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5.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6.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drawings/drawing7.xml" ContentType="application/vnd.openxmlformats-officedocument.drawing+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omments1.xml" ContentType="application/vnd.openxmlformats-officedocument.spreadsheetml.comments+xml"/>
  <Override PartName="/xl/drawings/drawing19.xml" ContentType="application/vnd.openxmlformats-officedocument.drawing+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drawings/drawing20.xml" ContentType="application/vnd.openxmlformats-officedocument.drawing+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drawings/drawing21.xml" ContentType="application/vnd.openxmlformats-officedocument.drawing+xml"/>
  <Override PartName="/xl/ctrlProps/ctrlProp371.xml" ContentType="application/vnd.ms-excel.controlproperties+xml"/>
  <Override PartName="/xl/drawings/drawing22.xml" ContentType="application/vnd.openxmlformats-officedocument.drawing+xml"/>
  <Override PartName="/xl/drawings/drawing23.xml" ContentType="application/vnd.openxmlformats-officedocument.drawing+xml"/>
  <Override PartName="/xl/ctrlProps/ctrlProp37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defaultThemeVersion="124226"/>
  <mc:AlternateContent xmlns:mc="http://schemas.openxmlformats.org/markup-compatibility/2006">
    <mc:Choice Requires="x15">
      <x15ac:absPath xmlns:x15ac="http://schemas.microsoft.com/office/spreadsheetml/2010/11/ac" url="Y:\温暖化対策推進課\再エネ導入推進担当\Ｒ８\348_区市町村公共施設等への再生可能エネルギー導入促進事業\04_様式\決定\HP掲載用\"/>
    </mc:Choice>
  </mc:AlternateContent>
  <xr:revisionPtr revIDLastSave="0" documentId="13_ncr:1_{099DAE8E-1C12-46C2-9E7D-F40E90EE71C5}" xr6:coauthVersionLast="47" xr6:coauthVersionMax="47" xr10:uidLastSave="{00000000-0000-0000-0000-000000000000}"/>
  <bookViews>
    <workbookView xWindow="-120" yWindow="-120" windowWidth="29040" windowHeight="15720" tabRatio="940" activeTab="6" xr2:uid="{DC4C7686-F0FC-43A3-80D1-F1289DCA9924}"/>
  </bookViews>
  <sheets>
    <sheet name="記載要領" sheetId="6" r:id="rId1"/>
    <sheet name="日本標準産業中分類" sheetId="19" state="hidden" r:id="rId2"/>
    <sheet name="会社規模判断資料" sheetId="35" state="hidden" r:id="rId3"/>
    <sheet name="第1号" sheetId="109" r:id="rId4"/>
    <sheet name="第２号 (助成対象者) " sheetId="141" r:id="rId5"/>
    <sheet name="第２号 (共同申請者)  " sheetId="142" r:id="rId6"/>
    <sheet name="第２号(手続代行者）" sheetId="143" r:id="rId7"/>
    <sheet name="共通１ー１（基本情報（１）～（11））" sheetId="111" r:id="rId8"/>
    <sheet name="共通１ー１（基本情報（12）～（15））" sheetId="136" r:id="rId9"/>
    <sheet name="共通１－２(太陽光）" sheetId="7" r:id="rId10"/>
    <sheet name="共通１－２（風力)" sheetId="22" r:id="rId11"/>
    <sheet name="共通１－２（水力)" sheetId="23" r:id="rId12"/>
    <sheet name="共通１－２（地熱発電)" sheetId="24" r:id="rId13"/>
    <sheet name="共通１－２（バイオマス）" sheetId="133" r:id="rId14"/>
    <sheet name="共通１－２_別紙(1)" sheetId="134" r:id="rId15"/>
    <sheet name="共通１－２_別紙(2)" sheetId="135" r:id="rId16"/>
    <sheet name="共通１－３_導入効果" sheetId="131" r:id="rId17"/>
    <sheet name="共通１－４（環境価値）" sheetId="112" state="hidden" r:id="rId18"/>
    <sheet name="共通１－４（費用対効果）" sheetId="113" r:id="rId19"/>
    <sheet name="システム系統図（光）最新" sheetId="90" state="hidden" r:id="rId20"/>
    <sheet name="共通様式１別紙１" sheetId="18" r:id="rId21"/>
    <sheet name="共通様式１別紙１（燃料製造）" sheetId="21" r:id="rId22"/>
    <sheet name="共通２_発電設備" sheetId="132" r:id="rId23"/>
    <sheet name="共通様式2_蓄電池単独" sheetId="107" state="hidden" r:id="rId24"/>
    <sheet name="第５号様式" sheetId="53" r:id="rId25"/>
    <sheet name="第６号様式" sheetId="54" r:id="rId26"/>
    <sheet name="第７号様式" sheetId="55" r:id="rId27"/>
    <sheet name="第８号様式" sheetId="56" r:id="rId28"/>
    <sheet name="第９号様式" sheetId="58" r:id="rId29"/>
    <sheet name="第10号様式" sheetId="124" r:id="rId30"/>
    <sheet name="第10号の２様式" sheetId="123" r:id="rId31"/>
    <sheet name="第14号様式" sheetId="62" r:id="rId32"/>
    <sheet name="第15号様式" sheetId="63" r:id="rId33"/>
    <sheet name="第17号様式" sheetId="64" r:id="rId34"/>
    <sheet name="第19号様式" sheetId="125" r:id="rId35"/>
    <sheet name="第21号様式" sheetId="128" r:id="rId36"/>
    <sheet name="参考様式３" sheetId="114"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s>
  <definedNames>
    <definedName name="_xlnm._FilterDatabase" localSheetId="2" hidden="1">会社規模判断資料!$B$9:$G$2118</definedName>
    <definedName name="_xlnm.Criteria" localSheetId="12">#REF!</definedName>
    <definedName name="_xlnm.Print_Area" localSheetId="19">'システム系統図（光）最新'!$C$1:$AE$60</definedName>
    <definedName name="_xlnm.Print_Area" localSheetId="2">会社規模判断資料!$A$1:$H$2119</definedName>
    <definedName name="_xlnm.Print_Area" localSheetId="0">記載要領!$A$1:$AB$71</definedName>
    <definedName name="_xlnm.Print_Area" localSheetId="7">'共通１ー１（基本情報（１）～（11））'!$A$1:$E$252</definedName>
    <definedName name="_xlnm.Print_Area" localSheetId="8">'共通１ー１（基本情報（12）～（15））'!$A$1:$K$125</definedName>
    <definedName name="_xlnm.Print_Area" localSheetId="13">'共通１－２（バイオマス）'!$A$1:$K$316</definedName>
    <definedName name="_xlnm.Print_Area" localSheetId="11">'共通１－２（水力)'!$A$1:$L$159</definedName>
    <definedName name="_xlnm.Print_Area" localSheetId="9">'共通１－２(太陽光）'!$A$1:$O$125</definedName>
    <definedName name="_xlnm.Print_Area" localSheetId="12">'共通１－２（地熱発電)'!$A$1:$L$154</definedName>
    <definedName name="_xlnm.Print_Area" localSheetId="10">'共通１－２（風力)'!$A$1:$L$69</definedName>
    <definedName name="_xlnm.Print_Area" localSheetId="14">'共通１－２_別紙(1)'!$A$1:$J$48</definedName>
    <definedName name="_xlnm.Print_Area" localSheetId="15">'共通１－２_別紙(2)'!$A$1:$J$47</definedName>
    <definedName name="_xlnm.Print_Area" localSheetId="16">'共通１－３_導入効果'!$A$1:$L$104</definedName>
    <definedName name="_xlnm.Print_Area" localSheetId="17">'共通１－４（環境価値）'!$A$1:$L$119</definedName>
    <definedName name="_xlnm.Print_Area" localSheetId="18">'共通１－４（費用対効果）'!$A$1:$F$18</definedName>
    <definedName name="_xlnm.Print_Area" localSheetId="22">共通２_発電設備!$A$1:$P$50</definedName>
    <definedName name="_xlnm.Print_Area" localSheetId="20">共通様式１別紙１!$A$1:$K$48</definedName>
    <definedName name="_xlnm.Print_Area" localSheetId="21">'共通様式１別紙１（燃料製造）'!$A$1:$K$49</definedName>
    <definedName name="_xlnm.Print_Area" localSheetId="23">共通様式2_蓄電池単独!$B$1:$K$46</definedName>
    <definedName name="_xlnm.Print_Area" localSheetId="36">参考様式３!$A$1:$F$12</definedName>
    <definedName name="_xlnm.Print_Area" localSheetId="30">第10号の２様式!$A$1:$Z$73</definedName>
    <definedName name="_xlnm.Print_Area" localSheetId="29">第10号様式!$A$1:$Z$76</definedName>
    <definedName name="_xlnm.Print_Area" localSheetId="31">第14号様式!$B$1:$AA$53</definedName>
    <definedName name="_xlnm.Print_Area" localSheetId="32">第15号様式!$A$1:$Z$53</definedName>
    <definedName name="_xlnm.Print_Area" localSheetId="33">第17号様式!$A$1:$Z$49</definedName>
    <definedName name="_xlnm.Print_Area" localSheetId="34">第19号様式!$A$1:$Z$42</definedName>
    <definedName name="_xlnm.Print_Area" localSheetId="3">第1号!$A$1:$R$34</definedName>
    <definedName name="_xlnm.Print_Area" localSheetId="35">第21号様式!$A$1:$Z$45</definedName>
    <definedName name="_xlnm.Print_Area" localSheetId="5">'第２号 (共同申請者)  '!$A$1:$AS$49</definedName>
    <definedName name="_xlnm.Print_Area" localSheetId="4">'第２号 (助成対象者) '!$A$1:$AS$49</definedName>
    <definedName name="_xlnm.Print_Area" localSheetId="6">'第２号(手続代行者）'!$A$1:$AS$56</definedName>
    <definedName name="_xlnm.Print_Area" localSheetId="24">第５号様式!$A$1:$Z$44</definedName>
    <definedName name="_xlnm.Print_Area" localSheetId="25">第６号様式!$A$1:$Z$57</definedName>
    <definedName name="_xlnm.Print_Area" localSheetId="26">第７号様式!$A$1:$Z$41</definedName>
    <definedName name="_xlnm.Print_Area" localSheetId="27">第８号様式!$A$1:$Z$45</definedName>
    <definedName name="_xlnm.Print_Area" localSheetId="28">第９号様式!$A$1:$Z$42</definedName>
    <definedName name="_xlnm.Print_Area" localSheetId="1">日本標準産業中分類!$A$1:$C$101</definedName>
    <definedName name="_xlnm.Print_Titles" localSheetId="1">日本標準産業中分類!$1:$2</definedName>
    <definedName name="Z_5CE1D2C1_C820_4F60_86AE_D724AA45BCEB_.wvu.PrintArea" localSheetId="5" hidden="1">'第２号 (共同申請者)  '!$A$1:$AS$47</definedName>
    <definedName name="Z_5CE1D2C1_C820_4F60_86AE_D724AA45BCEB_.wvu.PrintArea" localSheetId="4" hidden="1">'第２号 (助成対象者) '!$A$1:$AS$47</definedName>
    <definedName name="Z_5CE1D2C1_C820_4F60_86AE_D724AA45BCEB_.wvu.PrintArea" localSheetId="6" hidden="1">'第２号(手続代行者）'!$A$1:$AS$54</definedName>
    <definedName name="Z_656A339D_9E6B_4A31_AC79_3745EC3CC1DC_.wvu.PrintArea" localSheetId="5" hidden="1">'第２号 (共同申請者)  '!$A$1:$AS$47</definedName>
    <definedName name="Z_656A339D_9E6B_4A31_AC79_3745EC3CC1DC_.wvu.PrintArea" localSheetId="4" hidden="1">'第２号 (助成対象者) '!$A$1:$AS$47</definedName>
    <definedName name="Z_656A339D_9E6B_4A31_AC79_3745EC3CC1DC_.wvu.PrintArea" localSheetId="6" hidden="1">'第２号(手続代行者）'!$A$1:$AS$54</definedName>
    <definedName name="設備" localSheetId="7">#REF!</definedName>
    <definedName name="設備" localSheetId="8">[1]データ参照シート!$B$2</definedName>
    <definedName name="設備" localSheetId="13">[1]データ参照シート!$B$2</definedName>
    <definedName name="設備" localSheetId="14">[1]データ参照シート!$B$2</definedName>
    <definedName name="設備" localSheetId="15">[1]データ参照シート!$B$2</definedName>
    <definedName name="設備" localSheetId="16">[1]データ参照シート!$B$2</definedName>
    <definedName name="設備" localSheetId="17">[1]データ参照シート!$B$2</definedName>
    <definedName name="設備" localSheetId="30">[1]データ参照シート!$B$2</definedName>
    <definedName name="設備" localSheetId="29">[1]データ参照シート!$B$2</definedName>
    <definedName name="設備" localSheetId="34">[1]データ参照シート!$B$2</definedName>
    <definedName name="設備" localSheetId="3">#REF!</definedName>
    <definedName name="設備" localSheetId="26">#REF!</definedName>
    <definedName name="設備">#REF!</definedName>
    <definedName name="前払い">'共通１ー１（基本情報（１）～（11））'!$R$214</definedName>
    <definedName name="大分類" localSheetId="7">#REF!</definedName>
    <definedName name="大分類" localSheetId="8">#REF!</definedName>
    <definedName name="大分類" localSheetId="13">#REF!</definedName>
    <definedName name="大分類" localSheetId="14">#REF!</definedName>
    <definedName name="大分類" localSheetId="15">#REF!</definedName>
    <definedName name="大分類" localSheetId="16">#REF!</definedName>
    <definedName name="大分類" localSheetId="17">[2]基本情報!#REF!</definedName>
    <definedName name="大分類" localSheetId="22">#REF!</definedName>
    <definedName name="大分類" localSheetId="23">#REF!</definedName>
    <definedName name="大分類" localSheetId="30">[3]基本情報入力シート!#REF!</definedName>
    <definedName name="大分類" localSheetId="29">[3]基本情報入力シート!#REF!</definedName>
    <definedName name="大分類" localSheetId="34">#REF!</definedName>
    <definedName name="大分類" localSheetId="5">[4]基本情報!#REF!</definedName>
    <definedName name="大分類" localSheetId="4">[4]基本情報!#REF!</definedName>
    <definedName name="大分類" localSheetId="6">[4]基本情報!#REF!</definedName>
    <definedName name="大分類" localSheetId="26">#REF!</definedName>
    <definedName name="大分類">#REF!</definedName>
    <definedName name="第10号の２様式">#REF!</definedName>
    <definedName name="第10号の３様式">#REF!</definedName>
    <definedName name="別1その2" localSheetId="8">[5]対策!$K$2:$K$9</definedName>
    <definedName name="別1その2" localSheetId="13">[5]対策!$K$2:$K$9</definedName>
    <definedName name="別1その2" localSheetId="14">[5]対策!$K$2:$K$9</definedName>
    <definedName name="別1その2" localSheetId="15">[5]対策!$K$2:$K$9</definedName>
    <definedName name="別1その2" localSheetId="16">[5]対策!$K$2:$K$9</definedName>
    <definedName name="別1その2" localSheetId="17">[5]対策!$K$2:$K$9</definedName>
    <definedName name="別1その2" localSheetId="22">#REF!</definedName>
    <definedName name="別1その2" localSheetId="30">[5]対策!$K$2:$K$9</definedName>
    <definedName name="別1その2" localSheetId="29">[5]対策!$K$2:$K$9</definedName>
    <definedName name="別1その2" localSheetId="34">[5]対策!$K$2:$K$9</definedName>
    <definedName name="別1その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0" i="132" l="1"/>
  <c r="N39" i="132"/>
  <c r="N38" i="132"/>
  <c r="O38" i="132"/>
  <c r="AE50" i="132" s="1"/>
  <c r="AD45" i="132"/>
  <c r="T29" i="54"/>
  <c r="P29" i="54"/>
  <c r="P27" i="54"/>
  <c r="AE49" i="132" l="1"/>
  <c r="AF49" i="132" s="1"/>
  <c r="P6" i="54"/>
  <c r="R6" i="54"/>
  <c r="P8" i="54"/>
  <c r="P10" i="54"/>
  <c r="T10" i="54"/>
  <c r="G9" i="22"/>
  <c r="T12" i="128"/>
  <c r="P12" i="128"/>
  <c r="P10" i="128"/>
  <c r="R8" i="128"/>
  <c r="P8" i="128"/>
  <c r="T12" i="125"/>
  <c r="P12" i="125"/>
  <c r="P10" i="125"/>
  <c r="R8" i="125"/>
  <c r="P8" i="125"/>
  <c r="T28" i="64"/>
  <c r="P28" i="64"/>
  <c r="P26" i="64"/>
  <c r="T10" i="64"/>
  <c r="P8" i="64"/>
  <c r="P10" i="64"/>
  <c r="R6" i="64"/>
  <c r="P6" i="64"/>
  <c r="T32" i="63"/>
  <c r="P32" i="63"/>
  <c r="P30" i="63"/>
  <c r="T14" i="63"/>
  <c r="P14" i="63"/>
  <c r="P12" i="63"/>
  <c r="P10" i="63"/>
  <c r="R10" i="63"/>
  <c r="T16" i="123"/>
  <c r="P16" i="123"/>
  <c r="P14" i="123"/>
  <c r="T16" i="124"/>
  <c r="P16" i="124"/>
  <c r="P14" i="124"/>
  <c r="V28" i="58"/>
  <c r="R28" i="58"/>
  <c r="R26" i="58"/>
  <c r="V10" i="58"/>
  <c r="R10" i="58"/>
  <c r="R8" i="58"/>
  <c r="P8" i="53"/>
  <c r="T6" i="58"/>
  <c r="R6" i="58"/>
  <c r="T28" i="56"/>
  <c r="P28" i="56"/>
  <c r="P26" i="56"/>
  <c r="T28" i="55"/>
  <c r="P28" i="55"/>
  <c r="P26" i="55"/>
  <c r="T10" i="123"/>
  <c r="P10" i="123"/>
  <c r="P8" i="123"/>
  <c r="R6" i="123"/>
  <c r="P6" i="123"/>
  <c r="T10" i="124"/>
  <c r="P10" i="124"/>
  <c r="P8" i="124"/>
  <c r="R6" i="124"/>
  <c r="P6" i="124"/>
  <c r="T10" i="56"/>
  <c r="P10" i="56"/>
  <c r="P8" i="56"/>
  <c r="R6" i="56"/>
  <c r="P6" i="56"/>
  <c r="T10" i="55"/>
  <c r="P10" i="55"/>
  <c r="P8" i="55"/>
  <c r="R6" i="55"/>
  <c r="P6" i="55"/>
  <c r="T28" i="53"/>
  <c r="P28" i="53"/>
  <c r="P26" i="53"/>
  <c r="T10" i="53"/>
  <c r="P10" i="53"/>
  <c r="R6" i="53"/>
  <c r="P6" i="53"/>
  <c r="J17" i="109"/>
  <c r="J15" i="109"/>
  <c r="M18" i="109"/>
  <c r="J18" i="109"/>
  <c r="M17" i="109"/>
  <c r="J16" i="109"/>
  <c r="M12" i="109"/>
  <c r="J12" i="109"/>
  <c r="M11" i="109"/>
  <c r="J11" i="109"/>
  <c r="J10" i="109"/>
  <c r="L9" i="109"/>
  <c r="J9" i="109"/>
  <c r="C69" i="131"/>
  <c r="C100" i="131"/>
  <c r="C94" i="131"/>
  <c r="C88" i="131"/>
  <c r="C82" i="131"/>
  <c r="C76" i="131"/>
  <c r="C63" i="131"/>
  <c r="C57" i="131"/>
  <c r="C51" i="131"/>
  <c r="C45" i="131"/>
  <c r="C39" i="131"/>
  <c r="C33" i="131"/>
  <c r="C27" i="131"/>
  <c r="C21" i="131"/>
  <c r="C15" i="131"/>
  <c r="AF50" i="132" l="1"/>
  <c r="AG50" i="132" s="1"/>
  <c r="O40" i="132" s="1"/>
  <c r="BF6" i="24"/>
  <c r="BF7" i="23"/>
  <c r="BF6" i="22"/>
  <c r="AG49" i="132" l="1"/>
  <c r="O39" i="132"/>
  <c r="H40" i="135"/>
  <c r="E40" i="135"/>
  <c r="H39" i="135"/>
  <c r="E39" i="135"/>
  <c r="H38" i="135"/>
  <c r="E38" i="135"/>
  <c r="H37" i="135"/>
  <c r="E37" i="135"/>
  <c r="H36" i="135"/>
  <c r="E36" i="135"/>
  <c r="H35" i="135"/>
  <c r="E35" i="135"/>
  <c r="H34" i="135"/>
  <c r="E34" i="135"/>
  <c r="H33" i="135"/>
  <c r="E33" i="135"/>
  <c r="H32" i="135"/>
  <c r="E32" i="135"/>
  <c r="H31" i="135"/>
  <c r="E31" i="135"/>
  <c r="H30" i="135"/>
  <c r="E30" i="135"/>
  <c r="H29" i="135"/>
  <c r="E29" i="135"/>
  <c r="H28" i="135"/>
  <c r="E28" i="135"/>
  <c r="H27" i="135"/>
  <c r="E27" i="135"/>
  <c r="H26" i="135"/>
  <c r="E26" i="135"/>
  <c r="H25" i="135"/>
  <c r="E25" i="135"/>
  <c r="H24" i="135"/>
  <c r="E24" i="135"/>
  <c r="H23" i="135"/>
  <c r="I41" i="135" s="1"/>
  <c r="E23" i="135"/>
  <c r="G22" i="135"/>
  <c r="F22" i="135"/>
  <c r="H19" i="135"/>
  <c r="E19" i="135"/>
  <c r="H18" i="135"/>
  <c r="E18" i="135"/>
  <c r="H17" i="135"/>
  <c r="E17" i="135"/>
  <c r="H16" i="135"/>
  <c r="E16" i="135"/>
  <c r="H15" i="135"/>
  <c r="E15" i="135"/>
  <c r="H14" i="135"/>
  <c r="E14" i="135"/>
  <c r="H13" i="135"/>
  <c r="E13" i="135"/>
  <c r="H12" i="135"/>
  <c r="E12" i="135"/>
  <c r="H11" i="135"/>
  <c r="E11" i="135"/>
  <c r="H10" i="135"/>
  <c r="E10" i="135"/>
  <c r="H9" i="135"/>
  <c r="E9" i="135"/>
  <c r="H8" i="135"/>
  <c r="E8" i="135"/>
  <c r="H7" i="135"/>
  <c r="E7" i="135"/>
  <c r="G6" i="135"/>
  <c r="I41" i="134"/>
  <c r="H40" i="134"/>
  <c r="E40" i="134"/>
  <c r="H39" i="134"/>
  <c r="E39" i="134"/>
  <c r="H38" i="134"/>
  <c r="E38" i="134"/>
  <c r="H37" i="134"/>
  <c r="E37" i="134"/>
  <c r="H36" i="134"/>
  <c r="E36" i="134"/>
  <c r="H35" i="134"/>
  <c r="E35" i="134"/>
  <c r="H34" i="134"/>
  <c r="E34" i="134"/>
  <c r="H33" i="134"/>
  <c r="E33" i="134"/>
  <c r="H32" i="134"/>
  <c r="E32" i="134"/>
  <c r="H31" i="134"/>
  <c r="E31" i="134"/>
  <c r="H30" i="134"/>
  <c r="E30" i="134"/>
  <c r="H29" i="134"/>
  <c r="E29" i="134"/>
  <c r="H28" i="134"/>
  <c r="E28" i="134"/>
  <c r="H27" i="134"/>
  <c r="E27" i="134"/>
  <c r="H26" i="134"/>
  <c r="E26" i="134"/>
  <c r="H25" i="134"/>
  <c r="E25" i="134"/>
  <c r="H24" i="134"/>
  <c r="E24" i="134"/>
  <c r="H23" i="134"/>
  <c r="E23" i="134"/>
  <c r="F22" i="134"/>
  <c r="H19" i="134"/>
  <c r="E19" i="134"/>
  <c r="H18" i="134"/>
  <c r="E18" i="134"/>
  <c r="H17" i="134"/>
  <c r="E17" i="134"/>
  <c r="H16" i="134"/>
  <c r="E16" i="134"/>
  <c r="H15" i="134"/>
  <c r="E15" i="134"/>
  <c r="H14" i="134"/>
  <c r="E14" i="134"/>
  <c r="H13" i="134"/>
  <c r="E13" i="134"/>
  <c r="H12" i="134"/>
  <c r="E12" i="134"/>
  <c r="H11" i="134"/>
  <c r="E11" i="134"/>
  <c r="H10" i="134"/>
  <c r="E10" i="134"/>
  <c r="H9" i="134"/>
  <c r="E9" i="134"/>
  <c r="H8" i="134"/>
  <c r="E8" i="134"/>
  <c r="H7" i="134"/>
  <c r="I20" i="134" s="1"/>
  <c r="E7" i="134"/>
  <c r="G6" i="134"/>
  <c r="G22" i="134" s="1"/>
  <c r="I20" i="135" l="1"/>
  <c r="H45" i="135" s="1"/>
  <c r="G170" i="133" s="1"/>
  <c r="E42" i="135"/>
  <c r="E42" i="134"/>
  <c r="H46" i="134"/>
  <c r="G18" i="133" s="1"/>
  <c r="G160" i="133" l="1"/>
  <c r="G152" i="133"/>
  <c r="G144" i="133"/>
  <c r="G162" i="133" s="1"/>
  <c r="G14" i="133"/>
  <c r="G37" i="133"/>
  <c r="G46" i="133"/>
  <c r="G55" i="133"/>
  <c r="G65" i="133"/>
  <c r="G74" i="133"/>
  <c r="G83" i="133"/>
  <c r="G92" i="133"/>
  <c r="G100" i="133"/>
  <c r="G108" i="133"/>
  <c r="G118" i="133"/>
  <c r="G127" i="133"/>
  <c r="G136" i="133"/>
  <c r="J176" i="133"/>
  <c r="J177" i="133"/>
  <c r="I290" i="133"/>
  <c r="J293" i="133"/>
  <c r="J294" i="133"/>
  <c r="J295" i="133"/>
  <c r="J296" i="133"/>
  <c r="J297" i="133"/>
  <c r="J298" i="133"/>
  <c r="J299" i="133"/>
  <c r="J300" i="133"/>
  <c r="J301" i="133"/>
  <c r="J302" i="133"/>
  <c r="J303" i="133"/>
  <c r="J304" i="133"/>
  <c r="J305" i="133"/>
  <c r="J306" i="133"/>
  <c r="J307" i="133"/>
  <c r="F308" i="133"/>
  <c r="F312" i="133"/>
  <c r="AI33" i="132" l="1"/>
  <c r="F8" i="133"/>
  <c r="AH33" i="132" s="1"/>
  <c r="F310" i="133"/>
  <c r="Y19" i="132"/>
  <c r="Y20" i="132"/>
  <c r="Y21" i="132"/>
  <c r="Y22" i="132"/>
  <c r="Y23" i="132"/>
  <c r="Y24" i="132"/>
  <c r="Y25" i="132"/>
  <c r="Y26" i="132"/>
  <c r="Y27" i="132"/>
  <c r="Y28" i="132"/>
  <c r="Y29" i="132"/>
  <c r="Y30" i="132"/>
  <c r="Y31" i="132"/>
  <c r="Y32" i="132"/>
  <c r="Y33" i="132"/>
  <c r="Y34" i="132"/>
  <c r="Y35" i="132"/>
  <c r="Y36" i="132"/>
  <c r="Y37" i="132"/>
  <c r="Y14" i="132"/>
  <c r="Y13" i="132"/>
  <c r="G163" i="133" l="1"/>
  <c r="AJ33" i="132" s="1"/>
  <c r="V14" i="132"/>
  <c r="CA50" i="132" l="1"/>
  <c r="AA49" i="132"/>
  <c r="CA49" i="132"/>
  <c r="AA48" i="132"/>
  <c r="CA48" i="132"/>
  <c r="AA47" i="132"/>
  <c r="BM46" i="132"/>
  <c r="I46" i="132"/>
  <c r="CO40" i="132"/>
  <c r="CM40" i="132"/>
  <c r="CK40" i="132"/>
  <c r="CJ40" i="132"/>
  <c r="CI40" i="132"/>
  <c r="CC40" i="132"/>
  <c r="AK40" i="132"/>
  <c r="AJ40" i="132"/>
  <c r="AI40" i="132"/>
  <c r="AC40" i="132"/>
  <c r="CO39" i="132"/>
  <c r="CM39" i="132"/>
  <c r="CK39" i="132"/>
  <c r="CJ39" i="132"/>
  <c r="CI39" i="132"/>
  <c r="CC39" i="132"/>
  <c r="AK39" i="132"/>
  <c r="AJ39" i="132"/>
  <c r="AI39" i="132"/>
  <c r="AC39" i="132"/>
  <c r="CO38" i="132"/>
  <c r="CM38" i="132"/>
  <c r="CK38" i="132"/>
  <c r="CJ38" i="132"/>
  <c r="CI38" i="132"/>
  <c r="BL38" i="132"/>
  <c r="BK38" i="132"/>
  <c r="BJ38" i="132"/>
  <c r="BJ39" i="132" s="1"/>
  <c r="AK38" i="132"/>
  <c r="AJ38" i="132"/>
  <c r="AI38" i="132"/>
  <c r="CC37" i="132"/>
  <c r="CE37" i="132" s="1"/>
  <c r="CB37" i="132"/>
  <c r="CA37" i="132"/>
  <c r="BZ37" i="132"/>
  <c r="BW37" i="132"/>
  <c r="BX37" i="132" s="1"/>
  <c r="BY37" i="132" s="1"/>
  <c r="BM37" i="132"/>
  <c r="AC37" i="132"/>
  <c r="AE37" i="132" s="1"/>
  <c r="AB37" i="132"/>
  <c r="AA37" i="132"/>
  <c r="Z37" i="132"/>
  <c r="X37" i="132"/>
  <c r="W37" i="132"/>
  <c r="V37" i="132"/>
  <c r="S37" i="132"/>
  <c r="T37" i="132" s="1"/>
  <c r="U37" i="132" s="1"/>
  <c r="CL36" i="132"/>
  <c r="CK36" i="132"/>
  <c r="CJ36" i="132"/>
  <c r="CI36" i="132"/>
  <c r="CC36" i="132"/>
  <c r="CE36" i="132" s="1"/>
  <c r="CB36" i="132"/>
  <c r="CA36" i="132"/>
  <c r="BZ36" i="132"/>
  <c r="BW36" i="132"/>
  <c r="BX36" i="132" s="1"/>
  <c r="BY36" i="132" s="1"/>
  <c r="BM36" i="132"/>
  <c r="AL36" i="132"/>
  <c r="AK36" i="132"/>
  <c r="AJ36" i="132"/>
  <c r="AI36" i="132"/>
  <c r="AC36" i="132"/>
  <c r="AE36" i="132" s="1"/>
  <c r="AB36" i="132"/>
  <c r="AA36" i="132"/>
  <c r="Z36" i="132"/>
  <c r="X36" i="132"/>
  <c r="W36" i="132"/>
  <c r="V36" i="132"/>
  <c r="S36" i="132"/>
  <c r="T36" i="132" s="1"/>
  <c r="U36" i="132" s="1"/>
  <c r="CC35" i="132"/>
  <c r="CE35" i="132" s="1"/>
  <c r="CB35" i="132"/>
  <c r="CA35" i="132"/>
  <c r="BZ35" i="132"/>
  <c r="BW35" i="132"/>
  <c r="BX35" i="132" s="1"/>
  <c r="BY35" i="132" s="1"/>
  <c r="BM35" i="132"/>
  <c r="AC35" i="132"/>
  <c r="AE35" i="132" s="1"/>
  <c r="AB35" i="132"/>
  <c r="AA35" i="132"/>
  <c r="Z35" i="132"/>
  <c r="X35" i="132"/>
  <c r="W35" i="132"/>
  <c r="V35" i="132"/>
  <c r="S35" i="132"/>
  <c r="T35" i="132" s="1"/>
  <c r="U35" i="132" s="1"/>
  <c r="CC34" i="132"/>
  <c r="CE34" i="132" s="1"/>
  <c r="CB34" i="132"/>
  <c r="CA34" i="132"/>
  <c r="BZ34" i="132"/>
  <c r="BW34" i="132"/>
  <c r="BX34" i="132" s="1"/>
  <c r="BY34" i="132" s="1"/>
  <c r="BM34" i="132"/>
  <c r="AC34" i="132"/>
  <c r="AE34" i="132" s="1"/>
  <c r="AB34" i="132"/>
  <c r="AA34" i="132"/>
  <c r="Z34" i="132"/>
  <c r="X34" i="132"/>
  <c r="W34" i="132"/>
  <c r="V34" i="132"/>
  <c r="S34" i="132"/>
  <c r="T34" i="132" s="1"/>
  <c r="U34" i="132" s="1"/>
  <c r="CC33" i="132"/>
  <c r="CB33" i="132"/>
  <c r="CA33" i="132"/>
  <c r="BZ33" i="132"/>
  <c r="BZ38" i="132" s="1"/>
  <c r="BW33" i="132"/>
  <c r="BX33" i="132" s="1"/>
  <c r="BY33" i="132" s="1"/>
  <c r="BM33" i="132"/>
  <c r="AC33" i="132"/>
  <c r="AB33" i="132"/>
  <c r="AA33" i="132"/>
  <c r="Z33" i="132"/>
  <c r="X33" i="132"/>
  <c r="W33" i="132"/>
  <c r="V33" i="132"/>
  <c r="S33" i="132"/>
  <c r="T33" i="132" s="1"/>
  <c r="U33" i="132" s="1"/>
  <c r="BM32" i="132"/>
  <c r="AC32" i="132"/>
  <c r="AB32" i="132"/>
  <c r="AA32" i="132"/>
  <c r="Z32" i="132"/>
  <c r="X32" i="132"/>
  <c r="W32" i="132"/>
  <c r="V32" i="132"/>
  <c r="T32" i="132"/>
  <c r="U32" i="132" s="1"/>
  <c r="S32" i="132"/>
  <c r="BM31" i="132"/>
  <c r="AC31" i="132"/>
  <c r="AB31" i="132"/>
  <c r="AA31" i="132"/>
  <c r="Z31" i="132"/>
  <c r="X31" i="132"/>
  <c r="W31" i="132"/>
  <c r="V31" i="132"/>
  <c r="S31" i="132"/>
  <c r="T31" i="132" s="1"/>
  <c r="U31" i="132" s="1"/>
  <c r="BM30" i="132"/>
  <c r="AC30" i="132"/>
  <c r="AB30" i="132"/>
  <c r="AA30" i="132"/>
  <c r="Z30" i="132"/>
  <c r="X30" i="132"/>
  <c r="W30" i="132"/>
  <c r="V30" i="132"/>
  <c r="S30" i="132"/>
  <c r="T30" i="132" s="1"/>
  <c r="U30" i="132" s="1"/>
  <c r="BM29" i="132"/>
  <c r="AC29" i="132"/>
  <c r="AE29" i="132" s="1"/>
  <c r="AB29" i="132"/>
  <c r="AA29" i="132"/>
  <c r="Z29" i="132"/>
  <c r="X29" i="132"/>
  <c r="W29" i="132"/>
  <c r="V29" i="132"/>
  <c r="S29" i="132"/>
  <c r="T29" i="132" s="1"/>
  <c r="U29" i="132" s="1"/>
  <c r="BM28" i="132"/>
  <c r="AC28" i="132"/>
  <c r="AE28" i="132" s="1"/>
  <c r="AB28" i="132"/>
  <c r="AA28" i="132"/>
  <c r="Z28" i="132"/>
  <c r="X28" i="132"/>
  <c r="W28" i="132"/>
  <c r="V28" i="132"/>
  <c r="S28" i="132"/>
  <c r="T28" i="132" s="1"/>
  <c r="U28" i="132" s="1"/>
  <c r="BM27" i="132"/>
  <c r="AC27" i="132"/>
  <c r="AE27" i="132" s="1"/>
  <c r="AB27" i="132"/>
  <c r="AA27" i="132"/>
  <c r="Z27" i="132"/>
  <c r="X27" i="132"/>
  <c r="W27" i="132"/>
  <c r="V27" i="132"/>
  <c r="S27" i="132"/>
  <c r="T27" i="132" s="1"/>
  <c r="U27" i="132" s="1"/>
  <c r="BM26" i="132"/>
  <c r="AC26" i="132"/>
  <c r="AB26" i="132"/>
  <c r="AA26" i="132"/>
  <c r="Z26" i="132"/>
  <c r="X26" i="132"/>
  <c r="W26" i="132"/>
  <c r="V26" i="132"/>
  <c r="S26" i="132"/>
  <c r="T26" i="132" s="1"/>
  <c r="U26" i="132" s="1"/>
  <c r="BM25" i="132"/>
  <c r="AC25" i="132"/>
  <c r="AB25" i="132"/>
  <c r="AA25" i="132"/>
  <c r="Z25" i="132"/>
  <c r="X25" i="132"/>
  <c r="W25" i="132"/>
  <c r="V25" i="132"/>
  <c r="S25" i="132"/>
  <c r="T25" i="132" s="1"/>
  <c r="U25" i="132" s="1"/>
  <c r="BM24" i="132"/>
  <c r="AD24" i="132"/>
  <c r="AC24" i="132"/>
  <c r="AE24" i="132" s="1"/>
  <c r="AB24" i="132"/>
  <c r="AA24" i="132"/>
  <c r="Z24" i="132"/>
  <c r="X24" i="132"/>
  <c r="W24" i="132"/>
  <c r="V24" i="132"/>
  <c r="S24" i="132"/>
  <c r="T24" i="132" s="1"/>
  <c r="U24" i="132" s="1"/>
  <c r="BM23" i="132"/>
  <c r="AC23" i="132"/>
  <c r="AB23" i="132"/>
  <c r="AA23" i="132"/>
  <c r="Z23" i="132"/>
  <c r="X23" i="132"/>
  <c r="W23" i="132"/>
  <c r="V23" i="132"/>
  <c r="S23" i="132"/>
  <c r="T23" i="132" s="1"/>
  <c r="U23" i="132" s="1"/>
  <c r="BM22" i="132"/>
  <c r="AD22" i="132"/>
  <c r="AC22" i="132"/>
  <c r="AE22" i="132" s="1"/>
  <c r="AB22" i="132"/>
  <c r="AA22" i="132"/>
  <c r="Z22" i="132"/>
  <c r="X22" i="132"/>
  <c r="W22" i="132"/>
  <c r="V22" i="132"/>
  <c r="T22" i="132"/>
  <c r="U22" i="132" s="1"/>
  <c r="S22" i="132"/>
  <c r="BM21" i="132"/>
  <c r="AC21" i="132"/>
  <c r="AE21" i="132" s="1"/>
  <c r="AB21" i="132"/>
  <c r="AA21" i="132"/>
  <c r="Z21" i="132"/>
  <c r="X21" i="132"/>
  <c r="W21" i="132"/>
  <c r="V21" i="132"/>
  <c r="S21" i="132"/>
  <c r="T21" i="132" s="1"/>
  <c r="U21" i="132" s="1"/>
  <c r="BM20" i="132"/>
  <c r="AC20" i="132"/>
  <c r="AE20" i="132" s="1"/>
  <c r="AB20" i="132"/>
  <c r="AA20" i="132"/>
  <c r="Z20" i="132"/>
  <c r="X20" i="132"/>
  <c r="W20" i="132"/>
  <c r="V20" i="132"/>
  <c r="S20" i="132"/>
  <c r="T20" i="132" s="1"/>
  <c r="U20" i="132" s="1"/>
  <c r="BM19" i="132"/>
  <c r="AN19" i="132"/>
  <c r="AC19" i="132"/>
  <c r="AE19" i="132" s="1"/>
  <c r="AB19" i="132"/>
  <c r="AA19" i="132"/>
  <c r="Z19" i="132"/>
  <c r="X19" i="132"/>
  <c r="W19" i="132"/>
  <c r="V19" i="132"/>
  <c r="S19" i="132"/>
  <c r="T19" i="132" s="1"/>
  <c r="U19" i="132" s="1"/>
  <c r="BM18" i="132"/>
  <c r="AB18" i="132"/>
  <c r="AA18" i="132"/>
  <c r="Z18" i="132"/>
  <c r="AC18" i="132" s="1"/>
  <c r="X18" i="132"/>
  <c r="V18" i="132"/>
  <c r="S18" i="132"/>
  <c r="T18" i="132" s="1"/>
  <c r="W18" i="132" s="1"/>
  <c r="BM17" i="132"/>
  <c r="Z17" i="132"/>
  <c r="AA17" i="132" s="1"/>
  <c r="X17" i="132"/>
  <c r="V17" i="132"/>
  <c r="S17" i="132"/>
  <c r="T17" i="132" s="1"/>
  <c r="W17" i="132" s="1"/>
  <c r="BM16" i="132"/>
  <c r="CL40" i="132" s="1"/>
  <c r="AA16" i="132"/>
  <c r="Z16" i="132"/>
  <c r="AC16" i="132" s="1"/>
  <c r="V16" i="132"/>
  <c r="S16" i="132"/>
  <c r="T16" i="132" s="1"/>
  <c r="BM15" i="132"/>
  <c r="AC15" i="132"/>
  <c r="AB15" i="132"/>
  <c r="Z15" i="132"/>
  <c r="AA15" i="132" s="1"/>
  <c r="X15" i="132"/>
  <c r="V15" i="132"/>
  <c r="S15" i="132"/>
  <c r="T15" i="132" s="1"/>
  <c r="BM14" i="132"/>
  <c r="AC14" i="132"/>
  <c r="AB14" i="132"/>
  <c r="Z14" i="132"/>
  <c r="AA14" i="132" s="1"/>
  <c r="X14" i="132"/>
  <c r="W14" i="132"/>
  <c r="S14" i="132"/>
  <c r="T14" i="132" s="1"/>
  <c r="U14" i="132" s="1"/>
  <c r="BM13" i="132"/>
  <c r="AC13" i="132"/>
  <c r="AE13" i="132" s="1"/>
  <c r="AB13" i="132"/>
  <c r="Z13" i="132"/>
  <c r="AA13" i="132" s="1"/>
  <c r="X13" i="132"/>
  <c r="W13" i="132"/>
  <c r="V13" i="132"/>
  <c r="S13" i="132"/>
  <c r="T13" i="132" s="1"/>
  <c r="U13" i="132" s="1"/>
  <c r="CM7" i="132"/>
  <c r="CH7" i="132"/>
  <c r="BW51" i="132" s="1"/>
  <c r="BQ46" i="132" s="1"/>
  <c r="S49" i="132"/>
  <c r="CM6" i="132"/>
  <c r="CN6" i="132" s="1"/>
  <c r="CI6" i="132"/>
  <c r="CH6" i="132"/>
  <c r="CJ6" i="132" s="1"/>
  <c r="AM5" i="132"/>
  <c r="AH5" i="132"/>
  <c r="CM5" i="132"/>
  <c r="CH5" i="132"/>
  <c r="BW49" i="132" s="1"/>
  <c r="CO3" i="132"/>
  <c r="BX49" i="132" s="1"/>
  <c r="CL38" i="132" l="1"/>
  <c r="AD29" i="132"/>
  <c r="CL39" i="132"/>
  <c r="AD20" i="132"/>
  <c r="CC38" i="132"/>
  <c r="AD35" i="132"/>
  <c r="AD32" i="132"/>
  <c r="AE32" i="132"/>
  <c r="AD25" i="132"/>
  <c r="AE25" i="132"/>
  <c r="AD28" i="132"/>
  <c r="AD33" i="132"/>
  <c r="AE33" i="132"/>
  <c r="CD34" i="132"/>
  <c r="AD21" i="132"/>
  <c r="AC17" i="132"/>
  <c r="AC38" i="132" s="1"/>
  <c r="AD26" i="132"/>
  <c r="AE26" i="132"/>
  <c r="BL39" i="132"/>
  <c r="BL40" i="132" s="1"/>
  <c r="BK43" i="132" s="1"/>
  <c r="AD19" i="132"/>
  <c r="AD30" i="132"/>
  <c r="AE30" i="132"/>
  <c r="AD37" i="132"/>
  <c r="AD23" i="132"/>
  <c r="AE23" i="132"/>
  <c r="U17" i="132"/>
  <c r="U16" i="132"/>
  <c r="W16" i="132"/>
  <c r="U18" i="132"/>
  <c r="Y18" i="132"/>
  <c r="AB17" i="132"/>
  <c r="AD18" i="132"/>
  <c r="AE18" i="132" s="1"/>
  <c r="AD31" i="132"/>
  <c r="AE31" i="132"/>
  <c r="AD13" i="132"/>
  <c r="AD14" i="132"/>
  <c r="AE14" i="132"/>
  <c r="AD16" i="132"/>
  <c r="Z38" i="132"/>
  <c r="Z39" i="132" s="1"/>
  <c r="Z40" i="132" s="1"/>
  <c r="V38" i="132"/>
  <c r="BP29" i="132"/>
  <c r="BZ39" i="132"/>
  <c r="BZ40" i="132" s="1"/>
  <c r="BX52" i="132"/>
  <c r="BQ45" i="132"/>
  <c r="BK45" i="132"/>
  <c r="BW52" i="132"/>
  <c r="AM39" i="132"/>
  <c r="BJ40" i="132"/>
  <c r="BK42" i="132" s="1"/>
  <c r="CO6" i="132"/>
  <c r="BQ18" i="132" s="1"/>
  <c r="CD33" i="132"/>
  <c r="AD34" i="132"/>
  <c r="CD35" i="132"/>
  <c r="AD36" i="132"/>
  <c r="CD36" i="132"/>
  <c r="CD37" i="132"/>
  <c r="CE33" i="132"/>
  <c r="CE38" i="132" s="1"/>
  <c r="BK39" i="132"/>
  <c r="BK40" i="132" s="1"/>
  <c r="BQ42" i="132" s="1"/>
  <c r="U15" i="132"/>
  <c r="AD27" i="132"/>
  <c r="W15" i="132"/>
  <c r="BM38" i="132"/>
  <c r="AD15" i="132"/>
  <c r="G3" i="131"/>
  <c r="G5" i="131"/>
  <c r="G10" i="131" s="1"/>
  <c r="F11" i="131" s="1"/>
  <c r="G7" i="131"/>
  <c r="BC15" i="131"/>
  <c r="J18" i="131"/>
  <c r="BJ18" i="131"/>
  <c r="BC21" i="131"/>
  <c r="J24" i="131"/>
  <c r="BJ24" i="131"/>
  <c r="BG3" i="131" s="1"/>
  <c r="BG7" i="131" s="1"/>
  <c r="BC27" i="131"/>
  <c r="J30" i="131"/>
  <c r="BJ30" i="131"/>
  <c r="BC33" i="131"/>
  <c r="J36" i="131"/>
  <c r="BJ36" i="131"/>
  <c r="BC39" i="131"/>
  <c r="J42" i="131"/>
  <c r="BJ42" i="131"/>
  <c r="BC45" i="131"/>
  <c r="J48" i="131"/>
  <c r="BJ48" i="131"/>
  <c r="BC51" i="131"/>
  <c r="J54" i="131"/>
  <c r="BJ54" i="131"/>
  <c r="BC57" i="131"/>
  <c r="J60" i="131"/>
  <c r="BJ60" i="131"/>
  <c r="BC63" i="131"/>
  <c r="J66" i="131"/>
  <c r="BJ66" i="131"/>
  <c r="BC69" i="131"/>
  <c r="J72" i="131"/>
  <c r="BJ72" i="131"/>
  <c r="BC76" i="131"/>
  <c r="J79" i="131"/>
  <c r="BJ79" i="131"/>
  <c r="BG5" i="131" s="1"/>
  <c r="BC82" i="131"/>
  <c r="J85" i="131"/>
  <c r="BJ85" i="131"/>
  <c r="BC88" i="131"/>
  <c r="J91" i="131"/>
  <c r="BJ91" i="131"/>
  <c r="BC94" i="131"/>
  <c r="J97" i="131"/>
  <c r="BJ97" i="131"/>
  <c r="BC100" i="131"/>
  <c r="J103" i="131"/>
  <c r="BJ103" i="131"/>
  <c r="BF7" i="7"/>
  <c r="AD17" i="132" l="1"/>
  <c r="CA38" i="132"/>
  <c r="BQ16" i="132"/>
  <c r="CP40" i="132" s="1"/>
  <c r="BQ21" i="132"/>
  <c r="BQ20" i="132"/>
  <c r="BQ22" i="132"/>
  <c r="BQ15" i="132"/>
  <c r="BQ23" i="132"/>
  <c r="W38" i="132"/>
  <c r="AM40" i="132"/>
  <c r="CB38" i="132"/>
  <c r="BX53" i="132" s="1"/>
  <c r="BP20" i="132"/>
  <c r="BP18" i="132"/>
  <c r="BP15" i="132"/>
  <c r="CN38" i="132" s="1"/>
  <c r="BP30" i="132"/>
  <c r="BP37" i="132"/>
  <c r="BP16" i="132"/>
  <c r="CN40" i="132" s="1"/>
  <c r="BP17" i="132"/>
  <c r="BP14" i="132"/>
  <c r="BP34" i="132"/>
  <c r="BP13" i="132"/>
  <c r="BP24" i="132"/>
  <c r="BP32" i="132"/>
  <c r="BP19" i="132"/>
  <c r="BP27" i="132"/>
  <c r="BP36" i="132"/>
  <c r="BP35" i="132"/>
  <c r="BP23" i="132"/>
  <c r="BP31" i="132"/>
  <c r="BP25" i="132"/>
  <c r="BP22" i="132"/>
  <c r="BP26" i="132"/>
  <c r="BP28" i="132"/>
  <c r="BP21" i="132"/>
  <c r="BK46" i="132"/>
  <c r="CA39" i="132"/>
  <c r="CA40" i="132"/>
  <c r="CN39" i="132"/>
  <c r="AM38" i="132"/>
  <c r="AD38" i="132"/>
  <c r="BQ19" i="132"/>
  <c r="BM39" i="132"/>
  <c r="BM40" i="132" s="1"/>
  <c r="BQ43" i="132" s="1"/>
  <c r="BP33" i="132"/>
  <c r="CD38" i="132"/>
  <c r="BW53" i="132" s="1"/>
  <c r="BQ17" i="132"/>
  <c r="AA38" i="132"/>
  <c r="BG10" i="131"/>
  <c r="BF11" i="131" s="1"/>
  <c r="CB39" i="132" l="1"/>
  <c r="BP38" i="132"/>
  <c r="BP39" i="132" s="1"/>
  <c r="BP40" i="132" s="1"/>
  <c r="BZ45" i="132" s="1"/>
  <c r="AA39" i="132"/>
  <c r="AA40" i="132" s="1"/>
  <c r="S50" i="132"/>
  <c r="AJ14" i="132"/>
  <c r="AA42" i="132"/>
  <c r="CB42" i="132"/>
  <c r="CA42" i="132"/>
  <c r="BM28" i="125"/>
  <c r="BL27" i="125"/>
  <c r="BT12" i="125"/>
  <c r="BP12" i="125"/>
  <c r="BP10" i="125"/>
  <c r="BP8" i="125"/>
  <c r="BW50" i="132" l="1"/>
  <c r="BQ27" i="132" l="1"/>
  <c r="BQ24" i="132"/>
  <c r="M19" i="132"/>
  <c r="BQ14" i="132"/>
  <c r="BQ32" i="132"/>
  <c r="BQ28" i="132"/>
  <c r="BQ25" i="132"/>
  <c r="BQ31" i="132"/>
  <c r="BQ26" i="132"/>
  <c r="BQ29" i="132"/>
  <c r="BQ13" i="132"/>
  <c r="CP38" i="132" s="1"/>
  <c r="BQ30" i="132"/>
  <c r="M24" i="132"/>
  <c r="M26" i="132"/>
  <c r="BQ37" i="132"/>
  <c r="M22" i="132"/>
  <c r="M29" i="132"/>
  <c r="M20" i="132"/>
  <c r="BQ36" i="132"/>
  <c r="M13" i="132"/>
  <c r="M37" i="132"/>
  <c r="M21" i="132"/>
  <c r="M28" i="132"/>
  <c r="BQ35" i="132"/>
  <c r="M27" i="132"/>
  <c r="M14" i="132"/>
  <c r="BQ34" i="132"/>
  <c r="M35" i="132"/>
  <c r="M34" i="132"/>
  <c r="M33" i="132"/>
  <c r="M36" i="132"/>
  <c r="M31" i="132"/>
  <c r="M32" i="132"/>
  <c r="M25" i="132"/>
  <c r="M18" i="132"/>
  <c r="BQ33" i="132"/>
  <c r="M23" i="132"/>
  <c r="M30" i="132"/>
  <c r="BO90" i="112"/>
  <c r="BJ90" i="112"/>
  <c r="O90" i="112"/>
  <c r="J90" i="112"/>
  <c r="BO89" i="112"/>
  <c r="O89" i="112"/>
  <c r="BO88" i="112"/>
  <c r="O88" i="112"/>
  <c r="BO87" i="112"/>
  <c r="O87" i="112"/>
  <c r="BO86" i="112"/>
  <c r="O86" i="112"/>
  <c r="BN85" i="112"/>
  <c r="N85" i="112"/>
  <c r="N84" i="112"/>
  <c r="BJ81" i="112"/>
  <c r="J81" i="112"/>
  <c r="BJ72" i="112"/>
  <c r="J72" i="112"/>
  <c r="BJ63" i="112"/>
  <c r="J63" i="112"/>
  <c r="BJ54" i="112"/>
  <c r="J54" i="112"/>
  <c r="BJ45" i="112"/>
  <c r="J45" i="112"/>
  <c r="BJ36" i="112"/>
  <c r="J36" i="112"/>
  <c r="BJ27" i="112"/>
  <c r="J27" i="112"/>
  <c r="BJ18" i="112"/>
  <c r="J18" i="112"/>
  <c r="BJ9" i="112"/>
  <c r="BH95" i="112" s="1"/>
  <c r="J9" i="112"/>
  <c r="H95" i="112" s="1"/>
  <c r="H99" i="112" s="1"/>
  <c r="D100" i="112" s="1"/>
  <c r="BQ38" i="132" l="1"/>
  <c r="CP39" i="132"/>
  <c r="BH99" i="112"/>
  <c r="BD100" i="112" s="1"/>
  <c r="O92" i="112"/>
  <c r="BM18" i="109"/>
  <c r="BJ18" i="109"/>
  <c r="BM17" i="109"/>
  <c r="BJ17" i="109"/>
  <c r="BJ16" i="109"/>
  <c r="BJ15" i="109"/>
  <c r="BM12" i="109"/>
  <c r="BJ12" i="109"/>
  <c r="BM11" i="109"/>
  <c r="BJ11" i="109"/>
  <c r="BJ10" i="109"/>
  <c r="BL9" i="109"/>
  <c r="BJ9" i="109"/>
  <c r="E45" i="107"/>
  <c r="E7" i="107"/>
  <c r="BQ39" i="132" l="1"/>
  <c r="BQ40" i="132" s="1"/>
  <c r="CA45" i="132" l="1"/>
  <c r="CB40" i="132"/>
  <c r="BX50" i="132" l="1"/>
  <c r="CB45" i="132"/>
  <c r="E8" i="107"/>
  <c r="V8" i="107"/>
  <c r="U8" i="107"/>
  <c r="G5" i="107"/>
  <c r="BG45" i="107"/>
  <c r="G45" i="107"/>
  <c r="BG41" i="107"/>
  <c r="BG43" i="107" s="1"/>
  <c r="BG42" i="107" s="1"/>
  <c r="BF41" i="107"/>
  <c r="BF43" i="107" s="1"/>
  <c r="BF42" i="107" s="1"/>
  <c r="BE41" i="107"/>
  <c r="BE43" i="107" s="1"/>
  <c r="BE42" i="107" s="1"/>
  <c r="G41" i="107"/>
  <c r="R19" i="107" s="1"/>
  <c r="F41" i="107"/>
  <c r="F43" i="107" s="1"/>
  <c r="F42" i="107" s="1"/>
  <c r="E41" i="107"/>
  <c r="E43" i="107" s="1"/>
  <c r="E42" i="107" s="1"/>
  <c r="BH40" i="107"/>
  <c r="H40" i="107"/>
  <c r="BO39" i="107"/>
  <c r="BH39" i="107"/>
  <c r="O39" i="107"/>
  <c r="H39" i="107"/>
  <c r="BO38" i="107"/>
  <c r="BH38" i="107"/>
  <c r="O38" i="107"/>
  <c r="H38" i="107"/>
  <c r="BO37" i="107"/>
  <c r="BH37" i="107"/>
  <c r="O37" i="107"/>
  <c r="H37" i="107"/>
  <c r="BH36" i="107"/>
  <c r="H36" i="107"/>
  <c r="BH35" i="107"/>
  <c r="H35" i="107"/>
  <c r="BH34" i="107"/>
  <c r="H34" i="107"/>
  <c r="BH33" i="107"/>
  <c r="H33" i="107"/>
  <c r="BH32" i="107"/>
  <c r="H32" i="107"/>
  <c r="BH31" i="107"/>
  <c r="H31" i="107"/>
  <c r="BH30" i="107"/>
  <c r="H30" i="107"/>
  <c r="BH29" i="107"/>
  <c r="H29" i="107"/>
  <c r="BH28" i="107"/>
  <c r="H28" i="107"/>
  <c r="BH27" i="107"/>
  <c r="H27" i="107"/>
  <c r="BH26" i="107"/>
  <c r="H26" i="107"/>
  <c r="BH25" i="107"/>
  <c r="H25" i="107"/>
  <c r="BH24" i="107"/>
  <c r="H24" i="107"/>
  <c r="BH23" i="107"/>
  <c r="H23" i="107"/>
  <c r="BH22" i="107"/>
  <c r="H22" i="107"/>
  <c r="BH21" i="107"/>
  <c r="H21" i="107"/>
  <c r="BH20" i="107"/>
  <c r="H20" i="107"/>
  <c r="BR19" i="107"/>
  <c r="BH19" i="107"/>
  <c r="H19" i="107"/>
  <c r="BH18" i="107"/>
  <c r="H18" i="107"/>
  <c r="BH17" i="107"/>
  <c r="H17" i="107"/>
  <c r="BN16" i="107"/>
  <c r="BH16" i="107"/>
  <c r="N16" i="107"/>
  <c r="BS17" i="107" s="1"/>
  <c r="H16" i="107"/>
  <c r="BH15" i="107"/>
  <c r="H15" i="107"/>
  <c r="BZ9" i="107"/>
  <c r="BX9" i="107"/>
  <c r="BV9" i="107"/>
  <c r="BU9" i="107"/>
  <c r="BE9" i="107"/>
  <c r="BE10" i="107" s="1"/>
  <c r="Z8" i="107"/>
  <c r="X8" i="107"/>
  <c r="BI7" i="107"/>
  <c r="BG5" i="107"/>
  <c r="BF5" i="107"/>
  <c r="F5" i="107"/>
  <c r="BO3" i="107"/>
  <c r="O3" i="107"/>
  <c r="Q16" i="107" l="1"/>
  <c r="O16" i="107"/>
  <c r="BP16" i="107"/>
  <c r="R16" i="107"/>
  <c r="BR17" i="107"/>
  <c r="BI8" i="107"/>
  <c r="H41" i="107"/>
  <c r="G43" i="107"/>
  <c r="G42" i="107" s="1"/>
  <c r="BH41" i="107"/>
  <c r="P16" i="107"/>
  <c r="BO16" i="107"/>
  <c r="BQ16" i="107"/>
  <c r="S16" i="107"/>
  <c r="D5" i="107"/>
  <c r="R20" i="107" l="1"/>
  <c r="R21" i="107" s="1"/>
  <c r="O19" i="107" s="1"/>
  <c r="BR20" i="107"/>
  <c r="BR21" i="107" s="1"/>
  <c r="BO19" i="107" s="1"/>
  <c r="BH43" i="107"/>
  <c r="BH42" i="107" s="1"/>
  <c r="H43" i="107"/>
  <c r="H42" i="107" s="1"/>
  <c r="E9" i="107" l="1"/>
  <c r="I15" i="107" s="1"/>
  <c r="O20" i="107"/>
  <c r="BO20" i="107"/>
  <c r="BE45" i="107" s="1"/>
  <c r="BQ23" i="107" l="1"/>
  <c r="K34" i="63" l="1"/>
  <c r="H41" i="21"/>
  <c r="E41" i="21"/>
  <c r="H40" i="21"/>
  <c r="E40" i="21"/>
  <c r="H39" i="21"/>
  <c r="E39" i="21"/>
  <c r="H38" i="21"/>
  <c r="E38" i="21"/>
  <c r="H37" i="21"/>
  <c r="E37" i="21"/>
  <c r="H36" i="21"/>
  <c r="E36" i="21"/>
  <c r="H35" i="21"/>
  <c r="E35" i="21"/>
  <c r="H34" i="21"/>
  <c r="E34" i="21"/>
  <c r="H33" i="21"/>
  <c r="E33" i="21"/>
  <c r="H32" i="21"/>
  <c r="E32" i="21"/>
  <c r="H31" i="21"/>
  <c r="E31" i="21"/>
  <c r="H30" i="21"/>
  <c r="E30" i="21"/>
  <c r="H29" i="21"/>
  <c r="E29" i="21"/>
  <c r="H28" i="21"/>
  <c r="E28" i="21"/>
  <c r="H27" i="21"/>
  <c r="E27" i="21"/>
  <c r="H26" i="21"/>
  <c r="E26" i="21"/>
  <c r="H25" i="21"/>
  <c r="E25" i="21"/>
  <c r="H24" i="21"/>
  <c r="I42" i="21" s="1"/>
  <c r="E24" i="21"/>
  <c r="G23" i="21"/>
  <c r="F23" i="21"/>
  <c r="I20" i="21"/>
  <c r="H47" i="21" s="1"/>
  <c r="H19" i="21"/>
  <c r="E19" i="21"/>
  <c r="H18" i="21"/>
  <c r="E18" i="21"/>
  <c r="H17" i="21"/>
  <c r="E17" i="21"/>
  <c r="H16" i="21"/>
  <c r="E16" i="21"/>
  <c r="H15" i="21"/>
  <c r="E15" i="21"/>
  <c r="H14" i="21"/>
  <c r="E14" i="21"/>
  <c r="H13" i="21"/>
  <c r="E13" i="21"/>
  <c r="H12" i="21"/>
  <c r="E12" i="21"/>
  <c r="H11" i="21"/>
  <c r="E11" i="21"/>
  <c r="H10" i="21"/>
  <c r="E10" i="21"/>
  <c r="H9" i="21"/>
  <c r="E9" i="21"/>
  <c r="H8" i="21"/>
  <c r="E8" i="21"/>
  <c r="H7" i="21"/>
  <c r="E7" i="21"/>
  <c r="E43" i="21" s="1"/>
  <c r="G6" i="21"/>
  <c r="H41" i="18"/>
  <c r="E41" i="18"/>
  <c r="H40" i="18"/>
  <c r="E40" i="18"/>
  <c r="H39" i="18"/>
  <c r="E39" i="18"/>
  <c r="H38" i="18"/>
  <c r="E38" i="18"/>
  <c r="H37" i="18"/>
  <c r="E37" i="18"/>
  <c r="H36" i="18"/>
  <c r="E36" i="18"/>
  <c r="H35" i="18"/>
  <c r="E35" i="18"/>
  <c r="H34" i="18"/>
  <c r="E34" i="18"/>
  <c r="H33" i="18"/>
  <c r="E33" i="18"/>
  <c r="H32" i="18"/>
  <c r="E32" i="18"/>
  <c r="H31" i="18"/>
  <c r="E31" i="18"/>
  <c r="H30" i="18"/>
  <c r="E30" i="18"/>
  <c r="H29" i="18"/>
  <c r="E29" i="18"/>
  <c r="H28" i="18"/>
  <c r="E28" i="18"/>
  <c r="H27" i="18"/>
  <c r="E27" i="18"/>
  <c r="H26" i="18"/>
  <c r="E26" i="18"/>
  <c r="H25" i="18"/>
  <c r="E25" i="18"/>
  <c r="H24" i="18"/>
  <c r="E24" i="18"/>
  <c r="F23" i="18"/>
  <c r="H19" i="18"/>
  <c r="E19" i="18"/>
  <c r="H18" i="18"/>
  <c r="E18" i="18"/>
  <c r="H17" i="18"/>
  <c r="E17" i="18"/>
  <c r="H16" i="18"/>
  <c r="E16" i="18"/>
  <c r="H15" i="18"/>
  <c r="E15" i="18"/>
  <c r="H14" i="18"/>
  <c r="E14" i="18"/>
  <c r="H13" i="18"/>
  <c r="E13" i="18"/>
  <c r="H12" i="18"/>
  <c r="E12" i="18"/>
  <c r="H11" i="18"/>
  <c r="E11" i="18"/>
  <c r="H10" i="18"/>
  <c r="E10" i="18"/>
  <c r="H9" i="18"/>
  <c r="E9" i="18"/>
  <c r="H8" i="18"/>
  <c r="E8" i="18"/>
  <c r="H7" i="18"/>
  <c r="I20" i="18" s="1"/>
  <c r="H47" i="18" s="1"/>
  <c r="E7" i="18"/>
  <c r="G6" i="18"/>
  <c r="G23" i="18" s="1"/>
  <c r="G145" i="24"/>
  <c r="G137" i="24"/>
  <c r="G129" i="24"/>
  <c r="G148" i="24" s="1"/>
  <c r="G119" i="24"/>
  <c r="G111" i="24"/>
  <c r="G103" i="24"/>
  <c r="G93" i="24"/>
  <c r="G84" i="24"/>
  <c r="G75" i="24"/>
  <c r="G64" i="24"/>
  <c r="G56" i="24"/>
  <c r="G48" i="24"/>
  <c r="G38" i="24"/>
  <c r="G30" i="24"/>
  <c r="G22" i="24"/>
  <c r="G9" i="24" s="1"/>
  <c r="AH32" i="132" s="1"/>
  <c r="G151" i="23"/>
  <c r="G143" i="23"/>
  <c r="G135" i="23"/>
  <c r="G154" i="23" s="1"/>
  <c r="G114" i="23"/>
  <c r="G106" i="23"/>
  <c r="G98" i="23"/>
  <c r="G88" i="23"/>
  <c r="G80" i="23"/>
  <c r="G72" i="23"/>
  <c r="G64" i="23"/>
  <c r="G56" i="23"/>
  <c r="G48" i="23"/>
  <c r="G38" i="23"/>
  <c r="G29" i="23"/>
  <c r="G20" i="23"/>
  <c r="G10" i="23" s="1"/>
  <c r="AH31" i="132" s="1"/>
  <c r="G61" i="22"/>
  <c r="G53" i="22"/>
  <c r="G45" i="22"/>
  <c r="G64" i="22" s="1"/>
  <c r="G35" i="22"/>
  <c r="G27" i="22"/>
  <c r="G19" i="22"/>
  <c r="BG120" i="7"/>
  <c r="G120" i="7"/>
  <c r="BG119" i="7"/>
  <c r="G119" i="7"/>
  <c r="BG110" i="7"/>
  <c r="G110" i="7"/>
  <c r="BG109" i="7"/>
  <c r="G109" i="7"/>
  <c r="BG99" i="7"/>
  <c r="G99" i="7"/>
  <c r="BG98" i="7"/>
  <c r="G98" i="7"/>
  <c r="BG88" i="7"/>
  <c r="G88" i="7"/>
  <c r="BG80" i="7"/>
  <c r="G80" i="7"/>
  <c r="BG72" i="7"/>
  <c r="G72" i="7"/>
  <c r="G123" i="7" s="1"/>
  <c r="BG63" i="7"/>
  <c r="G63" i="7"/>
  <c r="BG55" i="7"/>
  <c r="G55" i="7"/>
  <c r="BG47" i="7"/>
  <c r="G47" i="7"/>
  <c r="BG37" i="7"/>
  <c r="G37" i="7"/>
  <c r="BG29" i="7"/>
  <c r="G29" i="7"/>
  <c r="BG21" i="7"/>
  <c r="G21" i="7"/>
  <c r="I42" i="18" l="1"/>
  <c r="E43" i="18"/>
  <c r="AH30" i="132"/>
  <c r="G149" i="24"/>
  <c r="AJ32" i="132" s="1"/>
  <c r="AI32" i="132"/>
  <c r="AI31" i="132"/>
  <c r="G155" i="23"/>
  <c r="AJ31" i="132" s="1"/>
  <c r="AI30" i="132"/>
  <c r="BM127" i="7"/>
  <c r="M127" i="7"/>
  <c r="BG10" i="7"/>
  <c r="AI29" i="132"/>
  <c r="G10" i="7"/>
  <c r="G124" i="7" l="1"/>
  <c r="AJ29" i="132" s="1"/>
  <c r="AH29" i="132"/>
  <c r="AH34" i="132" s="1"/>
  <c r="H38" i="132"/>
  <c r="H39" i="132" s="1"/>
  <c r="H40" i="132" s="1"/>
  <c r="G43" i="132" s="1"/>
  <c r="I22" i="132"/>
  <c r="I37" i="132"/>
  <c r="I19" i="132"/>
  <c r="I23" i="132"/>
  <c r="I18" i="132"/>
  <c r="I30" i="132"/>
  <c r="I21" i="132"/>
  <c r="I33" i="132"/>
  <c r="I32" i="132"/>
  <c r="L29" i="132"/>
  <c r="L22" i="132"/>
  <c r="I31" i="132"/>
  <c r="F38" i="132"/>
  <c r="F39" i="132" s="1"/>
  <c r="F40" i="132" s="1"/>
  <c r="G42" i="132" s="1"/>
  <c r="K28" i="109" s="1"/>
  <c r="I24" i="132"/>
  <c r="I13" i="132"/>
  <c r="I26" i="132"/>
  <c r="I35" i="132"/>
  <c r="I20" i="132"/>
  <c r="I28" i="132"/>
  <c r="L28" i="132"/>
  <c r="L26" i="132"/>
  <c r="I29" i="132"/>
  <c r="G38" i="132"/>
  <c r="G39" i="132" s="1"/>
  <c r="G40" i="132" s="1"/>
  <c r="M42" i="132" s="1"/>
  <c r="I27" i="132"/>
  <c r="I25" i="132"/>
  <c r="I36" i="132"/>
  <c r="I14" i="132"/>
  <c r="L20" i="132"/>
  <c r="L37" i="132"/>
  <c r="L21" i="132"/>
  <c r="L35" i="132"/>
  <c r="L13" i="132"/>
  <c r="L31" i="132"/>
  <c r="L36" i="132"/>
  <c r="L23" i="132"/>
  <c r="L24" i="132"/>
  <c r="L19" i="132"/>
  <c r="L16" i="132"/>
  <c r="I34" i="132"/>
  <c r="L14" i="132"/>
  <c r="L30" i="132"/>
  <c r="L18" i="132"/>
  <c r="L25" i="132"/>
  <c r="L17" i="132"/>
  <c r="AN40" i="132" s="1"/>
  <c r="L27" i="132"/>
  <c r="L32" i="132"/>
  <c r="L15" i="132"/>
  <c r="AN38" i="132" s="1"/>
  <c r="L33" i="132"/>
  <c r="L34" i="132"/>
  <c r="G65" i="22"/>
  <c r="AJ30" i="132" s="1"/>
  <c r="AI34" i="132"/>
  <c r="BI28" i="107"/>
  <c r="BI36" i="107"/>
  <c r="BI21" i="107"/>
  <c r="I28" i="107"/>
  <c r="I36" i="107"/>
  <c r="BI27" i="107"/>
  <c r="BI35" i="107"/>
  <c r="I20" i="107"/>
  <c r="I25" i="107"/>
  <c r="I33" i="107"/>
  <c r="BI40" i="107"/>
  <c r="BI19" i="107"/>
  <c r="BI30" i="107"/>
  <c r="I38" i="107"/>
  <c r="I23" i="107"/>
  <c r="I30" i="107"/>
  <c r="I39" i="107"/>
  <c r="I19" i="107"/>
  <c r="BI29" i="107"/>
  <c r="BI37" i="107"/>
  <c r="I21" i="107"/>
  <c r="I27" i="107"/>
  <c r="I35" i="107"/>
  <c r="BI42" i="107"/>
  <c r="I18" i="107"/>
  <c r="BI24" i="107"/>
  <c r="BI32" i="107"/>
  <c r="BI18" i="107"/>
  <c r="I24" i="107"/>
  <c r="I32" i="107"/>
  <c r="BI22" i="107"/>
  <c r="BI31" i="107"/>
  <c r="BI39" i="107"/>
  <c r="I22" i="107"/>
  <c r="I29" i="107"/>
  <c r="I37" i="107"/>
  <c r="I17" i="107"/>
  <c r="BI26" i="107"/>
  <c r="BI34" i="107"/>
  <c r="BI20" i="107"/>
  <c r="I26" i="107"/>
  <c r="I34" i="107"/>
  <c r="BI38" i="107"/>
  <c r="BI25" i="107"/>
  <c r="BI33" i="107"/>
  <c r="I16" i="107"/>
  <c r="BI23" i="107"/>
  <c r="I31" i="107"/>
  <c r="I40" i="107"/>
  <c r="BI17" i="107"/>
  <c r="AJ34" i="132" l="1"/>
  <c r="AO3" i="132" s="1"/>
  <c r="L38" i="132"/>
  <c r="L39" i="132" s="1"/>
  <c r="L40" i="132" s="1"/>
  <c r="Z45" i="132" s="1"/>
  <c r="AN39" i="132"/>
  <c r="I7" i="132"/>
  <c r="I41" i="107"/>
  <c r="BI41" i="107"/>
  <c r="BI43" i="107" s="1"/>
  <c r="O21" i="107"/>
  <c r="O22" i="107" s="1"/>
  <c r="I45" i="107" s="1"/>
  <c r="BO21" i="107"/>
  <c r="BO22" i="107" s="1"/>
  <c r="BI45" i="107" s="1"/>
  <c r="S48" i="132" l="1"/>
  <c r="G45" i="132" s="1"/>
  <c r="AB16" i="132"/>
  <c r="Y17" i="132"/>
  <c r="Y16" i="132"/>
  <c r="AE17" i="132"/>
  <c r="AE16" i="132"/>
  <c r="Y15" i="132"/>
  <c r="Y38" i="132" s="1"/>
  <c r="X16" i="132"/>
  <c r="X38" i="132" s="1"/>
  <c r="AE15" i="132"/>
  <c r="AO39" i="132"/>
  <c r="I43" i="107"/>
  <c r="I42" i="107" s="1"/>
  <c r="I16" i="132" l="1"/>
  <c r="M17" i="132"/>
  <c r="I17" i="132"/>
  <c r="M16" i="132"/>
  <c r="AP39" i="132"/>
  <c r="AB38" i="132"/>
  <c r="AB39" i="132" s="1"/>
  <c r="AO40" i="132"/>
  <c r="M15" i="132"/>
  <c r="AP40" i="132" s="1"/>
  <c r="AO38" i="132"/>
  <c r="I15" i="132"/>
  <c r="AL39" i="132" s="1"/>
  <c r="AE38" i="132"/>
  <c r="AP38" i="132"/>
  <c r="AL38" i="132"/>
  <c r="AQ14" i="132" l="1"/>
  <c r="M38" i="132"/>
  <c r="M39" i="132" s="1"/>
  <c r="M40" i="132" s="1"/>
  <c r="AA45" i="132" s="1"/>
  <c r="T48" i="132" s="1"/>
  <c r="AB42" i="132"/>
  <c r="T50" i="132"/>
  <c r="I38" i="132"/>
  <c r="I39" i="132" s="1"/>
  <c r="I40" i="132" s="1"/>
  <c r="M43" i="132" s="1"/>
  <c r="K30" i="109" s="1"/>
  <c r="AL40" i="132"/>
  <c r="AB40" i="132" l="1"/>
  <c r="M45" i="132"/>
  <c r="G46" i="132" s="1"/>
  <c r="M46" i="132" s="1"/>
  <c r="K32" i="109" s="1"/>
  <c r="AB45" i="13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F13" authorId="0" shapeId="0" xr:uid="{00000000-0006-0000-1900-000001000000}">
      <text>
        <r>
          <rPr>
            <b/>
            <sz val="9"/>
            <color indexed="81"/>
            <rFont val="MS P ゴシック"/>
            <family val="3"/>
            <charset val="128"/>
          </rPr>
          <t>都助成対象経費と重複して交付される国等補助金の額を記載してください。</t>
        </r>
      </text>
    </comment>
    <comment ref="F41" authorId="0" shapeId="0" xr:uid="{00000000-0006-0000-1900-000002000000}">
      <text>
        <r>
          <rPr>
            <sz val="9"/>
            <color indexed="81"/>
            <rFont val="MS P ゴシック"/>
            <family val="3"/>
            <charset val="128"/>
          </rPr>
          <t xml:space="preserve">国等補助金の交付決定通知書の額と乖離がある場合は、別紙説明資料を添付してください。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<sst xmlns="http://schemas.openxmlformats.org/spreadsheetml/2006/main" count="10800" uniqueCount="3109">
  <si>
    <t/>
  </si>
  <si>
    <t>kW</t>
    <phoneticPr fontId="25"/>
  </si>
  <si>
    <t>台数</t>
    <rPh sb="0" eb="2">
      <t>ダイスウ</t>
    </rPh>
    <phoneticPr fontId="26"/>
  </si>
  <si>
    <t>定格出力合計</t>
    <rPh sb="0" eb="2">
      <t>テイカク</t>
    </rPh>
    <rPh sb="2" eb="4">
      <t>シュツリョク</t>
    </rPh>
    <rPh sb="4" eb="6">
      <t>ゴウケイ</t>
    </rPh>
    <phoneticPr fontId="26"/>
  </si>
  <si>
    <t>定格容量合計</t>
    <rPh sb="0" eb="2">
      <t>テイカク</t>
    </rPh>
    <rPh sb="2" eb="4">
      <t>ヨウリョウ</t>
    </rPh>
    <rPh sb="4" eb="6">
      <t>ゴウケイ</t>
    </rPh>
    <phoneticPr fontId="25"/>
  </si>
  <si>
    <t>２．設備の概要</t>
    <rPh sb="2" eb="4">
      <t>セツビ</t>
    </rPh>
    <rPh sb="5" eb="7">
      <t>ガイヨウ</t>
    </rPh>
    <phoneticPr fontId="25"/>
  </si>
  <si>
    <t>　※複数の型式を導入する場合は、それぞれの型式ごとにまとめること。</t>
    <rPh sb="2" eb="4">
      <t>フクスウ</t>
    </rPh>
    <rPh sb="5" eb="7">
      <t>カタシキ</t>
    </rPh>
    <rPh sb="8" eb="10">
      <t>ドウニュウ</t>
    </rPh>
    <rPh sb="12" eb="14">
      <t>バアイ</t>
    </rPh>
    <rPh sb="21" eb="23">
      <t>カタシキ</t>
    </rPh>
    <phoneticPr fontId="30"/>
  </si>
  <si>
    <t>②</t>
    <phoneticPr fontId="30"/>
  </si>
  <si>
    <t>W</t>
  </si>
  <si>
    <t>W</t>
    <phoneticPr fontId="25"/>
  </si>
  <si>
    <t>台</t>
    <rPh sb="0" eb="1">
      <t>ダイ</t>
    </rPh>
    <phoneticPr fontId="30"/>
  </si>
  <si>
    <t>（４）蓄電池</t>
    <rPh sb="3" eb="6">
      <t>チクデンチ</t>
    </rPh>
    <phoneticPr fontId="30"/>
  </si>
  <si>
    <t>kWh</t>
    <phoneticPr fontId="25"/>
  </si>
  <si>
    <t>定格出力合計（連系）</t>
    <rPh sb="0" eb="2">
      <t>テイカク</t>
    </rPh>
    <rPh sb="2" eb="4">
      <t>シュツリョク</t>
    </rPh>
    <rPh sb="4" eb="6">
      <t>ゴウケイ</t>
    </rPh>
    <rPh sb="7" eb="9">
      <t>レンケイ</t>
    </rPh>
    <phoneticPr fontId="25"/>
  </si>
  <si>
    <t>（２）太陽電池モジュール</t>
    <rPh sb="3" eb="5">
      <t>タイヨウ</t>
    </rPh>
    <rPh sb="5" eb="7">
      <t>デンチ</t>
    </rPh>
    <phoneticPr fontId="30"/>
  </si>
  <si>
    <t>型式名</t>
    <rPh sb="0" eb="2">
      <t>カタシキ</t>
    </rPh>
    <rPh sb="2" eb="3">
      <t>メイ</t>
    </rPh>
    <phoneticPr fontId="25"/>
  </si>
  <si>
    <t>使用枚数</t>
    <rPh sb="0" eb="2">
      <t>シヨウ</t>
    </rPh>
    <rPh sb="2" eb="4">
      <t>マイスウ</t>
    </rPh>
    <phoneticPr fontId="28"/>
  </si>
  <si>
    <t>製造者名（メーカー名）</t>
    <rPh sb="0" eb="3">
      <t>セイゾウシャ</t>
    </rPh>
    <rPh sb="3" eb="4">
      <t>メイ</t>
    </rPh>
    <rPh sb="9" eb="10">
      <t>メイ</t>
    </rPh>
    <phoneticPr fontId="26"/>
  </si>
  <si>
    <t>４月</t>
    <rPh sb="1" eb="2">
      <t>ガツ</t>
    </rPh>
    <phoneticPr fontId="25"/>
  </si>
  <si>
    <t>５月</t>
  </si>
  <si>
    <t>６月</t>
  </si>
  <si>
    <t>７月</t>
  </si>
  <si>
    <t>８月</t>
  </si>
  <si>
    <t>９月</t>
  </si>
  <si>
    <t>１０月</t>
  </si>
  <si>
    <t>１１月</t>
    <rPh sb="2" eb="3">
      <t>ガツ</t>
    </rPh>
    <phoneticPr fontId="25"/>
  </si>
  <si>
    <t>１２月</t>
  </si>
  <si>
    <t>１月</t>
  </si>
  <si>
    <t>２月</t>
  </si>
  <si>
    <t>３月</t>
  </si>
  <si>
    <t>・需要先の年間想定電力消費量(A)</t>
    <rPh sb="1" eb="3">
      <t>ジュヨウ</t>
    </rPh>
    <rPh sb="3" eb="4">
      <t>サキ</t>
    </rPh>
    <rPh sb="5" eb="7">
      <t>ネンカン</t>
    </rPh>
    <rPh sb="7" eb="9">
      <t>ソウテイ</t>
    </rPh>
    <rPh sb="9" eb="11">
      <t>デンリョク</t>
    </rPh>
    <rPh sb="11" eb="14">
      <t>ショウヒリョウ</t>
    </rPh>
    <phoneticPr fontId="25"/>
  </si>
  <si>
    <t>・差 （A－B)</t>
    <rPh sb="1" eb="2">
      <t>サ</t>
    </rPh>
    <phoneticPr fontId="25"/>
  </si>
  <si>
    <t>kWh/年</t>
    <rPh sb="4" eb="5">
      <t>ネン</t>
    </rPh>
    <phoneticPr fontId="25"/>
  </si>
  <si>
    <t>%</t>
    <phoneticPr fontId="25"/>
  </si>
  <si>
    <t>交付決定時期</t>
    <rPh sb="0" eb="2">
      <t>コウフ</t>
    </rPh>
    <rPh sb="2" eb="4">
      <t>ケッテイ</t>
    </rPh>
    <rPh sb="4" eb="6">
      <t>ジキ</t>
    </rPh>
    <phoneticPr fontId="25"/>
  </si>
  <si>
    <t>交付申請額</t>
    <rPh sb="0" eb="2">
      <t>コウフ</t>
    </rPh>
    <rPh sb="2" eb="5">
      <t>シンセイガク</t>
    </rPh>
    <phoneticPr fontId="25"/>
  </si>
  <si>
    <t>その他</t>
    <rPh sb="2" eb="3">
      <t>タ</t>
    </rPh>
    <phoneticPr fontId="25"/>
  </si>
  <si>
    <t>「印刷プレビュー」→「ページ設定」→「シート」タブ→印刷の「白黒印刷」にチェック→「OK」→印刷</t>
    <rPh sb="1" eb="3">
      <t>インサツ</t>
    </rPh>
    <rPh sb="14" eb="16">
      <t>セッテイ</t>
    </rPh>
    <rPh sb="26" eb="28">
      <t>インサツ</t>
    </rPh>
    <rPh sb="30" eb="32">
      <t>シロクロ</t>
    </rPh>
    <rPh sb="32" eb="34">
      <t>インサツ</t>
    </rPh>
    <rPh sb="46" eb="48">
      <t>インサツ</t>
    </rPh>
    <phoneticPr fontId="26"/>
  </si>
  <si>
    <t>セルの色が黄色い部分に入力してください。　</t>
    <rPh sb="3" eb="4">
      <t>イロ</t>
    </rPh>
    <rPh sb="5" eb="7">
      <t>キイロ</t>
    </rPh>
    <rPh sb="11" eb="13">
      <t>ニュウリョク</t>
    </rPh>
    <phoneticPr fontId="26"/>
  </si>
  <si>
    <t>セルの色が水色の部分は自動計算、又はリンク自動表示されています。入力は不要です。</t>
    <rPh sb="3" eb="4">
      <t>イロ</t>
    </rPh>
    <rPh sb="5" eb="6">
      <t>ミズ</t>
    </rPh>
    <rPh sb="6" eb="7">
      <t>イロ</t>
    </rPh>
    <rPh sb="8" eb="10">
      <t>ブブン</t>
    </rPh>
    <rPh sb="11" eb="13">
      <t>ジドウ</t>
    </rPh>
    <rPh sb="13" eb="15">
      <t>ケイサン</t>
    </rPh>
    <rPh sb="16" eb="17">
      <t>マタ</t>
    </rPh>
    <rPh sb="21" eb="23">
      <t>ジドウ</t>
    </rPh>
    <rPh sb="23" eb="25">
      <t>ヒョウジ</t>
    </rPh>
    <rPh sb="32" eb="34">
      <t>ニュウリョク</t>
    </rPh>
    <rPh sb="35" eb="37">
      <t>フヨウ</t>
    </rPh>
    <phoneticPr fontId="26"/>
  </si>
  <si>
    <t>セルの色がピンク色の部分は、プルダウンリストから選択してください。</t>
    <rPh sb="3" eb="4">
      <t>イロ</t>
    </rPh>
    <rPh sb="8" eb="9">
      <t>イロ</t>
    </rPh>
    <rPh sb="10" eb="12">
      <t>ブブン</t>
    </rPh>
    <rPh sb="24" eb="26">
      <t>センタク</t>
    </rPh>
    <phoneticPr fontId="25"/>
  </si>
  <si>
    <t>２．設定方法</t>
    <rPh sb="2" eb="4">
      <t>セッテイ</t>
    </rPh>
    <rPh sb="4" eb="6">
      <t>ホウホウ</t>
    </rPh>
    <phoneticPr fontId="26"/>
  </si>
  <si>
    <t>①「ファイル」メニューの「ページ設定」を実行し、「ページ設定」ダイアログボックスを表示する。</t>
    <phoneticPr fontId="26"/>
  </si>
  <si>
    <t>②「シート」タブをクリックして「白黒印刷」チェックボックスをオンにする。</t>
    <phoneticPr fontId="26"/>
  </si>
  <si>
    <t>　もし、設定が解除されておりましたら、下記の手順を基に設定してください。</t>
    <rPh sb="19" eb="21">
      <t>カキ</t>
    </rPh>
    <rPh sb="22" eb="24">
      <t>テジュン</t>
    </rPh>
    <rPh sb="25" eb="26">
      <t>モト</t>
    </rPh>
    <rPh sb="27" eb="29">
      <t>セッテイ</t>
    </rPh>
    <phoneticPr fontId="26"/>
  </si>
  <si>
    <t>※本ファイルは、セルの色を印刷しないよう設定しています。</t>
    <rPh sb="1" eb="2">
      <t>ホン</t>
    </rPh>
    <rPh sb="11" eb="12">
      <t>イロ</t>
    </rPh>
    <rPh sb="13" eb="15">
      <t>インサツ</t>
    </rPh>
    <rPh sb="20" eb="22">
      <t>セッテイ</t>
    </rPh>
    <phoneticPr fontId="26"/>
  </si>
  <si>
    <t>【印刷設定の手順】</t>
    <rPh sb="1" eb="3">
      <t>インサツ</t>
    </rPh>
    <rPh sb="3" eb="5">
      <t>セッテイ</t>
    </rPh>
    <rPh sb="6" eb="8">
      <t>テジュン</t>
    </rPh>
    <phoneticPr fontId="25"/>
  </si>
  <si>
    <t xml:space="preserve">中分類 </t>
    <phoneticPr fontId="40"/>
  </si>
  <si>
    <t xml:space="preserve">大分類 </t>
  </si>
  <si>
    <t xml:space="preserve">Ａ 農業、林業 </t>
  </si>
  <si>
    <t xml:space="preserve">Ｂ 漁業 </t>
  </si>
  <si>
    <t xml:space="preserve">Ｃ 鉱業、採石業、砂利採取業 </t>
    <phoneticPr fontId="40"/>
  </si>
  <si>
    <t xml:space="preserve">Ｄ 建設業 </t>
  </si>
  <si>
    <t xml:space="preserve">Ｅ 製造業 </t>
  </si>
  <si>
    <t xml:space="preserve">Ｆ 電気・ガス・熱供給・水道業 </t>
  </si>
  <si>
    <t xml:space="preserve">Ｇ 情報通信業 </t>
  </si>
  <si>
    <t xml:space="preserve">Ｈ 運輸業、郵便業 </t>
  </si>
  <si>
    <t xml:space="preserve">Ｉ 卸売・小売業 </t>
  </si>
  <si>
    <t xml:space="preserve">Ｊ 金融業・保険業 </t>
  </si>
  <si>
    <t xml:space="preserve">Ｋ 不動産業、物品賃貸業 </t>
  </si>
  <si>
    <t xml:space="preserve">Ｌ 学術研究、専門・技術サービ </t>
  </si>
  <si>
    <t xml:space="preserve">Ｍ 宿泊業、飲食サービス業 </t>
  </si>
  <si>
    <t xml:space="preserve">Ｎ 生活関連サービス業、娯楽業 </t>
  </si>
  <si>
    <t xml:space="preserve">Ｏ 教育、学習支援業 </t>
  </si>
  <si>
    <t xml:space="preserve">Ｐ 医療、福祉 </t>
  </si>
  <si>
    <t xml:space="preserve">Ｑ 複合サービス事業 </t>
  </si>
  <si>
    <t xml:space="preserve">Ｒ サービス業（他に分類されな いもの） </t>
    <phoneticPr fontId="40"/>
  </si>
  <si>
    <t xml:space="preserve">Ｓ 公務（他に分類されるものを 除く） </t>
    <phoneticPr fontId="40"/>
  </si>
  <si>
    <t xml:space="preserve">Ｔ 分類不能の産業 </t>
  </si>
  <si>
    <t xml:space="preserve">1 農業 </t>
    <phoneticPr fontId="40"/>
  </si>
  <si>
    <t xml:space="preserve">2 林業 </t>
    <phoneticPr fontId="40"/>
  </si>
  <si>
    <t xml:space="preserve">3 漁業 </t>
    <phoneticPr fontId="40"/>
  </si>
  <si>
    <t xml:space="preserve">4 水産養殖業 </t>
    <phoneticPr fontId="40"/>
  </si>
  <si>
    <t xml:space="preserve">5 鉱業、採石業、砂利採取業 </t>
    <phoneticPr fontId="40"/>
  </si>
  <si>
    <t xml:space="preserve">6 総合工事業 </t>
    <phoneticPr fontId="40"/>
  </si>
  <si>
    <t xml:space="preserve">7 職別工事業（設備工事業を除く） </t>
    <phoneticPr fontId="40"/>
  </si>
  <si>
    <t xml:space="preserve">8 設備工事業 </t>
    <phoneticPr fontId="40"/>
  </si>
  <si>
    <t xml:space="preserve">9 食料品製造業 </t>
    <phoneticPr fontId="40"/>
  </si>
  <si>
    <t xml:space="preserve">10 飲料・たばこ・飼料製造業 </t>
    <phoneticPr fontId="40"/>
  </si>
  <si>
    <t xml:space="preserve">11 繊維工業 </t>
    <phoneticPr fontId="40"/>
  </si>
  <si>
    <t xml:space="preserve">12 木材・木製品製造業（家具を除く） </t>
    <phoneticPr fontId="40"/>
  </si>
  <si>
    <t xml:space="preserve">13 家具・装備品製造業 </t>
    <phoneticPr fontId="40"/>
  </si>
  <si>
    <t xml:space="preserve">14 パルプ・紙・紙加工品製造業 </t>
    <phoneticPr fontId="40"/>
  </si>
  <si>
    <t xml:space="preserve">15 印刷・同関連業 </t>
    <phoneticPr fontId="40"/>
  </si>
  <si>
    <t xml:space="preserve">16 化学工業 </t>
    <phoneticPr fontId="40"/>
  </si>
  <si>
    <t xml:space="preserve">17 石油製品・石炭製品製造業 </t>
    <phoneticPr fontId="40"/>
  </si>
  <si>
    <t xml:space="preserve">18 プラスチック製品製造業（別掲を除く） </t>
    <phoneticPr fontId="40"/>
  </si>
  <si>
    <t xml:space="preserve">19ゴム製品製造業 </t>
    <phoneticPr fontId="40"/>
  </si>
  <si>
    <t xml:space="preserve">20なめし革・同製品・毛皮製造業 </t>
    <phoneticPr fontId="40"/>
  </si>
  <si>
    <t xml:space="preserve">21 窯業・土石製品製造業 </t>
    <phoneticPr fontId="40"/>
  </si>
  <si>
    <t xml:space="preserve">22 鉄鋼業 </t>
    <phoneticPr fontId="40"/>
  </si>
  <si>
    <t xml:space="preserve">23 非鉄金属製造業 </t>
    <phoneticPr fontId="40"/>
  </si>
  <si>
    <t xml:space="preserve">24 金属製品製造業 </t>
    <phoneticPr fontId="40"/>
  </si>
  <si>
    <t xml:space="preserve">25 はん用機械器具製造業 </t>
    <phoneticPr fontId="40"/>
  </si>
  <si>
    <t xml:space="preserve">26 生産用機械器具製造業 </t>
    <phoneticPr fontId="40"/>
  </si>
  <si>
    <t xml:space="preserve">27 業務用機械器具製造業 </t>
    <phoneticPr fontId="40"/>
  </si>
  <si>
    <t xml:space="preserve">28 電子部品・デバイス・電子回路製造業 </t>
    <phoneticPr fontId="40"/>
  </si>
  <si>
    <t xml:space="preserve">29 電気機械器具製造業 </t>
    <phoneticPr fontId="40"/>
  </si>
  <si>
    <t xml:space="preserve">30 情報通信機械器具製造業 </t>
    <phoneticPr fontId="40"/>
  </si>
  <si>
    <t xml:space="preserve">31 輸送用機械器具製造業 </t>
    <phoneticPr fontId="40"/>
  </si>
  <si>
    <t xml:space="preserve">32 その他の製造業 </t>
    <phoneticPr fontId="40"/>
  </si>
  <si>
    <t xml:space="preserve">33 電気業 </t>
    <phoneticPr fontId="40"/>
  </si>
  <si>
    <t xml:space="preserve">34 ガス業 </t>
    <phoneticPr fontId="40"/>
  </si>
  <si>
    <t xml:space="preserve">35 熱供給業 </t>
    <phoneticPr fontId="40"/>
  </si>
  <si>
    <t xml:space="preserve">36 水道業 </t>
    <phoneticPr fontId="40"/>
  </si>
  <si>
    <t xml:space="preserve">37 通信業 </t>
    <phoneticPr fontId="40"/>
  </si>
  <si>
    <t xml:space="preserve">38 放送業 </t>
    <phoneticPr fontId="40"/>
  </si>
  <si>
    <t xml:space="preserve">39 情報サービス業 </t>
    <phoneticPr fontId="40"/>
  </si>
  <si>
    <t xml:space="preserve">40 インターネット付随サービス業 </t>
    <phoneticPr fontId="40"/>
  </si>
  <si>
    <t xml:space="preserve">41 映像・音声・文字情報制作業 </t>
    <phoneticPr fontId="40"/>
  </si>
  <si>
    <t xml:space="preserve">42 鉄道業 </t>
    <phoneticPr fontId="40"/>
  </si>
  <si>
    <t xml:space="preserve">43 道路旅客運送業 </t>
    <phoneticPr fontId="40"/>
  </si>
  <si>
    <t xml:space="preserve">44 道路貨物運送業 </t>
    <phoneticPr fontId="40"/>
  </si>
  <si>
    <t xml:space="preserve">45 水運業 </t>
    <phoneticPr fontId="40"/>
  </si>
  <si>
    <t xml:space="preserve">46 航空運輸業 </t>
    <phoneticPr fontId="40"/>
  </si>
  <si>
    <t xml:space="preserve">47 倉庫業 </t>
    <phoneticPr fontId="40"/>
  </si>
  <si>
    <t xml:space="preserve">48 運輸に附帯するサービス業 </t>
    <phoneticPr fontId="40"/>
  </si>
  <si>
    <t xml:space="preserve">49 郵便業（信書便事業を含む） </t>
    <phoneticPr fontId="40"/>
  </si>
  <si>
    <t xml:space="preserve">50 各種商品卸売業 </t>
    <phoneticPr fontId="40"/>
  </si>
  <si>
    <t xml:space="preserve">51 繊維・衣服等卸売業 </t>
    <phoneticPr fontId="40"/>
  </si>
  <si>
    <t xml:space="preserve">52 飲食料品卸売業 </t>
    <phoneticPr fontId="40"/>
  </si>
  <si>
    <t xml:space="preserve">53 建築材料、鉱物・金属材料等卸売業 </t>
    <phoneticPr fontId="40"/>
  </si>
  <si>
    <t xml:space="preserve">54 機械器具卸売業 </t>
    <phoneticPr fontId="40"/>
  </si>
  <si>
    <t xml:space="preserve">55 その他の卸売業 </t>
    <phoneticPr fontId="40"/>
  </si>
  <si>
    <t xml:space="preserve">56 各種商品小売業 </t>
    <phoneticPr fontId="40"/>
  </si>
  <si>
    <t xml:space="preserve">57 織物・衣服・身の回り品小売業 </t>
    <phoneticPr fontId="40"/>
  </si>
  <si>
    <t xml:space="preserve">58 飲食料品小売業 </t>
    <phoneticPr fontId="40"/>
  </si>
  <si>
    <t xml:space="preserve">59 機械器具小売業 </t>
    <phoneticPr fontId="40"/>
  </si>
  <si>
    <t xml:space="preserve">60 その他の小売業 </t>
    <phoneticPr fontId="40"/>
  </si>
  <si>
    <t xml:space="preserve">61 無店舗小売業 </t>
    <phoneticPr fontId="40"/>
  </si>
  <si>
    <t xml:space="preserve">62 銀行業 </t>
    <phoneticPr fontId="40"/>
  </si>
  <si>
    <t xml:space="preserve">63 協同組織金融業 </t>
    <phoneticPr fontId="40"/>
  </si>
  <si>
    <t xml:space="preserve">64 貸金業、クレジットカード業等非預金信用機関 </t>
    <phoneticPr fontId="40"/>
  </si>
  <si>
    <t xml:space="preserve">65 金融商品取引業、商品先物取引業 </t>
    <phoneticPr fontId="40"/>
  </si>
  <si>
    <t xml:space="preserve">66 補助的金融業等 </t>
    <phoneticPr fontId="40"/>
  </si>
  <si>
    <t xml:space="preserve">67 保険業（保険媒介代理業、保険サービス業を含む） </t>
    <phoneticPr fontId="40"/>
  </si>
  <si>
    <t xml:space="preserve">68 不動産取引業 </t>
    <phoneticPr fontId="40"/>
  </si>
  <si>
    <t xml:space="preserve">69 不動産賃貸業・管理業 </t>
    <phoneticPr fontId="40"/>
  </si>
  <si>
    <t xml:space="preserve">70 物品賃貸業 </t>
    <phoneticPr fontId="40"/>
  </si>
  <si>
    <t xml:space="preserve">71 学術・開発研究機関 </t>
    <phoneticPr fontId="40"/>
  </si>
  <si>
    <t xml:space="preserve">72 専門サービス業（他に分類されないもの） </t>
    <phoneticPr fontId="40"/>
  </si>
  <si>
    <t xml:space="preserve">73 広告業 </t>
    <phoneticPr fontId="40"/>
  </si>
  <si>
    <t xml:space="preserve">74 技術サービス業（他に分類されないもの） </t>
    <phoneticPr fontId="40"/>
  </si>
  <si>
    <t xml:space="preserve">75 宿泊業 </t>
    <phoneticPr fontId="40"/>
  </si>
  <si>
    <t xml:space="preserve">76 飲食店 </t>
    <phoneticPr fontId="40"/>
  </si>
  <si>
    <t xml:space="preserve">77 持ち帰り・配達飲食サービス業 </t>
    <phoneticPr fontId="40"/>
  </si>
  <si>
    <t xml:space="preserve">79 その他の生活関連サービス業 </t>
    <phoneticPr fontId="40"/>
  </si>
  <si>
    <t xml:space="preserve">80 娯楽業 </t>
    <phoneticPr fontId="40"/>
  </si>
  <si>
    <t xml:space="preserve">81 学校教育 </t>
    <phoneticPr fontId="40"/>
  </si>
  <si>
    <t xml:space="preserve">82 その他の教育、学習支援業 </t>
    <phoneticPr fontId="40"/>
  </si>
  <si>
    <t xml:space="preserve">83 医療業 </t>
    <phoneticPr fontId="40"/>
  </si>
  <si>
    <t xml:space="preserve">84 保健衛生 </t>
    <phoneticPr fontId="40"/>
  </si>
  <si>
    <t xml:space="preserve">85 社会保険・社会福祉・介護事業 </t>
    <phoneticPr fontId="40"/>
  </si>
  <si>
    <t xml:space="preserve">86 郵便局 </t>
    <phoneticPr fontId="40"/>
  </si>
  <si>
    <t xml:space="preserve">87 協同組合（他に分類されないもの） </t>
    <phoneticPr fontId="40"/>
  </si>
  <si>
    <t xml:space="preserve">88 廃棄物処理業 </t>
    <phoneticPr fontId="40"/>
  </si>
  <si>
    <t xml:space="preserve">89 自動車整備業 </t>
    <phoneticPr fontId="40"/>
  </si>
  <si>
    <t xml:space="preserve">90 機械等修理業（別掲を除く） </t>
    <phoneticPr fontId="40"/>
  </si>
  <si>
    <t xml:space="preserve">91 職業紹介・労働者派遣業 </t>
    <phoneticPr fontId="40"/>
  </si>
  <si>
    <t xml:space="preserve">92 その他の事業サービス業 </t>
    <phoneticPr fontId="40"/>
  </si>
  <si>
    <t xml:space="preserve">93 政治・経済・文化団体 </t>
    <phoneticPr fontId="40"/>
  </si>
  <si>
    <t xml:space="preserve">94 宗教 </t>
    <phoneticPr fontId="40"/>
  </si>
  <si>
    <t xml:space="preserve">95 その他のサービス業 </t>
    <phoneticPr fontId="40"/>
  </si>
  <si>
    <t xml:space="preserve">96 外国公務 </t>
    <phoneticPr fontId="40"/>
  </si>
  <si>
    <t xml:space="preserve">97 国家公務 </t>
    <phoneticPr fontId="40"/>
  </si>
  <si>
    <t xml:space="preserve">98 地方公務 </t>
    <phoneticPr fontId="40"/>
  </si>
  <si>
    <t xml:space="preserve">99 分類不能の産業 </t>
    <phoneticPr fontId="40"/>
  </si>
  <si>
    <t>日本標準産業中分類</t>
    <rPh sb="0" eb="2">
      <t>ニホン</t>
    </rPh>
    <rPh sb="2" eb="4">
      <t>ヒョウジュン</t>
    </rPh>
    <rPh sb="4" eb="6">
      <t>サンギョウ</t>
    </rPh>
    <rPh sb="6" eb="9">
      <t>チュウブンルイ</t>
    </rPh>
    <phoneticPr fontId="39"/>
  </si>
  <si>
    <t>バイオマス燃料</t>
    <rPh sb="5" eb="7">
      <t>ネンリョウ</t>
    </rPh>
    <phoneticPr fontId="37"/>
  </si>
  <si>
    <t>種類</t>
    <rPh sb="0" eb="2">
      <t>シュルイ</t>
    </rPh>
    <phoneticPr fontId="37"/>
  </si>
  <si>
    <t>構成比</t>
    <rPh sb="0" eb="3">
      <t>コウセイヒ</t>
    </rPh>
    <phoneticPr fontId="37"/>
  </si>
  <si>
    <t>紙くず</t>
    <rPh sb="0" eb="1">
      <t>カミ</t>
    </rPh>
    <phoneticPr fontId="37"/>
  </si>
  <si>
    <t>紙類</t>
  </si>
  <si>
    <t>新聞紙</t>
  </si>
  <si>
    <t>紙管</t>
  </si>
  <si>
    <t>草・木</t>
  </si>
  <si>
    <t>おがくず</t>
  </si>
  <si>
    <t>木片</t>
  </si>
  <si>
    <t>ベニア・合板・化粧版</t>
  </si>
  <si>
    <t>集成材・ボード</t>
  </si>
  <si>
    <t>木綿</t>
  </si>
  <si>
    <t>羊毛</t>
  </si>
  <si>
    <t>一般雑芥</t>
  </si>
  <si>
    <t>廃油(動植物系)</t>
    <rPh sb="3" eb="6">
      <t>ドウショクブツ</t>
    </rPh>
    <rPh sb="6" eb="7">
      <t>ケイ</t>
    </rPh>
    <phoneticPr fontId="0"/>
  </si>
  <si>
    <t>その他</t>
    <rPh sb="2" eb="3">
      <t>タ</t>
    </rPh>
    <phoneticPr fontId="0"/>
  </si>
  <si>
    <t>木くず</t>
    <rPh sb="0" eb="1">
      <t>キ</t>
    </rPh>
    <phoneticPr fontId="37"/>
  </si>
  <si>
    <t>繊維くず</t>
    <rPh sb="0" eb="2">
      <t>センイ</t>
    </rPh>
    <phoneticPr fontId="37"/>
  </si>
  <si>
    <t>その他</t>
    <rPh sb="2" eb="3">
      <t>タ</t>
    </rPh>
    <phoneticPr fontId="37"/>
  </si>
  <si>
    <t>％</t>
    <phoneticPr fontId="37"/>
  </si>
  <si>
    <t>kg/h</t>
  </si>
  <si>
    <t>MJ/h</t>
    <phoneticPr fontId="37"/>
  </si>
  <si>
    <t>バイオマス
（燃料）発熱量</t>
    <rPh sb="7" eb="9">
      <t>ネンリョウ</t>
    </rPh>
    <rPh sb="10" eb="12">
      <t>ハツネツ</t>
    </rPh>
    <rPh sb="12" eb="13">
      <t>リョウ</t>
    </rPh>
    <phoneticPr fontId="37"/>
  </si>
  <si>
    <t>Ｂ．バイオマス
（燃料）低位発熱量</t>
    <rPh sb="9" eb="11">
      <t>ネンリョウ</t>
    </rPh>
    <rPh sb="12" eb="14">
      <t>テイイ</t>
    </rPh>
    <rPh sb="14" eb="16">
      <t>ハツネツ</t>
    </rPh>
    <rPh sb="16" eb="17">
      <t>リョウ</t>
    </rPh>
    <phoneticPr fontId="37"/>
  </si>
  <si>
    <t>Ａ．バイオマス
（燃料）利用量</t>
    <rPh sb="9" eb="11">
      <t>ネンリョウ</t>
    </rPh>
    <rPh sb="12" eb="14">
      <t>リヨウ</t>
    </rPh>
    <rPh sb="14" eb="15">
      <t>リョウ</t>
    </rPh>
    <phoneticPr fontId="37"/>
  </si>
  <si>
    <t>①</t>
    <phoneticPr fontId="37"/>
  </si>
  <si>
    <t>Ｃ．非バイオマス
（燃料）利用量</t>
    <rPh sb="2" eb="3">
      <t>ヒ</t>
    </rPh>
    <rPh sb="10" eb="12">
      <t>ネンリョウ</t>
    </rPh>
    <rPh sb="13" eb="15">
      <t>リヨウ</t>
    </rPh>
    <rPh sb="15" eb="16">
      <t>リョウ</t>
    </rPh>
    <phoneticPr fontId="37"/>
  </si>
  <si>
    <t>Ｄ．非バイオマス
（燃料）低位発熱量</t>
    <rPh sb="2" eb="3">
      <t>ヒ</t>
    </rPh>
    <rPh sb="10" eb="12">
      <t>ネンリョウ</t>
    </rPh>
    <rPh sb="13" eb="15">
      <t>テイイ</t>
    </rPh>
    <rPh sb="15" eb="17">
      <t>ハツネツ</t>
    </rPh>
    <rPh sb="17" eb="18">
      <t>リョウ</t>
    </rPh>
    <phoneticPr fontId="37"/>
  </si>
  <si>
    <t>非バイオマス
（燃料）発熱量</t>
    <rPh sb="0" eb="1">
      <t>ヒ</t>
    </rPh>
    <rPh sb="8" eb="10">
      <t>ネンリョウ</t>
    </rPh>
    <rPh sb="11" eb="13">
      <t>ハツネツ</t>
    </rPh>
    <rPh sb="13" eb="14">
      <t>リョウ</t>
    </rPh>
    <phoneticPr fontId="37"/>
  </si>
  <si>
    <t>②</t>
    <phoneticPr fontId="37"/>
  </si>
  <si>
    <t>非バイオマス燃料</t>
    <rPh sb="0" eb="1">
      <t>ヒ</t>
    </rPh>
    <rPh sb="6" eb="8">
      <t>ネンリョウ</t>
    </rPh>
    <phoneticPr fontId="37"/>
  </si>
  <si>
    <t>廃プラスチック類</t>
    <rPh sb="0" eb="1">
      <t>ハイ</t>
    </rPh>
    <rPh sb="7" eb="8">
      <t>ルイ</t>
    </rPh>
    <phoneticPr fontId="37"/>
  </si>
  <si>
    <t>発泡スチロール</t>
  </si>
  <si>
    <t>フェノール樹脂</t>
  </si>
  <si>
    <t>混合樹脂製品</t>
    <phoneticPr fontId="37"/>
  </si>
  <si>
    <t>熱可塑性樹脂</t>
    <phoneticPr fontId="37"/>
  </si>
  <si>
    <t>ポリエチレン（ＰＥ）</t>
    <phoneticPr fontId="37"/>
  </si>
  <si>
    <t>ポリプロピレン（ＰＰ）</t>
    <phoneticPr fontId="37"/>
  </si>
  <si>
    <t>ポリスチレン（ＰＳ）</t>
    <phoneticPr fontId="37"/>
  </si>
  <si>
    <t>ＦＲＰ樹脂</t>
    <phoneticPr fontId="37"/>
  </si>
  <si>
    <t>ＰＥＴボトル</t>
    <phoneticPr fontId="37"/>
  </si>
  <si>
    <t>皮製品</t>
    <rPh sb="0" eb="1">
      <t>カワ</t>
    </rPh>
    <rPh sb="1" eb="3">
      <t>セイヒン</t>
    </rPh>
    <phoneticPr fontId="37"/>
  </si>
  <si>
    <t>ゴムくず</t>
    <phoneticPr fontId="37"/>
  </si>
  <si>
    <t>タイヤ</t>
    <phoneticPr fontId="37"/>
  </si>
  <si>
    <t>合成ゴム</t>
    <rPh sb="0" eb="2">
      <t>ゴウセイ</t>
    </rPh>
    <phoneticPr fontId="37"/>
  </si>
  <si>
    <t>廃油（石油系）</t>
    <rPh sb="0" eb="2">
      <t>ハイユ</t>
    </rPh>
    <rPh sb="3" eb="6">
      <t>セキユケイ</t>
    </rPh>
    <phoneticPr fontId="37"/>
  </si>
  <si>
    <t>ナイロン布</t>
    <rPh sb="4" eb="5">
      <t>ヌノ</t>
    </rPh>
    <phoneticPr fontId="37"/>
  </si>
  <si>
    <t>アクリル布</t>
    <rPh sb="4" eb="5">
      <t>ヌノ</t>
    </rPh>
    <phoneticPr fontId="37"/>
  </si>
  <si>
    <t>ビニロン布</t>
    <rPh sb="4" eb="5">
      <t>ヌノ</t>
    </rPh>
    <phoneticPr fontId="37"/>
  </si>
  <si>
    <t>ポリエステル布</t>
    <rPh sb="6" eb="7">
      <t>ヌノ</t>
    </rPh>
    <phoneticPr fontId="37"/>
  </si>
  <si>
    <t>構成比の合計</t>
    <rPh sb="0" eb="3">
      <t>コウセイヒ</t>
    </rPh>
    <rPh sb="4" eb="6">
      <t>ゴウケイ</t>
    </rPh>
    <phoneticPr fontId="37"/>
  </si>
  <si>
    <t>・バイオマス排水、家畜糞尿、食品残渣等を原料にする場合は、バイオマス依存率を１００％とする。</t>
    <phoneticPr fontId="37"/>
  </si>
  <si>
    <t>＝</t>
    <phoneticPr fontId="37"/>
  </si>
  <si>
    <t>×100＝ ①/（①+②）×100</t>
    <phoneticPr fontId="37"/>
  </si>
  <si>
    <t>バイオマス依存率＝</t>
    <rPh sb="5" eb="7">
      <t>イゾン</t>
    </rPh>
    <rPh sb="7" eb="8">
      <t>リツ</t>
    </rPh>
    <phoneticPr fontId="37"/>
  </si>
  <si>
    <t>バイオマス依存率計算書（バイオマス燃料製造）</t>
    <rPh sb="5" eb="7">
      <t>イゾン</t>
    </rPh>
    <rPh sb="7" eb="8">
      <t>リツ</t>
    </rPh>
    <rPh sb="8" eb="11">
      <t>ケイサンショ</t>
    </rPh>
    <rPh sb="17" eb="19">
      <t>ネンリョウ</t>
    </rPh>
    <rPh sb="19" eb="21">
      <t>セイゾウ</t>
    </rPh>
    <phoneticPr fontId="37"/>
  </si>
  <si>
    <t>Ａ．バイオマス
（原料）利用量</t>
    <rPh sb="9" eb="11">
      <t>ゲンリョウ</t>
    </rPh>
    <rPh sb="12" eb="14">
      <t>リヨウ</t>
    </rPh>
    <rPh sb="14" eb="15">
      <t>リョウ</t>
    </rPh>
    <phoneticPr fontId="37"/>
  </si>
  <si>
    <t>Ｂ．バイオマス
（原料）低位発熱量</t>
    <rPh sb="9" eb="11">
      <t>ゲンリョウ</t>
    </rPh>
    <rPh sb="12" eb="14">
      <t>テイイ</t>
    </rPh>
    <rPh sb="14" eb="16">
      <t>ハツネツ</t>
    </rPh>
    <rPh sb="16" eb="17">
      <t>リョウ</t>
    </rPh>
    <phoneticPr fontId="37"/>
  </si>
  <si>
    <t>バイオマス
（原料）発熱量</t>
    <rPh sb="7" eb="9">
      <t>ゲンリョウ</t>
    </rPh>
    <rPh sb="10" eb="12">
      <t>ハツネツ</t>
    </rPh>
    <rPh sb="12" eb="13">
      <t>リョウ</t>
    </rPh>
    <phoneticPr fontId="37"/>
  </si>
  <si>
    <t>Ｃ．非バイオマス
（原料）利用量</t>
    <rPh sb="2" eb="3">
      <t>ヒ</t>
    </rPh>
    <rPh sb="10" eb="12">
      <t>ゲンリョウ</t>
    </rPh>
    <rPh sb="13" eb="15">
      <t>リヨウ</t>
    </rPh>
    <rPh sb="15" eb="16">
      <t>リョウ</t>
    </rPh>
    <phoneticPr fontId="37"/>
  </si>
  <si>
    <t>Ｄ．非バイオマス
（原料）低位発熱量</t>
    <rPh sb="2" eb="3">
      <t>ヒ</t>
    </rPh>
    <rPh sb="10" eb="12">
      <t>ゲンリョウ</t>
    </rPh>
    <rPh sb="13" eb="15">
      <t>テイイ</t>
    </rPh>
    <rPh sb="15" eb="17">
      <t>ハツネツ</t>
    </rPh>
    <rPh sb="17" eb="18">
      <t>リョウ</t>
    </rPh>
    <phoneticPr fontId="37"/>
  </si>
  <si>
    <t>非バイオマス
（原料）発熱量</t>
    <rPh sb="0" eb="1">
      <t>ヒ</t>
    </rPh>
    <rPh sb="8" eb="10">
      <t>ゲンリョウ</t>
    </rPh>
    <rPh sb="11" eb="13">
      <t>ハツネツ</t>
    </rPh>
    <rPh sb="13" eb="14">
      <t>リョウ</t>
    </rPh>
    <phoneticPr fontId="37"/>
  </si>
  <si>
    <t>・メタン発酵方式の場合は、発酵槽へ投じられるものをバイオマス原料とする。</t>
    <rPh sb="4" eb="6">
      <t>ハッコウ</t>
    </rPh>
    <rPh sb="6" eb="8">
      <t>ホウシキ</t>
    </rPh>
    <rPh sb="9" eb="11">
      <t>バアイ</t>
    </rPh>
    <rPh sb="13" eb="16">
      <t>ハッコウソウ</t>
    </rPh>
    <rPh sb="17" eb="18">
      <t>トウ</t>
    </rPh>
    <rPh sb="30" eb="32">
      <t>ゲンリョウ</t>
    </rPh>
    <phoneticPr fontId="37"/>
  </si>
  <si>
    <t>１基あたりの定格出力</t>
    <rPh sb="1" eb="2">
      <t>キ</t>
    </rPh>
    <rPh sb="6" eb="8">
      <t>テイカク</t>
    </rPh>
    <rPh sb="8" eb="10">
      <t>シュツリョク</t>
    </rPh>
    <phoneticPr fontId="26"/>
  </si>
  <si>
    <t>１台あたりの定格出力</t>
    <rPh sb="1" eb="2">
      <t>ダイ</t>
    </rPh>
    <rPh sb="6" eb="8">
      <t>テイカク</t>
    </rPh>
    <rPh sb="8" eb="10">
      <t>シュツリョク</t>
    </rPh>
    <phoneticPr fontId="26"/>
  </si>
  <si>
    <t>１台あたりの定格容量</t>
    <rPh sb="1" eb="2">
      <t>ダイ</t>
    </rPh>
    <rPh sb="6" eb="8">
      <t>テイカク</t>
    </rPh>
    <rPh sb="8" eb="10">
      <t>ヨウリョウ</t>
    </rPh>
    <phoneticPr fontId="26"/>
  </si>
  <si>
    <t>１台あたりの定格出力（連系）</t>
    <rPh sb="1" eb="2">
      <t>ダイ</t>
    </rPh>
    <rPh sb="6" eb="8">
      <t>テイカク</t>
    </rPh>
    <rPh sb="8" eb="10">
      <t>シュツリョク</t>
    </rPh>
    <rPh sb="11" eb="13">
      <t>レンケイ</t>
    </rPh>
    <phoneticPr fontId="25"/>
  </si>
  <si>
    <t>基数</t>
    <rPh sb="0" eb="2">
      <t>キスウ</t>
    </rPh>
    <phoneticPr fontId="28"/>
  </si>
  <si>
    <t>基</t>
    <rPh sb="0" eb="1">
      <t>モト</t>
    </rPh>
    <phoneticPr fontId="30"/>
  </si>
  <si>
    <t>台数</t>
    <rPh sb="0" eb="2">
      <t>ダイスウ</t>
    </rPh>
    <phoneticPr fontId="28"/>
  </si>
  <si>
    <t>発電方式</t>
    <rPh sb="0" eb="2">
      <t>ハツデン</t>
    </rPh>
    <rPh sb="2" eb="4">
      <t>ホウシキ</t>
    </rPh>
    <phoneticPr fontId="26"/>
  </si>
  <si>
    <t>定格出力</t>
    <rPh sb="0" eb="2">
      <t>テイカク</t>
    </rPh>
    <rPh sb="2" eb="4">
      <t>シュツリョク</t>
    </rPh>
    <phoneticPr fontId="26"/>
  </si>
  <si>
    <t>水の流量</t>
    <rPh sb="0" eb="1">
      <t>ミズ</t>
    </rPh>
    <rPh sb="2" eb="4">
      <t>リュウリョウ</t>
    </rPh>
    <phoneticPr fontId="42"/>
  </si>
  <si>
    <t>有効落差</t>
    <rPh sb="0" eb="2">
      <t>ユウコウ</t>
    </rPh>
    <rPh sb="2" eb="4">
      <t>ラクサ</t>
    </rPh>
    <phoneticPr fontId="26"/>
  </si>
  <si>
    <t>重力加速度</t>
    <rPh sb="0" eb="2">
      <t>ジュウリョク</t>
    </rPh>
    <rPh sb="2" eb="5">
      <t>カソクド</t>
    </rPh>
    <phoneticPr fontId="26"/>
  </si>
  <si>
    <t>m</t>
    <phoneticPr fontId="42"/>
  </si>
  <si>
    <t>％</t>
    <phoneticPr fontId="30"/>
  </si>
  <si>
    <t>水車の効率</t>
    <rPh sb="0" eb="2">
      <t>スイシャ</t>
    </rPh>
    <rPh sb="3" eb="5">
      <t>コウリツ</t>
    </rPh>
    <phoneticPr fontId="28"/>
  </si>
  <si>
    <t>発電機の効率</t>
    <rPh sb="0" eb="3">
      <t>ハツデンキ</t>
    </rPh>
    <rPh sb="4" eb="6">
      <t>コウリツ</t>
    </rPh>
    <phoneticPr fontId="28"/>
  </si>
  <si>
    <t>水系及び河川名</t>
    <rPh sb="0" eb="2">
      <t>スイケイ</t>
    </rPh>
    <rPh sb="2" eb="3">
      <t>オヨ</t>
    </rPh>
    <rPh sb="4" eb="6">
      <t>カセン</t>
    </rPh>
    <rPh sb="6" eb="7">
      <t>メイ</t>
    </rPh>
    <phoneticPr fontId="26"/>
  </si>
  <si>
    <t>河川管理者</t>
    <rPh sb="0" eb="2">
      <t>カセン</t>
    </rPh>
    <rPh sb="2" eb="5">
      <t>カンリシャ</t>
    </rPh>
    <phoneticPr fontId="25"/>
  </si>
  <si>
    <t>区分水系名</t>
    <rPh sb="0" eb="2">
      <t>クブン</t>
    </rPh>
    <rPh sb="2" eb="4">
      <t>スイケイ</t>
    </rPh>
    <rPh sb="4" eb="5">
      <t>メイ</t>
    </rPh>
    <phoneticPr fontId="26"/>
  </si>
  <si>
    <t>取水河川名</t>
    <rPh sb="0" eb="2">
      <t>シュスイ</t>
    </rPh>
    <rPh sb="2" eb="4">
      <t>カセン</t>
    </rPh>
    <rPh sb="4" eb="5">
      <t>メイ</t>
    </rPh>
    <phoneticPr fontId="26"/>
  </si>
  <si>
    <t>放水河川名</t>
    <rPh sb="0" eb="2">
      <t>ホウスイ</t>
    </rPh>
    <rPh sb="2" eb="4">
      <t>カセン</t>
    </rPh>
    <rPh sb="4" eb="5">
      <t>メイ</t>
    </rPh>
    <phoneticPr fontId="25"/>
  </si>
  <si>
    <t>機器の種類</t>
    <rPh sb="0" eb="2">
      <t>キキ</t>
    </rPh>
    <rPh sb="3" eb="5">
      <t>シュルイ</t>
    </rPh>
    <phoneticPr fontId="25"/>
  </si>
  <si>
    <t>１台あたりの能力</t>
    <rPh sb="1" eb="2">
      <t>ダイ</t>
    </rPh>
    <rPh sb="6" eb="8">
      <t>ノウリョク</t>
    </rPh>
    <phoneticPr fontId="26"/>
  </si>
  <si>
    <t>能力合計</t>
    <rPh sb="0" eb="2">
      <t>ノウリョク</t>
    </rPh>
    <rPh sb="2" eb="4">
      <t>ゴウケイ</t>
    </rPh>
    <phoneticPr fontId="26"/>
  </si>
  <si>
    <t>１台あたりの交換容量</t>
    <rPh sb="1" eb="2">
      <t>ダイ</t>
    </rPh>
    <rPh sb="6" eb="8">
      <t>コウカン</t>
    </rPh>
    <rPh sb="8" eb="10">
      <t>ヨウリョウ</t>
    </rPh>
    <phoneticPr fontId="26"/>
  </si>
  <si>
    <t>交換容量合計</t>
    <rPh sb="0" eb="2">
      <t>コウカン</t>
    </rPh>
    <rPh sb="2" eb="4">
      <t>ヨウリョウ</t>
    </rPh>
    <rPh sb="4" eb="6">
      <t>ゴウケイ</t>
    </rPh>
    <phoneticPr fontId="26"/>
  </si>
  <si>
    <t>※バイオマス依存率60％以上</t>
    <rPh sb="6" eb="8">
      <t>イゾン</t>
    </rPh>
    <rPh sb="8" eb="9">
      <t>リツ</t>
    </rPh>
    <rPh sb="12" eb="14">
      <t>イジョウ</t>
    </rPh>
    <phoneticPr fontId="37"/>
  </si>
  <si>
    <t>発電方式</t>
    <rPh sb="0" eb="2">
      <t>ハツデン</t>
    </rPh>
    <rPh sb="2" eb="4">
      <t>ホウシキ</t>
    </rPh>
    <phoneticPr fontId="25"/>
  </si>
  <si>
    <t>年間稼働日数</t>
    <rPh sb="0" eb="2">
      <t>ネンカン</t>
    </rPh>
    <rPh sb="2" eb="4">
      <t>カドウ</t>
    </rPh>
    <rPh sb="4" eb="6">
      <t>ニッスウ</t>
    </rPh>
    <phoneticPr fontId="28"/>
  </si>
  <si>
    <t>バイオマス依存率</t>
    <rPh sb="5" eb="7">
      <t>イゾン</t>
    </rPh>
    <rPh sb="7" eb="8">
      <t>リツ</t>
    </rPh>
    <phoneticPr fontId="28"/>
  </si>
  <si>
    <t>使用頻度</t>
    <rPh sb="0" eb="2">
      <t>シヨウ</t>
    </rPh>
    <rPh sb="2" eb="4">
      <t>ヒンド</t>
    </rPh>
    <phoneticPr fontId="28"/>
  </si>
  <si>
    <t>発電総出力</t>
    <rPh sb="0" eb="2">
      <t>ハツデン</t>
    </rPh>
    <rPh sb="2" eb="3">
      <t>ソウ</t>
    </rPh>
    <rPh sb="3" eb="5">
      <t>シュツリョク</t>
    </rPh>
    <phoneticPr fontId="25"/>
  </si>
  <si>
    <t>３．導入効果</t>
    <rPh sb="2" eb="4">
      <t>ドウニュウ</t>
    </rPh>
    <rPh sb="4" eb="6">
      <t>コウカ</t>
    </rPh>
    <phoneticPr fontId="25"/>
  </si>
  <si>
    <t>％</t>
    <phoneticPr fontId="25"/>
  </si>
  <si>
    <t>年間稼働時間</t>
    <rPh sb="0" eb="2">
      <t>ネンカン</t>
    </rPh>
    <rPh sb="2" eb="4">
      <t>カドウ</t>
    </rPh>
    <rPh sb="4" eb="6">
      <t>ジカン</t>
    </rPh>
    <phoneticPr fontId="28"/>
  </si>
  <si>
    <t>形態</t>
    <rPh sb="0" eb="2">
      <t>ケイタイ</t>
    </rPh>
    <phoneticPr fontId="25"/>
  </si>
  <si>
    <t>形態　　：</t>
    <rPh sb="0" eb="2">
      <t>ケイタイ</t>
    </rPh>
    <phoneticPr fontId="25"/>
  </si>
  <si>
    <t>低位発熱量</t>
    <rPh sb="0" eb="2">
      <t>テイイ</t>
    </rPh>
    <rPh sb="2" eb="4">
      <t>ハツネツ</t>
    </rPh>
    <rPh sb="4" eb="5">
      <t>リョウ</t>
    </rPh>
    <phoneticPr fontId="28"/>
  </si>
  <si>
    <t>・利用計画及び生産計画</t>
    <rPh sb="1" eb="3">
      <t>リヨウ</t>
    </rPh>
    <rPh sb="3" eb="5">
      <t>ケイカク</t>
    </rPh>
    <rPh sb="5" eb="6">
      <t>オヨ</t>
    </rPh>
    <rPh sb="7" eb="9">
      <t>セイサン</t>
    </rPh>
    <rPh sb="9" eb="11">
      <t>ケイカク</t>
    </rPh>
    <phoneticPr fontId="25"/>
  </si>
  <si>
    <t>年間最大生産量</t>
    <rPh sb="0" eb="2">
      <t>ネンカン</t>
    </rPh>
    <rPh sb="2" eb="4">
      <t>サイダイ</t>
    </rPh>
    <rPh sb="4" eb="6">
      <t>セイサン</t>
    </rPh>
    <rPh sb="6" eb="7">
      <t>リョウ</t>
    </rPh>
    <phoneticPr fontId="25"/>
  </si>
  <si>
    <t>年間最大利用量</t>
    <rPh sb="0" eb="2">
      <t>ネンカン</t>
    </rPh>
    <rPh sb="2" eb="4">
      <t>サイダイ</t>
    </rPh>
    <rPh sb="4" eb="6">
      <t>リヨウ</t>
    </rPh>
    <rPh sb="6" eb="7">
      <t>リョウ</t>
    </rPh>
    <phoneticPr fontId="25"/>
  </si>
  <si>
    <t>設備利用率</t>
    <rPh sb="0" eb="2">
      <t>セツビ</t>
    </rPh>
    <rPh sb="2" eb="5">
      <t>リヨウリツ</t>
    </rPh>
    <phoneticPr fontId="25"/>
  </si>
  <si>
    <r>
      <t>ｍ</t>
    </r>
    <r>
      <rPr>
        <vertAlign val="superscript"/>
        <sz val="11"/>
        <color indexed="8"/>
        <rFont val="ＭＳ Ｐ明朝"/>
        <family val="1"/>
        <charset val="128"/>
      </rPr>
      <t>3</t>
    </r>
    <phoneticPr fontId="25"/>
  </si>
  <si>
    <r>
      <t>m</t>
    </r>
    <r>
      <rPr>
        <vertAlign val="superscript"/>
        <sz val="11"/>
        <color indexed="8"/>
        <rFont val="ＭＳ Ｐ明朝"/>
        <family val="1"/>
        <charset val="128"/>
      </rPr>
      <t>3</t>
    </r>
    <r>
      <rPr>
        <sz val="11"/>
        <color indexed="8"/>
        <rFont val="ＭＳ Ｐ明朝"/>
        <family val="1"/>
        <charset val="128"/>
      </rPr>
      <t>/s</t>
    </r>
    <phoneticPr fontId="42"/>
  </si>
  <si>
    <r>
      <t>m/s</t>
    </r>
    <r>
      <rPr>
        <vertAlign val="superscript"/>
        <sz val="11"/>
        <color indexed="8"/>
        <rFont val="ＭＳ Ｐ明朝"/>
        <family val="1"/>
        <charset val="128"/>
      </rPr>
      <t>2</t>
    </r>
    <phoneticPr fontId="42"/>
  </si>
  <si>
    <t>①</t>
    <phoneticPr fontId="25"/>
  </si>
  <si>
    <t>②</t>
    <phoneticPr fontId="25"/>
  </si>
  <si>
    <t>←利用量の単位は、プルダウンリストから選択してください</t>
    <rPh sb="1" eb="3">
      <t>リヨウ</t>
    </rPh>
    <rPh sb="3" eb="4">
      <t>リョウ</t>
    </rPh>
    <rPh sb="5" eb="7">
      <t>タンイ</t>
    </rPh>
    <rPh sb="19" eb="21">
      <t>センタク</t>
    </rPh>
    <phoneticPr fontId="30"/>
  </si>
  <si>
    <t>１台あたりの定格容量</t>
    <rPh sb="1" eb="2">
      <t>ダイ</t>
    </rPh>
    <rPh sb="6" eb="8">
      <t>テイカク</t>
    </rPh>
    <rPh sb="8" eb="10">
      <t>ヨウリョウ</t>
    </rPh>
    <rPh sb="9" eb="10">
      <t>テイヨウ</t>
    </rPh>
    <phoneticPr fontId="26"/>
  </si>
  <si>
    <t>定格容量合計</t>
    <rPh sb="4" eb="6">
      <t>ゴウケイ</t>
    </rPh>
    <phoneticPr fontId="26"/>
  </si>
  <si>
    <t>フラッシュ発電</t>
    <rPh sb="5" eb="7">
      <t>ハツデン</t>
    </rPh>
    <phoneticPr fontId="25"/>
  </si>
  <si>
    <t>　</t>
    <phoneticPr fontId="25"/>
  </si>
  <si>
    <t>バイナリー発電</t>
    <rPh sb="5" eb="7">
      <t>ハツデン</t>
    </rPh>
    <phoneticPr fontId="25"/>
  </si>
  <si>
    <t>バイオマス依存率（※）</t>
    <rPh sb="5" eb="7">
      <t>イゾン</t>
    </rPh>
    <rPh sb="7" eb="8">
      <t>リツ</t>
    </rPh>
    <phoneticPr fontId="28"/>
  </si>
  <si>
    <t>※バイオマス燃料製造を実施する場合のみ</t>
    <rPh sb="6" eb="8">
      <t>ネンリョウ</t>
    </rPh>
    <rPh sb="8" eb="10">
      <t>セイゾウ</t>
    </rPh>
    <rPh sb="11" eb="13">
      <t>ジッシ</t>
    </rPh>
    <rPh sb="15" eb="17">
      <t>バアイ</t>
    </rPh>
    <phoneticPr fontId="25"/>
  </si>
  <si>
    <t>←プルダウンリストから選択してください。</t>
    <rPh sb="11" eb="13">
      <t>センタク</t>
    </rPh>
    <phoneticPr fontId="42"/>
  </si>
  <si>
    <t>助成金等の名称</t>
    <rPh sb="3" eb="4">
      <t>トウ</t>
    </rPh>
    <rPh sb="5" eb="7">
      <t>メイショウ</t>
    </rPh>
    <phoneticPr fontId="25"/>
  </si>
  <si>
    <t>助成金等の目的</t>
    <rPh sb="3" eb="4">
      <t>トウ</t>
    </rPh>
    <rPh sb="5" eb="7">
      <t>モクテキ</t>
    </rPh>
    <phoneticPr fontId="25"/>
  </si>
  <si>
    <t>中分類コード</t>
  </si>
  <si>
    <t>小分類コード</t>
  </si>
  <si>
    <t>細分類コード</t>
  </si>
  <si>
    <t>項目名</t>
  </si>
  <si>
    <t>A</t>
  </si>
  <si>
    <t>農業，林業</t>
  </si>
  <si>
    <t>農業</t>
  </si>
  <si>
    <t>管理，補助的経済活動を行う事業所（01農業）</t>
  </si>
  <si>
    <t>主として管理事務を行う本社等</t>
  </si>
  <si>
    <t>その他の管理，補助的経済活動を行う事業所</t>
  </si>
  <si>
    <t>耕種農業</t>
  </si>
  <si>
    <t>米作農業</t>
  </si>
  <si>
    <t>米作以外の穀作農業</t>
  </si>
  <si>
    <t>野菜作農業（きのこ類の栽培を含む）</t>
  </si>
  <si>
    <t>果樹作農業</t>
  </si>
  <si>
    <t>花き作農業</t>
  </si>
  <si>
    <t>工芸農作物農業</t>
  </si>
  <si>
    <t>ばれいしょ・かんしょ作農業</t>
  </si>
  <si>
    <t>その他の耕種農業</t>
  </si>
  <si>
    <t>畜産農業</t>
  </si>
  <si>
    <t>酪農業</t>
  </si>
  <si>
    <t>肉用牛生産業</t>
  </si>
  <si>
    <t>養豚業</t>
  </si>
  <si>
    <t>養鶏業</t>
  </si>
  <si>
    <t>畜産類似業</t>
  </si>
  <si>
    <t>養蚕農業</t>
  </si>
  <si>
    <t>その他の畜産農業</t>
  </si>
  <si>
    <t>農業サービス業（園芸サービス業を除く）</t>
  </si>
  <si>
    <t>穀作サービス業</t>
  </si>
  <si>
    <t>野菜作・果樹作サービス業</t>
  </si>
  <si>
    <t>穀作，野菜作・果樹作以外の耕種サービス業</t>
  </si>
  <si>
    <t>畜産サービス業（獣医業を除く）</t>
  </si>
  <si>
    <t>園芸サービス業</t>
  </si>
  <si>
    <t>林業</t>
  </si>
  <si>
    <t>管理，補助的経済活動を行う事業所（02林業）</t>
  </si>
  <si>
    <t>育林業</t>
  </si>
  <si>
    <t>素材生産業</t>
  </si>
  <si>
    <t>特用林産物生産業（きのこ類の栽培を除く）</t>
  </si>
  <si>
    <t>製薪炭業</t>
  </si>
  <si>
    <t>その他の特用林産物生産業（きのこ類の栽培を除く）</t>
  </si>
  <si>
    <t>林業サービス業</t>
  </si>
  <si>
    <t>育林サービス業</t>
  </si>
  <si>
    <t>素材生産サービス業</t>
  </si>
  <si>
    <t>山林種苗生産サービス業</t>
  </si>
  <si>
    <t>その他の林業サービス業</t>
  </si>
  <si>
    <t>その他の林業</t>
  </si>
  <si>
    <t>B</t>
  </si>
  <si>
    <t>漁業</t>
  </si>
  <si>
    <t>漁業（水産養殖業を除く）</t>
  </si>
  <si>
    <t>管理，補助的経済活動を行う事業所（03漁業）</t>
  </si>
  <si>
    <t>海面漁業</t>
  </si>
  <si>
    <t>底びき網漁業</t>
  </si>
  <si>
    <t>まき網漁業</t>
  </si>
  <si>
    <t>刺網漁業</t>
  </si>
  <si>
    <t>釣・はえ縄漁業</t>
  </si>
  <si>
    <t>定置網漁業</t>
  </si>
  <si>
    <t>地びき網・船びき網漁業</t>
  </si>
  <si>
    <t>採貝・採藻業</t>
  </si>
  <si>
    <t>捕鯨業</t>
  </si>
  <si>
    <t>その他の海面漁業</t>
  </si>
  <si>
    <t>内水面漁業</t>
  </si>
  <si>
    <t>水産養殖業</t>
  </si>
  <si>
    <t>管理，補助的経済活動を行う事業所（04水産養殖業）</t>
  </si>
  <si>
    <t>海面養殖業</t>
  </si>
  <si>
    <t>魚類養殖業</t>
  </si>
  <si>
    <t>貝類養殖業</t>
  </si>
  <si>
    <t>藻類養殖業</t>
  </si>
  <si>
    <t>真珠養殖業</t>
  </si>
  <si>
    <t>種苗養殖業</t>
  </si>
  <si>
    <t>その他の海面養殖業</t>
  </si>
  <si>
    <t>内水面養殖業</t>
  </si>
  <si>
    <t>C</t>
  </si>
  <si>
    <t>鉱業，採石業，砂利採取業</t>
  </si>
  <si>
    <t>管理，補助的経済活動を行う事業所（05鉱業，採石業，砂利採取業）</t>
  </si>
  <si>
    <t>金属鉱業</t>
  </si>
  <si>
    <t>金・銀鉱業</t>
  </si>
  <si>
    <t>鉛・亜鉛鉱業</t>
  </si>
  <si>
    <t>鉄鉱業</t>
  </si>
  <si>
    <t>その他の金属鉱業</t>
  </si>
  <si>
    <t>石炭・亜炭鉱業</t>
  </si>
  <si>
    <t>石炭鉱業（石炭選別業を含む）</t>
  </si>
  <si>
    <t>亜炭鉱業</t>
  </si>
  <si>
    <t>原油・天然ガス鉱業</t>
  </si>
  <si>
    <t>原油鉱業</t>
  </si>
  <si>
    <t>天然ガス鉱業</t>
  </si>
  <si>
    <t>採石業，砂・砂利・玉石採取業</t>
  </si>
  <si>
    <t>花こう岩・同類似岩石採石業</t>
  </si>
  <si>
    <t>石英粗面岩・同類似岩石採石業</t>
  </si>
  <si>
    <t>安山岩・同類似岩石採石業</t>
  </si>
  <si>
    <t>大理石採石業</t>
  </si>
  <si>
    <t>ぎょう灰岩採石業</t>
  </si>
  <si>
    <t>砂岩採石業</t>
  </si>
  <si>
    <t>粘板岩採石業</t>
  </si>
  <si>
    <t>砂・砂利・玉石採取業</t>
  </si>
  <si>
    <t>その他の採石業，砂・砂利・玉石採取業</t>
  </si>
  <si>
    <t>窯業原料用鉱物鉱業（耐火物・陶磁器・ガラス・セメント原料用に限る）</t>
  </si>
  <si>
    <t>耐火粘土鉱業</t>
  </si>
  <si>
    <t>ろう石鉱業</t>
  </si>
  <si>
    <t>ドロマイト鉱業</t>
  </si>
  <si>
    <t>長石鉱業</t>
  </si>
  <si>
    <t>けい石鉱業</t>
  </si>
  <si>
    <t>天然けい砂鉱業</t>
  </si>
  <si>
    <t>石灰石鉱業</t>
  </si>
  <si>
    <t>その他の窯業原料用鉱物鉱業</t>
  </si>
  <si>
    <t>その他の鉱業</t>
  </si>
  <si>
    <t>酸性白土鉱業</t>
  </si>
  <si>
    <t>ベントナイト鉱業</t>
  </si>
  <si>
    <t>けいそう土鉱業</t>
  </si>
  <si>
    <t>滑石鉱業</t>
  </si>
  <si>
    <t>他に分類されない鉱業</t>
  </si>
  <si>
    <t>D</t>
  </si>
  <si>
    <t>建設業</t>
  </si>
  <si>
    <t>総合工事業</t>
  </si>
  <si>
    <t>管理，補助的経済活動を行う事業所（06総合工事業）</t>
  </si>
  <si>
    <t>一般土木建築工事業</t>
  </si>
  <si>
    <t>土木工事業（舗装工事業を除く）</t>
  </si>
  <si>
    <t>土木工事業(別掲を除く)</t>
  </si>
  <si>
    <t>造園工事業</t>
  </si>
  <si>
    <t>しゅんせつ工事業</t>
  </si>
  <si>
    <t>舗装工事業</t>
  </si>
  <si>
    <t>建築工事業(木造建築工事業を除く)</t>
  </si>
  <si>
    <t>木造建築工事業</t>
  </si>
  <si>
    <t>建築リフォーム工事業</t>
  </si>
  <si>
    <t>職別工事業(設備工事業を除く)</t>
  </si>
  <si>
    <t>管理，補助的経済活動を行う事業所（07職別工事業）</t>
  </si>
  <si>
    <t>大工工事業</t>
  </si>
  <si>
    <t>大工工事業(型枠大工工事業を除く)</t>
  </si>
  <si>
    <t>型枠大工工事業</t>
  </si>
  <si>
    <t>とび・土工・コンクリート工事業</t>
  </si>
  <si>
    <t>とび工事業</t>
  </si>
  <si>
    <t>土工・コンクリート工事業</t>
  </si>
  <si>
    <t>特殊コンクリート工事業</t>
  </si>
  <si>
    <t>鉄骨・鉄筋工事業</t>
  </si>
  <si>
    <t>鉄骨工事業</t>
  </si>
  <si>
    <t>鉄筋工事業</t>
  </si>
  <si>
    <t>石工・れんが・タイル・ブロック工事業</t>
  </si>
  <si>
    <t>石工工事業</t>
  </si>
  <si>
    <t>れんが工事業</t>
  </si>
  <si>
    <t>タイル工事業</t>
  </si>
  <si>
    <t>コンクリートブロック工事業</t>
  </si>
  <si>
    <t>左官工事業</t>
  </si>
  <si>
    <t>板金・金物工事業</t>
  </si>
  <si>
    <t>金属製屋根工事業</t>
  </si>
  <si>
    <t>板金工事業</t>
  </si>
  <si>
    <t>建築金物工事業</t>
  </si>
  <si>
    <t>塗装工事業</t>
  </si>
  <si>
    <t>塗装工事業（道路標示・区画線工事業を除く）</t>
  </si>
  <si>
    <t>道路標示・区画線工事業</t>
  </si>
  <si>
    <t>床・内装工事業</t>
  </si>
  <si>
    <t>床工事業</t>
  </si>
  <si>
    <t>内装工事業</t>
  </si>
  <si>
    <t>その他の職別工事業</t>
  </si>
  <si>
    <t>ガラス工事業</t>
  </si>
  <si>
    <t>金属製建具工事業</t>
  </si>
  <si>
    <t>木製建具工事業</t>
  </si>
  <si>
    <t>屋根工事業（金属製屋根工事業を除く）</t>
  </si>
  <si>
    <t>防水工事業</t>
  </si>
  <si>
    <t>はつり・解体工事業</t>
  </si>
  <si>
    <t>他に分類されない職別工事業</t>
  </si>
  <si>
    <t>設備工事業</t>
  </si>
  <si>
    <t>管理，補助的経済活動を行う事業所（08設備工事業）</t>
  </si>
  <si>
    <t>電気工事業</t>
  </si>
  <si>
    <t>一般電気工事業</t>
  </si>
  <si>
    <t>電気配線工事業</t>
  </si>
  <si>
    <t>電気通信・信号装置工事業</t>
  </si>
  <si>
    <t>電気通信工事業（有線テレビジョン放送設備設置工事業を除く）</t>
  </si>
  <si>
    <t>有線テレビジョン放送設備設置工事業</t>
  </si>
  <si>
    <t>信号装置工事業</t>
  </si>
  <si>
    <t>管工事業（さく井工事業を除く）</t>
  </si>
  <si>
    <t>一般管工事業</t>
  </si>
  <si>
    <t>冷暖房設備工事業</t>
  </si>
  <si>
    <t>給排水・衛生設備工事業</t>
  </si>
  <si>
    <t>その他の管工事業</t>
  </si>
  <si>
    <t>機械器具設置工事業</t>
  </si>
  <si>
    <t>機械器具設置工事業（昇降設備工事業を除く）</t>
  </si>
  <si>
    <t>昇降設備工事業</t>
  </si>
  <si>
    <t>その他の設備工事業</t>
  </si>
  <si>
    <t>築炉工事業</t>
  </si>
  <si>
    <t>熱絶縁工事業</t>
  </si>
  <si>
    <t>道路標識設置工事業</t>
  </si>
  <si>
    <t>さく井工事業</t>
  </si>
  <si>
    <t>E</t>
  </si>
  <si>
    <t>製造業</t>
  </si>
  <si>
    <t>食料品製造業</t>
  </si>
  <si>
    <t>管理，補助的経済活動を行う事業所（09食料品製造業）</t>
  </si>
  <si>
    <t>畜産食料品製造業</t>
  </si>
  <si>
    <t>部分肉・冷凍肉製造業</t>
  </si>
  <si>
    <t>肉加工品製造業</t>
  </si>
  <si>
    <t>処理牛乳・乳飲料製造業</t>
  </si>
  <si>
    <t>乳製品製造業（処理牛乳，乳飲料を除く）</t>
  </si>
  <si>
    <t>その他の畜産食料品製造業</t>
  </si>
  <si>
    <t>水産食料品製造業</t>
  </si>
  <si>
    <t>水産缶詰・瓶詰製造業</t>
  </si>
  <si>
    <t>海藻加工業</t>
  </si>
  <si>
    <t>水産練製品製造業</t>
  </si>
  <si>
    <t>塩干・塩蔵品製造業</t>
  </si>
  <si>
    <t>冷凍水産物製造業</t>
  </si>
  <si>
    <t>冷凍水産食品製造業</t>
  </si>
  <si>
    <t>その他の水産食料品製造業</t>
  </si>
  <si>
    <t>野菜缶詰・果実缶詰・農産保存食料品製造業</t>
  </si>
  <si>
    <t>野菜缶詰・果実缶詰・農産保存食料品製造業（野菜漬物を除く）</t>
  </si>
  <si>
    <t>野菜漬物製造業（缶詰，瓶詰，つぼ詰を除く）</t>
  </si>
  <si>
    <t>調味料製造業</t>
  </si>
  <si>
    <t>味そ製造業</t>
  </si>
  <si>
    <t>しょう油・食用アミノ酸製造業</t>
  </si>
  <si>
    <t>ソース製造業</t>
  </si>
  <si>
    <t>食酢製造業</t>
  </si>
  <si>
    <t>その他の調味料製造業</t>
  </si>
  <si>
    <t>糖類製造業</t>
  </si>
  <si>
    <t>砂糖製造業（砂糖精製業を除く）</t>
  </si>
  <si>
    <t>砂糖精製業</t>
  </si>
  <si>
    <t>ぶどう糖・水あめ・異性化糖製造業</t>
  </si>
  <si>
    <t>精穀・製粉業</t>
  </si>
  <si>
    <t>精米・精麦業</t>
  </si>
  <si>
    <t>小麦粉製造業</t>
  </si>
  <si>
    <t>その他の精穀・製粉業</t>
  </si>
  <si>
    <t>パン・菓子製造業</t>
  </si>
  <si>
    <t>パン製造業</t>
  </si>
  <si>
    <t>生菓子製造業</t>
  </si>
  <si>
    <t>ビスケット類・干菓子製造業</t>
  </si>
  <si>
    <t>米菓製造業</t>
  </si>
  <si>
    <t>その他のパン・菓子製造業</t>
  </si>
  <si>
    <t>動植物油脂製造業</t>
  </si>
  <si>
    <t>動植物油脂製造業（食用油脂加工業を除く）</t>
  </si>
  <si>
    <t>食用油脂加工業</t>
  </si>
  <si>
    <t>その他の食料品製造業</t>
  </si>
  <si>
    <t>でんぷん製造業</t>
  </si>
  <si>
    <t>めん類製造業</t>
  </si>
  <si>
    <t>豆腐・油揚製造業</t>
  </si>
  <si>
    <t>あん類製造業</t>
  </si>
  <si>
    <t>冷凍調理食品製造業</t>
  </si>
  <si>
    <t>そう（惣）菜製造業</t>
  </si>
  <si>
    <t>すし・弁当・調理パン製造業</t>
  </si>
  <si>
    <t>レトルト食品製造業</t>
  </si>
  <si>
    <t>他に分類されない食料品製造業</t>
  </si>
  <si>
    <t>飲料・たばこ・飼料製造業</t>
  </si>
  <si>
    <t>管理，補助的経済活動を行う事業所（10飲料・たばこ・飼料製造業）</t>
  </si>
  <si>
    <t>清涼飲料製造業</t>
  </si>
  <si>
    <t>酒類製造業</t>
  </si>
  <si>
    <t>果実酒製造業</t>
  </si>
  <si>
    <t>ビール類製造業</t>
  </si>
  <si>
    <t>清酒製造業</t>
  </si>
  <si>
    <t>蒸留酒・混成酒製造業</t>
  </si>
  <si>
    <t>茶・コーヒー製造業（清涼飲料を除く）</t>
  </si>
  <si>
    <t>製茶業</t>
  </si>
  <si>
    <t>コーヒー製造業</t>
  </si>
  <si>
    <t>製氷業</t>
  </si>
  <si>
    <t>たばこ製造業</t>
  </si>
  <si>
    <t>たばこ製造業（葉たばこ処理業を除く)</t>
  </si>
  <si>
    <t>葉たばこ処理業</t>
  </si>
  <si>
    <t>飼料・有機質肥料製造業</t>
  </si>
  <si>
    <t>配合飼料製造業</t>
  </si>
  <si>
    <t>単体飼料製造業</t>
  </si>
  <si>
    <t>有機質肥料製造業</t>
  </si>
  <si>
    <t>繊維工業</t>
  </si>
  <si>
    <t>管理，補助的経済活動を行う事業所（11繊維工業）</t>
  </si>
  <si>
    <t>製糸業，紡績業，化学繊維・ねん糸等製造業</t>
  </si>
  <si>
    <t>製糸業</t>
  </si>
  <si>
    <t>化学繊維製造業</t>
  </si>
  <si>
    <t>炭素繊維製造業</t>
  </si>
  <si>
    <t>綿紡績業</t>
  </si>
  <si>
    <t>化学繊維紡績業</t>
  </si>
  <si>
    <t>毛紡績業</t>
  </si>
  <si>
    <t>ねん糸製造業（かさ高加工糸を除く）</t>
  </si>
  <si>
    <t>かさ高加工糸製造業</t>
  </si>
  <si>
    <t>その他の紡績業</t>
  </si>
  <si>
    <t>織物業</t>
  </si>
  <si>
    <t>綿・スフ織物業</t>
  </si>
  <si>
    <t>絹・人絹織物業</t>
  </si>
  <si>
    <t>毛織物業</t>
  </si>
  <si>
    <t>麻織物業</t>
  </si>
  <si>
    <t>細幅織物業</t>
  </si>
  <si>
    <t>その他の織物業</t>
  </si>
  <si>
    <t>ニット生地製造業</t>
  </si>
  <si>
    <t>丸編ニット生地製造業</t>
  </si>
  <si>
    <t>たて編ニット生地製造業</t>
  </si>
  <si>
    <t>横編ニット生地製造業</t>
  </si>
  <si>
    <t>染色整理業</t>
  </si>
  <si>
    <t>綿・スフ・麻織物機械染色業</t>
  </si>
  <si>
    <t>絹・人絹織物機械染色業</t>
  </si>
  <si>
    <t>毛織物機械染色整理業</t>
  </si>
  <si>
    <t>織物整理業</t>
  </si>
  <si>
    <t>織物手加工染色整理業</t>
  </si>
  <si>
    <t>綿状繊維・糸染色整理業</t>
  </si>
  <si>
    <t>ニット・レース染色整理業</t>
  </si>
  <si>
    <t>繊維雑品染色整理業</t>
  </si>
  <si>
    <t>綱・網・レース・繊維粗製品製造業</t>
  </si>
  <si>
    <t>綱製造業</t>
  </si>
  <si>
    <t>漁網製造業</t>
  </si>
  <si>
    <t>網地製造業（漁網を除く）</t>
  </si>
  <si>
    <t>レース製造業</t>
  </si>
  <si>
    <t>組ひも製造業</t>
  </si>
  <si>
    <t>整毛業</t>
  </si>
  <si>
    <t>フェルト・不織布製造業</t>
  </si>
  <si>
    <t>上塗りした織物・防水した織物製造業</t>
  </si>
  <si>
    <t>その他の繊維粗製品製造業</t>
  </si>
  <si>
    <t>外衣・シャツ製造業（和式を除く）</t>
  </si>
  <si>
    <t>織物製成人男子・少年服製造業（不織布製及びレース製を含む）</t>
  </si>
  <si>
    <t>織物製成人女子・少女服製造業（不織布製及びレース製を含む）</t>
  </si>
  <si>
    <t>織物製乳幼児服製造業（不織布製及びレース製を含む）</t>
  </si>
  <si>
    <t>織物製シャツ製造業（不織布製及びレース製を含み、下着を除く）</t>
  </si>
  <si>
    <t>織物製事務用・作業用・衛生用・スポーツ用衣服・学校服製造業（不織布製及びレース製を含む）</t>
  </si>
  <si>
    <t>ニット製外衣製造業（アウターシャツ類，セーター類などを除く）</t>
  </si>
  <si>
    <t>ニット製アウターシャツ類製造業</t>
  </si>
  <si>
    <t>セーター類製造業</t>
  </si>
  <si>
    <t>その他の外衣・シャツ製造業</t>
  </si>
  <si>
    <t>下着類製造業</t>
  </si>
  <si>
    <t>織物製下着製造業</t>
  </si>
  <si>
    <t>ニット製下着製造業</t>
  </si>
  <si>
    <t>織物製・ニット製寝着類製造業</t>
  </si>
  <si>
    <t>補整着製造業</t>
  </si>
  <si>
    <t>和装製品・その他の衣服・繊維製身の回り品製造業</t>
  </si>
  <si>
    <t>和装製品製造業（足袋を含む）</t>
  </si>
  <si>
    <t>ネクタイ製造業</t>
  </si>
  <si>
    <t>スカーフ・マフラー・ハンカチーフ製造業</t>
  </si>
  <si>
    <t>靴下製造業</t>
  </si>
  <si>
    <t>手袋製造業</t>
  </si>
  <si>
    <t>帽子製造業（帽体を含む）</t>
  </si>
  <si>
    <t>他に分類されない衣服・繊維製身の回り品製造業</t>
  </si>
  <si>
    <t>その他の繊維製品製造業</t>
  </si>
  <si>
    <t>寝具製造業</t>
  </si>
  <si>
    <t>毛布製造業</t>
  </si>
  <si>
    <t>じゅうたん・その他の繊維製床敷物製造業</t>
  </si>
  <si>
    <t>帆布製品製造業</t>
  </si>
  <si>
    <t>繊維製袋製造業</t>
  </si>
  <si>
    <t>刺しゅう業</t>
  </si>
  <si>
    <t>タオル製造業</t>
  </si>
  <si>
    <t>繊維製衛生材料製造業</t>
  </si>
  <si>
    <t>他に分類されない繊維製品製造業</t>
  </si>
  <si>
    <t>木材・木製品製造業（家具を除く）</t>
  </si>
  <si>
    <t>管理，補助的経済活動を行う事業所（12木材・木製品製造業）</t>
  </si>
  <si>
    <t>製材業，木製品製造業</t>
  </si>
  <si>
    <t>一般製材業</t>
  </si>
  <si>
    <t>単板（ベニヤ）製造業</t>
  </si>
  <si>
    <t>木材チップ製造業</t>
  </si>
  <si>
    <t>その他の特殊製材業</t>
  </si>
  <si>
    <t>造作材・合板・建築用組立材料製造業</t>
  </si>
  <si>
    <t>造作材製造業（建具を除く）</t>
  </si>
  <si>
    <t>合板製造業</t>
  </si>
  <si>
    <t>集成材製造業</t>
  </si>
  <si>
    <t>建築用木製組立材料製造業</t>
  </si>
  <si>
    <t>パーティクルボード製造業</t>
  </si>
  <si>
    <t>繊維板製造業</t>
  </si>
  <si>
    <t>銘木製造業</t>
  </si>
  <si>
    <t>床板製造業</t>
  </si>
  <si>
    <t>木製容器製造業（竹，とうを含む）</t>
  </si>
  <si>
    <t>竹・とう・きりゅう等容器製造業</t>
  </si>
  <si>
    <t>木箱製造業</t>
  </si>
  <si>
    <t>たる・おけ製造業</t>
  </si>
  <si>
    <t>その他の木製品製造業(竹，とうを含む)</t>
  </si>
  <si>
    <t>木材薬品処理業</t>
  </si>
  <si>
    <t>コルク加工基礎資材・コルク製品製造業</t>
  </si>
  <si>
    <t>他に分類されない木製品製造業(竹，とうを含む)</t>
  </si>
  <si>
    <t>家具・装備品製造業</t>
  </si>
  <si>
    <t>管理，補助的経済活動を行う事業所（13家具・装備品製造業）</t>
  </si>
  <si>
    <t>家具製造業</t>
  </si>
  <si>
    <t>木製家具製造業（漆塗りを除く）</t>
  </si>
  <si>
    <t>金属製家具製造業</t>
  </si>
  <si>
    <t>マットレス・組スプリング製造業</t>
  </si>
  <si>
    <t>宗教用具製造業</t>
  </si>
  <si>
    <t>建具製造業</t>
  </si>
  <si>
    <t>その他の家具・装備品製造業</t>
  </si>
  <si>
    <t>事務所用・店舗用装備品製造業</t>
  </si>
  <si>
    <t>窓用・扉用日よけ，日本びょうぶ等製造業</t>
  </si>
  <si>
    <t>鏡縁・額縁製造業</t>
  </si>
  <si>
    <t>他に分類されない家具・装備品製造業</t>
  </si>
  <si>
    <t>パルプ・紙・紙加工品製造業</t>
  </si>
  <si>
    <t>管理，補助的経済活動を行う事業所（14パルプ・紙・紙加工品製造業）</t>
  </si>
  <si>
    <t>パルプ製造業</t>
  </si>
  <si>
    <t>紙製造業</t>
  </si>
  <si>
    <t>洋紙製造業</t>
  </si>
  <si>
    <t>板紙製造業</t>
  </si>
  <si>
    <t>機械すき和紙製造業</t>
  </si>
  <si>
    <t>手すき和紙製造業</t>
  </si>
  <si>
    <t>加工紙製造業</t>
  </si>
  <si>
    <t>塗工紙製造業（印刷用紙を除く）</t>
  </si>
  <si>
    <t>段ボール製造業</t>
  </si>
  <si>
    <t>壁紙・ふすま紙製造業</t>
  </si>
  <si>
    <t>紙製品製造業</t>
  </si>
  <si>
    <t>事務用・学用紙製品製造業</t>
  </si>
  <si>
    <t>日用紙製品製造業</t>
  </si>
  <si>
    <t>その他の紙製品製造業</t>
  </si>
  <si>
    <t>紙製容器製造業</t>
  </si>
  <si>
    <t>重包装紙袋製造業</t>
  </si>
  <si>
    <t>角底紙袋製造業</t>
  </si>
  <si>
    <t>段ボール箱製造業</t>
  </si>
  <si>
    <t>紙器製造業</t>
  </si>
  <si>
    <t>その他のパルプ・紙・紙加工品製造業</t>
  </si>
  <si>
    <t>印刷・同関連業</t>
  </si>
  <si>
    <t>管理，補助的経済活動を行う事業所（15印刷・同関連業）</t>
  </si>
  <si>
    <t>印刷業</t>
  </si>
  <si>
    <t>オフセット印刷業（紙に対するもの）</t>
  </si>
  <si>
    <t>オフセット印刷以外の印刷業（紙に対するもの）</t>
  </si>
  <si>
    <t>紙以外の印刷業</t>
  </si>
  <si>
    <t>製版業</t>
  </si>
  <si>
    <t>製本業，印刷物加工業</t>
  </si>
  <si>
    <t>製本業</t>
  </si>
  <si>
    <t>印刷物加工業</t>
  </si>
  <si>
    <t>印刷関連サービス業</t>
  </si>
  <si>
    <t>化学工業</t>
  </si>
  <si>
    <t>管理，補助的経済活動を行う事業所（16化学工業）</t>
  </si>
  <si>
    <t>化学肥料製造業</t>
  </si>
  <si>
    <t>窒素質・りん酸質肥料製造業</t>
  </si>
  <si>
    <t>複合肥料製造業</t>
  </si>
  <si>
    <t>その他の化学肥料製造業</t>
  </si>
  <si>
    <t>無機化学工業製品製造業</t>
  </si>
  <si>
    <t>ソーダ工業</t>
  </si>
  <si>
    <t>無機顔料製造業</t>
  </si>
  <si>
    <t>圧縮ガス・液化ガス製造業</t>
  </si>
  <si>
    <t>塩製造業</t>
  </si>
  <si>
    <t>その他の無機化学工業製品製造業</t>
  </si>
  <si>
    <t>有機化学工業製品製造業</t>
  </si>
  <si>
    <t>石油化学系基礎製品製造業（一貫して生産される誘導品を含む）</t>
  </si>
  <si>
    <t>脂肪族系中間物製造業（脂肪族系溶剤を含む）</t>
  </si>
  <si>
    <t>発酵工業</t>
  </si>
  <si>
    <t>環式中間物・合成染料・有機顔料製造業</t>
  </si>
  <si>
    <t>プラスチック製造業</t>
  </si>
  <si>
    <t>合成ゴム製造業</t>
  </si>
  <si>
    <t>その他の有機化学工業製品製造業</t>
  </si>
  <si>
    <t>油脂加工製品・石けん・合成洗剤・界面活性剤・塗料製造業</t>
  </si>
  <si>
    <t>脂肪酸・硬化油・グリセリン製造業</t>
  </si>
  <si>
    <t>石けん・合成洗剤製造業</t>
  </si>
  <si>
    <t>界面活性剤製造業（石けん，合成洗剤を除く）</t>
  </si>
  <si>
    <t>塗料製造業</t>
  </si>
  <si>
    <t>印刷インキ製造業</t>
  </si>
  <si>
    <t>洗浄剤・磨用剤製造業</t>
  </si>
  <si>
    <t>ろうそく製造業</t>
  </si>
  <si>
    <t>医薬品製造業</t>
  </si>
  <si>
    <t>医薬品原薬製造業</t>
  </si>
  <si>
    <t>医薬品製剤製造業</t>
  </si>
  <si>
    <t>生物学的製剤製造業</t>
  </si>
  <si>
    <t>生薬・漢方製剤製造業</t>
  </si>
  <si>
    <t>動物用医薬品製造業</t>
  </si>
  <si>
    <t>化粧品・歯磨・その他の化粧用調整品製造業</t>
  </si>
  <si>
    <t>仕上用・皮膚用化粧品製造業（香水，オーデコロンを含む）</t>
  </si>
  <si>
    <t>頭髪用化粧品製造業</t>
  </si>
  <si>
    <t>その他の化粧品・歯磨・化粧用調整品製造業</t>
  </si>
  <si>
    <t>その他の化学工業</t>
  </si>
  <si>
    <t>火薬類製造業</t>
  </si>
  <si>
    <t>農薬製造業</t>
  </si>
  <si>
    <t>香料製造業</t>
  </si>
  <si>
    <t>ゼラチン・接着剤製造業</t>
  </si>
  <si>
    <t>写真感光材料製造業</t>
  </si>
  <si>
    <t>天然樹脂製品・木材化学製品製造業</t>
  </si>
  <si>
    <t>試薬製造業</t>
  </si>
  <si>
    <t>他に分類されない化学工業製品製造業</t>
  </si>
  <si>
    <t>石油製品・石炭製品製造業</t>
  </si>
  <si>
    <t>管理，補助的経済活動を行う事業所（17石油製品・石炭製品製造業）</t>
  </si>
  <si>
    <t>石油精製業</t>
  </si>
  <si>
    <t>潤滑油・グリース製造業（石油精製業によらないもの）</t>
  </si>
  <si>
    <t>コークス製造業</t>
  </si>
  <si>
    <t>舗装材料製造業</t>
  </si>
  <si>
    <t>その他の石油製品・石炭製品製造業</t>
  </si>
  <si>
    <t>プラスチック製品製造業（別掲を除く）</t>
  </si>
  <si>
    <t>管理，補助的経済活動を行う事業所（18プラスチック製品製造業）</t>
  </si>
  <si>
    <t>プラスチック板・棒・管・継手・異形押出製品製造業</t>
  </si>
  <si>
    <t>プラスチック板・棒製造業</t>
  </si>
  <si>
    <t>プラスチック管製造業</t>
  </si>
  <si>
    <t>プラスチック継手製造業</t>
  </si>
  <si>
    <t>プラスチック異形押出製品製造業</t>
  </si>
  <si>
    <t>プラスチック板・棒・管・継手・異形押出製品加工業</t>
  </si>
  <si>
    <t>プラスチックフィルム・シート・床材・合成皮革製造業</t>
  </si>
  <si>
    <t>プラスチックフィルム製造業</t>
  </si>
  <si>
    <t>プラスチックシート製造業</t>
  </si>
  <si>
    <t>プラスチック床材製造業</t>
  </si>
  <si>
    <t>合成皮革製造業</t>
  </si>
  <si>
    <t>プラスチックフィルム・シート・床材・合成皮革加工業</t>
  </si>
  <si>
    <t>工業用プラスチック製品製造業</t>
  </si>
  <si>
    <t>電気機械器具用プラスチック製品製造業（加工業を除く）</t>
  </si>
  <si>
    <t>輸送機械器具用プラスチック製品製造業（加工業を除く）</t>
  </si>
  <si>
    <t>その他の工業用プラスチック製品製造業（加工業を除く）</t>
  </si>
  <si>
    <t>工業用プラスチック製品加工業</t>
  </si>
  <si>
    <t>発泡・強化プラスチック製品製造業</t>
  </si>
  <si>
    <t>軟質プラスチック発泡製品製造業（半硬質性を含む）</t>
  </si>
  <si>
    <t>硬質プラスチック発泡製品製造業</t>
  </si>
  <si>
    <t>強化プラスチック製板・棒・管・継手製造業</t>
  </si>
  <si>
    <t>強化プラスチック製容器・浴槽等製造業</t>
  </si>
  <si>
    <t>発泡・強化プラスチック製品加工業</t>
  </si>
  <si>
    <t>プラスチック成形材料製造業（廃プラスチックを含む）</t>
  </si>
  <si>
    <t>プラスチック成形材料製造業</t>
  </si>
  <si>
    <t>廃プラスチック製品製造業</t>
  </si>
  <si>
    <t>その他のプラスチック製品製造業</t>
  </si>
  <si>
    <t>プラスチック製日用雑貨・食卓用品製造業</t>
  </si>
  <si>
    <t>プラスチック製容器製造業</t>
  </si>
  <si>
    <t>他に分類されないプラスチック製品製造業</t>
  </si>
  <si>
    <t>他に分類されないプラスチック製品加工業</t>
  </si>
  <si>
    <t>ゴム製品製造業</t>
  </si>
  <si>
    <t>管理，補助的経済活動を行う事業所（19ゴム製品製造業）</t>
  </si>
  <si>
    <t>タイヤ・チューブ製造業</t>
  </si>
  <si>
    <t>自動車タイヤ・チューブ製造業</t>
  </si>
  <si>
    <t>その他のタイヤ・チューブ製造業</t>
  </si>
  <si>
    <t>ゴム製・プラスチック製履物・同附属品製造業</t>
  </si>
  <si>
    <t>ゴム製履物・同附属品製造業</t>
  </si>
  <si>
    <t>プラスチック製履物・同附属品製造業</t>
  </si>
  <si>
    <t>ゴムベルト・ゴムホース・工業用ゴム製品製造業</t>
  </si>
  <si>
    <t>ゴムベルト製造業</t>
  </si>
  <si>
    <t>ゴムホース製造業</t>
  </si>
  <si>
    <t>工業用ゴム製品製造業</t>
  </si>
  <si>
    <t>その他のゴム製品製造業</t>
  </si>
  <si>
    <t>ゴム引布・同製品製造業</t>
  </si>
  <si>
    <t>医療・衛生用ゴム製品製造業</t>
  </si>
  <si>
    <t>ゴム練生地製造業</t>
  </si>
  <si>
    <t>更生タイヤ製造業</t>
  </si>
  <si>
    <t>再生ゴム製造業</t>
  </si>
  <si>
    <t>他に分類されないゴム製品製造業</t>
  </si>
  <si>
    <t>なめし革・同製品・毛皮製造業</t>
  </si>
  <si>
    <t>管理，補助的経済活動を行う事業所（20なめし革・同製品・毛皮製造業）</t>
  </si>
  <si>
    <t>なめし革製造業</t>
  </si>
  <si>
    <t>工業用革製品製造業（手袋を除く）</t>
  </si>
  <si>
    <t>革製履物用材料・同附属品製造業</t>
  </si>
  <si>
    <t>革製履物製造業</t>
  </si>
  <si>
    <t>革製手袋製造業</t>
  </si>
  <si>
    <t>かばん製造業</t>
  </si>
  <si>
    <t>袋物製造業</t>
  </si>
  <si>
    <t>袋物製造業（ハンドバッグを除く）</t>
  </si>
  <si>
    <t>ハンドバッグ製造業</t>
  </si>
  <si>
    <t>毛皮製造業</t>
  </si>
  <si>
    <t>その他のなめし革製品製造業</t>
  </si>
  <si>
    <t>窯業・土石製品製造業</t>
  </si>
  <si>
    <t>管理，補助的経済活動を行う事業所（21窯業・土石製品製造業）</t>
  </si>
  <si>
    <t>ガラス・同製品製造業</t>
  </si>
  <si>
    <t>板ガラス製造業</t>
  </si>
  <si>
    <t>板ガラス加工業</t>
  </si>
  <si>
    <t>ガラス製加工素材製造業</t>
  </si>
  <si>
    <t>ガラス容器製造業</t>
  </si>
  <si>
    <t>理化学用・医療用ガラス器具製造業</t>
  </si>
  <si>
    <t>卓上用・ちゅう房用ガラス器具製造業</t>
  </si>
  <si>
    <t>ガラス繊維・同製品製造業</t>
  </si>
  <si>
    <t>その他のガラス・同製品製造業</t>
  </si>
  <si>
    <t>セメント・同製品製造業</t>
  </si>
  <si>
    <t>セメント製造業</t>
  </si>
  <si>
    <t>生コンクリート製造業</t>
  </si>
  <si>
    <t>コンクリート製品製造業</t>
  </si>
  <si>
    <t>その他のセメント製品製造業</t>
  </si>
  <si>
    <t>建設用粘土製品製造業（陶磁器製を除く)</t>
  </si>
  <si>
    <t>粘土かわら製造業</t>
  </si>
  <si>
    <t>普通れんが製造業</t>
  </si>
  <si>
    <t>その他の建設用粘土製品製造業</t>
  </si>
  <si>
    <t>陶磁器・同関連製品製造業</t>
  </si>
  <si>
    <t>衛生陶器製造業</t>
  </si>
  <si>
    <t>食卓用・ちゅう房用陶磁器製造業</t>
  </si>
  <si>
    <t>陶磁器製置物製造業</t>
  </si>
  <si>
    <t>電気用陶磁器製造業</t>
  </si>
  <si>
    <t>理化学用・工業用陶磁器製造業</t>
  </si>
  <si>
    <t>陶磁器製タイル製造業</t>
  </si>
  <si>
    <t>陶磁器絵付業</t>
  </si>
  <si>
    <t>陶磁器用はい（坏）土製造業</t>
  </si>
  <si>
    <t>その他の陶磁器・同関連製品製造業</t>
  </si>
  <si>
    <t>耐火物製造業</t>
  </si>
  <si>
    <t>耐火れんが製造業</t>
  </si>
  <si>
    <t>不定形耐火物製造業</t>
  </si>
  <si>
    <t>その他の耐火物製造業</t>
  </si>
  <si>
    <t>炭素・黒鉛製品製造業</t>
  </si>
  <si>
    <t>炭素質電極製造業</t>
  </si>
  <si>
    <t>その他の炭素・黒鉛製品製造業</t>
  </si>
  <si>
    <t>研磨材・同製品製造業</t>
  </si>
  <si>
    <t>研磨材製造業</t>
  </si>
  <si>
    <t>研削と石製造業</t>
  </si>
  <si>
    <t>研磨布紙製造業</t>
  </si>
  <si>
    <t>その他の研磨材・同製品製造業</t>
  </si>
  <si>
    <t>骨材・石工品等製造業</t>
  </si>
  <si>
    <t>砕石製造業</t>
  </si>
  <si>
    <t>再生骨材製造業</t>
  </si>
  <si>
    <t>人工骨材製造業</t>
  </si>
  <si>
    <t>石工品製造業</t>
  </si>
  <si>
    <t>けいそう土・同製品製造業</t>
  </si>
  <si>
    <t>鉱物・土石粉砕等処理業</t>
  </si>
  <si>
    <t>その他の窯業・土石製品製造業</t>
  </si>
  <si>
    <t>ロックウール・同製品製造業</t>
  </si>
  <si>
    <t>石こう（膏）製品製造業</t>
  </si>
  <si>
    <t>石灰製造業</t>
  </si>
  <si>
    <t>鋳型製造業（中子を含む）</t>
  </si>
  <si>
    <t>他に分類されない窯業・土石製品製造業</t>
  </si>
  <si>
    <t>鉄鋼業</t>
  </si>
  <si>
    <t>管理，補助的経済活動を行う事業所（22鉄鋼業）</t>
  </si>
  <si>
    <t>製鉄業</t>
  </si>
  <si>
    <t>高炉による製鉄業</t>
  </si>
  <si>
    <t>高炉によらない製鉄業</t>
  </si>
  <si>
    <t>フェロアロイ製造業</t>
  </si>
  <si>
    <t>製鋼・製鋼圧延業</t>
  </si>
  <si>
    <t>製鋼を行わない鋼材製造業（表面処理鋼材を除く）</t>
  </si>
  <si>
    <t>熱間圧延業（鋼管，伸鉄を除く）</t>
  </si>
  <si>
    <t>冷間圧延業（鋼管，伸鉄を除く）</t>
  </si>
  <si>
    <t>冷間ロール成型形鋼製造業</t>
  </si>
  <si>
    <t>鋼管製造業</t>
  </si>
  <si>
    <t>伸鉄業</t>
  </si>
  <si>
    <t>磨棒鋼製造業</t>
  </si>
  <si>
    <t>引抜鋼管製造業</t>
  </si>
  <si>
    <t>伸線業</t>
  </si>
  <si>
    <t>その他の製鋼を行わない鋼材製造業（表面処理鋼材を除く)</t>
  </si>
  <si>
    <t>表面処理鋼材製造業</t>
  </si>
  <si>
    <t>亜鉛鉄板製造業</t>
  </si>
  <si>
    <t>その他の表面処理鋼材製造業</t>
  </si>
  <si>
    <t>鉄素形材製造業</t>
  </si>
  <si>
    <t>銑鉄鋳物製造業（鋳鉄管，可鍛鋳鉄を除く）</t>
  </si>
  <si>
    <t>可鍛鋳鉄製造業</t>
  </si>
  <si>
    <t>鋳鋼製造業</t>
  </si>
  <si>
    <t>鍛工品製造業</t>
  </si>
  <si>
    <t>鍛鋼製造業</t>
  </si>
  <si>
    <t>その他の鉄鋼業</t>
  </si>
  <si>
    <t>鉄鋼シャースリット業</t>
  </si>
  <si>
    <t>鉄スクラップ加工処理業</t>
  </si>
  <si>
    <t>鋳鉄管製造業</t>
  </si>
  <si>
    <t>他に分類されない鉄鋼業</t>
  </si>
  <si>
    <t>非鉄金属製造業</t>
  </si>
  <si>
    <t>管理，補助的経済活動を行う事業所（23非鉄金属製造業）</t>
  </si>
  <si>
    <t>非鉄金属第1次製錬・精製業</t>
  </si>
  <si>
    <t>銅第1次製錬・精製業</t>
  </si>
  <si>
    <t>亜鉛第1次製錬・精製業</t>
  </si>
  <si>
    <t>その他の非鉄金属第1次製錬・精製業</t>
  </si>
  <si>
    <t>非鉄金属第2次製錬・精製業（非鉄金属合金製造業を含む）</t>
  </si>
  <si>
    <t>鉛第2次製錬・精製業（鉛合金製造業を含む)</t>
  </si>
  <si>
    <t>アルミニウム第2次製錬・精製業（アルミニウム合金製造業を含む）</t>
  </si>
  <si>
    <t>その他の非鉄金属第2次製錬・精製業（非鉄金属合金製造業を含む）</t>
  </si>
  <si>
    <t>非鉄金属・同合金圧延業（抽伸，押出しを含む）</t>
  </si>
  <si>
    <t>伸銅品製造業</t>
  </si>
  <si>
    <t>アルミニウム・同合金圧延業（抽伸，押出しを含む）</t>
  </si>
  <si>
    <t>その他の非鉄金属・同合金圧延業（抽伸，押出しを含む）</t>
  </si>
  <si>
    <t>電線・ケーブル製造業</t>
  </si>
  <si>
    <t>電線・ケーブル製造業（光ファイバケーブルを除く）</t>
  </si>
  <si>
    <t>光ファイバケーブル製造業（通信複合ケーブルを含む）</t>
  </si>
  <si>
    <t>非鉄金属素形材製造業</t>
  </si>
  <si>
    <t>銅・同合金鋳物製造業（ダイカストを除く）</t>
  </si>
  <si>
    <t>非鉄金属鋳物製造業（銅・同合金鋳物及びダイカストを除く）</t>
  </si>
  <si>
    <t>アルミニウム・同合金ダイカスト製造業</t>
  </si>
  <si>
    <t>非鉄金属ダイカスト製造業（アルミニウム・同合金ダイカストを除く）</t>
  </si>
  <si>
    <t>非鉄金属鍛造品製造業</t>
  </si>
  <si>
    <t>その他の非鉄金属製造業</t>
  </si>
  <si>
    <t>核燃料製造業</t>
  </si>
  <si>
    <t>他に分類されない非鉄金属製造業</t>
  </si>
  <si>
    <t>金属製品製造業</t>
  </si>
  <si>
    <t>管理，補助的経済活動を行う事業所（24金属製品製造業）</t>
  </si>
  <si>
    <t>ブリキ缶・その他のめっき板等製品製造業</t>
  </si>
  <si>
    <t>洋食器・刃物・手道具・金物類製造業</t>
  </si>
  <si>
    <t>洋食器製造業</t>
  </si>
  <si>
    <t>機械刃物製造業</t>
  </si>
  <si>
    <t>利器工匠具・手道具製造業（やすり，のこぎり，食卓用刃物を除く）</t>
  </si>
  <si>
    <t>作業工具製造業</t>
  </si>
  <si>
    <t>手引のこぎり・のこ刃製造業</t>
  </si>
  <si>
    <t>農業用器具製造業（農業用機械を除く）</t>
  </si>
  <si>
    <t>その他の金物類製造業</t>
  </si>
  <si>
    <t>暖房・調理等装置,配管工事用附属品製造業</t>
  </si>
  <si>
    <t>配管工事用附属品製造業（バルブ，コックを除く）</t>
  </si>
  <si>
    <t>ガス機器・石油機器製造業</t>
  </si>
  <si>
    <t>温風・温水暖房装置製造業</t>
  </si>
  <si>
    <t>その他の暖房・調理装置製造業（電気機械器具，ガス機器，石油機器を除く）</t>
  </si>
  <si>
    <t>建設用・建築用金属製品製造業（製缶板金業を含む)</t>
  </si>
  <si>
    <t>鉄骨製造業</t>
  </si>
  <si>
    <t>建設用金属製品製造業（鉄骨を除く）</t>
  </si>
  <si>
    <t>金属製サッシ・ドア製造業</t>
  </si>
  <si>
    <t>鉄骨系プレハブ住宅製造業</t>
  </si>
  <si>
    <t>建築用金属製品製造業（サッシ，ドア，建築用金物を除く）</t>
  </si>
  <si>
    <t>製缶板金業</t>
  </si>
  <si>
    <t>金属素形材製品製造業</t>
  </si>
  <si>
    <t>アルミニウム・同合金プレス製品製造業</t>
  </si>
  <si>
    <t>金属プレス製品製造業（アルミニウム・同合金を除く）</t>
  </si>
  <si>
    <t>粉末や金製品製造業</t>
  </si>
  <si>
    <t>金属被覆・彫刻業，熱処理業（ほうろう鉄器を除く）</t>
  </si>
  <si>
    <t>金属製品塗装業</t>
  </si>
  <si>
    <t>溶融めっき業（表面処理鋼材製造業を除く）</t>
  </si>
  <si>
    <t>金属彫刻業</t>
  </si>
  <si>
    <t>電気めっき業（表面処理鋼材製造業を除く）</t>
  </si>
  <si>
    <t>金属熱処理業</t>
  </si>
  <si>
    <t>その他の金属表面処理業</t>
  </si>
  <si>
    <t>金属線製品製造業（ねじ類を除く)</t>
  </si>
  <si>
    <t>くぎ製造業</t>
  </si>
  <si>
    <t>その他の金属線製品製造業</t>
  </si>
  <si>
    <t>ボルト・ナット・リベット・小ねじ・木ねじ等製造業</t>
  </si>
  <si>
    <t>その他の金属製品製造業</t>
  </si>
  <si>
    <t>金庫製造業</t>
  </si>
  <si>
    <t>金属製スプリング製造業</t>
  </si>
  <si>
    <t>他に分類されない金属製品製造業</t>
  </si>
  <si>
    <t>はん用機械器具製造業</t>
  </si>
  <si>
    <t>管理，補助的経済活動を行う事業所（25はん用機械器具製造業）</t>
  </si>
  <si>
    <t>ボイラ・原動機製造業</t>
  </si>
  <si>
    <t>ボイラ製造業</t>
  </si>
  <si>
    <t>蒸気機関・タービン・水力タービン製造業（舶用を除く）</t>
  </si>
  <si>
    <t>はん用内燃機関製造業</t>
  </si>
  <si>
    <t>その他の原動機製造業</t>
  </si>
  <si>
    <t>ポンプ・圧縮機器製造業</t>
  </si>
  <si>
    <t>ポンプ・同装置製造業</t>
  </si>
  <si>
    <t>空気圧縮機・ガス圧縮機・送風機製造業</t>
  </si>
  <si>
    <t>油圧・空圧機器製造業</t>
  </si>
  <si>
    <t>一般産業用機械・装置製造業</t>
  </si>
  <si>
    <t>動力伝導装置製造業（玉軸受，ころ軸受を除く）</t>
  </si>
  <si>
    <t>エレベータ・エスカレータ製造業</t>
  </si>
  <si>
    <t>物流運搬設備製造業</t>
  </si>
  <si>
    <t>工業窯炉製造業</t>
  </si>
  <si>
    <t>冷凍機・温湿調整装置製造業</t>
  </si>
  <si>
    <t>その他のはん用機械・同部分品製造業</t>
  </si>
  <si>
    <t>消火器具・消火装置製造業</t>
  </si>
  <si>
    <t>弁・同附属品製造業</t>
  </si>
  <si>
    <t>パイプ加工・パイプ附属品加工業</t>
  </si>
  <si>
    <t>玉軸受・ころ軸受製造業</t>
  </si>
  <si>
    <t>ピストンリング製造業</t>
  </si>
  <si>
    <t>他に分類されないはん用機械・装置製造業</t>
  </si>
  <si>
    <t>各種機械・同部分品製造修理業（注文製造・修理）</t>
  </si>
  <si>
    <t>生産用機械器具製造業</t>
  </si>
  <si>
    <t>管理，補助的経済活動を行う事業所（26生産用機械器具製造業）</t>
  </si>
  <si>
    <t>農業用機械製造業（農業用器具を除く）</t>
  </si>
  <si>
    <t>建設機械・鉱山機械製造業</t>
  </si>
  <si>
    <t>繊維機械製造業</t>
  </si>
  <si>
    <t>化学繊維機械・紡績機械製造業</t>
  </si>
  <si>
    <t>製織機械・編組機械製造業</t>
  </si>
  <si>
    <t>染色整理仕上機械製造業</t>
  </si>
  <si>
    <t>繊維機械部分品・取付具・附属品製造業</t>
  </si>
  <si>
    <t>縫製機械製造業</t>
  </si>
  <si>
    <t>生活関連産業用機械製造業</t>
  </si>
  <si>
    <t>食品機械・同装置製造業</t>
  </si>
  <si>
    <t>木材加工機械製造業</t>
  </si>
  <si>
    <t>パルプ装置・製紙機械製造業</t>
  </si>
  <si>
    <t>印刷・製本・紙工機械製造業</t>
  </si>
  <si>
    <t>包装・荷造機械製造業</t>
  </si>
  <si>
    <t>基礎素材産業用機械製造業</t>
  </si>
  <si>
    <t>鋳造装置製造業</t>
  </si>
  <si>
    <t>化学機械・同装置製造業</t>
  </si>
  <si>
    <t>プラスチック加工機械・同附属装置製造業</t>
  </si>
  <si>
    <t>金属加工機械製造業</t>
  </si>
  <si>
    <t>金属工作機械製造業</t>
  </si>
  <si>
    <t>金属加工機械製造業（金属工作機械を除く）</t>
  </si>
  <si>
    <t>金属工作機械用・金属加工機械用部分品・附属品製造業（機械工具，金型を除く）</t>
  </si>
  <si>
    <t>機械工具製造業（粉末や金業を除く）</t>
  </si>
  <si>
    <t>半導体・フラットパネルディスプレイ製造装置製造業</t>
  </si>
  <si>
    <t>半導体製造装置製造業</t>
  </si>
  <si>
    <t>フラットパネルディスプレイ製造装置製造業</t>
  </si>
  <si>
    <t>その他の生産用機械・同部分品製造業</t>
  </si>
  <si>
    <t>金属用金型・同部分品・附属品製造業</t>
  </si>
  <si>
    <t>非金属用金型・同部分品・附属品製造業</t>
  </si>
  <si>
    <t>真空装置・真空機器製造業</t>
  </si>
  <si>
    <t>ロボット製造業</t>
  </si>
  <si>
    <t>他に分類されない生産用機械・同部分品製造業</t>
  </si>
  <si>
    <t>業務用機械器具製造業</t>
  </si>
  <si>
    <t>管理，補助的経済活動を行う事業所（27業務用機械器具製造業）</t>
  </si>
  <si>
    <t>事務用機械器具製造業</t>
  </si>
  <si>
    <t>複写機製造業</t>
  </si>
  <si>
    <t>その他の事務用機械器具製造業</t>
  </si>
  <si>
    <t>サービス用・娯楽用機械器具製造業</t>
  </si>
  <si>
    <t>サービス用機械器具製造業</t>
  </si>
  <si>
    <t>娯楽用機械製造業</t>
  </si>
  <si>
    <t>自動販売機製造業</t>
  </si>
  <si>
    <t>その他のサービス用・娯楽用機械器具製造業</t>
  </si>
  <si>
    <t>計量器・測定器・分析機器・試験機・測量機械器具・理化学機械器具製造業</t>
  </si>
  <si>
    <t>体積計製造業</t>
  </si>
  <si>
    <t>はかり製造業</t>
  </si>
  <si>
    <t>圧力計・流量計・液面計等製造業</t>
  </si>
  <si>
    <t>精密測定器製造業</t>
  </si>
  <si>
    <t>分析機器製造業</t>
  </si>
  <si>
    <t>試験機製造業</t>
  </si>
  <si>
    <t>測量機械器具製造業</t>
  </si>
  <si>
    <t>理化学機械器具製造業</t>
  </si>
  <si>
    <t>その他の計量器・測定器・分析機器・試験機・測量機械器具・理化学機械器具製造業</t>
  </si>
  <si>
    <t>医療用機械器具・医療用品製造業</t>
  </si>
  <si>
    <t>医療用機械器具製造業</t>
  </si>
  <si>
    <t>歯科用機械器具製造業</t>
  </si>
  <si>
    <t>医療用品製造業（動物用医療機械器具を含む）</t>
  </si>
  <si>
    <t>歯科材料製造業</t>
  </si>
  <si>
    <t>光学機械器具・レンズ製造業</t>
  </si>
  <si>
    <t>顕微鏡・望遠鏡等製造業</t>
  </si>
  <si>
    <t>写真機・映画用機械・同附属品製造業</t>
  </si>
  <si>
    <t>光学機械用レンズ・プリズム製造業</t>
  </si>
  <si>
    <t>武器製造業</t>
  </si>
  <si>
    <t>電子部品・デバイス・電子回路製造業</t>
  </si>
  <si>
    <t>管理，補助的経済活動を行う事業所（28電子部品・デバイス・電子回路製造業）</t>
  </si>
  <si>
    <t>電子デバイス製造業</t>
  </si>
  <si>
    <t>電子管製造業</t>
  </si>
  <si>
    <t>光電変換素子製造業</t>
  </si>
  <si>
    <t>半導体素子製造業（光電変換素子を除く）</t>
  </si>
  <si>
    <t>集積回路製造業</t>
  </si>
  <si>
    <t>液晶パネル・フラットパネル製造業</t>
  </si>
  <si>
    <t>電子部品製造業</t>
  </si>
  <si>
    <t>抵抗器・コンデンサ・変成器・複合部品製造業</t>
  </si>
  <si>
    <t>音響部品・磁気ヘッド・小形モータ製造業</t>
  </si>
  <si>
    <t>コネクタ・スイッチ・リレー製造業</t>
  </si>
  <si>
    <t>記録メディア製造業</t>
  </si>
  <si>
    <t>半導体メモリメディア製造業</t>
  </si>
  <si>
    <t>光ディスク・磁気ディスク・磁気テープ製造業</t>
  </si>
  <si>
    <t>電子回路製造業</t>
  </si>
  <si>
    <t>電子回路基板製造業</t>
  </si>
  <si>
    <t>電子回路実装基板製造業</t>
  </si>
  <si>
    <t>ユニット部品製造業</t>
  </si>
  <si>
    <t>電源ユニット・高周波ユニット・コントロールユニット製造業</t>
  </si>
  <si>
    <t>その他のユニット部品製造業</t>
  </si>
  <si>
    <t>その他の電子部品・デバイス・電子回路製造業</t>
  </si>
  <si>
    <t>電気機械器具製造業</t>
  </si>
  <si>
    <t>管理，補助的経済活動を行う事業所（29電気機械器具製造業）</t>
  </si>
  <si>
    <t>発電用・送電用・配電用電気機械器具製造業</t>
  </si>
  <si>
    <t>発電機・電動機・その他の回転電気機械製造業</t>
  </si>
  <si>
    <t>変圧器類製造業（電子機器用を除く)</t>
  </si>
  <si>
    <t>電力開閉装置製造業</t>
  </si>
  <si>
    <t>配電盤・電力制御装置製造業</t>
  </si>
  <si>
    <t>配線器具・配線附属品製造業</t>
  </si>
  <si>
    <t>産業用電気機械器具製造業</t>
  </si>
  <si>
    <t>電気溶接機製造業</t>
  </si>
  <si>
    <t>内燃機関電装品製造業</t>
  </si>
  <si>
    <t>その他の産業用電気機械器具製造業（車両用，船舶用を含む）</t>
  </si>
  <si>
    <t>民生用電気機械器具製造業</t>
  </si>
  <si>
    <t>ちゅう房機器製造業</t>
  </si>
  <si>
    <t>空調・住宅関連機器製造業</t>
  </si>
  <si>
    <t>衣料衛生関連機器製造業</t>
  </si>
  <si>
    <t>その他の民生用電気機械器具製造業</t>
  </si>
  <si>
    <t>電球・電気照明器具製造業</t>
  </si>
  <si>
    <t>電球製造業</t>
  </si>
  <si>
    <t>電気照明器具製造業</t>
  </si>
  <si>
    <t>電池製造業</t>
  </si>
  <si>
    <t>蓄電池製造業</t>
  </si>
  <si>
    <t>一次電池（乾電池，湿電池）製造業</t>
  </si>
  <si>
    <t>電子応用装置製造業</t>
  </si>
  <si>
    <t>X線装置製造業</t>
  </si>
  <si>
    <t>医療用電子応用装置製造業</t>
  </si>
  <si>
    <t>その他の電子応用装置製造業</t>
  </si>
  <si>
    <t>電気計測器製造業</t>
  </si>
  <si>
    <t>電気計測器製造業（別掲を除く）</t>
  </si>
  <si>
    <t>工業計器製造業</t>
  </si>
  <si>
    <t>医療用計測器製造業</t>
  </si>
  <si>
    <t>その他の電気機械器具製造業</t>
  </si>
  <si>
    <t>情報通信機械器具製造業</t>
  </si>
  <si>
    <t>管理，補助的経済活動を行う事業所（30情報通信機械器具製造業）</t>
  </si>
  <si>
    <t>通信機械器具・同関連機械器具製造業</t>
  </si>
  <si>
    <t>有線通信機械器具製造業</t>
  </si>
  <si>
    <t>携帯電話機・PHS電話機製造業</t>
  </si>
  <si>
    <t>無線通信機械器具製造業</t>
  </si>
  <si>
    <t>ラジオ受信機・テレビジョン受信機製造業</t>
  </si>
  <si>
    <t>交通信号保安装置製造業</t>
  </si>
  <si>
    <t>その他の通信機械器具・同関連機械器具製造業</t>
  </si>
  <si>
    <t>映像・音響機械器具製造業</t>
  </si>
  <si>
    <t>ビデオ機器製造業</t>
  </si>
  <si>
    <t>デジタルカメラ製造業</t>
  </si>
  <si>
    <t>電気音響機械器具製造業</t>
  </si>
  <si>
    <t>電子計算機・同附属装置製造業</t>
  </si>
  <si>
    <t>電子計算機製造業（パーソナルコンピュータを除く）</t>
  </si>
  <si>
    <t>パーソナルコンピュータ製造業</t>
  </si>
  <si>
    <t>外部記憶装置製造業</t>
  </si>
  <si>
    <t>印刷装置製造業</t>
  </si>
  <si>
    <t>表示装置製造業</t>
  </si>
  <si>
    <t>その他の附属装置製造業</t>
  </si>
  <si>
    <t>輸送用機械器具製造業</t>
  </si>
  <si>
    <t>管理，補助的経済活動を行う事業所（31輸送用機械器具製造業）</t>
  </si>
  <si>
    <t>自動車・同附属品製造業</t>
  </si>
  <si>
    <t>自動車製造業（二輪自動車を含む）</t>
  </si>
  <si>
    <t>自動車車体・附随車製造業</t>
  </si>
  <si>
    <t>自動車部分品・附属品製造業</t>
  </si>
  <si>
    <t>鉄道車両・同部分品製造業</t>
  </si>
  <si>
    <t>鉄道車両製造業</t>
  </si>
  <si>
    <t>鉄道車両用部分品製造業</t>
  </si>
  <si>
    <t>船舶製造・修理業，舶用機関製造業</t>
  </si>
  <si>
    <t>船舶製造・修理業</t>
  </si>
  <si>
    <t>船体ブロック製造業</t>
  </si>
  <si>
    <t>舟艇製造・修理業</t>
  </si>
  <si>
    <t>舶用機関製造業</t>
  </si>
  <si>
    <t>航空機・同附属品製造業</t>
  </si>
  <si>
    <t>航空機製造業</t>
  </si>
  <si>
    <t>航空機用原動機製造業</t>
  </si>
  <si>
    <t>その他の航空機部分品・補助装置製造業</t>
  </si>
  <si>
    <t>産業用運搬車両・同部分品・附属品製造業</t>
  </si>
  <si>
    <t>フォークリフトトラック・同部分品・附属品製造業</t>
  </si>
  <si>
    <t>その他の産業用運搬車両・同部分品・附属品製造業</t>
  </si>
  <si>
    <t>その他の輸送用機械器具製造業</t>
  </si>
  <si>
    <t>自転車・同部分品製造業</t>
  </si>
  <si>
    <t>他に分類されない輸送用機械器具製造業</t>
  </si>
  <si>
    <t>その他の製造業</t>
  </si>
  <si>
    <t>管理，補助的経済活動を行う事業所（32その他の製造業）</t>
  </si>
  <si>
    <t>貴金属・宝石製品製造業</t>
  </si>
  <si>
    <t>貴金属・宝石製装身具（ジュエリー）製品製造業</t>
  </si>
  <si>
    <t>貴金属・宝石製装身具（ジュエリー）附属品・同材料加工業</t>
  </si>
  <si>
    <t>その他の貴金属製品製造業</t>
  </si>
  <si>
    <t>装身具・装飾品・ボタン・同関連品製造業（貴金属・宝石製を除く）</t>
  </si>
  <si>
    <t>装身具・装飾品製造業（貴金属・宝石製を除く）</t>
  </si>
  <si>
    <t>造花・装飾用羽毛製造業</t>
  </si>
  <si>
    <t>ボタン製造業</t>
  </si>
  <si>
    <t>針・ピン・ホック・スナップ・同関連品製造業</t>
  </si>
  <si>
    <t>その他の装身具・装飾品製造業</t>
  </si>
  <si>
    <t>時計・同部分品製造業</t>
  </si>
  <si>
    <t>楽器製造業</t>
  </si>
  <si>
    <t>ピアノ製造業</t>
  </si>
  <si>
    <t>その他の楽器・楽器部品・同材料製造業</t>
  </si>
  <si>
    <t>がん具・運動用具製造業</t>
  </si>
  <si>
    <t>娯楽用具・がん具製造業（人形を除く）</t>
  </si>
  <si>
    <t>人形製造業</t>
  </si>
  <si>
    <t>運動用具製造業</t>
  </si>
  <si>
    <t>ペン・鉛筆・絵画用品・その他の事務用品製造業</t>
  </si>
  <si>
    <t>万年筆・ペン類・鉛筆製造業</t>
  </si>
  <si>
    <t>毛筆・絵画用品製造業（鉛筆を除く）</t>
  </si>
  <si>
    <t>その他の事務用品製造業</t>
  </si>
  <si>
    <t>漆器製造業</t>
  </si>
  <si>
    <t>畳等生活雑貨製品製造業</t>
  </si>
  <si>
    <t>麦わら・パナマ類帽子・わら工品製造業</t>
  </si>
  <si>
    <t>畳製造業</t>
  </si>
  <si>
    <t>うちわ・扇子・ちょうちん製造業</t>
  </si>
  <si>
    <t>ほうき・ブラシ製造業</t>
  </si>
  <si>
    <t>喫煙用具製造業（貴金属・宝石製を除く）</t>
  </si>
  <si>
    <t>その他の生活雑貨製品製造業</t>
  </si>
  <si>
    <t>他に分類されない製造業</t>
  </si>
  <si>
    <t>煙火製造業</t>
  </si>
  <si>
    <t>看板・標識機製造業</t>
  </si>
  <si>
    <t>パレット製造業</t>
  </si>
  <si>
    <t>モデル・模型製造業</t>
  </si>
  <si>
    <t>工業用模型製造業</t>
  </si>
  <si>
    <t>情報記録物製造業（新聞，書籍等の印刷物を除く）</t>
  </si>
  <si>
    <t>眼鏡製造業（枠を含む）</t>
  </si>
  <si>
    <t>他に分類されないその他の製造業</t>
  </si>
  <si>
    <t>F</t>
  </si>
  <si>
    <t>電気・ガス・熱供給・水道業</t>
  </si>
  <si>
    <t>電気業</t>
  </si>
  <si>
    <t>管理，補助的経済活動を行う事業所（33電気業）</t>
  </si>
  <si>
    <t>発電所</t>
  </si>
  <si>
    <t>変電所</t>
  </si>
  <si>
    <t>ガス業</t>
  </si>
  <si>
    <t>管理，補助的経済活動を行う事業所（34ガス業）</t>
  </si>
  <si>
    <t>ガス製造工場</t>
  </si>
  <si>
    <t>ガス供給所</t>
  </si>
  <si>
    <t>熱供給業</t>
  </si>
  <si>
    <t>管理，補助的経済活動を行う事業所（35熱供給業）</t>
  </si>
  <si>
    <t>水道業</t>
  </si>
  <si>
    <t>管理，補助的経済活動を行う事業所（36水道業）</t>
  </si>
  <si>
    <t>上水道業</t>
  </si>
  <si>
    <t>工業用水道業</t>
  </si>
  <si>
    <t>下水道業</t>
  </si>
  <si>
    <t>下水道処理施設維持管理業</t>
  </si>
  <si>
    <t>下水道管路施設維持管理業</t>
  </si>
  <si>
    <t>G</t>
  </si>
  <si>
    <t>情報通信業</t>
  </si>
  <si>
    <t>通信業</t>
  </si>
  <si>
    <t>管理，補助的経済活動を行う事業所（37通信業）</t>
  </si>
  <si>
    <t>固定電気通信業</t>
  </si>
  <si>
    <t>地域電気通信業（有線放送電話業を除く）</t>
  </si>
  <si>
    <t>長距離電気通信業</t>
  </si>
  <si>
    <t>有線放送電話業</t>
  </si>
  <si>
    <t>その他の固定電気通信業</t>
  </si>
  <si>
    <t>移動電気通信業</t>
  </si>
  <si>
    <t>電気通信に附帯するサービス業</t>
  </si>
  <si>
    <t>放送業</t>
  </si>
  <si>
    <t>管理，補助的経済活動を行う事業所（38放送業）</t>
  </si>
  <si>
    <t>公共放送業（有線放送業を除く）</t>
  </si>
  <si>
    <t>民間放送業（有線放送業を除く）</t>
  </si>
  <si>
    <t>テレビジョン放送業（衛星放送業を除く）</t>
  </si>
  <si>
    <t>ラジオ放送業（衛星放送業を除く）</t>
  </si>
  <si>
    <t>衛星放送業</t>
  </si>
  <si>
    <t>その他の民間放送業</t>
  </si>
  <si>
    <t>有線放送業</t>
  </si>
  <si>
    <t>有線テレビジョン放送業</t>
  </si>
  <si>
    <t>有線ラジオ放送業</t>
  </si>
  <si>
    <t>情報サービス業</t>
  </si>
  <si>
    <t>管理，補助的経済活動を行う事業所（39情報サービス業）</t>
  </si>
  <si>
    <t>ソフトウェア業</t>
  </si>
  <si>
    <t>受託開発ソフトウェア業</t>
  </si>
  <si>
    <t>組込みソフトウェア業</t>
  </si>
  <si>
    <t>パッケージソフトウェア業</t>
  </si>
  <si>
    <t>ゲームソフトウェア業</t>
  </si>
  <si>
    <t>情報処理・提供サービス業</t>
  </si>
  <si>
    <t>情報処理サービス業</t>
  </si>
  <si>
    <t>情報提供サービス業</t>
  </si>
  <si>
    <t>市場調査・世論調査・社会調査業</t>
  </si>
  <si>
    <t>その他の情報処理・提供サービス業</t>
  </si>
  <si>
    <t>インターネット附随サービス業</t>
  </si>
  <si>
    <t>管理，補助的経済活動を行う事業所（40インターネット附随サービス業）</t>
  </si>
  <si>
    <t>ポータルサイト・サーバ運営業</t>
  </si>
  <si>
    <t>アプリケーション・サービス・コンテンツ・プロバイダ</t>
  </si>
  <si>
    <t>インターネット利用サポート業</t>
  </si>
  <si>
    <t>映像・音声・文字情報制作業</t>
  </si>
  <si>
    <t>管理，補助的経済活動を行う事業所（41映像・音声・文字情報制作業）</t>
  </si>
  <si>
    <t>映像情報制作・配給業</t>
  </si>
  <si>
    <t>映画・ビデオ制作業（テレビジョン番組制作業，アニメーション制作業を除く）</t>
  </si>
  <si>
    <t>テレビジョン番組制作業（アニメーション制作業を除く）</t>
  </si>
  <si>
    <t>アニメーション制作業</t>
  </si>
  <si>
    <t>映画・ビデオ・テレビジョン番組配給業</t>
  </si>
  <si>
    <t>音声情報制作業</t>
  </si>
  <si>
    <t>レコード制作業</t>
  </si>
  <si>
    <t>ラジオ番組制作業</t>
  </si>
  <si>
    <t>新聞業</t>
  </si>
  <si>
    <t>出版業</t>
  </si>
  <si>
    <t>広告制作業</t>
  </si>
  <si>
    <t>映像・音声・文字情報制作に附帯するサービス業</t>
  </si>
  <si>
    <t>ニュース供給業</t>
  </si>
  <si>
    <t>その他の映像・音声・文字情報制作に附帯するサービス業</t>
  </si>
  <si>
    <t>H</t>
  </si>
  <si>
    <t>運輸業，郵便業</t>
  </si>
  <si>
    <t>鉄道業</t>
  </si>
  <si>
    <t>管理，補助的経済活動を行う事業所（42鉄道業）</t>
  </si>
  <si>
    <t>普通鉄道業</t>
  </si>
  <si>
    <t>軌道業</t>
  </si>
  <si>
    <t>地下鉄道業</t>
  </si>
  <si>
    <t>モノレール鉄道業（地下鉄道業を除く）</t>
  </si>
  <si>
    <t>案内軌条式鉄道業（地下鉄道業を除く）</t>
  </si>
  <si>
    <t>鋼索鉄道業</t>
  </si>
  <si>
    <t>索道業</t>
  </si>
  <si>
    <t>その他の鉄道業</t>
  </si>
  <si>
    <t>道路旅客運送業</t>
  </si>
  <si>
    <t>管理，補助的経済活動を行う事業所（43道路旅客運送業）</t>
  </si>
  <si>
    <t>一般乗合旅客自動車運送業</t>
  </si>
  <si>
    <t>一般乗用旅客自動車運送業</t>
  </si>
  <si>
    <t>一般貸切旅客自動車運送業</t>
  </si>
  <si>
    <t>その他の道路旅客運送業</t>
  </si>
  <si>
    <t>特定旅客自動車運送業</t>
  </si>
  <si>
    <t>他に分類されない道路旅客運送業</t>
  </si>
  <si>
    <t>道路貨物運送業</t>
  </si>
  <si>
    <t>管理，補助的経済活動を行う事業所（44道路貨物運送業）</t>
  </si>
  <si>
    <t>一般貨物自動車運送業</t>
  </si>
  <si>
    <t>一般貨物自動車運送業（特別積合せ貨物運送業を除く）</t>
  </si>
  <si>
    <t>特別積合せ貨物運送業</t>
  </si>
  <si>
    <t>特定貨物自動車運送業</t>
  </si>
  <si>
    <t>貨物軽自動車運送業</t>
  </si>
  <si>
    <t>集配利用運送業</t>
  </si>
  <si>
    <t>その他の道路貨物運送業</t>
  </si>
  <si>
    <t>水運業</t>
  </si>
  <si>
    <t>管理，補助的経済活動を行う事業所（45水運業）</t>
  </si>
  <si>
    <t>外航海運業</t>
  </si>
  <si>
    <t>外航旅客海運業</t>
  </si>
  <si>
    <t>外航貨物海運業</t>
  </si>
  <si>
    <t>沿海海運業</t>
  </si>
  <si>
    <t>沿海旅客海運業</t>
  </si>
  <si>
    <t>沿海貨物海運業</t>
  </si>
  <si>
    <t>内陸水運業</t>
  </si>
  <si>
    <t>港湾旅客海運業</t>
  </si>
  <si>
    <t>河川水運業</t>
  </si>
  <si>
    <t>湖沼水運業</t>
  </si>
  <si>
    <t>船舶貸渡業</t>
  </si>
  <si>
    <t>船舶貸渡業（内航船舶貸渡業を除く）</t>
  </si>
  <si>
    <t>内航船舶貸渡業</t>
  </si>
  <si>
    <t>航空運輸業</t>
  </si>
  <si>
    <t>管理，補助的経済活動を行う事業所（46航空運輸業）</t>
  </si>
  <si>
    <t>航空運送業</t>
  </si>
  <si>
    <t>航空機使用業（航空運送業を除く）</t>
  </si>
  <si>
    <t>倉庫業</t>
  </si>
  <si>
    <t>管理，補助的経済活動を行う事業所（47倉庫業）</t>
  </si>
  <si>
    <t>倉庫業（冷蔵倉庫業を除く）</t>
  </si>
  <si>
    <t>冷蔵倉庫業</t>
  </si>
  <si>
    <t>運輸に附帯するサービス業</t>
  </si>
  <si>
    <t>管理，補助的経済活動を行う事業所（48運輸に附帯するサービス業）</t>
  </si>
  <si>
    <t>港湾運送業</t>
  </si>
  <si>
    <t>貨物運送取扱業（集配利用運送業を除く）</t>
  </si>
  <si>
    <t>利用運送業（集配利用運送業を除く）</t>
  </si>
  <si>
    <t>運送取次業</t>
  </si>
  <si>
    <t>運送代理店</t>
  </si>
  <si>
    <t>こん包業</t>
  </si>
  <si>
    <t>こん包業（組立こん包業を除く）</t>
  </si>
  <si>
    <t>組立こん包業</t>
  </si>
  <si>
    <t>運輸施設提供業</t>
  </si>
  <si>
    <t>鉄道施設提供業</t>
  </si>
  <si>
    <t>道路運送固定施設業</t>
  </si>
  <si>
    <t>自動車ターミナル業</t>
  </si>
  <si>
    <t>貨物荷扱固定施設業</t>
  </si>
  <si>
    <t>桟橋泊きょ業</t>
  </si>
  <si>
    <t>飛行場業</t>
  </si>
  <si>
    <t>その他の運輸に附帯するサービス業</t>
  </si>
  <si>
    <t>海運仲立業</t>
  </si>
  <si>
    <t>他に分類されない運輸に附帯するサービス業</t>
  </si>
  <si>
    <t>郵便業（信書便事業を含む）</t>
  </si>
  <si>
    <t>管理，補助的経済活動を行う事業所（49郵便業）</t>
  </si>
  <si>
    <t>管理，補助的経済活動を行う事業所</t>
  </si>
  <si>
    <t>I</t>
  </si>
  <si>
    <t>卸売業，小売業</t>
  </si>
  <si>
    <t>各種商品卸売業</t>
  </si>
  <si>
    <t>繊維・衣服等卸売業</t>
  </si>
  <si>
    <t>飲食料品卸売業</t>
  </si>
  <si>
    <t>建築材料，鉱物・金属材料等卸売業</t>
  </si>
  <si>
    <t>機械器具卸売業</t>
  </si>
  <si>
    <t>その他の卸売業</t>
  </si>
  <si>
    <t>各種商品小売業</t>
  </si>
  <si>
    <t>織物・衣服・身の回り品小売業</t>
  </si>
  <si>
    <t>飲食料品小売業</t>
  </si>
  <si>
    <t>機械器具小売業</t>
  </si>
  <si>
    <t>その他の小売業</t>
  </si>
  <si>
    <t>無店舗小売業</t>
  </si>
  <si>
    <t>J</t>
  </si>
  <si>
    <t>金融業，保険業</t>
  </si>
  <si>
    <t>銀行業</t>
  </si>
  <si>
    <t>管理，補助的経済活動を行う事業所（62銀行業）</t>
  </si>
  <si>
    <t>中央銀行</t>
  </si>
  <si>
    <t>銀行（中央銀行を除く）</t>
  </si>
  <si>
    <t>普通銀行</t>
  </si>
  <si>
    <t>郵便貯金銀行</t>
  </si>
  <si>
    <t>信託銀行</t>
  </si>
  <si>
    <t>その他の銀行</t>
  </si>
  <si>
    <t>協同組織金融業</t>
  </si>
  <si>
    <t>管理，補助的経済活動を行う事業所（63協同組織金融業）</t>
  </si>
  <si>
    <t>中小企業等金融業</t>
  </si>
  <si>
    <t>信用金庫・同連合会</t>
  </si>
  <si>
    <t>信用協同組合・同連合会</t>
  </si>
  <si>
    <t>商工組合中央金庫</t>
  </si>
  <si>
    <t>労働金庫・同連合会</t>
  </si>
  <si>
    <t>農林水産金融業</t>
  </si>
  <si>
    <t>農林中央金庫</t>
  </si>
  <si>
    <t>信用農業協同組合連合会</t>
  </si>
  <si>
    <t>信用漁業協同組合連合会，信用水産加工業協同組合連合会</t>
  </si>
  <si>
    <t>農業協同組合</t>
  </si>
  <si>
    <t>漁業協同組合，水産加工業協同組合</t>
  </si>
  <si>
    <t>貸金業，クレジットカード業等非預金信用機関</t>
  </si>
  <si>
    <t>管理，補助的経済活動を行う事業所（64貸金業，クレジットカード業等非預金信用機関）</t>
  </si>
  <si>
    <t>貸金業</t>
  </si>
  <si>
    <t>消費者向け貸金業</t>
  </si>
  <si>
    <t>事業者向け貸金業</t>
  </si>
  <si>
    <t>質屋</t>
  </si>
  <si>
    <t>クレジットカード業，割賦金融業</t>
  </si>
  <si>
    <t>クレジットカード業</t>
  </si>
  <si>
    <t>割賦金融業</t>
  </si>
  <si>
    <t>その他の非預金信用機関</t>
  </si>
  <si>
    <t>政府関係金融機関</t>
  </si>
  <si>
    <t>住宅専門金融業</t>
  </si>
  <si>
    <t>証券金融業</t>
  </si>
  <si>
    <t>他に分類されない非預金信用機関</t>
  </si>
  <si>
    <t>金融商品取引業，商品先物取引業</t>
  </si>
  <si>
    <t>管理，補助的経済活動を行う事業所（65金融商品取引業，商品先物取引業）</t>
  </si>
  <si>
    <t>金融商品取引業</t>
  </si>
  <si>
    <t>金融商品取引業（投資助言・代理業・運用業，補助的金融商品取引業を除く）</t>
  </si>
  <si>
    <t>投資助言・代理業</t>
  </si>
  <si>
    <t>投資運用業</t>
  </si>
  <si>
    <t>補助的金融商品取引業</t>
  </si>
  <si>
    <t>商品先物取引業，商品投資顧問業</t>
  </si>
  <si>
    <t>商品先物取引業</t>
  </si>
  <si>
    <t>商品投資顧問業</t>
  </si>
  <si>
    <t>その他の商品先物取引業，商品投資顧問業</t>
  </si>
  <si>
    <t>補助的金融業等</t>
  </si>
  <si>
    <t>管理，補助的経済活動を行う事業所（66補助的金融業等）</t>
  </si>
  <si>
    <t>補助的金融業，金融附帯業</t>
  </si>
  <si>
    <t>短資業</t>
  </si>
  <si>
    <t>手形交換所</t>
  </si>
  <si>
    <t>両替業</t>
  </si>
  <si>
    <t>信用保証機関</t>
  </si>
  <si>
    <t>信用保証再保険機関</t>
  </si>
  <si>
    <t>預・貯金等保険機関</t>
  </si>
  <si>
    <t>金融商品取引所</t>
  </si>
  <si>
    <t>商品取引所</t>
  </si>
  <si>
    <t>その他の補助的金融業，金融附帯業</t>
  </si>
  <si>
    <t>信託業</t>
  </si>
  <si>
    <t>運用型信託業</t>
  </si>
  <si>
    <t>管理型信託業</t>
  </si>
  <si>
    <t>金融代理業</t>
  </si>
  <si>
    <t>金融商品仲介業</t>
  </si>
  <si>
    <t>信託契約代理業</t>
  </si>
  <si>
    <t>その他の金融代理業</t>
  </si>
  <si>
    <t>保険業（保険媒介代理業，保険サービス業を含む）</t>
  </si>
  <si>
    <t>管理，補助的経済活動を行う事業所（67保険業）</t>
  </si>
  <si>
    <t>生命保険業</t>
  </si>
  <si>
    <t>生命保険業（郵便保険業，生命保険再保険業を除く）</t>
  </si>
  <si>
    <t>郵便保険業</t>
  </si>
  <si>
    <t>生命保険再保険業</t>
  </si>
  <si>
    <t>その他の生命保険業</t>
  </si>
  <si>
    <t>損害保険業</t>
  </si>
  <si>
    <t>損害保険業（損害保険再保険業を除く）</t>
  </si>
  <si>
    <t>損害保険再保険業</t>
  </si>
  <si>
    <t>その他の損害保険業</t>
  </si>
  <si>
    <t>共済事業，少額短期保険業</t>
  </si>
  <si>
    <t>共済事業（各種災害補償法によるもの）</t>
  </si>
  <si>
    <t>共済事業（各種協同組合法等によるもの）</t>
  </si>
  <si>
    <t>少額短期保険業</t>
  </si>
  <si>
    <t>保険媒介代理業</t>
  </si>
  <si>
    <t>生命保険媒介業</t>
  </si>
  <si>
    <t>損害保険代理業</t>
  </si>
  <si>
    <t>共済事業媒介代理業・少額短期保険代理業</t>
  </si>
  <si>
    <t>保険サービス業</t>
  </si>
  <si>
    <t>保険料率算出団体</t>
  </si>
  <si>
    <t>損害査定業</t>
  </si>
  <si>
    <t>その他の保険サービス業</t>
  </si>
  <si>
    <t>K</t>
  </si>
  <si>
    <t>不動産業，物品賃貸業</t>
  </si>
  <si>
    <t>不動産取引業</t>
  </si>
  <si>
    <t>管理，補助的経済活動を行う事業所（68不動産取引業）</t>
  </si>
  <si>
    <t>建物売買業，土地売買業</t>
  </si>
  <si>
    <t>建物売買業</t>
  </si>
  <si>
    <t>土地売買業</t>
  </si>
  <si>
    <t>不動産代理業・仲介業</t>
  </si>
  <si>
    <t>不動産賃貸業・管理業</t>
  </si>
  <si>
    <t>管理，補助的経済活動を行う事業所（69不動産賃貸業・管理業）</t>
  </si>
  <si>
    <t>不動産賃貸業（貸家業，貸間業を除く）</t>
  </si>
  <si>
    <t>貸事務所業</t>
  </si>
  <si>
    <t>土地賃貸業</t>
  </si>
  <si>
    <t>その他の不動産賃貸業</t>
  </si>
  <si>
    <t>貸家業，貸間業</t>
  </si>
  <si>
    <t>貸家業</t>
  </si>
  <si>
    <t>貸間業</t>
  </si>
  <si>
    <t>駐車場業</t>
  </si>
  <si>
    <t>不動産管理業</t>
  </si>
  <si>
    <t>物品賃貸業</t>
  </si>
  <si>
    <t>管理，補助的経済活動を行う事業所（70物品賃貸業）</t>
  </si>
  <si>
    <t>各種物品賃貸業</t>
  </si>
  <si>
    <t>総合リース業</t>
  </si>
  <si>
    <t>その他の各種物品賃貸業</t>
  </si>
  <si>
    <t>産業用機械器具賃貸業</t>
  </si>
  <si>
    <t>産業用機械器具賃貸業（建設機械器具を除く）</t>
  </si>
  <si>
    <t>建設機械器具賃貸業</t>
  </si>
  <si>
    <t>事務用機械器具賃貸業</t>
  </si>
  <si>
    <t>事務用機械器具賃貸業（電子計算機を除く）</t>
  </si>
  <si>
    <t>電子計算機・同関連機器賃貸業</t>
  </si>
  <si>
    <t>自動車賃貸業</t>
  </si>
  <si>
    <t>スポーツ・娯楽用品賃貸業</t>
  </si>
  <si>
    <t>その他の物品賃貸業</t>
  </si>
  <si>
    <t>映画・演劇用品賃貸業</t>
  </si>
  <si>
    <t>音楽・映像記録物賃貸業（別掲を除く）</t>
  </si>
  <si>
    <t>貸衣しょう業（別掲を除く）</t>
  </si>
  <si>
    <t>他に分類されない物品賃貸業</t>
  </si>
  <si>
    <t>L</t>
  </si>
  <si>
    <t>学術研究，専門・技術サービス業</t>
  </si>
  <si>
    <t>学術・開発研究機関</t>
  </si>
  <si>
    <t>管理，補助的経済活動を行う事業所（71学術・開発研究機関）</t>
  </si>
  <si>
    <t>自然科学研究所</t>
  </si>
  <si>
    <t>理学研究所</t>
  </si>
  <si>
    <t>工学研究所</t>
  </si>
  <si>
    <t>農学研究所</t>
  </si>
  <si>
    <t>医学・薬学研究所</t>
  </si>
  <si>
    <t>人文・社会科学研究所</t>
  </si>
  <si>
    <t>専門サービス業（他に分類されないもの）</t>
  </si>
  <si>
    <t>管理，補助的経済活動を行う事業所（72専門サービス業）</t>
  </si>
  <si>
    <t>法律事務所，特許事務所</t>
  </si>
  <si>
    <t>法律事務所</t>
  </si>
  <si>
    <t>特許事務所</t>
  </si>
  <si>
    <t>公証人役場，司法書士事務所，土地家屋調査士事務所</t>
  </si>
  <si>
    <t>公証人役場，司法書士事務所</t>
  </si>
  <si>
    <t>土地家屋調査士事務所</t>
  </si>
  <si>
    <t>行政書士事務所</t>
  </si>
  <si>
    <t>公認会計士事務所，税理士事務所</t>
  </si>
  <si>
    <t>公認会計士事務所</t>
  </si>
  <si>
    <t>税理士事務所</t>
  </si>
  <si>
    <t>社会保険労務士事務所</t>
  </si>
  <si>
    <t>デザイン業</t>
  </si>
  <si>
    <t>著述・芸術家業</t>
  </si>
  <si>
    <t>著述家業</t>
  </si>
  <si>
    <t>芸術家業</t>
  </si>
  <si>
    <t>経営コンサルタント業，純粋持株会社</t>
  </si>
  <si>
    <t>経営コンサルタント業</t>
  </si>
  <si>
    <t>純粋持株会社</t>
  </si>
  <si>
    <t>その他の専門サービス業</t>
  </si>
  <si>
    <t>興信所</t>
  </si>
  <si>
    <t>翻訳業（著述家業を除く）</t>
  </si>
  <si>
    <t>通訳業，通訳案内業</t>
  </si>
  <si>
    <t>不動産鑑定業</t>
  </si>
  <si>
    <t>他に分類されない専門サービス業</t>
  </si>
  <si>
    <t>広告業</t>
  </si>
  <si>
    <t>管理，補助的経済活動を行う事業所（73広告業）</t>
  </si>
  <si>
    <t>技術サービス業（他に分類されないもの）</t>
  </si>
  <si>
    <t>管理，補助的経済活動を行う事業所（74技術サービス業）</t>
  </si>
  <si>
    <t>獣医業</t>
  </si>
  <si>
    <t>土木建築サービス業</t>
  </si>
  <si>
    <t>建築設計業</t>
  </si>
  <si>
    <t>測量業</t>
  </si>
  <si>
    <t>その他の土木建築サービス業</t>
  </si>
  <si>
    <t>機械設計業</t>
  </si>
  <si>
    <t>商品・非破壊検査業</t>
  </si>
  <si>
    <t>商品検査業</t>
  </si>
  <si>
    <t>非破壊検査業</t>
  </si>
  <si>
    <t>計量証明業</t>
  </si>
  <si>
    <t>一般計量証明業</t>
  </si>
  <si>
    <t>環境計量証明業</t>
  </si>
  <si>
    <t>その他の計量証明業</t>
  </si>
  <si>
    <t>写真業</t>
  </si>
  <si>
    <t>写真業（商業写真業を除く）</t>
  </si>
  <si>
    <t>商業写真業</t>
  </si>
  <si>
    <t>その他の技術サービス業</t>
  </si>
  <si>
    <t>M</t>
  </si>
  <si>
    <t>宿泊業，飲食サービス業</t>
  </si>
  <si>
    <t>宿泊業</t>
  </si>
  <si>
    <t>管理，補助的経済活動を行う事業所（75宿泊業）</t>
  </si>
  <si>
    <t>旅館，ホテル</t>
  </si>
  <si>
    <t>簡易宿所</t>
  </si>
  <si>
    <t>下宿業</t>
  </si>
  <si>
    <t>その他の宿泊業</t>
  </si>
  <si>
    <t>会社・団体の宿泊所</t>
  </si>
  <si>
    <t>リゾートクラブ</t>
  </si>
  <si>
    <t>他に分類されない宿泊業</t>
  </si>
  <si>
    <t>飲食店</t>
  </si>
  <si>
    <t>持ち帰り・配達飲食サービス業</t>
  </si>
  <si>
    <t>N</t>
  </si>
  <si>
    <t>生活関連サービス業，娯楽業</t>
  </si>
  <si>
    <t>洗濯・理容・美容・浴場業</t>
  </si>
  <si>
    <t>管理，補助的経済活動を行う事業所（78洗濯・理容・美容・浴場業）</t>
  </si>
  <si>
    <t>洗濯業</t>
  </si>
  <si>
    <t>普通洗濯業</t>
  </si>
  <si>
    <t>洗濯物取次業</t>
  </si>
  <si>
    <t>リネンサプライ業</t>
  </si>
  <si>
    <t>理容業</t>
  </si>
  <si>
    <t>美容業</t>
  </si>
  <si>
    <t>一般公衆浴場業</t>
  </si>
  <si>
    <t>その他の公衆浴場業</t>
  </si>
  <si>
    <t>その他の洗濯・理容・美容・浴場業</t>
  </si>
  <si>
    <t>洗張・染物業</t>
  </si>
  <si>
    <t>エステティック業</t>
  </si>
  <si>
    <t>リラクゼーション業(手技を用いるもの)</t>
  </si>
  <si>
    <t>ネイルサービス業</t>
  </si>
  <si>
    <t>他に分類されない洗濯・理容・美容・浴場業</t>
  </si>
  <si>
    <t>その他の生活関連サービス業</t>
  </si>
  <si>
    <t>管理，補助的経済活動を行う事業所（79その他の生活関連サービス業）</t>
  </si>
  <si>
    <t>旅行業</t>
  </si>
  <si>
    <t>旅行業(旅行業者代理業を除く)</t>
  </si>
  <si>
    <t>旅行業者代理業</t>
  </si>
  <si>
    <t>家事サービス業</t>
  </si>
  <si>
    <t>家事サービス業（住込みのもの）</t>
  </si>
  <si>
    <t>家事サービス業（住込みでないもの）</t>
  </si>
  <si>
    <t>衣服裁縫修理業</t>
  </si>
  <si>
    <t>物品預り業</t>
  </si>
  <si>
    <t>火葬・墓地管理業</t>
  </si>
  <si>
    <t>火葬業</t>
  </si>
  <si>
    <t>墓地管理業</t>
  </si>
  <si>
    <t>冠婚葬祭業</t>
  </si>
  <si>
    <t>葬儀業</t>
  </si>
  <si>
    <t>結婚式場業</t>
  </si>
  <si>
    <t>冠婚葬祭互助会</t>
  </si>
  <si>
    <t>他に分類されない生活関連サービス業</t>
  </si>
  <si>
    <t>食品賃加工業</t>
  </si>
  <si>
    <t>結婚相談業，結婚式場紹介業</t>
  </si>
  <si>
    <t>写真プリント，現像・焼付業</t>
  </si>
  <si>
    <t>他に分類されないその他の生活関連サービス業</t>
  </si>
  <si>
    <t>娯楽業</t>
  </si>
  <si>
    <t>管理，補助的経済活動を行う事業所（80娯楽業）</t>
  </si>
  <si>
    <t>映画館</t>
  </si>
  <si>
    <t>興行場（別掲を除く），興行団</t>
  </si>
  <si>
    <t>劇場</t>
  </si>
  <si>
    <t>興行場</t>
  </si>
  <si>
    <t>劇団</t>
  </si>
  <si>
    <t>楽団，舞踏団</t>
  </si>
  <si>
    <t>演芸・スポーツ等興行団</t>
  </si>
  <si>
    <t>競輪・競馬等の競走場，競技団</t>
  </si>
  <si>
    <t>競輪場</t>
  </si>
  <si>
    <t>競馬場</t>
  </si>
  <si>
    <t>自動車・モータボートの競走場</t>
  </si>
  <si>
    <t>競輪競技団</t>
  </si>
  <si>
    <t>競馬競技団</t>
  </si>
  <si>
    <t>自動車・モータボートの競技団</t>
  </si>
  <si>
    <t>スポーツ施設提供業</t>
  </si>
  <si>
    <t>スポーツ施設提供業（別掲を除く）</t>
  </si>
  <si>
    <t>体育館</t>
  </si>
  <si>
    <t>ゴルフ場</t>
  </si>
  <si>
    <t>ゴルフ練習場</t>
  </si>
  <si>
    <t>ボウリング場</t>
  </si>
  <si>
    <t>テニス場</t>
  </si>
  <si>
    <t>バッティング・テニス練習場</t>
  </si>
  <si>
    <t>フィットネスクラブ</t>
  </si>
  <si>
    <t>公園，遊園地</t>
  </si>
  <si>
    <t>公園</t>
  </si>
  <si>
    <t>遊園地（テーマパークを除く）</t>
  </si>
  <si>
    <t>テーマパーク</t>
  </si>
  <si>
    <t>遊戯場</t>
  </si>
  <si>
    <t>ビリヤード場</t>
  </si>
  <si>
    <t>囲碁・将棋所</t>
  </si>
  <si>
    <t>マージャンクラブ</t>
  </si>
  <si>
    <t>パチンコホール</t>
  </si>
  <si>
    <t>ゲームセンター</t>
  </si>
  <si>
    <t>その他の遊戯場</t>
  </si>
  <si>
    <t>その他の娯楽業</t>
  </si>
  <si>
    <t>ダンスホール</t>
  </si>
  <si>
    <t>マリーナ業</t>
  </si>
  <si>
    <t>遊漁船業</t>
  </si>
  <si>
    <t>芸ぎ業</t>
  </si>
  <si>
    <t>カラオケボックス業</t>
  </si>
  <si>
    <t>娯楽に附帯するサービス業</t>
  </si>
  <si>
    <t>他に分類されない娯楽業</t>
  </si>
  <si>
    <t>O</t>
  </si>
  <si>
    <t>教育，学習支援業</t>
  </si>
  <si>
    <t>学校教育</t>
  </si>
  <si>
    <t>管理，補助的経済活動を行う事業所（81学校教育）</t>
  </si>
  <si>
    <t>幼稚園</t>
  </si>
  <si>
    <t>小学校</t>
  </si>
  <si>
    <t>中学校</t>
  </si>
  <si>
    <t>高等学校，中等教育学校</t>
  </si>
  <si>
    <t>高等学校</t>
  </si>
  <si>
    <t>中等教育学校</t>
  </si>
  <si>
    <t>特別支援学校</t>
  </si>
  <si>
    <t>高等教育機関</t>
  </si>
  <si>
    <t>大学</t>
  </si>
  <si>
    <t>短期大学</t>
  </si>
  <si>
    <t>高等専門学校</t>
  </si>
  <si>
    <t>専修学校，各種学校</t>
  </si>
  <si>
    <t>専修学校</t>
  </si>
  <si>
    <t>各種学校</t>
  </si>
  <si>
    <t>学校教育支援機関</t>
  </si>
  <si>
    <t>幼保連携型認定こども園</t>
  </si>
  <si>
    <t>その他の教育，学習支援業</t>
  </si>
  <si>
    <t>管理，補助的経済活動を行う事業所（82その他の教育，学習支援業）</t>
  </si>
  <si>
    <t>社会教育</t>
  </si>
  <si>
    <t>公民館</t>
  </si>
  <si>
    <t>図書館</t>
  </si>
  <si>
    <t>博物館，美術館</t>
  </si>
  <si>
    <t>動物園，植物園，水族館</t>
  </si>
  <si>
    <t>青少年教育施設</t>
  </si>
  <si>
    <t>社会通信教育</t>
  </si>
  <si>
    <t>その他の社会教育</t>
  </si>
  <si>
    <t>職業・教育支援施設</t>
  </si>
  <si>
    <t>職員教育施設・支援業</t>
  </si>
  <si>
    <t>職業訓練施設</t>
  </si>
  <si>
    <t>その他の職業・教育支援施設</t>
  </si>
  <si>
    <t>学習塾</t>
  </si>
  <si>
    <t>教養・技能教授業</t>
  </si>
  <si>
    <t>音楽教授業</t>
  </si>
  <si>
    <t>書道教授業</t>
  </si>
  <si>
    <t>生花・茶道教授業</t>
  </si>
  <si>
    <t>そろばん教授業</t>
  </si>
  <si>
    <t>外国語会話教授業</t>
  </si>
  <si>
    <t>スポーツ・健康教授業</t>
  </si>
  <si>
    <t>その他の教養・技能教授業</t>
  </si>
  <si>
    <t>他に分類されない教育，学習支援業</t>
  </si>
  <si>
    <t>P</t>
  </si>
  <si>
    <t>医療，福祉</t>
  </si>
  <si>
    <t>医療業</t>
  </si>
  <si>
    <t>管理，補助的経済活動を行う事業所（83医療業）</t>
  </si>
  <si>
    <t>病院</t>
  </si>
  <si>
    <t>一般病院</t>
  </si>
  <si>
    <t>精神科病院</t>
  </si>
  <si>
    <t>一般診療所</t>
  </si>
  <si>
    <t>有床診療所</t>
  </si>
  <si>
    <t>無床診療所</t>
  </si>
  <si>
    <t>歯科診療所</t>
  </si>
  <si>
    <t>助産・看護業</t>
  </si>
  <si>
    <t>助産所</t>
  </si>
  <si>
    <t>看護業</t>
  </si>
  <si>
    <t>療術業</t>
  </si>
  <si>
    <t>あん摩マッサージ指圧師・はり師・きゅう師・柔道整復師の施術所</t>
  </si>
  <si>
    <t>その他の療術業</t>
  </si>
  <si>
    <t>医療に附帯するサービス業</t>
  </si>
  <si>
    <t>歯科技工所</t>
  </si>
  <si>
    <t>その他の医療に附帯するサービス業</t>
  </si>
  <si>
    <t>保健衛生</t>
  </si>
  <si>
    <t>管理，補助的経済活動を行う事業所（84保健衛生）</t>
  </si>
  <si>
    <t>保健所</t>
  </si>
  <si>
    <t>健康相談施設</t>
  </si>
  <si>
    <t>結核健康相談施設</t>
  </si>
  <si>
    <t>精神保健相談施設</t>
  </si>
  <si>
    <t>母子健康相談施設</t>
  </si>
  <si>
    <t>その他の健康相談施設</t>
  </si>
  <si>
    <t>その他の保健衛生</t>
  </si>
  <si>
    <t>検疫所（動物検疫所，植物防疫所を除く）</t>
  </si>
  <si>
    <t>検査業</t>
  </si>
  <si>
    <t>消毒業</t>
  </si>
  <si>
    <t>他に分類されない保健衛生</t>
  </si>
  <si>
    <t>社会保険・社会福祉・介護事業</t>
  </si>
  <si>
    <t>管理，補助的経済活動を行う事業所（85社会保険・社会福祉・介護事業）</t>
  </si>
  <si>
    <t>社会保険事業団体</t>
  </si>
  <si>
    <t>福祉事務所</t>
  </si>
  <si>
    <t>児童福祉事業</t>
  </si>
  <si>
    <t>保育所</t>
  </si>
  <si>
    <t>その他の児童福祉事業</t>
  </si>
  <si>
    <t>老人福祉・介護事業</t>
  </si>
  <si>
    <t>特別養護老人ホーム</t>
  </si>
  <si>
    <t>介護老人保健施設</t>
  </si>
  <si>
    <t>通所・短期入所介護事業</t>
  </si>
  <si>
    <t>訪問介護事業</t>
  </si>
  <si>
    <t>認知症老人グループホーム</t>
  </si>
  <si>
    <t>有料老人ホーム</t>
  </si>
  <si>
    <t>その他の老人福祉・介護事業</t>
  </si>
  <si>
    <t>障害者福祉事業</t>
  </si>
  <si>
    <t>居住支援事業</t>
  </si>
  <si>
    <t>その他の障害者福祉事業</t>
  </si>
  <si>
    <t>その他の社会保険・社会福祉・介護事業</t>
  </si>
  <si>
    <t>更生保護事業</t>
  </si>
  <si>
    <t>他に分類されない社会保険・社会福祉・介護事業</t>
  </si>
  <si>
    <t>Q</t>
  </si>
  <si>
    <t>複合サービス事業</t>
  </si>
  <si>
    <t>郵便局</t>
  </si>
  <si>
    <t>管理，補助的経済活動を行う事業所（86郵便局）</t>
  </si>
  <si>
    <t>郵便局受託業</t>
  </si>
  <si>
    <t>簡易郵便局</t>
  </si>
  <si>
    <t>その他の郵便局受託業</t>
  </si>
  <si>
    <t>協同組合（他に分類されないもの）</t>
  </si>
  <si>
    <t>管理，補助的経済活動を行う事業所（87協同組合）</t>
  </si>
  <si>
    <t>農林水産業協同組合（他に分類されないもの）</t>
  </si>
  <si>
    <t>農業協同組合（他に分類されないもの）</t>
  </si>
  <si>
    <t>漁業協同組合（他に分類されないもの）</t>
  </si>
  <si>
    <t>水産加工業協同組合（他に分類されないもの）</t>
  </si>
  <si>
    <t>森林組合（他に分類されないもの）</t>
  </si>
  <si>
    <t>事業協同組合（他に分類されないもの）</t>
  </si>
  <si>
    <t>R</t>
  </si>
  <si>
    <t>サービス業（他に分類されないもの）</t>
  </si>
  <si>
    <t>廃棄物処理業</t>
  </si>
  <si>
    <t>管理，補助的経済活動を行う事業所（88廃棄物処理業）</t>
  </si>
  <si>
    <t>一般廃棄物処理業</t>
  </si>
  <si>
    <t>し尿収集運搬業</t>
  </si>
  <si>
    <t>し尿処分業</t>
  </si>
  <si>
    <t>浄化槽清掃業</t>
  </si>
  <si>
    <t>浄化槽保守点検業</t>
  </si>
  <si>
    <t>ごみ収集運搬業</t>
  </si>
  <si>
    <t>ごみ処分業</t>
  </si>
  <si>
    <t>清掃事務所</t>
  </si>
  <si>
    <t>産業廃棄物処理業</t>
  </si>
  <si>
    <t>産業廃棄物収集運搬業</t>
  </si>
  <si>
    <t>産業廃棄物処分業</t>
  </si>
  <si>
    <t>特別管理産業廃棄物収集運搬業</t>
  </si>
  <si>
    <t>特別管理産業廃棄物処分業</t>
  </si>
  <si>
    <t>その他の廃棄物処理業</t>
  </si>
  <si>
    <t>死亡獣畜取扱業</t>
  </si>
  <si>
    <t>他に分類されない廃棄物処理業</t>
  </si>
  <si>
    <t>自動車整備業</t>
  </si>
  <si>
    <t>管理，補助的経済活動を行う事業所（89自動車整備業）</t>
  </si>
  <si>
    <t>自動車一般整備業</t>
  </si>
  <si>
    <t>その他の自動車整備業</t>
  </si>
  <si>
    <t>機械等修理業（別掲を除く）</t>
  </si>
  <si>
    <t>管理，補助的経済活動を行う事業所（90機械等修理業）</t>
  </si>
  <si>
    <t>機械修理業（電気機械器具を除く）</t>
  </si>
  <si>
    <t>一般機械修理業（建設・鉱山機械を除く）</t>
  </si>
  <si>
    <t>建設・鉱山機械整備業</t>
  </si>
  <si>
    <t>電気機械器具修理業</t>
  </si>
  <si>
    <t>表具業</t>
  </si>
  <si>
    <t>その他の修理業</t>
  </si>
  <si>
    <t>家具修理業</t>
  </si>
  <si>
    <t>時計修理業</t>
  </si>
  <si>
    <t>履物修理業</t>
  </si>
  <si>
    <t>かじ業</t>
  </si>
  <si>
    <t>他に分類されない修理業</t>
  </si>
  <si>
    <t>職業紹介・労働者派遣業</t>
  </si>
  <si>
    <t>管理，補助的経済活動を行う事業所（91職業紹介・労働者派遣業）</t>
  </si>
  <si>
    <t>職業紹介業</t>
  </si>
  <si>
    <t>労働者派遣業</t>
  </si>
  <si>
    <t>その他の事業サービス業</t>
  </si>
  <si>
    <t>管理，補助的経済活動を行う事業所（92その他の事業サービス業）</t>
  </si>
  <si>
    <t>速記・ワープロ入力・複写業</t>
  </si>
  <si>
    <t>速記・ワープロ入力業</t>
  </si>
  <si>
    <t>複写業</t>
  </si>
  <si>
    <t>建物サービス業</t>
  </si>
  <si>
    <t>ビルメンテナンス業</t>
  </si>
  <si>
    <t>その他の建物サービス業</t>
  </si>
  <si>
    <t>警備業</t>
  </si>
  <si>
    <t>他に分類されない事業サービス業</t>
  </si>
  <si>
    <t>ディスプレイ業</t>
  </si>
  <si>
    <t>産業用設備洗浄業</t>
  </si>
  <si>
    <t>看板書き業</t>
  </si>
  <si>
    <t>コールセンター業</t>
  </si>
  <si>
    <t>他に分類されないその他の事業サービス業</t>
  </si>
  <si>
    <t>政治・経済・文化団体</t>
  </si>
  <si>
    <t>経済団体</t>
  </si>
  <si>
    <t>実業団体</t>
  </si>
  <si>
    <t>同業団体</t>
  </si>
  <si>
    <t>労働団体</t>
  </si>
  <si>
    <t>学術・文化団体</t>
  </si>
  <si>
    <t>学術団体</t>
  </si>
  <si>
    <t>文化団体</t>
  </si>
  <si>
    <t>政治団体</t>
  </si>
  <si>
    <t>他に分類されない非営利的団体</t>
  </si>
  <si>
    <t>宗教</t>
  </si>
  <si>
    <t>神道系宗教</t>
  </si>
  <si>
    <t>神社，神道教会</t>
  </si>
  <si>
    <t>教派事務所</t>
  </si>
  <si>
    <t>仏教系宗教</t>
  </si>
  <si>
    <t>寺院，仏教教会</t>
  </si>
  <si>
    <t>宗派事務所</t>
  </si>
  <si>
    <t>キリスト教系宗教</t>
  </si>
  <si>
    <t>キリスト教教会，修道院</t>
  </si>
  <si>
    <t>教団事務所</t>
  </si>
  <si>
    <t>その他の宗教</t>
  </si>
  <si>
    <t>その他の宗教の教会</t>
  </si>
  <si>
    <t>その他の宗教の教団事務所</t>
  </si>
  <si>
    <t>その他のサービス業</t>
  </si>
  <si>
    <t>管理，補助的経済活動を行う事業所（95その他のサービス業）</t>
  </si>
  <si>
    <t>集会場</t>
  </si>
  <si>
    <t>と畜場</t>
  </si>
  <si>
    <t>他に分類されないサービス業</t>
  </si>
  <si>
    <t>外国公務</t>
  </si>
  <si>
    <t>外国公館</t>
  </si>
  <si>
    <t>その他の外国公務</t>
  </si>
  <si>
    <t>S</t>
  </si>
  <si>
    <t>公務（他に分類されるものを除く）</t>
  </si>
  <si>
    <t>国家公務</t>
  </si>
  <si>
    <t>立法機関</t>
  </si>
  <si>
    <t>司法機関</t>
  </si>
  <si>
    <t>行政機関</t>
  </si>
  <si>
    <t>地方公務</t>
  </si>
  <si>
    <t>都道府県機関</t>
  </si>
  <si>
    <t>市町村機関</t>
  </si>
  <si>
    <t>T</t>
  </si>
  <si>
    <t>分類不能の産業</t>
  </si>
  <si>
    <t>中小企業法上の分類</t>
    <rPh sb="0" eb="2">
      <t>チュウショウ</t>
    </rPh>
    <rPh sb="2" eb="4">
      <t>キギョウ</t>
    </rPh>
    <rPh sb="4" eb="5">
      <t>ホウ</t>
    </rPh>
    <rPh sb="5" eb="6">
      <t>ジョウ</t>
    </rPh>
    <rPh sb="7" eb="9">
      <t>ブンルイ</t>
    </rPh>
    <phoneticPr fontId="67"/>
  </si>
  <si>
    <t>管理，補助的経済活動を行う事業所（50各種商品卸売業）</t>
  </si>
  <si>
    <t>自家用倉庫</t>
  </si>
  <si>
    <t>各種商品卸売業（従業者が常時100人以上のもの）</t>
  </si>
  <si>
    <t>その他の各種商品卸売業</t>
  </si>
  <si>
    <t>管理，補助的経済活動を行う事業所（51繊維・衣服等卸売業）</t>
  </si>
  <si>
    <t>繊維品卸売業（衣服，身の回り品を除く）</t>
  </si>
  <si>
    <t>繊維原料卸売業</t>
  </si>
  <si>
    <t>糸卸売業</t>
  </si>
  <si>
    <t>織物卸売業（室内装飾繊維品を除く）</t>
  </si>
  <si>
    <t>衣服卸売業</t>
  </si>
  <si>
    <t>男子服卸売業</t>
  </si>
  <si>
    <t>婦人・子供服卸売業</t>
  </si>
  <si>
    <t>下着類卸売業</t>
  </si>
  <si>
    <t>その他の衣服卸売業</t>
  </si>
  <si>
    <t>身の回り品卸売業</t>
  </si>
  <si>
    <t>寝具類卸売業</t>
  </si>
  <si>
    <t>靴・履物卸売業</t>
  </si>
  <si>
    <t>かばん・袋物卸売業</t>
  </si>
  <si>
    <t>その他の身の回り品卸売業</t>
  </si>
  <si>
    <t>管理，補助的経済活動を行う事業所（52飲食料品卸売業）</t>
  </si>
  <si>
    <t>農畜産物・水産物卸売業</t>
  </si>
  <si>
    <t>米麦卸売業</t>
  </si>
  <si>
    <t>雑穀・豆類卸売業</t>
  </si>
  <si>
    <t>野菜卸売業</t>
  </si>
  <si>
    <t>果実卸売業</t>
  </si>
  <si>
    <t>食肉卸売業</t>
  </si>
  <si>
    <t>生鮮魚介卸売業</t>
  </si>
  <si>
    <t>その他の農畜産物・水産物卸売業</t>
  </si>
  <si>
    <t>食料・飲料卸売業</t>
  </si>
  <si>
    <t>砂糖・味そ・しょう油卸売業</t>
  </si>
  <si>
    <t>酒類卸売業</t>
  </si>
  <si>
    <t>乾物卸売業</t>
  </si>
  <si>
    <t>菓子・パン類卸売業</t>
  </si>
  <si>
    <t>飲料卸売業（別掲を除く）</t>
  </si>
  <si>
    <t>茶類卸売業</t>
  </si>
  <si>
    <t>牛乳・乳製品卸売業</t>
  </si>
  <si>
    <t>その他の食料・飲料卸売業</t>
  </si>
  <si>
    <t>管理，補助的経済活動を行う事業所（53建築材料，鉱物・金属材料等卸売業）</t>
  </si>
  <si>
    <t>建築材料卸売業</t>
  </si>
  <si>
    <t>木材・竹材卸売業</t>
  </si>
  <si>
    <t>セメント卸売業</t>
  </si>
  <si>
    <t>板ガラス卸売業</t>
  </si>
  <si>
    <t>建築用金属製品卸売業（建築用金物を除く）</t>
  </si>
  <si>
    <t>その他の建築材料卸売業</t>
  </si>
  <si>
    <t>化学製品卸売業</t>
  </si>
  <si>
    <t>塗料卸売業</t>
  </si>
  <si>
    <t>プラスチック卸売業</t>
  </si>
  <si>
    <t>その他の化学製品卸売業</t>
  </si>
  <si>
    <t>石油・鉱物卸売業</t>
  </si>
  <si>
    <t>石油卸売業</t>
  </si>
  <si>
    <t>鉱物卸売業（石油を除く）</t>
  </si>
  <si>
    <t>鉄鋼製品卸売業</t>
  </si>
  <si>
    <t>鉄鋼粗製品卸売業</t>
  </si>
  <si>
    <t>鉄鋼一次製品卸売業</t>
  </si>
  <si>
    <t>その他の鉄鋼製品卸売業</t>
  </si>
  <si>
    <t>非鉄金属卸売業</t>
  </si>
  <si>
    <t>非鉄金属地金卸売業</t>
  </si>
  <si>
    <t>非鉄金属製品卸売業</t>
  </si>
  <si>
    <t>再生資源卸売業</t>
  </si>
  <si>
    <t>空瓶・空缶等空容器卸売業</t>
  </si>
  <si>
    <t>鉄スクラップ卸売業</t>
  </si>
  <si>
    <t>非鉄金属スクラップ卸売業</t>
  </si>
  <si>
    <t>古紙卸売業</t>
  </si>
  <si>
    <t>その他の再生資源卸売業</t>
  </si>
  <si>
    <t>管理，補助的経済活動を行う事業所（54機械器具卸売業）</t>
  </si>
  <si>
    <t>産業機械器具卸売業</t>
  </si>
  <si>
    <t>農業用機械器具卸売業</t>
  </si>
  <si>
    <t>建設機械・鉱山機械卸売業</t>
  </si>
  <si>
    <t>金属加工機械卸売業</t>
  </si>
  <si>
    <t>事務用機械器具卸売業</t>
  </si>
  <si>
    <t>その他の産業機械器具卸売業</t>
  </si>
  <si>
    <t>自動車卸売業</t>
  </si>
  <si>
    <t>自動車卸売業（二輪自動車を含む）</t>
  </si>
  <si>
    <t>自動車部分品・附属品卸売業（中古品を除く）</t>
  </si>
  <si>
    <t>自動車中古部品卸売業</t>
  </si>
  <si>
    <t>電気機械器具卸売業</t>
  </si>
  <si>
    <t>家庭用電気機械器具卸売業</t>
  </si>
  <si>
    <t>電気機械器具卸売業（家庭用電気機械器具を除く）</t>
  </si>
  <si>
    <t>その他の機械器具卸売業</t>
  </si>
  <si>
    <t>輸送用機械器具卸売業（自動車を除く）</t>
  </si>
  <si>
    <t>計量器・理化学機械器具・光学機械器具等卸売業</t>
  </si>
  <si>
    <t>医療用機械器具卸売業（歯科用機械器具を含む）</t>
  </si>
  <si>
    <t>管理，補助的経済活動を行う事業所（55その他の卸売業）</t>
  </si>
  <si>
    <t>家具・建具・じゅう器等卸売業</t>
  </si>
  <si>
    <t>家具・建具卸売業</t>
  </si>
  <si>
    <t>荒物卸売業</t>
  </si>
  <si>
    <t>畳卸売業</t>
  </si>
  <si>
    <t>室内装飾繊維品卸売業</t>
  </si>
  <si>
    <t>陶磁器・ガラス器卸売業</t>
  </si>
  <si>
    <t>その他のじゅう器卸売業</t>
  </si>
  <si>
    <t>医薬品・化粧品等卸売業</t>
  </si>
  <si>
    <t>医薬品卸売業</t>
  </si>
  <si>
    <t>医療用品卸売業</t>
  </si>
  <si>
    <t>化粧品卸売業</t>
  </si>
  <si>
    <t>合成洗剤卸売業</t>
  </si>
  <si>
    <t>紙・紙製品卸売業</t>
  </si>
  <si>
    <t>紙卸売業</t>
  </si>
  <si>
    <t>紙製品卸売業</t>
  </si>
  <si>
    <t>他に分類されない卸売業</t>
  </si>
  <si>
    <t>金物卸売業</t>
  </si>
  <si>
    <t>肥料・飼料卸売業</t>
  </si>
  <si>
    <t>スポーツ用品卸売業</t>
  </si>
  <si>
    <t>娯楽用品・がん具卸売業</t>
  </si>
  <si>
    <t>たばこ卸売業</t>
  </si>
  <si>
    <t>ジュエリー製品卸売業</t>
  </si>
  <si>
    <t>書籍・雑誌卸売業</t>
  </si>
  <si>
    <t>代理商，仲立業</t>
  </si>
  <si>
    <t>他に分類されないその他の卸売業</t>
  </si>
  <si>
    <t>管理，補助的経済活動を行う事業所（56各種商品小売業）</t>
  </si>
  <si>
    <t>百貨店，総合スーパー</t>
  </si>
  <si>
    <t>その他の各種商品小売業（従業者が常時50人未満のもの）</t>
  </si>
  <si>
    <t>管理，補助的経済活動を行う事業所（57織物・衣服・身の回り品小売業）</t>
  </si>
  <si>
    <t>呉服・服地・寝具小売業</t>
  </si>
  <si>
    <t>呉服・服地小売業</t>
  </si>
  <si>
    <t>寝具小売業</t>
  </si>
  <si>
    <t>男子服小売業</t>
  </si>
  <si>
    <t>婦人・子供服小売業</t>
  </si>
  <si>
    <t>婦人服小売業</t>
  </si>
  <si>
    <t>子供服小売業</t>
  </si>
  <si>
    <t>靴・履物小売業</t>
  </si>
  <si>
    <t>靴小売業</t>
  </si>
  <si>
    <t>履物小売業（靴を除く）</t>
  </si>
  <si>
    <t>その他の織物・衣服・身の回り品小売業</t>
  </si>
  <si>
    <t>かばん・袋物小売業</t>
  </si>
  <si>
    <t>下着類小売業</t>
  </si>
  <si>
    <t>洋品雑貨・小間物小売業</t>
  </si>
  <si>
    <t>他に分類されない織物・衣服・身の回り品小売業</t>
  </si>
  <si>
    <t>管理，補助的経済活動を行う事業所（58飲食料品小売業）</t>
  </si>
  <si>
    <t>各種食料品小売業</t>
  </si>
  <si>
    <t>野菜・果実小売業</t>
  </si>
  <si>
    <t>野菜小売業</t>
  </si>
  <si>
    <t>果実小売業</t>
  </si>
  <si>
    <t>食肉小売業</t>
  </si>
  <si>
    <t>食肉小売業（卵，鳥肉を除く）</t>
  </si>
  <si>
    <t>卵・鳥肉小売業</t>
  </si>
  <si>
    <t>鮮魚小売業</t>
  </si>
  <si>
    <t>酒小売業</t>
  </si>
  <si>
    <t>菓子・パン小売業</t>
  </si>
  <si>
    <t>菓子小売業（製造小売）</t>
  </si>
  <si>
    <t>菓子小売業（製造小売でないもの）</t>
  </si>
  <si>
    <t>パン小売業（製造小売）</t>
  </si>
  <si>
    <t>パン小売業（製造小売でないもの）</t>
  </si>
  <si>
    <t>その他の飲食料品小売業</t>
  </si>
  <si>
    <t>コンビニエンスストア（飲食料品を中心とするものに限る）</t>
  </si>
  <si>
    <t>牛乳小売業</t>
  </si>
  <si>
    <t>飲料小売業（別掲を除く）</t>
  </si>
  <si>
    <t>茶類小売業</t>
  </si>
  <si>
    <t>料理品小売業</t>
  </si>
  <si>
    <t>米穀類小売業</t>
  </si>
  <si>
    <t>豆腐・かまぼこ等加工食品小売業</t>
  </si>
  <si>
    <t>乾物小売業</t>
  </si>
  <si>
    <t>他に分類されない飲食料品小売業</t>
  </si>
  <si>
    <t>管理，補助的経済活動を行う事業所（59機械器具小売業）</t>
  </si>
  <si>
    <t>自動車小売業</t>
  </si>
  <si>
    <t>自動車（新車）小売業</t>
  </si>
  <si>
    <t>中古自動車小売業</t>
  </si>
  <si>
    <t>自動車部分品・附属品小売業</t>
  </si>
  <si>
    <t>二輪自動車小売業（原動機付自転車を含む）</t>
  </si>
  <si>
    <t>自転車小売業</t>
  </si>
  <si>
    <t>機械器具小売業（自動車，自転車を除く）</t>
  </si>
  <si>
    <t>電気機械器具小売業（中古品を除く）</t>
  </si>
  <si>
    <t>電気事務機械器具小売業（中古品を除く）</t>
  </si>
  <si>
    <t>中古電気製品小売業</t>
  </si>
  <si>
    <t>その他の機械器具小売業</t>
  </si>
  <si>
    <t>管理，補助的経済活動を行う事業所（60その他の小売業）</t>
  </si>
  <si>
    <t>家具・建具・畳小売業</t>
  </si>
  <si>
    <t>家具小売業</t>
  </si>
  <si>
    <t>建具小売業</t>
  </si>
  <si>
    <t>畳小売業</t>
  </si>
  <si>
    <t>宗教用具小売業</t>
  </si>
  <si>
    <t>じゅう器小売業</t>
  </si>
  <si>
    <t>金物小売業</t>
  </si>
  <si>
    <t>荒物小売業</t>
  </si>
  <si>
    <t>陶磁器・ガラス器小売業</t>
  </si>
  <si>
    <t>他に分類されないじゅう器小売業</t>
  </si>
  <si>
    <t>医薬品・化粧品小売業</t>
  </si>
  <si>
    <t>ドラッグストア</t>
  </si>
  <si>
    <t>医薬品小売業（調剤薬局を除く）</t>
  </si>
  <si>
    <t>調剤薬局</t>
  </si>
  <si>
    <t>化粧品小売業</t>
  </si>
  <si>
    <t>農耕用品小売業</t>
  </si>
  <si>
    <t>農業用機械器具小売業</t>
  </si>
  <si>
    <t>苗・種子小売業</t>
  </si>
  <si>
    <t>肥料・飼料小売業</t>
  </si>
  <si>
    <t>燃料小売業</t>
  </si>
  <si>
    <t>ガソリンスタンド</t>
  </si>
  <si>
    <t>燃料小売業（ガソリンスタンドを除く）</t>
  </si>
  <si>
    <t>書籍・文房具小売業</t>
  </si>
  <si>
    <t>書籍・雑誌小売業（古本を除く）</t>
  </si>
  <si>
    <t>古本小売業</t>
  </si>
  <si>
    <t>新聞小売業</t>
  </si>
  <si>
    <t>紙・文房具小売業</t>
  </si>
  <si>
    <t>スポーツ用品・がん具・娯楽用品・楽器小売業</t>
  </si>
  <si>
    <t>スポーツ用品小売業</t>
  </si>
  <si>
    <t>がん具・娯楽用品小売業</t>
  </si>
  <si>
    <t>楽器小売業</t>
  </si>
  <si>
    <t>写真機・時計・眼鏡小売業</t>
  </si>
  <si>
    <t>写真機・写真材料小売業</t>
  </si>
  <si>
    <t>時計・眼鏡・光学機械小売業</t>
  </si>
  <si>
    <t>他に分類されない小売業</t>
  </si>
  <si>
    <t>ホームセンター</t>
  </si>
  <si>
    <t>たばこ・喫煙具専門小売業</t>
  </si>
  <si>
    <t>花・植木小売業</t>
  </si>
  <si>
    <t>建築材料小売業</t>
  </si>
  <si>
    <t>ジュエリー製品小売業</t>
  </si>
  <si>
    <t>ペット・ペット用品小売業</t>
  </si>
  <si>
    <t>骨とう品小売業</t>
  </si>
  <si>
    <t>中古品小売業（骨とう品を除く）</t>
  </si>
  <si>
    <t>他に分類されないその他の小売業</t>
  </si>
  <si>
    <t>管理，補助的経済活動を行う事業所（61無店舗小売業）</t>
  </si>
  <si>
    <t>通信販売・訪問販売小売業</t>
  </si>
  <si>
    <t>無店舗小売業（各種商品小売）</t>
  </si>
  <si>
    <t>無店舗小売業（織物・衣服・身の回り品小売）</t>
  </si>
  <si>
    <t>無店舗小売業（飲食料品小売）</t>
  </si>
  <si>
    <t>無店舗小売業（機械器具小売）</t>
  </si>
  <si>
    <t>無店舗小売業（その他の小売）</t>
  </si>
  <si>
    <t>自動販売機による小売業</t>
  </si>
  <si>
    <t>その他の無店舗小売業</t>
  </si>
  <si>
    <t>管理，補助的経済活動を行う事業所（76飲食店）</t>
  </si>
  <si>
    <t>食堂，レストラン（専門料理店を除く）</t>
  </si>
  <si>
    <t>専門料理店</t>
  </si>
  <si>
    <t>日本料理店</t>
  </si>
  <si>
    <t>料亭</t>
  </si>
  <si>
    <t>中華料理店</t>
  </si>
  <si>
    <t>ラーメン店</t>
  </si>
  <si>
    <t>焼肉店</t>
  </si>
  <si>
    <t>その他の専門料理店</t>
  </si>
  <si>
    <t>そば・うどん店</t>
  </si>
  <si>
    <t>すし店</t>
  </si>
  <si>
    <t>酒場，ビヤホール</t>
  </si>
  <si>
    <t>バー，キャバレー，ナイトクラブ</t>
  </si>
  <si>
    <t>喫茶店</t>
  </si>
  <si>
    <t>その他の飲食店</t>
  </si>
  <si>
    <t>ハンバーガー店</t>
  </si>
  <si>
    <t>お好み焼・焼きそば・たこ焼店</t>
  </si>
  <si>
    <t>他に分類されない飲食店</t>
  </si>
  <si>
    <t>管理，補助的経済活動を行う事業所（77持ち帰り・配達飲食サービス業）</t>
  </si>
  <si>
    <t>持ち帰り飲食サービス業</t>
  </si>
  <si>
    <t>配達飲食サービス業</t>
  </si>
  <si>
    <t>卸売業</t>
    <rPh sb="0" eb="3">
      <t>オロシウリギョウ</t>
    </rPh>
    <phoneticPr fontId="67"/>
  </si>
  <si>
    <t>小売業</t>
    <rPh sb="0" eb="3">
      <t>コウリギョウ</t>
    </rPh>
    <phoneticPr fontId="67"/>
  </si>
  <si>
    <t>サービス業</t>
    <rPh sb="4" eb="5">
      <t>ギョウ</t>
    </rPh>
    <phoneticPr fontId="67"/>
  </si>
  <si>
    <t>製造業・その他</t>
    <rPh sb="0" eb="3">
      <t>セイゾウギョウ</t>
    </rPh>
    <rPh sb="6" eb="7">
      <t>タ</t>
    </rPh>
    <phoneticPr fontId="67"/>
  </si>
  <si>
    <t>中小企業法上の分類</t>
    <phoneticPr fontId="67"/>
  </si>
  <si>
    <t>大分類コード</t>
    <phoneticPr fontId="67"/>
  </si>
  <si>
    <t>資本金の額または出資の額の総額</t>
    <rPh sb="0" eb="3">
      <t>シホンキン</t>
    </rPh>
    <rPh sb="4" eb="5">
      <t>ガク</t>
    </rPh>
    <rPh sb="8" eb="10">
      <t>シュッシ</t>
    </rPh>
    <rPh sb="11" eb="12">
      <t>ガク</t>
    </rPh>
    <rPh sb="13" eb="15">
      <t>ソウガク</t>
    </rPh>
    <phoneticPr fontId="67"/>
  </si>
  <si>
    <t>常時使用する従業員の数</t>
    <rPh sb="0" eb="1">
      <t>ジョウ</t>
    </rPh>
    <rPh sb="1" eb="2">
      <t>ジ</t>
    </rPh>
    <rPh sb="2" eb="4">
      <t>シヨウ</t>
    </rPh>
    <rPh sb="6" eb="9">
      <t>ジュウギョウイン</t>
    </rPh>
    <rPh sb="10" eb="11">
      <t>カズ</t>
    </rPh>
    <phoneticPr fontId="67"/>
  </si>
  <si>
    <t>3億円以下</t>
    <rPh sb="1" eb="3">
      <t>オクエン</t>
    </rPh>
    <rPh sb="3" eb="5">
      <t>イカ</t>
    </rPh>
    <phoneticPr fontId="67"/>
  </si>
  <si>
    <t>1億円以下</t>
    <rPh sb="1" eb="3">
      <t>オクエン</t>
    </rPh>
    <rPh sb="3" eb="5">
      <t>イカ</t>
    </rPh>
    <phoneticPr fontId="67"/>
  </si>
  <si>
    <t>5千万円以下</t>
    <rPh sb="1" eb="3">
      <t>センマン</t>
    </rPh>
    <rPh sb="3" eb="4">
      <t>エン</t>
    </rPh>
    <rPh sb="4" eb="6">
      <t>イカ</t>
    </rPh>
    <phoneticPr fontId="67"/>
  </si>
  <si>
    <t>5千万円以下</t>
    <rPh sb="1" eb="4">
      <t>センマンエン</t>
    </rPh>
    <rPh sb="4" eb="6">
      <t>イカ</t>
    </rPh>
    <phoneticPr fontId="67"/>
  </si>
  <si>
    <t>300人以下</t>
    <rPh sb="3" eb="4">
      <t>ニン</t>
    </rPh>
    <rPh sb="4" eb="6">
      <t>イカ</t>
    </rPh>
    <phoneticPr fontId="67"/>
  </si>
  <si>
    <t>100人以下</t>
    <rPh sb="3" eb="4">
      <t>ニン</t>
    </rPh>
    <rPh sb="4" eb="6">
      <t>イカ</t>
    </rPh>
    <phoneticPr fontId="67"/>
  </si>
  <si>
    <t>50人以下</t>
    <rPh sb="2" eb="3">
      <t>ニン</t>
    </rPh>
    <rPh sb="3" eb="5">
      <t>イカ</t>
    </rPh>
    <phoneticPr fontId="67"/>
  </si>
  <si>
    <t>実施期間（開始）</t>
    <rPh sb="0" eb="2">
      <t>ジッシ</t>
    </rPh>
    <rPh sb="2" eb="4">
      <t>キカン</t>
    </rPh>
    <rPh sb="5" eb="7">
      <t>カイシ</t>
    </rPh>
    <phoneticPr fontId="25"/>
  </si>
  <si>
    <t>実施期間（終了）</t>
    <rPh sb="0" eb="2">
      <t>ジッシ</t>
    </rPh>
    <rPh sb="2" eb="4">
      <t>キカン</t>
    </rPh>
    <rPh sb="5" eb="7">
      <t>シュウリョウ</t>
    </rPh>
    <phoneticPr fontId="25"/>
  </si>
  <si>
    <t>日本標準産業分類</t>
    <rPh sb="0" eb="2">
      <t>ニホン</t>
    </rPh>
    <rPh sb="2" eb="4">
      <t>ヒョウジュン</t>
    </rPh>
    <rPh sb="4" eb="6">
      <t>サンギョウ</t>
    </rPh>
    <rPh sb="6" eb="8">
      <t>ブンルイ</t>
    </rPh>
    <phoneticPr fontId="67"/>
  </si>
  <si>
    <t>中小企業法上の分類</t>
    <rPh sb="0" eb="6">
      <t>チュウショウキギョウホウジョウ</t>
    </rPh>
    <rPh sb="7" eb="9">
      <t>ブンルイ</t>
    </rPh>
    <phoneticPr fontId="67"/>
  </si>
  <si>
    <t>（５）蓄電池（ハイブリッドパワコン一体型タイプ）</t>
    <rPh sb="3" eb="6">
      <t>チクデンチ</t>
    </rPh>
    <rPh sb="17" eb="20">
      <t>イッタイガタ</t>
    </rPh>
    <phoneticPr fontId="30"/>
  </si>
  <si>
    <t>合計</t>
    <rPh sb="0" eb="2">
      <t>ゴウケイ</t>
    </rPh>
    <phoneticPr fontId="72"/>
  </si>
  <si>
    <t>（共同申請者）</t>
    <rPh sb="5" eb="6">
      <t>モノ</t>
    </rPh>
    <phoneticPr fontId="25"/>
  </si>
  <si>
    <t>（手続代行者）</t>
    <rPh sb="1" eb="3">
      <t>テツヅ</t>
    </rPh>
    <rPh sb="3" eb="5">
      <t>ダイコウ</t>
    </rPh>
    <rPh sb="5" eb="6">
      <t>シャ</t>
    </rPh>
    <phoneticPr fontId="25"/>
  </si>
  <si>
    <t>助成金等の交付機関名称</t>
    <rPh sb="3" eb="4">
      <t>トウ</t>
    </rPh>
    <rPh sb="5" eb="7">
      <t>コウフ</t>
    </rPh>
    <rPh sb="7" eb="9">
      <t>キカン</t>
    </rPh>
    <rPh sb="9" eb="11">
      <t>メイショウ</t>
    </rPh>
    <phoneticPr fontId="25"/>
  </si>
  <si>
    <t>※蓄電池専用パワーコンディショナーは記載しないこと。</t>
    <rPh sb="1" eb="4">
      <t>チクデンチ</t>
    </rPh>
    <rPh sb="4" eb="6">
      <t>センヨウ</t>
    </rPh>
    <rPh sb="18" eb="20">
      <t>キサイ</t>
    </rPh>
    <phoneticPr fontId="25"/>
  </si>
  <si>
    <t>第２号様式（第８条関係)</t>
    <rPh sb="0" eb="1">
      <t>ダイ</t>
    </rPh>
    <rPh sb="2" eb="3">
      <t>ゴウ</t>
    </rPh>
    <rPh sb="3" eb="5">
      <t>ヨウシキ</t>
    </rPh>
    <phoneticPr fontId="25"/>
  </si>
  <si>
    <t>誓　　約　　書</t>
    <rPh sb="0" eb="1">
      <t>チカイ</t>
    </rPh>
    <rPh sb="3" eb="4">
      <t>ヤク</t>
    </rPh>
    <rPh sb="6" eb="7">
      <t>ショ</t>
    </rPh>
    <phoneticPr fontId="25"/>
  </si>
  <si>
    <t>公益財団法人　東京都環境公社</t>
    <rPh sb="0" eb="2">
      <t>コウエキ</t>
    </rPh>
    <rPh sb="2" eb="4">
      <t>ザイダン</t>
    </rPh>
    <rPh sb="4" eb="6">
      <t>ホウジン</t>
    </rPh>
    <phoneticPr fontId="25"/>
  </si>
  <si>
    <t>　理事長　殿</t>
    <rPh sb="1" eb="4">
      <t>リジチョウ</t>
    </rPh>
    <rPh sb="5" eb="6">
      <t>トノ</t>
    </rPh>
    <phoneticPr fontId="25"/>
  </si>
  <si>
    <t>※　この誓約書における「暴力団関係者」とは、次に掲げる者をいう。</t>
    <rPh sb="4" eb="7">
      <t>セイヤクショ</t>
    </rPh>
    <rPh sb="12" eb="15">
      <t>ボウリョクダン</t>
    </rPh>
    <rPh sb="15" eb="18">
      <t>カンケイシャ</t>
    </rPh>
    <phoneticPr fontId="25"/>
  </si>
  <si>
    <t>・暴力団又は暴力団員が実質的に経営を支配する法人等に所属する者</t>
    <rPh sb="1" eb="4">
      <t>ボウリョクダン</t>
    </rPh>
    <rPh sb="4" eb="5">
      <t>マタ</t>
    </rPh>
    <rPh sb="6" eb="9">
      <t>ボウリョクダン</t>
    </rPh>
    <rPh sb="9" eb="10">
      <t>イン</t>
    </rPh>
    <rPh sb="11" eb="14">
      <t>ジッシツテキ</t>
    </rPh>
    <rPh sb="15" eb="17">
      <t>ケイエイ</t>
    </rPh>
    <rPh sb="18" eb="20">
      <t>シハイ</t>
    </rPh>
    <rPh sb="22" eb="24">
      <t>ホウジン</t>
    </rPh>
    <rPh sb="24" eb="25">
      <t>トウ</t>
    </rPh>
    <rPh sb="26" eb="28">
      <t>ショゾク</t>
    </rPh>
    <rPh sb="30" eb="31">
      <t>シャ</t>
    </rPh>
    <phoneticPr fontId="25"/>
  </si>
  <si>
    <t>・暴力団又は暴力団員を不当に利用していると認められる者</t>
    <rPh sb="1" eb="4">
      <t>ボウリョクダン</t>
    </rPh>
    <rPh sb="4" eb="5">
      <t>マタ</t>
    </rPh>
    <rPh sb="6" eb="9">
      <t>ボウリョクダン</t>
    </rPh>
    <rPh sb="9" eb="10">
      <t>イン</t>
    </rPh>
    <rPh sb="11" eb="13">
      <t>フトウ</t>
    </rPh>
    <rPh sb="14" eb="16">
      <t>リヨウ</t>
    </rPh>
    <rPh sb="21" eb="22">
      <t>ミト</t>
    </rPh>
    <rPh sb="26" eb="27">
      <t>モノ</t>
    </rPh>
    <phoneticPr fontId="25"/>
  </si>
  <si>
    <t>・暴力団の維持、運営に協力し、又は関与していると認められる者</t>
    <rPh sb="1" eb="4">
      <t>ボウリョクダン</t>
    </rPh>
    <rPh sb="5" eb="7">
      <t>イジ</t>
    </rPh>
    <rPh sb="8" eb="10">
      <t>ウンエイ</t>
    </rPh>
    <rPh sb="11" eb="13">
      <t>キョウリョク</t>
    </rPh>
    <rPh sb="15" eb="16">
      <t>マタ</t>
    </rPh>
    <rPh sb="17" eb="19">
      <t>カンヨ</t>
    </rPh>
    <rPh sb="24" eb="25">
      <t>ミト</t>
    </rPh>
    <rPh sb="29" eb="30">
      <t>モノ</t>
    </rPh>
    <phoneticPr fontId="25"/>
  </si>
  <si>
    <t>・暴力団又は暴力団員と社会的に非難されるべき関係を有していると認められる者</t>
    <rPh sb="1" eb="4">
      <t>ボウリョクダン</t>
    </rPh>
    <rPh sb="4" eb="5">
      <t>マタ</t>
    </rPh>
    <rPh sb="6" eb="9">
      <t>ボウリョクダン</t>
    </rPh>
    <rPh sb="9" eb="10">
      <t>イン</t>
    </rPh>
    <rPh sb="11" eb="14">
      <t>シャカイテキ</t>
    </rPh>
    <rPh sb="15" eb="17">
      <t>ヒナン</t>
    </rPh>
    <rPh sb="22" eb="24">
      <t>カンケイ</t>
    </rPh>
    <rPh sb="25" eb="26">
      <t>ユウ</t>
    </rPh>
    <rPh sb="31" eb="32">
      <t>ミト</t>
    </rPh>
    <rPh sb="36" eb="37">
      <t>シャ</t>
    </rPh>
    <phoneticPr fontId="25"/>
  </si>
  <si>
    <t>年</t>
    <rPh sb="0" eb="1">
      <t>ネン</t>
    </rPh>
    <phoneticPr fontId="25"/>
  </si>
  <si>
    <t>代表者の職・氏名</t>
    <rPh sb="0" eb="3">
      <t>ダイヒョウシャ</t>
    </rPh>
    <rPh sb="4" eb="5">
      <t>ショク</t>
    </rPh>
    <rPh sb="6" eb="8">
      <t>シメイ</t>
    </rPh>
    <phoneticPr fontId="25"/>
  </si>
  <si>
    <t>設備の仕様が確認できるURL</t>
    <rPh sb="0" eb="2">
      <t>セツビ</t>
    </rPh>
    <rPh sb="3" eb="5">
      <t>シヨウ</t>
    </rPh>
    <rPh sb="6" eb="8">
      <t>カクニン</t>
    </rPh>
    <phoneticPr fontId="25"/>
  </si>
  <si>
    <t>円</t>
    <rPh sb="0" eb="1">
      <t>エン</t>
    </rPh>
    <phoneticPr fontId="25"/>
  </si>
  <si>
    <t>　※太陽電池モジュールとパワーコンディショナのいずれか低い方の出力。</t>
    <rPh sb="2" eb="4">
      <t>タイヨウ</t>
    </rPh>
    <rPh sb="4" eb="6">
      <t>デンチ</t>
    </rPh>
    <rPh sb="27" eb="28">
      <t>ヒク</t>
    </rPh>
    <rPh sb="29" eb="30">
      <t>ホウ</t>
    </rPh>
    <rPh sb="31" eb="33">
      <t>シュツリョク</t>
    </rPh>
    <phoneticPr fontId="25"/>
  </si>
  <si>
    <t>　　　（1.0kW以上の場合は、小数点以下切り捨て、1.0kW未満の場合は小数点第2位を切り捨て）</t>
    <rPh sb="31" eb="33">
      <t>ミマン</t>
    </rPh>
    <rPh sb="34" eb="36">
      <t>バアイ</t>
    </rPh>
    <rPh sb="37" eb="41">
      <t>ショウスウテンダイ</t>
    </rPh>
    <rPh sb="42" eb="43">
      <t>イ</t>
    </rPh>
    <rPh sb="44" eb="45">
      <t>キ</t>
    </rPh>
    <rPh sb="46" eb="47">
      <t>ス</t>
    </rPh>
    <phoneticPr fontId="25"/>
  </si>
  <si>
    <t>※発電総出力1,000kW以下</t>
    <rPh sb="1" eb="3">
      <t>ハツデン</t>
    </rPh>
    <rPh sb="3" eb="4">
      <t>ソウ</t>
    </rPh>
    <rPh sb="4" eb="6">
      <t>シュツリョク</t>
    </rPh>
    <rPh sb="13" eb="15">
      <t>イカ</t>
    </rPh>
    <phoneticPr fontId="42"/>
  </si>
  <si>
    <t>交付申請</t>
    <rPh sb="0" eb="2">
      <t>コウフ</t>
    </rPh>
    <rPh sb="2" eb="4">
      <t>シンセイ</t>
    </rPh>
    <phoneticPr fontId="72"/>
  </si>
  <si>
    <t>申請区分を選択してください</t>
    <rPh sb="0" eb="2">
      <t>シンセイ</t>
    </rPh>
    <rPh sb="2" eb="4">
      <t>クブン</t>
    </rPh>
    <rPh sb="5" eb="7">
      <t>センタク</t>
    </rPh>
    <phoneticPr fontId="72"/>
  </si>
  <si>
    <t>都の助成対象となる国等補助交付額</t>
    <rPh sb="0" eb="1">
      <t>ト</t>
    </rPh>
    <rPh sb="2" eb="4">
      <t>ジョセイ</t>
    </rPh>
    <rPh sb="4" eb="6">
      <t>タイショウ</t>
    </rPh>
    <rPh sb="9" eb="10">
      <t>クニ</t>
    </rPh>
    <rPh sb="10" eb="11">
      <t>トウ</t>
    </rPh>
    <rPh sb="11" eb="13">
      <t>ホジョ</t>
    </rPh>
    <rPh sb="13" eb="16">
      <t>コウフガク</t>
    </rPh>
    <phoneticPr fontId="72"/>
  </si>
  <si>
    <t>国等補助控除無し都助成対象経費</t>
    <rPh sb="0" eb="1">
      <t>クニ</t>
    </rPh>
    <rPh sb="1" eb="2">
      <t>トウ</t>
    </rPh>
    <rPh sb="2" eb="4">
      <t>ホジョ</t>
    </rPh>
    <rPh sb="4" eb="6">
      <t>コウジョ</t>
    </rPh>
    <rPh sb="6" eb="7">
      <t>ナ</t>
    </rPh>
    <rPh sb="8" eb="9">
      <t>ト</t>
    </rPh>
    <rPh sb="9" eb="11">
      <t>ジョセイ</t>
    </rPh>
    <rPh sb="11" eb="13">
      <t>タイショウ</t>
    </rPh>
    <rPh sb="13" eb="15">
      <t>ケイヒ</t>
    </rPh>
    <phoneticPr fontId="72"/>
  </si>
  <si>
    <t>国等補助控除後の都助成対象</t>
    <rPh sb="0" eb="1">
      <t>クニ</t>
    </rPh>
    <rPh sb="1" eb="2">
      <t>トウ</t>
    </rPh>
    <rPh sb="2" eb="4">
      <t>ホジョ</t>
    </rPh>
    <rPh sb="4" eb="6">
      <t>コウジョ</t>
    </rPh>
    <rPh sb="6" eb="7">
      <t>ゴ</t>
    </rPh>
    <rPh sb="8" eb="9">
      <t>ト</t>
    </rPh>
    <rPh sb="9" eb="11">
      <t>ジョセイ</t>
    </rPh>
    <rPh sb="11" eb="13">
      <t>タイショウ</t>
    </rPh>
    <phoneticPr fontId="72"/>
  </si>
  <si>
    <t>都仮算定
助成金額</t>
    <rPh sb="0" eb="1">
      <t>ト</t>
    </rPh>
    <rPh sb="1" eb="2">
      <t>カリ</t>
    </rPh>
    <rPh sb="2" eb="4">
      <t>サンテイ</t>
    </rPh>
    <rPh sb="5" eb="7">
      <t>ジョセイ</t>
    </rPh>
    <rPh sb="7" eb="9">
      <t>キンガク</t>
    </rPh>
    <phoneticPr fontId="72"/>
  </si>
  <si>
    <t>設備の種類</t>
    <rPh sb="0" eb="2">
      <t>セツビ</t>
    </rPh>
    <rPh sb="3" eb="5">
      <t>シュルイ</t>
    </rPh>
    <phoneticPr fontId="72"/>
  </si>
  <si>
    <t>都の助成対象となる国等補助交付額</t>
    <phoneticPr fontId="72"/>
  </si>
  <si>
    <t>国等補助控除無し都助成対象経費</t>
    <phoneticPr fontId="72"/>
  </si>
  <si>
    <t>国等補助控除後の都助成対象</t>
    <phoneticPr fontId="72"/>
  </si>
  <si>
    <t>交付申請額</t>
    <rPh sb="0" eb="2">
      <t>コウフ</t>
    </rPh>
    <rPh sb="2" eb="4">
      <t>シンセイ</t>
    </rPh>
    <rPh sb="4" eb="5">
      <t>ガク</t>
    </rPh>
    <phoneticPr fontId="72"/>
  </si>
  <si>
    <t>助成事業に要する経費</t>
    <rPh sb="0" eb="2">
      <t>ジョセイ</t>
    </rPh>
    <rPh sb="2" eb="4">
      <t>ジギョウ</t>
    </rPh>
    <rPh sb="5" eb="6">
      <t>ヨウ</t>
    </rPh>
    <rPh sb="8" eb="10">
      <t>ケイヒ</t>
    </rPh>
    <phoneticPr fontId="72"/>
  </si>
  <si>
    <t>開始届</t>
    <rPh sb="0" eb="2">
      <t>カイシ</t>
    </rPh>
    <rPh sb="2" eb="3">
      <t>トドケ</t>
    </rPh>
    <phoneticPr fontId="72"/>
  </si>
  <si>
    <t>都の助成対象となる国等補助</t>
    <rPh sb="0" eb="1">
      <t>ト</t>
    </rPh>
    <rPh sb="2" eb="4">
      <t>ジョセイ</t>
    </rPh>
    <rPh sb="4" eb="6">
      <t>タイショウ</t>
    </rPh>
    <rPh sb="9" eb="10">
      <t>クニ</t>
    </rPh>
    <rPh sb="10" eb="11">
      <t>トウ</t>
    </rPh>
    <rPh sb="11" eb="13">
      <t>ホジョ</t>
    </rPh>
    <phoneticPr fontId="72"/>
  </si>
  <si>
    <t>計画変更</t>
    <rPh sb="0" eb="2">
      <t>ケイカク</t>
    </rPh>
    <rPh sb="2" eb="4">
      <t>ヘンコウ</t>
    </rPh>
    <phoneticPr fontId="72"/>
  </si>
  <si>
    <t>実績報告</t>
    <rPh sb="0" eb="2">
      <t>ジッセキ</t>
    </rPh>
    <rPh sb="2" eb="4">
      <t>ホウコク</t>
    </rPh>
    <phoneticPr fontId="72"/>
  </si>
  <si>
    <t>実績報告額</t>
    <rPh sb="0" eb="2">
      <t>ジッセキ</t>
    </rPh>
    <rPh sb="2" eb="4">
      <t>ホウコク</t>
    </rPh>
    <rPh sb="4" eb="5">
      <t>ガク</t>
    </rPh>
    <phoneticPr fontId="72"/>
  </si>
  <si>
    <t>都助成率・上限額</t>
    <rPh sb="0" eb="1">
      <t>ト</t>
    </rPh>
    <rPh sb="1" eb="3">
      <t>ジョセイ</t>
    </rPh>
    <rPh sb="3" eb="4">
      <t>リツ</t>
    </rPh>
    <rPh sb="5" eb="8">
      <t>ジョウゲンガク</t>
    </rPh>
    <phoneticPr fontId="72"/>
  </si>
  <si>
    <t>国等補助金
の併用</t>
    <rPh sb="0" eb="1">
      <t>クニ</t>
    </rPh>
    <rPh sb="1" eb="2">
      <t>トウ</t>
    </rPh>
    <rPh sb="2" eb="5">
      <t>ホジョキン</t>
    </rPh>
    <rPh sb="7" eb="9">
      <t>ヘイヨウ</t>
    </rPh>
    <phoneticPr fontId="72"/>
  </si>
  <si>
    <t>選択してください</t>
    <rPh sb="0" eb="2">
      <t>センタク</t>
    </rPh>
    <phoneticPr fontId="72"/>
  </si>
  <si>
    <t>太陽光発電</t>
    <rPh sb="0" eb="3">
      <t>タイヨウコウ</t>
    </rPh>
    <rPh sb="3" eb="5">
      <t>ハツデン</t>
    </rPh>
    <phoneticPr fontId="72"/>
  </si>
  <si>
    <t>併用なし</t>
    <rPh sb="0" eb="2">
      <t>ヘイヨウ</t>
    </rPh>
    <phoneticPr fontId="72"/>
  </si>
  <si>
    <t>2/3</t>
    <phoneticPr fontId="72"/>
  </si>
  <si>
    <t>併用あり</t>
    <rPh sb="0" eb="2">
      <t>ヘイヨウ</t>
    </rPh>
    <phoneticPr fontId="72"/>
  </si>
  <si>
    <t>1/2</t>
    <phoneticPr fontId="72"/>
  </si>
  <si>
    <t>総事業費</t>
    <rPh sb="0" eb="4">
      <t>ソウジギョウヒ</t>
    </rPh>
    <phoneticPr fontId="72"/>
  </si>
  <si>
    <t>国等補助</t>
    <rPh sb="0" eb="1">
      <t>クニ</t>
    </rPh>
    <rPh sb="1" eb="2">
      <t>トウ</t>
    </rPh>
    <rPh sb="2" eb="4">
      <t>ホジョ</t>
    </rPh>
    <phoneticPr fontId="72"/>
  </si>
  <si>
    <t>都助成</t>
    <rPh sb="0" eb="1">
      <t>ト</t>
    </rPh>
    <rPh sb="1" eb="3">
      <t>ジョセイ</t>
    </rPh>
    <phoneticPr fontId="72"/>
  </si>
  <si>
    <t>備考</t>
    <rPh sb="0" eb="2">
      <t>ビコウ</t>
    </rPh>
    <phoneticPr fontId="72"/>
  </si>
  <si>
    <t>経費の内容</t>
    <rPh sb="0" eb="2">
      <t>ケイヒ</t>
    </rPh>
    <rPh sb="3" eb="5">
      <t>ナイヨウ</t>
    </rPh>
    <phoneticPr fontId="72"/>
  </si>
  <si>
    <t>3</t>
    <phoneticPr fontId="72"/>
  </si>
  <si>
    <t>2</t>
    <phoneticPr fontId="72"/>
  </si>
  <si>
    <t>内訳</t>
    <rPh sb="0" eb="2">
      <t>ウチワケ</t>
    </rPh>
    <phoneticPr fontId="72"/>
  </si>
  <si>
    <t>明細番号</t>
    <rPh sb="0" eb="2">
      <t>メイサイ</t>
    </rPh>
    <rPh sb="2" eb="4">
      <t>バンゴウ</t>
    </rPh>
    <phoneticPr fontId="72"/>
  </si>
  <si>
    <t>金額</t>
    <rPh sb="0" eb="2">
      <t>キンガク</t>
    </rPh>
    <phoneticPr fontId="72"/>
  </si>
  <si>
    <t>1</t>
    <phoneticPr fontId="72"/>
  </si>
  <si>
    <t>←触らない</t>
    <rPh sb="1" eb="2">
      <t>サワ</t>
    </rPh>
    <phoneticPr fontId="72"/>
  </si>
  <si>
    <t>上限計算</t>
    <rPh sb="0" eb="2">
      <t>ジョウゲン</t>
    </rPh>
    <rPh sb="2" eb="4">
      <t>ケイサン</t>
    </rPh>
    <phoneticPr fontId="72"/>
  </si>
  <si>
    <t>事業上限</t>
    <rPh sb="0" eb="2">
      <t>ジギョウ</t>
    </rPh>
    <rPh sb="2" eb="4">
      <t>ジョウゲン</t>
    </rPh>
    <phoneticPr fontId="72"/>
  </si>
  <si>
    <t>申請区分</t>
    <rPh sb="0" eb="2">
      <t>シンセイ</t>
    </rPh>
    <rPh sb="2" eb="4">
      <t>クブン</t>
    </rPh>
    <phoneticPr fontId="72"/>
  </si>
  <si>
    <t>消費税</t>
    <rPh sb="0" eb="3">
      <t>ショウヒゼイ</t>
    </rPh>
    <phoneticPr fontId="72"/>
  </si>
  <si>
    <t>合計（税込）</t>
    <rPh sb="0" eb="2">
      <t>ゴウケイ</t>
    </rPh>
    <rPh sb="3" eb="5">
      <t>ゼイコ</t>
    </rPh>
    <phoneticPr fontId="72"/>
  </si>
  <si>
    <t>算定上限額</t>
    <rPh sb="0" eb="2">
      <t>サンテイ</t>
    </rPh>
    <rPh sb="2" eb="4">
      <t>ジョウゲン</t>
    </rPh>
    <rPh sb="4" eb="5">
      <t>ガク</t>
    </rPh>
    <phoneticPr fontId="72"/>
  </si>
  <si>
    <t>助成金額</t>
    <rPh sb="0" eb="4">
      <t>ジョセイキンガク</t>
    </rPh>
    <phoneticPr fontId="72"/>
  </si>
  <si>
    <t>年</t>
    <rPh sb="0" eb="1">
      <t>ネン</t>
    </rPh>
    <phoneticPr fontId="72"/>
  </si>
  <si>
    <t>月</t>
    <rPh sb="0" eb="1">
      <t>ガツ</t>
    </rPh>
    <phoneticPr fontId="72"/>
  </si>
  <si>
    <t>日</t>
    <rPh sb="0" eb="1">
      <t>ニチ</t>
    </rPh>
    <phoneticPr fontId="72"/>
  </si>
  <si>
    <t>公益財団法人 東京都環境公社</t>
    <rPh sb="0" eb="2">
      <t>コウエキ</t>
    </rPh>
    <phoneticPr fontId="25"/>
  </si>
  <si>
    <t>（助成事業者）</t>
    <phoneticPr fontId="72"/>
  </si>
  <si>
    <t>住　　所</t>
    <phoneticPr fontId="72"/>
  </si>
  <si>
    <t>名　　称</t>
    <rPh sb="0" eb="1">
      <t>メイ</t>
    </rPh>
    <rPh sb="3" eb="4">
      <t>ショウ</t>
    </rPh>
    <phoneticPr fontId="25"/>
  </si>
  <si>
    <t>日付</t>
    <rPh sb="0" eb="1">
      <t>ニチ</t>
    </rPh>
    <rPh sb="1" eb="2">
      <t>ヅケ</t>
    </rPh>
    <phoneticPr fontId="72"/>
  </si>
  <si>
    <t>都環公地温第</t>
    <rPh sb="0" eb="1">
      <t>ト</t>
    </rPh>
    <rPh sb="1" eb="2">
      <t>ワ</t>
    </rPh>
    <rPh sb="2" eb="3">
      <t>コウ</t>
    </rPh>
    <rPh sb="3" eb="4">
      <t>チ</t>
    </rPh>
    <rPh sb="4" eb="5">
      <t>オン</t>
    </rPh>
    <rPh sb="5" eb="6">
      <t>ダイ</t>
    </rPh>
    <phoneticPr fontId="72"/>
  </si>
  <si>
    <t>号で交付決定の通知を受けた</t>
    <rPh sb="7" eb="9">
      <t>ツウチ</t>
    </rPh>
    <rPh sb="10" eb="11">
      <t>ウ</t>
    </rPh>
    <phoneticPr fontId="72"/>
  </si>
  <si>
    <t>記</t>
    <rPh sb="0" eb="1">
      <t>キ</t>
    </rPh>
    <phoneticPr fontId="72"/>
  </si>
  <si>
    <t>）</t>
    <phoneticPr fontId="72"/>
  </si>
  <si>
    <t>月</t>
    <rPh sb="0" eb="1">
      <t>ガツ</t>
    </rPh>
    <phoneticPr fontId="25"/>
  </si>
  <si>
    <t>日</t>
    <rPh sb="0" eb="1">
      <t>ニチ</t>
    </rPh>
    <phoneticPr fontId="25"/>
  </si>
  <si>
    <t>（助成事業者）</t>
    <rPh sb="1" eb="3">
      <t>ジョセイ</t>
    </rPh>
    <rPh sb="3" eb="5">
      <t>ジギョウ</t>
    </rPh>
    <rPh sb="5" eb="6">
      <t>シャ</t>
    </rPh>
    <phoneticPr fontId="25"/>
  </si>
  <si>
    <t>住　　所</t>
  </si>
  <si>
    <t>　</t>
    <phoneticPr fontId="72"/>
  </si>
  <si>
    <t xml:space="preserve">   </t>
    <phoneticPr fontId="72"/>
  </si>
  <si>
    <t xml:space="preserve">理事長 殿 </t>
    <phoneticPr fontId="72"/>
  </si>
  <si>
    <t>（共同申請者）</t>
    <rPh sb="1" eb="3">
      <t>キョウドウ</t>
    </rPh>
    <rPh sb="3" eb="6">
      <t>シンセイシャ</t>
    </rPh>
    <phoneticPr fontId="25"/>
  </si>
  <si>
    <t>助成金交付申請撤回届出書</t>
    <rPh sb="2" eb="3">
      <t>キン</t>
    </rPh>
    <rPh sb="3" eb="5">
      <t>コウフ</t>
    </rPh>
    <rPh sb="5" eb="7">
      <t>シンセイ</t>
    </rPh>
    <rPh sb="7" eb="9">
      <t>テッカイ</t>
    </rPh>
    <rPh sb="9" eb="12">
      <t>トドケデショ</t>
    </rPh>
    <phoneticPr fontId="25"/>
  </si>
  <si>
    <t>交付申請年月日</t>
    <rPh sb="0" eb="2">
      <t>コウフ</t>
    </rPh>
    <rPh sb="2" eb="4">
      <t>シンセイ</t>
    </rPh>
    <rPh sb="4" eb="7">
      <t>ネンガッピ</t>
    </rPh>
    <phoneticPr fontId="25"/>
  </si>
  <si>
    <t>撤回の理由</t>
    <rPh sb="0" eb="2">
      <t>テッカイ</t>
    </rPh>
    <rPh sb="3" eb="5">
      <t>リユウ</t>
    </rPh>
    <phoneticPr fontId="72"/>
  </si>
  <si>
    <t>会社名</t>
    <rPh sb="0" eb="3">
      <t>カイシャメイ</t>
    </rPh>
    <phoneticPr fontId="72"/>
  </si>
  <si>
    <t>部課名</t>
    <rPh sb="0" eb="1">
      <t>ブ</t>
    </rPh>
    <rPh sb="1" eb="2">
      <t>カ</t>
    </rPh>
    <rPh sb="2" eb="3">
      <t>メイ</t>
    </rPh>
    <phoneticPr fontId="72"/>
  </si>
  <si>
    <t>担当者氏名</t>
    <rPh sb="0" eb="3">
      <t>タントウシャ</t>
    </rPh>
    <rPh sb="3" eb="5">
      <t>シメイ</t>
    </rPh>
    <phoneticPr fontId="72"/>
  </si>
  <si>
    <t>（電話番号</t>
    <rPh sb="1" eb="3">
      <t>デンワ</t>
    </rPh>
    <rPh sb="3" eb="5">
      <t>バンゴウ</t>
    </rPh>
    <phoneticPr fontId="72"/>
  </si>
  <si>
    <t>（Ｅ-mail</t>
    <phoneticPr fontId="72"/>
  </si>
  <si>
    <t>理事長 殿</t>
    <phoneticPr fontId="72"/>
  </si>
  <si>
    <t xml:space="preserve">号で交付決定の通知を受けた </t>
    <rPh sb="7" eb="9">
      <t>ツウチ</t>
    </rPh>
    <rPh sb="10" eb="11">
      <t>ウ</t>
    </rPh>
    <phoneticPr fontId="72"/>
  </si>
  <si>
    <t>承継前の助成事業者</t>
    <rPh sb="2" eb="3">
      <t>マエ</t>
    </rPh>
    <rPh sb="6" eb="8">
      <t>ジギョウ</t>
    </rPh>
    <rPh sb="8" eb="9">
      <t>シャ</t>
    </rPh>
    <phoneticPr fontId="25"/>
  </si>
  <si>
    <t>住　　所</t>
    <rPh sb="0" eb="1">
      <t>ジュウ</t>
    </rPh>
    <rPh sb="3" eb="4">
      <t>ショ</t>
    </rPh>
    <phoneticPr fontId="72"/>
  </si>
  <si>
    <t>承継の理由</t>
    <rPh sb="3" eb="5">
      <t>リユウ</t>
    </rPh>
    <phoneticPr fontId="72"/>
  </si>
  <si>
    <t>承継後の総括的連絡先</t>
    <rPh sb="2" eb="3">
      <t>ゴ</t>
    </rPh>
    <rPh sb="4" eb="6">
      <t>ソウカツ</t>
    </rPh>
    <rPh sb="6" eb="7">
      <t>テキ</t>
    </rPh>
    <rPh sb="7" eb="10">
      <t>レンラクサキ</t>
    </rPh>
    <phoneticPr fontId="72"/>
  </si>
  <si>
    <t>※助成事業の承継が確認できる書類を添付すること。</t>
    <rPh sb="3" eb="5">
      <t>ジギョウ</t>
    </rPh>
    <rPh sb="9" eb="11">
      <t>カクニン</t>
    </rPh>
    <rPh sb="14" eb="16">
      <t>ショルイ</t>
    </rPh>
    <rPh sb="17" eb="19">
      <t>テンプ</t>
    </rPh>
    <phoneticPr fontId="72"/>
  </si>
  <si>
    <t>　理事長 殿</t>
    <rPh sb="1" eb="4">
      <t>リジチョウ</t>
    </rPh>
    <rPh sb="5" eb="6">
      <t>ドノ</t>
    </rPh>
    <phoneticPr fontId="25"/>
  </si>
  <si>
    <t>（共同申請者）</t>
    <rPh sb="5" eb="6">
      <t>シャ</t>
    </rPh>
    <phoneticPr fontId="25"/>
  </si>
  <si>
    <t>変更の内容</t>
    <rPh sb="0" eb="2">
      <t>ヘンコウ</t>
    </rPh>
    <rPh sb="3" eb="5">
      <t>ナイヨウ</t>
    </rPh>
    <phoneticPr fontId="25"/>
  </si>
  <si>
    <t>変更の理由</t>
    <rPh sb="0" eb="2">
      <t>ヘンコウ</t>
    </rPh>
    <rPh sb="3" eb="5">
      <t>リユウ</t>
    </rPh>
    <phoneticPr fontId="72"/>
  </si>
  <si>
    <t>変更による影響</t>
    <rPh sb="0" eb="2">
      <t>ヘンコウ</t>
    </rPh>
    <rPh sb="5" eb="7">
      <t>エイキョウ</t>
    </rPh>
    <phoneticPr fontId="72"/>
  </si>
  <si>
    <t>変更後の助成事業に要する経費等</t>
    <rPh sb="0" eb="2">
      <t>ヘンコウ</t>
    </rPh>
    <rPh sb="2" eb="3">
      <t>ゴ</t>
    </rPh>
    <rPh sb="6" eb="8">
      <t>ジギョウ</t>
    </rPh>
    <rPh sb="9" eb="10">
      <t>ヨウ</t>
    </rPh>
    <rPh sb="12" eb="14">
      <t>ケイヒ</t>
    </rPh>
    <rPh sb="14" eb="15">
      <t>トウ</t>
    </rPh>
    <phoneticPr fontId="72"/>
  </si>
  <si>
    <t>※　変更の内容について、詳細を説明する資料を添付すること。</t>
    <rPh sb="2" eb="4">
      <t>ヘンコウ</t>
    </rPh>
    <rPh sb="5" eb="7">
      <t>ナイヨウ</t>
    </rPh>
    <rPh sb="12" eb="14">
      <t>ショウサイ</t>
    </rPh>
    <rPh sb="15" eb="17">
      <t>セツメイ</t>
    </rPh>
    <rPh sb="19" eb="21">
      <t>シリョウ</t>
    </rPh>
    <rPh sb="22" eb="24">
      <t>テンプ</t>
    </rPh>
    <phoneticPr fontId="72"/>
  </si>
  <si>
    <t>事業者情報の変更届出書</t>
    <rPh sb="0" eb="2">
      <t>ジギョウ</t>
    </rPh>
    <rPh sb="2" eb="3">
      <t>シャ</t>
    </rPh>
    <rPh sb="3" eb="5">
      <t>ジョウホウ</t>
    </rPh>
    <rPh sb="6" eb="8">
      <t>ヘンコウ</t>
    </rPh>
    <rPh sb="8" eb="11">
      <t>トドケデショ</t>
    </rPh>
    <phoneticPr fontId="25"/>
  </si>
  <si>
    <t>変更事項</t>
    <rPh sb="0" eb="2">
      <t>ヘンコウ</t>
    </rPh>
    <rPh sb="2" eb="4">
      <t>ジコウ</t>
    </rPh>
    <phoneticPr fontId="72"/>
  </si>
  <si>
    <t>変更前</t>
    <rPh sb="0" eb="2">
      <t>ヘンコウ</t>
    </rPh>
    <rPh sb="2" eb="3">
      <t>マエ</t>
    </rPh>
    <phoneticPr fontId="72"/>
  </si>
  <si>
    <t>変更後</t>
    <rPh sb="0" eb="2">
      <t>ヘンコウ</t>
    </rPh>
    <rPh sb="2" eb="3">
      <t>ゴ</t>
    </rPh>
    <phoneticPr fontId="72"/>
  </si>
  <si>
    <t>（該当のものに○）</t>
    <rPh sb="1" eb="3">
      <t>ガイトウ</t>
    </rPh>
    <phoneticPr fontId="72"/>
  </si>
  <si>
    <t>（変更事項のみ記載）</t>
    <rPh sb="1" eb="3">
      <t>ヘンコウ</t>
    </rPh>
    <rPh sb="3" eb="5">
      <t>ジコウ</t>
    </rPh>
    <rPh sb="7" eb="9">
      <t>キサイ</t>
    </rPh>
    <phoneticPr fontId="72"/>
  </si>
  <si>
    <t>１　法人登記住所の変更</t>
    <rPh sb="2" eb="4">
      <t>ホウジン</t>
    </rPh>
    <rPh sb="4" eb="6">
      <t>トウキ</t>
    </rPh>
    <rPh sb="6" eb="8">
      <t>ジュウショ</t>
    </rPh>
    <rPh sb="9" eb="11">
      <t>ヘンコウ</t>
    </rPh>
    <phoneticPr fontId="25"/>
  </si>
  <si>
    <t>２　組織変更（株式会社化など）</t>
    <rPh sb="2" eb="4">
      <t>ソシキ</t>
    </rPh>
    <rPh sb="4" eb="6">
      <t>ヘンコウ</t>
    </rPh>
    <rPh sb="7" eb="12">
      <t>カブシキガイシャカ</t>
    </rPh>
    <phoneticPr fontId="72"/>
  </si>
  <si>
    <t>３　代表者変更</t>
    <rPh sb="2" eb="5">
      <t>ダイヒョウシャ</t>
    </rPh>
    <rPh sb="5" eb="7">
      <t>ヘンコウ</t>
    </rPh>
    <phoneticPr fontId="72"/>
  </si>
  <si>
    <t>４　その他</t>
    <rPh sb="4" eb="5">
      <t>タ</t>
    </rPh>
    <phoneticPr fontId="72"/>
  </si>
  <si>
    <t>（注）本様式の他に、変更内容が確認できる書類を必ず添付すること。（登記簿謄本、定款等）</t>
    <rPh sb="1" eb="2">
      <t>チュウ</t>
    </rPh>
    <rPh sb="3" eb="4">
      <t>ホン</t>
    </rPh>
    <rPh sb="4" eb="6">
      <t>ヨウシキ</t>
    </rPh>
    <rPh sb="7" eb="8">
      <t>ホカ</t>
    </rPh>
    <rPh sb="10" eb="12">
      <t>ヘンコウ</t>
    </rPh>
    <rPh sb="12" eb="14">
      <t>ナイヨウ</t>
    </rPh>
    <rPh sb="15" eb="17">
      <t>カクニン</t>
    </rPh>
    <rPh sb="20" eb="22">
      <t>ショルイ</t>
    </rPh>
    <rPh sb="23" eb="24">
      <t>カナラ</t>
    </rPh>
    <rPh sb="25" eb="27">
      <t>テンプ</t>
    </rPh>
    <rPh sb="33" eb="36">
      <t>トウキボ</t>
    </rPh>
    <rPh sb="36" eb="38">
      <t>トウホン</t>
    </rPh>
    <rPh sb="39" eb="41">
      <t>テイカン</t>
    </rPh>
    <rPh sb="41" eb="42">
      <t>トウ</t>
    </rPh>
    <phoneticPr fontId="72"/>
  </si>
  <si>
    <t>理事長 殿</t>
    <rPh sb="0" eb="3">
      <t>リジチョウ</t>
    </rPh>
    <rPh sb="4" eb="5">
      <t>ドノ</t>
    </rPh>
    <phoneticPr fontId="25"/>
  </si>
  <si>
    <t>（共同申請者）</t>
    <rPh sb="3" eb="6">
      <t>シンセイシャ</t>
    </rPh>
    <phoneticPr fontId="25"/>
  </si>
  <si>
    <t>号で交付決定の通知を受けた事業に</t>
    <phoneticPr fontId="72"/>
  </si>
  <si>
    <t>中止（廃止）の理由</t>
    <rPh sb="0" eb="2">
      <t>チュウシ</t>
    </rPh>
    <rPh sb="3" eb="5">
      <t>ハイシ</t>
    </rPh>
    <rPh sb="7" eb="9">
      <t>リユウ</t>
    </rPh>
    <phoneticPr fontId="25"/>
  </si>
  <si>
    <t>金</t>
    <rPh sb="0" eb="1">
      <t>キン</t>
    </rPh>
    <phoneticPr fontId="72"/>
  </si>
  <si>
    <t>円</t>
    <rPh sb="0" eb="1">
      <t>エン</t>
    </rPh>
    <phoneticPr fontId="72"/>
  </si>
  <si>
    <t>住　　所</t>
    <phoneticPr fontId="90"/>
  </si>
  <si>
    <t>助成金返還報告書</t>
    <rPh sb="2" eb="3">
      <t>キン</t>
    </rPh>
    <rPh sb="3" eb="5">
      <t>ヘンカン</t>
    </rPh>
    <rPh sb="5" eb="8">
      <t>ホウコクショ</t>
    </rPh>
    <phoneticPr fontId="25"/>
  </si>
  <si>
    <t>既に交付を受けている
助成金額</t>
    <rPh sb="0" eb="1">
      <t>スデ</t>
    </rPh>
    <rPh sb="2" eb="4">
      <t>コウフ</t>
    </rPh>
    <rPh sb="5" eb="6">
      <t>ウ</t>
    </rPh>
    <rPh sb="13" eb="15">
      <t>キンガク</t>
    </rPh>
    <phoneticPr fontId="72"/>
  </si>
  <si>
    <t>返還を請求された
年月日及び金額</t>
    <rPh sb="0" eb="2">
      <t>ヘンカン</t>
    </rPh>
    <rPh sb="3" eb="5">
      <t>セイキュウ</t>
    </rPh>
    <rPh sb="9" eb="12">
      <t>ネンガッピ</t>
    </rPh>
    <rPh sb="12" eb="13">
      <t>オヨ</t>
    </rPh>
    <rPh sb="14" eb="16">
      <t>キンガク</t>
    </rPh>
    <phoneticPr fontId="72"/>
  </si>
  <si>
    <t>令和</t>
    <rPh sb="0" eb="2">
      <t>レイワ</t>
    </rPh>
    <phoneticPr fontId="72"/>
  </si>
  <si>
    <t>返還した
年月日及び金額</t>
    <rPh sb="0" eb="2">
      <t>ヘンカン</t>
    </rPh>
    <rPh sb="5" eb="8">
      <t>ネンガッピ</t>
    </rPh>
    <rPh sb="8" eb="9">
      <t>オヨ</t>
    </rPh>
    <rPh sb="10" eb="12">
      <t>キンガク</t>
    </rPh>
    <phoneticPr fontId="72"/>
  </si>
  <si>
    <t>（１）返還金</t>
    <rPh sb="3" eb="6">
      <t>ヘンカンキン</t>
    </rPh>
    <phoneticPr fontId="72"/>
  </si>
  <si>
    <t>（２）加算金</t>
    <rPh sb="3" eb="6">
      <t>カサンキン</t>
    </rPh>
    <phoneticPr fontId="72"/>
  </si>
  <si>
    <t>（３）延滞金</t>
    <rPh sb="3" eb="6">
      <t>エンタイキン</t>
    </rPh>
    <phoneticPr fontId="72"/>
  </si>
  <si>
    <t>添付資料</t>
    <rPh sb="0" eb="2">
      <t>テンプ</t>
    </rPh>
    <rPh sb="2" eb="4">
      <t>シリョウ</t>
    </rPh>
    <phoneticPr fontId="72"/>
  </si>
  <si>
    <t>・加算金及び延滞金の算出根拠資料</t>
    <rPh sb="1" eb="4">
      <t>カサンキン</t>
    </rPh>
    <rPh sb="4" eb="5">
      <t>オヨ</t>
    </rPh>
    <rPh sb="6" eb="9">
      <t>エンタイキン</t>
    </rPh>
    <rPh sb="10" eb="12">
      <t>サンシュツ</t>
    </rPh>
    <rPh sb="12" eb="14">
      <t>コンキョ</t>
    </rPh>
    <rPh sb="14" eb="16">
      <t>シリョウ</t>
    </rPh>
    <phoneticPr fontId="72"/>
  </si>
  <si>
    <t>未納返還金額</t>
    <rPh sb="0" eb="2">
      <t>ミノウ</t>
    </rPh>
    <rPh sb="2" eb="4">
      <t>ヘンカン</t>
    </rPh>
    <rPh sb="4" eb="6">
      <t>キンガク</t>
    </rPh>
    <phoneticPr fontId="72"/>
  </si>
  <si>
    <t>所有者変更承認申請書</t>
    <rPh sb="0" eb="3">
      <t>ショユウシャ</t>
    </rPh>
    <rPh sb="3" eb="5">
      <t>ヘンコウ</t>
    </rPh>
    <rPh sb="5" eb="7">
      <t>ショウニン</t>
    </rPh>
    <rPh sb="7" eb="10">
      <t>シンセイショ</t>
    </rPh>
    <phoneticPr fontId="25"/>
  </si>
  <si>
    <t>号で交付額確定の通知を受けた事業</t>
    <rPh sb="4" eb="5">
      <t>ガク</t>
    </rPh>
    <rPh sb="5" eb="7">
      <t>カクテイ</t>
    </rPh>
    <phoneticPr fontId="72"/>
  </si>
  <si>
    <t>助成事業者名</t>
    <rPh sb="2" eb="4">
      <t>ジギョウ</t>
    </rPh>
    <rPh sb="4" eb="5">
      <t>シャ</t>
    </rPh>
    <rPh sb="5" eb="6">
      <t>メイ</t>
    </rPh>
    <phoneticPr fontId="72"/>
  </si>
  <si>
    <t>電話番号</t>
    <rPh sb="0" eb="2">
      <t>デンワ</t>
    </rPh>
    <rPh sb="2" eb="4">
      <t>バンゴウ</t>
    </rPh>
    <phoneticPr fontId="72"/>
  </si>
  <si>
    <t>変更理由</t>
    <rPh sb="0" eb="2">
      <t>ヘンコウ</t>
    </rPh>
    <rPh sb="2" eb="4">
      <t>リユウ</t>
    </rPh>
    <phoneticPr fontId="72"/>
  </si>
  <si>
    <t>変更年月日</t>
    <rPh sb="0" eb="2">
      <t>ヘンコウ</t>
    </rPh>
    <rPh sb="2" eb="5">
      <t>ネンガッピ</t>
    </rPh>
    <phoneticPr fontId="72"/>
  </si>
  <si>
    <t>月</t>
    <rPh sb="0" eb="1">
      <t>ツキ</t>
    </rPh>
    <phoneticPr fontId="72"/>
  </si>
  <si>
    <t>【助成金の交付に伴う義務】</t>
    <rPh sb="3" eb="4">
      <t>キン</t>
    </rPh>
    <rPh sb="5" eb="7">
      <t>コウフ</t>
    </rPh>
    <rPh sb="8" eb="9">
      <t>トモナ</t>
    </rPh>
    <rPh sb="10" eb="12">
      <t>ギム</t>
    </rPh>
    <phoneticPr fontId="25"/>
  </si>
  <si>
    <t>　　　　</t>
    <phoneticPr fontId="72"/>
  </si>
  <si>
    <t>承諾します</t>
    <rPh sb="0" eb="2">
      <t>ショウダク</t>
    </rPh>
    <phoneticPr fontId="72"/>
  </si>
  <si>
    <t>助成対象設備の所有者の変更に伴い、交付要綱に定められた本助成金の交付に伴う全ての条件、義務等についても、助成対象設備の変更後の所有者に移転することを承諾します。</t>
    <rPh sb="2" eb="4">
      <t>タイショウ</t>
    </rPh>
    <rPh sb="4" eb="6">
      <t>セツビ</t>
    </rPh>
    <rPh sb="7" eb="10">
      <t>ショユウシャ</t>
    </rPh>
    <rPh sb="11" eb="13">
      <t>ヘンコウ</t>
    </rPh>
    <rPh sb="14" eb="15">
      <t>トモナ</t>
    </rPh>
    <rPh sb="17" eb="19">
      <t>コウフ</t>
    </rPh>
    <rPh sb="19" eb="21">
      <t>ヨウコウ</t>
    </rPh>
    <rPh sb="22" eb="23">
      <t>サダ</t>
    </rPh>
    <rPh sb="27" eb="28">
      <t>ホン</t>
    </rPh>
    <rPh sb="28" eb="31">
      <t>ジョセイキン</t>
    </rPh>
    <rPh sb="32" eb="34">
      <t>コウフ</t>
    </rPh>
    <rPh sb="35" eb="36">
      <t>トモナ</t>
    </rPh>
    <rPh sb="37" eb="38">
      <t>スベ</t>
    </rPh>
    <rPh sb="40" eb="42">
      <t>ジョウケン</t>
    </rPh>
    <rPh sb="43" eb="45">
      <t>ギム</t>
    </rPh>
    <rPh sb="45" eb="46">
      <t>ナド</t>
    </rPh>
    <rPh sb="54" eb="56">
      <t>タイショウ</t>
    </rPh>
    <rPh sb="56" eb="58">
      <t>セツビ</t>
    </rPh>
    <rPh sb="59" eb="61">
      <t>ヘンコウ</t>
    </rPh>
    <rPh sb="61" eb="62">
      <t>ゴ</t>
    </rPh>
    <rPh sb="63" eb="66">
      <t>ショユウシャ</t>
    </rPh>
    <rPh sb="67" eb="69">
      <t>イテン</t>
    </rPh>
    <rPh sb="74" eb="76">
      <t>ショウダク</t>
    </rPh>
    <phoneticPr fontId="25"/>
  </si>
  <si>
    <t>取得財産等処分承認申請書</t>
    <rPh sb="0" eb="2">
      <t>シュトク</t>
    </rPh>
    <rPh sb="2" eb="4">
      <t>ザイサン</t>
    </rPh>
    <rPh sb="4" eb="5">
      <t>トウ</t>
    </rPh>
    <rPh sb="5" eb="7">
      <t>ショブン</t>
    </rPh>
    <rPh sb="7" eb="9">
      <t>ショウニン</t>
    </rPh>
    <rPh sb="9" eb="12">
      <t>シンセイショ</t>
    </rPh>
    <phoneticPr fontId="25"/>
  </si>
  <si>
    <t>号で交付額確定の通知を受</t>
    <rPh sb="4" eb="5">
      <t>ガク</t>
    </rPh>
    <rPh sb="5" eb="7">
      <t>カクテイ</t>
    </rPh>
    <phoneticPr fontId="72"/>
  </si>
  <si>
    <t>処分しようとする取得財産等</t>
    <rPh sb="0" eb="2">
      <t>ショブン</t>
    </rPh>
    <rPh sb="8" eb="10">
      <t>シュトク</t>
    </rPh>
    <rPh sb="10" eb="12">
      <t>ザイサン</t>
    </rPh>
    <rPh sb="12" eb="13">
      <t>トウ</t>
    </rPh>
    <phoneticPr fontId="25"/>
  </si>
  <si>
    <t>処分の理由</t>
    <rPh sb="0" eb="2">
      <t>ショブン</t>
    </rPh>
    <rPh sb="3" eb="5">
      <t>リユウ</t>
    </rPh>
    <phoneticPr fontId="72"/>
  </si>
  <si>
    <t>処分の方法</t>
    <rPh sb="0" eb="2">
      <t>ショブン</t>
    </rPh>
    <rPh sb="3" eb="5">
      <t>ホウホウ</t>
    </rPh>
    <phoneticPr fontId="72"/>
  </si>
  <si>
    <t>処分の
相手方※</t>
    <rPh sb="0" eb="2">
      <t>ショブン</t>
    </rPh>
    <rPh sb="4" eb="7">
      <t>アイテガタ</t>
    </rPh>
    <phoneticPr fontId="72"/>
  </si>
  <si>
    <t>名称</t>
    <rPh sb="0" eb="2">
      <t>メイショウ</t>
    </rPh>
    <phoneticPr fontId="72"/>
  </si>
  <si>
    <t>住所</t>
    <rPh sb="0" eb="2">
      <t>ジュウショ</t>
    </rPh>
    <phoneticPr fontId="72"/>
  </si>
  <si>
    <t>使用場所</t>
    <rPh sb="0" eb="2">
      <t>シヨウ</t>
    </rPh>
    <rPh sb="2" eb="4">
      <t>バショ</t>
    </rPh>
    <phoneticPr fontId="72"/>
  </si>
  <si>
    <t>処分予定日</t>
    <rPh sb="0" eb="2">
      <t>ショブン</t>
    </rPh>
    <rPh sb="2" eb="5">
      <t>ヨテイビ</t>
    </rPh>
    <phoneticPr fontId="72"/>
  </si>
  <si>
    <t>交付申請（実施要綱第５条一項ア～コ）</t>
    <rPh sb="0" eb="2">
      <t>コウフ</t>
    </rPh>
    <rPh sb="2" eb="4">
      <t>シンセイ</t>
    </rPh>
    <rPh sb="5" eb="7">
      <t>ジッシ</t>
    </rPh>
    <rPh sb="7" eb="9">
      <t>ヨウコウ</t>
    </rPh>
    <rPh sb="9" eb="10">
      <t>ダイ</t>
    </rPh>
    <rPh sb="11" eb="12">
      <t>ジョウ</t>
    </rPh>
    <rPh sb="12" eb="13">
      <t>１</t>
    </rPh>
    <rPh sb="13" eb="14">
      <t>コウ</t>
    </rPh>
    <phoneticPr fontId="72"/>
  </si>
  <si>
    <t>計画変更（実施要綱第５条一項ア～コ）</t>
    <rPh sb="0" eb="2">
      <t>ケイカク</t>
    </rPh>
    <rPh sb="2" eb="4">
      <t>ヘンコウ</t>
    </rPh>
    <phoneticPr fontId="72"/>
  </si>
  <si>
    <t>実績報告（実施要綱第５条一項ア～コ）</t>
    <rPh sb="0" eb="2">
      <t>ジッセキ</t>
    </rPh>
    <rPh sb="2" eb="4">
      <t>ホウコク</t>
    </rPh>
    <phoneticPr fontId="72"/>
  </si>
  <si>
    <t>申請者区分</t>
    <rPh sb="0" eb="3">
      <t>シンセイシャ</t>
    </rPh>
    <rPh sb="3" eb="5">
      <t>クブン</t>
    </rPh>
    <phoneticPr fontId="67"/>
  </si>
  <si>
    <t>製造者名（メーカー名）</t>
    <rPh sb="0" eb="3">
      <t>セイゾウシャ</t>
    </rPh>
    <rPh sb="3" eb="4">
      <t>メイ</t>
    </rPh>
    <rPh sb="9" eb="10">
      <t>メイ</t>
    </rPh>
    <phoneticPr fontId="25"/>
  </si>
  <si>
    <t>枚</t>
    <rPh sb="0" eb="1">
      <t>マイ</t>
    </rPh>
    <phoneticPr fontId="25"/>
  </si>
  <si>
    <t>③</t>
    <phoneticPr fontId="25"/>
  </si>
  <si>
    <t>機器番号/見積明細番号</t>
    <rPh sb="0" eb="4">
      <t>キキバンゴウ</t>
    </rPh>
    <rPh sb="5" eb="11">
      <t>ミツモリメイサイバンゴウ</t>
    </rPh>
    <phoneticPr fontId="25"/>
  </si>
  <si>
    <t>１枚あたりの公称最大出力</t>
    <rPh sb="1" eb="2">
      <t>マイ</t>
    </rPh>
    <rPh sb="6" eb="8">
      <t>コウショウ</t>
    </rPh>
    <rPh sb="8" eb="10">
      <t>サイダイ</t>
    </rPh>
    <rPh sb="10" eb="12">
      <t>シュツリョク</t>
    </rPh>
    <phoneticPr fontId="25"/>
  </si>
  <si>
    <t>公称最大出力合計</t>
    <rPh sb="0" eb="2">
      <t>コウショウ</t>
    </rPh>
    <rPh sb="2" eb="4">
      <t>サイダイ</t>
    </rPh>
    <rPh sb="4" eb="6">
      <t>シュツリョク</t>
    </rPh>
    <rPh sb="6" eb="8">
      <t>ゴウケイ</t>
    </rPh>
    <phoneticPr fontId="25"/>
  </si>
  <si>
    <t>②</t>
  </si>
  <si>
    <t>③</t>
    <phoneticPr fontId="25"/>
  </si>
  <si>
    <r>
      <t>１．</t>
    </r>
    <r>
      <rPr>
        <b/>
        <sz val="12"/>
        <color indexed="8"/>
        <rFont val="ＭＳ Ｐ明朝"/>
        <family val="1"/>
        <charset val="128"/>
      </rPr>
      <t>入力の流れ</t>
    </r>
    <rPh sb="2" eb="4">
      <t>ニュウリョク</t>
    </rPh>
    <rPh sb="5" eb="6">
      <t>ナガ</t>
    </rPh>
    <phoneticPr fontId="26"/>
  </si>
  <si>
    <r>
      <t>セルが</t>
    </r>
    <r>
      <rPr>
        <sz val="11"/>
        <color indexed="8"/>
        <rFont val="ＭＳ Ｐ明朝"/>
        <family val="1"/>
        <charset val="128"/>
      </rPr>
      <t>着色されていない部分は、全て保護が掛かっていますので、入力はできません。</t>
    </r>
    <phoneticPr fontId="25"/>
  </si>
  <si>
    <t>・バイオマス排水、家畜糞尿、食品残渣等を原料にする場合は、バイオマス依存率を１００％とする。</t>
    <phoneticPr fontId="37"/>
  </si>
  <si>
    <t>①</t>
    <phoneticPr fontId="42"/>
  </si>
  <si>
    <t>②</t>
    <phoneticPr fontId="42"/>
  </si>
  <si>
    <t>③</t>
    <phoneticPr fontId="42"/>
  </si>
  <si>
    <t>共通様式　助成対象事業経費内訳</t>
    <rPh sb="0" eb="2">
      <t>キョウツウ</t>
    </rPh>
    <rPh sb="2" eb="4">
      <t>ヨウシキ</t>
    </rPh>
    <rPh sb="5" eb="7">
      <t>ジョセイ</t>
    </rPh>
    <rPh sb="7" eb="9">
      <t>タイショウ</t>
    </rPh>
    <rPh sb="9" eb="11">
      <t>ジギョウ</t>
    </rPh>
    <rPh sb="11" eb="13">
      <t>ケイヒ</t>
    </rPh>
    <rPh sb="13" eb="15">
      <t>ウチワケ</t>
    </rPh>
    <phoneticPr fontId="72"/>
  </si>
  <si>
    <t>助成事業者住所</t>
    <phoneticPr fontId="67"/>
  </si>
  <si>
    <t>変更後</t>
    <rPh sb="0" eb="3">
      <t>ヘンコウアト</t>
    </rPh>
    <phoneticPr fontId="67"/>
  </si>
  <si>
    <t>変更前</t>
    <rPh sb="0" eb="2">
      <t>ヘンコウ</t>
    </rPh>
    <rPh sb="2" eb="3">
      <t>マエ</t>
    </rPh>
    <phoneticPr fontId="67"/>
  </si>
  <si>
    <t>1</t>
    <phoneticPr fontId="67"/>
  </si>
  <si>
    <t>2/3</t>
  </si>
  <si>
    <t>200,000円/kW</t>
    <rPh sb="7" eb="8">
      <t>エン</t>
    </rPh>
    <phoneticPr fontId="67"/>
  </si>
  <si>
    <t>蓄電池</t>
    <rPh sb="0" eb="3">
      <t>チクデンチ</t>
    </rPh>
    <phoneticPr fontId="67"/>
  </si>
  <si>
    <t>太陽光発電システム総出力</t>
    <rPh sb="0" eb="2">
      <t>タイヨウ</t>
    </rPh>
    <rPh sb="2" eb="3">
      <t>コウ</t>
    </rPh>
    <rPh sb="3" eb="5">
      <t>ハツデン</t>
    </rPh>
    <rPh sb="9" eb="10">
      <t>ソウ</t>
    </rPh>
    <rPh sb="10" eb="12">
      <t>シュツリョク</t>
    </rPh>
    <phoneticPr fontId="25"/>
  </si>
  <si>
    <t>（１）太陽光発電システム出力</t>
    <rPh sb="3" eb="5">
      <t>タイヨウ</t>
    </rPh>
    <rPh sb="5" eb="6">
      <t>ヒカリ</t>
    </rPh>
    <rPh sb="6" eb="8">
      <t>ハツデン</t>
    </rPh>
    <rPh sb="12" eb="14">
      <t>シュツリョク</t>
    </rPh>
    <phoneticPr fontId="30"/>
  </si>
  <si>
    <t>共通様式のとおり</t>
    <phoneticPr fontId="72"/>
  </si>
  <si>
    <t xml:space="preserve">78 洗濯・理容・美容・浴場業 </t>
    <rPh sb="3" eb="5">
      <t>センタク</t>
    </rPh>
    <rPh sb="6" eb="8">
      <t>リヨウ</t>
    </rPh>
    <phoneticPr fontId="40"/>
  </si>
  <si>
    <t>220,000円/kWh</t>
    <rPh sb="7" eb="8">
      <t>エン</t>
    </rPh>
    <phoneticPr fontId="67"/>
  </si>
  <si>
    <t>2/3</t>
    <phoneticPr fontId="67"/>
  </si>
  <si>
    <t>3</t>
    <phoneticPr fontId="67"/>
  </si>
  <si>
    <t>2</t>
    <phoneticPr fontId="67"/>
  </si>
  <si>
    <t>助成率</t>
    <rPh sb="0" eb="2">
      <t>ジョセイ</t>
    </rPh>
    <rPh sb="2" eb="3">
      <t>リツ</t>
    </rPh>
    <phoneticPr fontId="67"/>
  </si>
  <si>
    <t>1/2</t>
    <phoneticPr fontId="67"/>
  </si>
  <si>
    <t>3/4</t>
    <phoneticPr fontId="67"/>
  </si>
  <si>
    <r>
      <t>（３）パワーコンディショナ</t>
    </r>
    <r>
      <rPr>
        <sz val="9"/>
        <color theme="1"/>
        <rFont val="ＭＳ Ｐ明朝"/>
        <family val="1"/>
        <charset val="128"/>
      </rPr>
      <t>（※蓄電池一体型ハイブリッドパワコンの場合は、（５）に記載すること。）</t>
    </r>
    <phoneticPr fontId="30"/>
  </si>
  <si>
    <t>１.太陽光発電に関する事業（※蓄電池を含む）</t>
    <rPh sb="2" eb="5">
      <t>タイヨウコウ</t>
    </rPh>
    <rPh sb="5" eb="7">
      <t>ハツデン</t>
    </rPh>
    <rPh sb="8" eb="9">
      <t>カン</t>
    </rPh>
    <rPh sb="11" eb="13">
      <t>ジギョウ</t>
    </rPh>
    <rPh sb="15" eb="18">
      <t>チクデンチ</t>
    </rPh>
    <rPh sb="19" eb="20">
      <t>フク</t>
    </rPh>
    <phoneticPr fontId="72"/>
  </si>
  <si>
    <t>国等補助金
の併用</t>
    <phoneticPr fontId="72"/>
  </si>
  <si>
    <t>発電設備</t>
    <rPh sb="0" eb="4">
      <t>ハツデンセツビ</t>
    </rPh>
    <phoneticPr fontId="72"/>
  </si>
  <si>
    <t>蓄電池</t>
    <rPh sb="0" eb="3">
      <t>チクデンチ</t>
    </rPh>
    <phoneticPr fontId="72"/>
  </si>
  <si>
    <t>発電容量（kW）</t>
    <rPh sb="0" eb="2">
      <t>ハツデン</t>
    </rPh>
    <rPh sb="2" eb="4">
      <t>ヨウリョウ</t>
    </rPh>
    <phoneticPr fontId="90"/>
  </si>
  <si>
    <t>経費の内訳</t>
    <rPh sb="0" eb="2">
      <t>ケイヒ</t>
    </rPh>
    <rPh sb="3" eb="5">
      <t>ウチワケ</t>
    </rPh>
    <phoneticPr fontId="72"/>
  </si>
  <si>
    <t>按分計算</t>
    <rPh sb="0" eb="4">
      <t>アンブンケイサン</t>
    </rPh>
    <phoneticPr fontId="72"/>
  </si>
  <si>
    <t>発電設備</t>
    <rPh sb="0" eb="2">
      <t>ハツデン</t>
    </rPh>
    <rPh sb="2" eb="4">
      <t>セツビ</t>
    </rPh>
    <phoneticPr fontId="72"/>
  </si>
  <si>
    <t>按分率</t>
    <rPh sb="0" eb="3">
      <t>アンブンリツ</t>
    </rPh>
    <phoneticPr fontId="72"/>
  </si>
  <si>
    <t>発電容量</t>
    <rPh sb="0" eb="2">
      <t>ハツデン</t>
    </rPh>
    <rPh sb="2" eb="4">
      <t>ヨウリョウ</t>
    </rPh>
    <phoneticPr fontId="72"/>
  </si>
  <si>
    <t>蓄電池
容量</t>
    <rPh sb="0" eb="3">
      <t>チクデンチ</t>
    </rPh>
    <rPh sb="4" eb="6">
      <t>ヨウリョウ</t>
    </rPh>
    <phoneticPr fontId="72"/>
  </si>
  <si>
    <t>国等補助控除後の都助成対象</t>
  </si>
  <si>
    <t>助成区分</t>
    <rPh sb="0" eb="4">
      <t>ジョセイクブン</t>
    </rPh>
    <phoneticPr fontId="72"/>
  </si>
  <si>
    <t>ｋW</t>
    <phoneticPr fontId="72"/>
  </si>
  <si>
    <t>ｋWh</t>
    <phoneticPr fontId="72"/>
  </si>
  <si>
    <t>％</t>
    <phoneticPr fontId="72"/>
  </si>
  <si>
    <t>合計（消費税含）</t>
    <rPh sb="0" eb="2">
      <t>ゴウケイ</t>
    </rPh>
    <rPh sb="3" eb="5">
      <t>ショウヒ</t>
    </rPh>
    <rPh sb="5" eb="6">
      <t>ゼイ</t>
    </rPh>
    <rPh sb="6" eb="7">
      <t>フク</t>
    </rPh>
    <phoneticPr fontId="72"/>
  </si>
  <si>
    <t>算定上限額（太陽光分）</t>
    <rPh sb="0" eb="5">
      <t>サンテイジョウゲンガク</t>
    </rPh>
    <rPh sb="6" eb="10">
      <t>タイヨウコウブン</t>
    </rPh>
    <phoneticPr fontId="72"/>
  </si>
  <si>
    <t>算定上限額（蓄電池額分）</t>
    <rPh sb="0" eb="2">
      <t>サンテイ</t>
    </rPh>
    <rPh sb="2" eb="5">
      <t>ジョウゲンガク</t>
    </rPh>
    <rPh sb="6" eb="9">
      <t>チクデンチ</t>
    </rPh>
    <rPh sb="9" eb="10">
      <t>ガク</t>
    </rPh>
    <rPh sb="10" eb="11">
      <t>ブン</t>
    </rPh>
    <phoneticPr fontId="72"/>
  </si>
  <si>
    <t>算定上限額（合計）</t>
    <rPh sb="0" eb="5">
      <t>サンテイジョウゲンガク</t>
    </rPh>
    <rPh sb="6" eb="8">
      <t>ゴウケイ</t>
    </rPh>
    <phoneticPr fontId="72"/>
  </si>
  <si>
    <t>費用区分</t>
    <rPh sb="0" eb="2">
      <t>ヒヨウ</t>
    </rPh>
    <rPh sb="2" eb="4">
      <t>クブン</t>
    </rPh>
    <phoneticPr fontId="67"/>
  </si>
  <si>
    <t>あり</t>
    <phoneticPr fontId="67"/>
  </si>
  <si>
    <t>なし</t>
    <phoneticPr fontId="67"/>
  </si>
  <si>
    <t>国等補助金の併用</t>
    <rPh sb="0" eb="1">
      <t>クニ</t>
    </rPh>
    <rPh sb="1" eb="2">
      <t>トウ</t>
    </rPh>
    <rPh sb="2" eb="5">
      <t>ホジョキン</t>
    </rPh>
    <rPh sb="6" eb="8">
      <t>ヘイヨウ</t>
    </rPh>
    <phoneticPr fontId="67"/>
  </si>
  <si>
    <t>都助成率</t>
    <rPh sb="0" eb="1">
      <t>ト</t>
    </rPh>
    <rPh sb="1" eb="3">
      <t>ジョセイ</t>
    </rPh>
    <rPh sb="3" eb="4">
      <t>リツ</t>
    </rPh>
    <phoneticPr fontId="67"/>
  </si>
  <si>
    <t>限度額①</t>
    <rPh sb="0" eb="2">
      <t>ゲンド</t>
    </rPh>
    <rPh sb="2" eb="3">
      <t>ガク</t>
    </rPh>
    <phoneticPr fontId="67"/>
  </si>
  <si>
    <t>限度額②</t>
    <rPh sb="0" eb="2">
      <t>ゲンド</t>
    </rPh>
    <rPh sb="2" eb="3">
      <t>ガク</t>
    </rPh>
    <phoneticPr fontId="67"/>
  </si>
  <si>
    <t>太陽光発電</t>
    <rPh sb="0" eb="2">
      <t>タイヨウ</t>
    </rPh>
    <rPh sb="2" eb="3">
      <t>コウ</t>
    </rPh>
    <rPh sb="3" eb="5">
      <t>ハツデン</t>
    </rPh>
    <phoneticPr fontId="67"/>
  </si>
  <si>
    <t>費用区分</t>
    <rPh sb="0" eb="2">
      <t>ヒヨウ</t>
    </rPh>
    <rPh sb="2" eb="4">
      <t>クブン</t>
    </rPh>
    <phoneticPr fontId="72"/>
  </si>
  <si>
    <t>設計費</t>
    <rPh sb="0" eb="2">
      <t>セッケイ</t>
    </rPh>
    <rPh sb="2" eb="3">
      <t>ヒ</t>
    </rPh>
    <phoneticPr fontId="67"/>
  </si>
  <si>
    <t>設備費</t>
    <rPh sb="0" eb="3">
      <t>セツビヒ</t>
    </rPh>
    <phoneticPr fontId="67"/>
  </si>
  <si>
    <t>工事費</t>
    <rPh sb="0" eb="3">
      <t>コウジヒ</t>
    </rPh>
    <phoneticPr fontId="67"/>
  </si>
  <si>
    <t>1億円</t>
    <rPh sb="1" eb="2">
      <t>オク</t>
    </rPh>
    <rPh sb="2" eb="3">
      <t>エン</t>
    </rPh>
    <phoneticPr fontId="67"/>
  </si>
  <si>
    <t>助成区分</t>
    <rPh sb="0" eb="2">
      <t>ジョセイ</t>
    </rPh>
    <rPh sb="2" eb="4">
      <t>クブン</t>
    </rPh>
    <phoneticPr fontId="67"/>
  </si>
  <si>
    <t>都助成率</t>
    <rPh sb="0" eb="1">
      <t>ト</t>
    </rPh>
    <rPh sb="1" eb="3">
      <t>ジョセイ</t>
    </rPh>
    <rPh sb="3" eb="4">
      <t>リツ</t>
    </rPh>
    <phoneticPr fontId="90"/>
  </si>
  <si>
    <t>単位上限</t>
    <rPh sb="0" eb="2">
      <t>タンイ</t>
    </rPh>
    <rPh sb="2" eb="4">
      <t>ジョウゲン</t>
    </rPh>
    <phoneticPr fontId="67"/>
  </si>
  <si>
    <t>事業費上限</t>
    <rPh sb="0" eb="2">
      <t>ジギョウ</t>
    </rPh>
    <rPh sb="2" eb="3">
      <t>ヒ</t>
    </rPh>
    <rPh sb="3" eb="5">
      <t>ジョウゲン</t>
    </rPh>
    <phoneticPr fontId="67"/>
  </si>
  <si>
    <t>事業費上限</t>
    <phoneticPr fontId="67"/>
  </si>
  <si>
    <t>発電設備＋蓄電池</t>
    <rPh sb="0" eb="2">
      <t>ハツデン</t>
    </rPh>
    <rPh sb="2" eb="4">
      <t>セツビ</t>
    </rPh>
    <rPh sb="5" eb="8">
      <t>チクデンチ</t>
    </rPh>
    <phoneticPr fontId="67"/>
  </si>
  <si>
    <t>発電容量+蓄電容量</t>
    <rPh sb="0" eb="2">
      <t>ハツデン</t>
    </rPh>
    <rPh sb="2" eb="4">
      <t>ヨウリョウ</t>
    </rPh>
    <rPh sb="5" eb="7">
      <t>チクデン</t>
    </rPh>
    <rPh sb="7" eb="9">
      <t>ヨウリョウ</t>
    </rPh>
    <phoneticPr fontId="67"/>
  </si>
  <si>
    <t>kW+kWh</t>
    <phoneticPr fontId="67"/>
  </si>
  <si>
    <t>発電設備</t>
    <rPh sb="0" eb="2">
      <t>ハツデン</t>
    </rPh>
    <rPh sb="2" eb="4">
      <t>セツビ</t>
    </rPh>
    <phoneticPr fontId="67"/>
  </si>
  <si>
    <t>共通設備</t>
    <rPh sb="0" eb="2">
      <t>キョウツウ</t>
    </rPh>
    <rPh sb="2" eb="4">
      <t>セツビ</t>
    </rPh>
    <phoneticPr fontId="67"/>
  </si>
  <si>
    <t>合計（税抜）</t>
    <rPh sb="0" eb="2">
      <t>ゴウケイ</t>
    </rPh>
    <rPh sb="3" eb="5">
      <t>ゼイヌキ</t>
    </rPh>
    <phoneticPr fontId="67"/>
  </si>
  <si>
    <t>消費税</t>
    <rPh sb="0" eb="3">
      <t>ショウヒゼイ</t>
    </rPh>
    <phoneticPr fontId="67"/>
  </si>
  <si>
    <t>合計（税込）</t>
    <rPh sb="0" eb="2">
      <t>ゴウケイ</t>
    </rPh>
    <rPh sb="3" eb="5">
      <t>ゼイコミ</t>
    </rPh>
    <phoneticPr fontId="67"/>
  </si>
  <si>
    <t>kw上限</t>
    <rPh sb="2" eb="4">
      <t>ジョウゲン</t>
    </rPh>
    <phoneticPr fontId="67"/>
  </si>
  <si>
    <t>申請額</t>
    <rPh sb="0" eb="2">
      <t>シンセイ</t>
    </rPh>
    <rPh sb="2" eb="3">
      <t>ガク</t>
    </rPh>
    <phoneticPr fontId="67"/>
  </si>
  <si>
    <t>事業上限</t>
    <rPh sb="0" eb="2">
      <t>ジギョウ</t>
    </rPh>
    <rPh sb="2" eb="4">
      <t>ジョウゲン</t>
    </rPh>
    <phoneticPr fontId="67"/>
  </si>
  <si>
    <t>今回の発電設備助成条件</t>
    <rPh sb="0" eb="2">
      <t>コンカイ</t>
    </rPh>
    <rPh sb="3" eb="5">
      <t>ハツデン</t>
    </rPh>
    <rPh sb="5" eb="7">
      <t>セツビ</t>
    </rPh>
    <rPh sb="7" eb="9">
      <t>ジョセイ</t>
    </rPh>
    <rPh sb="9" eb="11">
      <t>ジョウケン</t>
    </rPh>
    <phoneticPr fontId="67"/>
  </si>
  <si>
    <t>助成率上限</t>
    <rPh sb="0" eb="2">
      <t>ジョセイ</t>
    </rPh>
    <rPh sb="2" eb="3">
      <t>リツ</t>
    </rPh>
    <rPh sb="3" eb="5">
      <t>ジョウゲン</t>
    </rPh>
    <phoneticPr fontId="67"/>
  </si>
  <si>
    <t>区市町村 or 民間判断</t>
    <rPh sb="0" eb="4">
      <t>クシチョウソン</t>
    </rPh>
    <rPh sb="8" eb="10">
      <t>ミンカン</t>
    </rPh>
    <rPh sb="10" eb="12">
      <t>ハンダン</t>
    </rPh>
    <phoneticPr fontId="67"/>
  </si>
  <si>
    <t>今回の蓄電池助成条件</t>
    <rPh sb="0" eb="2">
      <t>コンカイ</t>
    </rPh>
    <rPh sb="3" eb="6">
      <t>チクデンチ</t>
    </rPh>
    <rPh sb="6" eb="8">
      <t>ジョセイ</t>
    </rPh>
    <rPh sb="8" eb="10">
      <t>ジョウケン</t>
    </rPh>
    <phoneticPr fontId="67"/>
  </si>
  <si>
    <t>kwh上限</t>
    <rPh sb="3" eb="5">
      <t>ジョウゲン</t>
    </rPh>
    <phoneticPr fontId="67"/>
  </si>
  <si>
    <t>4</t>
    <phoneticPr fontId="67"/>
  </si>
  <si>
    <t>助成対象容量</t>
    <rPh sb="0" eb="2">
      <t>ジョセイ</t>
    </rPh>
    <rPh sb="2" eb="4">
      <t>タイショウ</t>
    </rPh>
    <rPh sb="4" eb="6">
      <t>ヨウリョウ</t>
    </rPh>
    <phoneticPr fontId="67"/>
  </si>
  <si>
    <t>申請総合計</t>
    <rPh sb="0" eb="2">
      <t>シンセイ</t>
    </rPh>
    <rPh sb="2" eb="3">
      <t>ソウ</t>
    </rPh>
    <rPh sb="3" eb="5">
      <t>ゴウケイ</t>
    </rPh>
    <phoneticPr fontId="67"/>
  </si>
  <si>
    <t>事業費→</t>
    <rPh sb="0" eb="2">
      <t>ジギョウ</t>
    </rPh>
    <rPh sb="2" eb="3">
      <t>ヒ</t>
    </rPh>
    <phoneticPr fontId="67"/>
  </si>
  <si>
    <t>共通</t>
    <rPh sb="0" eb="2">
      <t>キョウツウ</t>
    </rPh>
    <phoneticPr fontId="72"/>
  </si>
  <si>
    <t>150,000円/kWh</t>
    <rPh sb="7" eb="8">
      <t>エン</t>
    </rPh>
    <phoneticPr fontId="67"/>
  </si>
  <si>
    <t>200,000円/kWh</t>
    <rPh sb="7" eb="8">
      <t>エン</t>
    </rPh>
    <phoneticPr fontId="67"/>
  </si>
  <si>
    <t>助成事業に要する経費</t>
    <phoneticPr fontId="67"/>
  </si>
  <si>
    <t>都の助成対象となる国等補助</t>
    <phoneticPr fontId="67"/>
  </si>
  <si>
    <t>国等補助控除無し都助成対象経費</t>
    <phoneticPr fontId="67"/>
  </si>
  <si>
    <t>国等補助控除後の都助成対象</t>
    <phoneticPr fontId="67"/>
  </si>
  <si>
    <t>公社利用欄</t>
    <rPh sb="0" eb="2">
      <t>コウシャ</t>
    </rPh>
    <rPh sb="2" eb="4">
      <t>リヨウ</t>
    </rPh>
    <rPh sb="4" eb="5">
      <t>ラン</t>
    </rPh>
    <phoneticPr fontId="67"/>
  </si>
  <si>
    <t>按分時</t>
    <rPh sb="0" eb="2">
      <t>アンブン</t>
    </rPh>
    <rPh sb="2" eb="3">
      <t>ジ</t>
    </rPh>
    <phoneticPr fontId="67"/>
  </si>
  <si>
    <t>共通利用時</t>
    <rPh sb="0" eb="4">
      <t>キョウツウリヨウ</t>
    </rPh>
    <rPh sb="4" eb="5">
      <t>ジ</t>
    </rPh>
    <phoneticPr fontId="67"/>
  </si>
  <si>
    <t>国等補助控除後の都助成対象
(H列-G列)</t>
    <rPh sb="0" eb="1">
      <t>クニ</t>
    </rPh>
    <rPh sb="1" eb="2">
      <t>トウ</t>
    </rPh>
    <rPh sb="2" eb="4">
      <t>ホジョ</t>
    </rPh>
    <rPh sb="4" eb="6">
      <t>コウジョ</t>
    </rPh>
    <rPh sb="6" eb="7">
      <t>ゴ</t>
    </rPh>
    <rPh sb="8" eb="9">
      <t>ト</t>
    </rPh>
    <rPh sb="9" eb="11">
      <t>ジョセイ</t>
    </rPh>
    <rPh sb="11" eb="13">
      <t>タイショウ</t>
    </rPh>
    <rPh sb="16" eb="17">
      <t>レツ</t>
    </rPh>
    <phoneticPr fontId="72"/>
  </si>
  <si>
    <t>設計費</t>
    <rPh sb="0" eb="3">
      <t>セッケイヒ</t>
    </rPh>
    <phoneticPr fontId="67"/>
  </si>
  <si>
    <t>助成金額</t>
    <rPh sb="0" eb="4">
      <t>ジョセイキンガク</t>
    </rPh>
    <phoneticPr fontId="67"/>
  </si>
  <si>
    <t>発電設備</t>
    <phoneticPr fontId="67"/>
  </si>
  <si>
    <t>蓄電池</t>
    <phoneticPr fontId="67"/>
  </si>
  <si>
    <t>助成対象経費</t>
    <rPh sb="0" eb="6">
      <t>ジョセイタイショウケイヒ</t>
    </rPh>
    <phoneticPr fontId="67"/>
  </si>
  <si>
    <t>データ引抜</t>
    <rPh sb="3" eb="5">
      <t>ヒキヌキ</t>
    </rPh>
    <phoneticPr fontId="67"/>
  </si>
  <si>
    <t>設備の種類</t>
    <rPh sb="0" eb="2">
      <t>セツビ</t>
    </rPh>
    <rPh sb="3" eb="5">
      <t>シュルイ</t>
    </rPh>
    <phoneticPr fontId="67"/>
  </si>
  <si>
    <t>風力発電</t>
    <rPh sb="0" eb="2">
      <t>フウリョク</t>
    </rPh>
    <rPh sb="2" eb="4">
      <t>ハツデン</t>
    </rPh>
    <phoneticPr fontId="67"/>
  </si>
  <si>
    <t>水力発電</t>
    <rPh sb="0" eb="2">
      <t>スイリョク</t>
    </rPh>
    <rPh sb="2" eb="4">
      <t>ハツデン</t>
    </rPh>
    <phoneticPr fontId="67"/>
  </si>
  <si>
    <t>地熱発電</t>
    <rPh sb="0" eb="2">
      <t>チネツ</t>
    </rPh>
    <rPh sb="2" eb="4">
      <t>ハツデン</t>
    </rPh>
    <phoneticPr fontId="67"/>
  </si>
  <si>
    <t>バイオマス発電</t>
    <rPh sb="5" eb="7">
      <t>ハツデン</t>
    </rPh>
    <phoneticPr fontId="67"/>
  </si>
  <si>
    <t>発電容量</t>
    <rPh sb="0" eb="2">
      <t>ハツデン</t>
    </rPh>
    <rPh sb="2" eb="4">
      <t>ヨウリョウ</t>
    </rPh>
    <phoneticPr fontId="67"/>
  </si>
  <si>
    <t>記</t>
    <rPh sb="0" eb="1">
      <t>シル</t>
    </rPh>
    <phoneticPr fontId="67"/>
  </si>
  <si>
    <r>
      <t xml:space="preserve">
中止（廃止）による影響
</t>
    </r>
    <r>
      <rPr>
        <sz val="9"/>
        <color theme="1"/>
        <rFont val="ＭＳ Ｐ明朝"/>
        <family val="1"/>
        <charset val="128"/>
      </rPr>
      <t>※中止する場合は、再開時期を記載</t>
    </r>
    <r>
      <rPr>
        <sz val="10.5"/>
        <color theme="1"/>
        <rFont val="ＭＳ Ｐ明朝"/>
        <family val="1"/>
        <charset val="128"/>
      </rPr>
      <t xml:space="preserve">
</t>
    </r>
    <rPh sb="1" eb="3">
      <t>チュウシ</t>
    </rPh>
    <rPh sb="4" eb="6">
      <t>ハイシ</t>
    </rPh>
    <rPh sb="10" eb="12">
      <t>エイキョウ</t>
    </rPh>
    <phoneticPr fontId="25"/>
  </si>
  <si>
    <t>助成金額</t>
    <rPh sb="0" eb="2">
      <t>ジョセイ</t>
    </rPh>
    <rPh sb="2" eb="4">
      <t>キンガク</t>
    </rPh>
    <phoneticPr fontId="67"/>
  </si>
  <si>
    <t>蓄電池助成率</t>
    <rPh sb="0" eb="3">
      <t>チクデンチ</t>
    </rPh>
    <rPh sb="3" eb="5">
      <t>ジョセイ</t>
    </rPh>
    <rPh sb="5" eb="6">
      <t>リツ</t>
    </rPh>
    <phoneticPr fontId="90"/>
  </si>
  <si>
    <t>第４号様式を入力しないと計算されません。</t>
    <rPh sb="0" eb="1">
      <t>ダイ</t>
    </rPh>
    <rPh sb="2" eb="3">
      <t>ゴウ</t>
    </rPh>
    <rPh sb="3" eb="5">
      <t>ヨウシキ</t>
    </rPh>
    <rPh sb="6" eb="8">
      <t>ニュウリョク</t>
    </rPh>
    <rPh sb="12" eb="14">
      <t>ケイサン</t>
    </rPh>
    <phoneticPr fontId="67"/>
  </si>
  <si>
    <r>
      <t>（注）</t>
    </r>
    <r>
      <rPr>
        <u/>
        <sz val="9"/>
        <rFont val="ＭＳ 明朝"/>
        <family val="1"/>
        <charset val="128"/>
      </rPr>
      <t>変更後の現在事項全部証明書の写し（発行後３ヵ月以内のもの）を提出してください。</t>
    </r>
    <rPh sb="1" eb="2">
      <t>チュウ</t>
    </rPh>
    <rPh sb="7" eb="9">
      <t>ゲンザイ</t>
    </rPh>
    <rPh sb="9" eb="11">
      <t>ジコウ</t>
    </rPh>
    <rPh sb="11" eb="13">
      <t>ゼンブ</t>
    </rPh>
    <rPh sb="13" eb="16">
      <t>ショウメイショ</t>
    </rPh>
    <rPh sb="17" eb="18">
      <t>ウツ</t>
    </rPh>
    <rPh sb="20" eb="22">
      <t>ハッコウ</t>
    </rPh>
    <rPh sb="22" eb="23">
      <t>ゴ</t>
    </rPh>
    <rPh sb="25" eb="26">
      <t>ゲツ</t>
    </rPh>
    <phoneticPr fontId="25"/>
  </si>
  <si>
    <t>処分の条件</t>
    <rPh sb="0" eb="2">
      <t>ショブン</t>
    </rPh>
    <rPh sb="3" eb="5">
      <t>ジョウケン</t>
    </rPh>
    <phoneticPr fontId="72"/>
  </si>
  <si>
    <t>　処分の相手方の現在事項全部証明書の写し（発行後３カ月以内のもの）を提出してください。</t>
    <rPh sb="1" eb="3">
      <t>ショブン</t>
    </rPh>
    <rPh sb="4" eb="7">
      <t>アイテガタ</t>
    </rPh>
    <phoneticPr fontId="72"/>
  </si>
  <si>
    <t>システム系統図</t>
    <phoneticPr fontId="72"/>
  </si>
  <si>
    <t>【太陽光発電の場合】</t>
    <phoneticPr fontId="72"/>
  </si>
  <si>
    <t>助成対象設備</t>
    <rPh sb="0" eb="2">
      <t>ジョセイ</t>
    </rPh>
    <rPh sb="2" eb="4">
      <t>タイショウ</t>
    </rPh>
    <rPh sb="4" eb="6">
      <t>セツビ</t>
    </rPh>
    <phoneticPr fontId="72"/>
  </si>
  <si>
    <t>助成対象外設備</t>
    <rPh sb="0" eb="2">
      <t>ジョセイ</t>
    </rPh>
    <rPh sb="2" eb="4">
      <t>タイショウ</t>
    </rPh>
    <rPh sb="4" eb="5">
      <t>ガイ</t>
    </rPh>
    <rPh sb="5" eb="7">
      <t>セツビ</t>
    </rPh>
    <phoneticPr fontId="72"/>
  </si>
  <si>
    <t>接続箱</t>
    <rPh sb="0" eb="2">
      <t>セツゾク</t>
    </rPh>
    <rPh sb="2" eb="3">
      <t>バコ</t>
    </rPh>
    <phoneticPr fontId="72"/>
  </si>
  <si>
    <t>データ
計測装置</t>
    <rPh sb="4" eb="6">
      <t>ケイソク</t>
    </rPh>
    <rPh sb="6" eb="8">
      <t>ソウチ</t>
    </rPh>
    <phoneticPr fontId="72"/>
  </si>
  <si>
    <t>表示装置</t>
    <rPh sb="0" eb="2">
      <t>ヒョウジ</t>
    </rPh>
    <rPh sb="2" eb="4">
      <t>ソウチ</t>
    </rPh>
    <phoneticPr fontId="72"/>
  </si>
  <si>
    <t>受変電設備</t>
    <rPh sb="1" eb="2">
      <t>ヘン</t>
    </rPh>
    <phoneticPr fontId="72"/>
  </si>
  <si>
    <t>分電盤</t>
    <rPh sb="0" eb="3">
      <t>ブンデンバン</t>
    </rPh>
    <phoneticPr fontId="72"/>
  </si>
  <si>
    <t>零相電圧検出器(ZPD)</t>
    <phoneticPr fontId="72"/>
  </si>
  <si>
    <t>負荷</t>
    <rPh sb="0" eb="2">
      <t>フカ</t>
    </rPh>
    <phoneticPr fontId="72"/>
  </si>
  <si>
    <t>逆電力継電器(RPR)</t>
    <phoneticPr fontId="72"/>
  </si>
  <si>
    <t>地絡過電圧継電器(OVGR)</t>
    <phoneticPr fontId="72"/>
  </si>
  <si>
    <t>パワーコンディショナ
（5.0kW）</t>
    <phoneticPr fontId="72"/>
  </si>
  <si>
    <t>ハイブリッド
パワーコンディショナ
（5.0kW）</t>
    <phoneticPr fontId="72"/>
  </si>
  <si>
    <t>蓄電池
(10kWh)</t>
    <rPh sb="0" eb="3">
      <t>チクデンチ</t>
    </rPh>
    <phoneticPr fontId="72"/>
  </si>
  <si>
    <t>太陽電池モジュール</t>
    <rPh sb="0" eb="2">
      <t>タイヨウ</t>
    </rPh>
    <rPh sb="2" eb="4">
      <t>デンチ</t>
    </rPh>
    <phoneticPr fontId="67"/>
  </si>
  <si>
    <t>3/4</t>
  </si>
  <si>
    <t>パワーコンディショナー</t>
    <phoneticPr fontId="67"/>
  </si>
  <si>
    <t>見積明細番号１</t>
    <rPh sb="0" eb="2">
      <t>ミツモリ</t>
    </rPh>
    <rPh sb="2" eb="4">
      <t>メイサイ</t>
    </rPh>
    <rPh sb="4" eb="6">
      <t>バンゴウ</t>
    </rPh>
    <phoneticPr fontId="72"/>
  </si>
  <si>
    <t>見積明細番号２</t>
    <rPh sb="0" eb="2">
      <t>ミツモリ</t>
    </rPh>
    <rPh sb="2" eb="4">
      <t>メイサイ</t>
    </rPh>
    <rPh sb="4" eb="6">
      <t>バンゴウ</t>
    </rPh>
    <phoneticPr fontId="72"/>
  </si>
  <si>
    <t>見積明細番号５</t>
    <rPh sb="0" eb="2">
      <t>ミツモリ</t>
    </rPh>
    <rPh sb="2" eb="4">
      <t>メイサイ</t>
    </rPh>
    <rPh sb="4" eb="6">
      <t>バンゴウ</t>
    </rPh>
    <phoneticPr fontId="72"/>
  </si>
  <si>
    <t>見積明細番号３</t>
    <rPh sb="0" eb="2">
      <t>ミツモリ</t>
    </rPh>
    <rPh sb="2" eb="4">
      <t>メイサイ</t>
    </rPh>
    <rPh sb="4" eb="6">
      <t>バンゴウ</t>
    </rPh>
    <phoneticPr fontId="72"/>
  </si>
  <si>
    <t>見積明細番号４</t>
    <rPh sb="0" eb="2">
      <t>ミツモリ</t>
    </rPh>
    <rPh sb="2" eb="4">
      <t>メイサイ</t>
    </rPh>
    <rPh sb="4" eb="6">
      <t>バンゴウ</t>
    </rPh>
    <phoneticPr fontId="72"/>
  </si>
  <si>
    <t>見積明細番号10</t>
    <rPh sb="0" eb="2">
      <t>ミツモリ</t>
    </rPh>
    <rPh sb="2" eb="4">
      <t>メイサイ</t>
    </rPh>
    <rPh sb="4" eb="6">
      <t>バンゴウ</t>
    </rPh>
    <phoneticPr fontId="72"/>
  </si>
  <si>
    <t>見積明細番号11</t>
    <rPh sb="0" eb="2">
      <t>ミツモリ</t>
    </rPh>
    <rPh sb="2" eb="4">
      <t>メイサイ</t>
    </rPh>
    <rPh sb="4" eb="6">
      <t>バンゴウ</t>
    </rPh>
    <phoneticPr fontId="72"/>
  </si>
  <si>
    <t>見積明細番号７</t>
    <phoneticPr fontId="72"/>
  </si>
  <si>
    <t>見積明細番号〇</t>
    <phoneticPr fontId="72"/>
  </si>
  <si>
    <t>モジュール設置工事</t>
    <rPh sb="5" eb="7">
      <t>セッチ</t>
    </rPh>
    <rPh sb="7" eb="9">
      <t>コウジ</t>
    </rPh>
    <phoneticPr fontId="67"/>
  </si>
  <si>
    <t>蓄電池設置工事費</t>
    <rPh sb="0" eb="3">
      <t>チクデンチ</t>
    </rPh>
    <rPh sb="3" eb="5">
      <t>セッチ</t>
    </rPh>
    <rPh sb="5" eb="7">
      <t>コウジ</t>
    </rPh>
    <rPh sb="7" eb="8">
      <t>ヒ</t>
    </rPh>
    <phoneticPr fontId="67"/>
  </si>
  <si>
    <t>太陽光設計費</t>
    <rPh sb="0" eb="3">
      <t>タイヨウコウ</t>
    </rPh>
    <rPh sb="3" eb="5">
      <t>セッケイ</t>
    </rPh>
    <rPh sb="5" eb="6">
      <t>ヒ</t>
    </rPh>
    <phoneticPr fontId="67"/>
  </si>
  <si>
    <t>蓄電池設計費</t>
    <rPh sb="0" eb="3">
      <t>チクデンチ</t>
    </rPh>
    <rPh sb="3" eb="5">
      <t>セッケイ</t>
    </rPh>
    <rPh sb="5" eb="6">
      <t>ヒ</t>
    </rPh>
    <phoneticPr fontId="67"/>
  </si>
  <si>
    <t>共通設備の
利用範囲②</t>
    <rPh sb="0" eb="2">
      <t>キョウツウ</t>
    </rPh>
    <rPh sb="2" eb="4">
      <t>セツビ</t>
    </rPh>
    <rPh sb="6" eb="8">
      <t>リヨウ</t>
    </rPh>
    <rPh sb="8" eb="10">
      <t>ハンイ</t>
    </rPh>
    <phoneticPr fontId="72"/>
  </si>
  <si>
    <t>共通設備の
利用範囲①</t>
    <rPh sb="0" eb="2">
      <t>キョウツウ</t>
    </rPh>
    <rPh sb="2" eb="4">
      <t>セツビ</t>
    </rPh>
    <rPh sb="6" eb="8">
      <t>リヨウ</t>
    </rPh>
    <rPh sb="8" eb="10">
      <t>ハンイ</t>
    </rPh>
    <phoneticPr fontId="72"/>
  </si>
  <si>
    <t>見積明細番号１、２</t>
    <phoneticPr fontId="67"/>
  </si>
  <si>
    <t>見積明細番号３</t>
    <phoneticPr fontId="67"/>
  </si>
  <si>
    <t>見積明細番号４</t>
    <phoneticPr fontId="67"/>
  </si>
  <si>
    <t>見積明細番号７</t>
    <phoneticPr fontId="67"/>
  </si>
  <si>
    <t>見積明細番号10</t>
    <phoneticPr fontId="67"/>
  </si>
  <si>
    <t>共通設備の利用範囲①</t>
    <rPh sb="0" eb="2">
      <t>キョウツウ</t>
    </rPh>
    <rPh sb="2" eb="4">
      <t>セツビ</t>
    </rPh>
    <rPh sb="5" eb="7">
      <t>リヨウ</t>
    </rPh>
    <rPh sb="7" eb="9">
      <t>ハンイ</t>
    </rPh>
    <phoneticPr fontId="67"/>
  </si>
  <si>
    <t>共通設備の利用範囲②</t>
    <rPh sb="0" eb="2">
      <t>キョウツウ</t>
    </rPh>
    <rPh sb="2" eb="4">
      <t>セツビ</t>
    </rPh>
    <rPh sb="5" eb="7">
      <t>リヨウ</t>
    </rPh>
    <rPh sb="7" eb="9">
      <t>ハンイ</t>
    </rPh>
    <phoneticPr fontId="67"/>
  </si>
  <si>
    <t>○○ソーラー</t>
    <phoneticPr fontId="25"/>
  </si>
  <si>
    <t>ABC-123</t>
    <phoneticPr fontId="25"/>
  </si>
  <si>
    <t>https://</t>
    <phoneticPr fontId="25"/>
  </si>
  <si>
    <t>Ａ-２</t>
    <phoneticPr fontId="25"/>
  </si>
  <si>
    <t>Ａ-１</t>
    <phoneticPr fontId="25"/>
  </si>
  <si>
    <t>A-３</t>
    <phoneticPr fontId="25"/>
  </si>
  <si>
    <t>PCS-123</t>
    <phoneticPr fontId="25"/>
  </si>
  <si>
    <t>LIB-123</t>
    <phoneticPr fontId="25"/>
  </si>
  <si>
    <t>接続箱・ハイブリッドPCS</t>
    <rPh sb="0" eb="3">
      <t>セツゾクバコ</t>
    </rPh>
    <phoneticPr fontId="67"/>
  </si>
  <si>
    <t>データ計測装置・表示装置</t>
    <rPh sb="3" eb="5">
      <t>ケイソク</t>
    </rPh>
    <rPh sb="5" eb="7">
      <t>ソウチ</t>
    </rPh>
    <rPh sb="8" eb="12">
      <t>ヒョウジソウチ</t>
    </rPh>
    <phoneticPr fontId="67"/>
  </si>
  <si>
    <t>見積明細番号11</t>
  </si>
  <si>
    <t>見積明細番号12</t>
  </si>
  <si>
    <t>見積明細番号13</t>
  </si>
  <si>
    <t>見積明細番号14</t>
  </si>
  <si>
    <t>交付決定番号</t>
    <rPh sb="0" eb="2">
      <t>コウフ</t>
    </rPh>
    <rPh sb="2" eb="4">
      <t>ケッテイ</t>
    </rPh>
    <rPh sb="4" eb="6">
      <t>バンゴウ</t>
    </rPh>
    <phoneticPr fontId="72"/>
  </si>
  <si>
    <t>定格容量総計</t>
    <rPh sb="0" eb="2">
      <t>テイカク</t>
    </rPh>
    <rPh sb="2" eb="4">
      <t>ヨウリョウ</t>
    </rPh>
    <rPh sb="4" eb="6">
      <t>ソウケイ</t>
    </rPh>
    <phoneticPr fontId="25"/>
  </si>
  <si>
    <t>助成容量(kWh)</t>
    <rPh sb="0" eb="2">
      <t>ジョセイ</t>
    </rPh>
    <rPh sb="2" eb="4">
      <t>ヨウリョウ</t>
    </rPh>
    <phoneticPr fontId="90"/>
  </si>
  <si>
    <t>総容量(kWh)</t>
    <rPh sb="0" eb="1">
      <t>ソウ</t>
    </rPh>
    <rPh sb="1" eb="3">
      <t>ヨウリョウ</t>
    </rPh>
    <phoneticPr fontId="90"/>
  </si>
  <si>
    <t>130,000円/kWh</t>
    <rPh sb="7" eb="8">
      <t>エン</t>
    </rPh>
    <phoneticPr fontId="67"/>
  </si>
  <si>
    <t>（9）蓄電池総容量</t>
    <rPh sb="3" eb="6">
      <t>チクデンチ</t>
    </rPh>
    <rPh sb="6" eb="9">
      <t>ソウヨウリョウ</t>
    </rPh>
    <phoneticPr fontId="30"/>
  </si>
  <si>
    <t>共通様式２　助成対象事業経費算出書</t>
    <rPh sb="0" eb="2">
      <t>キョウツウ</t>
    </rPh>
    <rPh sb="2" eb="4">
      <t>ヨウシキ</t>
    </rPh>
    <rPh sb="6" eb="8">
      <t>ジョセイ</t>
    </rPh>
    <rPh sb="8" eb="10">
      <t>タイショウ</t>
    </rPh>
    <rPh sb="10" eb="12">
      <t>ジギョウ</t>
    </rPh>
    <rPh sb="12" eb="14">
      <t>ケイヒ</t>
    </rPh>
    <rPh sb="14" eb="17">
      <t>サンシュツショ</t>
    </rPh>
    <phoneticPr fontId="72"/>
  </si>
  <si>
    <t>第５号様式（第13条関係）</t>
    <phoneticPr fontId="25"/>
  </si>
  <si>
    <t>第６号様式（第14条関係）</t>
    <phoneticPr fontId="25"/>
  </si>
  <si>
    <t>助成事業承継届出書</t>
    <rPh sb="2" eb="4">
      <t>ジギョウ</t>
    </rPh>
    <rPh sb="4" eb="6">
      <t>ショウケイ</t>
    </rPh>
    <rPh sb="6" eb="8">
      <t>トドケデ</t>
    </rPh>
    <rPh sb="8" eb="9">
      <t>ショ</t>
    </rPh>
    <phoneticPr fontId="25"/>
  </si>
  <si>
    <t>第７号様式（第15条関係）</t>
    <phoneticPr fontId="25"/>
  </si>
  <si>
    <t>助成事業計画変更届出書</t>
    <rPh sb="2" eb="4">
      <t>ジギョウ</t>
    </rPh>
    <rPh sb="4" eb="6">
      <t>ケイカク</t>
    </rPh>
    <rPh sb="6" eb="8">
      <t>ヘンコウ</t>
    </rPh>
    <rPh sb="8" eb="10">
      <t>トドケデ</t>
    </rPh>
    <rPh sb="10" eb="11">
      <t>ショ</t>
    </rPh>
    <phoneticPr fontId="25"/>
  </si>
  <si>
    <t>第８号様式（第17条関係）</t>
    <phoneticPr fontId="25"/>
  </si>
  <si>
    <t>第９号様式（第19条関係）</t>
    <phoneticPr fontId="25"/>
  </si>
  <si>
    <t>助成事業中止（廃止）届出書</t>
    <rPh sb="2" eb="4">
      <t>ジギョウ</t>
    </rPh>
    <rPh sb="4" eb="6">
      <t>チュウシ</t>
    </rPh>
    <rPh sb="7" eb="9">
      <t>ハイシ</t>
    </rPh>
    <rPh sb="10" eb="12">
      <t>トドケデ</t>
    </rPh>
    <rPh sb="12" eb="13">
      <t>ショ</t>
    </rPh>
    <phoneticPr fontId="25"/>
  </si>
  <si>
    <t>設備の導入場所の施設名称</t>
    <phoneticPr fontId="25"/>
  </si>
  <si>
    <t>助成容量（kWh）</t>
    <rPh sb="0" eb="4">
      <t>ジョセイヨウリョウ</t>
    </rPh>
    <phoneticPr fontId="90"/>
  </si>
  <si>
    <t>助成容量</t>
    <rPh sb="0" eb="2">
      <t>ジョセイ</t>
    </rPh>
    <rPh sb="2" eb="4">
      <t>ヨウリョウ</t>
    </rPh>
    <phoneticPr fontId="25"/>
  </si>
  <si>
    <t>国等補助控除無し都助成対象経費</t>
    <phoneticPr fontId="90"/>
  </si>
  <si>
    <t>発電設備</t>
    <rPh sb="0" eb="4">
      <t>ハツデンセツビ</t>
    </rPh>
    <phoneticPr fontId="90"/>
  </si>
  <si>
    <t>発電設備中
共通利用設備</t>
    <rPh sb="0" eb="4">
      <t>ハツデンセツビ</t>
    </rPh>
    <rPh sb="4" eb="5">
      <t>チュウ</t>
    </rPh>
    <rPh sb="6" eb="12">
      <t>キョウツウリヨウセツビ</t>
    </rPh>
    <phoneticPr fontId="90"/>
  </si>
  <si>
    <t>蓄電池</t>
    <rPh sb="0" eb="3">
      <t>チクデンチ</t>
    </rPh>
    <phoneticPr fontId="90"/>
  </si>
  <si>
    <t>蓄電池中
共通利用設備</t>
    <rPh sb="0" eb="4">
      <t>チクデンチチュウ</t>
    </rPh>
    <rPh sb="5" eb="11">
      <t>キョウツウリヨウセツビ</t>
    </rPh>
    <phoneticPr fontId="90"/>
  </si>
  <si>
    <t>地熱</t>
    <rPh sb="0" eb="2">
      <t>チネツ</t>
    </rPh>
    <phoneticPr fontId="67"/>
  </si>
  <si>
    <t>なし</t>
  </si>
  <si>
    <t>A-１</t>
    <phoneticPr fontId="67"/>
  </si>
  <si>
    <t>蓄電池に関する事業</t>
    <rPh sb="0" eb="3">
      <t>チクデンチ</t>
    </rPh>
    <rPh sb="4" eb="5">
      <t>カン</t>
    </rPh>
    <rPh sb="7" eb="9">
      <t>ジギョウ</t>
    </rPh>
    <phoneticPr fontId="72"/>
  </si>
  <si>
    <t>蓄電容量（kWh）</t>
    <rPh sb="0" eb="2">
      <t>チクデン</t>
    </rPh>
    <rPh sb="2" eb="4">
      <t>ヨウリョウ</t>
    </rPh>
    <phoneticPr fontId="72"/>
  </si>
  <si>
    <t>200,000円/kWh</t>
    <rPh sb="7" eb="8">
      <t>エン</t>
    </rPh>
    <phoneticPr fontId="72"/>
  </si>
  <si>
    <t>3/4</t>
    <phoneticPr fontId="72"/>
  </si>
  <si>
    <t>450万円</t>
    <rPh sb="3" eb="4">
      <t>マン</t>
    </rPh>
    <rPh sb="4" eb="5">
      <t>エン</t>
    </rPh>
    <phoneticPr fontId="72"/>
  </si>
  <si>
    <t>220,001円/kWh</t>
    <rPh sb="7" eb="8">
      <t>エン</t>
    </rPh>
    <phoneticPr fontId="72"/>
  </si>
  <si>
    <t>400万円</t>
    <rPh sb="3" eb="4">
      <t>マン</t>
    </rPh>
    <rPh sb="4" eb="5">
      <t>エン</t>
    </rPh>
    <phoneticPr fontId="72"/>
  </si>
  <si>
    <t>300万円</t>
    <rPh sb="3" eb="4">
      <t>マン</t>
    </rPh>
    <rPh sb="4" eb="5">
      <t>エン</t>
    </rPh>
    <phoneticPr fontId="67"/>
  </si>
  <si>
    <t>平常時蓄電容量</t>
    <rPh sb="0" eb="2">
      <t>ヘイジョウ</t>
    </rPh>
    <rPh sb="2" eb="3">
      <t>ジ</t>
    </rPh>
    <rPh sb="3" eb="5">
      <t>チクデン</t>
    </rPh>
    <rPh sb="5" eb="7">
      <t>ヨウリョウ</t>
    </rPh>
    <phoneticPr fontId="72"/>
  </si>
  <si>
    <t>kWh</t>
    <phoneticPr fontId="72"/>
  </si>
  <si>
    <t>助成対象となる蓄電池容量</t>
    <rPh sb="0" eb="2">
      <t>ジョセイ</t>
    </rPh>
    <rPh sb="2" eb="4">
      <t>タイショウ</t>
    </rPh>
    <rPh sb="7" eb="10">
      <t>チクデンチ</t>
    </rPh>
    <rPh sb="10" eb="12">
      <t>ヨウリョウ</t>
    </rPh>
    <phoneticPr fontId="72"/>
  </si>
  <si>
    <t>150,000円/kWh</t>
    <rPh sb="7" eb="8">
      <t>エン</t>
    </rPh>
    <phoneticPr fontId="72"/>
  </si>
  <si>
    <t>300万円</t>
    <rPh sb="3" eb="4">
      <t>マン</t>
    </rPh>
    <rPh sb="4" eb="5">
      <t>エン</t>
    </rPh>
    <phoneticPr fontId="72"/>
  </si>
  <si>
    <t>400万円</t>
    <rPh sb="3" eb="5">
      <t>マンエン</t>
    </rPh>
    <phoneticPr fontId="67"/>
  </si>
  <si>
    <t>発災時蓄電容量</t>
    <rPh sb="0" eb="2">
      <t>ハッサイ</t>
    </rPh>
    <rPh sb="2" eb="3">
      <t>ジ</t>
    </rPh>
    <rPh sb="3" eb="5">
      <t>チクデン</t>
    </rPh>
    <rPh sb="5" eb="7">
      <t>ヨウリョウ</t>
    </rPh>
    <phoneticPr fontId="72"/>
  </si>
  <si>
    <t>都助成対象比率</t>
    <rPh sb="0" eb="1">
      <t>ト</t>
    </rPh>
    <rPh sb="1" eb="3">
      <t>ジョセイ</t>
    </rPh>
    <rPh sb="3" eb="5">
      <t>タイショウ</t>
    </rPh>
    <rPh sb="5" eb="7">
      <t>ヒリツ</t>
    </rPh>
    <phoneticPr fontId="72"/>
  </si>
  <si>
    <t>450万円</t>
    <rPh sb="3" eb="5">
      <t>マンエン</t>
    </rPh>
    <phoneticPr fontId="67"/>
  </si>
  <si>
    <t>上記以外の容量</t>
    <rPh sb="0" eb="2">
      <t>ジョウキ</t>
    </rPh>
    <rPh sb="2" eb="4">
      <t>イガイ</t>
    </rPh>
    <rPh sb="5" eb="7">
      <t>ヨウリョウ</t>
    </rPh>
    <phoneticPr fontId="72"/>
  </si>
  <si>
    <t>既設発電設備の有無</t>
    <rPh sb="0" eb="2">
      <t>キセツ</t>
    </rPh>
    <rPh sb="2" eb="4">
      <t>ハツデン</t>
    </rPh>
    <rPh sb="4" eb="6">
      <t>セツビ</t>
    </rPh>
    <rPh sb="7" eb="9">
      <t>ウム</t>
    </rPh>
    <phoneticPr fontId="67"/>
  </si>
  <si>
    <t>蓄電池総容量</t>
    <rPh sb="0" eb="3">
      <t>チクデンチ</t>
    </rPh>
    <rPh sb="3" eb="4">
      <t>ソウ</t>
    </rPh>
    <rPh sb="4" eb="6">
      <t>ヨウリョウ</t>
    </rPh>
    <phoneticPr fontId="72"/>
  </si>
  <si>
    <t>既設再エネ発電出力</t>
    <rPh sb="0" eb="2">
      <t>キセツ</t>
    </rPh>
    <rPh sb="2" eb="3">
      <t>サイ</t>
    </rPh>
    <rPh sb="5" eb="7">
      <t>ハツデン</t>
    </rPh>
    <rPh sb="7" eb="9">
      <t>シュツリョク</t>
    </rPh>
    <phoneticPr fontId="67"/>
  </si>
  <si>
    <t>kW</t>
    <phoneticPr fontId="67"/>
  </si>
  <si>
    <t>4</t>
    <phoneticPr fontId="72"/>
  </si>
  <si>
    <t>設置工事</t>
    <rPh sb="0" eb="2">
      <t>セッチ</t>
    </rPh>
    <rPh sb="2" eb="4">
      <t>コウジ</t>
    </rPh>
    <phoneticPr fontId="67"/>
  </si>
  <si>
    <t>B-１</t>
    <phoneticPr fontId="67"/>
  </si>
  <si>
    <t>kwh単価</t>
    <rPh sb="3" eb="5">
      <t>タンカ</t>
    </rPh>
    <phoneticPr fontId="72"/>
  </si>
  <si>
    <t>国補助控除前</t>
    <rPh sb="0" eb="1">
      <t>クニ</t>
    </rPh>
    <rPh sb="1" eb="3">
      <t>ホジョ</t>
    </rPh>
    <rPh sb="3" eb="5">
      <t>コウジョ</t>
    </rPh>
    <rPh sb="5" eb="6">
      <t>マエ</t>
    </rPh>
    <phoneticPr fontId="72"/>
  </si>
  <si>
    <t>都助成
交付申請額</t>
    <rPh sb="0" eb="1">
      <t>ト</t>
    </rPh>
    <rPh sb="4" eb="6">
      <t>コウフ</t>
    </rPh>
    <rPh sb="6" eb="8">
      <t>シンセイ</t>
    </rPh>
    <rPh sb="8" eb="9">
      <t>ガク</t>
    </rPh>
    <phoneticPr fontId="11"/>
  </si>
  <si>
    <t>国補助控除後</t>
    <rPh sb="0" eb="1">
      <t>クニ</t>
    </rPh>
    <rPh sb="1" eb="3">
      <t>ホジョ</t>
    </rPh>
    <rPh sb="3" eb="5">
      <t>コウジョ</t>
    </rPh>
    <rPh sb="5" eb="6">
      <t>ゴ</t>
    </rPh>
    <phoneticPr fontId="72"/>
  </si>
  <si>
    <t>本申請助成申請額</t>
    <rPh sb="0" eb="1">
      <t>ホン</t>
    </rPh>
    <rPh sb="1" eb="3">
      <t>シンセイ</t>
    </rPh>
    <rPh sb="3" eb="5">
      <t>ジョセイ</t>
    </rPh>
    <rPh sb="5" eb="8">
      <t>シンセイガク</t>
    </rPh>
    <phoneticPr fontId="72"/>
  </si>
  <si>
    <t>割合</t>
    <rPh sb="0" eb="2">
      <t>ワリアイ</t>
    </rPh>
    <phoneticPr fontId="72"/>
  </si>
  <si>
    <t>都助成
実績報告額</t>
    <phoneticPr fontId="11"/>
  </si>
  <si>
    <t>自治体上限</t>
    <rPh sb="0" eb="3">
      <t>ジチタイ</t>
    </rPh>
    <rPh sb="3" eb="5">
      <t>ジョウゲン</t>
    </rPh>
    <phoneticPr fontId="67"/>
  </si>
  <si>
    <t>民間上限</t>
    <rPh sb="0" eb="2">
      <t>ミンカン</t>
    </rPh>
    <rPh sb="2" eb="4">
      <t>ジョウゲン</t>
    </rPh>
    <phoneticPr fontId="67"/>
  </si>
  <si>
    <t>合計(税抜）</t>
    <rPh sb="0" eb="2">
      <t>ゴウケイ</t>
    </rPh>
    <rPh sb="3" eb="5">
      <t>ゼイヌキ</t>
    </rPh>
    <phoneticPr fontId="72"/>
  </si>
  <si>
    <t>共通様式2　助成対象事業経費内訳</t>
    <rPh sb="0" eb="2">
      <t>キョウツウ</t>
    </rPh>
    <rPh sb="2" eb="4">
      <t>ヨウシキ</t>
    </rPh>
    <rPh sb="6" eb="8">
      <t>ジョセイ</t>
    </rPh>
    <rPh sb="8" eb="10">
      <t>タイショウ</t>
    </rPh>
    <rPh sb="10" eb="12">
      <t>ジギョウ</t>
    </rPh>
    <rPh sb="12" eb="14">
      <t>ケイヒ</t>
    </rPh>
    <rPh sb="14" eb="16">
      <t>ウチワケ</t>
    </rPh>
    <phoneticPr fontId="72"/>
  </si>
  <si>
    <t>130,000円/kWh</t>
    <rPh sb="7" eb="8">
      <t>エン</t>
    </rPh>
    <phoneticPr fontId="72"/>
  </si>
  <si>
    <t>900万円</t>
    <rPh sb="3" eb="5">
      <t>マンエン</t>
    </rPh>
    <phoneticPr fontId="67"/>
  </si>
  <si>
    <t>800万円</t>
    <rPh sb="3" eb="5">
      <t>マンエン</t>
    </rPh>
    <phoneticPr fontId="67"/>
  </si>
  <si>
    <t>900万円</t>
    <rPh sb="3" eb="4">
      <t>マン</t>
    </rPh>
    <rPh sb="4" eb="5">
      <t>エン</t>
    </rPh>
    <phoneticPr fontId="72"/>
  </si>
  <si>
    <t>800万円</t>
    <rPh sb="3" eb="4">
      <t>マン</t>
    </rPh>
    <rPh sb="4" eb="5">
      <t>エン</t>
    </rPh>
    <phoneticPr fontId="72"/>
  </si>
  <si>
    <t>既設再エネ発電設備出力</t>
    <phoneticPr fontId="67"/>
  </si>
  <si>
    <t>kW</t>
    <phoneticPr fontId="72"/>
  </si>
  <si>
    <t>助成対象となる蓄電池容量</t>
    <rPh sb="0" eb="4">
      <t>ジョセイタイショウ</t>
    </rPh>
    <rPh sb="7" eb="12">
      <t>チクデンチヨウリョウ</t>
    </rPh>
    <phoneticPr fontId="67"/>
  </si>
  <si>
    <t>都助成対象比率</t>
    <phoneticPr fontId="67"/>
  </si>
  <si>
    <t>（１）交付申請について</t>
    <rPh sb="3" eb="7">
      <t>コウフシンセイ</t>
    </rPh>
    <phoneticPr fontId="26"/>
  </si>
  <si>
    <t>共通様式１－２から申請する助成対象設備を入力してください。</t>
    <rPh sb="0" eb="4">
      <t>キョウツウヨウシキ</t>
    </rPh>
    <rPh sb="9" eb="11">
      <t>シンセイ</t>
    </rPh>
    <rPh sb="13" eb="19">
      <t>ジョセイタイショウセツビ</t>
    </rPh>
    <rPh sb="20" eb="22">
      <t>ニュウリョク</t>
    </rPh>
    <phoneticPr fontId="25"/>
  </si>
  <si>
    <t>共通様式１－２を作成後、共通様式２より助成金額を計算してください。</t>
    <rPh sb="0" eb="4">
      <t>キョウツウヨウシキ</t>
    </rPh>
    <rPh sb="8" eb="11">
      <t>サクセイゴ</t>
    </rPh>
    <rPh sb="12" eb="16">
      <t>キョウツウヨウシキ</t>
    </rPh>
    <rPh sb="19" eb="23">
      <t>ジョセイキンガク</t>
    </rPh>
    <rPh sb="24" eb="26">
      <t>ケイサン</t>
    </rPh>
    <phoneticPr fontId="25"/>
  </si>
  <si>
    <t>（２）その他届出、申請について</t>
    <rPh sb="5" eb="6">
      <t>タ</t>
    </rPh>
    <rPh sb="6" eb="8">
      <t>トドケデ</t>
    </rPh>
    <rPh sb="9" eb="11">
      <t>シンセイ</t>
    </rPh>
    <phoneticPr fontId="26"/>
  </si>
  <si>
    <t>実績報告を除く届出、申請にも使用することができるため、大切に保管してください。</t>
    <rPh sb="0" eb="4">
      <t>ジッセキホウコク</t>
    </rPh>
    <rPh sb="5" eb="6">
      <t>ノゾ</t>
    </rPh>
    <rPh sb="7" eb="9">
      <t>トドケデ</t>
    </rPh>
    <rPh sb="10" eb="12">
      <t>シンセイ</t>
    </rPh>
    <rPh sb="14" eb="16">
      <t>シヨウ</t>
    </rPh>
    <rPh sb="27" eb="29">
      <t>タイセツ</t>
    </rPh>
    <rPh sb="30" eb="32">
      <t>ホカン</t>
    </rPh>
    <phoneticPr fontId="25"/>
  </si>
  <si>
    <t>１．申請する各様式のpdf作成ついて</t>
    <rPh sb="2" eb="4">
      <t>シンセイ</t>
    </rPh>
    <rPh sb="6" eb="7">
      <t>カク</t>
    </rPh>
    <rPh sb="7" eb="9">
      <t>ヨウシキ</t>
    </rPh>
    <rPh sb="13" eb="15">
      <t>サクセイ</t>
    </rPh>
    <phoneticPr fontId="26"/>
  </si>
  <si>
    <r>
      <t>各様式を印刷するにあたっては、</t>
    </r>
    <r>
      <rPr>
        <u/>
        <sz val="11"/>
        <color indexed="10"/>
        <rFont val="ＭＳ Ｐ明朝"/>
        <family val="1"/>
        <charset val="128"/>
      </rPr>
      <t>セルの色を印刷しないようお願い致します。</t>
    </r>
    <rPh sb="0" eb="1">
      <t>カク</t>
    </rPh>
    <rPh sb="1" eb="3">
      <t>ヨウシキ</t>
    </rPh>
    <rPh sb="4" eb="6">
      <t>インサツ</t>
    </rPh>
    <rPh sb="18" eb="19">
      <t>イロ</t>
    </rPh>
    <rPh sb="23" eb="25">
      <t>サクセイ</t>
    </rPh>
    <phoneticPr fontId="26"/>
  </si>
  <si>
    <t>３．蓄電池を単独で設置する事業</t>
    <rPh sb="2" eb="5">
      <t>チクデンチ</t>
    </rPh>
    <rPh sb="6" eb="8">
      <t>タンドク</t>
    </rPh>
    <rPh sb="9" eb="11">
      <t>セッチ</t>
    </rPh>
    <rPh sb="13" eb="15">
      <t>ジギョウ</t>
    </rPh>
    <phoneticPr fontId="72"/>
  </si>
  <si>
    <t>号で交付額確定の通知を受けた</t>
    <rPh sb="4" eb="5">
      <t>ガク</t>
    </rPh>
    <rPh sb="5" eb="7">
      <t>カクテイ</t>
    </rPh>
    <phoneticPr fontId="72"/>
  </si>
  <si>
    <t>（3）個別様式への入力</t>
    <rPh sb="3" eb="5">
      <t>コベツ</t>
    </rPh>
    <rPh sb="5" eb="7">
      <t>ヨウシキ</t>
    </rPh>
    <rPh sb="9" eb="11">
      <t>ニュウリョク</t>
    </rPh>
    <phoneticPr fontId="26"/>
  </si>
  <si>
    <t xml:space="preserve">第１号様式（第８条関係)  </t>
    <phoneticPr fontId="25"/>
  </si>
  <si>
    <r>
      <rPr>
        <sz val="11"/>
        <color indexed="8"/>
        <rFont val="ＭＳ Ｐ明朝"/>
        <family val="1"/>
        <charset val="128"/>
      </rPr>
      <t>月</t>
    </r>
    <rPh sb="0" eb="1">
      <t>ツキ</t>
    </rPh>
    <phoneticPr fontId="25"/>
  </si>
  <si>
    <r>
      <rPr>
        <sz val="11"/>
        <color indexed="8"/>
        <rFont val="ＭＳ Ｐ明朝"/>
        <family val="1"/>
        <charset val="128"/>
      </rPr>
      <t>日</t>
    </r>
    <rPh sb="0" eb="1">
      <t>ヒ</t>
    </rPh>
    <phoneticPr fontId="25"/>
  </si>
  <si>
    <t>令和５</t>
    <rPh sb="0" eb="2">
      <t>レイワ</t>
    </rPh>
    <phoneticPr fontId="25"/>
  </si>
  <si>
    <t>公益財団法人　東京都環境公社</t>
    <rPh sb="0" eb="2">
      <t>コウエキ</t>
    </rPh>
    <phoneticPr fontId="25"/>
  </si>
  <si>
    <t>　理事長　殿</t>
    <phoneticPr fontId="25"/>
  </si>
  <si>
    <t>（助成対象事業者）</t>
    <rPh sb="1" eb="3">
      <t>ジョセイ</t>
    </rPh>
    <rPh sb="3" eb="5">
      <t>タイショウ</t>
    </rPh>
    <phoneticPr fontId="25"/>
  </si>
  <si>
    <r>
      <rPr>
        <sz val="11"/>
        <color indexed="8"/>
        <rFont val="ＭＳ Ｐ明朝"/>
        <family val="1"/>
        <charset val="128"/>
      </rPr>
      <t>住　所</t>
    </r>
  </si>
  <si>
    <t>名　称</t>
    <rPh sb="0" eb="1">
      <t>メイ</t>
    </rPh>
    <rPh sb="2" eb="3">
      <t>ショウ</t>
    </rPh>
    <phoneticPr fontId="25"/>
  </si>
  <si>
    <t>代表者</t>
    <rPh sb="0" eb="3">
      <t>ダイヒョウシャ</t>
    </rPh>
    <phoneticPr fontId="25"/>
  </si>
  <si>
    <t>担当者</t>
    <rPh sb="0" eb="3">
      <t>タントウシャ</t>
    </rPh>
    <phoneticPr fontId="25"/>
  </si>
  <si>
    <t>助成金交付申請書</t>
    <rPh sb="0" eb="3">
      <t>ジョセイキン</t>
    </rPh>
    <rPh sb="2" eb="3">
      <t>キン</t>
    </rPh>
    <phoneticPr fontId="25"/>
  </si>
  <si>
    <t>助成金交付申請書</t>
    <phoneticPr fontId="25"/>
  </si>
  <si>
    <t xml:space="preserve"> 地産地消型再エネ・蓄エネ設備導入促進事業助成金（都内設置）交付要綱（令和6年●月●日付６都環公地温第●号） 第８条第１項の規定に基づき、下記のとおり助成金の交付を申請します。</t>
  </si>
  <si>
    <t>記</t>
    <rPh sb="0" eb="1">
      <t>キ</t>
    </rPh>
    <phoneticPr fontId="25"/>
  </si>
  <si>
    <t>助成対象事業の開始及び
実績報告書兼助成金交付請求書提出予定日</t>
    <rPh sb="0" eb="2">
      <t>ジョセイ</t>
    </rPh>
    <rPh sb="2" eb="4">
      <t>タイショウ</t>
    </rPh>
    <rPh sb="4" eb="6">
      <t>ジギョウ</t>
    </rPh>
    <rPh sb="7" eb="9">
      <t>カイシ</t>
    </rPh>
    <rPh sb="9" eb="10">
      <t>オヨ</t>
    </rPh>
    <rPh sb="12" eb="14">
      <t>ジッセキ</t>
    </rPh>
    <rPh sb="14" eb="17">
      <t>ホウコクショ</t>
    </rPh>
    <rPh sb="17" eb="18">
      <t>ケン</t>
    </rPh>
    <rPh sb="18" eb="21">
      <t>ジョセイキン</t>
    </rPh>
    <rPh sb="21" eb="23">
      <t>コウフ</t>
    </rPh>
    <rPh sb="23" eb="26">
      <t>セイキュウショ</t>
    </rPh>
    <rPh sb="26" eb="28">
      <t>テイシュツ</t>
    </rPh>
    <rPh sb="28" eb="31">
      <t>ヨテイビ</t>
    </rPh>
    <phoneticPr fontId="25"/>
  </si>
  <si>
    <t>～</t>
    <phoneticPr fontId="25"/>
  </si>
  <si>
    <t>助成対象事業の開始及び
完了予定日</t>
    <rPh sb="0" eb="2">
      <t>ジョセイ</t>
    </rPh>
    <rPh sb="2" eb="4">
      <t>タイショウ</t>
    </rPh>
    <rPh sb="4" eb="6">
      <t>ジギョウ</t>
    </rPh>
    <rPh sb="7" eb="9">
      <t>カイシ</t>
    </rPh>
    <rPh sb="9" eb="10">
      <t>オヨ</t>
    </rPh>
    <rPh sb="12" eb="14">
      <t>カンリョウ</t>
    </rPh>
    <rPh sb="14" eb="16">
      <t>ヨテイ</t>
    </rPh>
    <rPh sb="16" eb="17">
      <t>ビ</t>
    </rPh>
    <phoneticPr fontId="25"/>
  </si>
  <si>
    <t>助成金交付申請額等</t>
    <rPh sb="0" eb="2">
      <t>ジョセイ</t>
    </rPh>
    <rPh sb="2" eb="3">
      <t>キン</t>
    </rPh>
    <rPh sb="8" eb="9">
      <t>トウ</t>
    </rPh>
    <phoneticPr fontId="25"/>
  </si>
  <si>
    <r>
      <t>(1) 助成</t>
    </r>
    <r>
      <rPr>
        <sz val="11"/>
        <color indexed="8"/>
        <rFont val="ＭＳ Ｐ明朝"/>
        <family val="1"/>
        <charset val="128"/>
      </rPr>
      <t>事業に要する経費</t>
    </r>
    <rPh sb="4" eb="6">
      <t>ジョセイ</t>
    </rPh>
    <rPh sb="6" eb="8">
      <t>ジギョウ</t>
    </rPh>
    <phoneticPr fontId="25"/>
  </si>
  <si>
    <t>(2) 助成対象経費</t>
    <phoneticPr fontId="25"/>
  </si>
  <si>
    <t>(3) 助成対象経費</t>
    <phoneticPr fontId="25"/>
  </si>
  <si>
    <t>(3) 助成金交付申請額</t>
    <phoneticPr fontId="25"/>
  </si>
  <si>
    <t>(4) 助成金交付申請額</t>
    <phoneticPr fontId="25"/>
  </si>
  <si>
    <t>※他助成金等受給(予定)額はその他執行団体等の補助金・助成金を申請しない場合は</t>
    <rPh sb="2" eb="4">
      <t>ジョセイ</t>
    </rPh>
    <rPh sb="16" eb="17">
      <t>タ</t>
    </rPh>
    <rPh sb="17" eb="19">
      <t>シッコウ</t>
    </rPh>
    <rPh sb="19" eb="21">
      <t>ダンタイ</t>
    </rPh>
    <rPh sb="21" eb="22">
      <t>トウ</t>
    </rPh>
    <rPh sb="23" eb="26">
      <t>ホジョキン</t>
    </rPh>
    <rPh sb="27" eb="29">
      <t>ジョセイ</t>
    </rPh>
    <rPh sb="29" eb="30">
      <t>キン</t>
    </rPh>
    <phoneticPr fontId="67"/>
  </si>
  <si>
    <t>【0】を記入してください。</t>
    <phoneticPr fontId="25"/>
  </si>
  <si>
    <t>共通様式１（第８条関係)</t>
    <rPh sb="0" eb="4">
      <t>キョウツウヨウシキ</t>
    </rPh>
    <phoneticPr fontId="25"/>
  </si>
  <si>
    <t>事業実施計画書</t>
    <rPh sb="0" eb="2">
      <t>ジギョウ</t>
    </rPh>
    <rPh sb="2" eb="4">
      <t>ジッシ</t>
    </rPh>
    <rPh sb="4" eb="7">
      <t>ケイカクショ</t>
    </rPh>
    <phoneticPr fontId="25"/>
  </si>
  <si>
    <t>１．助成事業に関する基本情報</t>
    <rPh sb="2" eb="6">
      <t>ジョセイジギョウ</t>
    </rPh>
    <rPh sb="7" eb="8">
      <t>カン</t>
    </rPh>
    <rPh sb="10" eb="14">
      <t>キホンジョウホウ</t>
    </rPh>
    <phoneticPr fontId="67"/>
  </si>
  <si>
    <t>（１）助成対象事業者</t>
    <rPh sb="3" eb="10">
      <t>ジョセイタイショウジギョウシャ</t>
    </rPh>
    <phoneticPr fontId="67"/>
  </si>
  <si>
    <t>〒</t>
    <phoneticPr fontId="25"/>
  </si>
  <si>
    <t>住所（都道府県）</t>
    <rPh sb="0" eb="2">
      <t>ジュウショ</t>
    </rPh>
    <rPh sb="3" eb="7">
      <t>トドウフケン</t>
    </rPh>
    <phoneticPr fontId="25"/>
  </si>
  <si>
    <t>住所（区市町村）</t>
    <rPh sb="0" eb="2">
      <t>ジュウショ</t>
    </rPh>
    <rPh sb="3" eb="7">
      <t>クシチョウソン</t>
    </rPh>
    <phoneticPr fontId="25"/>
  </si>
  <si>
    <t>住所（区市町村以降）</t>
    <rPh sb="0" eb="2">
      <t>ジュウショ</t>
    </rPh>
    <rPh sb="3" eb="7">
      <t>クシチョウソン</t>
    </rPh>
    <rPh sb="7" eb="9">
      <t>イコウ</t>
    </rPh>
    <phoneticPr fontId="25"/>
  </si>
  <si>
    <t>役職名</t>
    <rPh sb="0" eb="2">
      <t>ヤクショク</t>
    </rPh>
    <rPh sb="2" eb="3">
      <t>メイ</t>
    </rPh>
    <phoneticPr fontId="25"/>
  </si>
  <si>
    <t>氏名</t>
    <rPh sb="0" eb="2">
      <t>シメイ</t>
    </rPh>
    <phoneticPr fontId="25"/>
  </si>
  <si>
    <t>担当者連絡先</t>
    <rPh sb="0" eb="3">
      <t>タントウシャ</t>
    </rPh>
    <rPh sb="3" eb="6">
      <t>レンラクサキ</t>
    </rPh>
    <phoneticPr fontId="25"/>
  </si>
  <si>
    <t>部課名</t>
    <rPh sb="0" eb="1">
      <t>ブ</t>
    </rPh>
    <rPh sb="1" eb="2">
      <t>カ</t>
    </rPh>
    <rPh sb="2" eb="3">
      <t>メイ</t>
    </rPh>
    <phoneticPr fontId="25"/>
  </si>
  <si>
    <t>電話番号</t>
    <rPh sb="0" eb="2">
      <t>デンワ</t>
    </rPh>
    <rPh sb="2" eb="4">
      <t>バンゴウ</t>
    </rPh>
    <phoneticPr fontId="25"/>
  </si>
  <si>
    <t>E-mail</t>
    <phoneticPr fontId="25"/>
  </si>
  <si>
    <t>（２）共同申請者①</t>
    <rPh sb="3" eb="8">
      <t>キョウドウシンセイシャ</t>
    </rPh>
    <phoneticPr fontId="67"/>
  </si>
  <si>
    <t>役割</t>
    <rPh sb="0" eb="2">
      <t>ヤクワリ</t>
    </rPh>
    <phoneticPr fontId="25"/>
  </si>
  <si>
    <t>（３）共同申請者②</t>
    <rPh sb="3" eb="8">
      <t>キョウドウシンセイシャ</t>
    </rPh>
    <phoneticPr fontId="67"/>
  </si>
  <si>
    <t>（４）共同申請者③</t>
    <rPh sb="3" eb="8">
      <t>キョウドウシンセイシャ</t>
    </rPh>
    <phoneticPr fontId="67"/>
  </si>
  <si>
    <t>（５）手続代行者</t>
    <rPh sb="3" eb="8">
      <t>テツヅキダイコウシャ</t>
    </rPh>
    <phoneticPr fontId="67"/>
  </si>
  <si>
    <t>所在地</t>
    <rPh sb="0" eb="3">
      <t>ショザイチ</t>
    </rPh>
    <phoneticPr fontId="25"/>
  </si>
  <si>
    <t>施設の名称</t>
    <rPh sb="0" eb="2">
      <t>シセツ</t>
    </rPh>
    <rPh sb="3" eb="5">
      <t>メイショウ</t>
    </rPh>
    <phoneticPr fontId="25"/>
  </si>
  <si>
    <t>助成金受理方法</t>
    <rPh sb="0" eb="3">
      <t>ジョセイキン</t>
    </rPh>
    <rPh sb="3" eb="5">
      <t>ジュリ</t>
    </rPh>
    <rPh sb="5" eb="7">
      <t>ホウホウ</t>
    </rPh>
    <phoneticPr fontId="72"/>
  </si>
  <si>
    <t>選択</t>
    <rPh sb="0" eb="2">
      <t>センタク</t>
    </rPh>
    <phoneticPr fontId="67"/>
  </si>
  <si>
    <t>スケジュールは空欄で構いません。</t>
    <rPh sb="7" eb="9">
      <t>クウラン</t>
    </rPh>
    <rPh sb="10" eb="11">
      <t>カマ</t>
    </rPh>
    <phoneticPr fontId="67"/>
  </si>
  <si>
    <t>助成金利用スケジュール</t>
    <rPh sb="0" eb="3">
      <t>ジョセイキン</t>
    </rPh>
    <rPh sb="3" eb="5">
      <t>リヨウ</t>
    </rPh>
    <phoneticPr fontId="72"/>
  </si>
  <si>
    <t>交付決定後支払い</t>
    <rPh sb="0" eb="4">
      <t>コウフケッテイ</t>
    </rPh>
    <rPh sb="4" eb="5">
      <t>ゴ</t>
    </rPh>
    <rPh sb="5" eb="7">
      <t>シハラ</t>
    </rPh>
    <phoneticPr fontId="67"/>
  </si>
  <si>
    <t>額確定後支払い</t>
    <rPh sb="0" eb="4">
      <t>ガクカクテイゴ</t>
    </rPh>
    <rPh sb="4" eb="6">
      <t>シハラ</t>
    </rPh>
    <phoneticPr fontId="67"/>
  </si>
  <si>
    <t>無</t>
    <rPh sb="0" eb="1">
      <t>ナ</t>
    </rPh>
    <phoneticPr fontId="67"/>
  </si>
  <si>
    <t>蓄電池設置は任意です。</t>
    <rPh sb="0" eb="5">
      <t>チクデンチセッチ</t>
    </rPh>
    <rPh sb="6" eb="8">
      <t>ニンイ</t>
    </rPh>
    <phoneticPr fontId="67"/>
  </si>
  <si>
    <t>4．環境価値の利用</t>
    <rPh sb="2" eb="6">
      <t>カンキョウカチ</t>
    </rPh>
    <rPh sb="7" eb="9">
      <t>リヨウ</t>
    </rPh>
    <phoneticPr fontId="25"/>
  </si>
  <si>
    <t>７．環境価値の利用</t>
    <rPh sb="2" eb="6">
      <t>カンキョウカチ</t>
    </rPh>
    <rPh sb="7" eb="9">
      <t>リヨウ</t>
    </rPh>
    <phoneticPr fontId="25"/>
  </si>
  <si>
    <t>（１）－１．再エネ電力証書利用場所及び年間電力消費量</t>
    <rPh sb="6" eb="7">
      <t>サイ</t>
    </rPh>
    <rPh sb="9" eb="11">
      <t>デンリョク</t>
    </rPh>
    <rPh sb="11" eb="13">
      <t>ショウショ</t>
    </rPh>
    <rPh sb="13" eb="15">
      <t>リヨウ</t>
    </rPh>
    <rPh sb="15" eb="17">
      <t>バショ</t>
    </rPh>
    <rPh sb="17" eb="18">
      <t>オヨ</t>
    </rPh>
    <rPh sb="19" eb="21">
      <t>ネンカン</t>
    </rPh>
    <phoneticPr fontId="25"/>
  </si>
  <si>
    <t>　　名称</t>
    <rPh sb="2" eb="4">
      <t>メイショウ</t>
    </rPh>
    <phoneticPr fontId="25"/>
  </si>
  <si>
    <t>○○株式会社</t>
    <phoneticPr fontId="67"/>
  </si>
  <si>
    <t>住所</t>
  </si>
  <si>
    <t>東京都新宿区西新宿○-○○-○○</t>
    <phoneticPr fontId="67"/>
  </si>
  <si>
    <t>年間電力消費量</t>
    <rPh sb="0" eb="7">
      <t>ネンカンデンリョクショウヒリョウ</t>
    </rPh>
    <phoneticPr fontId="67"/>
  </si>
  <si>
    <t>年間電力消費量小計(kWh)</t>
    <rPh sb="0" eb="2">
      <t>ネンカン</t>
    </rPh>
    <rPh sb="2" eb="4">
      <t>デンリョク</t>
    </rPh>
    <rPh sb="3" eb="4">
      <t>ハツデン</t>
    </rPh>
    <rPh sb="4" eb="6">
      <t>ショウヒ</t>
    </rPh>
    <rPh sb="6" eb="7">
      <t>リョウ</t>
    </rPh>
    <phoneticPr fontId="67"/>
  </si>
  <si>
    <t>（１）－２．再エネ電力証書利用場所及び年間電力消費量</t>
    <rPh sb="6" eb="7">
      <t>サイ</t>
    </rPh>
    <rPh sb="9" eb="11">
      <t>デンリョク</t>
    </rPh>
    <rPh sb="11" eb="13">
      <t>ショウショ</t>
    </rPh>
    <rPh sb="13" eb="15">
      <t>リヨウ</t>
    </rPh>
    <rPh sb="15" eb="17">
      <t>バショ</t>
    </rPh>
    <rPh sb="17" eb="18">
      <t>オヨ</t>
    </rPh>
    <rPh sb="19" eb="26">
      <t>ネンカンデンリョクショウヒリョウ</t>
    </rPh>
    <phoneticPr fontId="25"/>
  </si>
  <si>
    <t>（１）－３．再エネ電力証書利用場所及び年間電力消費量</t>
    <rPh sb="6" eb="7">
      <t>サイ</t>
    </rPh>
    <rPh sb="9" eb="11">
      <t>デンリョク</t>
    </rPh>
    <rPh sb="11" eb="13">
      <t>ショウショ</t>
    </rPh>
    <rPh sb="13" eb="15">
      <t>リヨウ</t>
    </rPh>
    <rPh sb="15" eb="17">
      <t>バショ</t>
    </rPh>
    <rPh sb="17" eb="18">
      <t>オヨ</t>
    </rPh>
    <rPh sb="19" eb="26">
      <t>ネンカンデンリョクショウヒリョウ</t>
    </rPh>
    <phoneticPr fontId="25"/>
  </si>
  <si>
    <t>（１）－４．再エネ電力証書利用場所及び年間電力消費量</t>
    <rPh sb="6" eb="7">
      <t>サイ</t>
    </rPh>
    <rPh sb="9" eb="11">
      <t>デンリョク</t>
    </rPh>
    <rPh sb="11" eb="13">
      <t>ショウショ</t>
    </rPh>
    <rPh sb="13" eb="15">
      <t>リヨウ</t>
    </rPh>
    <rPh sb="15" eb="17">
      <t>バショ</t>
    </rPh>
    <rPh sb="17" eb="18">
      <t>オヨ</t>
    </rPh>
    <rPh sb="19" eb="26">
      <t>ネンカンデンリョクショウヒリョウ</t>
    </rPh>
    <phoneticPr fontId="25"/>
  </si>
  <si>
    <t>（１）－５．再エネ電力証書利用場所及び年間電力消費量</t>
    <rPh sb="6" eb="7">
      <t>サイ</t>
    </rPh>
    <rPh sb="9" eb="11">
      <t>デンリョク</t>
    </rPh>
    <rPh sb="11" eb="13">
      <t>ショウショ</t>
    </rPh>
    <rPh sb="13" eb="15">
      <t>リヨウ</t>
    </rPh>
    <rPh sb="15" eb="17">
      <t>バショ</t>
    </rPh>
    <rPh sb="17" eb="18">
      <t>オヨ</t>
    </rPh>
    <rPh sb="19" eb="26">
      <t>ネンカンデンリョクショウヒリョウ</t>
    </rPh>
    <phoneticPr fontId="25"/>
  </si>
  <si>
    <t>（１）－６．再エネ電力証書利用場所及び年間電力消費量</t>
    <rPh sb="6" eb="7">
      <t>サイ</t>
    </rPh>
    <rPh sb="9" eb="11">
      <t>デンリョク</t>
    </rPh>
    <rPh sb="11" eb="13">
      <t>ショウショ</t>
    </rPh>
    <rPh sb="13" eb="15">
      <t>リヨウ</t>
    </rPh>
    <rPh sb="15" eb="17">
      <t>バショ</t>
    </rPh>
    <rPh sb="17" eb="18">
      <t>オヨ</t>
    </rPh>
    <rPh sb="19" eb="26">
      <t>ネンカンデンリョクショウヒリョウ</t>
    </rPh>
    <phoneticPr fontId="25"/>
  </si>
  <si>
    <t>（１）－７．再エネ電力証書利用場所及び年間電力消費量</t>
    <rPh sb="6" eb="7">
      <t>サイ</t>
    </rPh>
    <rPh sb="9" eb="11">
      <t>デンリョク</t>
    </rPh>
    <rPh sb="11" eb="13">
      <t>ショウショ</t>
    </rPh>
    <rPh sb="13" eb="15">
      <t>リヨウ</t>
    </rPh>
    <rPh sb="15" eb="17">
      <t>バショ</t>
    </rPh>
    <rPh sb="17" eb="18">
      <t>オヨ</t>
    </rPh>
    <rPh sb="19" eb="26">
      <t>ネンカンデンリョクショウヒリョウ</t>
    </rPh>
    <phoneticPr fontId="25"/>
  </si>
  <si>
    <t>（１）－８．再エネ電力証書利用場所及び年間電力消費量</t>
    <rPh sb="6" eb="7">
      <t>サイ</t>
    </rPh>
    <rPh sb="9" eb="11">
      <t>デンリョク</t>
    </rPh>
    <rPh sb="11" eb="13">
      <t>ショウショ</t>
    </rPh>
    <rPh sb="13" eb="15">
      <t>リヨウ</t>
    </rPh>
    <rPh sb="15" eb="17">
      <t>バショ</t>
    </rPh>
    <rPh sb="17" eb="18">
      <t>オヨ</t>
    </rPh>
    <rPh sb="19" eb="26">
      <t>ネンカンデンリョクショウヒリョウ</t>
    </rPh>
    <phoneticPr fontId="25"/>
  </si>
  <si>
    <t>（１）－９．再エネ電力証書利用場所及び年間電力消費量</t>
    <rPh sb="6" eb="7">
      <t>サイ</t>
    </rPh>
    <rPh sb="9" eb="11">
      <t>デンリョク</t>
    </rPh>
    <rPh sb="11" eb="13">
      <t>ショウショ</t>
    </rPh>
    <rPh sb="13" eb="15">
      <t>リヨウ</t>
    </rPh>
    <rPh sb="15" eb="17">
      <t>バショ</t>
    </rPh>
    <rPh sb="17" eb="18">
      <t>オヨ</t>
    </rPh>
    <rPh sb="19" eb="26">
      <t>ネンカンデンリョクショウヒリョウ</t>
    </rPh>
    <phoneticPr fontId="25"/>
  </si>
  <si>
    <t>（１）－10．再エネ電力証書利用場所及び年間電力消費量</t>
    <rPh sb="7" eb="8">
      <t>サイ</t>
    </rPh>
    <rPh sb="10" eb="12">
      <t>デンリョク</t>
    </rPh>
    <rPh sb="12" eb="14">
      <t>ショウショ</t>
    </rPh>
    <rPh sb="14" eb="16">
      <t>リヨウ</t>
    </rPh>
    <rPh sb="16" eb="18">
      <t>バショ</t>
    </rPh>
    <rPh sb="18" eb="19">
      <t>オヨ</t>
    </rPh>
    <rPh sb="20" eb="27">
      <t>ネンカンデンリョクショウヒリョウ</t>
    </rPh>
    <phoneticPr fontId="25"/>
  </si>
  <si>
    <t>分子</t>
    <rPh sb="0" eb="2">
      <t>ブンシ</t>
    </rPh>
    <phoneticPr fontId="67"/>
  </si>
  <si>
    <t>分母</t>
    <rPh sb="0" eb="2">
      <t>ブンボ</t>
    </rPh>
    <phoneticPr fontId="67"/>
  </si>
  <si>
    <t>太陽光</t>
    <rPh sb="0" eb="3">
      <t>タイヨウコウ</t>
    </rPh>
    <phoneticPr fontId="67"/>
  </si>
  <si>
    <t>風力</t>
    <rPh sb="0" eb="2">
      <t>フウリョク</t>
    </rPh>
    <phoneticPr fontId="67"/>
  </si>
  <si>
    <t>水力</t>
    <rPh sb="0" eb="2">
      <t>スイリョク</t>
    </rPh>
    <phoneticPr fontId="67"/>
  </si>
  <si>
    <t>バイオマス</t>
    <phoneticPr fontId="67"/>
  </si>
  <si>
    <t>合計</t>
    <rPh sb="0" eb="2">
      <t>ゴウケイ</t>
    </rPh>
    <phoneticPr fontId="67"/>
  </si>
  <si>
    <t>（２）再エネ電力証書利用場所の年間電力消費量</t>
    <rPh sb="3" eb="4">
      <t>サイ</t>
    </rPh>
    <rPh sb="6" eb="8">
      <t>デンリョク</t>
    </rPh>
    <rPh sb="8" eb="10">
      <t>ショウショ</t>
    </rPh>
    <rPh sb="10" eb="12">
      <t>リヨウ</t>
    </rPh>
    <rPh sb="12" eb="14">
      <t>バショ</t>
    </rPh>
    <rPh sb="15" eb="22">
      <t>ネンカンデンリョクショウヒリョウ</t>
    </rPh>
    <phoneticPr fontId="67"/>
  </si>
  <si>
    <t>kWh/年</t>
    <rPh sb="4" eb="5">
      <t>ネン</t>
    </rPh>
    <phoneticPr fontId="67"/>
  </si>
  <si>
    <t>（３）東京都助成率</t>
    <rPh sb="3" eb="9">
      <t>トウキョウトジョセイリツ</t>
    </rPh>
    <phoneticPr fontId="67"/>
  </si>
  <si>
    <t>（４）再エネ電力証書化想定量</t>
    <rPh sb="3" eb="4">
      <t>サイ</t>
    </rPh>
    <rPh sb="6" eb="8">
      <t>デンリョク</t>
    </rPh>
    <rPh sb="8" eb="10">
      <t>ショウショ</t>
    </rPh>
    <rPh sb="10" eb="11">
      <t>カ</t>
    </rPh>
    <rPh sb="11" eb="13">
      <t>ソウテイ</t>
    </rPh>
    <rPh sb="13" eb="14">
      <t>リョウ</t>
    </rPh>
    <phoneticPr fontId="67"/>
  </si>
  <si>
    <t>（５）再エネ電力証書種別及びスケジュール</t>
    <rPh sb="3" eb="4">
      <t>サイ</t>
    </rPh>
    <rPh sb="6" eb="8">
      <t>デンリョク</t>
    </rPh>
    <rPh sb="8" eb="10">
      <t>ショウショ</t>
    </rPh>
    <rPh sb="10" eb="12">
      <t>シュベツ</t>
    </rPh>
    <rPh sb="12" eb="13">
      <t>オヨ</t>
    </rPh>
    <phoneticPr fontId="67"/>
  </si>
  <si>
    <t>①再エネ電力証書種別</t>
    <rPh sb="1" eb="2">
      <t>サイ</t>
    </rPh>
    <rPh sb="4" eb="6">
      <t>デンリョク</t>
    </rPh>
    <rPh sb="6" eb="8">
      <t>ショウショ</t>
    </rPh>
    <rPh sb="8" eb="10">
      <t>シュベツ</t>
    </rPh>
    <phoneticPr fontId="67"/>
  </si>
  <si>
    <t>②スケジュール</t>
    <phoneticPr fontId="67"/>
  </si>
  <si>
    <t>　令和〇年□月　設備の審査を審査機関○○○〇へ審査依頼予定
　令和◎年△月　設備審査終了予定
　令和▲年●月　発電量計測開始
　以降令和□年〇月まで継続して発電量を計測予定
　令和■年×月　再エネ電力証書発行を行い都内事業所で証書利用開始予定
　以降毎年〇月に再エネ電力証書発行を行い、令和□年〇月まで証書を都内事業所で利用予定
※証書発行事業者を利用して実施する場合は証書発行事業者名も記載してください。申請内容で発行事業者が証書発行が可能であるか確認をした上で発行事業者名を記載してください。</t>
    <rPh sb="203" eb="205">
      <t>シンセイ</t>
    </rPh>
    <rPh sb="205" eb="207">
      <t>ナイヨウ</t>
    </rPh>
    <rPh sb="208" eb="210">
      <t>ハッコウ</t>
    </rPh>
    <rPh sb="210" eb="213">
      <t>ジギョウシャ</t>
    </rPh>
    <rPh sb="214" eb="216">
      <t>ショウショ</t>
    </rPh>
    <rPh sb="216" eb="218">
      <t>ハッコウ</t>
    </rPh>
    <rPh sb="219" eb="221">
      <t>カノウ</t>
    </rPh>
    <rPh sb="225" eb="227">
      <t>カクニン</t>
    </rPh>
    <rPh sb="230" eb="231">
      <t>ウエ</t>
    </rPh>
    <rPh sb="232" eb="234">
      <t>ハッコウ</t>
    </rPh>
    <rPh sb="234" eb="237">
      <t>ジギョウシャ</t>
    </rPh>
    <rPh sb="237" eb="238">
      <t>メイ</t>
    </rPh>
    <rPh sb="239" eb="241">
      <t>キサイ</t>
    </rPh>
    <phoneticPr fontId="67"/>
  </si>
  <si>
    <t>費用対効果検証資料</t>
    <rPh sb="0" eb="3">
      <t>ヒヨウタイ</t>
    </rPh>
    <rPh sb="3" eb="5">
      <t>コウカ</t>
    </rPh>
    <rPh sb="5" eb="7">
      <t>ケンショウ</t>
    </rPh>
    <rPh sb="7" eb="9">
      <t>シリョウ</t>
    </rPh>
    <phoneticPr fontId="25"/>
  </si>
  <si>
    <t>比較項目</t>
    <rPh sb="0" eb="2">
      <t>ヒカク</t>
    </rPh>
    <rPh sb="2" eb="4">
      <t>コウモク</t>
    </rPh>
    <phoneticPr fontId="67"/>
  </si>
  <si>
    <t>備考</t>
    <rPh sb="0" eb="2">
      <t>ビコウ</t>
    </rPh>
    <phoneticPr fontId="67"/>
  </si>
  <si>
    <t>国および都の助成金控除後のイニシャルコスト
（円）</t>
    <rPh sb="0" eb="1">
      <t>クニ</t>
    </rPh>
    <rPh sb="4" eb="5">
      <t>ト</t>
    </rPh>
    <rPh sb="6" eb="9">
      <t>ジョセイキン</t>
    </rPh>
    <rPh sb="9" eb="11">
      <t>コウジョ</t>
    </rPh>
    <rPh sb="11" eb="12">
      <t>アト</t>
    </rPh>
    <rPh sb="23" eb="24">
      <t>エン</t>
    </rPh>
    <phoneticPr fontId="67"/>
  </si>
  <si>
    <t>参考様式３．実施手法の検討及び費用対効果の検証資料</t>
    <rPh sb="0" eb="2">
      <t>サンコウ</t>
    </rPh>
    <rPh sb="2" eb="4">
      <t>ヨウシキ</t>
    </rPh>
    <rPh sb="6" eb="10">
      <t>ジッシシュホウ</t>
    </rPh>
    <rPh sb="11" eb="13">
      <t>ケントウ</t>
    </rPh>
    <rPh sb="13" eb="14">
      <t>オヨ</t>
    </rPh>
    <rPh sb="15" eb="20">
      <t>ヒヨウタイコウカ</t>
    </rPh>
    <rPh sb="21" eb="25">
      <t>ケンショウシリョウ</t>
    </rPh>
    <phoneticPr fontId="67"/>
  </si>
  <si>
    <t>導入後の評価</t>
    <rPh sb="0" eb="3">
      <t>ドウニュウゴ</t>
    </rPh>
    <rPh sb="4" eb="6">
      <t>ヒョウカ</t>
    </rPh>
    <phoneticPr fontId="67"/>
  </si>
  <si>
    <t>年間発電量
（kWh/年）</t>
    <rPh sb="0" eb="2">
      <t>ネンカン</t>
    </rPh>
    <rPh sb="2" eb="5">
      <t>ハツデンリョウ</t>
    </rPh>
    <rPh sb="11" eb="12">
      <t>ネン</t>
    </rPh>
    <phoneticPr fontId="67"/>
  </si>
  <si>
    <t>予想年間電気料金削減額（円/年）</t>
    <rPh sb="0" eb="2">
      <t>ヨソウ</t>
    </rPh>
    <rPh sb="2" eb="4">
      <t>ネンカン</t>
    </rPh>
    <rPh sb="4" eb="6">
      <t>デンキ</t>
    </rPh>
    <rPh sb="6" eb="8">
      <t>リョウキン</t>
    </rPh>
    <rPh sb="8" eb="10">
      <t>サクゲン</t>
    </rPh>
    <rPh sb="10" eb="11">
      <t>ガク</t>
    </rPh>
    <rPh sb="12" eb="13">
      <t>エン</t>
    </rPh>
    <rPh sb="14" eb="15">
      <t>ネン</t>
    </rPh>
    <phoneticPr fontId="67"/>
  </si>
  <si>
    <t>投資回収年数
（年）</t>
    <rPh sb="0" eb="2">
      <t>トウシ</t>
    </rPh>
    <rPh sb="2" eb="4">
      <t>カイシュウ</t>
    </rPh>
    <rPh sb="4" eb="6">
      <t>ネンスウ</t>
    </rPh>
    <rPh sb="8" eb="9">
      <t>ネン</t>
    </rPh>
    <phoneticPr fontId="67"/>
  </si>
  <si>
    <t>施設名１：‐kW</t>
    <rPh sb="0" eb="3">
      <t>シセツメイ</t>
    </rPh>
    <phoneticPr fontId="67"/>
  </si>
  <si>
    <t>施設名２：‐kW</t>
    <rPh sb="0" eb="2">
      <t>シセツ</t>
    </rPh>
    <rPh sb="2" eb="3">
      <t>メイ</t>
    </rPh>
    <phoneticPr fontId="67"/>
  </si>
  <si>
    <t>１kwあたりの効率
（kWh/年・kW）</t>
    <rPh sb="7" eb="9">
      <t>コウリツ</t>
    </rPh>
    <rPh sb="15" eb="16">
      <t>ネン</t>
    </rPh>
    <phoneticPr fontId="67"/>
  </si>
  <si>
    <t>区市町村公共施設等への再生可能エネルギー導入促進事業
申請関係様式の記入要領</t>
    <rPh sb="27" eb="29">
      <t>シンセイ</t>
    </rPh>
    <rPh sb="29" eb="31">
      <t>カンケイ</t>
    </rPh>
    <rPh sb="31" eb="33">
      <t>ヨウシキ</t>
    </rPh>
    <rPh sb="34" eb="36">
      <t>キニュウ</t>
    </rPh>
    <rPh sb="36" eb="38">
      <t>ヨウリョウ</t>
    </rPh>
    <phoneticPr fontId="26"/>
  </si>
  <si>
    <t>区市町村公共施設等への再生可能エネルギー導入促進事業
申請関係様式のpdf作成要領</t>
    <rPh sb="27" eb="29">
      <t>シンセイ</t>
    </rPh>
    <rPh sb="29" eb="31">
      <t>カンケイ</t>
    </rPh>
    <rPh sb="31" eb="33">
      <t>ヨウシキ</t>
    </rPh>
    <rPh sb="37" eb="39">
      <t>サクセイ</t>
    </rPh>
    <rPh sb="39" eb="41">
      <t>ヨウリョウ</t>
    </rPh>
    <phoneticPr fontId="26"/>
  </si>
  <si>
    <t>スケジュールを以下に記載してください。</t>
    <rPh sb="7" eb="9">
      <t>イカ</t>
    </rPh>
    <rPh sb="10" eb="12">
      <t>キサイ</t>
    </rPh>
    <phoneticPr fontId="67"/>
  </si>
  <si>
    <t>◆スケジュール記載例
　令和〇年□月　区市町村公共施設等へ再生可能エネルギー発電設備導入検討(実施設計)
　令和◎年△月　再生可能エネルギー発電設備導入における工事見積の取得
　令和▲年●月　施工事業社の採択及び契約締結
　令和〇年□月　事業における工事の着手
　令和◎年△月　区市町村公共施設等への再生可能エネルギー導入促進事業交付申請
　令和▲年●月　事業の交付決定後に助成金を受給
　令和〇年□月　事業における工事の支払い完了
　令和◎年△月　年次及び処分制限期間内の点検メンテナンス作業を都度実施</t>
    <phoneticPr fontId="67"/>
  </si>
  <si>
    <t>第14号様式（第24条関係）</t>
    <phoneticPr fontId="25"/>
  </si>
  <si>
    <t>第15号様式(第28条関係）</t>
    <rPh sb="0" eb="1">
      <t>ダイ</t>
    </rPh>
    <rPh sb="3" eb="4">
      <t>ゴウ</t>
    </rPh>
    <rPh sb="4" eb="6">
      <t>ヨウシキ</t>
    </rPh>
    <rPh sb="7" eb="8">
      <t>ダイ</t>
    </rPh>
    <rPh sb="10" eb="11">
      <t>ジョウ</t>
    </rPh>
    <rPh sb="11" eb="13">
      <t>カンケイ</t>
    </rPh>
    <phoneticPr fontId="72"/>
  </si>
  <si>
    <t>第17号様式（第28条関係）</t>
    <phoneticPr fontId="25"/>
  </si>
  <si>
    <t>部分を入力してください。</t>
    <rPh sb="0" eb="2">
      <t>ブブン</t>
    </rPh>
    <rPh sb="3" eb="5">
      <t>ニュウリョク</t>
    </rPh>
    <phoneticPr fontId="72"/>
  </si>
  <si>
    <t>第10号の２様式（第10条関係）</t>
    <phoneticPr fontId="25"/>
  </si>
  <si>
    <t>（助成事業者）</t>
    <rPh sb="1" eb="3">
      <t>ジョセイ</t>
    </rPh>
    <rPh sb="3" eb="5">
      <t>ジギョウ</t>
    </rPh>
    <rPh sb="5" eb="6">
      <t>シャ</t>
    </rPh>
    <phoneticPr fontId="72"/>
  </si>
  <si>
    <t>代表者の
職・氏名</t>
    <rPh sb="0" eb="3">
      <t>ダイヒョウシャ</t>
    </rPh>
    <rPh sb="5" eb="6">
      <t>ショク</t>
    </rPh>
    <rPh sb="7" eb="9">
      <t>シメイ</t>
    </rPh>
    <phoneticPr fontId="25"/>
  </si>
  <si>
    <t>助成金交付請求書</t>
    <rPh sb="0" eb="3">
      <t>ジョセイキン</t>
    </rPh>
    <rPh sb="3" eb="5">
      <t>コウフ</t>
    </rPh>
    <rPh sb="5" eb="8">
      <t>セイキュウショ</t>
    </rPh>
    <phoneticPr fontId="25"/>
  </si>
  <si>
    <t>【第一面】</t>
    <rPh sb="1" eb="3">
      <t>ダイイチ</t>
    </rPh>
    <rPh sb="3" eb="4">
      <t>メン</t>
    </rPh>
    <phoneticPr fontId="72"/>
  </si>
  <si>
    <t>号で交付決定の通知を受け</t>
    <rPh sb="7" eb="9">
      <t>ツウチ</t>
    </rPh>
    <rPh sb="10" eb="11">
      <t>ウ</t>
    </rPh>
    <phoneticPr fontId="72"/>
  </si>
  <si>
    <t>←交付決定通知書の右上の日付・番号を記入してください。</t>
    <rPh sb="1" eb="3">
      <t>コウフ</t>
    </rPh>
    <rPh sb="3" eb="5">
      <t>ケッテイ</t>
    </rPh>
    <rPh sb="5" eb="8">
      <t>ツウチショ</t>
    </rPh>
    <rPh sb="9" eb="11">
      <t>ミギウエ</t>
    </rPh>
    <rPh sb="12" eb="14">
      <t>ヒヅケ</t>
    </rPh>
    <rPh sb="15" eb="17">
      <t>バンゴウ</t>
    </rPh>
    <rPh sb="18" eb="20">
      <t>キニュウ</t>
    </rPh>
    <phoneticPr fontId="25"/>
  </si>
  <si>
    <t>助成事業の名称</t>
    <rPh sb="2" eb="4">
      <t>ジギョウ</t>
    </rPh>
    <phoneticPr fontId="25"/>
  </si>
  <si>
    <t>（</t>
    <phoneticPr fontId="72"/>
  </si>
  <si>
    <t>再生可能エネルギー利用設備の種別</t>
    <phoneticPr fontId="72"/>
  </si>
  <si>
    <t>助成金交付請求額</t>
    <rPh sb="3" eb="5">
      <t>コウフ</t>
    </rPh>
    <rPh sb="5" eb="7">
      <t>セイキュウ</t>
    </rPh>
    <rPh sb="7" eb="8">
      <t>ガク</t>
    </rPh>
    <phoneticPr fontId="25"/>
  </si>
  <si>
    <t>(1) 助成事業に要する経費</t>
    <phoneticPr fontId="25"/>
  </si>
  <si>
    <t>円</t>
    <rPh sb="0" eb="1">
      <t>エン</t>
    </rPh>
    <phoneticPr fontId="67"/>
  </si>
  <si>
    <t>(3) 助成金交付請求額</t>
    <rPh sb="7" eb="9">
      <t>コウフ</t>
    </rPh>
    <rPh sb="9" eb="11">
      <t>セイキュウ</t>
    </rPh>
    <rPh sb="11" eb="12">
      <t>ガク</t>
    </rPh>
    <phoneticPr fontId="25"/>
  </si>
  <si>
    <t>事業実施期間</t>
    <phoneticPr fontId="25"/>
  </si>
  <si>
    <t>着手（予定）年月日</t>
    <rPh sb="3" eb="5">
      <t>ヨテイ</t>
    </rPh>
    <phoneticPr fontId="25"/>
  </si>
  <si>
    <t>:</t>
    <phoneticPr fontId="25"/>
  </si>
  <si>
    <t>←着手日：契約完了日</t>
    <rPh sb="1" eb="3">
      <t>チャクシュ</t>
    </rPh>
    <rPh sb="3" eb="4">
      <t>ビ</t>
    </rPh>
    <rPh sb="5" eb="7">
      <t>ケイヤク</t>
    </rPh>
    <rPh sb="7" eb="9">
      <t>カンリョウ</t>
    </rPh>
    <rPh sb="9" eb="10">
      <t>ヒ</t>
    </rPh>
    <phoneticPr fontId="25"/>
  </si>
  <si>
    <t>完了（予定）年月日</t>
    <rPh sb="3" eb="5">
      <t>ヨテイ</t>
    </rPh>
    <phoneticPr fontId="25"/>
  </si>
  <si>
    <t>←完了日：施工業者への支払日</t>
    <rPh sb="1" eb="3">
      <t>カンリョウ</t>
    </rPh>
    <rPh sb="3" eb="4">
      <t>ヒ</t>
    </rPh>
    <rPh sb="5" eb="7">
      <t>セコウ</t>
    </rPh>
    <rPh sb="7" eb="9">
      <t>ギョウシャ</t>
    </rPh>
    <rPh sb="11" eb="13">
      <t>シハライ</t>
    </rPh>
    <rPh sb="13" eb="14">
      <t>ヒ</t>
    </rPh>
    <phoneticPr fontId="25"/>
  </si>
  <si>
    <t>【第二面】</t>
    <rPh sb="1" eb="2">
      <t>ダイ</t>
    </rPh>
    <rPh sb="2" eb="4">
      <t>ニメン</t>
    </rPh>
    <phoneticPr fontId="72"/>
  </si>
  <si>
    <t>交付請求額</t>
    <rPh sb="0" eb="2">
      <t>コウフ</t>
    </rPh>
    <rPh sb="2" eb="4">
      <t>セイキュウ</t>
    </rPh>
    <rPh sb="4" eb="5">
      <t>ガク</t>
    </rPh>
    <phoneticPr fontId="25"/>
  </si>
  <si>
    <t xml:space="preserve">←交付決定時の助成金額を入力してください。
</t>
    <phoneticPr fontId="67"/>
  </si>
  <si>
    <t>（助成金振込先）</t>
    <rPh sb="4" eb="6">
      <t>フリコミ</t>
    </rPh>
    <rPh sb="6" eb="7">
      <t>サキ</t>
    </rPh>
    <phoneticPr fontId="72"/>
  </si>
  <si>
    <t>金融機関名　(カタカナ）</t>
    <rPh sb="0" eb="2">
      <t>キンユウ</t>
    </rPh>
    <rPh sb="2" eb="4">
      <t>キカン</t>
    </rPh>
    <rPh sb="4" eb="5">
      <t>メイ</t>
    </rPh>
    <phoneticPr fontId="25"/>
  </si>
  <si>
    <t>支店名　（カタカナ）</t>
    <rPh sb="0" eb="2">
      <t>シテン</t>
    </rPh>
    <rPh sb="2" eb="3">
      <t>メイ</t>
    </rPh>
    <phoneticPr fontId="25"/>
  </si>
  <si>
    <t>金融機関コード</t>
    <rPh sb="0" eb="2">
      <t>キンユウ</t>
    </rPh>
    <rPh sb="2" eb="4">
      <t>キカン</t>
    </rPh>
    <phoneticPr fontId="25"/>
  </si>
  <si>
    <t>支店コード</t>
    <rPh sb="0" eb="2">
      <t>シテン</t>
    </rPh>
    <phoneticPr fontId="25"/>
  </si>
  <si>
    <r>
      <rPr>
        <sz val="10.5"/>
        <rFont val="ＭＳ Ｐ明朝"/>
        <family val="1"/>
        <charset val="128"/>
      </rPr>
      <t>預金種類</t>
    </r>
    <r>
      <rPr>
        <sz val="9"/>
        <rFont val="ＭＳ Ｐ明朝"/>
        <family val="1"/>
        <charset val="128"/>
      </rPr>
      <t xml:space="preserve">
</t>
    </r>
    <r>
      <rPr>
        <sz val="8"/>
        <rFont val="ＭＳ Ｐ明朝"/>
        <family val="1"/>
        <charset val="128"/>
      </rPr>
      <t>（該当項目に✔）</t>
    </r>
    <rPh sb="0" eb="2">
      <t>ヨキン</t>
    </rPh>
    <rPh sb="2" eb="4">
      <t>シュルイ</t>
    </rPh>
    <rPh sb="6" eb="8">
      <t>ガイトウ</t>
    </rPh>
    <rPh sb="8" eb="10">
      <t>コウモク</t>
    </rPh>
    <phoneticPr fontId="25"/>
  </si>
  <si>
    <t>　　</t>
    <phoneticPr fontId="25"/>
  </si>
  <si>
    <t>口座名義
（カタカナ）</t>
    <rPh sb="0" eb="2">
      <t>コウザ</t>
    </rPh>
    <rPh sb="2" eb="4">
      <t>メイギ</t>
    </rPh>
    <phoneticPr fontId="25"/>
  </si>
  <si>
    <t>口座番号
（右詰）</t>
    <rPh sb="0" eb="2">
      <t>コウザ</t>
    </rPh>
    <rPh sb="2" eb="4">
      <t>バンゴウ</t>
    </rPh>
    <rPh sb="6" eb="7">
      <t>ミギ</t>
    </rPh>
    <rPh sb="7" eb="8">
      <t>ツ</t>
    </rPh>
    <phoneticPr fontId="25"/>
  </si>
  <si>
    <t>（注）振込口座が確認できる資料（通帳等の写し）を添付すること。</t>
    <rPh sb="1" eb="2">
      <t>チュウ</t>
    </rPh>
    <rPh sb="3" eb="5">
      <t>フリコミ</t>
    </rPh>
    <rPh sb="5" eb="7">
      <t>コウザ</t>
    </rPh>
    <rPh sb="8" eb="10">
      <t>カクニン</t>
    </rPh>
    <rPh sb="13" eb="15">
      <t>シリョウ</t>
    </rPh>
    <rPh sb="16" eb="18">
      <t>ツウチョウ</t>
    </rPh>
    <rPh sb="18" eb="19">
      <t>トウ</t>
    </rPh>
    <rPh sb="20" eb="21">
      <t>ウツ</t>
    </rPh>
    <rPh sb="24" eb="26">
      <t>テンプ</t>
    </rPh>
    <phoneticPr fontId="72"/>
  </si>
  <si>
    <t>実績報告書兼助成金交付請求書</t>
    <rPh sb="0" eb="2">
      <t>ジッセキ</t>
    </rPh>
    <rPh sb="2" eb="5">
      <t>ホウコクショ</t>
    </rPh>
    <rPh sb="5" eb="6">
      <t>ケン</t>
    </rPh>
    <rPh sb="6" eb="9">
      <t>ジョセイキン</t>
    </rPh>
    <rPh sb="9" eb="11">
      <t>コウフ</t>
    </rPh>
    <rPh sb="11" eb="14">
      <t>セイキュウショ</t>
    </rPh>
    <phoneticPr fontId="25"/>
  </si>
  <si>
    <t>助成金実績報告額</t>
    <rPh sb="3" eb="5">
      <t>ジッセキ</t>
    </rPh>
    <rPh sb="5" eb="7">
      <t>ホウコク</t>
    </rPh>
    <rPh sb="7" eb="8">
      <t>ガク</t>
    </rPh>
    <phoneticPr fontId="25"/>
  </si>
  <si>
    <t>(3) 助成金実績報告額</t>
    <rPh sb="7" eb="9">
      <t>ジッセキ</t>
    </rPh>
    <rPh sb="9" eb="11">
      <t>ホウコク</t>
    </rPh>
    <rPh sb="11" eb="12">
      <t>ガク</t>
    </rPh>
    <phoneticPr fontId="25"/>
  </si>
  <si>
    <t>(4) 既交付額</t>
    <rPh sb="4" eb="5">
      <t>スデ</t>
    </rPh>
    <rPh sb="5" eb="7">
      <t>コウフ</t>
    </rPh>
    <rPh sb="7" eb="8">
      <t>ガク</t>
    </rPh>
    <phoneticPr fontId="25"/>
  </si>
  <si>
    <t>(5) 差額</t>
    <rPh sb="4" eb="6">
      <t>サガク</t>
    </rPh>
    <phoneticPr fontId="25"/>
  </si>
  <si>
    <t>着手年月日</t>
    <phoneticPr fontId="25"/>
  </si>
  <si>
    <t>完了年月日</t>
    <phoneticPr fontId="25"/>
  </si>
  <si>
    <t>←第一面で算出された差額をベースに入力してください。</t>
    <rPh sb="1" eb="4">
      <t>ダイイチメン</t>
    </rPh>
    <rPh sb="5" eb="7">
      <t>サンシュツ</t>
    </rPh>
    <rPh sb="10" eb="12">
      <t>サガク</t>
    </rPh>
    <rPh sb="17" eb="19">
      <t>ニュウリョク</t>
    </rPh>
    <phoneticPr fontId="67"/>
  </si>
  <si>
    <t>１億円</t>
    <rPh sb="1" eb="2">
      <t>オク</t>
    </rPh>
    <rPh sb="2" eb="3">
      <t>エン</t>
    </rPh>
    <phoneticPr fontId="67"/>
  </si>
  <si>
    <t>■記載方法に関する注意事項
・口座名義は、申請者と同一名義であること
・口座名義は、半角カタカナ英数字で記入
・濁点、半濁点は一文字分とする
・口座名義は、前株の場合は「カ)●●」、後株の場合は、「●●(カ」と記入
・口座名義が枠内（30文字）を超える場合は、名義名称の冒頭から30文字までを記入
■振込口座が確認できる資料に関する注意事項
・銀行名、支店名、預金種別、口座番号、口座名義人が読み取れる内容であること
・当座預金で通帳がない場合は、小切手帳や取引明細書、当座勘定照合等の写しを添付
・ネット銀行で通帳がない場合は、インターネット画面を印刷したものを添付</t>
    <phoneticPr fontId="72"/>
  </si>
  <si>
    <t>第10号様式（第20条関係）</t>
    <rPh sb="3" eb="4">
      <t>ゴウ</t>
    </rPh>
    <phoneticPr fontId="25"/>
  </si>
  <si>
    <t>１億円</t>
    <rPh sb="1" eb="3">
      <t>オクエン</t>
    </rPh>
    <phoneticPr fontId="67"/>
  </si>
  <si>
    <t>交付申請（助成対象事業者”区市町村等”）</t>
    <rPh sb="0" eb="2">
      <t>コウフ</t>
    </rPh>
    <rPh sb="2" eb="4">
      <t>シンセイ</t>
    </rPh>
    <rPh sb="13" eb="17">
      <t>クシチョウソン</t>
    </rPh>
    <rPh sb="17" eb="18">
      <t>ナド</t>
    </rPh>
    <phoneticPr fontId="72"/>
  </si>
  <si>
    <t>計画変更（助成対象事業者”区市町村等”）</t>
    <rPh sb="0" eb="2">
      <t>ケイカク</t>
    </rPh>
    <rPh sb="2" eb="4">
      <t>ヘンコウ</t>
    </rPh>
    <rPh sb="17" eb="18">
      <t>ナド</t>
    </rPh>
    <phoneticPr fontId="72"/>
  </si>
  <si>
    <t>実績報告（助成対象事業者”区市町村等”）</t>
    <rPh sb="0" eb="2">
      <t>ジッセキ</t>
    </rPh>
    <rPh sb="2" eb="4">
      <t>ホウコク</t>
    </rPh>
    <rPh sb="17" eb="18">
      <t>ナド</t>
    </rPh>
    <phoneticPr fontId="72"/>
  </si>
  <si>
    <t>交付申請（助成対象事業者”その他”）</t>
    <rPh sb="5" eb="12">
      <t>ジョセイタイショウジギョウシャ</t>
    </rPh>
    <rPh sb="15" eb="16">
      <t>タ</t>
    </rPh>
    <phoneticPr fontId="67"/>
  </si>
  <si>
    <t>変更申請（助成対象事業者”その他”）</t>
    <rPh sb="0" eb="2">
      <t>ヘンコウ</t>
    </rPh>
    <rPh sb="15" eb="16">
      <t>タ</t>
    </rPh>
    <phoneticPr fontId="67"/>
  </si>
  <si>
    <t>実績報告（助成対象事業者”その他”）</t>
    <rPh sb="0" eb="4">
      <t>ジッセキホウコク</t>
    </rPh>
    <rPh sb="15" eb="16">
      <t>タ</t>
    </rPh>
    <phoneticPr fontId="67"/>
  </si>
  <si>
    <t>●</t>
    <phoneticPr fontId="67"/>
  </si>
  <si>
    <t>電力供給施設変更申請書</t>
    <phoneticPr fontId="25"/>
  </si>
  <si>
    <t>令和</t>
    <rPh sb="0" eb="2">
      <t>レイワ</t>
    </rPh>
    <phoneticPr fontId="67"/>
  </si>
  <si>
    <t>事業について、下記のとおり電力供給施設を変更したいので、再エネ設備の新規導入につながる電力調達構築事業助成金助成金交付要綱（令和３年８月19日付３都環公地温第1050号 ）第30条第２項の規定に基づき、申請します。</t>
    <rPh sb="7" eb="9">
      <t>カキ</t>
    </rPh>
    <rPh sb="13" eb="17">
      <t>デンリョクキョウキュウ</t>
    </rPh>
    <rPh sb="17" eb="19">
      <t>シセツ</t>
    </rPh>
    <rPh sb="20" eb="22">
      <t>ヘンコウ</t>
    </rPh>
    <rPh sb="89" eb="90">
      <t>ジョウ</t>
    </rPh>
    <rPh sb="90" eb="91">
      <t>ダイ</t>
    </rPh>
    <rPh sb="92" eb="93">
      <t>コウ</t>
    </rPh>
    <rPh sb="101" eb="103">
      <t>シンセイ</t>
    </rPh>
    <phoneticPr fontId="25"/>
  </si>
  <si>
    <t>（交付決定番号）</t>
    <rPh sb="1" eb="3">
      <t>コウフ</t>
    </rPh>
    <rPh sb="3" eb="5">
      <t>ケッテイ</t>
    </rPh>
    <rPh sb="5" eb="7">
      <t>バンゴウ</t>
    </rPh>
    <phoneticPr fontId="72"/>
  </si>
  <si>
    <t>電力供給施設住所</t>
    <rPh sb="0" eb="2">
      <t>デンリョク</t>
    </rPh>
    <rPh sb="2" eb="4">
      <t>キョウキュウ</t>
    </rPh>
    <rPh sb="4" eb="6">
      <t>シセツ</t>
    </rPh>
    <rPh sb="6" eb="8">
      <t>ジュウショ</t>
    </rPh>
    <phoneticPr fontId="72"/>
  </si>
  <si>
    <t>〒</t>
    <phoneticPr fontId="72"/>
  </si>
  <si>
    <t>●●●-●●●●</t>
    <phoneticPr fontId="67"/>
  </si>
  <si>
    <t>東京都△△区□□町</t>
    <phoneticPr fontId="67"/>
  </si>
  <si>
    <t>フリガナ</t>
    <phoneticPr fontId="72"/>
  </si>
  <si>
    <t>■■カブシキカイシャ　ダイヒョウトリシマリヤク　○○ ○○</t>
    <phoneticPr fontId="67"/>
  </si>
  <si>
    <t>所有代表者</t>
    <rPh sb="0" eb="2">
      <t>ショユウ</t>
    </rPh>
    <rPh sb="2" eb="5">
      <t>ダイヒョウシャ</t>
    </rPh>
    <phoneticPr fontId="72"/>
  </si>
  <si>
    <t>■■株式会社　代表取締役　代表取締役　〇〇　〇〇</t>
    <rPh sb="7" eb="9">
      <t>ダイヒョウ</t>
    </rPh>
    <rPh sb="9" eb="12">
      <t>トリシマリヤク</t>
    </rPh>
    <phoneticPr fontId="67"/>
  </si>
  <si>
    <t>●●-●●●●-●●●●</t>
    <phoneticPr fontId="67"/>
  </si>
  <si>
    <t>東京都○○区○○町</t>
    <phoneticPr fontId="67"/>
  </si>
  <si>
    <t>●●●●●●●●●●●●が生じたため</t>
    <rPh sb="13" eb="14">
      <t>ショウ</t>
    </rPh>
    <phoneticPr fontId="67"/>
  </si>
  <si>
    <t>○</t>
    <phoneticPr fontId="67"/>
  </si>
  <si>
    <r>
      <t>（注）</t>
    </r>
    <r>
      <rPr>
        <u/>
        <sz val="9"/>
        <rFont val="ＭＳ 明朝"/>
        <family val="1"/>
        <charset val="128"/>
      </rPr>
      <t>変更後施設の登記簿謄本の写し（発行後３ヵ月以内のもの）を提出してください。</t>
    </r>
    <r>
      <rPr>
        <sz val="11"/>
        <color theme="1"/>
        <rFont val="ＭＳ Ｐゴシック"/>
        <family val="3"/>
        <charset val="128"/>
        <scheme val="minor"/>
      </rPr>
      <t/>
    </r>
    <rPh sb="1" eb="2">
      <t>チュウ</t>
    </rPh>
    <rPh sb="6" eb="8">
      <t>シセツ</t>
    </rPh>
    <rPh sb="9" eb="11">
      <t>トウキ</t>
    </rPh>
    <rPh sb="11" eb="12">
      <t>ボ</t>
    </rPh>
    <rPh sb="12" eb="14">
      <t>トウホン</t>
    </rPh>
    <rPh sb="15" eb="16">
      <t>ウツ</t>
    </rPh>
    <rPh sb="18" eb="20">
      <t>ハッコウ</t>
    </rPh>
    <rPh sb="20" eb="21">
      <t>ゴ</t>
    </rPh>
    <rPh sb="23" eb="24">
      <t>ゲツ</t>
    </rPh>
    <phoneticPr fontId="25"/>
  </si>
  <si>
    <t>第19号様式(第29条関係）</t>
    <phoneticPr fontId="25"/>
  </si>
  <si>
    <t>電力供給解除承認申請書</t>
    <phoneticPr fontId="25"/>
  </si>
  <si>
    <t>号で交付額確定の通知を受け</t>
    <rPh sb="4" eb="5">
      <t>ガク</t>
    </rPh>
    <rPh sb="5" eb="7">
      <t>カクテイ</t>
    </rPh>
    <phoneticPr fontId="72"/>
  </si>
  <si>
    <t>←助成金確定通知書の右上の日付・番号を記入してください。</t>
    <rPh sb="4" eb="6">
      <t>カクテイ</t>
    </rPh>
    <rPh sb="6" eb="9">
      <t>ツウチショ</t>
    </rPh>
    <rPh sb="10" eb="12">
      <t>ミギウエ</t>
    </rPh>
    <rPh sb="13" eb="15">
      <t>ヒヅケ</t>
    </rPh>
    <rPh sb="16" eb="18">
      <t>バンゴウ</t>
    </rPh>
    <rPh sb="19" eb="21">
      <t>キニュウ</t>
    </rPh>
    <phoneticPr fontId="25"/>
  </si>
  <si>
    <t>供給の解除理由</t>
    <rPh sb="0" eb="2">
      <t>キョウキュウ</t>
    </rPh>
    <rPh sb="3" eb="5">
      <t>カイジョ</t>
    </rPh>
    <rPh sb="5" eb="7">
      <t>リユウ</t>
    </rPh>
    <phoneticPr fontId="72"/>
  </si>
  <si>
    <t>供給解除施設の情報</t>
    <rPh sb="0" eb="2">
      <t>キョウキュウ</t>
    </rPh>
    <rPh sb="2" eb="4">
      <t>カイジョ</t>
    </rPh>
    <rPh sb="4" eb="6">
      <t>シセツ</t>
    </rPh>
    <rPh sb="7" eb="9">
      <t>ジョウホウ</t>
    </rPh>
    <phoneticPr fontId="72"/>
  </si>
  <si>
    <t>供給開始日</t>
    <rPh sb="0" eb="2">
      <t>キョウキュウ</t>
    </rPh>
    <rPh sb="2" eb="4">
      <t>カイシ</t>
    </rPh>
    <rPh sb="4" eb="5">
      <t>ビ</t>
    </rPh>
    <phoneticPr fontId="72"/>
  </si>
  <si>
    <t>供給解除予定日</t>
    <rPh sb="0" eb="2">
      <t>キョウキュウ</t>
    </rPh>
    <rPh sb="2" eb="4">
      <t>カイジョ</t>
    </rPh>
    <rPh sb="4" eb="7">
      <t>ヨテイビ</t>
    </rPh>
    <phoneticPr fontId="72"/>
  </si>
  <si>
    <t>公社から【財産等の処分及び電力供給解除に係る納付額通知書】により通知された請求額を公社へ納めることに承諾します。</t>
    <rPh sb="0" eb="2">
      <t>コウシャ</t>
    </rPh>
    <rPh sb="5" eb="7">
      <t>ザイサン</t>
    </rPh>
    <rPh sb="7" eb="8">
      <t>トウ</t>
    </rPh>
    <rPh sb="9" eb="11">
      <t>ショブン</t>
    </rPh>
    <rPh sb="11" eb="12">
      <t>オヨ</t>
    </rPh>
    <rPh sb="13" eb="15">
      <t>デンリョク</t>
    </rPh>
    <rPh sb="15" eb="17">
      <t>キョウキュウ</t>
    </rPh>
    <rPh sb="17" eb="19">
      <t>カイジョ</t>
    </rPh>
    <rPh sb="20" eb="21">
      <t>カカワ</t>
    </rPh>
    <rPh sb="22" eb="24">
      <t>ノウフ</t>
    </rPh>
    <rPh sb="24" eb="25">
      <t>ガク</t>
    </rPh>
    <rPh sb="25" eb="28">
      <t>ツウチショ</t>
    </rPh>
    <rPh sb="32" eb="34">
      <t>ツウチ</t>
    </rPh>
    <rPh sb="37" eb="39">
      <t>セイキュウ</t>
    </rPh>
    <rPh sb="39" eb="40">
      <t>ガク</t>
    </rPh>
    <rPh sb="41" eb="43">
      <t>コウシャ</t>
    </rPh>
    <rPh sb="44" eb="45">
      <t>オサ</t>
    </rPh>
    <rPh sb="50" eb="52">
      <t>ショウダク</t>
    </rPh>
    <phoneticPr fontId="25"/>
  </si>
  <si>
    <t>※　供給開始日が確認できる書類を添付してください</t>
    <rPh sb="2" eb="4">
      <t>キョウキュウ</t>
    </rPh>
    <rPh sb="4" eb="6">
      <t>カイシ</t>
    </rPh>
    <rPh sb="6" eb="7">
      <t>ビ</t>
    </rPh>
    <rPh sb="8" eb="10">
      <t>カクニン</t>
    </rPh>
    <rPh sb="13" eb="15">
      <t>ショルイ</t>
    </rPh>
    <rPh sb="16" eb="18">
      <t>テンプ</t>
    </rPh>
    <phoneticPr fontId="72"/>
  </si>
  <si>
    <t>第21号様式（第30条関係）</t>
    <phoneticPr fontId="25"/>
  </si>
  <si>
    <t>（２）設備導入場所ごとの設備概要</t>
    <rPh sb="3" eb="5">
      <t>セツビ</t>
    </rPh>
    <rPh sb="5" eb="7">
      <t>ドウニュウ</t>
    </rPh>
    <rPh sb="7" eb="9">
      <t>バショ</t>
    </rPh>
    <rPh sb="12" eb="14">
      <t>セツビ</t>
    </rPh>
    <rPh sb="14" eb="16">
      <t>ガイヨウ</t>
    </rPh>
    <phoneticPr fontId="25"/>
  </si>
  <si>
    <t>導入場所名称</t>
    <phoneticPr fontId="67"/>
  </si>
  <si>
    <t>（添付資料11）</t>
    <phoneticPr fontId="67"/>
  </si>
  <si>
    <t>・再エネ設備から供給される発電量の計算根拠</t>
    <phoneticPr fontId="67"/>
  </si>
  <si>
    <t>（添付資料10）</t>
    <phoneticPr fontId="67"/>
  </si>
  <si>
    <t>・対象施設等で必要とされる電力の計算根拠</t>
    <phoneticPr fontId="67"/>
  </si>
  <si>
    <t>［添付資料］</t>
    <phoneticPr fontId="67"/>
  </si>
  <si>
    <t>発電電力量小計(kWh)</t>
    <rPh sb="0" eb="2">
      <t>ハツデン</t>
    </rPh>
    <rPh sb="2" eb="4">
      <t>デンリョク</t>
    </rPh>
    <rPh sb="4" eb="5">
      <t>リョウ</t>
    </rPh>
    <phoneticPr fontId="67"/>
  </si>
  <si>
    <t>発電電力量は試算をもとに記入してください</t>
    <rPh sb="0" eb="2">
      <t>ハツデン</t>
    </rPh>
    <rPh sb="2" eb="4">
      <t>デンリョク</t>
    </rPh>
    <rPh sb="4" eb="5">
      <t>リョウ</t>
    </rPh>
    <rPh sb="6" eb="8">
      <t>シサン</t>
    </rPh>
    <rPh sb="12" eb="14">
      <t>キニュウ</t>
    </rPh>
    <phoneticPr fontId="25"/>
  </si>
  <si>
    <t>（kWh）</t>
    <phoneticPr fontId="25"/>
  </si>
  <si>
    <t>（２）設備導入場所ごとの想定発電電力量（月別、年間の発電量）</t>
    <rPh sb="3" eb="5">
      <t>セツビ</t>
    </rPh>
    <rPh sb="5" eb="7">
      <t>ドウニュウ</t>
    </rPh>
    <rPh sb="7" eb="9">
      <t>バショ</t>
    </rPh>
    <rPh sb="12" eb="14">
      <t>ソウテイ</t>
    </rPh>
    <rPh sb="14" eb="16">
      <t>ハツデン</t>
    </rPh>
    <rPh sb="16" eb="18">
      <t>デンリョク</t>
    </rPh>
    <rPh sb="18" eb="19">
      <t>リョウ</t>
    </rPh>
    <rPh sb="20" eb="22">
      <t>ツキベツ</t>
    </rPh>
    <rPh sb="23" eb="25">
      <t>ネンカン</t>
    </rPh>
    <rPh sb="26" eb="28">
      <t>ハツデン</t>
    </rPh>
    <rPh sb="28" eb="29">
      <t>リョウ</t>
    </rPh>
    <rPh sb="29" eb="30">
      <t>デンリョウ</t>
    </rPh>
    <phoneticPr fontId="25"/>
  </si>
  <si>
    <t>消費電力量小計(kWh)</t>
    <rPh sb="0" eb="2">
      <t>ショウヒ</t>
    </rPh>
    <rPh sb="2" eb="4">
      <t>デンリョク</t>
    </rPh>
    <rPh sb="4" eb="5">
      <t>リョウ</t>
    </rPh>
    <phoneticPr fontId="67"/>
  </si>
  <si>
    <t>９月</t>
    <phoneticPr fontId="67"/>
  </si>
  <si>
    <t>６月</t>
    <phoneticPr fontId="67"/>
  </si>
  <si>
    <t>（１）需要先ごとの消費電力量（月別、年間の消費電力量）</t>
    <rPh sb="3" eb="5">
      <t>ジュヨウ</t>
    </rPh>
    <rPh sb="5" eb="6">
      <t>サキ</t>
    </rPh>
    <rPh sb="9" eb="11">
      <t>ショウヒ</t>
    </rPh>
    <rPh sb="11" eb="13">
      <t>デンリョク</t>
    </rPh>
    <rPh sb="13" eb="14">
      <t>リョウ</t>
    </rPh>
    <rPh sb="15" eb="17">
      <t>ツキベツ</t>
    </rPh>
    <rPh sb="18" eb="20">
      <t>ネンカン</t>
    </rPh>
    <rPh sb="21" eb="23">
      <t>ショウヒ</t>
    </rPh>
    <rPh sb="23" eb="25">
      <t>デンリョク</t>
    </rPh>
    <rPh sb="25" eb="26">
      <t>リョウ</t>
    </rPh>
    <phoneticPr fontId="25"/>
  </si>
  <si>
    <t>　「需要先の年間想定電力消費量」に対する「年間想定発電電力量」の比率</t>
    <rPh sb="2" eb="4">
      <t>ジュヨウ</t>
    </rPh>
    <rPh sb="4" eb="5">
      <t>サキ</t>
    </rPh>
    <rPh sb="6" eb="8">
      <t>ネンカン</t>
    </rPh>
    <rPh sb="8" eb="10">
      <t>ソウテイ</t>
    </rPh>
    <rPh sb="10" eb="12">
      <t>デンリョク</t>
    </rPh>
    <rPh sb="12" eb="15">
      <t>ショウヒリョウ</t>
    </rPh>
    <rPh sb="15" eb="16">
      <t>リキリョウ</t>
    </rPh>
    <rPh sb="25" eb="27">
      <t>ハツデン</t>
    </rPh>
    <rPh sb="32" eb="34">
      <t>ヒリツ</t>
    </rPh>
    <phoneticPr fontId="25"/>
  </si>
  <si>
    <t>・年間想定発電電力量(B)（事業合計）</t>
    <rPh sb="1" eb="3">
      <t>ネンカン</t>
    </rPh>
    <rPh sb="3" eb="5">
      <t>ソウテイ</t>
    </rPh>
    <rPh sb="5" eb="7">
      <t>ハツデン</t>
    </rPh>
    <rPh sb="7" eb="9">
      <t>デンリョク</t>
    </rPh>
    <rPh sb="9" eb="10">
      <t>リョウ</t>
    </rPh>
    <rPh sb="14" eb="16">
      <t>ジギョウ</t>
    </rPh>
    <rPh sb="16" eb="18">
      <t>ゴウケイ</t>
    </rPh>
    <phoneticPr fontId="25"/>
  </si>
  <si>
    <t>２．設備の概要(※複数施設で設置の場合は様式をコピーし追加すること)</t>
    <rPh sb="2" eb="4">
      <t>セツビ</t>
    </rPh>
    <rPh sb="5" eb="7">
      <t>ガイヨウ</t>
    </rPh>
    <rPh sb="9" eb="11">
      <t>フクスウ</t>
    </rPh>
    <rPh sb="11" eb="13">
      <t>シセツ</t>
    </rPh>
    <rPh sb="14" eb="16">
      <t>セッチ</t>
    </rPh>
    <rPh sb="17" eb="19">
      <t>バアイ</t>
    </rPh>
    <rPh sb="20" eb="22">
      <t>ヨウシキ</t>
    </rPh>
    <rPh sb="27" eb="29">
      <t>ツイカ</t>
    </rPh>
    <phoneticPr fontId="25"/>
  </si>
  <si>
    <t>（２）太陽光発電システム出力</t>
    <rPh sb="3" eb="5">
      <t>タイヨウ</t>
    </rPh>
    <rPh sb="5" eb="6">
      <t>ヒカリ</t>
    </rPh>
    <rPh sb="6" eb="8">
      <t>ハツデン</t>
    </rPh>
    <rPh sb="12" eb="14">
      <t>シュツリョク</t>
    </rPh>
    <phoneticPr fontId="30"/>
  </si>
  <si>
    <t>（３）太陽電池モジュール</t>
    <rPh sb="3" eb="5">
      <t>タイヨウ</t>
    </rPh>
    <rPh sb="5" eb="7">
      <t>デンチ</t>
    </rPh>
    <phoneticPr fontId="30"/>
  </si>
  <si>
    <r>
      <t>（４）パワーコンディショナ</t>
    </r>
    <r>
      <rPr>
        <sz val="9"/>
        <color theme="1"/>
        <rFont val="ＭＳ Ｐ明朝"/>
        <family val="1"/>
        <charset val="128"/>
      </rPr>
      <t>（※蓄電池一体型ハイブリッドパワコンの場合は、（５）に記載すること。）</t>
    </r>
    <phoneticPr fontId="30"/>
  </si>
  <si>
    <t>（５）蓄電池</t>
    <rPh sb="3" eb="6">
      <t>チクデンチ</t>
    </rPh>
    <phoneticPr fontId="30"/>
  </si>
  <si>
    <t>（６）蓄電池（ハイブリッドパワコン一体型タイプ）</t>
    <rPh sb="3" eb="6">
      <t>チクデンチ</t>
    </rPh>
    <rPh sb="17" eb="20">
      <t>イッタイガタ</t>
    </rPh>
    <phoneticPr fontId="30"/>
  </si>
  <si>
    <t>（７）蓄電池総容量</t>
    <rPh sb="3" eb="6">
      <t>チクデンチ</t>
    </rPh>
    <rPh sb="6" eb="9">
      <t>ソウヨウリョウ</t>
    </rPh>
    <phoneticPr fontId="30"/>
  </si>
  <si>
    <t>導入設備</t>
    <rPh sb="0" eb="2">
      <t>ドウニュウ</t>
    </rPh>
    <rPh sb="2" eb="4">
      <t>セツビ</t>
    </rPh>
    <phoneticPr fontId="67"/>
  </si>
  <si>
    <t>代表者氏名</t>
    <rPh sb="0" eb="3">
      <t>ダイヒョウシャ</t>
    </rPh>
    <rPh sb="3" eb="5">
      <t>シメイ</t>
    </rPh>
    <phoneticPr fontId="25"/>
  </si>
  <si>
    <t>発電容量（kW）</t>
    <rPh sb="0" eb="4">
      <t>ハツデンヨウリョウ</t>
    </rPh>
    <phoneticPr fontId="67"/>
  </si>
  <si>
    <t>蓄電池容量
（kWh）</t>
    <rPh sb="0" eb="5">
      <t>チクデンチヨウリョウ</t>
    </rPh>
    <phoneticPr fontId="67"/>
  </si>
  <si>
    <t>投資回収年数
（年）</t>
    <rPh sb="0" eb="6">
      <t>トウシカイシュウネンスウ</t>
    </rPh>
    <rPh sb="8" eb="9">
      <t>ネン</t>
    </rPh>
    <phoneticPr fontId="67"/>
  </si>
  <si>
    <r>
      <t>CO</t>
    </r>
    <r>
      <rPr>
        <vertAlign val="subscript"/>
        <sz val="11"/>
        <color theme="1"/>
        <rFont val="ＭＳ Ｐ明朝"/>
        <family val="1"/>
        <charset val="128"/>
      </rPr>
      <t>2</t>
    </r>
    <r>
      <rPr>
        <sz val="11"/>
        <color theme="1"/>
        <rFont val="ＭＳ Ｐ明朝"/>
        <family val="1"/>
        <charset val="128"/>
      </rPr>
      <t>削減量
（t-CO</t>
    </r>
    <r>
      <rPr>
        <vertAlign val="subscript"/>
        <sz val="11"/>
        <color theme="1"/>
        <rFont val="ＭＳ Ｐ明朝"/>
        <family val="1"/>
        <charset val="128"/>
      </rPr>
      <t>2</t>
    </r>
    <r>
      <rPr>
        <sz val="11"/>
        <color theme="1"/>
        <rFont val="ＭＳ Ｐ明朝"/>
        <family val="1"/>
        <charset val="128"/>
      </rPr>
      <t>）</t>
    </r>
    <rPh sb="3" eb="5">
      <t>サクゲン</t>
    </rPh>
    <rPh sb="5" eb="6">
      <t>リョウ</t>
    </rPh>
    <phoneticPr fontId="67"/>
  </si>
  <si>
    <t>４．実施手法の検討及び費用対効果の検証資料</t>
    <rPh sb="2" eb="6">
      <t>ジッシシュホウ</t>
    </rPh>
    <rPh sb="7" eb="9">
      <t>ケントウ</t>
    </rPh>
    <rPh sb="9" eb="10">
      <t>オヨ</t>
    </rPh>
    <rPh sb="11" eb="16">
      <t>ヒヨウタイコウカ</t>
    </rPh>
    <rPh sb="17" eb="21">
      <t>ケンショウシリョウ</t>
    </rPh>
    <phoneticPr fontId="67"/>
  </si>
  <si>
    <t>施設の名称</t>
    <rPh sb="0" eb="2">
      <t>シセツ</t>
    </rPh>
    <rPh sb="3" eb="5">
      <t>メイショウ</t>
    </rPh>
    <phoneticPr fontId="67"/>
  </si>
  <si>
    <t>選択</t>
  </si>
  <si>
    <t>水力発電</t>
    <rPh sb="0" eb="2">
      <t>スイリョク</t>
    </rPh>
    <rPh sb="2" eb="4">
      <t>ハツデン</t>
    </rPh>
    <phoneticPr fontId="67"/>
  </si>
  <si>
    <t>地熱発電</t>
    <rPh sb="0" eb="4">
      <t>チネツハツデン</t>
    </rPh>
    <phoneticPr fontId="67"/>
  </si>
  <si>
    <t>地熱発電・蓄電池</t>
    <rPh sb="0" eb="4">
      <t>チネツハツデン</t>
    </rPh>
    <rPh sb="5" eb="8">
      <t>チクデンチ</t>
    </rPh>
    <phoneticPr fontId="67"/>
  </si>
  <si>
    <t>バイオマス発電</t>
    <rPh sb="5" eb="7">
      <t>ハツデン</t>
    </rPh>
    <phoneticPr fontId="67"/>
  </si>
  <si>
    <t>バイオマス発電・蓄電池</t>
    <rPh sb="5" eb="7">
      <t>ハツデン</t>
    </rPh>
    <rPh sb="8" eb="11">
      <t>チクデンチ</t>
    </rPh>
    <phoneticPr fontId="67"/>
  </si>
  <si>
    <t>水力発電・蓄電池</t>
    <rPh sb="0" eb="2">
      <t>スイリョク</t>
    </rPh>
    <rPh sb="2" eb="4">
      <t>ハツデン</t>
    </rPh>
    <rPh sb="5" eb="8">
      <t>チクデンチ</t>
    </rPh>
    <phoneticPr fontId="67"/>
  </si>
  <si>
    <t>助成対象事業の名称</t>
  </si>
  <si>
    <t>※使用しない</t>
    <rPh sb="1" eb="3">
      <t>シヨウ</t>
    </rPh>
    <phoneticPr fontId="67"/>
  </si>
  <si>
    <t>太陽光発電</t>
    <rPh sb="0" eb="3">
      <t>タイヨウコウ</t>
    </rPh>
    <rPh sb="3" eb="5">
      <t>ハツデン</t>
    </rPh>
    <phoneticPr fontId="67"/>
  </si>
  <si>
    <t>都助成交付申請額（合計）</t>
    <rPh sb="0" eb="1">
      <t>ト</t>
    </rPh>
    <rPh sb="3" eb="5">
      <t>コウフ</t>
    </rPh>
    <rPh sb="5" eb="7">
      <t>シンセイ</t>
    </rPh>
    <rPh sb="7" eb="8">
      <t>ガク</t>
    </rPh>
    <rPh sb="9" eb="11">
      <t>ゴウケイ</t>
    </rPh>
    <phoneticPr fontId="4"/>
  </si>
  <si>
    <t>都助成交付申請額（合計）</t>
    <rPh sb="0" eb="1">
      <t>ト</t>
    </rPh>
    <rPh sb="3" eb="5">
      <t>コウフ</t>
    </rPh>
    <rPh sb="5" eb="7">
      <t>シンセイ</t>
    </rPh>
    <rPh sb="7" eb="8">
      <t>ガク</t>
    </rPh>
    <phoneticPr fontId="4"/>
  </si>
  <si>
    <t>都助成実績報告額（合計）</t>
    <phoneticPr fontId="4"/>
  </si>
  <si>
    <t>１.再生可能エネルギー発電に関する事業（※蓄電池を含む）</t>
    <rPh sb="2" eb="6">
      <t>サイセイカノウ</t>
    </rPh>
    <rPh sb="11" eb="13">
      <t>ハツデン</t>
    </rPh>
    <rPh sb="14" eb="15">
      <t>カン</t>
    </rPh>
    <rPh sb="17" eb="19">
      <t>ジギョウ</t>
    </rPh>
    <rPh sb="21" eb="24">
      <t>チクデンチ</t>
    </rPh>
    <rPh sb="25" eb="26">
      <t>フク</t>
    </rPh>
    <phoneticPr fontId="72"/>
  </si>
  <si>
    <t>複数設置(２種類以上)</t>
    <rPh sb="0" eb="4">
      <t>フクスウセッチ</t>
    </rPh>
    <rPh sb="6" eb="8">
      <t>シュルイ</t>
    </rPh>
    <rPh sb="8" eb="10">
      <t>イジョウ</t>
    </rPh>
    <phoneticPr fontId="67"/>
  </si>
  <si>
    <r>
      <t xml:space="preserve"> </t>
    </r>
    <r>
      <rPr>
        <u/>
        <sz val="9"/>
        <color theme="1"/>
        <rFont val="ＭＳ Ｐ明朝"/>
        <family val="1"/>
        <charset val="128"/>
      </rPr>
      <t>すること。</t>
    </r>
    <phoneticPr fontId="72"/>
  </si>
  <si>
    <r>
      <t>（※）</t>
    </r>
    <r>
      <rPr>
        <u/>
        <sz val="9"/>
        <color theme="1"/>
        <rFont val="ＭＳ Ｐ明朝"/>
        <family val="1"/>
        <charset val="128"/>
      </rPr>
      <t>売却、譲渡、交換、貸与、担保提供の相手方のある場合は、それぞれの相手方、条件及び金額について記載</t>
    </r>
    <rPh sb="3" eb="5">
      <t>バイキャク</t>
    </rPh>
    <rPh sb="6" eb="8">
      <t>ジョウト</t>
    </rPh>
    <rPh sb="9" eb="11">
      <t>コウカン</t>
    </rPh>
    <rPh sb="12" eb="14">
      <t>タイヨ</t>
    </rPh>
    <rPh sb="15" eb="17">
      <t>タンポ</t>
    </rPh>
    <rPh sb="17" eb="19">
      <t>テイキョウ</t>
    </rPh>
    <rPh sb="20" eb="23">
      <t>アイテガタ</t>
    </rPh>
    <rPh sb="26" eb="28">
      <t>バアイ</t>
    </rPh>
    <rPh sb="35" eb="38">
      <t>アイテガタ</t>
    </rPh>
    <phoneticPr fontId="72"/>
  </si>
  <si>
    <t>15年目</t>
    <rPh sb="2" eb="4">
      <t>ネンメ</t>
    </rPh>
    <phoneticPr fontId="25"/>
  </si>
  <si>
    <t>14年目</t>
    <rPh sb="2" eb="4">
      <t>ネンメ</t>
    </rPh>
    <phoneticPr fontId="25"/>
  </si>
  <si>
    <t>13年目</t>
    <rPh sb="2" eb="4">
      <t>ネンメ</t>
    </rPh>
    <phoneticPr fontId="25"/>
  </si>
  <si>
    <t>12年目</t>
    <rPh sb="2" eb="4">
      <t>ネンメ</t>
    </rPh>
    <phoneticPr fontId="25"/>
  </si>
  <si>
    <t>11年目</t>
    <rPh sb="2" eb="4">
      <t>ネンメ</t>
    </rPh>
    <phoneticPr fontId="25"/>
  </si>
  <si>
    <t>10年目</t>
    <rPh sb="2" eb="4">
      <t>ネンメ</t>
    </rPh>
    <phoneticPr fontId="25"/>
  </si>
  <si>
    <t>9年目</t>
    <rPh sb="1" eb="3">
      <t>ネンメ</t>
    </rPh>
    <phoneticPr fontId="25"/>
  </si>
  <si>
    <t>8年目</t>
    <rPh sb="1" eb="3">
      <t>ネンメ</t>
    </rPh>
    <phoneticPr fontId="25"/>
  </si>
  <si>
    <t>7年目</t>
    <rPh sb="1" eb="3">
      <t>ネンメ</t>
    </rPh>
    <phoneticPr fontId="25"/>
  </si>
  <si>
    <t>6年目</t>
    <rPh sb="1" eb="3">
      <t>ネンメ</t>
    </rPh>
    <phoneticPr fontId="25"/>
  </si>
  <si>
    <t>5年目</t>
    <rPh sb="1" eb="3">
      <t>ネンメ</t>
    </rPh>
    <phoneticPr fontId="25"/>
  </si>
  <si>
    <t>4年目</t>
    <rPh sb="1" eb="3">
      <t>ネンメ</t>
    </rPh>
    <phoneticPr fontId="25"/>
  </si>
  <si>
    <t>3年目</t>
    <rPh sb="1" eb="3">
      <t>ネンメ</t>
    </rPh>
    <phoneticPr fontId="25"/>
  </si>
  <si>
    <t>2年目</t>
    <rPh sb="1" eb="3">
      <t>ネンメ</t>
    </rPh>
    <phoneticPr fontId="25"/>
  </si>
  <si>
    <t>1年目</t>
    <rPh sb="1" eb="3">
      <t>ネンメ</t>
    </rPh>
    <phoneticPr fontId="25"/>
  </si>
  <si>
    <t>合計</t>
    <rPh sb="0" eb="2">
      <t>ゴウケイ</t>
    </rPh>
    <phoneticPr fontId="25"/>
  </si>
  <si>
    <t>バイオマス燃料年間利用量</t>
    <rPh sb="5" eb="7">
      <t>ネンリョウ</t>
    </rPh>
    <rPh sb="7" eb="9">
      <t>ネンカン</t>
    </rPh>
    <rPh sb="9" eb="11">
      <t>リヨウ</t>
    </rPh>
    <rPh sb="11" eb="12">
      <t>リョウ</t>
    </rPh>
    <phoneticPr fontId="25"/>
  </si>
  <si>
    <t>年間生産量</t>
    <rPh sb="0" eb="2">
      <t>ネンカン</t>
    </rPh>
    <rPh sb="2" eb="4">
      <t>セイサン</t>
    </rPh>
    <rPh sb="4" eb="5">
      <t>リョウ</t>
    </rPh>
    <phoneticPr fontId="25"/>
  </si>
  <si>
    <t>年次</t>
    <rPh sb="0" eb="2">
      <t>ネンジ</t>
    </rPh>
    <phoneticPr fontId="25"/>
  </si>
  <si>
    <t>/年）</t>
    <rPh sb="1" eb="2">
      <t>ネン</t>
    </rPh>
    <phoneticPr fontId="25"/>
  </si>
  <si>
    <t>（単位：</t>
    <rPh sb="1" eb="3">
      <t>タンイ</t>
    </rPh>
    <phoneticPr fontId="25"/>
  </si>
  <si>
    <t>能力・容量</t>
    <rPh sb="0" eb="2">
      <t>ノウリョク</t>
    </rPh>
    <rPh sb="3" eb="5">
      <t>ヨウリョウ</t>
    </rPh>
    <phoneticPr fontId="25"/>
  </si>
  <si>
    <t>設備の仕様が確認できるURL</t>
    <phoneticPr fontId="67"/>
  </si>
  <si>
    <t>製造者名（メーカー名）</t>
    <phoneticPr fontId="67"/>
  </si>
  <si>
    <t>機器番号/見積明細番号</t>
    <phoneticPr fontId="67"/>
  </si>
  <si>
    <t>（ただし、離島及びへき地は、上記要件を除く。）</t>
    <rPh sb="5" eb="7">
      <t>リトウ</t>
    </rPh>
    <rPh sb="7" eb="8">
      <t>オヨ</t>
    </rPh>
    <rPh sb="11" eb="12">
      <t>チ</t>
    </rPh>
    <rPh sb="14" eb="16">
      <t>ジョウキ</t>
    </rPh>
    <rPh sb="16" eb="18">
      <t>ヨウケン</t>
    </rPh>
    <rPh sb="19" eb="20">
      <t>ノゾ</t>
    </rPh>
    <phoneticPr fontId="25"/>
  </si>
  <si>
    <t>　　　　　　　ガス化 450N㎥／日 以上</t>
    <phoneticPr fontId="25"/>
  </si>
  <si>
    <t>製造量</t>
    <rPh sb="0" eb="2">
      <t>セイゾウ</t>
    </rPh>
    <rPh sb="2" eb="3">
      <t>リョウ</t>
    </rPh>
    <phoneticPr fontId="25"/>
  </si>
  <si>
    <t>　　　　　　　液 化 100kg／日 以上</t>
    <phoneticPr fontId="25"/>
  </si>
  <si>
    <t>←プルダウンリストから選択してください</t>
    <rPh sb="11" eb="13">
      <t>センタク</t>
    </rPh>
    <phoneticPr fontId="25"/>
  </si>
  <si>
    <t>　・製造量：固形化 150kg／日 以上</t>
    <phoneticPr fontId="25"/>
  </si>
  <si>
    <t>名称</t>
    <rPh sb="0" eb="2">
      <t>メイショウ</t>
    </rPh>
    <phoneticPr fontId="25"/>
  </si>
  <si>
    <t>２．メタン発酵方式以外</t>
    <phoneticPr fontId="25"/>
  </si>
  <si>
    <t>※バイオマス依存率60％以上</t>
    <rPh sb="6" eb="8">
      <t>イゾン</t>
    </rPh>
    <rPh sb="8" eb="9">
      <t>リツ</t>
    </rPh>
    <rPh sb="12" eb="14">
      <t>イジョウ</t>
    </rPh>
    <phoneticPr fontId="25"/>
  </si>
  <si>
    <t>　・低位発熱量：18.84 MJ／N㎥（4,500kcal／N ㎥）以上</t>
    <phoneticPr fontId="25"/>
  </si>
  <si>
    <t>←別紙４を作成すると自動計算される</t>
    <rPh sb="1" eb="3">
      <t>ベッシ</t>
    </rPh>
    <rPh sb="5" eb="7">
      <t>サクセイ</t>
    </rPh>
    <rPh sb="10" eb="12">
      <t>ジドウ</t>
    </rPh>
    <rPh sb="12" eb="14">
      <t>ケイサン</t>
    </rPh>
    <phoneticPr fontId="25"/>
  </si>
  <si>
    <t>　・ガス製造量：100 N㎥／日 以上</t>
    <phoneticPr fontId="25"/>
  </si>
  <si>
    <t>１．メタン発酵方式</t>
    <phoneticPr fontId="25"/>
  </si>
  <si>
    <t>能力合計</t>
    <rPh sb="0" eb="2">
      <t>ノウリョク</t>
    </rPh>
    <rPh sb="2" eb="4">
      <t>ゴウケイ</t>
    </rPh>
    <phoneticPr fontId="25"/>
  </si>
  <si>
    <t>台</t>
    <rPh sb="0" eb="1">
      <t>ダイ</t>
    </rPh>
    <phoneticPr fontId="25"/>
  </si>
  <si>
    <t>１台あたりの能力</t>
    <rPh sb="1" eb="2">
      <t>ダイ</t>
    </rPh>
    <rPh sb="6" eb="8">
      <t>ノウリョク</t>
    </rPh>
    <phoneticPr fontId="25"/>
  </si>
  <si>
    <t>容量合計</t>
    <rPh sb="0" eb="2">
      <t>ヨウリョウ</t>
    </rPh>
    <rPh sb="2" eb="4">
      <t>ゴウケイ</t>
    </rPh>
    <phoneticPr fontId="25"/>
  </si>
  <si>
    <t>基</t>
    <rPh sb="0" eb="1">
      <t>モト</t>
    </rPh>
    <phoneticPr fontId="25"/>
  </si>
  <si>
    <t>１基あたりの容量</t>
    <rPh sb="1" eb="2">
      <t>キ</t>
    </rPh>
    <rPh sb="6" eb="8">
      <t>ヨウリョウ</t>
    </rPh>
    <phoneticPr fontId="25"/>
  </si>
  <si>
    <t>定格出力合計</t>
    <rPh sb="0" eb="2">
      <t>テイカク</t>
    </rPh>
    <rPh sb="2" eb="4">
      <t>シュツリョク</t>
    </rPh>
    <rPh sb="4" eb="6">
      <t>ゴウケイ</t>
    </rPh>
    <phoneticPr fontId="25"/>
  </si>
  <si>
    <t>１台あたりの定格出力</t>
    <rPh sb="1" eb="2">
      <t>ダイ</t>
    </rPh>
    <rPh sb="6" eb="8">
      <t>テイカク</t>
    </rPh>
    <rPh sb="8" eb="10">
      <t>シュツリョク</t>
    </rPh>
    <phoneticPr fontId="25"/>
  </si>
  <si>
    <t>回/年</t>
    <rPh sb="0" eb="1">
      <t>カイ</t>
    </rPh>
    <rPh sb="2" eb="3">
      <t>ネン</t>
    </rPh>
    <phoneticPr fontId="25"/>
  </si>
  <si>
    <t>ｔ/回</t>
    <rPh sb="2" eb="3">
      <t>カイ</t>
    </rPh>
    <phoneticPr fontId="25"/>
  </si>
  <si>
    <t>使用量</t>
    <rPh sb="0" eb="2">
      <t>シヨウ</t>
    </rPh>
    <rPh sb="2" eb="3">
      <t>リョウ</t>
    </rPh>
    <phoneticPr fontId="25"/>
  </si>
  <si>
    <t>スタートアップの場合</t>
    <rPh sb="8" eb="10">
      <t>バアイ</t>
    </rPh>
    <phoneticPr fontId="25"/>
  </si>
  <si>
    <t>※算定方法は、別紙２のとおり。</t>
    <rPh sb="1" eb="3">
      <t>サンテイ</t>
    </rPh>
    <rPh sb="3" eb="5">
      <t>ホウホウ</t>
    </rPh>
    <phoneticPr fontId="25"/>
  </si>
  <si>
    <t>←別紙４を作成すると自動計算されます</t>
    <rPh sb="1" eb="3">
      <t>ベッシ</t>
    </rPh>
    <rPh sb="5" eb="7">
      <t>サクセイ</t>
    </rPh>
    <rPh sb="10" eb="12">
      <t>ジドウ</t>
    </rPh>
    <rPh sb="12" eb="14">
      <t>ケイサン</t>
    </rPh>
    <phoneticPr fontId="25"/>
  </si>
  <si>
    <t>種類</t>
    <rPh sb="0" eb="2">
      <t>シュルイ</t>
    </rPh>
    <phoneticPr fontId="25"/>
  </si>
  <si>
    <t>ｈ/年</t>
    <rPh sb="2" eb="3">
      <t>ネン</t>
    </rPh>
    <phoneticPr fontId="25"/>
  </si>
  <si>
    <t>ｈ/日</t>
    <rPh sb="2" eb="3">
      <t>ニチ</t>
    </rPh>
    <phoneticPr fontId="25"/>
  </si>
  <si>
    <t>１日あたりの設備稼働時間</t>
    <rPh sb="1" eb="2">
      <t>ニチ</t>
    </rPh>
    <rPh sb="6" eb="8">
      <t>セツビ</t>
    </rPh>
    <rPh sb="8" eb="10">
      <t>カドウ</t>
    </rPh>
    <rPh sb="10" eb="12">
      <t>ジカン</t>
    </rPh>
    <phoneticPr fontId="25"/>
  </si>
  <si>
    <t>発電機総出力</t>
    <rPh sb="0" eb="3">
      <t>ハツデンキ</t>
    </rPh>
    <rPh sb="3" eb="6">
      <t>ソウシュツリョク</t>
    </rPh>
    <phoneticPr fontId="67"/>
  </si>
  <si>
    <t>　※複数の型式を導入する場合は、それぞれの型式ごとにまとめること。</t>
    <rPh sb="2" eb="4">
      <t>フクスウ</t>
    </rPh>
    <rPh sb="5" eb="7">
      <t>カタシキ</t>
    </rPh>
    <rPh sb="8" eb="10">
      <t>ドウニュウ</t>
    </rPh>
    <rPh sb="12" eb="14">
      <t>バアイ</t>
    </rPh>
    <rPh sb="21" eb="23">
      <t>カタシキ</t>
    </rPh>
    <phoneticPr fontId="25"/>
  </si>
  <si>
    <t>（10）蓄電池総容量</t>
    <rPh sb="4" eb="7">
      <t>チクデンチ</t>
    </rPh>
    <rPh sb="7" eb="10">
      <t>ソウヨウリョウ</t>
    </rPh>
    <phoneticPr fontId="30"/>
  </si>
  <si>
    <t>（11）バイオマス燃料製造方式</t>
    <rPh sb="9" eb="11">
      <t>ネンリョウ</t>
    </rPh>
    <rPh sb="11" eb="13">
      <t>セイゾウ</t>
    </rPh>
    <rPh sb="13" eb="15">
      <t>ホウシキ</t>
    </rPh>
    <phoneticPr fontId="25"/>
  </si>
  <si>
    <t>（12）製造時のバイオマス依存率</t>
    <rPh sb="4" eb="6">
      <t>セイゾウ</t>
    </rPh>
    <rPh sb="6" eb="7">
      <t>ジ</t>
    </rPh>
    <rPh sb="13" eb="15">
      <t>イゾン</t>
    </rPh>
    <rPh sb="15" eb="16">
      <t>リツ</t>
    </rPh>
    <phoneticPr fontId="25"/>
  </si>
  <si>
    <t>（13）製造するバイオマス燃料</t>
    <rPh sb="4" eb="6">
      <t>セイゾウ</t>
    </rPh>
    <rPh sb="13" eb="15">
      <t>ネンリョウ</t>
    </rPh>
    <phoneticPr fontId="25"/>
  </si>
  <si>
    <t>（14）バイオマス燃料製造設備</t>
    <rPh sb="9" eb="11">
      <t>ネンリョウ</t>
    </rPh>
    <rPh sb="11" eb="13">
      <t>セイゾウ</t>
    </rPh>
    <rPh sb="13" eb="15">
      <t>セツビ</t>
    </rPh>
    <phoneticPr fontId="25"/>
  </si>
  <si>
    <t>（15）バイオマス原料受入・供給設備</t>
    <rPh sb="9" eb="11">
      <t>ゲンリョウ</t>
    </rPh>
    <rPh sb="11" eb="13">
      <t>ウケイレ</t>
    </rPh>
    <rPh sb="14" eb="16">
      <t>キョウキュウ</t>
    </rPh>
    <rPh sb="16" eb="18">
      <t>セツビ</t>
    </rPh>
    <phoneticPr fontId="25"/>
  </si>
  <si>
    <t>（16）バイオマス燃料貯蔵設備</t>
    <rPh sb="9" eb="11">
      <t>ネンリョウ</t>
    </rPh>
    <rPh sb="11" eb="13">
      <t>チョゾウ</t>
    </rPh>
    <rPh sb="13" eb="15">
      <t>セツビ</t>
    </rPh>
    <phoneticPr fontId="25"/>
  </si>
  <si>
    <t>（17）前処理設備</t>
    <rPh sb="4" eb="7">
      <t>マエショリ</t>
    </rPh>
    <rPh sb="7" eb="9">
      <t>セツビ</t>
    </rPh>
    <phoneticPr fontId="25"/>
  </si>
  <si>
    <t>（18）後処理設備</t>
    <rPh sb="4" eb="5">
      <t>アト</t>
    </rPh>
    <rPh sb="5" eb="7">
      <t>ショリ</t>
    </rPh>
    <rPh sb="7" eb="9">
      <t>セツビ</t>
    </rPh>
    <phoneticPr fontId="25"/>
  </si>
  <si>
    <t>バイオマス依存率計算書（バイオマス発電）</t>
    <rPh sb="5" eb="7">
      <t>イゾン</t>
    </rPh>
    <rPh sb="7" eb="8">
      <t>リツ</t>
    </rPh>
    <rPh sb="8" eb="11">
      <t>ケイサンショ</t>
    </rPh>
    <rPh sb="17" eb="19">
      <t>ハツデン</t>
    </rPh>
    <phoneticPr fontId="25"/>
  </si>
  <si>
    <t>バイオマス燃料</t>
    <rPh sb="5" eb="7">
      <t>ネンリョウ</t>
    </rPh>
    <phoneticPr fontId="25"/>
  </si>
  <si>
    <t>構成比</t>
    <rPh sb="0" eb="3">
      <t>コウセイヒ</t>
    </rPh>
    <phoneticPr fontId="25"/>
  </si>
  <si>
    <t>Ａ．バイオマス
（燃料）利用量</t>
    <rPh sb="9" eb="11">
      <t>ネンリョウ</t>
    </rPh>
    <rPh sb="12" eb="14">
      <t>リヨウ</t>
    </rPh>
    <rPh sb="14" eb="15">
      <t>リョウ</t>
    </rPh>
    <phoneticPr fontId="25"/>
  </si>
  <si>
    <t>Ｂ．バイオマス
（燃料）低位発熱量</t>
    <rPh sb="9" eb="11">
      <t>ネンリョウ</t>
    </rPh>
    <rPh sb="12" eb="14">
      <t>テイイ</t>
    </rPh>
    <rPh sb="14" eb="16">
      <t>ハツネツ</t>
    </rPh>
    <rPh sb="16" eb="17">
      <t>リョウ</t>
    </rPh>
    <phoneticPr fontId="25"/>
  </si>
  <si>
    <t>バイオマス
（燃料）発熱量</t>
    <rPh sb="7" eb="9">
      <t>ネンリョウ</t>
    </rPh>
    <rPh sb="10" eb="12">
      <t>ハツネツ</t>
    </rPh>
    <rPh sb="12" eb="13">
      <t>リョウ</t>
    </rPh>
    <phoneticPr fontId="25"/>
  </si>
  <si>
    <t>MJ/h</t>
    <phoneticPr fontId="25"/>
  </si>
  <si>
    <t>←利用量の単位は、プルダウンリストから選択してください</t>
    <rPh sb="1" eb="3">
      <t>リヨウ</t>
    </rPh>
    <rPh sb="3" eb="4">
      <t>リョウ</t>
    </rPh>
    <rPh sb="5" eb="7">
      <t>タンイ</t>
    </rPh>
    <rPh sb="19" eb="21">
      <t>センタク</t>
    </rPh>
    <phoneticPr fontId="25"/>
  </si>
  <si>
    <t>紙くず</t>
    <rPh sb="0" eb="1">
      <t>カミ</t>
    </rPh>
    <phoneticPr fontId="25"/>
  </si>
  <si>
    <t>木くず</t>
    <rPh sb="0" eb="1">
      <t>キ</t>
    </rPh>
    <phoneticPr fontId="25"/>
  </si>
  <si>
    <t>繊維くず</t>
    <rPh sb="0" eb="2">
      <t>センイ</t>
    </rPh>
    <phoneticPr fontId="25"/>
  </si>
  <si>
    <t>非バイオマス燃料</t>
    <rPh sb="0" eb="1">
      <t>ヒ</t>
    </rPh>
    <rPh sb="6" eb="8">
      <t>ネンリョウ</t>
    </rPh>
    <phoneticPr fontId="25"/>
  </si>
  <si>
    <t>Ｃ．非バイオマス
（燃料）利用量</t>
    <rPh sb="2" eb="3">
      <t>ヒ</t>
    </rPh>
    <rPh sb="10" eb="12">
      <t>ネンリョウ</t>
    </rPh>
    <rPh sb="13" eb="15">
      <t>リヨウ</t>
    </rPh>
    <rPh sb="15" eb="16">
      <t>リョウ</t>
    </rPh>
    <phoneticPr fontId="25"/>
  </si>
  <si>
    <t>Ｄ．非バイオマス
（燃料）低位発熱量</t>
    <rPh sb="2" eb="3">
      <t>ヒ</t>
    </rPh>
    <rPh sb="10" eb="12">
      <t>ネンリョウ</t>
    </rPh>
    <rPh sb="13" eb="15">
      <t>テイイ</t>
    </rPh>
    <rPh sb="15" eb="17">
      <t>ハツネツ</t>
    </rPh>
    <rPh sb="17" eb="18">
      <t>リョウ</t>
    </rPh>
    <phoneticPr fontId="25"/>
  </si>
  <si>
    <t>非バイオマス
（燃料）発熱量</t>
    <rPh sb="0" eb="1">
      <t>ヒ</t>
    </rPh>
    <rPh sb="8" eb="10">
      <t>ネンリョウ</t>
    </rPh>
    <rPh sb="11" eb="13">
      <t>ハツネツ</t>
    </rPh>
    <rPh sb="13" eb="14">
      <t>リョウ</t>
    </rPh>
    <phoneticPr fontId="25"/>
  </si>
  <si>
    <t>廃プラスチック類</t>
    <rPh sb="0" eb="1">
      <t>ハイ</t>
    </rPh>
    <rPh sb="7" eb="8">
      <t>ルイ</t>
    </rPh>
    <phoneticPr fontId="25"/>
  </si>
  <si>
    <t>ポリエチレン（ＰＥ）</t>
    <phoneticPr fontId="25"/>
  </si>
  <si>
    <t>ポリプロピレン（ＰＰ）</t>
    <phoneticPr fontId="25"/>
  </si>
  <si>
    <t>ポリスチレン（ＰＳ）</t>
    <phoneticPr fontId="25"/>
  </si>
  <si>
    <t>ＦＲＰ樹脂</t>
    <phoneticPr fontId="25"/>
  </si>
  <si>
    <t>熱可塑性樹脂</t>
    <phoneticPr fontId="25"/>
  </si>
  <si>
    <t>混合樹脂製品</t>
    <phoneticPr fontId="25"/>
  </si>
  <si>
    <t>ＰＥＴボトル</t>
    <phoneticPr fontId="25"/>
  </si>
  <si>
    <t>皮製品</t>
    <rPh sb="0" eb="1">
      <t>カワ</t>
    </rPh>
    <rPh sb="1" eb="3">
      <t>セイヒン</t>
    </rPh>
    <phoneticPr fontId="25"/>
  </si>
  <si>
    <t>ゴムくず</t>
    <phoneticPr fontId="25"/>
  </si>
  <si>
    <t>タイヤ</t>
    <phoneticPr fontId="25"/>
  </si>
  <si>
    <t>合成ゴム</t>
    <rPh sb="0" eb="2">
      <t>ゴウセイ</t>
    </rPh>
    <phoneticPr fontId="25"/>
  </si>
  <si>
    <t>ナイロン布</t>
    <rPh sb="4" eb="5">
      <t>ヌノ</t>
    </rPh>
    <phoneticPr fontId="25"/>
  </si>
  <si>
    <t>アクリル布</t>
    <rPh sb="4" eb="5">
      <t>ヌノ</t>
    </rPh>
    <phoneticPr fontId="25"/>
  </si>
  <si>
    <t>ビニロン布</t>
    <rPh sb="4" eb="5">
      <t>ヌノ</t>
    </rPh>
    <phoneticPr fontId="25"/>
  </si>
  <si>
    <t>ポリエステル布</t>
    <rPh sb="6" eb="7">
      <t>ヌノ</t>
    </rPh>
    <phoneticPr fontId="25"/>
  </si>
  <si>
    <t>廃油（石油系）</t>
    <rPh sb="0" eb="2">
      <t>ハイユ</t>
    </rPh>
    <rPh sb="3" eb="6">
      <t>セキユケイ</t>
    </rPh>
    <phoneticPr fontId="25"/>
  </si>
  <si>
    <t>構成比の合計</t>
    <rPh sb="0" eb="3">
      <t>コウセイヒ</t>
    </rPh>
    <rPh sb="4" eb="6">
      <t>ゴウケイ</t>
    </rPh>
    <phoneticPr fontId="25"/>
  </si>
  <si>
    <t>バイオマス依存率＝</t>
    <rPh sb="5" eb="7">
      <t>イゾン</t>
    </rPh>
    <rPh sb="7" eb="8">
      <t>リツ</t>
    </rPh>
    <phoneticPr fontId="25"/>
  </si>
  <si>
    <t>×100＝ ①/（①+②）×100</t>
    <phoneticPr fontId="25"/>
  </si>
  <si>
    <t>＝</t>
    <phoneticPr fontId="25"/>
  </si>
  <si>
    <t>・バイオマス排水、家畜糞尿、食品残渣等を原料にする場合は、バイオマス依存率を100%とする。</t>
  </si>
  <si>
    <t>・メタン発酵方式の場合は、発酵槽へ投じられるものをバイオマス原料とする。</t>
    <rPh sb="4" eb="6">
      <t>ハッコウ</t>
    </rPh>
    <rPh sb="6" eb="8">
      <t>ホウシキ</t>
    </rPh>
    <rPh sb="9" eb="11">
      <t>バアイ</t>
    </rPh>
    <rPh sb="13" eb="16">
      <t>ハッコウソウ</t>
    </rPh>
    <rPh sb="17" eb="18">
      <t>トウ</t>
    </rPh>
    <rPh sb="30" eb="32">
      <t>ゲンリョウ</t>
    </rPh>
    <phoneticPr fontId="25"/>
  </si>
  <si>
    <t>２．設備の概要：別紙２（１）</t>
    <rPh sb="2" eb="4">
      <t>セツビ</t>
    </rPh>
    <rPh sb="5" eb="7">
      <t>ガイヨウ</t>
    </rPh>
    <phoneticPr fontId="25"/>
  </si>
  <si>
    <t>第４号様式：別紙２（２）（１枚目）</t>
    <phoneticPr fontId="25"/>
  </si>
  <si>
    <t>バイオマス依存率計算書（バイオマス燃料製造）</t>
    <rPh sb="5" eb="7">
      <t>イゾン</t>
    </rPh>
    <rPh sb="7" eb="8">
      <t>リツ</t>
    </rPh>
    <rPh sb="8" eb="11">
      <t>ケイサンショ</t>
    </rPh>
    <rPh sb="17" eb="19">
      <t>ネンリョウ</t>
    </rPh>
    <rPh sb="19" eb="21">
      <t>セイゾウ</t>
    </rPh>
    <phoneticPr fontId="25"/>
  </si>
  <si>
    <t>Ａ．バイオマス
（原料）利用量</t>
    <rPh sb="9" eb="11">
      <t>ゲンリョウ</t>
    </rPh>
    <rPh sb="12" eb="14">
      <t>リヨウ</t>
    </rPh>
    <rPh sb="14" eb="15">
      <t>リョウ</t>
    </rPh>
    <phoneticPr fontId="25"/>
  </si>
  <si>
    <t>Ｂ．バイオマス
（原料）低位発熱量</t>
    <rPh sb="9" eb="11">
      <t>ゲンリョウ</t>
    </rPh>
    <rPh sb="12" eb="14">
      <t>テイイ</t>
    </rPh>
    <rPh sb="14" eb="16">
      <t>ハツネツ</t>
    </rPh>
    <rPh sb="16" eb="17">
      <t>リョウ</t>
    </rPh>
    <phoneticPr fontId="25"/>
  </si>
  <si>
    <t>バイオマス
（原料）発熱量</t>
    <rPh sb="7" eb="9">
      <t>ゲンリョウ</t>
    </rPh>
    <rPh sb="10" eb="12">
      <t>ハツネツ</t>
    </rPh>
    <rPh sb="12" eb="13">
      <t>リョウ</t>
    </rPh>
    <phoneticPr fontId="25"/>
  </si>
  <si>
    <t>Ｃ．非バイオマス
（原料）利用量</t>
    <rPh sb="2" eb="3">
      <t>ヒ</t>
    </rPh>
    <rPh sb="10" eb="12">
      <t>ゲンリョウ</t>
    </rPh>
    <rPh sb="13" eb="15">
      <t>リヨウ</t>
    </rPh>
    <rPh sb="15" eb="16">
      <t>リョウ</t>
    </rPh>
    <phoneticPr fontId="25"/>
  </si>
  <si>
    <t>Ｄ．非バイオマス
（原料）低位発熱量</t>
    <rPh sb="2" eb="3">
      <t>ヒ</t>
    </rPh>
    <rPh sb="10" eb="12">
      <t>ゲンリョウ</t>
    </rPh>
    <rPh sb="13" eb="15">
      <t>テイイ</t>
    </rPh>
    <rPh sb="15" eb="17">
      <t>ハツネツ</t>
    </rPh>
    <rPh sb="17" eb="18">
      <t>リョウ</t>
    </rPh>
    <phoneticPr fontId="25"/>
  </si>
  <si>
    <t>非バイオマス
（原料）発熱量</t>
    <rPh sb="0" eb="1">
      <t>ヒ</t>
    </rPh>
    <rPh sb="8" eb="10">
      <t>ゲンリョウ</t>
    </rPh>
    <rPh sb="11" eb="13">
      <t>ハツネツ</t>
    </rPh>
    <rPh sb="13" eb="14">
      <t>リョウ</t>
    </rPh>
    <phoneticPr fontId="25"/>
  </si>
  <si>
    <t>事業者の名称</t>
    <rPh sb="0" eb="3">
      <t>ジギョウシャ</t>
    </rPh>
    <rPh sb="4" eb="6">
      <t>メイショウ</t>
    </rPh>
    <phoneticPr fontId="25"/>
  </si>
  <si>
    <t>本社所在地</t>
    <rPh sb="0" eb="2">
      <t>ホンシャ</t>
    </rPh>
    <rPh sb="2" eb="5">
      <t>ショザイチ</t>
    </rPh>
    <phoneticPr fontId="25"/>
  </si>
  <si>
    <t>代表者</t>
    <rPh sb="0" eb="1">
      <t>ヒョウ</t>
    </rPh>
    <rPh sb="1" eb="2">
      <t>シャ</t>
    </rPh>
    <phoneticPr fontId="25"/>
  </si>
  <si>
    <t>所有代表者</t>
    <rPh sb="0" eb="2">
      <t>ショユウ</t>
    </rPh>
    <rPh sb="2" eb="3">
      <t>ヒョウ</t>
    </rPh>
    <rPh sb="3" eb="4">
      <t>シャ</t>
    </rPh>
    <phoneticPr fontId="25"/>
  </si>
  <si>
    <t>事業者の会社名</t>
    <rPh sb="0" eb="3">
      <t>ジギョウシャ</t>
    </rPh>
    <rPh sb="4" eb="7">
      <t>カイシャメイ</t>
    </rPh>
    <phoneticPr fontId="25"/>
  </si>
  <si>
    <t>事業者名</t>
    <rPh sb="0" eb="3">
      <t>ジギョウシャ</t>
    </rPh>
    <rPh sb="3" eb="4">
      <t>メイ</t>
    </rPh>
    <phoneticPr fontId="25"/>
  </si>
  <si>
    <t>区市町村等名</t>
    <rPh sb="0" eb="4">
      <t>クシチョウソン</t>
    </rPh>
    <rPh sb="4" eb="5">
      <t>トウ</t>
    </rPh>
    <rPh sb="5" eb="6">
      <t>メイ</t>
    </rPh>
    <phoneticPr fontId="25"/>
  </si>
  <si>
    <t>（６）－１．設備の導入場所</t>
    <rPh sb="6" eb="8">
      <t>セツビ</t>
    </rPh>
    <rPh sb="9" eb="11">
      <t>ドウニュウ</t>
    </rPh>
    <rPh sb="11" eb="13">
      <t>バショ</t>
    </rPh>
    <phoneticPr fontId="67"/>
  </si>
  <si>
    <t>（６）－２．設備の導入場所</t>
    <rPh sb="6" eb="8">
      <t>セツビ</t>
    </rPh>
    <rPh sb="9" eb="11">
      <t>ドウニュウ</t>
    </rPh>
    <rPh sb="11" eb="13">
      <t>バショ</t>
    </rPh>
    <phoneticPr fontId="67"/>
  </si>
  <si>
    <t>（６）－３．設備の導入場所</t>
    <rPh sb="6" eb="8">
      <t>セツビ</t>
    </rPh>
    <rPh sb="9" eb="11">
      <t>ドウニュウ</t>
    </rPh>
    <rPh sb="11" eb="13">
      <t>バショ</t>
    </rPh>
    <phoneticPr fontId="67"/>
  </si>
  <si>
    <t>（６）－４．設備の導入場所</t>
    <rPh sb="6" eb="8">
      <t>セツビ</t>
    </rPh>
    <rPh sb="9" eb="11">
      <t>ドウニュウ</t>
    </rPh>
    <rPh sb="11" eb="13">
      <t>バショ</t>
    </rPh>
    <phoneticPr fontId="67"/>
  </si>
  <si>
    <t>（６）－５．設備の導入場所</t>
    <rPh sb="6" eb="8">
      <t>セツビ</t>
    </rPh>
    <rPh sb="9" eb="11">
      <t>ドウニュウ</t>
    </rPh>
    <rPh sb="11" eb="13">
      <t>バショ</t>
    </rPh>
    <phoneticPr fontId="67"/>
  </si>
  <si>
    <t>（７）－１．需要先の情報</t>
    <rPh sb="6" eb="9">
      <t>ジュヨウサキ</t>
    </rPh>
    <rPh sb="10" eb="12">
      <t>ジョウホウ</t>
    </rPh>
    <phoneticPr fontId="67"/>
  </si>
  <si>
    <t>（７）－２．需要先の情報</t>
    <rPh sb="6" eb="9">
      <t>ジュヨウサキ</t>
    </rPh>
    <rPh sb="10" eb="12">
      <t>ジョウホウ</t>
    </rPh>
    <phoneticPr fontId="67"/>
  </si>
  <si>
    <t>（７）－３．需要先の情報</t>
    <rPh sb="6" eb="9">
      <t>ジュヨウサキ</t>
    </rPh>
    <rPh sb="10" eb="12">
      <t>ジョウホウ</t>
    </rPh>
    <phoneticPr fontId="67"/>
  </si>
  <si>
    <t>（７）－４．需要先の情報</t>
    <rPh sb="6" eb="9">
      <t>ジュヨウサキ</t>
    </rPh>
    <rPh sb="10" eb="12">
      <t>ジョウホウ</t>
    </rPh>
    <phoneticPr fontId="67"/>
  </si>
  <si>
    <t>（７）－５．需要先の情報</t>
    <rPh sb="6" eb="9">
      <t>ジュヨウサキ</t>
    </rPh>
    <rPh sb="10" eb="12">
      <t>ジョウホウ</t>
    </rPh>
    <phoneticPr fontId="67"/>
  </si>
  <si>
    <t>（７）－６．需要先の情報</t>
    <rPh sb="6" eb="9">
      <t>ジュヨウサキ</t>
    </rPh>
    <rPh sb="10" eb="12">
      <t>ジョウホウ</t>
    </rPh>
    <phoneticPr fontId="67"/>
  </si>
  <si>
    <t>（７）－７．需要先の情報</t>
    <rPh sb="6" eb="9">
      <t>ジュヨウサキ</t>
    </rPh>
    <rPh sb="10" eb="12">
      <t>ジョウホウ</t>
    </rPh>
    <phoneticPr fontId="67"/>
  </si>
  <si>
    <t>（７）－８．需要先の情報</t>
    <rPh sb="6" eb="9">
      <t>ジュヨウサキ</t>
    </rPh>
    <rPh sb="10" eb="12">
      <t>ジョウホウ</t>
    </rPh>
    <phoneticPr fontId="67"/>
  </si>
  <si>
    <t>（７）－９．需要先の情報</t>
    <rPh sb="6" eb="9">
      <t>ジュヨウサキ</t>
    </rPh>
    <rPh sb="10" eb="12">
      <t>ジョウホウ</t>
    </rPh>
    <phoneticPr fontId="67"/>
  </si>
  <si>
    <t>（７）－10．需要先の情報</t>
    <rPh sb="7" eb="10">
      <t>ジュヨウサキ</t>
    </rPh>
    <rPh sb="11" eb="13">
      <t>ジョウホウ</t>
    </rPh>
    <phoneticPr fontId="67"/>
  </si>
  <si>
    <t>（８）助成事業スケジュール</t>
    <rPh sb="3" eb="5">
      <t>ジョセイ</t>
    </rPh>
    <rPh sb="5" eb="7">
      <t>ジギョウ</t>
    </rPh>
    <phoneticPr fontId="67"/>
  </si>
  <si>
    <t>（10）都の助成対象となる国等補助</t>
    <rPh sb="4" eb="5">
      <t>ト</t>
    </rPh>
    <phoneticPr fontId="67"/>
  </si>
  <si>
    <t>（９）導入前における実施手法の検討及び費用対効果の検証</t>
    <rPh sb="3" eb="6">
      <t>ドウニュウマエ</t>
    </rPh>
    <rPh sb="10" eb="14">
      <t>ジッシシュホウ</t>
    </rPh>
    <rPh sb="15" eb="17">
      <t>ケントウ</t>
    </rPh>
    <rPh sb="17" eb="18">
      <t>オヨ</t>
    </rPh>
    <rPh sb="19" eb="24">
      <t>ヒヨウタイコウカ</t>
    </rPh>
    <rPh sb="25" eb="27">
      <t>ケンショウ</t>
    </rPh>
    <phoneticPr fontId="67"/>
  </si>
  <si>
    <t>(１１)備考欄</t>
    <rPh sb="4" eb="6">
      <t>ビコウ</t>
    </rPh>
    <rPh sb="6" eb="7">
      <t>ラン</t>
    </rPh>
    <phoneticPr fontId="67"/>
  </si>
  <si>
    <t>導入場所の名称</t>
    <phoneticPr fontId="67"/>
  </si>
  <si>
    <t>導入場所の名称</t>
    <rPh sb="0" eb="4">
      <t>ドウニュウバショ</t>
    </rPh>
    <rPh sb="5" eb="7">
      <t>メイショウ</t>
    </rPh>
    <phoneticPr fontId="25"/>
  </si>
  <si>
    <t>（2）風力発電出力</t>
    <rPh sb="3" eb="5">
      <t>フウリョク</t>
    </rPh>
    <rPh sb="5" eb="7">
      <t>ハツデン</t>
    </rPh>
    <rPh sb="7" eb="9">
      <t>シュツリョク</t>
    </rPh>
    <phoneticPr fontId="30"/>
  </si>
  <si>
    <t>（3）発電機</t>
    <rPh sb="3" eb="6">
      <t>ハツデンキ</t>
    </rPh>
    <phoneticPr fontId="30"/>
  </si>
  <si>
    <t>（4）蓄電池</t>
    <rPh sb="3" eb="6">
      <t>チクデンチ</t>
    </rPh>
    <phoneticPr fontId="30"/>
  </si>
  <si>
    <t>（5）蓄電池総容量</t>
    <rPh sb="3" eb="6">
      <t>チクデンチ</t>
    </rPh>
    <rPh sb="6" eb="9">
      <t>ソウヨウリョウ</t>
    </rPh>
    <phoneticPr fontId="30"/>
  </si>
  <si>
    <t>（2）水力発電出力</t>
    <rPh sb="3" eb="5">
      <t>スイリョク</t>
    </rPh>
    <rPh sb="5" eb="7">
      <t>ハツデン</t>
    </rPh>
    <rPh sb="7" eb="9">
      <t>シュツリョク</t>
    </rPh>
    <phoneticPr fontId="30"/>
  </si>
  <si>
    <t>（3）水力発電設備及び出力</t>
    <rPh sb="3" eb="5">
      <t>スイリョク</t>
    </rPh>
    <rPh sb="5" eb="7">
      <t>ハツデン</t>
    </rPh>
    <rPh sb="7" eb="9">
      <t>セツビ</t>
    </rPh>
    <rPh sb="9" eb="10">
      <t>オヨ</t>
    </rPh>
    <rPh sb="11" eb="13">
      <t>シュツリョク</t>
    </rPh>
    <phoneticPr fontId="30"/>
  </si>
  <si>
    <t>（4）発電機</t>
    <rPh sb="3" eb="6">
      <t>ハツデンキ</t>
    </rPh>
    <phoneticPr fontId="30"/>
  </si>
  <si>
    <t>（5）水車</t>
    <rPh sb="3" eb="5">
      <t>スイシャ</t>
    </rPh>
    <phoneticPr fontId="30"/>
  </si>
  <si>
    <t>（6）変圧器</t>
    <rPh sb="3" eb="6">
      <t>ヘンアツキ</t>
    </rPh>
    <phoneticPr fontId="30"/>
  </si>
  <si>
    <t>（7）水系及び河川</t>
    <rPh sb="3" eb="5">
      <t>スイケイ</t>
    </rPh>
    <rPh sb="5" eb="6">
      <t>オヨ</t>
    </rPh>
    <rPh sb="7" eb="9">
      <t>カセン</t>
    </rPh>
    <phoneticPr fontId="30"/>
  </si>
  <si>
    <t>（8）水系及び使用河川</t>
    <rPh sb="3" eb="5">
      <t>スイケイ</t>
    </rPh>
    <rPh sb="5" eb="6">
      <t>オヨ</t>
    </rPh>
    <rPh sb="7" eb="9">
      <t>シヨウ</t>
    </rPh>
    <rPh sb="9" eb="11">
      <t>カセン</t>
    </rPh>
    <phoneticPr fontId="30"/>
  </si>
  <si>
    <t>（9）蓄電池</t>
    <rPh sb="3" eb="6">
      <t>チクデンチ</t>
    </rPh>
    <phoneticPr fontId="30"/>
  </si>
  <si>
    <t>（１）設備導入場所の名称</t>
    <rPh sb="3" eb="5">
      <t>セツビ</t>
    </rPh>
    <rPh sb="5" eb="7">
      <t>ドウニュウ</t>
    </rPh>
    <rPh sb="7" eb="9">
      <t>バショ</t>
    </rPh>
    <rPh sb="10" eb="12">
      <t>メイショウ</t>
    </rPh>
    <phoneticPr fontId="25"/>
  </si>
  <si>
    <t>（2）地熱発電出力</t>
    <rPh sb="3" eb="5">
      <t>チネツ</t>
    </rPh>
    <rPh sb="5" eb="7">
      <t>ハツデン</t>
    </rPh>
    <rPh sb="7" eb="9">
      <t>シュツリョク</t>
    </rPh>
    <phoneticPr fontId="30"/>
  </si>
  <si>
    <t>（3）地熱発電設備の発電方式</t>
    <rPh sb="3" eb="5">
      <t>チネツ</t>
    </rPh>
    <rPh sb="5" eb="7">
      <t>ハツデン</t>
    </rPh>
    <rPh sb="7" eb="9">
      <t>セツビ</t>
    </rPh>
    <rPh sb="10" eb="12">
      <t>ハツデン</t>
    </rPh>
    <rPh sb="12" eb="14">
      <t>ホウシキ</t>
    </rPh>
    <phoneticPr fontId="25"/>
  </si>
  <si>
    <t>（4）発電機</t>
    <rPh sb="3" eb="6">
      <t>ハツデンキ</t>
    </rPh>
    <phoneticPr fontId="25"/>
  </si>
  <si>
    <t>（5）タービン</t>
    <phoneticPr fontId="30"/>
  </si>
  <si>
    <t>（6）冷却塔　（※設置する場合のみ記入）</t>
    <rPh sb="3" eb="6">
      <t>レイキャクトウ</t>
    </rPh>
    <phoneticPr fontId="30"/>
  </si>
  <si>
    <t>（7）熱交換器　（※設置する場合のみ記入）</t>
    <rPh sb="3" eb="4">
      <t>ネツ</t>
    </rPh>
    <rPh sb="6" eb="7">
      <t>ウツワ</t>
    </rPh>
    <phoneticPr fontId="30"/>
  </si>
  <si>
    <t>（8）蓄電池</t>
    <rPh sb="3" eb="6">
      <t>チクデンチ</t>
    </rPh>
    <phoneticPr fontId="30"/>
  </si>
  <si>
    <t>（２）発電機総出力（事業費合計値）</t>
    <rPh sb="3" eb="6">
      <t>ハツデンキ</t>
    </rPh>
    <rPh sb="6" eb="7">
      <t>ソウ</t>
    </rPh>
    <rPh sb="7" eb="9">
      <t>シュツリョク</t>
    </rPh>
    <rPh sb="10" eb="13">
      <t>ジギョウヒ</t>
    </rPh>
    <rPh sb="13" eb="16">
      <t>ゴウケイチ</t>
    </rPh>
    <phoneticPr fontId="25"/>
  </si>
  <si>
    <t>（３）バイオマス発電設備</t>
    <rPh sb="8" eb="10">
      <t>ハツデン</t>
    </rPh>
    <rPh sb="10" eb="12">
      <t>セツビ</t>
    </rPh>
    <phoneticPr fontId="25"/>
  </si>
  <si>
    <t>（４）バイオマス燃料</t>
    <rPh sb="8" eb="10">
      <t>ネンリョウ</t>
    </rPh>
    <phoneticPr fontId="25"/>
  </si>
  <si>
    <t>（５）助成燃料等　（※使用する場合のみ記入）</t>
    <rPh sb="5" eb="7">
      <t>ネンリョウ</t>
    </rPh>
    <rPh sb="7" eb="8">
      <t>トウ</t>
    </rPh>
    <rPh sb="11" eb="13">
      <t>シヨウ</t>
    </rPh>
    <rPh sb="15" eb="17">
      <t>バアイ</t>
    </rPh>
    <rPh sb="19" eb="21">
      <t>キニュウ</t>
    </rPh>
    <phoneticPr fontId="25"/>
  </si>
  <si>
    <t>（６）発電機</t>
    <rPh sb="3" eb="6">
      <t>ハツデンキ</t>
    </rPh>
    <phoneticPr fontId="25"/>
  </si>
  <si>
    <t>（７）バイオマスボイラ-</t>
    <phoneticPr fontId="25"/>
  </si>
  <si>
    <t>（８）バイオマス受入・供給設備　（※設置する場合のみ記入）</t>
    <rPh sb="8" eb="10">
      <t>ウケイレ</t>
    </rPh>
    <rPh sb="11" eb="13">
      <t>キョウキュウ</t>
    </rPh>
    <rPh sb="13" eb="15">
      <t>セツビ</t>
    </rPh>
    <rPh sb="18" eb="20">
      <t>セッチ</t>
    </rPh>
    <rPh sb="22" eb="24">
      <t>バアイ</t>
    </rPh>
    <rPh sb="26" eb="28">
      <t>キニュウ</t>
    </rPh>
    <phoneticPr fontId="25"/>
  </si>
  <si>
    <t>（９）冷却塔　（※設置する場合のみ記入）</t>
    <rPh sb="3" eb="6">
      <t>レイキャクトウ</t>
    </rPh>
    <phoneticPr fontId="25"/>
  </si>
  <si>
    <t>（10）蓄電池</t>
    <rPh sb="4" eb="7">
      <t>チクデンチ</t>
    </rPh>
    <phoneticPr fontId="30"/>
  </si>
  <si>
    <t>（11）蓄電池総容量</t>
    <rPh sb="4" eb="7">
      <t>チクデンチ</t>
    </rPh>
    <rPh sb="7" eb="10">
      <t>ソウヨウリョウ</t>
    </rPh>
    <phoneticPr fontId="30"/>
  </si>
  <si>
    <t>別紙参照</t>
    <rPh sb="0" eb="2">
      <t>ベッシ</t>
    </rPh>
    <rPh sb="2" eb="4">
      <t>サンショウ</t>
    </rPh>
    <phoneticPr fontId="67"/>
  </si>
  <si>
    <t>共通様式１－４参照</t>
    <phoneticPr fontId="67"/>
  </si>
  <si>
    <t>太陽光発電</t>
    <rPh sb="0" eb="5">
      <t>タイヨウコウハツデン</t>
    </rPh>
    <phoneticPr fontId="67"/>
  </si>
  <si>
    <t>太陽光発電・蓄電地</t>
    <rPh sb="0" eb="5">
      <t>タイヨウコウハツデン</t>
    </rPh>
    <rPh sb="6" eb="9">
      <t>チクデンチ</t>
    </rPh>
    <phoneticPr fontId="67"/>
  </si>
  <si>
    <t>風力発電</t>
    <rPh sb="0" eb="4">
      <t>フウリョクハツデン</t>
    </rPh>
    <phoneticPr fontId="67"/>
  </si>
  <si>
    <t>風力発電・蓄電池</t>
    <rPh sb="0" eb="4">
      <t>フウリョクハツデン</t>
    </rPh>
    <rPh sb="5" eb="8">
      <t>チクデンチ</t>
    </rPh>
    <phoneticPr fontId="67"/>
  </si>
  <si>
    <t>年間見込発電量
（kWh/年）</t>
    <rPh sb="0" eb="2">
      <t>ネンカン</t>
    </rPh>
    <rPh sb="2" eb="4">
      <t>ミコ</t>
    </rPh>
    <rPh sb="4" eb="7">
      <t>ハツデンリョウ</t>
    </rPh>
    <rPh sb="13" eb="14">
      <t>ネン</t>
    </rPh>
    <phoneticPr fontId="67"/>
  </si>
  <si>
    <t>年間見込電力削減額
（円/年）</t>
    <rPh sb="0" eb="2">
      <t>ネンカン</t>
    </rPh>
    <rPh sb="2" eb="4">
      <t>ミコ</t>
    </rPh>
    <rPh sb="4" eb="6">
      <t>デンリョク</t>
    </rPh>
    <rPh sb="6" eb="9">
      <t>サクゲンガク</t>
    </rPh>
    <rPh sb="11" eb="12">
      <t>エン</t>
    </rPh>
    <rPh sb="13" eb="14">
      <t>ネン</t>
    </rPh>
    <phoneticPr fontId="67"/>
  </si>
  <si>
    <t>検証項目</t>
    <rPh sb="0" eb="2">
      <t>ケンショウ</t>
    </rPh>
    <rPh sb="2" eb="4">
      <t>コウモク</t>
    </rPh>
    <phoneticPr fontId="67"/>
  </si>
  <si>
    <t>計測期間と計測期間内の発電量</t>
    <rPh sb="0" eb="4">
      <t>ケイソクキカン</t>
    </rPh>
    <rPh sb="5" eb="9">
      <t>ケイソクキカン</t>
    </rPh>
    <rPh sb="9" eb="10">
      <t>ナイ</t>
    </rPh>
    <rPh sb="11" eb="14">
      <t>ハツデンリョウ</t>
    </rPh>
    <phoneticPr fontId="67"/>
  </si>
  <si>
    <t>実績</t>
    <rPh sb="0" eb="2">
      <t>ジッセキ</t>
    </rPh>
    <phoneticPr fontId="67"/>
  </si>
  <si>
    <t>―</t>
    <phoneticPr fontId="67"/>
  </si>
  <si>
    <t>想定（計画時）</t>
    <rPh sb="0" eb="2">
      <t>ソウテイ</t>
    </rPh>
    <rPh sb="3" eb="6">
      <t>ケイカクジ</t>
    </rPh>
    <phoneticPr fontId="67"/>
  </si>
  <si>
    <t>【再エネ電気等供給方法の概要】</t>
    <rPh sb="1" eb="2">
      <t>サイ</t>
    </rPh>
    <rPh sb="4" eb="7">
      <t>デンキトウ</t>
    </rPh>
    <phoneticPr fontId="67"/>
  </si>
  <si>
    <t>形態①～形態⑤のいずれかを選択してください</t>
    <rPh sb="0" eb="2">
      <t>ケイタイ</t>
    </rPh>
    <rPh sb="4" eb="6">
      <t>ケイタイ</t>
    </rPh>
    <rPh sb="13" eb="15">
      <t>センタク</t>
    </rPh>
    <phoneticPr fontId="67"/>
  </si>
  <si>
    <t>【電力供給方法の概要】</t>
    <phoneticPr fontId="67"/>
  </si>
  <si>
    <t>形態の区分</t>
    <rPh sb="0" eb="2">
      <t>ケイタイ</t>
    </rPh>
    <rPh sb="3" eb="5">
      <t>クブン</t>
    </rPh>
    <phoneticPr fontId="67"/>
  </si>
  <si>
    <t>形態①　発電事業者→自己託送→需要家</t>
    <rPh sb="0" eb="2">
      <t>ケイタイ</t>
    </rPh>
    <rPh sb="4" eb="6">
      <t>ハツデン</t>
    </rPh>
    <rPh sb="6" eb="9">
      <t>ジギョウシャ</t>
    </rPh>
    <rPh sb="10" eb="14">
      <t>ジコタクソウ</t>
    </rPh>
    <rPh sb="15" eb="18">
      <t>ジュヨウカ</t>
    </rPh>
    <phoneticPr fontId="67"/>
  </si>
  <si>
    <t>形態②　発電事業者→小売電気事業者→需要家</t>
    <rPh sb="0" eb="2">
      <t>ケイタイ</t>
    </rPh>
    <phoneticPr fontId="67"/>
  </si>
  <si>
    <t>小売電気事業者</t>
    <rPh sb="0" eb="2">
      <t>コウリ</t>
    </rPh>
    <rPh sb="2" eb="4">
      <t>デンキ</t>
    </rPh>
    <rPh sb="4" eb="7">
      <t>ジギョウシャ</t>
    </rPh>
    <phoneticPr fontId="67"/>
  </si>
  <si>
    <t>名称</t>
    <rPh sb="0" eb="2">
      <t>メイショウ</t>
    </rPh>
    <phoneticPr fontId="67"/>
  </si>
  <si>
    <t>○○○○小売電気事業者</t>
    <rPh sb="4" eb="6">
      <t>コウリ</t>
    </rPh>
    <rPh sb="6" eb="8">
      <t>デンキ</t>
    </rPh>
    <rPh sb="8" eb="11">
      <t>ジギョウシャ</t>
    </rPh>
    <phoneticPr fontId="67"/>
  </si>
  <si>
    <t>住所</t>
    <rPh sb="0" eb="2">
      <t>ジュウショ</t>
    </rPh>
    <phoneticPr fontId="67"/>
  </si>
  <si>
    <t>形態③　発電事業者→需要家</t>
    <rPh sb="0" eb="2">
      <t>ケイタイ</t>
    </rPh>
    <phoneticPr fontId="67"/>
  </si>
  <si>
    <t>○○県○○市○○区○○町　２－２－２</t>
    <rPh sb="5" eb="6">
      <t>シ</t>
    </rPh>
    <phoneticPr fontId="67"/>
  </si>
  <si>
    <t>【概要】</t>
    <rPh sb="1" eb="3">
      <t>ガイヨウ</t>
    </rPh>
    <phoneticPr fontId="67"/>
  </si>
  <si>
    <t>形態④　発電事業者→電力市場→需要家</t>
    <rPh sb="0" eb="2">
      <t>ケイタイ</t>
    </rPh>
    <rPh sb="10" eb="12">
      <t>デンリョク</t>
    </rPh>
    <rPh sb="12" eb="14">
      <t>シジョウ</t>
    </rPh>
    <phoneticPr fontId="67"/>
  </si>
  <si>
    <t>形態⑤　①から④のいずれにも該当しないもの</t>
    <rPh sb="0" eb="2">
      <t>ケイタイ</t>
    </rPh>
    <rPh sb="14" eb="16">
      <t>ガイトウ</t>
    </rPh>
    <phoneticPr fontId="67"/>
  </si>
  <si>
    <t>［添付資料］</t>
    <rPh sb="1" eb="3">
      <t>テンプ</t>
    </rPh>
    <rPh sb="3" eb="5">
      <t>シリョウ</t>
    </rPh>
    <phoneticPr fontId="67"/>
  </si>
  <si>
    <t>・自己託送、小売電気事業者を介して供給することに係る申込書(写し)（添付資料19）</t>
    <rPh sb="34" eb="36">
      <t>テンプ</t>
    </rPh>
    <rPh sb="36" eb="38">
      <t>シリョウ</t>
    </rPh>
    <phoneticPr fontId="67"/>
  </si>
  <si>
    <t>項目</t>
    <rPh sb="0" eb="2">
      <t>コウモク</t>
    </rPh>
    <phoneticPr fontId="67"/>
  </si>
  <si>
    <t>年数</t>
    <rPh sb="0" eb="2">
      <t>ネンスウ</t>
    </rPh>
    <phoneticPr fontId="67"/>
  </si>
  <si>
    <t>電力契約年数（第三者所有）</t>
  </si>
  <si>
    <t>10年</t>
  </si>
  <si>
    <t>・電力購入契約書（写し）又は契約書案 （添付資料20）</t>
    <rPh sb="1" eb="3">
      <t>デンリョク</t>
    </rPh>
    <rPh sb="3" eb="5">
      <t>コウニュウ</t>
    </rPh>
    <rPh sb="5" eb="7">
      <t>ケイヤク</t>
    </rPh>
    <rPh sb="7" eb="8">
      <t>ショ</t>
    </rPh>
    <rPh sb="9" eb="10">
      <t>ウツ</t>
    </rPh>
    <rPh sb="12" eb="13">
      <t>マタ</t>
    </rPh>
    <rPh sb="14" eb="17">
      <t>ケイヤクショ</t>
    </rPh>
    <rPh sb="17" eb="18">
      <t>アン</t>
    </rPh>
    <rPh sb="20" eb="22">
      <t>テンプ</t>
    </rPh>
    <rPh sb="22" eb="24">
      <t>シリョウ</t>
    </rPh>
    <phoneticPr fontId="67"/>
  </si>
  <si>
    <t>協定締結先</t>
    <rPh sb="0" eb="2">
      <t>キョウテイ</t>
    </rPh>
    <rPh sb="2" eb="4">
      <t>テイケツ</t>
    </rPh>
    <rPh sb="4" eb="5">
      <t>サキ</t>
    </rPh>
    <phoneticPr fontId="67"/>
  </si>
  <si>
    <t>自治体等の名称</t>
    <rPh sb="0" eb="3">
      <t>ジチタイ</t>
    </rPh>
    <rPh sb="3" eb="4">
      <t>トウ</t>
    </rPh>
    <rPh sb="5" eb="7">
      <t>メイショウ</t>
    </rPh>
    <phoneticPr fontId="67"/>
  </si>
  <si>
    <t>○○県○○市</t>
    <rPh sb="2" eb="3">
      <t>ケン</t>
    </rPh>
    <rPh sb="5" eb="6">
      <t>シ</t>
    </rPh>
    <phoneticPr fontId="67"/>
  </si>
  <si>
    <t>代表者職・氏名</t>
    <rPh sb="0" eb="3">
      <t>ダイヒョウシャ</t>
    </rPh>
    <rPh sb="3" eb="4">
      <t>ショク</t>
    </rPh>
    <rPh sb="5" eb="7">
      <t>シメイ</t>
    </rPh>
    <phoneticPr fontId="67"/>
  </si>
  <si>
    <t>市長　○○　○○○</t>
    <rPh sb="0" eb="2">
      <t>シチョウ</t>
    </rPh>
    <phoneticPr fontId="67"/>
  </si>
  <si>
    <t>○○県○○市○○町１－１－１</t>
    <phoneticPr fontId="67"/>
  </si>
  <si>
    <t>【概要】</t>
    <phoneticPr fontId="67"/>
  </si>
  <si>
    <t>・交付要綱第３条第２項第一号を満たすことが分かる資料 （添付資料23）</t>
    <rPh sb="1" eb="3">
      <t>コウフ</t>
    </rPh>
    <rPh sb="3" eb="5">
      <t>ヨウコウ</t>
    </rPh>
    <rPh sb="5" eb="6">
      <t>ダイ</t>
    </rPh>
    <rPh sb="7" eb="8">
      <t>ジョウ</t>
    </rPh>
    <rPh sb="8" eb="9">
      <t>ダイ</t>
    </rPh>
    <rPh sb="10" eb="11">
      <t>コウ</t>
    </rPh>
    <rPh sb="11" eb="12">
      <t>ダイ</t>
    </rPh>
    <rPh sb="12" eb="13">
      <t>イチ</t>
    </rPh>
    <rPh sb="13" eb="14">
      <t>ゴウ</t>
    </rPh>
    <rPh sb="15" eb="16">
      <t>ミ</t>
    </rPh>
    <rPh sb="21" eb="22">
      <t>ワ</t>
    </rPh>
    <rPh sb="24" eb="26">
      <t>シリョウ</t>
    </rPh>
    <rPh sb="28" eb="30">
      <t>テンプ</t>
    </rPh>
    <rPh sb="30" eb="32">
      <t>シリョウ</t>
    </rPh>
    <phoneticPr fontId="67"/>
  </si>
  <si>
    <t>・交付要綱第３条第２項第一号を満たすことが分かる資料 （添付資料22）</t>
    <rPh sb="1" eb="3">
      <t>コウフ</t>
    </rPh>
    <rPh sb="3" eb="5">
      <t>ヨウコウ</t>
    </rPh>
    <rPh sb="5" eb="6">
      <t>ダイ</t>
    </rPh>
    <rPh sb="7" eb="8">
      <t>ジョウ</t>
    </rPh>
    <rPh sb="8" eb="9">
      <t>ダイ</t>
    </rPh>
    <rPh sb="10" eb="11">
      <t>コウ</t>
    </rPh>
    <rPh sb="11" eb="12">
      <t>ダイ</t>
    </rPh>
    <rPh sb="12" eb="13">
      <t>イチ</t>
    </rPh>
    <rPh sb="13" eb="14">
      <t>ゴウ</t>
    </rPh>
    <rPh sb="15" eb="16">
      <t>ミ</t>
    </rPh>
    <rPh sb="21" eb="22">
      <t>ワ</t>
    </rPh>
    <rPh sb="24" eb="26">
      <t>シリョウ</t>
    </rPh>
    <rPh sb="28" eb="30">
      <t>テンプ</t>
    </rPh>
    <rPh sb="30" eb="32">
      <t>シリョウ</t>
    </rPh>
    <phoneticPr fontId="67"/>
  </si>
  <si>
    <t>関係構築
(ア）～(カ)</t>
    <rPh sb="0" eb="2">
      <t>カンケイ</t>
    </rPh>
    <rPh sb="2" eb="4">
      <t>コウチク</t>
    </rPh>
    <phoneticPr fontId="67"/>
  </si>
  <si>
    <t>（ア）助成対象設備から得られた電気を、本店所在地が再エネ設置地域に属する小売電気事業者に卸し、都内の特定の施設に供給する</t>
    <phoneticPr fontId="67"/>
  </si>
  <si>
    <t>（ア）助成対象設備から得られた電気を、本店所在地が再エネ設置地域に属する小売電気事業者に卸し、都内の特定の施設に供給する</t>
  </si>
  <si>
    <t>（イ）助成対象設備設置に係る出資または融資を、本店所在地が再エネ設置地域に属する事業者または再エネ設置地域住民から受ける</t>
    <phoneticPr fontId="67"/>
  </si>
  <si>
    <t>（ウ）助成対象設備に係る施工または維持管理を再エネ設置地域に属する事業者に担わせる</t>
    <phoneticPr fontId="67"/>
  </si>
  <si>
    <t>（エ）助成対象設備から得られた電気の需給管理を再エネ設置地域に属する事業者に担わせる</t>
    <phoneticPr fontId="67"/>
  </si>
  <si>
    <t xml:space="preserve">小売電気事業者
株式会社
</t>
    <phoneticPr fontId="67"/>
  </si>
  <si>
    <t>代表者名</t>
    <rPh sb="0" eb="3">
      <t>ダイヒョウシャ</t>
    </rPh>
    <rPh sb="3" eb="4">
      <t>メイ</t>
    </rPh>
    <phoneticPr fontId="67"/>
  </si>
  <si>
    <t>代表取締役　○○　○○</t>
    <rPh sb="0" eb="2">
      <t>ダイヒョウ</t>
    </rPh>
    <rPh sb="2" eb="5">
      <t>トリシマリヤク</t>
    </rPh>
    <phoneticPr fontId="67"/>
  </si>
  <si>
    <t>○○県○○市○○区○○町　２－２－２</t>
    <phoneticPr fontId="67"/>
  </si>
  <si>
    <t>・交付要綱第３条第２項第二号ア～カいずれかを満たすことがわかる資料（添付資料23）</t>
    <rPh sb="1" eb="3">
      <t>コウフ</t>
    </rPh>
    <rPh sb="3" eb="5">
      <t>ヨウコウ</t>
    </rPh>
    <rPh sb="5" eb="6">
      <t>ダイ</t>
    </rPh>
    <rPh sb="7" eb="8">
      <t>ジョウ</t>
    </rPh>
    <rPh sb="8" eb="9">
      <t>ダイ</t>
    </rPh>
    <rPh sb="10" eb="11">
      <t>コウ</t>
    </rPh>
    <rPh sb="11" eb="12">
      <t>ダイ</t>
    </rPh>
    <rPh sb="12" eb="13">
      <t>ニ</t>
    </rPh>
    <rPh sb="13" eb="14">
      <t>ゴウ</t>
    </rPh>
    <rPh sb="22" eb="23">
      <t>ミ</t>
    </rPh>
    <rPh sb="31" eb="33">
      <t>シリョウ</t>
    </rPh>
    <rPh sb="34" eb="36">
      <t>テンプ</t>
    </rPh>
    <rPh sb="36" eb="38">
      <t>シリョウ</t>
    </rPh>
    <phoneticPr fontId="67"/>
  </si>
  <si>
    <t>以下の事業関係者が記載された、実施体制図を記載、または添付してください</t>
    <phoneticPr fontId="25"/>
  </si>
  <si>
    <t>（１）以下の事業関係者が記載された、実施体制図を記載、または添付してください</t>
    <phoneticPr fontId="25"/>
  </si>
  <si>
    <t>(ア)助成対象事業者（申請代表者）</t>
    <rPh sb="3" eb="9">
      <t>じょせいたいしょうじぎょう</t>
    </rPh>
    <rPh sb="9" eb="10">
      <t>しゃ</t>
    </rPh>
    <phoneticPr fontId="0" type="Hiragana"/>
  </si>
  <si>
    <t>　　(カ)発電した再エネ電気等の需要先</t>
    <rPh sb="9" eb="10">
      <t>さい</t>
    </rPh>
    <rPh sb="12" eb="15">
      <t>でんきとう</t>
    </rPh>
    <phoneticPr fontId="0" type="Hiragana"/>
  </si>
  <si>
    <t>□←体制図へ記載した項目はチェックを付けてください。</t>
    <rPh sb="2" eb="4">
      <t>タイセイ</t>
    </rPh>
    <rPh sb="4" eb="5">
      <t>ズ</t>
    </rPh>
    <rPh sb="6" eb="8">
      <t>キサイ</t>
    </rPh>
    <rPh sb="10" eb="12">
      <t>コウモク</t>
    </rPh>
    <rPh sb="18" eb="19">
      <t>ツ</t>
    </rPh>
    <phoneticPr fontId="25"/>
  </si>
  <si>
    <t>(イ)共同申請者</t>
    <phoneticPr fontId="0" type="Hiragana"/>
  </si>
  <si>
    <t>　　(キ)助成対象事業への出資、又は融資者</t>
    <rPh sb="5" eb="9">
      <t>じょせいたいしょう</t>
    </rPh>
    <rPh sb="9" eb="11">
      <t>じぎょう</t>
    </rPh>
    <rPh sb="13" eb="15">
      <t>しゅっし</t>
    </rPh>
    <rPh sb="16" eb="17">
      <t>また</t>
    </rPh>
    <rPh sb="18" eb="21">
      <t>ゆうししゃ</t>
    </rPh>
    <phoneticPr fontId="0" type="Hiragana"/>
  </si>
  <si>
    <t>(ウ)発電事業者</t>
    <rPh sb="3" eb="7">
      <t>はつでんじぎょう</t>
    </rPh>
    <phoneticPr fontId="0" type="Hiragana"/>
  </si>
  <si>
    <t>　　(ク)助成対象設備の施工事業者</t>
    <rPh sb="5" eb="7">
      <t>じょせい</t>
    </rPh>
    <rPh sb="7" eb="9">
      <t>たいしょう</t>
    </rPh>
    <rPh sb="9" eb="11">
      <t>せつび</t>
    </rPh>
    <rPh sb="13" eb="14">
      <t>こう</t>
    </rPh>
    <phoneticPr fontId="0" type="Hiragana"/>
  </si>
  <si>
    <t>(エ)非常時における助成対象設備の利活用に係る協定等を締結した自治体等</t>
    <rPh sb="34" eb="35">
      <t>とう</t>
    </rPh>
    <phoneticPr fontId="0" type="Hiragana"/>
  </si>
  <si>
    <t>　　(ケ)助成対象設備の維持管理事業者</t>
    <phoneticPr fontId="0" type="Hiragana"/>
  </si>
  <si>
    <t>　　(コ)助成対象設備から得られた電気の受給管理</t>
    <phoneticPr fontId="67"/>
  </si>
  <si>
    <t>　　(コ)助成対象設備から得られた電気の受給</t>
    <phoneticPr fontId="67"/>
  </si>
  <si>
    <t>(オ)発電した再エネ電気の卸先小売電気事業者</t>
    <rPh sb="7" eb="8">
      <t>さい</t>
    </rPh>
    <rPh sb="10" eb="12">
      <t>でんき</t>
    </rPh>
    <phoneticPr fontId="0" type="Hiragana"/>
  </si>
  <si>
    <t>　　　　　を担う事業者</t>
    <phoneticPr fontId="67"/>
  </si>
  <si>
    <t>　　　　　管理を担う事業者</t>
    <phoneticPr fontId="67"/>
  </si>
  <si>
    <t>　　(サ)電力市場</t>
    <rPh sb="5" eb="9">
      <t>でんりょくしじょう</t>
    </rPh>
    <phoneticPr fontId="0" type="Hiragana"/>
  </si>
  <si>
    <t>体制図　例</t>
    <phoneticPr fontId="67"/>
  </si>
  <si>
    <t>都内需要家</t>
    <rPh sb="0" eb="2">
      <t>トナイ</t>
    </rPh>
    <rPh sb="2" eb="5">
      <t>ジュヨウカ</t>
    </rPh>
    <phoneticPr fontId="67"/>
  </si>
  <si>
    <t>(イ）共同申請申請者③</t>
    <phoneticPr fontId="67"/>
  </si>
  <si>
    <t>電力供給契約</t>
    <rPh sb="0" eb="4">
      <t>デンリョクキョウキュウ</t>
    </rPh>
    <rPh sb="4" eb="6">
      <t>ケイヤク</t>
    </rPh>
    <phoneticPr fontId="67"/>
  </si>
  <si>
    <t>(イ）共同申請申請者①</t>
    <phoneticPr fontId="67"/>
  </si>
  <si>
    <t>(イ）共同申請申請者②</t>
    <phoneticPr fontId="67"/>
  </si>
  <si>
    <t>非常時における助成対象設備の利活用に係る協定等を締結</t>
    <phoneticPr fontId="67"/>
  </si>
  <si>
    <t>自治体</t>
    <rPh sb="0" eb="3">
      <t>ジチタイ</t>
    </rPh>
    <phoneticPr fontId="67"/>
  </si>
  <si>
    <t>施工業者</t>
    <rPh sb="0" eb="4">
      <t>セコウギョウシャ</t>
    </rPh>
    <phoneticPr fontId="67"/>
  </si>
  <si>
    <t>（１２）再エネ電気等供給方法の概要</t>
    <rPh sb="4" eb="5">
      <t>サイ</t>
    </rPh>
    <rPh sb="7" eb="10">
      <t>デンキトウ</t>
    </rPh>
    <rPh sb="10" eb="12">
      <t>キョウキュウ</t>
    </rPh>
    <rPh sb="12" eb="14">
      <t>ホウホウ</t>
    </rPh>
    <rPh sb="15" eb="17">
      <t>ガイヨウ</t>
    </rPh>
    <phoneticPr fontId="67"/>
  </si>
  <si>
    <t>（１３）発電事業者・電力需要家間の契約年数または事業継続年数</t>
    <rPh sb="4" eb="6">
      <t>ハツデン</t>
    </rPh>
    <rPh sb="6" eb="9">
      <t>ジギョウシャ</t>
    </rPh>
    <rPh sb="10" eb="12">
      <t>デンリョク</t>
    </rPh>
    <rPh sb="12" eb="15">
      <t>ジュヨウカ</t>
    </rPh>
    <rPh sb="15" eb="16">
      <t>アイダ</t>
    </rPh>
    <rPh sb="17" eb="19">
      <t>ケイヤク</t>
    </rPh>
    <rPh sb="19" eb="21">
      <t>ネンスウ</t>
    </rPh>
    <rPh sb="24" eb="26">
      <t>ジギョウ</t>
    </rPh>
    <rPh sb="26" eb="28">
      <t>ケイゾク</t>
    </rPh>
    <rPh sb="28" eb="30">
      <t>ネンスウ</t>
    </rPh>
    <phoneticPr fontId="67"/>
  </si>
  <si>
    <t>（１４）再エネ設置地域との関係構築</t>
    <rPh sb="4" eb="5">
      <t>サイ</t>
    </rPh>
    <rPh sb="7" eb="9">
      <t>セッチ</t>
    </rPh>
    <rPh sb="9" eb="11">
      <t>チイキ</t>
    </rPh>
    <rPh sb="13" eb="15">
      <t>カンケイ</t>
    </rPh>
    <rPh sb="15" eb="17">
      <t>コウチク</t>
    </rPh>
    <phoneticPr fontId="67"/>
  </si>
  <si>
    <t>①非常時における助成対象設備の利活用に係る協定</t>
    <rPh sb="1" eb="3">
      <t>ヒジョウ</t>
    </rPh>
    <rPh sb="3" eb="4">
      <t>ジ</t>
    </rPh>
    <rPh sb="8" eb="10">
      <t>ジョセイ</t>
    </rPh>
    <rPh sb="10" eb="12">
      <t>タイショウ</t>
    </rPh>
    <rPh sb="12" eb="14">
      <t>セツビ</t>
    </rPh>
    <rPh sb="15" eb="16">
      <t>リ</t>
    </rPh>
    <rPh sb="16" eb="17">
      <t>カツ</t>
    </rPh>
    <rPh sb="17" eb="18">
      <t>ヨウ</t>
    </rPh>
    <rPh sb="19" eb="20">
      <t>カカ</t>
    </rPh>
    <rPh sb="21" eb="23">
      <t>キョウテイ</t>
    </rPh>
    <phoneticPr fontId="67"/>
  </si>
  <si>
    <t>②再エネ設置地域との関係構築 （ (１) を除くもの ）</t>
    <rPh sb="1" eb="2">
      <t>サイ</t>
    </rPh>
    <rPh sb="4" eb="6">
      <t>セッチ</t>
    </rPh>
    <rPh sb="6" eb="8">
      <t>チイキ</t>
    </rPh>
    <rPh sb="10" eb="12">
      <t>カンケイ</t>
    </rPh>
    <rPh sb="12" eb="14">
      <t>コウチク</t>
    </rPh>
    <rPh sb="22" eb="23">
      <t>ノゾ</t>
    </rPh>
    <phoneticPr fontId="67"/>
  </si>
  <si>
    <t>③再エネ設置地域事業者（又は小売電気事業者、住民、自治体等）</t>
    <rPh sb="1" eb="2">
      <t>サイ</t>
    </rPh>
    <rPh sb="4" eb="6">
      <t>セッチ</t>
    </rPh>
    <rPh sb="6" eb="8">
      <t>チイキ</t>
    </rPh>
    <rPh sb="8" eb="11">
      <t>ジギョウシャ</t>
    </rPh>
    <rPh sb="12" eb="13">
      <t>マタ</t>
    </rPh>
    <rPh sb="14" eb="16">
      <t>コウリ</t>
    </rPh>
    <rPh sb="16" eb="18">
      <t>デンキ</t>
    </rPh>
    <rPh sb="18" eb="21">
      <t>ジギョウシャ</t>
    </rPh>
    <rPh sb="22" eb="24">
      <t>ジュウミン</t>
    </rPh>
    <rPh sb="25" eb="29">
      <t>ジチタイトウ</t>
    </rPh>
    <phoneticPr fontId="67"/>
  </si>
  <si>
    <t>（15）事業の実施体制</t>
    <rPh sb="4" eb="6">
      <t>ジギョウ</t>
    </rPh>
    <rPh sb="7" eb="9">
      <t>ジッシ</t>
    </rPh>
    <rPh sb="9" eb="11">
      <t>タイセイ</t>
    </rPh>
    <phoneticPr fontId="25"/>
  </si>
  <si>
    <t>・自己託送、小売電気事業者を介して供給することに係る申込書(写し)（添付資料21）</t>
    <rPh sb="34" eb="36">
      <t>テンプ</t>
    </rPh>
    <rPh sb="36" eb="38">
      <t>シリョウ</t>
    </rPh>
    <phoneticPr fontId="67"/>
  </si>
  <si>
    <t>・電力購入契約書（写し）又は契約書案 （添付資料22）</t>
    <rPh sb="1" eb="3">
      <t>デンリョク</t>
    </rPh>
    <rPh sb="3" eb="5">
      <t>コウニュウ</t>
    </rPh>
    <rPh sb="5" eb="7">
      <t>ケイヤク</t>
    </rPh>
    <rPh sb="7" eb="8">
      <t>ショ</t>
    </rPh>
    <rPh sb="9" eb="10">
      <t>ウツ</t>
    </rPh>
    <rPh sb="12" eb="13">
      <t>マタ</t>
    </rPh>
    <rPh sb="14" eb="17">
      <t>ケイヤクショ</t>
    </rPh>
    <rPh sb="17" eb="18">
      <t>アン</t>
    </rPh>
    <rPh sb="20" eb="22">
      <t>テンプ</t>
    </rPh>
    <rPh sb="22" eb="24">
      <t>シリョウ</t>
    </rPh>
    <phoneticPr fontId="67"/>
  </si>
  <si>
    <t>（オ）その他公社が認める再エネ設置地域との関係構築を行う</t>
    <phoneticPr fontId="67"/>
  </si>
  <si>
    <t>関係構築
(ア）～(オ)</t>
    <rPh sb="0" eb="2">
      <t>カンケイ</t>
    </rPh>
    <rPh sb="2" eb="4">
      <t>コウチク</t>
    </rPh>
    <phoneticPr fontId="67"/>
  </si>
  <si>
    <t>・交付要綱第３条第２項第二号ア～オいずれかを満たすことがわかる資料（添付資料24）</t>
    <rPh sb="1" eb="3">
      <t>コウフ</t>
    </rPh>
    <rPh sb="3" eb="5">
      <t>ヨウコウ</t>
    </rPh>
    <rPh sb="5" eb="6">
      <t>ダイ</t>
    </rPh>
    <rPh sb="7" eb="8">
      <t>ジョウ</t>
    </rPh>
    <rPh sb="8" eb="9">
      <t>ダイ</t>
    </rPh>
    <rPh sb="10" eb="11">
      <t>コウ</t>
    </rPh>
    <rPh sb="11" eb="12">
      <t>ダイ</t>
    </rPh>
    <rPh sb="12" eb="13">
      <t>ニ</t>
    </rPh>
    <rPh sb="13" eb="14">
      <t>ゴウ</t>
    </rPh>
    <rPh sb="22" eb="23">
      <t>ミ</t>
    </rPh>
    <rPh sb="31" eb="33">
      <t>シリョウ</t>
    </rPh>
    <rPh sb="34" eb="36">
      <t>テンプ</t>
    </rPh>
    <rPh sb="36" eb="38">
      <t>シリョウ</t>
    </rPh>
    <phoneticPr fontId="67"/>
  </si>
  <si>
    <t>（本社）所在地</t>
    <rPh sb="1" eb="3">
      <t>ホンシャ</t>
    </rPh>
    <rPh sb="4" eb="7">
      <t>ショザイチ</t>
    </rPh>
    <phoneticPr fontId="25"/>
  </si>
  <si>
    <t>（14）再エネ設置地域との関係構築</t>
    <rPh sb="4" eb="5">
      <t>サイ</t>
    </rPh>
    <rPh sb="7" eb="9">
      <t>セッチ</t>
    </rPh>
    <rPh sb="9" eb="11">
      <t>チイキ</t>
    </rPh>
    <rPh sb="13" eb="15">
      <t>カンケイ</t>
    </rPh>
    <rPh sb="15" eb="17">
      <t>コウチク</t>
    </rPh>
    <phoneticPr fontId="67"/>
  </si>
  <si>
    <t>（13）発電事業者・電力需要家間の契約年数または事業継続年数</t>
    <rPh sb="4" eb="6">
      <t>ハツデン</t>
    </rPh>
    <rPh sb="6" eb="9">
      <t>ジギョウシャ</t>
    </rPh>
    <rPh sb="10" eb="12">
      <t>デンリョク</t>
    </rPh>
    <rPh sb="12" eb="15">
      <t>ジュヨウカ</t>
    </rPh>
    <rPh sb="15" eb="16">
      <t>アイダ</t>
    </rPh>
    <rPh sb="17" eb="19">
      <t>ケイヤク</t>
    </rPh>
    <rPh sb="19" eb="21">
      <t>ネンスウ</t>
    </rPh>
    <rPh sb="24" eb="26">
      <t>ジギョウ</t>
    </rPh>
    <rPh sb="26" eb="28">
      <t>ケイゾク</t>
    </rPh>
    <rPh sb="28" eb="30">
      <t>ネンスウ</t>
    </rPh>
    <phoneticPr fontId="67"/>
  </si>
  <si>
    <t>（12）再エネ電気等供給方法の概要</t>
    <rPh sb="4" eb="5">
      <t>サイ</t>
    </rPh>
    <rPh sb="7" eb="10">
      <t>デンキトウ</t>
    </rPh>
    <rPh sb="10" eb="12">
      <t>キョウキュウ</t>
    </rPh>
    <rPh sb="12" eb="14">
      <t>ホウホウ</t>
    </rPh>
    <rPh sb="15" eb="17">
      <t>ガイヨウ</t>
    </rPh>
    <phoneticPr fontId="67"/>
  </si>
  <si>
    <t>設置場所
イメージ</t>
    <rPh sb="0" eb="2">
      <t>セッチ</t>
    </rPh>
    <rPh sb="2" eb="4">
      <t>バショ</t>
    </rPh>
    <phoneticPr fontId="67"/>
  </si>
  <si>
    <t>評価</t>
    <rPh sb="0" eb="2">
      <t>ヒョウカ</t>
    </rPh>
    <phoneticPr fontId="67"/>
  </si>
  <si>
    <t>バイオマス依存率計算書（バイオマス発電）</t>
    <rPh sb="5" eb="7">
      <t>イゾン</t>
    </rPh>
    <rPh sb="7" eb="8">
      <t>リツ</t>
    </rPh>
    <rPh sb="8" eb="11">
      <t>ケイサンショ</t>
    </rPh>
    <rPh sb="17" eb="19">
      <t>ハツデン</t>
    </rPh>
    <phoneticPr fontId="37"/>
  </si>
  <si>
    <t>共通様式別紙１</t>
    <rPh sb="0" eb="4">
      <t>キョウツウヨウシキ</t>
    </rPh>
    <rPh sb="4" eb="6">
      <t>ベッシ</t>
    </rPh>
    <phoneticPr fontId="26"/>
  </si>
  <si>
    <t>令和6</t>
    <rPh sb="0" eb="2">
      <t>レイワ</t>
    </rPh>
    <phoneticPr fontId="67"/>
  </si>
  <si>
    <t>令和7</t>
    <rPh sb="0" eb="2">
      <t>レイワ</t>
    </rPh>
    <phoneticPr fontId="67"/>
  </si>
  <si>
    <t>令和8</t>
    <rPh sb="0" eb="2">
      <t>レイワ</t>
    </rPh>
    <phoneticPr fontId="67"/>
  </si>
  <si>
    <t>　区市町村公共施設等への再生可能エネルギー導入促進事業助成金（都外設置都内消費）交付要綱（令和６年６月25日付６都環公地温第1780号） 第８条第１項の規定に基づき、下記のとおり助成金の交付を申請します。</t>
    <rPh sb="1" eb="5">
      <t>クシチョウソン</t>
    </rPh>
    <rPh sb="5" eb="9">
      <t>コウキョウシセツ</t>
    </rPh>
    <rPh sb="9" eb="10">
      <t>ナド</t>
    </rPh>
    <rPh sb="12" eb="16">
      <t>サイセイカノウ</t>
    </rPh>
    <phoneticPr fontId="25"/>
  </si>
  <si>
    <t>事業について、助成金の交付申請を下記のとおり撤回したいので、区市町村公共施設等への再生可能エネルギー導入促進事業助成金（都外設置都内消費）交付要綱（令和６年６月25日付６都環公地温第1780号）第13条の規定に基づき、届け出ます。</t>
  </si>
  <si>
    <t>事業について、助成事業者の地位を承継し、当該助成事業を継続して実施したいので、区市町村公共施設等への再生可能エネルギー導入促進事業助成金（都外設置都内消費）交付要綱（令和６年６月25日付６都環公地温第1780号）第14条第１項の規定に基づき、下記のとおり届け出ます。</t>
    <rPh sb="0" eb="2">
      <t>ジギョウ</t>
    </rPh>
    <rPh sb="9" eb="11">
      <t>ジギョウ</t>
    </rPh>
    <rPh sb="11" eb="12">
      <t>シャ</t>
    </rPh>
    <rPh sb="13" eb="15">
      <t>チイ</t>
    </rPh>
    <rPh sb="20" eb="22">
      <t>トウガイ</t>
    </rPh>
    <rPh sb="24" eb="26">
      <t>ジギョウ</t>
    </rPh>
    <rPh sb="27" eb="29">
      <t>ケイゾク</t>
    </rPh>
    <rPh sb="31" eb="33">
      <t>ジッシ</t>
    </rPh>
    <rPh sb="109" eb="110">
      <t>ジョウ</t>
    </rPh>
    <rPh sb="110" eb="111">
      <t>ダイ</t>
    </rPh>
    <rPh sb="112" eb="113">
      <t>コウ</t>
    </rPh>
    <rPh sb="121" eb="123">
      <t>カキ</t>
    </rPh>
    <rPh sb="127" eb="128">
      <t>トド</t>
    </rPh>
    <rPh sb="129" eb="130">
      <t>デ</t>
    </rPh>
    <phoneticPr fontId="25"/>
  </si>
  <si>
    <t>事業について、事業計画を変更したいので、区市町村公共施設等への再生可能エネルギー導入促進事業助成金（都外設置都内消費）交付要綱（令和６年６月25日付６都環公地温第1780号）第15条第１項の規定に基づき、下記のとおり届け出ます。</t>
    <rPh sb="0" eb="2">
      <t>ジギョウ</t>
    </rPh>
    <rPh sb="7" eb="9">
      <t>ジギョウ</t>
    </rPh>
    <rPh sb="9" eb="11">
      <t>ケイカク</t>
    </rPh>
    <rPh sb="12" eb="14">
      <t>ヘンコウ</t>
    </rPh>
    <rPh sb="90" eb="91">
      <t>ジョウ</t>
    </rPh>
    <rPh sb="91" eb="92">
      <t>ダイ</t>
    </rPh>
    <rPh sb="93" eb="94">
      <t>コウ</t>
    </rPh>
    <rPh sb="102" eb="104">
      <t>カキ</t>
    </rPh>
    <phoneticPr fontId="25"/>
  </si>
  <si>
    <t>事業について、事業者情報等に変更が生じたため、区市町村公共施設等への再生可能エネルギー導入促進事業助成金（都外設置都内消費）交付要綱（令和６年６月25日付６都環公地温第1780号）第17条の規定に基づき、下記のとおり届け出ます。</t>
    <rPh sb="0" eb="2">
      <t>ジギョウ</t>
    </rPh>
    <rPh sb="7" eb="9">
      <t>ジギョウ</t>
    </rPh>
    <rPh sb="9" eb="10">
      <t>シャ</t>
    </rPh>
    <rPh sb="10" eb="12">
      <t>ジョウホウ</t>
    </rPh>
    <rPh sb="12" eb="13">
      <t>トウ</t>
    </rPh>
    <rPh sb="14" eb="16">
      <t>ヘンコウ</t>
    </rPh>
    <rPh sb="17" eb="18">
      <t>ショウ</t>
    </rPh>
    <rPh sb="93" eb="94">
      <t>ジョウ</t>
    </rPh>
    <rPh sb="102" eb="104">
      <t>カキ</t>
    </rPh>
    <rPh sb="108" eb="109">
      <t>トドケ</t>
    </rPh>
    <rPh sb="110" eb="111">
      <t>デ</t>
    </rPh>
    <phoneticPr fontId="25"/>
  </si>
  <si>
    <t>ついて、下記のとおり事業を中止（廃止）したいので、区市町村公共施設等への再生可能エネルギー導入促進事業助成金（都外設置都内消費）交付要綱（令和６年６月25日付６都環公地温第1780号）第19条第１項の規定に基づき、届け出ます。</t>
    <rPh sb="4" eb="6">
      <t>カキ</t>
    </rPh>
    <rPh sb="10" eb="12">
      <t>ジギョウ</t>
    </rPh>
    <rPh sb="13" eb="15">
      <t>チュウシ</t>
    </rPh>
    <rPh sb="16" eb="18">
      <t>ハイシ</t>
    </rPh>
    <rPh sb="95" eb="96">
      <t>ジョウ</t>
    </rPh>
    <rPh sb="96" eb="97">
      <t>ダイ</t>
    </rPh>
    <rPh sb="98" eb="99">
      <t>コウ</t>
    </rPh>
    <rPh sb="107" eb="108">
      <t>トド</t>
    </rPh>
    <rPh sb="109" eb="110">
      <t>デ</t>
    </rPh>
    <phoneticPr fontId="25"/>
  </si>
  <si>
    <t xml:space="preserve">た事業について、事業が完了したので、区市町村公共施設等への再生可能エネルギー導入促進事業助成金（都外設置都内消費）交付要綱（令和６年６月25日付６都環公地温第1780号 ）第20条第１項の規定に基づき、下記のとおり届け出ます。
</t>
    <rPh sb="8" eb="10">
      <t>ジギョウ</t>
    </rPh>
    <rPh sb="11" eb="13">
      <t>カンリョウ</t>
    </rPh>
    <rPh sb="101" eb="103">
      <t>カキ</t>
    </rPh>
    <phoneticPr fontId="25"/>
  </si>
  <si>
    <t xml:space="preserve">た事業について、区市町村公共施設等への再生可能エネルギー導入促進事業助成金（都外設置都内消費）交付要綱（令和６年６月25日付６都環公地温第1780号 ）第10条第３項の規定に基づき、下記のとおり届け出ます。
</t>
    <rPh sb="52" eb="54">
      <t>レイワ</t>
    </rPh>
    <rPh sb="91" eb="93">
      <t>カキ</t>
    </rPh>
    <phoneticPr fontId="25"/>
  </si>
  <si>
    <t>について、下記のとおり取得財産の所有者を変更したいので、区市町村公共施設等への再生可能エネルギー導入促進事業助成金（都外設置都内消費）交付要綱（令和６年６月25日付６都環公地温第1780号）第28条第１項第三号の規定に基づき、申請します。</t>
    <rPh sb="5" eb="7">
      <t>カキ</t>
    </rPh>
    <rPh sb="11" eb="13">
      <t>シュトク</t>
    </rPh>
    <rPh sb="13" eb="15">
      <t>ザイサン</t>
    </rPh>
    <rPh sb="16" eb="19">
      <t>ショユウシャ</t>
    </rPh>
    <rPh sb="20" eb="22">
      <t>ヘンコウ</t>
    </rPh>
    <rPh sb="98" eb="99">
      <t>ジョウ</t>
    </rPh>
    <rPh sb="99" eb="100">
      <t>ダイ</t>
    </rPh>
    <rPh sb="101" eb="102">
      <t>コウ</t>
    </rPh>
    <rPh sb="102" eb="103">
      <t>ダイ</t>
    </rPh>
    <rPh sb="103" eb="104">
      <t>３</t>
    </rPh>
    <rPh sb="104" eb="105">
      <t>ゴウ</t>
    </rPh>
    <rPh sb="113" eb="115">
      <t>シンセイ</t>
    </rPh>
    <phoneticPr fontId="25"/>
  </si>
  <si>
    <t>けた事業について、下記のとおり取得財産を処分したいので、区市町村公共施設等への再生可能エネルギー導入促進事業助成金（都外設置都内消費）交付要綱（令和６年６月25日付６都環公地温第1780号）第28条第1項第六号の規定に基づき、申請します。</t>
    <rPh sb="9" eb="11">
      <t>カキ</t>
    </rPh>
    <rPh sb="15" eb="17">
      <t>シュトク</t>
    </rPh>
    <rPh sb="17" eb="19">
      <t>ザイサン</t>
    </rPh>
    <rPh sb="20" eb="22">
      <t>ショブン</t>
    </rPh>
    <rPh sb="98" eb="99">
      <t>ジョウ</t>
    </rPh>
    <rPh sb="99" eb="100">
      <t>ダイ</t>
    </rPh>
    <rPh sb="101" eb="102">
      <t>コウ</t>
    </rPh>
    <rPh sb="102" eb="103">
      <t>ダイ</t>
    </rPh>
    <rPh sb="103" eb="104">
      <t>６</t>
    </rPh>
    <rPh sb="104" eb="105">
      <t>ゴウ</t>
    </rPh>
    <rPh sb="113" eb="115">
      <t>シンセイ</t>
    </rPh>
    <phoneticPr fontId="25"/>
  </si>
  <si>
    <t>事業について、下記のとおり電力供給施設を変更したいので、区市町村公共施設等への再生可能エネルギー導入促進事業助成金（都外設置都内消費）交付要綱（令和６年６月25日付６都環公地温第1780号。）第29条第２項の規定に基づき、申請します。</t>
    <rPh sb="7" eb="9">
      <t>カキ</t>
    </rPh>
    <rPh sb="13" eb="17">
      <t>デンリョクキョウキュウ</t>
    </rPh>
    <rPh sb="17" eb="19">
      <t>シセツ</t>
    </rPh>
    <rPh sb="20" eb="22">
      <t>ヘンコウ</t>
    </rPh>
    <rPh sb="63" eb="64">
      <t>ナイ</t>
    </rPh>
    <rPh sb="111" eb="113">
      <t>シンセイ</t>
    </rPh>
    <phoneticPr fontId="25"/>
  </si>
  <si>
    <t>た事業について、下記のとおり電力供給を解除したいので、区市町村公共施設等への再生可能エネルギー導入促進事業助成金（都外設置都内消費）交付要綱（令和６年６月25日付６都環公地温第1780号。）第30条第２項の規定に基づき、下記のとおり申請します。</t>
  </si>
  <si>
    <t>事業について、助成金を返還しましたので、区市町村公共施設等への再生可能エネルギー導入促進事業助成金（都外設置都内消費）交付要綱（令和６年６月25日付６都環公地温第1780号）第24条第4項の規定に基づき、報告します。</t>
    <rPh sb="11" eb="13">
      <t>ヘンカン</t>
    </rPh>
    <rPh sb="90" eb="91">
      <t>ジョウ</t>
    </rPh>
    <rPh sb="91" eb="92">
      <t>ダイ</t>
    </rPh>
    <rPh sb="93" eb="94">
      <t>コウ</t>
    </rPh>
    <rPh sb="102" eb="104">
      <t>ホウコク</t>
    </rPh>
    <phoneticPr fontId="25"/>
  </si>
  <si>
    <t>選択</t>
    <rPh sb="0" eb="2">
      <t>センタク</t>
    </rPh>
    <phoneticPr fontId="67"/>
  </si>
  <si>
    <t>蓄電池</t>
    <rPh sb="0" eb="3">
      <t>チクデンチ</t>
    </rPh>
    <phoneticPr fontId="67"/>
  </si>
  <si>
    <t>収益</t>
    <rPh sb="0" eb="2">
      <t>シュウエキ</t>
    </rPh>
    <phoneticPr fontId="67"/>
  </si>
  <si>
    <t>収益分按分根拠</t>
    <rPh sb="0" eb="2">
      <t>シュウエキ</t>
    </rPh>
    <rPh sb="2" eb="3">
      <t>ブン</t>
    </rPh>
    <rPh sb="3" eb="5">
      <t>アンブン</t>
    </rPh>
    <rPh sb="5" eb="7">
      <t>コンキョ</t>
    </rPh>
    <phoneticPr fontId="67"/>
  </si>
  <si>
    <t>収益分の発電容量</t>
    <rPh sb="0" eb="2">
      <t>シュウエキ</t>
    </rPh>
    <rPh sb="2" eb="3">
      <t>ブン</t>
    </rPh>
    <rPh sb="4" eb="8">
      <t>ハツデンヨウリョウ</t>
    </rPh>
    <phoneticPr fontId="67"/>
  </si>
  <si>
    <t>収益分の蓄電容量</t>
    <rPh sb="0" eb="2">
      <t>シュウエキ</t>
    </rPh>
    <rPh sb="2" eb="3">
      <t>ブン</t>
    </rPh>
    <rPh sb="4" eb="6">
      <t>チクデン</t>
    </rPh>
    <rPh sb="6" eb="8">
      <t>ヨウリョウ</t>
    </rPh>
    <phoneticPr fontId="67"/>
  </si>
  <si>
    <t>収益　計</t>
    <rPh sb="0" eb="2">
      <t>シュウエキ</t>
    </rPh>
    <rPh sb="3" eb="4">
      <t>ケイ</t>
    </rPh>
    <phoneticPr fontId="67"/>
  </si>
  <si>
    <t>月</t>
    <rPh sb="0" eb="1">
      <t>ゲツ</t>
    </rPh>
    <phoneticPr fontId="25"/>
  </si>
  <si>
    <t>日</t>
    <rPh sb="0" eb="1">
      <t>ヒ</t>
    </rPh>
    <phoneticPr fontId="25"/>
  </si>
  <si>
    <t>事業者名（法人の場合のみ記入）</t>
    <rPh sb="0" eb="3">
      <t>ジギョウシャ</t>
    </rPh>
    <rPh sb="3" eb="4">
      <t>メイ</t>
    </rPh>
    <rPh sb="5" eb="7">
      <t>ホウジン</t>
    </rPh>
    <rPh sb="8" eb="10">
      <t>バアイ</t>
    </rPh>
    <rPh sb="12" eb="14">
      <t>キニュウ</t>
    </rPh>
    <phoneticPr fontId="67"/>
  </si>
  <si>
    <r>
      <t>申請者名（法人の場合は代表者役職　氏名）</t>
    </r>
    <r>
      <rPr>
        <vertAlign val="superscript"/>
        <sz val="11"/>
        <color theme="1"/>
        <rFont val="ＭＳ Ｐ明朝"/>
        <family val="1"/>
        <charset val="128"/>
      </rPr>
      <t>※</t>
    </r>
    <rPh sb="0" eb="4">
      <t>シンセイシャメイ</t>
    </rPh>
    <rPh sb="5" eb="7">
      <t>ホウジン</t>
    </rPh>
    <rPh sb="8" eb="10">
      <t>バアイ</t>
    </rPh>
    <rPh sb="11" eb="14">
      <t>ダイヒョウシャ</t>
    </rPh>
    <rPh sb="14" eb="16">
      <t>ヤクショク</t>
    </rPh>
    <rPh sb="17" eb="19">
      <t>シメイ</t>
    </rPh>
    <phoneticPr fontId="67"/>
  </si>
  <si>
    <t>※自著又は押印すること</t>
    <rPh sb="1" eb="3">
      <t>ジチョ</t>
    </rPh>
    <rPh sb="3" eb="4">
      <t>マタ</t>
    </rPh>
    <rPh sb="5" eb="7">
      <t>オウイン</t>
    </rPh>
    <phoneticPr fontId="67"/>
  </si>
  <si>
    <t>←誓約内容を確認し、日付の記入と自著又は押印をしてください。</t>
    <rPh sb="6" eb="8">
      <t>カクニン</t>
    </rPh>
    <rPh sb="16" eb="18">
      <t>ジチョ</t>
    </rPh>
    <rPh sb="18" eb="19">
      <t>マタ</t>
    </rPh>
    <rPh sb="20" eb="22">
      <t>オウイン</t>
    </rPh>
    <phoneticPr fontId="67"/>
  </si>
  <si>
    <t>【助成対象者】</t>
    <rPh sb="1" eb="6">
      <t>ジョセイタイショウシャ</t>
    </rPh>
    <phoneticPr fontId="67"/>
  </si>
  <si>
    <t>１．</t>
    <phoneticPr fontId="67"/>
  </si>
  <si>
    <t>←※各誓約内容をご確認のうえ、チェックを入れてください。</t>
    <rPh sb="2" eb="3">
      <t>カク</t>
    </rPh>
    <rPh sb="3" eb="7">
      <t>セイヤクナイヨウ</t>
    </rPh>
    <rPh sb="9" eb="11">
      <t>カクニン</t>
    </rPh>
    <rPh sb="20" eb="21">
      <t>イ</t>
    </rPh>
    <phoneticPr fontId="67"/>
  </si>
  <si>
    <t>２.</t>
    <phoneticPr fontId="67"/>
  </si>
  <si>
    <t>３.</t>
    <phoneticPr fontId="67"/>
  </si>
  <si>
    <t>・暴力団又は暴力団員を雇用している者</t>
    <rPh sb="1" eb="4">
      <t>ボウリョクダン</t>
    </rPh>
    <rPh sb="4" eb="5">
      <t>マタ</t>
    </rPh>
    <rPh sb="6" eb="9">
      <t>ボウリョクダン</t>
    </rPh>
    <rPh sb="9" eb="10">
      <t>イン</t>
    </rPh>
    <rPh sb="11" eb="13">
      <t>コヨウ</t>
    </rPh>
    <rPh sb="17" eb="18">
      <t>モノ</t>
    </rPh>
    <phoneticPr fontId="25"/>
  </si>
  <si>
    <t>４.</t>
    <phoneticPr fontId="67"/>
  </si>
  <si>
    <t>５.</t>
    <phoneticPr fontId="67"/>
  </si>
  <si>
    <t>６.</t>
    <phoneticPr fontId="67"/>
  </si>
  <si>
    <t>７.</t>
    <phoneticPr fontId="67"/>
  </si>
  <si>
    <t>８.</t>
    <phoneticPr fontId="67"/>
  </si>
  <si>
    <t>９.</t>
    <phoneticPr fontId="67"/>
  </si>
  <si>
    <t>　本申請書は、事実に基づき、申請者の不利益にならない範囲において訂正される可能性があることについて同意いたします。</t>
    <phoneticPr fontId="67"/>
  </si>
  <si>
    <t>10.</t>
    <phoneticPr fontId="67"/>
  </si>
  <si>
    <t>11.</t>
    <phoneticPr fontId="67"/>
  </si>
  <si>
    <t>12.</t>
    <phoneticPr fontId="67"/>
  </si>
  <si>
    <t>・建設業法では、税込 500 万円以上（建築一式工事にあっては、税込 1,500 万円以上）の建設工事を請け負う場合は、建設業の許可を得なければならないと定められており、建設業の許可を受けずに税込 500 万円以上の工事を請け負った場合は建設業法違反になること。
・電気工事業法により、契約額にかかわらず、自社で施工する場合は自社、別の事業者に施工をさせる場合は当該事業者において、電気工事業登録をしている必要があること。</t>
    <phoneticPr fontId="67"/>
  </si>
  <si>
    <t>13.</t>
    <phoneticPr fontId="67"/>
  </si>
  <si>
    <t>・行政書士ではないものが、他人の依頼を受けいかなる名目によるかを問わず報酬を得て、官公署に提出する書類、その他権利義務又は事実証明に関する書類の作成を業として行うことは法律で禁止されていること。</t>
    <phoneticPr fontId="67"/>
  </si>
  <si>
    <t>14.</t>
    <phoneticPr fontId="67"/>
  </si>
  <si>
    <t>【共同申請者】</t>
    <rPh sb="1" eb="6">
      <t>キョウドウシンセイシャ</t>
    </rPh>
    <phoneticPr fontId="67"/>
  </si>
  <si>
    <t>【手続代行者】</t>
    <rPh sb="1" eb="6">
      <t>テツヅキダイコウシャ</t>
    </rPh>
    <phoneticPr fontId="67"/>
  </si>
  <si>
    <t>事業者名</t>
    <rPh sb="0" eb="2">
      <t>ジギョウ</t>
    </rPh>
    <rPh sb="2" eb="3">
      <t>シャ</t>
    </rPh>
    <rPh sb="3" eb="4">
      <t>メイ</t>
    </rPh>
    <phoneticPr fontId="67"/>
  </si>
  <si>
    <t>　区市町村公共施設等への再生可能エネルギー導入促進事業助成金（都外設置都内消費）交付要綱（令和６年６月25日付６都環公地温第1780号） 第８条第１項の規定に基づく助成金の交付の申請を行うに当たり、当該申請により助成金等の交付を受けようとする者（法人その他の団体にあっては、代表者、役員又は使用人その他の従業員若しくは構成員を含む。）が交付要綱第４条に規定する助成対象事業者又は、交付要綱第９条の規定に基づき、助成対象事業者から依頼を受け、当該申請に係る手続きの代行を行うもの（以下、「手続き代行者」という。）に該当し、将来にわたっても該当するよう法令等を遵守することをここに誓約いたします。</t>
    <phoneticPr fontId="67"/>
  </si>
  <si>
    <t>　この誓約に違反又は相違があり、交付要綱第22条の規定により助成金交付決定の全部又は一部の取消しを受けた場合において、交付要綱第24条に規定する助成金の返還を請求されたときは、これに異議なく応じることを誓約いたします。</t>
    <phoneticPr fontId="25"/>
  </si>
  <si>
    <t>　貴公社理事長又は東京都が必要と認めた場合には、暴力団関係者であるか否かの確認のため、警視庁へ照会がなされることに同意いたします。</t>
    <phoneticPr fontId="25"/>
  </si>
  <si>
    <t>　当該申請した事業は、取得財産等の処分制限がかかる期間において「再生可能エネルギー電気の利用の促進に関する特別措置法」（平成23年法律第108号）第９条第４項の認定を受けないことに同意いたします。</t>
    <phoneticPr fontId="25"/>
  </si>
  <si>
    <t>　助成対象設備を設置する施設の所有者および関連する権利関係者に交付要綱第３条、第５条、第11条、第12条、第28条、第33条及び第34条の規定を周知した上で、助成金交付申請及び助成対象設備の設置に関する許可を得ていることを誓約いたします。</t>
    <phoneticPr fontId="67"/>
  </si>
  <si>
    <t>　助成事業実施するに当たり、交付要綱、その他関係法令の規程を遵守することを誓約いたします。</t>
    <phoneticPr fontId="67"/>
  </si>
  <si>
    <t>　本申請について、契約を締結するにあたり、キャッシュバック等（※）を利用する場合は、その額は助成対象経費から除き申請します。                                                                                                                                                                                                                                                         
※「キャッシュバック等」とは、キャッシュバックや協賛金（工事実績のＨＰ掲載に対する謝礼等）等の名目で、設備等の購入者や工事の発注者に対して購入額の一部又は全額に相当する金額を払い戻すものであり、購入額を実質的に減額又は無償とするものです。</t>
    <phoneticPr fontId="67"/>
  </si>
  <si>
    <t>　本助成対象事業に関する申請等の手続の代行を手続代行者に依頼するにあたり、次の事項を理解し、手続代行者が当該法律違反に該当していないことを誓約します。
・行政書士ではないものが、他人の依頼を受けいかなる名目によるかを問わず報酬を得て、官公署に提出する書類、その他権利義務又は事実証明に関する書類の作成を業として行うことは法律で禁止されていること。</t>
    <phoneticPr fontId="25"/>
  </si>
  <si>
    <t>　本助成対象事業に関する申請等の手続の代行を手続代行者に依頼した場合であっても、当該手続代行者の行為について、最終的な責任を負うことを確認したことを誓約いたします。</t>
    <phoneticPr fontId="67"/>
  </si>
  <si>
    <t>　施工業者について、次の事項を理解し、法令上必要な許可等を受けていることを確認したことを誓約いたします。
・建設業法では、税込 500 万円以上（建築一式工事にあっては、税込 1,500 万円以上）の建設工事を請け負う場合は、建設業の許可を得なければならないと定められており、建設業の許可を受けずに税込 500 万円以上の工事を請け負った場合は建設業法違反になること。
・電気工事業法により、契約額にかかわらず、自社で施工する場合は自社、別の事業者に施工をさせる場合は当該事業者において、電気工事業登録をしている必要があること。</t>
    <phoneticPr fontId="67"/>
  </si>
  <si>
    <t>　事業の円滑な推進のため、交付要綱及びその他公社が定める交付申請等に係る全ての要件を理解し、申請者にその内容を誤りのないよう説明するとともに、当該申請者及び公社との連携を図ることを誓約いたします。</t>
    <rPh sb="90" eb="92">
      <t>セイヤク</t>
    </rPh>
    <phoneticPr fontId="67"/>
  </si>
  <si>
    <t>　交付要綱及びその他公社が定める手続を遅滞なく行うとともに、公社からの内容確認等に対し、指定される期限までに回答することを誓約いたします。</t>
    <rPh sb="1" eb="3">
      <t>コウフ</t>
    </rPh>
    <rPh sb="61" eb="63">
      <t>セイヤク</t>
    </rPh>
    <phoneticPr fontId="67"/>
  </si>
  <si>
    <t>　公社が、必要に応じて、手続代行者が行う手続について調査を実施し、手続代行者が交付要綱の規定に従って手続を遂行していないと認めるときは、当該手続代行者に対し、代行の停止を求めることができることに同意します。</t>
    <rPh sb="97" eb="99">
      <t>ドウイ</t>
    </rPh>
    <phoneticPr fontId="67"/>
  </si>
  <si>
    <t>　前項の調査に協力することを同意します。</t>
    <rPh sb="1" eb="3">
      <t>ゼンコウ</t>
    </rPh>
    <rPh sb="4" eb="6">
      <t>チョウサ</t>
    </rPh>
    <rPh sb="7" eb="9">
      <t>キョウリョク</t>
    </rPh>
    <rPh sb="14" eb="16">
      <t>ドウイ</t>
    </rPh>
    <phoneticPr fontId="67"/>
  </si>
  <si>
    <t>　従業員等（本事業に関する業務を委託する場合は当該委託事業者を含む。）に対して、交付要綱及びその他公社が定める交付申請等に係る全ての要件について、周知徹底するとともに、指揮監督を行うことを誓約いたします。</t>
    <rPh sb="94" eb="96">
      <t>セイヤク</t>
    </rPh>
    <phoneticPr fontId="67"/>
  </si>
  <si>
    <t>　施工業者について、次の事項を理解し、法令上必要な許可等を受けていることを確認したことを誓約します。</t>
    <rPh sb="37" eb="39">
      <t>カクニン</t>
    </rPh>
    <rPh sb="44" eb="46">
      <t>セイヤク</t>
    </rPh>
    <phoneticPr fontId="67"/>
  </si>
  <si>
    <t>　本助成対象事業に関する申請等の手続を代行するにあたり、次の事項を理解し、当該法律違反に該当しないことを誓約します。</t>
    <phoneticPr fontId="67"/>
  </si>
  <si>
    <t>　本助成対象事業に関する申請等の手続を代行するにあたり、手続代行者の行為について、申請者に帰属し、当該行為に伴う責任が助成事業者にも及ぶことを確認したことを誓約します。</t>
    <rPh sb="41" eb="44">
      <t>シンセイシャ</t>
    </rPh>
    <rPh sb="43" eb="44">
      <t>シャ</t>
    </rPh>
    <rPh sb="78" eb="80">
      <t>セイヤク</t>
    </rPh>
    <phoneticPr fontId="67"/>
  </si>
  <si>
    <t>　個人情報を含む申請情報を本助成金事業の審査、交付決定、交付、適正な執行、事業報告、統計分析並びに東京都及び公社が実施する各種事業の広報活動等のため、必要な範囲内で東京都に提供するほか、交付要綱第35条に従い利用されることを承諾します。公社は、個人情報を含む申請情報を「個人情報の保護に関する規程」及び「プライバシーポリシー（個人情報保護方針）」に基づき適切に管理し、法令を遵守します。</t>
    <phoneticPr fontId="67"/>
  </si>
  <si>
    <r>
      <t>申請者名（法人の場合は代表者役職　氏名）</t>
    </r>
    <r>
      <rPr>
        <vertAlign val="superscript"/>
        <sz val="11"/>
        <rFont val="ＭＳ Ｐ明朝"/>
        <family val="1"/>
        <charset val="128"/>
      </rPr>
      <t>※</t>
    </r>
    <rPh sb="0" eb="4">
      <t>シンセイシャメイ</t>
    </rPh>
    <rPh sb="5" eb="7">
      <t>ホウジン</t>
    </rPh>
    <rPh sb="8" eb="10">
      <t>バアイ</t>
    </rPh>
    <rPh sb="11" eb="14">
      <t>ダイヒョウシャ</t>
    </rPh>
    <rPh sb="14" eb="16">
      <t>ヤクショク</t>
    </rPh>
    <rPh sb="17" eb="19">
      <t>シメイ</t>
    </rPh>
    <phoneticPr fontId="67"/>
  </si>
  <si>
    <r>
      <t xml:space="preserve">　本申請について、契約を締結するにあたり、キャッシュバック等（※）を利用する場合は、その額は助成対象経費から除き申請します。                                                                                                                                                                                                                                                         
</t>
    </r>
    <r>
      <rPr>
        <sz val="10"/>
        <rFont val="ＭＳ Ｐ明朝"/>
        <family val="1"/>
        <charset val="128"/>
      </rPr>
      <t>※「キャッシュバック等」とは、キャッシュバックや協賛金（工事実績のＨＰ掲載に対する謝礼等）等の名目で、設備等の購入者や工事の発注者に対して購入額の一部又は全額に相当する金額を払い戻すものであり、購入額を実質的に減額又は無償とするものです。</t>
    </r>
    <phoneticPr fontId="67"/>
  </si>
  <si>
    <r>
      <t>代表者役職　氏名</t>
    </r>
    <r>
      <rPr>
        <vertAlign val="superscript"/>
        <sz val="11"/>
        <rFont val="ＭＳ Ｐ明朝"/>
        <family val="1"/>
        <charset val="128"/>
      </rPr>
      <t>※</t>
    </r>
    <rPh sb="0" eb="3">
      <t>ダイヒョウシャ</t>
    </rPh>
    <rPh sb="3" eb="5">
      <t>ヤクショク</t>
    </rPh>
    <rPh sb="6" eb="8">
      <t>シメイ</t>
    </rPh>
    <phoneticPr fontId="6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</si>
</sst>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yyyy&quot;年&quot;m&quot;月&quot;d&quot;日&quot;;@"/>
    <numFmt numFmtId="177" formatCode="#,##0;&quot;▲ &quot;#,##0"/>
    <numFmt numFmtId="178" formatCode="#,##0.00;&quot;▲ &quot;#,##0.00"/>
    <numFmt numFmtId="179" formatCode="#,##0.0;&quot;▲ &quot;#,##0.0"/>
    <numFmt numFmtId="180" formatCode="#,##0.00_);\(#,##0.00\)"/>
    <numFmt numFmtId="181" formatCode="0.0_ "/>
    <numFmt numFmtId="182" formatCode="#,##0_);[Red]\(#,##0\)"/>
    <numFmt numFmtId="183" formatCode="0.00_ "/>
    <numFmt numFmtId="184" formatCode="#,##0_ ;[Red]\-#,##0\ "/>
    <numFmt numFmtId="185" formatCode="#,##0.0_ ;[Red]\-#,##0.0\ "/>
    <numFmt numFmtId="186" formatCode="0.000"/>
    <numFmt numFmtId="187" formatCode="0_ "/>
    <numFmt numFmtId="188" formatCode="0.0"/>
    <numFmt numFmtId="189" formatCode="#,##0.000000000;[Red]\-#,##0.000000000"/>
    <numFmt numFmtId="190" formatCode="0.0%"/>
    <numFmt numFmtId="191" formatCode="0.0_);[Red]\(0.0\)"/>
    <numFmt numFmtId="192" formatCode="#,##0.000000;[Red]\-#,##0.000000"/>
    <numFmt numFmtId="193" formatCode="#,##0.0;[Red]\-#,##0.0"/>
    <numFmt numFmtId="194" formatCode="[&lt;=999]000;[&lt;=9999]000\-00;000\-0000"/>
    <numFmt numFmtId="195" formatCode="#,##0_);\(#,##0\)"/>
  </numFmts>
  <fonts count="152">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明朝"/>
      <family val="1"/>
      <charset val="128"/>
    </font>
    <font>
      <sz val="6"/>
      <name val="ＭＳ Ｐゴシック"/>
      <family val="3"/>
      <charset val="128"/>
    </font>
    <font>
      <sz val="6"/>
      <name val="ＭＳ Ｐゴシック"/>
      <family val="3"/>
      <charset val="128"/>
    </font>
    <font>
      <sz val="11"/>
      <name val="ＭＳ Ｐ明朝"/>
      <family val="1"/>
      <charset val="128"/>
    </font>
    <font>
      <sz val="9"/>
      <color indexed="8"/>
      <name val="ＭＳ Ｐ明朝"/>
      <family val="1"/>
      <charset val="128"/>
    </font>
    <font>
      <sz val="12"/>
      <color indexed="8"/>
      <name val="ＭＳ Ｐ明朝"/>
      <family val="1"/>
      <charset val="128"/>
    </font>
    <font>
      <sz val="6"/>
      <name val="ＭＳ Ｐゴシック"/>
      <family val="3"/>
      <charset val="128"/>
    </font>
    <font>
      <sz val="11"/>
      <name val="ＭＳ Ｐゴシック"/>
      <family val="3"/>
      <charset val="128"/>
    </font>
    <font>
      <sz val="10.5"/>
      <name val="ＭＳ Ｐ明朝"/>
      <family val="1"/>
      <charset val="128"/>
    </font>
    <font>
      <vertAlign val="superscript"/>
      <sz val="11"/>
      <color indexed="8"/>
      <name val="ＭＳ Ｐ明朝"/>
      <family val="1"/>
      <charset val="128"/>
    </font>
    <font>
      <b/>
      <sz val="11"/>
      <color indexed="8"/>
      <name val="ＭＳ Ｐ明朝"/>
      <family val="1"/>
      <charset val="128"/>
    </font>
    <font>
      <sz val="14"/>
      <color indexed="8"/>
      <name val="ＭＳ Ｐ明朝"/>
      <family val="1"/>
      <charset val="128"/>
    </font>
    <font>
      <b/>
      <sz val="12"/>
      <color indexed="8"/>
      <name val="ＭＳ Ｐ明朝"/>
      <family val="1"/>
      <charset val="128"/>
    </font>
    <font>
      <sz val="6"/>
      <name val="ＭＳ Ｐゴシック"/>
      <family val="3"/>
      <charset val="128"/>
    </font>
    <font>
      <sz val="12"/>
      <name val="Arial Unicode MS"/>
      <family val="3"/>
      <charset val="128"/>
    </font>
    <font>
      <sz val="6"/>
      <name val="ＭＳ Ｐゴシック"/>
      <family val="3"/>
      <charset val="128"/>
    </font>
    <font>
      <sz val="11"/>
      <color indexed="0"/>
      <name val="ＭＳ Ｐ明朝"/>
      <family val="1"/>
      <charset val="128"/>
    </font>
    <font>
      <sz val="12"/>
      <name val="ＭＳ Ｐ明朝"/>
      <family val="1"/>
      <charset val="128"/>
    </font>
    <font>
      <sz val="6"/>
      <name val="ＭＳ Ｐゴシック"/>
      <family val="3"/>
      <charset val="128"/>
    </font>
    <font>
      <sz val="9"/>
      <name val="ＭＳ Ｐ明朝"/>
      <family val="1"/>
      <charset val="128"/>
    </font>
    <font>
      <sz val="11"/>
      <color theme="1"/>
      <name val="ＭＳ Ｐゴシック"/>
      <family val="3"/>
      <charset val="128"/>
      <scheme val="minor"/>
    </font>
    <font>
      <u/>
      <sz val="12.65"/>
      <color theme="10"/>
      <name val="ＭＳ Ｐゴシック"/>
      <family val="3"/>
      <charset val="128"/>
    </font>
    <font>
      <sz val="16"/>
      <color theme="1"/>
      <name val="ＭＳ ゴシック"/>
      <family val="3"/>
      <charset val="128"/>
    </font>
    <font>
      <sz val="11"/>
      <color theme="1"/>
      <name val="ＭＳ Ｐ明朝"/>
      <family val="1"/>
      <charset val="128"/>
    </font>
    <font>
      <sz val="12"/>
      <color theme="1"/>
      <name val="ＭＳ Ｐ明朝"/>
      <family val="1"/>
      <charset val="128"/>
    </font>
    <font>
      <sz val="8"/>
      <color theme="1"/>
      <name val="ＭＳ Ｐ明朝"/>
      <family val="1"/>
      <charset val="128"/>
    </font>
    <font>
      <b/>
      <sz val="11"/>
      <color theme="1"/>
      <name val="ＭＳ Ｐ明朝"/>
      <family val="1"/>
      <charset val="128"/>
    </font>
    <font>
      <sz val="10.5"/>
      <color theme="1"/>
      <name val="ＭＳ Ｐ明朝"/>
      <family val="1"/>
      <charset val="128"/>
    </font>
    <font>
      <sz val="9"/>
      <color theme="1"/>
      <name val="ＭＳ Ｐ明朝"/>
      <family val="1"/>
      <charset val="128"/>
    </font>
    <font>
      <sz val="10"/>
      <color theme="1"/>
      <name val="ＭＳ Ｐ明朝"/>
      <family val="1"/>
      <charset val="128"/>
    </font>
    <font>
      <b/>
      <u/>
      <sz val="11"/>
      <color rgb="FFC00000"/>
      <name val="ＭＳ Ｐ明朝"/>
      <family val="1"/>
      <charset val="128"/>
    </font>
    <font>
      <b/>
      <sz val="11"/>
      <color rgb="FFC00000"/>
      <name val="ＭＳ Ｐ明朝"/>
      <family val="1"/>
      <charset val="128"/>
    </font>
    <font>
      <sz val="14"/>
      <color theme="1"/>
      <name val="ＭＳ Ｐ明朝"/>
      <family val="1"/>
      <charset val="128"/>
    </font>
    <font>
      <b/>
      <sz val="12"/>
      <color theme="1"/>
      <name val="ＭＳ Ｐ明朝"/>
      <family val="1"/>
      <charset val="128"/>
    </font>
    <font>
      <u/>
      <sz val="12"/>
      <color theme="10"/>
      <name val="ＭＳ Ｐ明朝"/>
      <family val="1"/>
      <charset val="128"/>
    </font>
    <font>
      <b/>
      <sz val="14"/>
      <color theme="1"/>
      <name val="ＭＳ Ｐ明朝"/>
      <family val="1"/>
      <charset val="128"/>
    </font>
    <font>
      <sz val="11"/>
      <color rgb="FFC00000"/>
      <name val="ＭＳ Ｐ明朝"/>
      <family val="1"/>
      <charset val="128"/>
    </font>
    <font>
      <b/>
      <u/>
      <sz val="11"/>
      <color rgb="FFC00000"/>
      <name val="ＭＳ Ｐゴシック"/>
      <family val="3"/>
      <charset val="128"/>
      <scheme val="minor"/>
    </font>
    <font>
      <sz val="11"/>
      <color rgb="FFFF0000"/>
      <name val="ＭＳ Ｐ明朝"/>
      <family val="1"/>
      <charset val="128"/>
    </font>
    <font>
      <sz val="10.5"/>
      <color rgb="FFFF0000"/>
      <name val="ＭＳ Ｐ明朝"/>
      <family val="1"/>
      <charset val="128"/>
    </font>
    <font>
      <b/>
      <sz val="11"/>
      <name val="ＭＳ Ｐ明朝"/>
      <family val="1"/>
      <charset val="128"/>
    </font>
    <font>
      <b/>
      <u/>
      <sz val="10.5"/>
      <color rgb="FFC00000"/>
      <name val="ＭＳ Ｐ明朝"/>
      <family val="1"/>
      <charset val="128"/>
    </font>
    <font>
      <sz val="10"/>
      <color indexed="8"/>
      <name val="ＭＳ Ｐ明朝"/>
      <family val="1"/>
      <charset val="128"/>
    </font>
    <font>
      <sz val="6"/>
      <name val="ＭＳ Ｐゴシック"/>
      <family val="3"/>
      <charset val="128"/>
      <scheme val="minor"/>
    </font>
    <font>
      <b/>
      <sz val="10.5"/>
      <color rgb="FFFF0000"/>
      <name val="ＭＳ Ｐ明朝"/>
      <family val="1"/>
      <charset val="128"/>
    </font>
    <font>
      <b/>
      <sz val="20"/>
      <color rgb="FFFF0000"/>
      <name val="ＭＳ Ｐ明朝"/>
      <family val="1"/>
      <charset val="128"/>
    </font>
    <font>
      <b/>
      <sz val="11"/>
      <color rgb="FFFF0000"/>
      <name val="ＭＳ Ｐ明朝"/>
      <family val="1"/>
      <charset val="128"/>
    </font>
    <font>
      <b/>
      <sz val="11"/>
      <color theme="1"/>
      <name val="ＭＳ Ｐゴシック"/>
      <family val="3"/>
      <charset val="128"/>
      <scheme val="minor"/>
    </font>
    <font>
      <sz val="6"/>
      <name val="ＭＳ Ｐゴシック"/>
      <family val="2"/>
      <charset val="128"/>
      <scheme val="minor"/>
    </font>
    <font>
      <b/>
      <sz val="11"/>
      <color rgb="FFC00000"/>
      <name val="ＭＳ Ｐゴシック"/>
      <family val="3"/>
      <charset val="128"/>
      <scheme val="minor"/>
    </font>
    <font>
      <b/>
      <sz val="10.5"/>
      <color rgb="FFC00000"/>
      <name val="ＭＳ Ｐ明朝"/>
      <family val="1"/>
      <charset val="128"/>
    </font>
    <font>
      <b/>
      <sz val="10.5"/>
      <name val="ＭＳ Ｐ明朝"/>
      <family val="1"/>
      <charset val="128"/>
    </font>
    <font>
      <sz val="22"/>
      <color theme="1"/>
      <name val="ＭＳ Ｐ明朝"/>
      <family val="1"/>
      <charset val="128"/>
    </font>
    <font>
      <sz val="9"/>
      <color rgb="FFFF0000"/>
      <name val="ＭＳ Ｐ明朝"/>
      <family val="1"/>
      <charset val="128"/>
    </font>
    <font>
      <b/>
      <sz val="16"/>
      <color rgb="FFFF0000"/>
      <name val="ＭＳ Ｐ明朝"/>
      <family val="1"/>
      <charset val="128"/>
    </font>
    <font>
      <sz val="9"/>
      <color theme="1"/>
      <name val="ＭＳ Ｐゴシック"/>
      <family val="2"/>
      <charset val="128"/>
      <scheme val="minor"/>
    </font>
    <font>
      <sz val="9"/>
      <color indexed="81"/>
      <name val="MS P ゴシック"/>
      <family val="3"/>
      <charset val="128"/>
    </font>
    <font>
      <sz val="10"/>
      <color rgb="FF000000"/>
      <name val="Times New Roman"/>
      <family val="1"/>
    </font>
    <font>
      <sz val="10"/>
      <color rgb="FF000000"/>
      <name val="ＭＳ Ｐ明朝"/>
      <family val="1"/>
      <charset val="128"/>
    </font>
    <font>
      <sz val="11"/>
      <color rgb="FF000000"/>
      <name val="ＭＳ Ｐ明朝"/>
      <family val="1"/>
      <charset val="128"/>
    </font>
    <font>
      <u/>
      <sz val="10"/>
      <color theme="10"/>
      <name val="Times New Roman"/>
      <family val="1"/>
    </font>
    <font>
      <sz val="10"/>
      <name val="ＭＳ Ｐ明朝"/>
      <family val="1"/>
      <charset val="128"/>
    </font>
    <font>
      <sz val="11"/>
      <color theme="1"/>
      <name val="ＭＳ Ｐゴシック"/>
      <family val="2"/>
      <charset val="128"/>
    </font>
    <font>
      <sz val="8"/>
      <name val="ＭＳ Ｐ明朝"/>
      <family val="1"/>
      <charset val="128"/>
    </font>
    <font>
      <sz val="11"/>
      <name val="ＭＳ 明朝"/>
      <family val="1"/>
      <charset val="128"/>
    </font>
    <font>
      <sz val="10.5"/>
      <color rgb="FF000000"/>
      <name val="ＭＳ Ｐ明朝"/>
      <family val="1"/>
      <charset val="128"/>
    </font>
    <font>
      <sz val="6"/>
      <name val="ＭＳ Ｐゴシック"/>
      <family val="2"/>
      <charset val="128"/>
    </font>
    <font>
      <sz val="9"/>
      <name val="ＭＳ 明朝"/>
      <family val="1"/>
      <charset val="128"/>
    </font>
    <font>
      <sz val="14"/>
      <name val="ＭＳ 明朝"/>
      <family val="1"/>
      <charset val="128"/>
    </font>
    <font>
      <u/>
      <sz val="9"/>
      <name val="ＭＳ 明朝"/>
      <family val="1"/>
      <charset val="128"/>
    </font>
    <font>
      <u/>
      <sz val="9"/>
      <color theme="1"/>
      <name val="ＭＳ Ｐ明朝"/>
      <family val="1"/>
      <charset val="128"/>
    </font>
    <font>
      <sz val="9"/>
      <color theme="1"/>
      <name val="ＭＳ 明朝"/>
      <family val="1"/>
      <charset val="128"/>
    </font>
    <font>
      <b/>
      <sz val="6"/>
      <color theme="1"/>
      <name val="ＭＳ Ｐ明朝"/>
      <family val="1"/>
      <charset val="128"/>
    </font>
    <font>
      <b/>
      <sz val="9"/>
      <color theme="1"/>
      <name val="ＭＳ Ｐ明朝"/>
      <family val="1"/>
      <charset val="128"/>
    </font>
    <font>
      <b/>
      <sz val="10"/>
      <color theme="1"/>
      <name val="ＭＳ Ｐ明朝"/>
      <family val="1"/>
      <charset val="128"/>
    </font>
    <font>
      <b/>
      <sz val="8"/>
      <color theme="1"/>
      <name val="ＭＳ Ｐ明朝"/>
      <family val="1"/>
      <charset val="128"/>
    </font>
    <font>
      <u/>
      <sz val="11"/>
      <color indexed="10"/>
      <name val="ＭＳ Ｐ明朝"/>
      <family val="1"/>
      <charset val="128"/>
    </font>
    <font>
      <sz val="10"/>
      <color rgb="FFFF0000"/>
      <name val="ＭＳ Ｐ明朝"/>
      <family val="1"/>
      <charset val="128"/>
    </font>
    <font>
      <b/>
      <sz val="18"/>
      <color rgb="FFFF0000"/>
      <name val="ＭＳ Ｐ明朝"/>
      <family val="1"/>
      <charset val="128"/>
    </font>
    <font>
      <sz val="10.5"/>
      <color theme="1"/>
      <name val="ＭＳ Ｐゴシック"/>
      <family val="3"/>
      <charset val="128"/>
      <scheme val="minor"/>
    </font>
    <font>
      <sz val="9"/>
      <color rgb="FF000000"/>
      <name val="ＭＳ Ｐ明朝"/>
      <family val="1"/>
      <charset val="128"/>
    </font>
    <font>
      <sz val="11"/>
      <color rgb="FFFF0000"/>
      <name val="ＭＳ Ｐゴシック"/>
      <family val="2"/>
      <charset val="128"/>
      <scheme val="minor"/>
    </font>
    <font>
      <sz val="9"/>
      <color rgb="FF002060"/>
      <name val="ＭＳ Ｐ明朝"/>
      <family val="1"/>
      <charset val="128"/>
    </font>
    <font>
      <sz val="8"/>
      <color rgb="FFFF0000"/>
      <name val="ＭＳ Ｐ明朝"/>
      <family val="1"/>
      <charset val="128"/>
    </font>
    <font>
      <sz val="8"/>
      <color rgb="FFFF0000"/>
      <name val="ＭＳ Ｐゴシック"/>
      <family val="2"/>
      <charset val="128"/>
      <scheme val="minor"/>
    </font>
    <font>
      <sz val="8"/>
      <name val="ＭＳ Ｐゴシック"/>
      <family val="2"/>
      <charset val="128"/>
      <scheme val="minor"/>
    </font>
    <font>
      <sz val="8.5"/>
      <color rgb="FFFF0000"/>
      <name val="ＭＳ Ｐ明朝"/>
      <family val="1"/>
      <charset val="128"/>
    </font>
    <font>
      <sz val="9"/>
      <color rgb="FFFF0000"/>
      <name val="ＭＳ Ｐゴシック"/>
      <family val="2"/>
      <charset val="128"/>
      <scheme val="minor"/>
    </font>
    <font>
      <sz val="8"/>
      <color theme="1"/>
      <name val="ＭＳ Ｐゴシック"/>
      <family val="2"/>
      <charset val="128"/>
      <scheme val="minor"/>
    </font>
    <font>
      <sz val="9"/>
      <color rgb="FF002060"/>
      <name val="ＭＳ Ｐゴシック"/>
      <family val="2"/>
      <charset val="128"/>
      <scheme val="minor"/>
    </font>
    <font>
      <sz val="10"/>
      <color theme="1"/>
      <name val="ＭＳ Ｐゴシック"/>
      <family val="3"/>
      <charset val="128"/>
      <scheme val="minor"/>
    </font>
    <font>
      <sz val="16"/>
      <color theme="1"/>
      <name val="ＭＳ Ｐ明朝"/>
      <family val="1"/>
      <charset val="128"/>
    </font>
    <font>
      <b/>
      <sz val="9"/>
      <color indexed="81"/>
      <name val="MS P ゴシック"/>
      <family val="3"/>
      <charset val="128"/>
    </font>
    <font>
      <b/>
      <u/>
      <sz val="11"/>
      <color theme="1"/>
      <name val="ＭＳ Ｐ明朝"/>
      <family val="1"/>
      <charset val="128"/>
    </font>
    <font>
      <sz val="10.5"/>
      <color indexed="8"/>
      <name val="ＭＳ Ｐ明朝"/>
      <family val="1"/>
      <charset val="128"/>
    </font>
    <font>
      <sz val="22"/>
      <color indexed="8"/>
      <name val="ＭＳ Ｐ明朝"/>
      <family val="1"/>
      <charset val="128"/>
    </font>
    <font>
      <sz val="26"/>
      <color theme="1"/>
      <name val="ＭＳ Ｐ明朝"/>
      <family val="1"/>
      <charset val="128"/>
    </font>
    <font>
      <sz val="18"/>
      <color theme="1"/>
      <name val="ＭＳ Ｐ明朝"/>
      <family val="1"/>
      <charset val="128"/>
    </font>
    <font>
      <b/>
      <sz val="11"/>
      <color rgb="FF002060"/>
      <name val="ＭＳ Ｐ明朝"/>
      <family val="1"/>
      <charset val="128"/>
    </font>
    <font>
      <sz val="11"/>
      <color theme="1"/>
      <name val="ＭＳ Ｐゴシック"/>
      <family val="2"/>
      <scheme val="minor"/>
    </font>
    <font>
      <sz val="10.5"/>
      <color rgb="FFC00000"/>
      <name val="ＭＳ Ｐ明朝"/>
      <family val="1"/>
      <charset val="128"/>
    </font>
    <font>
      <sz val="9"/>
      <color rgb="FF000000"/>
      <name val="MS UI Gothic"/>
      <family val="3"/>
      <charset val="128"/>
    </font>
    <font>
      <sz val="11"/>
      <color rgb="FF0070C0"/>
      <name val="ＭＳ Ｐ明朝"/>
      <family val="1"/>
      <charset val="128"/>
    </font>
    <font>
      <sz val="22"/>
      <name val="ＭＳ Ｐ明朝"/>
      <family val="1"/>
      <charset val="128"/>
    </font>
    <font>
      <b/>
      <sz val="20"/>
      <color theme="1"/>
      <name val="ＭＳ Ｐ明朝"/>
      <family val="1"/>
      <charset val="128"/>
    </font>
    <font>
      <b/>
      <sz val="18"/>
      <color theme="1"/>
      <name val="ＭＳ Ｐ明朝"/>
      <family val="1"/>
      <charset val="128"/>
    </font>
    <font>
      <b/>
      <sz val="24"/>
      <color theme="1"/>
      <name val="ＭＳ Ｐ明朝"/>
      <family val="1"/>
      <charset val="128"/>
    </font>
    <font>
      <strike/>
      <sz val="10.5"/>
      <color rgb="FFFF0000"/>
      <name val="ＭＳ Ｐ明朝"/>
      <family val="1"/>
      <charset val="128"/>
    </font>
    <font>
      <b/>
      <sz val="20"/>
      <color theme="1"/>
      <name val="ＭＳ Ｐゴシック"/>
      <family val="2"/>
      <charset val="128"/>
      <scheme val="minor"/>
    </font>
    <font>
      <sz val="14"/>
      <name val="ＭＳ Ｐ明朝"/>
      <family val="1"/>
      <charset val="128"/>
    </font>
    <font>
      <b/>
      <sz val="8"/>
      <name val="ＭＳ Ｐ明朝"/>
      <family val="1"/>
      <charset val="128"/>
    </font>
    <font>
      <sz val="13"/>
      <color theme="1"/>
      <name val="ＭＳ Ｐ明朝"/>
      <family val="1"/>
      <charset val="128"/>
    </font>
    <font>
      <sz val="10.5"/>
      <color theme="1"/>
      <name val="ＭＳ Ｐゴシック"/>
      <family val="2"/>
      <charset val="128"/>
      <scheme val="minor"/>
    </font>
    <font>
      <sz val="11"/>
      <color rgb="FFC00000"/>
      <name val="ＭＳ Ｐゴシック"/>
      <family val="2"/>
      <charset val="128"/>
      <scheme val="minor"/>
    </font>
    <font>
      <sz val="10.5"/>
      <color rgb="FFC00000"/>
      <name val="ＭＳ Ｐゴシック"/>
      <family val="2"/>
      <charset val="128"/>
      <scheme val="minor"/>
    </font>
    <font>
      <b/>
      <u/>
      <sz val="10.5"/>
      <color rgb="FFFF0000"/>
      <name val="ＭＳ Ｐ明朝"/>
      <family val="1"/>
      <charset val="128"/>
    </font>
    <font>
      <vertAlign val="subscript"/>
      <sz val="11"/>
      <color theme="1"/>
      <name val="ＭＳ Ｐ明朝"/>
      <family val="1"/>
      <charset val="128"/>
    </font>
    <font>
      <sz val="11"/>
      <color rgb="FFC00000"/>
      <name val="ＭＳ Ｐゴシック"/>
      <family val="3"/>
      <charset val="128"/>
      <scheme val="minor"/>
    </font>
    <font>
      <b/>
      <sz val="16"/>
      <name val="ＭＳ Ｐ明朝"/>
      <family val="1"/>
      <charset val="128"/>
    </font>
    <font>
      <b/>
      <sz val="16"/>
      <color rgb="FFC00000"/>
      <name val="ＭＳ Ｐ明朝"/>
      <family val="1"/>
      <charset val="128"/>
    </font>
    <font>
      <b/>
      <sz val="14"/>
      <color rgb="FFFF0000"/>
      <name val="ＭＳ Ｐ明朝"/>
      <family val="1"/>
      <charset val="128"/>
    </font>
    <font>
      <sz val="16"/>
      <color theme="1"/>
      <name val="ＭＳ Ｐゴシック"/>
      <family val="3"/>
      <charset val="128"/>
      <scheme val="minor"/>
    </font>
    <font>
      <vertAlign val="superscript"/>
      <sz val="11"/>
      <color theme="1"/>
      <name val="ＭＳ Ｐ明朝"/>
      <family val="1"/>
      <charset val="128"/>
    </font>
    <font>
      <b/>
      <sz val="11"/>
      <color rgb="FFFF0000"/>
      <name val="ＭＳ Ｐゴシック"/>
      <family val="3"/>
      <charset val="128"/>
      <scheme val="minor"/>
    </font>
    <font>
      <sz val="11"/>
      <name val="ＭＳ Ｐゴシック"/>
      <family val="3"/>
      <charset val="128"/>
      <scheme val="minor"/>
    </font>
    <font>
      <sz val="16"/>
      <name val="ＭＳ Ｐゴシック"/>
      <family val="3"/>
      <charset val="128"/>
      <scheme val="minor"/>
    </font>
    <font>
      <vertAlign val="superscript"/>
      <sz val="11"/>
      <name val="ＭＳ Ｐ明朝"/>
      <family val="1"/>
      <charset val="128"/>
    </font>
    <font>
      <sz val="10"/>
      <name val="ＭＳ Ｐゴシック"/>
      <family val="3"/>
      <charset val="128"/>
      <scheme val="minor"/>
    </font>
  </fonts>
  <fills count="15">
    <fill>
      <patternFill patternType="none"/>
    </fill>
    <fill>
      <patternFill patternType="gray125"/>
    </fill>
    <fill>
      <patternFill patternType="solid">
        <fgColor rgb="FFFFFF66"/>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
      <patternFill patternType="solid">
        <fgColor rgb="FFFDE9D9"/>
        <bgColor rgb="FF000000"/>
      </patternFill>
    </fill>
    <fill>
      <patternFill patternType="solid">
        <fgColor theme="8" tint="0.79998168889431442"/>
        <bgColor rgb="FF000000"/>
      </patternFill>
    </fill>
    <fill>
      <patternFill patternType="solid">
        <fgColor rgb="FFDAEEF3"/>
        <bgColor rgb="FF000000"/>
      </patternFill>
    </fill>
    <fill>
      <patternFill patternType="solid">
        <fgColor theme="9" tint="0.79998168889431442"/>
        <bgColor rgb="FF000000"/>
      </patternFill>
    </fill>
    <fill>
      <patternFill patternType="solid">
        <fgColor theme="0"/>
        <bgColor rgb="FF000000"/>
      </patternFill>
    </fill>
    <fill>
      <patternFill patternType="solid">
        <fgColor rgb="FFFFFF66"/>
        <bgColor rgb="FF000000"/>
      </patternFill>
    </fill>
  </fills>
  <borders count="157">
    <border>
      <left/>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medium">
        <color indexed="64"/>
      </right>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double">
        <color indexed="64"/>
      </right>
      <top style="double">
        <color indexed="64"/>
      </top>
      <bottom style="double">
        <color indexed="64"/>
      </bottom>
      <diagonal/>
    </border>
    <border>
      <left/>
      <right/>
      <top style="hair">
        <color indexed="64"/>
      </top>
      <bottom style="hair">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top style="hair">
        <color indexed="64"/>
      </top>
      <bottom style="thin">
        <color indexed="64"/>
      </bottom>
      <diagonal/>
    </border>
    <border>
      <left/>
      <right/>
      <top style="thin">
        <color indexed="64"/>
      </top>
      <bottom style="hair">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dotted">
        <color indexed="64"/>
      </right>
      <top style="medium">
        <color indexed="64"/>
      </top>
      <bottom/>
      <diagonal/>
    </border>
    <border>
      <left/>
      <right style="dotted">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auto="1"/>
      </left>
      <right/>
      <top style="thin">
        <color indexed="64"/>
      </top>
      <bottom style="thin">
        <color auto="1"/>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right style="dashed">
        <color auto="1"/>
      </right>
      <top/>
      <bottom/>
      <diagonal/>
    </border>
    <border>
      <left style="medium">
        <color rgb="FFFF0000"/>
      </left>
      <right style="hair">
        <color rgb="FFFF0000"/>
      </right>
      <top style="medium">
        <color rgb="FFFF0000"/>
      </top>
      <bottom style="hair">
        <color rgb="FFFF0000"/>
      </bottom>
      <diagonal/>
    </border>
    <border>
      <left style="hair">
        <color rgb="FFFF0000"/>
      </left>
      <right style="hair">
        <color rgb="FFFF0000"/>
      </right>
      <top style="medium">
        <color rgb="FFFF0000"/>
      </top>
      <bottom style="hair">
        <color rgb="FFFF0000"/>
      </bottom>
      <diagonal/>
    </border>
    <border>
      <left style="hair">
        <color rgb="FFFF0000"/>
      </left>
      <right style="medium">
        <color rgb="FFFF0000"/>
      </right>
      <top style="medium">
        <color rgb="FFFF0000"/>
      </top>
      <bottom style="hair">
        <color rgb="FFFF0000"/>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medium">
        <color rgb="FFFF0000"/>
      </left>
      <right style="hair">
        <color rgb="FFFF0000"/>
      </right>
      <top style="hair">
        <color rgb="FFFF0000"/>
      </top>
      <bottom style="hair">
        <color rgb="FFFF0000"/>
      </bottom>
      <diagonal/>
    </border>
    <border>
      <left style="hair">
        <color rgb="FFFF0000"/>
      </left>
      <right style="hair">
        <color rgb="FFFF0000"/>
      </right>
      <top style="hair">
        <color rgb="FFFF0000"/>
      </top>
      <bottom style="hair">
        <color rgb="FFFF0000"/>
      </bottom>
      <diagonal/>
    </border>
    <border>
      <left style="hair">
        <color rgb="FFFF0000"/>
      </left>
      <right style="medium">
        <color rgb="FFFF0000"/>
      </right>
      <top style="hair">
        <color rgb="FFFF0000"/>
      </top>
      <bottom style="hair">
        <color rgb="FFFF0000"/>
      </bottom>
      <diagonal/>
    </border>
    <border>
      <left style="medium">
        <color rgb="FFFF0000"/>
      </left>
      <right style="hair">
        <color rgb="FFFF0000"/>
      </right>
      <top style="hair">
        <color rgb="FFFF0000"/>
      </top>
      <bottom style="medium">
        <color rgb="FFFF0000"/>
      </bottom>
      <diagonal/>
    </border>
    <border>
      <left style="hair">
        <color rgb="FFFF0000"/>
      </left>
      <right style="hair">
        <color rgb="FFFF0000"/>
      </right>
      <top style="hair">
        <color rgb="FFFF0000"/>
      </top>
      <bottom style="medium">
        <color rgb="FFFF0000"/>
      </bottom>
      <diagonal/>
    </border>
    <border>
      <left style="hair">
        <color rgb="FFFF0000"/>
      </left>
      <right style="medium">
        <color rgb="FFFF0000"/>
      </right>
      <top style="hair">
        <color rgb="FFFF0000"/>
      </top>
      <bottom style="medium">
        <color rgb="FFFF0000"/>
      </bottom>
      <diagonal/>
    </border>
    <border>
      <left style="thin">
        <color rgb="FFFF0000"/>
      </left>
      <right/>
      <top style="medium">
        <color rgb="FFFF0000"/>
      </top>
      <bottom/>
      <diagonal/>
    </border>
    <border>
      <left style="thin">
        <color rgb="FFFF0000"/>
      </left>
      <right/>
      <top/>
      <bottom style="medium">
        <color rgb="FFFF0000"/>
      </bottom>
      <diagonal/>
    </border>
    <border>
      <left/>
      <right style="mediumDashed">
        <color rgb="FFFF0000"/>
      </right>
      <top/>
      <bottom/>
      <diagonal/>
    </border>
    <border>
      <left style="medium">
        <color rgb="FFFF0000"/>
      </left>
      <right/>
      <top/>
      <bottom/>
      <diagonal/>
    </border>
    <border>
      <left/>
      <right style="medium">
        <color rgb="FFFF0000"/>
      </right>
      <top/>
      <bottom/>
      <diagonal/>
    </border>
    <border>
      <left style="medium">
        <color rgb="FFFF0000"/>
      </left>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medium">
        <color rgb="FFFF0000"/>
      </left>
      <right style="medium">
        <color rgb="FFFF0000"/>
      </right>
      <top/>
      <bottom style="thin">
        <color rgb="FFFF0000"/>
      </bottom>
      <diagonal/>
    </border>
    <border>
      <left style="thin">
        <color rgb="FFFF0000"/>
      </left>
      <right/>
      <top style="thin">
        <color rgb="FFFF0000"/>
      </top>
      <bottom/>
      <diagonal/>
    </border>
    <border>
      <left style="medium">
        <color rgb="FFFF0000"/>
      </left>
      <right style="medium">
        <color rgb="FFFF0000"/>
      </right>
      <top/>
      <bottom/>
      <diagonal/>
    </border>
    <border>
      <left style="medium">
        <color indexed="64"/>
      </left>
      <right/>
      <top/>
      <bottom/>
      <diagonal/>
    </border>
    <border>
      <left style="thin">
        <color rgb="FFFF0000"/>
      </left>
      <right/>
      <top style="medium">
        <color auto="1"/>
      </top>
      <bottom style="medium">
        <color rgb="FFFF0000"/>
      </bottom>
      <diagonal/>
    </border>
    <border>
      <left/>
      <right style="medium">
        <color indexed="64"/>
      </right>
      <top/>
      <bottom/>
      <diagonal/>
    </border>
    <border>
      <left style="dashed">
        <color auto="1"/>
      </left>
      <right/>
      <top style="thin">
        <color auto="1"/>
      </top>
      <bottom/>
      <diagonal/>
    </border>
    <border>
      <left style="thin">
        <color rgb="FFFF0000"/>
      </left>
      <right/>
      <top style="thin">
        <color auto="1"/>
      </top>
      <bottom/>
      <diagonal/>
    </border>
    <border>
      <left/>
      <right/>
      <top style="thin">
        <color theme="1"/>
      </top>
      <bottom/>
      <diagonal/>
    </border>
    <border>
      <left/>
      <right style="medium">
        <color rgb="FFFF0000"/>
      </right>
      <top style="thin">
        <color theme="1"/>
      </top>
      <bottom/>
      <diagonal/>
    </border>
    <border>
      <left style="thin">
        <color rgb="FFFF0000"/>
      </left>
      <right/>
      <top style="medium">
        <color rgb="FFFF0000"/>
      </top>
      <bottom style="medium">
        <color rgb="FFFF0000"/>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mediumDashDotDot">
        <color theme="3"/>
      </left>
      <right/>
      <top style="mediumDashDotDot">
        <color theme="3"/>
      </top>
      <bottom/>
      <diagonal/>
    </border>
    <border>
      <left/>
      <right/>
      <top style="mediumDashDotDot">
        <color theme="3"/>
      </top>
      <bottom/>
      <diagonal/>
    </border>
    <border>
      <left/>
      <right style="mediumDashDotDot">
        <color theme="3"/>
      </right>
      <top style="mediumDashDotDot">
        <color theme="3"/>
      </top>
      <bottom/>
      <diagonal/>
    </border>
    <border>
      <left style="mediumDashDotDot">
        <color theme="3"/>
      </left>
      <right/>
      <top/>
      <bottom style="mediumDashDotDot">
        <color theme="3"/>
      </bottom>
      <diagonal/>
    </border>
    <border>
      <left/>
      <right/>
      <top/>
      <bottom style="mediumDashDotDot">
        <color theme="3"/>
      </bottom>
      <diagonal/>
    </border>
    <border>
      <left/>
      <right style="mediumDashDotDot">
        <color theme="3"/>
      </right>
      <top/>
      <bottom style="mediumDashDotDot">
        <color theme="3"/>
      </bottom>
      <diagonal/>
    </border>
    <border>
      <left/>
      <right style="thin">
        <color rgb="FFFF0000"/>
      </right>
      <top style="mediumDashDotDot">
        <color theme="3"/>
      </top>
      <bottom style="medium">
        <color rgb="FFFF0000"/>
      </bottom>
      <diagonal/>
    </border>
    <border>
      <left/>
      <right/>
      <top style="mediumDashDotDot">
        <color theme="3"/>
      </top>
      <bottom style="medium">
        <color rgb="FFFF0000"/>
      </bottom>
      <diagonal/>
    </border>
    <border>
      <left style="mediumDashDotDot">
        <color theme="3"/>
      </left>
      <right/>
      <top/>
      <bottom/>
      <diagonal/>
    </border>
    <border>
      <left/>
      <right style="mediumDashDotDot">
        <color theme="3"/>
      </right>
      <top/>
      <bottom/>
      <diagonal/>
    </border>
    <border>
      <left style="mediumDashDotDot">
        <color theme="3"/>
      </left>
      <right style="medium">
        <color rgb="FFFF0000"/>
      </right>
      <top style="thin">
        <color rgb="FFFF0000"/>
      </top>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right/>
      <top style="mediumDashed">
        <color rgb="FFFF0000"/>
      </top>
      <bottom style="medium">
        <color rgb="FFFF0000"/>
      </bottom>
      <diagonal/>
    </border>
    <border>
      <left style="thin">
        <color rgb="FFFF0000"/>
      </left>
      <right/>
      <top style="mediumDashed">
        <color rgb="FFFF0000"/>
      </top>
      <bottom style="medium">
        <color rgb="FFFF0000"/>
      </bottom>
      <diagonal/>
    </border>
    <border>
      <left style="mediumDashed">
        <color rgb="FFFF0000"/>
      </left>
      <right/>
      <top/>
      <bottom/>
      <diagonal/>
    </border>
    <border>
      <left/>
      <right style="mediumDashed">
        <color rgb="FFFF0000"/>
      </right>
      <top style="thin">
        <color rgb="FFFF0000"/>
      </top>
      <bottom/>
      <diagonal/>
    </border>
    <border>
      <left/>
      <right style="thin">
        <color rgb="FFFF0000"/>
      </right>
      <top/>
      <bottom style="mediumDashed">
        <color rgb="FFFF0000"/>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52">
    <xf numFmtId="0" fontId="0" fillId="0" borderId="0">
      <alignment vertical="center"/>
    </xf>
    <xf numFmtId="0" fontId="45" fillId="0" borderId="0" applyNumberFormat="0" applyFill="0" applyBorder="0" applyAlignment="0" applyProtection="0">
      <alignment vertical="top"/>
      <protection locked="0"/>
    </xf>
    <xf numFmtId="38" fontId="44" fillId="0" borderId="0" applyFont="0" applyFill="0" applyBorder="0" applyAlignment="0" applyProtection="0">
      <alignment vertical="center"/>
    </xf>
    <xf numFmtId="38" fontId="31" fillId="0" borderId="0" applyFont="0" applyFill="0" applyBorder="0" applyAlignment="0" applyProtection="0">
      <alignment vertical="center"/>
    </xf>
    <xf numFmtId="0" fontId="31" fillId="0" borderId="0">
      <alignment vertical="center"/>
    </xf>
    <xf numFmtId="0" fontId="38" fillId="0" borderId="0"/>
    <xf numFmtId="0" fontId="46" fillId="0" borderId="0">
      <alignment vertical="center"/>
    </xf>
    <xf numFmtId="0" fontId="44" fillId="0" borderId="0">
      <alignment vertical="center"/>
    </xf>
    <xf numFmtId="0" fontId="23" fillId="0" borderId="0">
      <alignment vertical="center"/>
    </xf>
    <xf numFmtId="0" fontId="22" fillId="0" borderId="0">
      <alignment vertical="center"/>
    </xf>
    <xf numFmtId="0" fontId="21" fillId="0" borderId="0">
      <alignment vertical="center"/>
    </xf>
    <xf numFmtId="38" fontId="21" fillId="0" borderId="0" applyFont="0" applyFill="0" applyBorder="0" applyAlignment="0" applyProtection="0">
      <alignment vertical="center"/>
    </xf>
    <xf numFmtId="0" fontId="81" fillId="0" borderId="0"/>
    <xf numFmtId="0" fontId="84" fillId="0" borderId="0" applyNumberFormat="0" applyFill="0" applyBorder="0" applyAlignment="0" applyProtection="0"/>
    <xf numFmtId="0" fontId="20" fillId="0" borderId="0">
      <alignment vertical="center"/>
    </xf>
    <xf numFmtId="0" fontId="20" fillId="0" borderId="0">
      <alignment vertical="center"/>
    </xf>
    <xf numFmtId="38" fontId="20" fillId="0" borderId="0" applyFont="0" applyFill="0" applyBorder="0" applyAlignment="0" applyProtection="0">
      <alignment vertical="center"/>
    </xf>
    <xf numFmtId="0" fontId="31" fillId="0" borderId="0">
      <alignment vertical="center"/>
    </xf>
    <xf numFmtId="0" fontId="20" fillId="0" borderId="0">
      <alignment vertical="center"/>
    </xf>
    <xf numFmtId="0" fontId="19" fillId="0" borderId="0">
      <alignment vertical="center"/>
    </xf>
    <xf numFmtId="38" fontId="19" fillId="0" borderId="0" applyFont="0" applyFill="0" applyBorder="0" applyAlignment="0" applyProtection="0">
      <alignment vertical="center"/>
    </xf>
    <xf numFmtId="0" fontId="18" fillId="0" borderId="0">
      <alignment vertical="center"/>
    </xf>
    <xf numFmtId="0" fontId="31" fillId="0" borderId="0">
      <alignment vertical="center"/>
    </xf>
    <xf numFmtId="0" fontId="17" fillId="0" borderId="0">
      <alignment vertical="center"/>
    </xf>
    <xf numFmtId="0" fontId="16" fillId="0" borderId="0">
      <alignment vertical="center"/>
    </xf>
    <xf numFmtId="38" fontId="16" fillId="0" borderId="0" applyFont="0" applyFill="0" applyBorder="0" applyAlignment="0" applyProtection="0">
      <alignment vertical="center"/>
    </xf>
    <xf numFmtId="9" fontId="16" fillId="0" borderId="0" applyFont="0" applyFill="0" applyBorder="0" applyAlignment="0" applyProtection="0">
      <alignment vertical="center"/>
    </xf>
    <xf numFmtId="0" fontId="15" fillId="0" borderId="0">
      <alignment vertical="center"/>
    </xf>
    <xf numFmtId="0" fontId="14" fillId="0" borderId="0">
      <alignment vertical="center"/>
    </xf>
    <xf numFmtId="0" fontId="13" fillId="0" borderId="0">
      <alignment vertical="center"/>
    </xf>
    <xf numFmtId="0" fontId="12" fillId="0" borderId="0">
      <alignment vertical="center"/>
    </xf>
    <xf numFmtId="38" fontId="12" fillId="0" borderId="0" applyFont="0" applyFill="0" applyBorder="0" applyAlignment="0" applyProtection="0">
      <alignment vertical="center"/>
    </xf>
    <xf numFmtId="9" fontId="44" fillId="0" borderId="0" applyFont="0" applyFill="0" applyBorder="0" applyAlignment="0" applyProtection="0">
      <alignment vertical="center"/>
    </xf>
    <xf numFmtId="0" fontId="11" fillId="0" borderId="0">
      <alignment vertical="center"/>
    </xf>
    <xf numFmtId="0" fontId="11" fillId="0" borderId="0">
      <alignment vertical="center"/>
    </xf>
    <xf numFmtId="38" fontId="11" fillId="0" borderId="0" applyFont="0" applyFill="0" applyBorder="0" applyAlignment="0" applyProtection="0">
      <alignment vertical="center"/>
    </xf>
    <xf numFmtId="0" fontId="10" fillId="0" borderId="0">
      <alignment vertical="center"/>
    </xf>
    <xf numFmtId="38" fontId="10" fillId="0" borderId="0" applyFont="0" applyFill="0" applyBorder="0" applyAlignment="0" applyProtection="0">
      <alignment vertical="center"/>
    </xf>
    <xf numFmtId="0" fontId="123"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38" fontId="9" fillId="0" borderId="0" applyFont="0" applyFill="0" applyBorder="0" applyAlignment="0" applyProtection="0">
      <alignment vertical="center"/>
    </xf>
    <xf numFmtId="0" fontId="9" fillId="0" borderId="0">
      <alignment vertical="center"/>
    </xf>
    <xf numFmtId="0" fontId="8" fillId="0" borderId="0">
      <alignment vertical="center"/>
    </xf>
    <xf numFmtId="0" fontId="8" fillId="0" borderId="0">
      <alignment vertical="center"/>
    </xf>
    <xf numFmtId="0" fontId="8" fillId="0" borderId="0">
      <alignment vertical="center"/>
    </xf>
    <xf numFmtId="0" fontId="7" fillId="0" borderId="0">
      <alignment vertical="center"/>
    </xf>
    <xf numFmtId="0" fontId="7" fillId="0" borderId="0">
      <alignment vertical="center"/>
    </xf>
    <xf numFmtId="0" fontId="4" fillId="0" borderId="0">
      <alignment vertical="center"/>
    </xf>
    <xf numFmtId="38" fontId="4" fillId="0" borderId="0" applyFont="0" applyFill="0" applyBorder="0" applyAlignment="0" applyProtection="0">
      <alignment vertical="center"/>
    </xf>
  </cellStyleXfs>
  <cellXfs count="2162">
    <xf numFmtId="0" fontId="0" fillId="0" borderId="0" xfId="0">
      <alignment vertical="center"/>
    </xf>
    <xf numFmtId="0" fontId="47" fillId="0" borderId="0" xfId="0" applyFont="1">
      <alignment vertical="center"/>
    </xf>
    <xf numFmtId="0" fontId="47" fillId="0" borderId="0" xfId="0" applyFont="1" applyAlignment="1">
      <alignment vertical="center" wrapText="1"/>
    </xf>
    <xf numFmtId="0" fontId="48" fillId="0" borderId="0" xfId="0" applyFont="1">
      <alignment vertical="center"/>
    </xf>
    <xf numFmtId="0" fontId="50" fillId="0" borderId="0" xfId="0" applyFont="1">
      <alignment vertical="center"/>
    </xf>
    <xf numFmtId="0" fontId="27" fillId="0" borderId="0" xfId="0" applyFont="1">
      <alignment vertical="center"/>
    </xf>
    <xf numFmtId="0" fontId="55" fillId="0" borderId="0" xfId="0" applyFont="1">
      <alignment vertical="center"/>
    </xf>
    <xf numFmtId="0" fontId="58" fillId="0" borderId="0" xfId="1" applyFont="1" applyAlignment="1" applyProtection="1">
      <alignment vertical="center"/>
    </xf>
    <xf numFmtId="0" fontId="41" fillId="0" borderId="0" xfId="5" applyFont="1" applyAlignment="1">
      <alignment vertical="center"/>
    </xf>
    <xf numFmtId="0" fontId="40" fillId="5" borderId="13" xfId="5" applyFont="1" applyFill="1" applyBorder="1" applyAlignment="1">
      <alignment horizontal="center" vertical="center" wrapText="1"/>
    </xf>
    <xf numFmtId="0" fontId="40" fillId="5" borderId="3" xfId="5" applyFont="1" applyFill="1" applyBorder="1" applyAlignment="1">
      <alignment horizontal="center" vertical="center" wrapText="1"/>
    </xf>
    <xf numFmtId="0" fontId="40" fillId="0" borderId="3" xfId="5" applyFont="1" applyBorder="1" applyAlignment="1">
      <alignment horizontal="left" vertical="top" wrapText="1"/>
    </xf>
    <xf numFmtId="0" fontId="40" fillId="0" borderId="13" xfId="5" applyFont="1" applyBorder="1" applyAlignment="1">
      <alignment horizontal="left" vertical="center" wrapText="1"/>
    </xf>
    <xf numFmtId="0" fontId="40" fillId="0" borderId="13" xfId="5" applyFont="1" applyBorder="1" applyAlignment="1">
      <alignment vertical="center" wrapText="1"/>
    </xf>
    <xf numFmtId="0" fontId="54" fillId="0" borderId="0" xfId="0" applyFont="1">
      <alignment vertical="center"/>
    </xf>
    <xf numFmtId="0" fontId="47" fillId="0" borderId="13" xfId="0" applyFont="1" applyBorder="1" applyAlignment="1">
      <alignment horizontal="center" vertical="center" shrinkToFit="1"/>
    </xf>
    <xf numFmtId="184" fontId="51" fillId="2" borderId="20" xfId="0" applyNumberFormat="1" applyFont="1" applyFill="1" applyBorder="1" applyAlignment="1" applyProtection="1">
      <alignment vertical="center" shrinkToFit="1"/>
      <protection locked="0"/>
    </xf>
    <xf numFmtId="184" fontId="51" fillId="2" borderId="18" xfId="0" applyNumberFormat="1" applyFont="1" applyFill="1" applyBorder="1" applyAlignment="1" applyProtection="1">
      <alignment vertical="center" shrinkToFit="1"/>
      <protection locked="0"/>
    </xf>
    <xf numFmtId="184" fontId="51" fillId="2" borderId="19" xfId="0" applyNumberFormat="1" applyFont="1" applyFill="1" applyBorder="1" applyAlignment="1" applyProtection="1">
      <alignment vertical="center" shrinkToFit="1"/>
      <protection locked="0"/>
    </xf>
    <xf numFmtId="0" fontId="51" fillId="4" borderId="19" xfId="0" applyFont="1" applyFill="1" applyBorder="1" applyAlignment="1" applyProtection="1">
      <alignment horizontal="center" vertical="center" wrapText="1"/>
      <protection locked="0"/>
    </xf>
    <xf numFmtId="0" fontId="53" fillId="2" borderId="13" xfId="0" applyFont="1" applyFill="1" applyBorder="1" applyAlignment="1" applyProtection="1">
      <alignment vertical="center" wrapText="1"/>
      <protection locked="0"/>
    </xf>
    <xf numFmtId="185" fontId="53" fillId="2" borderId="20" xfId="0" applyNumberFormat="1" applyFont="1" applyFill="1" applyBorder="1" applyAlignment="1" applyProtection="1">
      <alignment horizontal="right" vertical="center" shrinkToFit="1"/>
      <protection locked="0"/>
    </xf>
    <xf numFmtId="185" fontId="53" fillId="2" borderId="18" xfId="0" applyNumberFormat="1" applyFont="1" applyFill="1" applyBorder="1" applyAlignment="1" applyProtection="1">
      <alignment horizontal="right" vertical="center" shrinkToFit="1"/>
      <protection locked="0"/>
    </xf>
    <xf numFmtId="185" fontId="53" fillId="2" borderId="19" xfId="0" applyNumberFormat="1" applyFont="1" applyFill="1" applyBorder="1" applyAlignment="1" applyProtection="1">
      <alignment horizontal="right" vertical="center" shrinkToFit="1"/>
      <protection locked="0"/>
    </xf>
    <xf numFmtId="0" fontId="62" fillId="0" borderId="0" xfId="0" applyFont="1">
      <alignment vertical="center"/>
    </xf>
    <xf numFmtId="0" fontId="47" fillId="6" borderId="0" xfId="0" applyFont="1" applyFill="1">
      <alignment vertical="center"/>
    </xf>
    <xf numFmtId="0" fontId="0" fillId="0" borderId="0" xfId="0" applyAlignment="1">
      <alignment vertical="center" shrinkToFit="1"/>
    </xf>
    <xf numFmtId="0" fontId="0" fillId="0" borderId="13" xfId="0" applyBorder="1" applyAlignment="1">
      <alignment vertical="center" shrinkToFit="1"/>
    </xf>
    <xf numFmtId="0" fontId="0" fillId="0" borderId="13" xfId="0" applyBorder="1" applyAlignment="1" applyProtection="1">
      <alignment vertical="center" shrinkToFit="1"/>
      <protection locked="0"/>
    </xf>
    <xf numFmtId="0" fontId="0" fillId="0" borderId="0" xfId="0" applyAlignment="1">
      <alignment horizontal="center" vertical="center" shrinkToFit="1"/>
    </xf>
    <xf numFmtId="0" fontId="71" fillId="0" borderId="13" xfId="0" applyFont="1" applyBorder="1" applyAlignment="1">
      <alignment vertical="center" shrinkToFit="1"/>
    </xf>
    <xf numFmtId="0" fontId="71" fillId="7" borderId="13" xfId="0" applyFont="1" applyFill="1" applyBorder="1" applyAlignment="1">
      <alignment vertical="center" shrinkToFit="1"/>
    </xf>
    <xf numFmtId="0" fontId="71" fillId="7" borderId="13" xfId="0" applyFont="1" applyFill="1" applyBorder="1" applyAlignment="1" applyProtection="1">
      <alignment vertical="center" shrinkToFit="1"/>
      <protection locked="0"/>
    </xf>
    <xf numFmtId="0" fontId="71" fillId="7" borderId="42" xfId="0" applyFont="1" applyFill="1" applyBorder="1" applyAlignment="1">
      <alignment vertical="center" shrinkToFit="1"/>
    </xf>
    <xf numFmtId="0" fontId="71" fillId="7" borderId="45" xfId="0" applyFont="1" applyFill="1" applyBorder="1" applyAlignment="1">
      <alignment vertical="center" shrinkToFit="1"/>
    </xf>
    <xf numFmtId="0" fontId="71" fillId="7" borderId="47" xfId="0" applyFont="1" applyFill="1" applyBorder="1" applyAlignment="1">
      <alignment vertical="center" shrinkToFit="1"/>
    </xf>
    <xf numFmtId="0" fontId="51" fillId="2" borderId="2" xfId="10" applyFont="1" applyFill="1" applyBorder="1" applyAlignment="1" applyProtection="1">
      <alignment horizontal="center" vertical="center" shrinkToFit="1"/>
      <protection locked="0"/>
    </xf>
    <xf numFmtId="0" fontId="51" fillId="2" borderId="6" xfId="15" applyFont="1" applyFill="1" applyBorder="1" applyAlignment="1" applyProtection="1">
      <alignment horizontal="center" vertical="center" shrinkToFit="1"/>
      <protection locked="0"/>
    </xf>
    <xf numFmtId="0" fontId="27" fillId="2" borderId="0" xfId="15" applyFont="1" applyFill="1" applyAlignment="1" applyProtection="1">
      <alignment horizontal="center" vertical="center" shrinkToFit="1"/>
      <protection locked="0"/>
    </xf>
    <xf numFmtId="0" fontId="27" fillId="2" borderId="0" xfId="15" applyFont="1" applyFill="1" applyAlignment="1" applyProtection="1">
      <alignment vertical="center" shrinkToFit="1"/>
      <protection locked="0"/>
    </xf>
    <xf numFmtId="0" fontId="47" fillId="2" borderId="2" xfId="15" applyFont="1" applyFill="1" applyBorder="1" applyProtection="1">
      <alignment vertical="center"/>
      <protection locked="0"/>
    </xf>
    <xf numFmtId="38" fontId="47" fillId="0" borderId="13" xfId="2" applyFont="1" applyBorder="1" applyAlignment="1">
      <alignment horizontal="center" vertical="center" shrinkToFit="1"/>
    </xf>
    <xf numFmtId="38" fontId="47" fillId="0" borderId="13" xfId="2" applyFont="1" applyBorder="1">
      <alignment vertical="center"/>
    </xf>
    <xf numFmtId="0" fontId="51" fillId="2" borderId="2" xfId="15" applyFont="1" applyFill="1" applyBorder="1" applyAlignment="1" applyProtection="1">
      <alignment horizontal="center" vertical="center" shrinkToFit="1"/>
      <protection locked="0"/>
    </xf>
    <xf numFmtId="0" fontId="47" fillId="0" borderId="0" xfId="28" applyFont="1">
      <alignment vertical="center"/>
    </xf>
    <xf numFmtId="0" fontId="47" fillId="0" borderId="0" xfId="28" applyFont="1" applyAlignment="1">
      <alignment horizontal="right" vertical="center"/>
    </xf>
    <xf numFmtId="0" fontId="47" fillId="0" borderId="67" xfId="28" applyFont="1" applyBorder="1">
      <alignment vertical="center"/>
    </xf>
    <xf numFmtId="0" fontId="47" fillId="0" borderId="68" xfId="28" applyFont="1" applyBorder="1">
      <alignment vertical="center"/>
    </xf>
    <xf numFmtId="0" fontId="47" fillId="0" borderId="69" xfId="28" applyFont="1" applyBorder="1">
      <alignment vertical="center"/>
    </xf>
    <xf numFmtId="0" fontId="47" fillId="0" borderId="70" xfId="28" applyFont="1" applyBorder="1">
      <alignment vertical="center"/>
    </xf>
    <xf numFmtId="0" fontId="106" fillId="0" borderId="0" xfId="28" applyFont="1">
      <alignment vertical="center"/>
    </xf>
    <xf numFmtId="0" fontId="47" fillId="0" borderId="74" xfId="28" applyFont="1" applyBorder="1">
      <alignment vertical="center"/>
    </xf>
    <xf numFmtId="0" fontId="47" fillId="0" borderId="75" xfId="28" applyFont="1" applyBorder="1">
      <alignment vertical="center"/>
    </xf>
    <xf numFmtId="0" fontId="47" fillId="0" borderId="76" xfId="28" applyFont="1" applyBorder="1">
      <alignment vertical="center"/>
    </xf>
    <xf numFmtId="0" fontId="47" fillId="0" borderId="77" xfId="28" applyFont="1" applyBorder="1">
      <alignment vertical="center"/>
    </xf>
    <xf numFmtId="0" fontId="47" fillId="0" borderId="81" xfId="28" applyFont="1" applyBorder="1">
      <alignment vertical="center"/>
    </xf>
    <xf numFmtId="0" fontId="47" fillId="0" borderId="82" xfId="28" applyFont="1" applyBorder="1">
      <alignment vertical="center"/>
    </xf>
    <xf numFmtId="0" fontId="47" fillId="0" borderId="83" xfId="28" applyFont="1" applyBorder="1">
      <alignment vertical="center"/>
    </xf>
    <xf numFmtId="0" fontId="62" fillId="0" borderId="0" xfId="28" applyFont="1">
      <alignment vertical="center"/>
    </xf>
    <xf numFmtId="0" fontId="62" fillId="0" borderId="81" xfId="28" applyFont="1" applyBorder="1">
      <alignment vertical="center"/>
    </xf>
    <xf numFmtId="0" fontId="62" fillId="0" borderId="82" xfId="28" applyFont="1" applyBorder="1">
      <alignment vertical="center"/>
    </xf>
    <xf numFmtId="0" fontId="47" fillId="0" borderId="84" xfId="28" applyFont="1" applyBorder="1">
      <alignment vertical="center"/>
    </xf>
    <xf numFmtId="0" fontId="47" fillId="0" borderId="85" xfId="28" applyFont="1" applyBorder="1">
      <alignment vertical="center"/>
    </xf>
    <xf numFmtId="0" fontId="47" fillId="0" borderId="86" xfId="28" applyFont="1" applyBorder="1">
      <alignment vertical="center"/>
    </xf>
    <xf numFmtId="0" fontId="47" fillId="0" borderId="72" xfId="28" applyFont="1" applyBorder="1">
      <alignment vertical="center"/>
    </xf>
    <xf numFmtId="0" fontId="47" fillId="0" borderId="87" xfId="28" applyFont="1" applyBorder="1">
      <alignment vertical="center"/>
    </xf>
    <xf numFmtId="0" fontId="47" fillId="0" borderId="79" xfId="28" applyFont="1" applyBorder="1">
      <alignment vertical="center"/>
    </xf>
    <xf numFmtId="0" fontId="106" fillId="0" borderId="88" xfId="28" applyFont="1" applyBorder="1">
      <alignment vertical="center"/>
    </xf>
    <xf numFmtId="0" fontId="47" fillId="0" borderId="89" xfId="28" applyFont="1" applyBorder="1">
      <alignment vertical="center"/>
    </xf>
    <xf numFmtId="0" fontId="27" fillId="0" borderId="0" xfId="28" applyFont="1" applyAlignment="1">
      <alignment horizontal="center" vertical="center"/>
    </xf>
    <xf numFmtId="0" fontId="47" fillId="0" borderId="88" xfId="28" applyFont="1" applyBorder="1">
      <alignment vertical="center"/>
    </xf>
    <xf numFmtId="0" fontId="47" fillId="0" borderId="92" xfId="28" applyFont="1" applyBorder="1">
      <alignment vertical="center"/>
    </xf>
    <xf numFmtId="0" fontId="77" fillId="0" borderId="0" xfId="28" applyFont="1">
      <alignment vertical="center"/>
    </xf>
    <xf numFmtId="0" fontId="77" fillId="0" borderId="93" xfId="28" applyFont="1" applyBorder="1">
      <alignment vertical="center"/>
    </xf>
    <xf numFmtId="0" fontId="47" fillId="0" borderId="94" xfId="28" applyFont="1" applyBorder="1">
      <alignment vertical="center"/>
    </xf>
    <xf numFmtId="0" fontId="77" fillId="0" borderId="0" xfId="28" applyFont="1" applyAlignment="1">
      <alignment horizontal="center" vertical="center" wrapText="1"/>
    </xf>
    <xf numFmtId="0" fontId="111" fillId="0" borderId="0" xfId="28" applyFont="1" applyAlignment="1">
      <alignment horizontal="center" vertical="center" wrapText="1"/>
    </xf>
    <xf numFmtId="0" fontId="112" fillId="0" borderId="0" xfId="28" applyFont="1" applyAlignment="1">
      <alignment vertical="center" wrapText="1"/>
    </xf>
    <xf numFmtId="0" fontId="77" fillId="0" borderId="95" xfId="28" applyFont="1" applyBorder="1">
      <alignment vertical="center"/>
    </xf>
    <xf numFmtId="0" fontId="77" fillId="0" borderId="96" xfId="28" applyFont="1" applyBorder="1">
      <alignment vertical="center"/>
    </xf>
    <xf numFmtId="0" fontId="47" fillId="0" borderId="96" xfId="28" applyFont="1" applyBorder="1">
      <alignment vertical="center"/>
    </xf>
    <xf numFmtId="0" fontId="47" fillId="0" borderId="97" xfId="28" applyFont="1" applyBorder="1">
      <alignment vertical="center"/>
    </xf>
    <xf numFmtId="0" fontId="47" fillId="0" borderId="98" xfId="28" applyFont="1" applyBorder="1">
      <alignment vertical="center"/>
    </xf>
    <xf numFmtId="0" fontId="47" fillId="0" borderId="95" xfId="28" applyFont="1" applyBorder="1">
      <alignment vertical="center"/>
    </xf>
    <xf numFmtId="0" fontId="47" fillId="0" borderId="99" xfId="28" applyFont="1" applyBorder="1">
      <alignment vertical="center"/>
    </xf>
    <xf numFmtId="0" fontId="47" fillId="0" borderId="100" xfId="28" applyFont="1" applyBorder="1">
      <alignment vertical="center"/>
    </xf>
    <xf numFmtId="0" fontId="47" fillId="0" borderId="15" xfId="28" applyFont="1" applyBorder="1">
      <alignment vertical="center"/>
    </xf>
    <xf numFmtId="0" fontId="47" fillId="0" borderId="93" xfId="28" applyFont="1" applyBorder="1">
      <alignment vertical="center"/>
    </xf>
    <xf numFmtId="0" fontId="47" fillId="0" borderId="101" xfId="28" applyFont="1" applyBorder="1">
      <alignment vertical="center"/>
    </xf>
    <xf numFmtId="0" fontId="47" fillId="0" borderId="14" xfId="28" applyFont="1" applyBorder="1">
      <alignment vertical="center"/>
    </xf>
    <xf numFmtId="0" fontId="47" fillId="0" borderId="102" xfId="28" applyFont="1" applyBorder="1">
      <alignment vertical="center"/>
    </xf>
    <xf numFmtId="0" fontId="106" fillId="0" borderId="14" xfId="28" applyFont="1" applyBorder="1">
      <alignment vertical="center"/>
    </xf>
    <xf numFmtId="0" fontId="47" fillId="0" borderId="35" xfId="28" applyFont="1" applyBorder="1">
      <alignment vertical="center"/>
    </xf>
    <xf numFmtId="0" fontId="47" fillId="0" borderId="10" xfId="28" applyFont="1" applyBorder="1">
      <alignment vertical="center"/>
    </xf>
    <xf numFmtId="0" fontId="52" fillId="0" borderId="103" xfId="28" applyFont="1" applyBorder="1" applyAlignment="1">
      <alignment horizontal="center" vertical="center"/>
    </xf>
    <xf numFmtId="0" fontId="47" fillId="0" borderId="104" xfId="28" applyFont="1" applyBorder="1">
      <alignment vertical="center"/>
    </xf>
    <xf numFmtId="0" fontId="47" fillId="0" borderId="6" xfId="28" applyFont="1" applyBorder="1">
      <alignment vertical="center"/>
    </xf>
    <xf numFmtId="0" fontId="47" fillId="0" borderId="58" xfId="28" applyFont="1" applyBorder="1">
      <alignment vertical="center"/>
    </xf>
    <xf numFmtId="0" fontId="47" fillId="0" borderId="105" xfId="28" applyFont="1" applyBorder="1">
      <alignment vertical="center"/>
    </xf>
    <xf numFmtId="0" fontId="47" fillId="0" borderId="106" xfId="28" applyFont="1" applyBorder="1">
      <alignment vertical="center"/>
    </xf>
    <xf numFmtId="0" fontId="47" fillId="0" borderId="107" xfId="28" applyFont="1" applyBorder="1">
      <alignment vertical="center"/>
    </xf>
    <xf numFmtId="0" fontId="52" fillId="0" borderId="0" xfId="28" applyFont="1" applyAlignment="1">
      <alignment horizontal="center" vertical="center"/>
    </xf>
    <xf numFmtId="0" fontId="47" fillId="0" borderId="108" xfId="28" applyFont="1" applyBorder="1">
      <alignment vertical="center"/>
    </xf>
    <xf numFmtId="0" fontId="47" fillId="0" borderId="103" xfId="28" applyFont="1" applyBorder="1">
      <alignment vertical="center"/>
    </xf>
    <xf numFmtId="0" fontId="52" fillId="0" borderId="0" xfId="28" applyFont="1">
      <alignment vertical="center"/>
    </xf>
    <xf numFmtId="0" fontId="101" fillId="0" borderId="0" xfId="28" applyFont="1" applyAlignment="1">
      <alignment horizontal="left" vertical="center"/>
    </xf>
    <xf numFmtId="0" fontId="105" fillId="0" borderId="0" xfId="28" applyFont="1" applyAlignment="1">
      <alignment horizontal="left" vertical="center"/>
    </xf>
    <xf numFmtId="0" fontId="53" fillId="0" borderId="0" xfId="28" applyFont="1" applyAlignment="1">
      <alignment horizontal="left" vertical="center"/>
    </xf>
    <xf numFmtId="0" fontId="14" fillId="0" borderId="0" xfId="28" applyAlignment="1">
      <alignment horizontal="left" vertical="center"/>
    </xf>
    <xf numFmtId="0" fontId="53" fillId="0" borderId="74" xfId="28" applyFont="1" applyBorder="1">
      <alignment vertical="center"/>
    </xf>
    <xf numFmtId="0" fontId="14" fillId="0" borderId="0" xfId="28" applyAlignment="1">
      <alignment horizontal="center" vertical="center" wrapText="1"/>
    </xf>
    <xf numFmtId="0" fontId="53" fillId="0" borderId="0" xfId="28" applyFont="1">
      <alignment vertical="center"/>
    </xf>
    <xf numFmtId="0" fontId="47" fillId="0" borderId="34" xfId="28" applyFont="1" applyBorder="1">
      <alignment vertical="center"/>
    </xf>
    <xf numFmtId="0" fontId="106" fillId="0" borderId="15" xfId="28" applyFont="1" applyBorder="1" applyAlignment="1">
      <alignment vertical="top"/>
    </xf>
    <xf numFmtId="0" fontId="113" fillId="0" borderId="15" xfId="28" applyFont="1" applyBorder="1" applyAlignment="1">
      <alignment horizontal="left" vertical="top"/>
    </xf>
    <xf numFmtId="0" fontId="14" fillId="0" borderId="15" xfId="28" applyBorder="1" applyAlignment="1">
      <alignment horizontal="center" vertical="center" wrapText="1"/>
    </xf>
    <xf numFmtId="0" fontId="47" fillId="0" borderId="27" xfId="28" applyFont="1" applyBorder="1">
      <alignment vertical="center"/>
    </xf>
    <xf numFmtId="0" fontId="47" fillId="0" borderId="109" xfId="28" applyFont="1" applyBorder="1">
      <alignment vertical="center"/>
    </xf>
    <xf numFmtId="0" fontId="47" fillId="0" borderId="110" xfId="28" applyFont="1" applyBorder="1">
      <alignment vertical="center"/>
    </xf>
    <xf numFmtId="0" fontId="106" fillId="0" borderId="110" xfId="28" applyFont="1" applyBorder="1">
      <alignment vertical="center"/>
    </xf>
    <xf numFmtId="0" fontId="47" fillId="0" borderId="111" xfId="28" applyFont="1" applyBorder="1">
      <alignment vertical="center"/>
    </xf>
    <xf numFmtId="0" fontId="47" fillId="0" borderId="0" xfId="28" applyFont="1" applyAlignment="1">
      <alignment horizontal="center" vertical="center"/>
    </xf>
    <xf numFmtId="38" fontId="47" fillId="11" borderId="13" xfId="2" applyFont="1" applyFill="1" applyBorder="1" applyAlignment="1" applyProtection="1">
      <alignment horizontal="right" vertical="center" shrinkToFit="1"/>
    </xf>
    <xf numFmtId="38" fontId="47" fillId="11" borderId="51" xfId="2" applyFont="1" applyFill="1" applyBorder="1" applyAlignment="1" applyProtection="1">
      <alignment horizontal="right" vertical="center" shrinkToFit="1"/>
    </xf>
    <xf numFmtId="38" fontId="47" fillId="11" borderId="51" xfId="2" applyFont="1" applyFill="1" applyBorder="1" applyAlignment="1" applyProtection="1">
      <alignment horizontal="center" vertical="center" shrinkToFit="1"/>
    </xf>
    <xf numFmtId="38" fontId="47" fillId="11" borderId="65" xfId="2" applyFont="1" applyFill="1" applyBorder="1" applyAlignment="1" applyProtection="1">
      <alignment horizontal="right" vertical="center" shrinkToFit="1"/>
    </xf>
    <xf numFmtId="38" fontId="47" fillId="8" borderId="13" xfId="2" applyFont="1" applyFill="1" applyBorder="1" applyProtection="1">
      <alignment vertical="center"/>
      <protection locked="0"/>
    </xf>
    <xf numFmtId="38" fontId="47" fillId="8" borderId="17" xfId="2" applyFont="1" applyFill="1" applyBorder="1" applyProtection="1">
      <alignment vertical="center"/>
      <protection locked="0"/>
    </xf>
    <xf numFmtId="40" fontId="47" fillId="8" borderId="13" xfId="2" applyNumberFormat="1" applyFont="1" applyFill="1" applyBorder="1" applyProtection="1">
      <alignment vertical="center"/>
      <protection locked="0"/>
    </xf>
    <xf numFmtId="40" fontId="47" fillId="8" borderId="17" xfId="2" applyNumberFormat="1" applyFont="1" applyFill="1" applyBorder="1" applyProtection="1">
      <alignment vertical="center"/>
      <protection locked="0"/>
    </xf>
    <xf numFmtId="0" fontId="47" fillId="0" borderId="112" xfId="28" applyFont="1" applyBorder="1">
      <alignment vertical="center"/>
    </xf>
    <xf numFmtId="0" fontId="106" fillId="0" borderId="113" xfId="28" applyFont="1" applyBorder="1">
      <alignment vertical="center"/>
    </xf>
    <xf numFmtId="0" fontId="47" fillId="0" borderId="118" xfId="28" applyFont="1" applyBorder="1">
      <alignment vertical="center"/>
    </xf>
    <xf numFmtId="0" fontId="47" fillId="0" borderId="119" xfId="28" applyFont="1" applyBorder="1">
      <alignment vertical="center"/>
    </xf>
    <xf numFmtId="0" fontId="47" fillId="0" borderId="113" xfId="28" applyFont="1" applyBorder="1">
      <alignment vertical="center"/>
    </xf>
    <xf numFmtId="0" fontId="47" fillId="0" borderId="114" xfId="28" applyFont="1" applyBorder="1">
      <alignment vertical="center"/>
    </xf>
    <xf numFmtId="0" fontId="47" fillId="0" borderId="120" xfId="28" applyFont="1" applyBorder="1">
      <alignment vertical="center"/>
    </xf>
    <xf numFmtId="0" fontId="47" fillId="0" borderId="121" xfId="28" applyFont="1" applyBorder="1">
      <alignment vertical="center"/>
    </xf>
    <xf numFmtId="0" fontId="47" fillId="0" borderId="122" xfId="28" applyFont="1" applyBorder="1">
      <alignment vertical="center"/>
    </xf>
    <xf numFmtId="0" fontId="47" fillId="0" borderId="115" xfId="28" applyFont="1" applyBorder="1">
      <alignment vertical="center"/>
    </xf>
    <xf numFmtId="0" fontId="106" fillId="0" borderId="116" xfId="28" applyFont="1" applyBorder="1">
      <alignment vertical="center"/>
    </xf>
    <xf numFmtId="0" fontId="47" fillId="0" borderId="116" xfId="28" applyFont="1" applyBorder="1">
      <alignment vertical="center"/>
    </xf>
    <xf numFmtId="0" fontId="47" fillId="0" borderId="117" xfId="28" applyFont="1" applyBorder="1">
      <alignment vertical="center"/>
    </xf>
    <xf numFmtId="0" fontId="47" fillId="0" borderId="123" xfId="28" applyFont="1" applyBorder="1">
      <alignment vertical="center"/>
    </xf>
    <xf numFmtId="0" fontId="47" fillId="0" borderId="124" xfId="28" applyFont="1" applyBorder="1">
      <alignment vertical="center"/>
    </xf>
    <xf numFmtId="0" fontId="47" fillId="0" borderId="129" xfId="28" applyFont="1" applyBorder="1">
      <alignment vertical="center"/>
    </xf>
    <xf numFmtId="0" fontId="47" fillId="0" borderId="130" xfId="28" applyFont="1" applyBorder="1">
      <alignment vertical="center"/>
    </xf>
    <xf numFmtId="0" fontId="47" fillId="0" borderId="125" xfId="28" applyFont="1" applyBorder="1">
      <alignment vertical="center"/>
    </xf>
    <xf numFmtId="0" fontId="47" fillId="0" borderId="131" xfId="28" applyFont="1" applyBorder="1">
      <alignment vertical="center"/>
    </xf>
    <xf numFmtId="0" fontId="47" fillId="0" borderId="132" xfId="28" applyFont="1" applyBorder="1">
      <alignment vertical="center"/>
    </xf>
    <xf numFmtId="0" fontId="47" fillId="0" borderId="126" xfId="28" applyFont="1" applyBorder="1">
      <alignment vertical="center"/>
    </xf>
    <xf numFmtId="0" fontId="47" fillId="0" borderId="133" xfId="28" applyFont="1" applyBorder="1">
      <alignment vertical="center"/>
    </xf>
    <xf numFmtId="0" fontId="47" fillId="0" borderId="127" xfId="28" applyFont="1" applyBorder="1">
      <alignment vertical="center"/>
    </xf>
    <xf numFmtId="0" fontId="47" fillId="0" borderId="128" xfId="28" applyFont="1" applyBorder="1">
      <alignment vertical="center"/>
    </xf>
    <xf numFmtId="0" fontId="51" fillId="2" borderId="0" xfId="10" applyFont="1" applyFill="1" applyAlignment="1" applyProtection="1">
      <alignment horizontal="center" vertical="center" shrinkToFit="1"/>
      <protection locked="0"/>
    </xf>
    <xf numFmtId="0" fontId="52" fillId="0" borderId="0" xfId="34" applyFont="1">
      <alignment vertical="center"/>
    </xf>
    <xf numFmtId="49" fontId="52" fillId="0" borderId="0" xfId="34" applyNumberFormat="1" applyFont="1">
      <alignment vertical="center"/>
    </xf>
    <xf numFmtId="0" fontId="47" fillId="0" borderId="0" xfId="34" applyFont="1">
      <alignment vertical="center"/>
    </xf>
    <xf numFmtId="49" fontId="52" fillId="0" borderId="50" xfId="34" applyNumberFormat="1" applyFont="1" applyBorder="1">
      <alignment vertical="center"/>
    </xf>
    <xf numFmtId="0" fontId="52" fillId="0" borderId="52" xfId="34" applyFont="1" applyBorder="1" applyAlignment="1">
      <alignment vertical="center" shrinkToFit="1"/>
    </xf>
    <xf numFmtId="0" fontId="52" fillId="0" borderId="13" xfId="34" applyFont="1" applyBorder="1" applyAlignment="1">
      <alignment horizontal="center" vertical="center" shrinkToFit="1"/>
    </xf>
    <xf numFmtId="0" fontId="49" fillId="0" borderId="13" xfId="34" applyFont="1" applyBorder="1" applyAlignment="1">
      <alignment horizontal="center" vertical="center" shrinkToFit="1"/>
    </xf>
    <xf numFmtId="0" fontId="49" fillId="0" borderId="0" xfId="34" applyFont="1" applyAlignment="1">
      <alignment horizontal="center" vertical="center"/>
    </xf>
    <xf numFmtId="0" fontId="52" fillId="0" borderId="0" xfId="34" applyFont="1" applyAlignment="1">
      <alignment horizontal="center" vertical="center"/>
    </xf>
    <xf numFmtId="49" fontId="52" fillId="0" borderId="13" xfId="34" applyNumberFormat="1" applyFont="1" applyBorder="1">
      <alignment vertical="center"/>
    </xf>
    <xf numFmtId="40" fontId="52" fillId="3" borderId="13" xfId="35" applyNumberFormat="1" applyFont="1" applyFill="1" applyBorder="1" applyAlignment="1" applyProtection="1">
      <alignment horizontal="center" vertical="center" shrinkToFit="1"/>
    </xf>
    <xf numFmtId="0" fontId="52" fillId="4" borderId="13" xfId="34" applyFont="1" applyFill="1" applyBorder="1" applyAlignment="1" applyProtection="1">
      <alignment horizontal="center" vertical="center" shrinkToFit="1"/>
      <protection locked="0"/>
    </xf>
    <xf numFmtId="38" fontId="52" fillId="3" borderId="13" xfId="35" applyFont="1" applyFill="1" applyBorder="1" applyAlignment="1" applyProtection="1">
      <alignment horizontal="center" vertical="center" shrinkToFit="1"/>
    </xf>
    <xf numFmtId="38" fontId="52" fillId="0" borderId="13" xfId="35" applyFont="1" applyBorder="1" applyProtection="1">
      <alignment vertical="center"/>
    </xf>
    <xf numFmtId="0" fontId="47" fillId="0" borderId="13" xfId="34" applyFont="1" applyBorder="1" applyAlignment="1">
      <alignment horizontal="center" vertical="center" wrapText="1"/>
    </xf>
    <xf numFmtId="193" fontId="52" fillId="0" borderId="0" xfId="35" applyNumberFormat="1" applyFont="1" applyFill="1" applyBorder="1" applyAlignment="1" applyProtection="1">
      <alignment horizontal="center" vertical="center"/>
    </xf>
    <xf numFmtId="0" fontId="52" fillId="0" borderId="0" xfId="34" applyFont="1" applyAlignment="1" applyProtection="1">
      <alignment horizontal="center" vertical="center" shrinkToFit="1"/>
      <protection locked="0"/>
    </xf>
    <xf numFmtId="38" fontId="52" fillId="0" borderId="0" xfId="35" applyFont="1" applyFill="1" applyBorder="1" applyAlignment="1" applyProtection="1">
      <alignment horizontal="center" vertical="center"/>
    </xf>
    <xf numFmtId="0" fontId="52" fillId="0" borderId="0" xfId="34" applyFont="1" applyAlignment="1" applyProtection="1">
      <alignment horizontal="center" vertical="center"/>
      <protection locked="0"/>
    </xf>
    <xf numFmtId="49" fontId="47" fillId="0" borderId="13" xfId="34" applyNumberFormat="1" applyFont="1" applyBorder="1" applyAlignment="1">
      <alignment horizontal="center" vertical="center" shrinkToFit="1"/>
    </xf>
    <xf numFmtId="2" fontId="52" fillId="8" borderId="13" xfId="34" applyNumberFormat="1" applyFont="1" applyFill="1" applyBorder="1" applyAlignment="1" applyProtection="1">
      <alignment horizontal="center" vertical="center" shrinkToFit="1"/>
      <protection locked="0"/>
    </xf>
    <xf numFmtId="38" fontId="52" fillId="0" borderId="0" xfId="35" applyFont="1" applyFill="1" applyBorder="1" applyAlignment="1" applyProtection="1">
      <alignment horizontal="left" vertical="center"/>
    </xf>
    <xf numFmtId="2" fontId="52" fillId="3" borderId="13" xfId="34" applyNumberFormat="1" applyFont="1" applyFill="1" applyBorder="1" applyAlignment="1">
      <alignment horizontal="center" vertical="center"/>
    </xf>
    <xf numFmtId="0" fontId="52" fillId="0" borderId="0" xfId="34" applyFont="1" applyAlignment="1">
      <alignment horizontal="left" vertical="center"/>
    </xf>
    <xf numFmtId="9" fontId="52" fillId="3" borderId="13" xfId="34" applyNumberFormat="1" applyFont="1" applyFill="1" applyBorder="1" applyAlignment="1">
      <alignment horizontal="center" vertical="center"/>
    </xf>
    <xf numFmtId="38" fontId="52" fillId="0" borderId="0" xfId="35" applyFont="1" applyBorder="1" applyProtection="1">
      <alignment vertical="center"/>
    </xf>
    <xf numFmtId="2" fontId="52" fillId="3" borderId="13" xfId="34" applyNumberFormat="1" applyFont="1" applyFill="1" applyBorder="1" applyAlignment="1">
      <alignment horizontal="center" vertical="center" shrinkToFit="1"/>
    </xf>
    <xf numFmtId="0" fontId="52" fillId="3" borderId="13" xfId="34" applyFont="1" applyFill="1" applyBorder="1" applyAlignment="1">
      <alignment horizontal="center" vertical="center"/>
    </xf>
    <xf numFmtId="49" fontId="52" fillId="0" borderId="0" xfId="35" applyNumberFormat="1" applyFont="1" applyBorder="1" applyProtection="1">
      <alignment vertical="center"/>
    </xf>
    <xf numFmtId="38" fontId="52" fillId="0" borderId="0" xfId="2" applyFont="1">
      <alignment vertical="center"/>
    </xf>
    <xf numFmtId="0" fontId="97" fillId="0" borderId="3" xfId="34" applyFont="1" applyBorder="1" applyAlignment="1">
      <alignment horizontal="centerContinuous" vertical="center"/>
    </xf>
    <xf numFmtId="0" fontId="97" fillId="0" borderId="2" xfId="34" applyFont="1" applyBorder="1" applyAlignment="1">
      <alignment horizontal="centerContinuous" vertical="center"/>
    </xf>
    <xf numFmtId="0" fontId="97" fillId="0" borderId="5" xfId="34" applyFont="1" applyBorder="1" applyAlignment="1">
      <alignment horizontal="centerContinuous" vertical="center"/>
    </xf>
    <xf numFmtId="0" fontId="97" fillId="0" borderId="13" xfId="34" applyFont="1" applyBorder="1" applyAlignment="1">
      <alignment horizontal="center" vertical="center"/>
    </xf>
    <xf numFmtId="189" fontId="52" fillId="0" borderId="13" xfId="35" applyNumberFormat="1" applyFont="1" applyBorder="1" applyProtection="1">
      <alignment vertical="center"/>
    </xf>
    <xf numFmtId="0" fontId="97" fillId="0" borderId="13" xfId="34" applyFont="1" applyBorder="1" applyAlignment="1">
      <alignment horizontal="centerContinuous" vertical="center"/>
    </xf>
    <xf numFmtId="0" fontId="99" fillId="0" borderId="13" xfId="34" applyFont="1" applyBorder="1" applyAlignment="1">
      <alignment vertical="center" wrapText="1"/>
    </xf>
    <xf numFmtId="0" fontId="99" fillId="0" borderId="13" xfId="34" applyFont="1" applyBorder="1" applyAlignment="1">
      <alignment horizontal="centerContinuous" vertical="center" wrapText="1"/>
    </xf>
    <xf numFmtId="0" fontId="99" fillId="0" borderId="3" xfId="34" applyFont="1" applyBorder="1" applyAlignment="1">
      <alignment horizontal="centerContinuous" vertical="center" wrapText="1"/>
    </xf>
    <xf numFmtId="0" fontId="97" fillId="0" borderId="3" xfId="34" applyFont="1" applyBorder="1" applyAlignment="1">
      <alignment horizontal="centerContinuous" vertical="center" wrapText="1"/>
    </xf>
    <xf numFmtId="0" fontId="52" fillId="0" borderId="13" xfId="34" applyFont="1" applyBorder="1">
      <alignment vertical="center"/>
    </xf>
    <xf numFmtId="40" fontId="52" fillId="0" borderId="13" xfId="35" applyNumberFormat="1" applyFont="1" applyBorder="1" applyProtection="1">
      <alignment vertical="center"/>
    </xf>
    <xf numFmtId="0" fontId="96" fillId="0" borderId="13" xfId="34" applyFont="1" applyBorder="1" applyAlignment="1">
      <alignment horizontal="center" vertical="center" wrapText="1"/>
    </xf>
    <xf numFmtId="0" fontId="98" fillId="0" borderId="13" xfId="34" applyFont="1" applyBorder="1" applyAlignment="1">
      <alignment horizontal="center" vertical="center"/>
    </xf>
    <xf numFmtId="0" fontId="98" fillId="0" borderId="13" xfId="34" applyFont="1" applyBorder="1" applyAlignment="1">
      <alignment horizontal="center" vertical="center" shrinkToFit="1"/>
    </xf>
    <xf numFmtId="0" fontId="98" fillId="0" borderId="3" xfId="34" applyFont="1" applyBorder="1" applyAlignment="1">
      <alignment horizontal="center" vertical="center"/>
    </xf>
    <xf numFmtId="0" fontId="98" fillId="4" borderId="13" xfId="34" applyFont="1" applyFill="1" applyBorder="1" applyAlignment="1" applyProtection="1">
      <alignment vertical="center" shrinkToFit="1"/>
      <protection locked="0"/>
    </xf>
    <xf numFmtId="0" fontId="53" fillId="8" borderId="13" xfId="34" applyFont="1" applyFill="1" applyBorder="1" applyAlignment="1" applyProtection="1">
      <alignment vertical="center" shrinkToFit="1"/>
      <protection locked="0"/>
    </xf>
    <xf numFmtId="38" fontId="53" fillId="8" borderId="13" xfId="35" applyFont="1" applyFill="1" applyBorder="1" applyAlignment="1" applyProtection="1">
      <alignment vertical="center" shrinkToFit="1"/>
      <protection locked="0"/>
    </xf>
    <xf numFmtId="38" fontId="53" fillId="0" borderId="3" xfId="35" applyFont="1" applyBorder="1" applyAlignment="1" applyProtection="1">
      <alignment vertical="center" shrinkToFit="1"/>
    </xf>
    <xf numFmtId="49" fontId="52" fillId="0" borderId="17" xfId="34" applyNumberFormat="1" applyFont="1" applyBorder="1">
      <alignment vertical="center"/>
    </xf>
    <xf numFmtId="40" fontId="52" fillId="0" borderId="17" xfId="35" applyNumberFormat="1" applyFont="1" applyBorder="1" applyProtection="1">
      <alignment vertical="center"/>
    </xf>
    <xf numFmtId="38" fontId="52" fillId="0" borderId="17" xfId="35" applyFont="1" applyBorder="1" applyProtection="1">
      <alignment vertical="center"/>
    </xf>
    <xf numFmtId="0" fontId="98" fillId="4" borderId="13" xfId="34" applyFont="1" applyFill="1" applyBorder="1" applyAlignment="1">
      <alignment vertical="center" shrinkToFit="1"/>
    </xf>
    <xf numFmtId="0" fontId="52" fillId="0" borderId="50" xfId="34" applyFont="1" applyBorder="1">
      <alignment vertical="center"/>
    </xf>
    <xf numFmtId="0" fontId="52" fillId="0" borderId="51" xfId="34" applyFont="1" applyBorder="1">
      <alignment vertical="center"/>
    </xf>
    <xf numFmtId="38" fontId="52" fillId="0" borderId="51" xfId="35" applyFont="1" applyBorder="1" applyProtection="1">
      <alignment vertical="center"/>
    </xf>
    <xf numFmtId="38" fontId="52" fillId="0" borderId="52" xfId="35" applyFont="1" applyBorder="1" applyProtection="1">
      <alignment vertical="center"/>
    </xf>
    <xf numFmtId="0" fontId="52" fillId="0" borderId="136" xfId="34" applyFont="1" applyBorder="1" applyAlignment="1">
      <alignment horizontal="centerContinuous" vertical="center"/>
    </xf>
    <xf numFmtId="0" fontId="52" fillId="0" borderId="137" xfId="34" applyFont="1" applyBorder="1" applyAlignment="1">
      <alignment horizontal="centerContinuous" vertical="center"/>
    </xf>
    <xf numFmtId="0" fontId="96" fillId="0" borderId="13" xfId="34" applyFont="1" applyBorder="1" applyAlignment="1">
      <alignment vertical="center" wrapText="1"/>
    </xf>
    <xf numFmtId="0" fontId="52" fillId="0" borderId="138" xfId="34" applyFont="1" applyBorder="1">
      <alignment vertical="center"/>
    </xf>
    <xf numFmtId="38" fontId="52" fillId="0" borderId="139" xfId="35" applyFont="1" applyBorder="1" applyProtection="1">
      <alignment vertical="center"/>
    </xf>
    <xf numFmtId="38" fontId="52" fillId="0" borderId="13" xfId="34" applyNumberFormat="1" applyFont="1" applyBorder="1">
      <alignment vertical="center"/>
    </xf>
    <xf numFmtId="0" fontId="52" fillId="0" borderId="13" xfId="34" applyFont="1" applyBorder="1" applyAlignment="1">
      <alignment vertical="center" shrinkToFit="1"/>
    </xf>
    <xf numFmtId="38" fontId="52" fillId="0" borderId="139" xfId="34" applyNumberFormat="1" applyFont="1" applyBorder="1">
      <alignment vertical="center"/>
    </xf>
    <xf numFmtId="0" fontId="52" fillId="0" borderId="140" xfId="34" applyFont="1" applyBorder="1">
      <alignment vertical="center"/>
    </xf>
    <xf numFmtId="38" fontId="52" fillId="0" borderId="141" xfId="35" applyFont="1" applyBorder="1" applyProtection="1">
      <alignment vertical="center"/>
    </xf>
    <xf numFmtId="0" fontId="52" fillId="0" borderId="13" xfId="34" applyFont="1" applyBorder="1" applyAlignment="1">
      <alignment vertical="center" wrapText="1" shrinkToFit="1"/>
    </xf>
    <xf numFmtId="0" fontId="52" fillId="0" borderId="142" xfId="34" applyFont="1" applyBorder="1">
      <alignment vertical="center"/>
    </xf>
    <xf numFmtId="38" fontId="52" fillId="0" borderId="143" xfId="34" applyNumberFormat="1" applyFont="1" applyBorder="1">
      <alignment vertical="center"/>
    </xf>
    <xf numFmtId="38" fontId="52" fillId="0" borderId="13" xfId="2" applyFont="1" applyBorder="1" applyAlignment="1" applyProtection="1">
      <alignment vertical="center" shrinkToFit="1"/>
    </xf>
    <xf numFmtId="38" fontId="52" fillId="0" borderId="0" xfId="34" applyNumberFormat="1" applyFont="1">
      <alignment vertical="center"/>
    </xf>
    <xf numFmtId="0" fontId="96" fillId="0" borderId="3" xfId="34" applyFont="1" applyBorder="1" applyAlignment="1">
      <alignment horizontal="center" vertical="center" wrapText="1"/>
    </xf>
    <xf numFmtId="0" fontId="98" fillId="4" borderId="29" xfId="34" applyFont="1" applyFill="1" applyBorder="1" applyAlignment="1" applyProtection="1">
      <alignment vertical="center" shrinkToFit="1"/>
      <protection locked="0"/>
    </xf>
    <xf numFmtId="0" fontId="98" fillId="4" borderId="29" xfId="34" applyFont="1" applyFill="1" applyBorder="1" applyAlignment="1">
      <alignment vertical="center" shrinkToFit="1"/>
    </xf>
    <xf numFmtId="0" fontId="98" fillId="0" borderId="29" xfId="34" applyFont="1" applyBorder="1" applyAlignment="1">
      <alignment vertical="center" textRotation="255"/>
    </xf>
    <xf numFmtId="0" fontId="53" fillId="8" borderId="17" xfId="34" applyFont="1" applyFill="1" applyBorder="1" applyProtection="1">
      <alignment vertical="center"/>
      <protection locked="0"/>
    </xf>
    <xf numFmtId="38" fontId="53" fillId="8" borderId="17" xfId="35" applyFont="1" applyFill="1" applyBorder="1" applyProtection="1">
      <alignment vertical="center"/>
      <protection locked="0"/>
    </xf>
    <xf numFmtId="38" fontId="53" fillId="0" borderId="1" xfId="35" applyFont="1" applyBorder="1" applyProtection="1">
      <alignment vertical="center"/>
    </xf>
    <xf numFmtId="38" fontId="53" fillId="0" borderId="3" xfId="35" applyFont="1" applyBorder="1" applyProtection="1">
      <alignment vertical="center"/>
    </xf>
    <xf numFmtId="38" fontId="98" fillId="3" borderId="51" xfId="35" applyFont="1" applyFill="1" applyBorder="1" applyAlignment="1" applyProtection="1">
      <alignment vertical="center" shrinkToFit="1"/>
    </xf>
    <xf numFmtId="38" fontId="98" fillId="3" borderId="52" xfId="35" applyFont="1" applyFill="1" applyBorder="1" applyAlignment="1" applyProtection="1">
      <alignment vertical="center" shrinkToFit="1"/>
    </xf>
    <xf numFmtId="0" fontId="115" fillId="0" borderId="0" xfId="34" applyFont="1">
      <alignment vertical="center"/>
    </xf>
    <xf numFmtId="40" fontId="52" fillId="0" borderId="6" xfId="35" applyNumberFormat="1" applyFont="1" applyFill="1" applyBorder="1" applyAlignment="1" applyProtection="1">
      <alignment horizontal="center" vertical="center" shrinkToFit="1"/>
    </xf>
    <xf numFmtId="0" fontId="47" fillId="0" borderId="0" xfId="0" applyFont="1" applyAlignment="1">
      <alignment horizontal="left" vertical="center" wrapText="1"/>
    </xf>
    <xf numFmtId="38" fontId="24" fillId="0" borderId="6" xfId="2" applyFont="1" applyFill="1" applyBorder="1" applyAlignment="1" applyProtection="1">
      <alignment horizontal="center" vertical="center"/>
    </xf>
    <xf numFmtId="38" fontId="24" fillId="0" borderId="0" xfId="2" applyFont="1" applyFill="1" applyBorder="1" applyAlignment="1" applyProtection="1">
      <alignment horizontal="center" vertical="center"/>
    </xf>
    <xf numFmtId="0" fontId="47" fillId="0" borderId="4" xfId="0" applyFont="1" applyBorder="1">
      <alignment vertical="center"/>
    </xf>
    <xf numFmtId="38" fontId="24" fillId="0" borderId="10" xfId="2" applyFont="1" applyFill="1" applyBorder="1" applyAlignment="1" applyProtection="1">
      <alignment horizontal="center" vertical="center"/>
    </xf>
    <xf numFmtId="0" fontId="55" fillId="0" borderId="0" xfId="0" applyFont="1" applyAlignment="1">
      <alignment horizontal="center" vertical="center"/>
    </xf>
    <xf numFmtId="0" fontId="70" fillId="0" borderId="0" xfId="0" applyFont="1">
      <alignment vertical="center"/>
    </xf>
    <xf numFmtId="193" fontId="47" fillId="2" borderId="13" xfId="2" applyNumberFormat="1" applyFont="1" applyFill="1" applyBorder="1" applyAlignment="1" applyProtection="1">
      <alignment vertical="center" shrinkToFit="1"/>
      <protection locked="0"/>
    </xf>
    <xf numFmtId="193" fontId="62" fillId="2" borderId="13" xfId="2" applyNumberFormat="1" applyFont="1" applyFill="1" applyBorder="1" applyAlignment="1" applyProtection="1">
      <alignment vertical="center" shrinkToFit="1"/>
      <protection locked="0"/>
    </xf>
    <xf numFmtId="179" fontId="47" fillId="0" borderId="16" xfId="0" applyNumberFormat="1" applyFont="1" applyBorder="1" applyAlignment="1">
      <alignment horizontal="center" vertical="center" shrinkToFit="1"/>
    </xf>
    <xf numFmtId="0" fontId="47" fillId="6" borderId="0" xfId="0" applyFont="1" applyFill="1" applyAlignment="1">
      <alignment horizontal="center" vertical="center" wrapText="1"/>
    </xf>
    <xf numFmtId="179" fontId="47" fillId="6" borderId="6" xfId="0" applyNumberFormat="1" applyFont="1" applyFill="1" applyBorder="1" applyAlignment="1">
      <alignment vertical="center" shrinkToFit="1"/>
    </xf>
    <xf numFmtId="193" fontId="47" fillId="3" borderId="13" xfId="2" applyNumberFormat="1" applyFont="1" applyFill="1" applyBorder="1" applyAlignment="1" applyProtection="1">
      <alignment vertical="center" shrinkToFit="1"/>
    </xf>
    <xf numFmtId="0" fontId="55" fillId="6" borderId="0" xfId="0" applyFont="1" applyFill="1">
      <alignment vertical="center"/>
    </xf>
    <xf numFmtId="0" fontId="70" fillId="6" borderId="0" xfId="0" applyFont="1" applyFill="1">
      <alignment vertical="center"/>
    </xf>
    <xf numFmtId="0" fontId="50" fillId="6" borderId="0" xfId="0" applyFont="1" applyFill="1">
      <alignment vertical="center"/>
    </xf>
    <xf numFmtId="187" fontId="55" fillId="0" borderId="0" xfId="0" applyNumberFormat="1" applyFont="1">
      <alignment vertical="center"/>
    </xf>
    <xf numFmtId="0" fontId="122" fillId="0" borderId="0" xfId="0" applyFont="1">
      <alignment vertical="center"/>
    </xf>
    <xf numFmtId="0" fontId="51" fillId="2" borderId="6" xfId="42" applyFont="1" applyFill="1" applyBorder="1" applyAlignment="1" applyProtection="1">
      <alignment horizontal="center" vertical="center" shrinkToFit="1"/>
      <protection locked="0"/>
    </xf>
    <xf numFmtId="0" fontId="51" fillId="2" borderId="10" xfId="40" applyFont="1" applyFill="1" applyBorder="1" applyAlignment="1" applyProtection="1">
      <alignment horizontal="center" vertical="center" shrinkToFit="1"/>
      <protection locked="0"/>
    </xf>
    <xf numFmtId="49" fontId="85" fillId="2" borderId="144" xfId="17" applyNumberFormat="1" applyFont="1" applyFill="1" applyBorder="1" applyAlignment="1" applyProtection="1">
      <alignment horizontal="center" vertical="center" shrinkToFit="1"/>
      <protection locked="0"/>
    </xf>
    <xf numFmtId="49" fontId="85" fillId="2" borderId="145" xfId="17" applyNumberFormat="1" applyFont="1" applyFill="1" applyBorder="1" applyAlignment="1" applyProtection="1">
      <alignment horizontal="center" vertical="center" shrinkToFit="1"/>
      <protection locked="0"/>
    </xf>
    <xf numFmtId="49" fontId="85" fillId="2" borderId="146" xfId="17" applyNumberFormat="1" applyFont="1" applyFill="1" applyBorder="1" applyAlignment="1" applyProtection="1">
      <alignment horizontal="center" vertical="center" shrinkToFit="1"/>
      <protection locked="0"/>
    </xf>
    <xf numFmtId="0" fontId="51" fillId="2" borderId="6" xfId="40" applyFont="1" applyFill="1" applyBorder="1" applyAlignment="1" applyProtection="1">
      <alignment horizontal="center" vertical="center" shrinkToFit="1"/>
      <protection locked="0"/>
    </xf>
    <xf numFmtId="0" fontId="51" fillId="2" borderId="2" xfId="0" applyFont="1" applyFill="1" applyBorder="1" applyAlignment="1" applyProtection="1">
      <alignment horizontal="center" vertical="center" shrinkToFit="1"/>
      <protection locked="0"/>
    </xf>
    <xf numFmtId="0" fontId="51" fillId="0" borderId="0" xfId="45" applyFont="1">
      <alignment vertical="center"/>
    </xf>
    <xf numFmtId="0" fontId="47" fillId="0" borderId="0" xfId="45" applyFont="1">
      <alignment vertical="center"/>
    </xf>
    <xf numFmtId="0" fontId="47" fillId="2" borderId="0" xfId="45" applyFont="1" applyFill="1">
      <alignment vertical="center"/>
    </xf>
    <xf numFmtId="0" fontId="51" fillId="0" borderId="0" xfId="45" applyFont="1" applyAlignment="1">
      <alignment horizontal="center" vertical="center"/>
    </xf>
    <xf numFmtId="0" fontId="53" fillId="0" borderId="0" xfId="45" applyFont="1">
      <alignment vertical="center"/>
    </xf>
    <xf numFmtId="0" fontId="51" fillId="0" borderId="0" xfId="48" applyFont="1">
      <alignment vertical="center"/>
    </xf>
    <xf numFmtId="0" fontId="51" fillId="0" borderId="0" xfId="48" applyFont="1" applyAlignment="1">
      <alignment horizontal="center" vertical="center"/>
    </xf>
    <xf numFmtId="0" fontId="47" fillId="0" borderId="0" xfId="48" applyFont="1">
      <alignment vertical="center"/>
    </xf>
    <xf numFmtId="0" fontId="48" fillId="0" borderId="0" xfId="48" applyFont="1" applyAlignment="1">
      <alignment horizontal="center" vertical="center"/>
    </xf>
    <xf numFmtId="0" fontId="48" fillId="0" borderId="0" xfId="48" applyFont="1">
      <alignment vertical="center"/>
    </xf>
    <xf numFmtId="0" fontId="47" fillId="0" borderId="0" xfId="48" applyFont="1" applyAlignment="1">
      <alignment horizontal="center" vertical="center"/>
    </xf>
    <xf numFmtId="0" fontId="51" fillId="2" borderId="0" xfId="48" applyFont="1" applyFill="1" applyAlignment="1" applyProtection="1">
      <alignment vertical="center" shrinkToFit="1"/>
      <protection locked="0"/>
    </xf>
    <xf numFmtId="0" fontId="51" fillId="0" borderId="0" xfId="48" applyFont="1" applyAlignment="1">
      <alignment horizontal="center" vertical="center" shrinkToFit="1"/>
    </xf>
    <xf numFmtId="0" fontId="32" fillId="2" borderId="0" xfId="48" applyFont="1" applyFill="1" applyAlignment="1" applyProtection="1">
      <alignment horizontal="center" vertical="center" shrinkToFit="1"/>
      <protection locked="0"/>
    </xf>
    <xf numFmtId="0" fontId="32" fillId="2" borderId="0" xfId="48" applyFont="1" applyFill="1" applyAlignment="1" applyProtection="1">
      <alignment vertical="center" shrinkToFit="1"/>
      <protection locked="0"/>
    </xf>
    <xf numFmtId="0" fontId="51" fillId="0" borderId="6" xfId="48" applyFont="1" applyBorder="1">
      <alignment vertical="center"/>
    </xf>
    <xf numFmtId="0" fontId="47" fillId="0" borderId="8" xfId="48" applyFont="1" applyBorder="1">
      <alignment vertical="center"/>
    </xf>
    <xf numFmtId="0" fontId="51" fillId="0" borderId="0" xfId="48" applyFont="1" applyAlignment="1">
      <alignment horizontal="distributed" vertical="center"/>
    </xf>
    <xf numFmtId="0" fontId="27" fillId="0" borderId="0" xfId="48" applyFont="1" applyAlignment="1">
      <alignment horizontal="center" vertical="center"/>
    </xf>
    <xf numFmtId="176" fontId="51" fillId="0" borderId="0" xfId="48" applyNumberFormat="1" applyFont="1" applyAlignment="1">
      <alignment horizontal="center" vertical="center"/>
    </xf>
    <xf numFmtId="0" fontId="47" fillId="0" borderId="9" xfId="48" applyFont="1" applyBorder="1" applyAlignment="1">
      <alignment horizontal="center" vertical="center"/>
    </xf>
    <xf numFmtId="0" fontId="51" fillId="0" borderId="10" xfId="48" applyFont="1" applyBorder="1" applyAlignment="1">
      <alignment horizontal="right" vertical="center" wrapText="1"/>
    </xf>
    <xf numFmtId="0" fontId="51" fillId="0" borderId="10" xfId="48" applyFont="1" applyBorder="1" applyAlignment="1">
      <alignment vertical="center" wrapText="1"/>
    </xf>
    <xf numFmtId="0" fontId="47" fillId="0" borderId="11" xfId="48" applyFont="1" applyBorder="1" applyAlignment="1">
      <alignment horizontal="center" vertical="center"/>
    </xf>
    <xf numFmtId="0" fontId="51" fillId="0" borderId="2" xfId="48" applyFont="1" applyBorder="1">
      <alignment vertical="center"/>
    </xf>
    <xf numFmtId="0" fontId="51" fillId="0" borderId="5" xfId="48" applyFont="1" applyBorder="1">
      <alignment vertical="center"/>
    </xf>
    <xf numFmtId="0" fontId="32" fillId="2" borderId="2" xfId="48" applyFont="1" applyFill="1" applyBorder="1" applyProtection="1">
      <alignment vertical="center"/>
      <protection locked="0"/>
    </xf>
    <xf numFmtId="0" fontId="51" fillId="2" borderId="2" xfId="48" applyFont="1" applyFill="1" applyBorder="1" applyAlignment="1" applyProtection="1">
      <alignment horizontal="center" vertical="center" shrinkToFit="1"/>
      <protection locked="0"/>
    </xf>
    <xf numFmtId="193" fontId="47" fillId="0" borderId="0" xfId="2" applyNumberFormat="1" applyFont="1" applyFill="1" applyBorder="1" applyAlignment="1" applyProtection="1">
      <alignment vertical="center" shrinkToFit="1"/>
    </xf>
    <xf numFmtId="38" fontId="47" fillId="3" borderId="5" xfId="2" applyFont="1" applyFill="1" applyBorder="1" applyAlignment="1" applyProtection="1">
      <alignment vertical="center"/>
    </xf>
    <xf numFmtId="38" fontId="47" fillId="3" borderId="3" xfId="2" applyFont="1" applyFill="1" applyBorder="1" applyAlignment="1" applyProtection="1">
      <alignment vertical="center"/>
    </xf>
    <xf numFmtId="38" fontId="47" fillId="6" borderId="6" xfId="2" applyFont="1" applyFill="1" applyBorder="1" applyAlignment="1" applyProtection="1">
      <alignment vertical="center" shrinkToFit="1"/>
    </xf>
    <xf numFmtId="0" fontId="47" fillId="9" borderId="13" xfId="50" applyFont="1" applyFill="1" applyBorder="1" applyAlignment="1" applyProtection="1">
      <alignment horizontal="center" vertical="center" shrinkToFit="1"/>
      <protection locked="0"/>
    </xf>
    <xf numFmtId="38" fontId="47" fillId="12" borderId="13" xfId="51" applyFont="1" applyFill="1" applyBorder="1" applyAlignment="1" applyProtection="1">
      <alignment horizontal="center" vertical="center" shrinkToFit="1"/>
    </xf>
    <xf numFmtId="0" fontId="47" fillId="4" borderId="13" xfId="50" applyFont="1" applyFill="1" applyBorder="1" applyProtection="1">
      <alignment vertical="center"/>
      <protection locked="0"/>
    </xf>
    <xf numFmtId="0" fontId="53" fillId="8" borderId="13" xfId="50" applyFont="1" applyFill="1" applyBorder="1" applyProtection="1">
      <alignment vertical="center"/>
      <protection locked="0"/>
    </xf>
    <xf numFmtId="0" fontId="47" fillId="8" borderId="13" xfId="50" applyFont="1" applyFill="1" applyBorder="1" applyProtection="1">
      <alignment vertical="center"/>
      <protection locked="0"/>
    </xf>
    <xf numFmtId="38" fontId="53" fillId="8" borderId="13" xfId="51" applyFont="1" applyFill="1" applyBorder="1" applyProtection="1">
      <alignment vertical="center"/>
      <protection locked="0"/>
    </xf>
    <xf numFmtId="0" fontId="53" fillId="8" borderId="12" xfId="50" applyFont="1" applyFill="1" applyBorder="1" applyAlignment="1" applyProtection="1">
      <alignment vertical="center" shrinkToFit="1"/>
      <protection locked="0"/>
    </xf>
    <xf numFmtId="38" fontId="53" fillId="8" borderId="12" xfId="51" applyFont="1" applyFill="1" applyBorder="1" applyProtection="1">
      <alignment vertical="center"/>
      <protection locked="0"/>
    </xf>
    <xf numFmtId="0" fontId="53" fillId="8" borderId="13" xfId="50" applyFont="1" applyFill="1" applyBorder="1" applyAlignment="1" applyProtection="1">
      <alignment vertical="center" shrinkToFit="1"/>
      <protection locked="0"/>
    </xf>
    <xf numFmtId="0" fontId="47" fillId="8" borderId="5" xfId="50" applyFont="1" applyFill="1" applyBorder="1" applyProtection="1">
      <alignment vertical="center"/>
      <protection locked="0"/>
    </xf>
    <xf numFmtId="0" fontId="47" fillId="8" borderId="7" xfId="50" applyFont="1" applyFill="1" applyBorder="1" applyProtection="1">
      <alignment vertical="center"/>
      <protection locked="0"/>
    </xf>
    <xf numFmtId="0" fontId="47" fillId="8" borderId="17" xfId="50" applyFont="1" applyFill="1" applyBorder="1" applyProtection="1">
      <alignment vertical="center"/>
      <protection locked="0"/>
    </xf>
    <xf numFmtId="38" fontId="47" fillId="11" borderId="64" xfId="51" applyFont="1" applyFill="1" applyBorder="1" applyAlignment="1" applyProtection="1">
      <alignment horizontal="center" vertical="center" shrinkToFit="1"/>
    </xf>
    <xf numFmtId="38" fontId="47" fillId="11" borderId="51" xfId="51" applyFont="1" applyFill="1" applyBorder="1" applyAlignment="1" applyProtection="1">
      <alignment horizontal="center" vertical="center" shrinkToFit="1"/>
    </xf>
    <xf numFmtId="38" fontId="47" fillId="11" borderId="13" xfId="51" applyFont="1" applyFill="1" applyBorder="1" applyAlignment="1" applyProtection="1">
      <alignment horizontal="right" vertical="center" shrinkToFit="1"/>
    </xf>
    <xf numFmtId="38" fontId="47" fillId="11" borderId="13" xfId="51" applyFont="1" applyFill="1" applyBorder="1" applyAlignment="1" applyProtection="1">
      <alignment horizontal="center" vertical="center" shrinkToFit="1"/>
    </xf>
    <xf numFmtId="0" fontId="47" fillId="2" borderId="1" xfId="0" applyFont="1" applyFill="1" applyBorder="1" applyProtection="1">
      <alignment vertical="center"/>
      <protection locked="0"/>
    </xf>
    <xf numFmtId="0" fontId="47" fillId="2" borderId="6" xfId="0" applyFont="1" applyFill="1" applyBorder="1" applyProtection="1">
      <alignment vertical="center"/>
      <protection locked="0"/>
    </xf>
    <xf numFmtId="0" fontId="47" fillId="2" borderId="7" xfId="0" applyFont="1" applyFill="1" applyBorder="1" applyProtection="1">
      <alignment vertical="center"/>
      <protection locked="0"/>
    </xf>
    <xf numFmtId="0" fontId="47" fillId="4" borderId="0" xfId="0" applyFont="1" applyFill="1" applyAlignment="1" applyProtection="1">
      <alignment horizontal="center" vertical="center" shrinkToFit="1"/>
      <protection locked="0"/>
    </xf>
    <xf numFmtId="0" fontId="51" fillId="0" borderId="0" xfId="40" applyFont="1" applyAlignment="1" applyProtection="1">
      <alignment horizontal="center" vertical="center" shrinkToFit="1"/>
      <protection locked="0"/>
    </xf>
    <xf numFmtId="0" fontId="47" fillId="0" borderId="2" xfId="0" applyFont="1" applyBorder="1">
      <alignment vertical="center"/>
    </xf>
    <xf numFmtId="0" fontId="47" fillId="0" borderId="5" xfId="0" applyFont="1" applyBorder="1">
      <alignment vertical="center"/>
    </xf>
    <xf numFmtId="0" fontId="47" fillId="0" borderId="13" xfId="0" applyFont="1" applyBorder="1">
      <alignment vertical="center"/>
    </xf>
    <xf numFmtId="0" fontId="51" fillId="0" borderId="2" xfId="48" applyFont="1" applyBorder="1" applyAlignment="1">
      <alignment horizontal="center" vertical="center"/>
    </xf>
    <xf numFmtId="0" fontId="24" fillId="0" borderId="0" xfId="0" applyFont="1" applyAlignment="1">
      <alignment vertical="top"/>
    </xf>
    <xf numFmtId="0" fontId="47" fillId="0" borderId="0" xfId="0" applyFont="1" applyAlignment="1">
      <alignment horizontal="center" vertical="center"/>
    </xf>
    <xf numFmtId="0" fontId="47" fillId="0" borderId="0" xfId="0" applyFont="1" applyAlignment="1">
      <alignment horizontal="left" vertical="center"/>
    </xf>
    <xf numFmtId="176" fontId="47" fillId="0" borderId="0" xfId="0" applyNumberFormat="1" applyFont="1">
      <alignment vertical="center"/>
    </xf>
    <xf numFmtId="0" fontId="47" fillId="4" borderId="0" xfId="0" applyFont="1" applyFill="1" applyAlignment="1">
      <alignment horizontal="center" vertical="center" shrinkToFit="1"/>
    </xf>
    <xf numFmtId="176" fontId="47" fillId="0" borderId="0" xfId="0" applyNumberFormat="1" applyFont="1" applyAlignment="1">
      <alignment horizontal="center" vertical="center"/>
    </xf>
    <xf numFmtId="0" fontId="117" fillId="0" borderId="0" xfId="0" applyFont="1">
      <alignment vertical="center"/>
    </xf>
    <xf numFmtId="0" fontId="24" fillId="0" borderId="0" xfId="0" applyFont="1">
      <alignment vertical="center"/>
    </xf>
    <xf numFmtId="0" fontId="47" fillId="0" borderId="0" xfId="0" applyFont="1" applyAlignment="1">
      <alignment horizontal="right" vertical="center"/>
    </xf>
    <xf numFmtId="0" fontId="118" fillId="0" borderId="0" xfId="0" applyFont="1" applyAlignment="1">
      <alignment vertical="center" wrapText="1"/>
    </xf>
    <xf numFmtId="0" fontId="48" fillId="0" borderId="0" xfId="0" applyFont="1" applyAlignment="1">
      <alignment horizontal="center" vertical="center"/>
    </xf>
    <xf numFmtId="0" fontId="47" fillId="0" borderId="10" xfId="0" applyFont="1" applyBorder="1" applyAlignment="1">
      <alignment horizontal="center" vertical="top"/>
    </xf>
    <xf numFmtId="0" fontId="47" fillId="0" borderId="3" xfId="0" applyFont="1" applyBorder="1">
      <alignment vertical="center"/>
    </xf>
    <xf numFmtId="0" fontId="47" fillId="0" borderId="0" xfId="0" applyFont="1" applyAlignment="1">
      <alignment horizontal="center" vertical="top"/>
    </xf>
    <xf numFmtId="0" fontId="47" fillId="0" borderId="1" xfId="0" applyFont="1" applyBorder="1">
      <alignment vertical="center"/>
    </xf>
    <xf numFmtId="0" fontId="0" fillId="0" borderId="6" xfId="0" applyBorder="1" applyAlignment="1">
      <alignment horizontal="center" vertical="center" shrinkToFit="1"/>
    </xf>
    <xf numFmtId="0" fontId="47" fillId="0" borderId="1" xfId="0" applyFont="1" applyBorder="1" applyAlignment="1">
      <alignment horizontal="center" vertical="center"/>
    </xf>
    <xf numFmtId="0" fontId="47" fillId="0" borderId="6" xfId="0" applyFont="1" applyBorder="1">
      <alignment vertical="center"/>
    </xf>
    <xf numFmtId="0" fontId="49" fillId="0" borderId="7" xfId="0" applyFont="1" applyBorder="1" applyAlignment="1">
      <alignment horizontal="left" vertical="center"/>
    </xf>
    <xf numFmtId="0" fontId="47" fillId="0" borderId="8" xfId="0" applyFont="1" applyBorder="1" applyAlignment="1">
      <alignment horizontal="center" vertical="center"/>
    </xf>
    <xf numFmtId="177" fontId="47" fillId="6" borderId="0" xfId="0" applyNumberFormat="1" applyFont="1" applyFill="1" applyAlignment="1">
      <alignment vertical="center" shrinkToFit="1"/>
    </xf>
    <xf numFmtId="177" fontId="0" fillId="6" borderId="0" xfId="0" applyNumberFormat="1" applyFill="1" applyAlignment="1">
      <alignment vertical="center" shrinkToFit="1"/>
    </xf>
    <xf numFmtId="0" fontId="49" fillId="0" borderId="9" xfId="0" applyFont="1" applyBorder="1" applyAlignment="1">
      <alignment horizontal="left" vertical="center"/>
    </xf>
    <xf numFmtId="177" fontId="47" fillId="0" borderId="0" xfId="0" applyNumberFormat="1" applyFont="1" applyAlignment="1">
      <alignment horizontal="right" vertical="center" shrinkToFit="1"/>
    </xf>
    <xf numFmtId="177" fontId="0" fillId="0" borderId="0" xfId="0" applyNumberFormat="1" applyAlignment="1">
      <alignment horizontal="right" vertical="center" shrinkToFit="1"/>
    </xf>
    <xf numFmtId="0" fontId="47" fillId="0" borderId="4" xfId="0" applyFont="1" applyBorder="1" applyAlignment="1">
      <alignment horizontal="center" vertical="center"/>
    </xf>
    <xf numFmtId="0" fontId="47" fillId="0" borderId="10" xfId="0" applyFont="1" applyBorder="1">
      <alignment vertical="center"/>
    </xf>
    <xf numFmtId="0" fontId="49" fillId="0" borderId="11" xfId="0" applyFont="1" applyBorder="1" applyAlignment="1">
      <alignment horizontal="left" vertical="center"/>
    </xf>
    <xf numFmtId="0" fontId="118" fillId="6" borderId="0" xfId="0" applyFont="1" applyFill="1" applyAlignment="1">
      <alignment vertical="center" wrapText="1"/>
    </xf>
    <xf numFmtId="0" fontId="47" fillId="6" borderId="0" xfId="0" applyFont="1" applyFill="1" applyAlignment="1">
      <alignment horizontal="center" vertical="center" shrinkToFit="1"/>
    </xf>
    <xf numFmtId="0" fontId="48" fillId="6" borderId="0" xfId="0" applyFont="1" applyFill="1" applyAlignment="1">
      <alignment horizontal="center" vertical="center" shrinkToFit="1"/>
    </xf>
    <xf numFmtId="0" fontId="47" fillId="6" borderId="0" xfId="0" applyFont="1" applyFill="1" applyAlignment="1">
      <alignment vertical="center" shrinkToFit="1"/>
    </xf>
    <xf numFmtId="0" fontId="24" fillId="6" borderId="0" xfId="0" applyFont="1" applyFill="1">
      <alignment vertical="center"/>
    </xf>
    <xf numFmtId="0" fontId="47" fillId="6" borderId="0" xfId="0" applyFont="1" applyFill="1" applyAlignment="1">
      <alignment vertical="top"/>
    </xf>
    <xf numFmtId="0" fontId="47" fillId="6" borderId="0" xfId="0" applyFont="1" applyFill="1" applyAlignment="1">
      <alignment horizontal="right" vertical="center"/>
    </xf>
    <xf numFmtId="0" fontId="53" fillId="0" borderId="0" xfId="0" applyFont="1">
      <alignment vertical="center"/>
    </xf>
    <xf numFmtId="0" fontId="24" fillId="0" borderId="0" xfId="0" applyFont="1" applyAlignment="1">
      <alignment horizontal="right" vertical="center"/>
    </xf>
    <xf numFmtId="0" fontId="47" fillId="0" borderId="0" xfId="0" quotePrefix="1" applyFont="1">
      <alignment vertical="center"/>
    </xf>
    <xf numFmtId="0" fontId="56" fillId="0" borderId="0" xfId="0" applyFont="1" applyAlignment="1">
      <alignment horizontal="center" vertical="center"/>
    </xf>
    <xf numFmtId="0" fontId="34" fillId="0" borderId="0" xfId="0" applyFont="1">
      <alignment vertical="center"/>
    </xf>
    <xf numFmtId="0" fontId="29" fillId="0" borderId="0" xfId="0" applyFont="1">
      <alignment vertical="center"/>
    </xf>
    <xf numFmtId="0" fontId="66" fillId="0" borderId="0" xfId="0" applyFont="1">
      <alignment vertical="center"/>
    </xf>
    <xf numFmtId="0" fontId="57" fillId="0" borderId="0" xfId="0" applyFont="1" applyAlignment="1">
      <alignment horizontal="left" vertical="center"/>
    </xf>
    <xf numFmtId="0" fontId="48" fillId="0" borderId="0" xfId="0" quotePrefix="1" applyFont="1">
      <alignment vertical="center"/>
    </xf>
    <xf numFmtId="0" fontId="53" fillId="0" borderId="0" xfId="0" applyFont="1" applyAlignment="1">
      <alignment horizontal="center" vertical="center"/>
    </xf>
    <xf numFmtId="0" fontId="53" fillId="0" borderId="0" xfId="0" applyFont="1" applyAlignment="1">
      <alignment horizontal="left" vertical="center"/>
    </xf>
    <xf numFmtId="0" fontId="48" fillId="0" borderId="0" xfId="0" applyFont="1" applyAlignment="1">
      <alignment horizontal="left" vertical="center"/>
    </xf>
    <xf numFmtId="0" fontId="47" fillId="2" borderId="13" xfId="0" applyFont="1" applyFill="1" applyBorder="1">
      <alignment vertical="center"/>
    </xf>
    <xf numFmtId="0" fontId="47" fillId="3" borderId="13" xfId="0" applyFont="1" applyFill="1" applyBorder="1">
      <alignment vertical="center"/>
    </xf>
    <xf numFmtId="0" fontId="24" fillId="0" borderId="8" xfId="0" applyFont="1" applyBorder="1">
      <alignment vertical="center"/>
    </xf>
    <xf numFmtId="0" fontId="24" fillId="0" borderId="0" xfId="0" applyFont="1" applyAlignment="1">
      <alignment vertical="center" wrapText="1"/>
    </xf>
    <xf numFmtId="0" fontId="29" fillId="0" borderId="0" xfId="0" applyFont="1" applyAlignment="1">
      <alignment vertical="center" wrapText="1"/>
    </xf>
    <xf numFmtId="0" fontId="47" fillId="4" borderId="13" xfId="0" applyFont="1" applyFill="1" applyBorder="1">
      <alignment vertical="center"/>
    </xf>
    <xf numFmtId="0" fontId="36" fillId="0" borderId="0" xfId="0" applyFont="1">
      <alignment vertical="center"/>
    </xf>
    <xf numFmtId="0" fontId="48" fillId="0" borderId="0" xfId="0" applyFont="1" applyAlignment="1">
      <alignment vertical="center" wrapText="1"/>
    </xf>
    <xf numFmtId="0" fontId="57" fillId="0" borderId="0" xfId="0" applyFont="1">
      <alignment vertical="center"/>
    </xf>
    <xf numFmtId="0" fontId="47" fillId="0" borderId="0" xfId="0" applyFont="1" applyAlignment="1">
      <alignment vertical="top"/>
    </xf>
    <xf numFmtId="0" fontId="48" fillId="0" borderId="0" xfId="0" applyFont="1" applyAlignment="1">
      <alignment vertical="top"/>
    </xf>
    <xf numFmtId="0" fontId="10" fillId="0" borderId="0" xfId="36">
      <alignment vertical="center"/>
    </xf>
    <xf numFmtId="0" fontId="121" fillId="0" borderId="0" xfId="0" applyFont="1" applyAlignment="1">
      <alignment horizontal="center" vertical="center"/>
    </xf>
    <xf numFmtId="0" fontId="47" fillId="0" borderId="0" xfId="36" applyFont="1">
      <alignment vertical="center"/>
    </xf>
    <xf numFmtId="0" fontId="60" fillId="0" borderId="0" xfId="36" applyFont="1" applyAlignment="1">
      <alignment horizontal="left" vertical="center" shrinkToFit="1"/>
    </xf>
    <xf numFmtId="0" fontId="47" fillId="0" borderId="13" xfId="36" applyFont="1" applyBorder="1" applyAlignment="1">
      <alignment horizontal="center" vertical="center" shrinkToFit="1"/>
    </xf>
    <xf numFmtId="194" fontId="60" fillId="0" borderId="0" xfId="36" applyNumberFormat="1" applyFont="1" applyAlignment="1">
      <alignment horizontal="left" vertical="center" shrinkToFit="1"/>
    </xf>
    <xf numFmtId="0" fontId="47" fillId="6" borderId="6" xfId="36" applyFont="1" applyFill="1" applyBorder="1" applyAlignment="1">
      <alignment horizontal="center" vertical="center" wrapText="1"/>
    </xf>
    <xf numFmtId="0" fontId="47" fillId="6" borderId="6" xfId="36" applyFont="1" applyFill="1" applyBorder="1" applyAlignment="1">
      <alignment horizontal="center" vertical="center" shrinkToFit="1"/>
    </xf>
    <xf numFmtId="0" fontId="60" fillId="6" borderId="6" xfId="36" applyFont="1" applyFill="1" applyBorder="1" applyAlignment="1">
      <alignment horizontal="left" vertical="center" shrinkToFit="1"/>
    </xf>
    <xf numFmtId="0" fontId="60" fillId="6" borderId="0" xfId="36" applyFont="1" applyFill="1" applyAlignment="1">
      <alignment horizontal="left" vertical="center" shrinkToFit="1"/>
    </xf>
    <xf numFmtId="0" fontId="47" fillId="6" borderId="10" xfId="36" applyFont="1" applyFill="1" applyBorder="1" applyAlignment="1">
      <alignment horizontal="left" vertical="center" wrapText="1"/>
    </xf>
    <xf numFmtId="0" fontId="47" fillId="6" borderId="10" xfId="36" applyFont="1" applyFill="1" applyBorder="1" applyAlignment="1">
      <alignment horizontal="center" vertical="center" shrinkToFit="1"/>
    </xf>
    <xf numFmtId="0" fontId="60" fillId="6" borderId="10" xfId="36" applyFont="1" applyFill="1" applyBorder="1" applyAlignment="1">
      <alignment horizontal="left" vertical="center" shrinkToFit="1"/>
    </xf>
    <xf numFmtId="0" fontId="60" fillId="7" borderId="0" xfId="36" applyFont="1" applyFill="1" applyAlignment="1">
      <alignment horizontal="left" vertical="center" shrinkToFit="1"/>
    </xf>
    <xf numFmtId="0" fontId="2" fillId="0" borderId="0" xfId="36" applyFont="1">
      <alignment vertical="center"/>
    </xf>
    <xf numFmtId="0" fontId="5" fillId="0" borderId="0" xfId="36" applyFont="1">
      <alignment vertical="center"/>
    </xf>
    <xf numFmtId="0" fontId="47" fillId="6" borderId="0" xfId="36" applyFont="1" applyFill="1" applyAlignment="1">
      <alignment horizontal="center" vertical="center" wrapText="1"/>
    </xf>
    <xf numFmtId="0" fontId="47" fillId="6" borderId="0" xfId="36" applyFont="1" applyFill="1" applyAlignment="1">
      <alignment horizontal="center" vertical="center" shrinkToFit="1"/>
    </xf>
    <xf numFmtId="0" fontId="6" fillId="0" borderId="0" xfId="36" applyFont="1">
      <alignment vertical="center"/>
    </xf>
    <xf numFmtId="0" fontId="47" fillId="0" borderId="0" xfId="36" applyFont="1" applyAlignment="1">
      <alignment horizontal="center" vertical="center"/>
    </xf>
    <xf numFmtId="0" fontId="47" fillId="0" borderId="0" xfId="36" applyFont="1" applyAlignment="1">
      <alignment horizontal="center" vertical="center" shrinkToFit="1"/>
    </xf>
    <xf numFmtId="0" fontId="60" fillId="7" borderId="0" xfId="36" applyFont="1" applyFill="1" applyAlignment="1">
      <alignment horizontal="center" vertical="center" shrinkToFit="1"/>
    </xf>
    <xf numFmtId="0" fontId="9" fillId="0" borderId="0" xfId="36" applyFont="1">
      <alignment vertical="center"/>
    </xf>
    <xf numFmtId="0" fontId="60" fillId="0" borderId="0" xfId="36" applyFont="1" applyAlignment="1">
      <alignment horizontal="center" vertical="center" shrinkToFit="1"/>
    </xf>
    <xf numFmtId="0" fontId="47" fillId="0" borderId="0" xfId="36" applyFont="1" applyAlignment="1">
      <alignment vertical="center" wrapText="1"/>
    </xf>
    <xf numFmtId="0" fontId="60" fillId="2" borderId="0" xfId="36" applyFont="1" applyFill="1" applyAlignment="1">
      <alignment horizontal="left" vertical="center" shrinkToFit="1"/>
    </xf>
    <xf numFmtId="0" fontId="60" fillId="6" borderId="0" xfId="36" applyFont="1" applyFill="1" applyAlignment="1">
      <alignment horizontal="center" vertical="center" shrinkToFit="1"/>
    </xf>
    <xf numFmtId="0" fontId="3" fillId="0" borderId="0" xfId="36" applyFont="1">
      <alignment vertical="center"/>
    </xf>
    <xf numFmtId="0" fontId="52" fillId="0" borderId="0" xfId="50" applyFont="1">
      <alignment vertical="center"/>
    </xf>
    <xf numFmtId="0" fontId="60" fillId="0" borderId="0" xfId="0" applyFont="1">
      <alignment vertical="center"/>
    </xf>
    <xf numFmtId="0" fontId="47" fillId="0" borderId="20" xfId="0" applyFont="1" applyBorder="1">
      <alignment vertical="center"/>
    </xf>
    <xf numFmtId="0" fontId="47" fillId="0" borderId="19" xfId="0" applyFont="1" applyBorder="1">
      <alignment vertical="center"/>
    </xf>
    <xf numFmtId="0" fontId="47" fillId="2" borderId="1" xfId="0" applyFont="1" applyFill="1" applyBorder="1">
      <alignment vertical="center"/>
    </xf>
    <xf numFmtId="0" fontId="47" fillId="2" borderId="6" xfId="0" applyFont="1" applyFill="1" applyBorder="1">
      <alignment vertical="center"/>
    </xf>
    <xf numFmtId="0" fontId="47" fillId="2" borderId="7" xfId="0" applyFont="1" applyFill="1" applyBorder="1">
      <alignment vertical="center"/>
    </xf>
    <xf numFmtId="0" fontId="47" fillId="2" borderId="8" xfId="0" applyFont="1" applyFill="1" applyBorder="1">
      <alignment vertical="center"/>
    </xf>
    <xf numFmtId="0" fontId="47" fillId="2" borderId="0" xfId="0" applyFont="1" applyFill="1">
      <alignment vertical="center"/>
    </xf>
    <xf numFmtId="0" fontId="47" fillId="2" borderId="9" xfId="0" applyFont="1" applyFill="1" applyBorder="1">
      <alignment vertical="center"/>
    </xf>
    <xf numFmtId="0" fontId="47" fillId="2" borderId="4" xfId="0" applyFont="1" applyFill="1" applyBorder="1">
      <alignment vertical="center"/>
    </xf>
    <xf numFmtId="0" fontId="47" fillId="2" borderId="10" xfId="0" applyFont="1" applyFill="1" applyBorder="1">
      <alignment vertical="center"/>
    </xf>
    <xf numFmtId="0" fontId="47" fillId="2" borderId="11" xfId="0" applyFont="1" applyFill="1" applyBorder="1">
      <alignment vertical="center"/>
    </xf>
    <xf numFmtId="0" fontId="101" fillId="0" borderId="0" xfId="0" applyFont="1">
      <alignment vertical="center"/>
    </xf>
    <xf numFmtId="49" fontId="47" fillId="0" borderId="0" xfId="0" applyNumberFormat="1" applyFont="1">
      <alignment vertical="center"/>
    </xf>
    <xf numFmtId="0" fontId="47" fillId="0" borderId="0" xfId="0" applyFont="1" applyAlignment="1">
      <alignment horizontal="left" vertical="top" wrapText="1"/>
    </xf>
    <xf numFmtId="0" fontId="60" fillId="0" borderId="0" xfId="0" applyFont="1" applyAlignment="1">
      <alignment horizontal="center" vertical="center"/>
    </xf>
    <xf numFmtId="0" fontId="64" fillId="0" borderId="0" xfId="0" applyFont="1">
      <alignment vertical="center"/>
    </xf>
    <xf numFmtId="0" fontId="53" fillId="6" borderId="0" xfId="0" applyFont="1" applyFill="1">
      <alignment vertical="center"/>
    </xf>
    <xf numFmtId="0" fontId="47" fillId="6" borderId="0" xfId="0" applyFont="1" applyFill="1" applyAlignment="1">
      <alignment horizontal="center" vertical="center"/>
    </xf>
    <xf numFmtId="0" fontId="47" fillId="6" borderId="0" xfId="0" applyFont="1" applyFill="1" applyAlignment="1">
      <alignment horizontal="centerContinuous" vertical="center"/>
    </xf>
    <xf numFmtId="0" fontId="53" fillId="6" borderId="0" xfId="0" applyFont="1" applyFill="1" applyAlignment="1">
      <alignment vertical="center" wrapText="1"/>
    </xf>
    <xf numFmtId="0" fontId="52" fillId="2" borderId="8" xfId="0" applyFont="1" applyFill="1" applyBorder="1">
      <alignment vertical="center"/>
    </xf>
    <xf numFmtId="0" fontId="52" fillId="0" borderId="0" xfId="0" applyFont="1">
      <alignment vertical="center"/>
    </xf>
    <xf numFmtId="0" fontId="52" fillId="2" borderId="0" xfId="0" applyFont="1" applyFill="1">
      <alignment vertical="center"/>
    </xf>
    <xf numFmtId="0" fontId="142" fillId="0" borderId="0" xfId="0" applyFont="1">
      <alignment vertical="center"/>
    </xf>
    <xf numFmtId="0" fontId="78" fillId="0" borderId="0" xfId="0" applyFont="1">
      <alignment vertical="center"/>
    </xf>
    <xf numFmtId="0" fontId="143" fillId="0" borderId="0" xfId="0" applyFont="1">
      <alignment vertical="center"/>
    </xf>
    <xf numFmtId="0" fontId="144" fillId="0" borderId="0" xfId="0" applyFont="1">
      <alignment vertical="center"/>
    </xf>
    <xf numFmtId="0" fontId="52" fillId="0" borderId="8" xfId="0" applyFont="1" applyBorder="1">
      <alignment vertical="center"/>
    </xf>
    <xf numFmtId="0" fontId="49" fillId="2" borderId="8" xfId="0" applyFont="1" applyFill="1" applyBorder="1">
      <alignment vertical="center"/>
    </xf>
    <xf numFmtId="0" fontId="55" fillId="0" borderId="0" xfId="0" applyFont="1" applyAlignment="1">
      <alignment vertical="top"/>
    </xf>
    <xf numFmtId="188" fontId="48" fillId="3" borderId="0" xfId="0" applyNumberFormat="1" applyFont="1" applyFill="1" applyAlignment="1">
      <alignment horizontal="center" vertical="center" shrinkToFit="1"/>
    </xf>
    <xf numFmtId="0" fontId="21" fillId="0" borderId="0" xfId="10">
      <alignment vertical="center"/>
    </xf>
    <xf numFmtId="0" fontId="102" fillId="0" borderId="0" xfId="0" applyFont="1">
      <alignment vertical="center"/>
    </xf>
    <xf numFmtId="0" fontId="55" fillId="0" borderId="0" xfId="0" applyFont="1" applyAlignment="1">
      <alignment horizontal="left" vertical="top"/>
    </xf>
    <xf numFmtId="0" fontId="47" fillId="2" borderId="22" xfId="0" applyFont="1" applyFill="1" applyBorder="1" applyAlignment="1">
      <alignment vertical="center" shrinkToFit="1"/>
    </xf>
    <xf numFmtId="0" fontId="47" fillId="2" borderId="32" xfId="0" applyFont="1" applyFill="1" applyBorder="1" applyAlignment="1">
      <alignment vertical="center" shrinkToFit="1"/>
    </xf>
    <xf numFmtId="0" fontId="47" fillId="2" borderId="25" xfId="0" applyFont="1" applyFill="1" applyBorder="1" applyAlignment="1">
      <alignment vertical="center" shrinkToFit="1"/>
    </xf>
    <xf numFmtId="0" fontId="27" fillId="0" borderId="0" xfId="0" applyFont="1" applyAlignment="1">
      <alignment horizontal="left" vertical="center"/>
    </xf>
    <xf numFmtId="179" fontId="47" fillId="3" borderId="0" xfId="0" applyNumberFormat="1" applyFont="1" applyFill="1" applyAlignment="1">
      <alignment vertical="center" shrinkToFit="1"/>
    </xf>
    <xf numFmtId="178" fontId="47" fillId="0" borderId="0" xfId="0" applyNumberFormat="1" applyFont="1" applyAlignment="1">
      <alignment vertical="center" shrinkToFit="1"/>
    </xf>
    <xf numFmtId="0" fontId="27" fillId="0" borderId="0" xfId="0" applyFont="1" applyAlignment="1">
      <alignment horizontal="left" vertical="center" indent="1"/>
    </xf>
    <xf numFmtId="178" fontId="47" fillId="3" borderId="0" xfId="0" applyNumberFormat="1" applyFont="1" applyFill="1" applyAlignment="1">
      <alignment horizontal="right" vertical="center" shrinkToFit="1"/>
    </xf>
    <xf numFmtId="178" fontId="47" fillId="0" borderId="0" xfId="0" applyNumberFormat="1" applyFont="1" applyAlignment="1">
      <alignment horizontal="right" vertical="center" shrinkToFit="1"/>
    </xf>
    <xf numFmtId="0" fontId="32" fillId="0" borderId="0" xfId="0" applyFont="1" applyAlignment="1">
      <alignment horizontal="left" vertical="center"/>
    </xf>
    <xf numFmtId="0" fontId="74" fillId="0" borderId="0" xfId="0" applyFont="1" applyAlignment="1">
      <alignment horizontal="left" vertical="center"/>
    </xf>
    <xf numFmtId="0" fontId="55" fillId="0" borderId="0" xfId="0" applyFont="1" applyAlignment="1">
      <alignment vertical="center" wrapText="1"/>
    </xf>
    <xf numFmtId="177" fontId="63" fillId="0" borderId="0" xfId="0" applyNumberFormat="1" applyFont="1" applyAlignment="1">
      <alignment horizontal="left" vertical="center" shrinkToFit="1"/>
    </xf>
    <xf numFmtId="0" fontId="65" fillId="0" borderId="0" xfId="0" applyFont="1" applyAlignment="1">
      <alignment horizontal="left" vertical="center"/>
    </xf>
    <xf numFmtId="0" fontId="75" fillId="0" borderId="0" xfId="0" applyFont="1" applyAlignment="1">
      <alignment horizontal="left" vertical="center"/>
    </xf>
    <xf numFmtId="183" fontId="32" fillId="0" borderId="0" xfId="0" applyNumberFormat="1" applyFont="1">
      <alignment vertical="center"/>
    </xf>
    <xf numFmtId="179" fontId="48" fillId="3" borderId="0" xfId="0" applyNumberFormat="1" applyFont="1" applyFill="1" applyAlignment="1">
      <alignment horizontal="center" vertical="center" shrinkToFit="1"/>
    </xf>
    <xf numFmtId="0" fontId="73" fillId="0" borderId="0" xfId="0" applyFont="1" applyAlignment="1">
      <alignment horizontal="left" vertical="top"/>
    </xf>
    <xf numFmtId="0" fontId="73" fillId="0" borderId="0" xfId="0" applyFont="1">
      <alignment vertical="center"/>
    </xf>
    <xf numFmtId="0" fontId="32" fillId="0" borderId="0" xfId="0" applyFont="1" applyAlignment="1">
      <alignment horizontal="right" vertical="center"/>
    </xf>
    <xf numFmtId="0" fontId="49" fillId="6" borderId="0" xfId="0" applyFont="1" applyFill="1">
      <alignment vertical="center"/>
    </xf>
    <xf numFmtId="0" fontId="52" fillId="6" borderId="0" xfId="0" applyFont="1" applyFill="1">
      <alignment vertical="center"/>
    </xf>
    <xf numFmtId="179" fontId="48" fillId="0" borderId="0" xfId="0" applyNumberFormat="1" applyFont="1" applyAlignment="1">
      <alignment horizontal="center" vertical="center" shrinkToFit="1"/>
    </xf>
    <xf numFmtId="0" fontId="62" fillId="0" borderId="0" xfId="0" applyFont="1" applyAlignment="1">
      <alignment vertical="center" wrapText="1"/>
    </xf>
    <xf numFmtId="0" fontId="27" fillId="0" borderId="0" xfId="0" applyFont="1" applyAlignment="1">
      <alignment vertical="center" wrapText="1"/>
    </xf>
    <xf numFmtId="0" fontId="43" fillId="0" borderId="0" xfId="0" applyFont="1">
      <alignment vertical="center"/>
    </xf>
    <xf numFmtId="0" fontId="43" fillId="0" borderId="0" xfId="0" applyFont="1" applyAlignment="1">
      <alignment horizontal="left" vertical="center"/>
    </xf>
    <xf numFmtId="0" fontId="124"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right" vertical="center"/>
    </xf>
    <xf numFmtId="0" fontId="53" fillId="0" borderId="0" xfId="0" applyFont="1" applyAlignment="1">
      <alignment horizontal="right" vertical="center"/>
    </xf>
    <xf numFmtId="0" fontId="53" fillId="3" borderId="0" xfId="0" applyFont="1" applyFill="1" applyAlignment="1">
      <alignment horizontal="right" vertical="center"/>
    </xf>
    <xf numFmtId="0" fontId="53" fillId="0" borderId="13" xfId="0" applyFont="1" applyBorder="1" applyAlignment="1">
      <alignment horizontal="center" vertical="center"/>
    </xf>
    <xf numFmtId="185" fontId="53" fillId="3" borderId="20" xfId="0" applyNumberFormat="1" applyFont="1" applyFill="1" applyBorder="1" applyAlignment="1">
      <alignment horizontal="right" vertical="center" shrinkToFit="1"/>
    </xf>
    <xf numFmtId="185" fontId="53" fillId="3" borderId="18" xfId="0" applyNumberFormat="1" applyFont="1" applyFill="1" applyBorder="1" applyAlignment="1">
      <alignment horizontal="right" vertical="center" shrinkToFit="1"/>
    </xf>
    <xf numFmtId="185" fontId="53" fillId="3" borderId="19" xfId="0" applyNumberFormat="1" applyFont="1" applyFill="1" applyBorder="1" applyAlignment="1">
      <alignment horizontal="right" vertical="center" shrinkToFit="1"/>
    </xf>
    <xf numFmtId="0" fontId="47" fillId="0" borderId="0" xfId="0" applyFont="1" applyAlignment="1">
      <alignment vertical="center" shrinkToFit="1"/>
    </xf>
    <xf numFmtId="177" fontId="47" fillId="0" borderId="0" xfId="0" applyNumberFormat="1" applyFont="1">
      <alignment vertical="center"/>
    </xf>
    <xf numFmtId="0" fontId="51" fillId="0" borderId="17" xfId="0" applyFont="1" applyBorder="1" applyAlignment="1">
      <alignment horizontal="center" vertical="center"/>
    </xf>
    <xf numFmtId="0" fontId="51" fillId="0" borderId="17" xfId="0" applyFont="1" applyBorder="1" applyAlignment="1">
      <alignment horizontal="center" vertical="center" wrapText="1"/>
    </xf>
    <xf numFmtId="0" fontId="51" fillId="0" borderId="19" xfId="0" applyFont="1" applyBorder="1" applyAlignment="1">
      <alignment horizontal="center" vertical="center"/>
    </xf>
    <xf numFmtId="0" fontId="51" fillId="0" borderId="19" xfId="0" applyFont="1" applyBorder="1" applyAlignment="1">
      <alignment horizontal="center" vertical="center" wrapText="1"/>
    </xf>
    <xf numFmtId="0" fontId="61" fillId="0" borderId="0" xfId="0" applyFont="1">
      <alignment vertical="center"/>
    </xf>
    <xf numFmtId="0" fontId="51" fillId="0" borderId="20" xfId="0" applyFont="1" applyBorder="1">
      <alignment vertical="center"/>
    </xf>
    <xf numFmtId="184" fontId="51" fillId="3" borderId="20" xfId="0" applyNumberFormat="1" applyFont="1" applyFill="1" applyBorder="1" applyAlignment="1">
      <alignment vertical="center" shrinkToFit="1"/>
    </xf>
    <xf numFmtId="0" fontId="51" fillId="0" borderId="18" xfId="0" applyFont="1" applyBorder="1">
      <alignment vertical="center"/>
    </xf>
    <xf numFmtId="184" fontId="51" fillId="3" borderId="18" xfId="0" applyNumberFormat="1" applyFont="1" applyFill="1" applyBorder="1" applyAlignment="1">
      <alignment vertical="center" shrinkToFit="1"/>
    </xf>
    <xf numFmtId="0" fontId="51" fillId="0" borderId="19" xfId="0" applyFont="1" applyBorder="1">
      <alignment vertical="center"/>
    </xf>
    <xf numFmtId="184" fontId="51" fillId="3" borderId="19" xfId="0" applyNumberFormat="1" applyFont="1" applyFill="1" applyBorder="1" applyAlignment="1">
      <alignment vertical="center" shrinkToFit="1"/>
    </xf>
    <xf numFmtId="184" fontId="51" fillId="3" borderId="28" xfId="0" applyNumberFormat="1" applyFont="1" applyFill="1" applyBorder="1" applyAlignment="1">
      <alignment vertical="center" shrinkToFit="1"/>
    </xf>
    <xf numFmtId="177" fontId="50" fillId="0" borderId="30" xfId="0" applyNumberFormat="1" applyFont="1" applyBorder="1" applyAlignment="1">
      <alignment horizontal="center" vertical="center"/>
    </xf>
    <xf numFmtId="0" fontId="51" fillId="0" borderId="28" xfId="0" applyFont="1" applyBorder="1">
      <alignment vertical="center"/>
    </xf>
    <xf numFmtId="0" fontId="51" fillId="0" borderId="0" xfId="0" applyFont="1" applyAlignment="1">
      <alignment horizontal="center" vertical="center" textRotation="255"/>
    </xf>
    <xf numFmtId="0" fontId="51" fillId="0" borderId="0" xfId="0" applyFont="1" applyAlignment="1">
      <alignment horizontal="center" vertical="center" textRotation="255" shrinkToFit="1"/>
    </xf>
    <xf numFmtId="0" fontId="51" fillId="0" borderId="0" xfId="0" applyFont="1">
      <alignment vertical="center"/>
    </xf>
    <xf numFmtId="184" fontId="51" fillId="0" borderId="0" xfId="0" applyNumberFormat="1" applyFont="1" applyAlignment="1">
      <alignment vertical="center" shrinkToFit="1"/>
    </xf>
    <xf numFmtId="184" fontId="47" fillId="3" borderId="13" xfId="0" applyNumberFormat="1" applyFont="1" applyFill="1" applyBorder="1" applyAlignment="1">
      <alignment vertical="center" shrinkToFit="1"/>
    </xf>
    <xf numFmtId="184" fontId="47" fillId="0" borderId="0" xfId="0" applyNumberFormat="1" applyFont="1" applyAlignment="1">
      <alignment vertical="center" shrinkToFit="1"/>
    </xf>
    <xf numFmtId="0" fontId="56" fillId="0" borderId="0" xfId="0" applyFont="1" applyAlignment="1">
      <alignment horizontal="right" vertical="center" indent="1"/>
    </xf>
    <xf numFmtId="0" fontId="59" fillId="0" borderId="31" xfId="0" applyFont="1" applyBorder="1">
      <alignment vertical="center"/>
    </xf>
    <xf numFmtId="0" fontId="74" fillId="0" borderId="0" xfId="0" applyFont="1" applyAlignment="1">
      <alignment horizontal="center" vertical="center"/>
    </xf>
    <xf numFmtId="0" fontId="68" fillId="0" borderId="0" xfId="0" applyFont="1" applyAlignment="1">
      <alignment horizontal="left" vertical="center"/>
    </xf>
    <xf numFmtId="179" fontId="47" fillId="0" borderId="0" xfId="0" applyNumberFormat="1" applyFont="1" applyAlignment="1">
      <alignment horizontal="right" vertical="center" indent="1" shrinkToFit="1"/>
    </xf>
    <xf numFmtId="179" fontId="47" fillId="6" borderId="0" xfId="0" applyNumberFormat="1" applyFont="1" applyFill="1" applyAlignment="1">
      <alignment horizontal="right" vertical="center" indent="1" shrinkToFit="1"/>
    </xf>
    <xf numFmtId="0" fontId="55" fillId="6" borderId="0" xfId="0" applyFont="1" applyFill="1" applyAlignment="1">
      <alignment horizontal="center" vertical="center"/>
    </xf>
    <xf numFmtId="181" fontId="32" fillId="3" borderId="10" xfId="0" applyNumberFormat="1" applyFont="1" applyFill="1" applyBorder="1" applyAlignment="1">
      <alignment horizontal="center" vertical="center" shrinkToFit="1"/>
    </xf>
    <xf numFmtId="0" fontId="27" fillId="0" borderId="10" xfId="0" applyFont="1" applyBorder="1" applyAlignment="1">
      <alignment horizontal="left" vertical="center"/>
    </xf>
    <xf numFmtId="181" fontId="32" fillId="6" borderId="0" xfId="0" applyNumberFormat="1" applyFont="1" applyFill="1" applyAlignment="1">
      <alignment horizontal="center" vertical="center" shrinkToFit="1"/>
    </xf>
    <xf numFmtId="0" fontId="27" fillId="6" borderId="0" xfId="0" applyFont="1" applyFill="1" applyAlignment="1">
      <alignment horizontal="left" vertical="center"/>
    </xf>
    <xf numFmtId="193" fontId="47" fillId="2" borderId="13" xfId="2" applyNumberFormat="1" applyFont="1" applyFill="1" applyBorder="1" applyAlignment="1" applyProtection="1">
      <alignment vertical="center" shrinkToFit="1"/>
    </xf>
    <xf numFmtId="193" fontId="60" fillId="2" borderId="13" xfId="2" applyNumberFormat="1" applyFont="1" applyFill="1" applyBorder="1" applyAlignment="1" applyProtection="1">
      <alignment vertical="center" shrinkToFit="1"/>
    </xf>
    <xf numFmtId="38" fontId="47" fillId="6" borderId="0" xfId="2" applyFont="1" applyFill="1" applyBorder="1" applyAlignment="1" applyProtection="1">
      <alignment vertical="center" shrinkToFit="1"/>
    </xf>
    <xf numFmtId="38" fontId="47" fillId="6" borderId="0" xfId="2" applyFont="1" applyFill="1" applyBorder="1" applyAlignment="1" applyProtection="1">
      <alignment vertical="center"/>
    </xf>
    <xf numFmtId="0" fontId="47" fillId="6" borderId="6" xfId="0" applyFont="1" applyFill="1" applyBorder="1" applyAlignment="1">
      <alignment horizontal="center" vertical="center" wrapText="1"/>
    </xf>
    <xf numFmtId="179" fontId="47" fillId="3" borderId="3" xfId="0" applyNumberFormat="1" applyFont="1" applyFill="1" applyBorder="1" applyAlignment="1">
      <alignment horizontal="centerContinuous" vertical="center"/>
    </xf>
    <xf numFmtId="179" fontId="47" fillId="3" borderId="2" xfId="0" applyNumberFormat="1" applyFont="1" applyFill="1" applyBorder="1" applyAlignment="1">
      <alignment horizontal="centerContinuous" vertical="center"/>
    </xf>
    <xf numFmtId="179" fontId="47" fillId="6" borderId="0" xfId="0" applyNumberFormat="1" applyFont="1" applyFill="1" applyAlignment="1">
      <alignment vertical="center" shrinkToFit="1"/>
    </xf>
    <xf numFmtId="0" fontId="47" fillId="0" borderId="0" xfId="0" applyFont="1" applyAlignment="1">
      <alignment horizontal="center" vertical="center" wrapText="1"/>
    </xf>
    <xf numFmtId="179" fontId="47" fillId="0" borderId="0" xfId="0" applyNumberFormat="1" applyFont="1" applyAlignment="1">
      <alignment vertical="center" shrinkToFit="1"/>
    </xf>
    <xf numFmtId="0" fontId="47" fillId="0" borderId="0" xfId="0" applyFont="1" applyAlignment="1">
      <alignment horizontal="center" vertical="center" shrinkToFit="1"/>
    </xf>
    <xf numFmtId="179" fontId="47" fillId="0" borderId="0" xfId="0" applyNumberFormat="1" applyFont="1" applyAlignment="1">
      <alignment horizontal="center" vertical="center" shrinkToFit="1"/>
    </xf>
    <xf numFmtId="179" fontId="47" fillId="0" borderId="0" xfId="0" applyNumberFormat="1" applyFont="1" applyAlignment="1">
      <alignment horizontal="centerContinuous" vertical="center"/>
    </xf>
    <xf numFmtId="0" fontId="139" fillId="0" borderId="0" xfId="0" applyFont="1" applyAlignment="1">
      <alignment horizontal="left" vertical="center"/>
    </xf>
    <xf numFmtId="0" fontId="47" fillId="0" borderId="0" xfId="38" applyFont="1" applyAlignment="1">
      <alignment vertical="center"/>
    </xf>
    <xf numFmtId="0" fontId="123" fillId="0" borderId="0" xfId="38" applyAlignment="1">
      <alignment vertical="center"/>
    </xf>
    <xf numFmtId="0" fontId="123" fillId="0" borderId="0" xfId="38" applyAlignment="1">
      <alignment horizontal="center" vertical="center"/>
    </xf>
    <xf numFmtId="0" fontId="123" fillId="0" borderId="0" xfId="38" applyAlignment="1">
      <alignment horizontal="center" vertical="center" wrapText="1"/>
    </xf>
    <xf numFmtId="0" fontId="123" fillId="0" borderId="0" xfId="38" applyAlignment="1">
      <alignment horizontal="left" vertical="center" wrapText="1"/>
    </xf>
    <xf numFmtId="0" fontId="53" fillId="0" borderId="17" xfId="0" applyFont="1" applyBorder="1" applyAlignment="1">
      <alignment horizontal="center" vertical="center" wrapText="1"/>
    </xf>
    <xf numFmtId="184" fontId="47" fillId="3" borderId="13" xfId="0" applyNumberFormat="1" applyFont="1" applyFill="1" applyBorder="1" applyAlignment="1">
      <alignment horizontal="center" vertical="center" shrinkToFit="1"/>
    </xf>
    <xf numFmtId="0" fontId="47" fillId="0" borderId="0" xfId="50" applyFont="1">
      <alignment vertical="center"/>
    </xf>
    <xf numFmtId="0" fontId="47" fillId="0" borderId="0" xfId="50" applyFont="1" applyAlignment="1">
      <alignment horizontal="center" vertical="center"/>
    </xf>
    <xf numFmtId="0" fontId="47" fillId="0" borderId="13" xfId="50" applyFont="1" applyBorder="1">
      <alignment vertical="center"/>
    </xf>
    <xf numFmtId="0" fontId="47" fillId="0" borderId="13" xfId="50" applyFont="1" applyBorder="1" applyAlignment="1">
      <alignment horizontal="center" vertical="center"/>
    </xf>
    <xf numFmtId="191" fontId="47" fillId="0" borderId="13" xfId="50" applyNumberFormat="1" applyFont="1" applyBorder="1" applyAlignment="1">
      <alignment horizontal="center" vertical="center"/>
    </xf>
    <xf numFmtId="0" fontId="47" fillId="0" borderId="8" xfId="50" applyFont="1" applyBorder="1" applyAlignment="1">
      <alignment horizontal="centerContinuous" vertical="center"/>
    </xf>
    <xf numFmtId="0" fontId="47" fillId="0" borderId="0" xfId="50" applyFont="1" applyAlignment="1">
      <alignment horizontal="centerContinuous" vertical="center"/>
    </xf>
    <xf numFmtId="0" fontId="47" fillId="0" borderId="13" xfId="50" applyFont="1" applyBorder="1" applyAlignment="1">
      <alignment horizontal="centerContinuous" vertical="center"/>
    </xf>
    <xf numFmtId="0" fontId="47" fillId="0" borderId="3" xfId="50" applyFont="1" applyBorder="1" applyAlignment="1">
      <alignment horizontal="centerContinuous" vertical="center"/>
    </xf>
    <xf numFmtId="0" fontId="47" fillId="0" borderId="5" xfId="50" applyFont="1" applyBorder="1" applyAlignment="1">
      <alignment horizontal="centerContinuous" vertical="center"/>
    </xf>
    <xf numFmtId="38" fontId="47" fillId="0" borderId="13" xfId="2" applyFont="1" applyBorder="1" applyAlignment="1" applyProtection="1">
      <alignment horizontal="center" vertical="center"/>
    </xf>
    <xf numFmtId="0" fontId="47" fillId="0" borderId="13" xfId="50" applyFont="1" applyBorder="1" applyAlignment="1">
      <alignment horizontal="center" vertical="center" shrinkToFit="1"/>
    </xf>
    <xf numFmtId="0" fontId="53" fillId="0" borderId="13" xfId="50" applyFont="1" applyBorder="1" applyAlignment="1">
      <alignment horizontal="center" vertical="center"/>
    </xf>
    <xf numFmtId="0" fontId="47" fillId="0" borderId="0" xfId="50" applyFont="1" applyAlignment="1">
      <alignment horizontal="left" vertical="center"/>
    </xf>
    <xf numFmtId="0" fontId="47" fillId="9" borderId="13" xfId="50" applyFont="1" applyFill="1" applyBorder="1" applyAlignment="1">
      <alignment horizontal="center" vertical="center" shrinkToFit="1"/>
    </xf>
    <xf numFmtId="0" fontId="47" fillId="4" borderId="13" xfId="50" applyFont="1" applyFill="1" applyBorder="1">
      <alignment vertical="center"/>
    </xf>
    <xf numFmtId="49" fontId="47" fillId="13" borderId="13" xfId="50" applyNumberFormat="1" applyFont="1" applyFill="1" applyBorder="1" applyAlignment="1">
      <alignment horizontal="center" vertical="center" shrinkToFit="1"/>
    </xf>
    <xf numFmtId="190" fontId="47" fillId="10" borderId="13" xfId="50" applyNumberFormat="1" applyFont="1" applyFill="1" applyBorder="1" applyAlignment="1">
      <alignment horizontal="center" vertical="center" shrinkToFit="1"/>
    </xf>
    <xf numFmtId="40" fontId="47" fillId="10" borderId="13" xfId="51" applyNumberFormat="1" applyFont="1" applyFill="1" applyBorder="1" applyAlignment="1" applyProtection="1">
      <alignment horizontal="center" vertical="center" shrinkToFit="1"/>
    </xf>
    <xf numFmtId="0" fontId="47" fillId="12" borderId="13" xfId="50" applyFont="1" applyFill="1" applyBorder="1" applyAlignment="1">
      <alignment horizontal="center" vertical="center" shrinkToFit="1"/>
    </xf>
    <xf numFmtId="10" fontId="47" fillId="10" borderId="13" xfId="50" applyNumberFormat="1" applyFont="1" applyFill="1" applyBorder="1" applyAlignment="1">
      <alignment horizontal="center" vertical="center" shrinkToFit="1"/>
    </xf>
    <xf numFmtId="0" fontId="50" fillId="0" borderId="13" xfId="50" applyFont="1" applyBorder="1" applyAlignment="1">
      <alignment horizontal="center" vertical="center"/>
    </xf>
    <xf numFmtId="0" fontId="50" fillId="0" borderId="6" xfId="50" applyFont="1" applyBorder="1" applyAlignment="1">
      <alignment horizontal="centerContinuous" vertical="center"/>
    </xf>
    <xf numFmtId="0" fontId="50" fillId="0" borderId="6" xfId="0" applyFont="1" applyBorder="1" applyAlignment="1">
      <alignment horizontal="centerContinuous" vertical="center"/>
    </xf>
    <xf numFmtId="0" fontId="44" fillId="0" borderId="0" xfId="0" applyFont="1" applyAlignment="1">
      <alignment horizontal="center" vertical="center"/>
    </xf>
    <xf numFmtId="0" fontId="50" fillId="0" borderId="3" xfId="50" applyFont="1" applyBorder="1" applyAlignment="1">
      <alignment horizontal="center" vertical="center"/>
    </xf>
    <xf numFmtId="0" fontId="52" fillId="0" borderId="0" xfId="50" applyFont="1" applyAlignment="1">
      <alignment horizontal="center" vertical="center"/>
    </xf>
    <xf numFmtId="0" fontId="52" fillId="0" borderId="13" xfId="50" applyFont="1" applyBorder="1" applyAlignment="1">
      <alignment horizontal="center" vertical="center"/>
    </xf>
    <xf numFmtId="0" fontId="50" fillId="0" borderId="3" xfId="50" applyFont="1" applyBorder="1" applyAlignment="1">
      <alignment vertical="center" wrapText="1"/>
    </xf>
    <xf numFmtId="0" fontId="50" fillId="0" borderId="13" xfId="50" applyFont="1" applyBorder="1" applyAlignment="1">
      <alignment horizontal="centerContinuous" vertical="center" wrapText="1"/>
    </xf>
    <xf numFmtId="0" fontId="52" fillId="0" borderId="13" xfId="50" applyFont="1" applyBorder="1" applyAlignment="1">
      <alignment horizontal="center" vertical="center" wrapText="1"/>
    </xf>
    <xf numFmtId="0" fontId="52" fillId="0" borderId="12" xfId="50" applyFont="1" applyBorder="1" applyAlignment="1">
      <alignment horizontal="center" vertical="center" wrapText="1"/>
    </xf>
    <xf numFmtId="0" fontId="97" fillId="0" borderId="13" xfId="50" applyFont="1" applyBorder="1" applyAlignment="1">
      <alignment horizontal="center" vertical="center" wrapText="1"/>
    </xf>
    <xf numFmtId="0" fontId="47" fillId="0" borderId="13" xfId="50" applyFont="1" applyBorder="1" applyAlignment="1">
      <alignment horizontal="center" vertical="center" wrapText="1"/>
    </xf>
    <xf numFmtId="0" fontId="47" fillId="0" borderId="3" xfId="50" applyFont="1" applyBorder="1" applyAlignment="1">
      <alignment horizontal="centerContinuous" vertical="center" wrapText="1"/>
    </xf>
    <xf numFmtId="0" fontId="50" fillId="0" borderId="13" xfId="50" applyFont="1" applyBorder="1" applyAlignment="1">
      <alignment horizontal="center" vertical="center" shrinkToFit="1"/>
    </xf>
    <xf numFmtId="0" fontId="97" fillId="0" borderId="13" xfId="50" applyFont="1" applyBorder="1" applyAlignment="1">
      <alignment horizontal="center" vertical="center"/>
    </xf>
    <xf numFmtId="0" fontId="97" fillId="0" borderId="0" xfId="50" applyFont="1" applyAlignment="1">
      <alignment horizontal="center" vertical="center"/>
    </xf>
    <xf numFmtId="49" fontId="47" fillId="0" borderId="13" xfId="50" applyNumberFormat="1" applyFont="1" applyBorder="1" applyAlignment="1">
      <alignment horizontal="center" vertical="center" shrinkToFit="1"/>
    </xf>
    <xf numFmtId="38" fontId="47" fillId="0" borderId="13" xfId="2" applyFont="1" applyBorder="1" applyAlignment="1" applyProtection="1">
      <alignment horizontal="center" vertical="center" shrinkToFit="1"/>
    </xf>
    <xf numFmtId="0" fontId="53" fillId="8" borderId="13" xfId="50" applyFont="1" applyFill="1" applyBorder="1">
      <alignment vertical="center"/>
    </xf>
    <xf numFmtId="0" fontId="47" fillId="8" borderId="13" xfId="50" applyFont="1" applyFill="1" applyBorder="1">
      <alignment vertical="center"/>
    </xf>
    <xf numFmtId="38" fontId="53" fillId="8" borderId="13" xfId="51" applyFont="1" applyFill="1" applyBorder="1" applyProtection="1">
      <alignment vertical="center"/>
    </xf>
    <xf numFmtId="38" fontId="47" fillId="3" borderId="13" xfId="2" applyFont="1" applyFill="1" applyBorder="1" applyProtection="1">
      <alignment vertical="center"/>
    </xf>
    <xf numFmtId="40" fontId="47" fillId="8" borderId="13" xfId="2" applyNumberFormat="1" applyFont="1" applyFill="1" applyBorder="1" applyProtection="1">
      <alignment vertical="center"/>
    </xf>
    <xf numFmtId="186" fontId="47" fillId="0" borderId="13" xfId="50" applyNumberFormat="1" applyFont="1" applyBorder="1">
      <alignment vertical="center"/>
    </xf>
    <xf numFmtId="183" fontId="47" fillId="0" borderId="13" xfId="50" applyNumberFormat="1" applyFont="1" applyBorder="1">
      <alignment vertical="center"/>
    </xf>
    <xf numFmtId="38" fontId="47" fillId="0" borderId="13" xfId="2" applyFont="1" applyBorder="1" applyProtection="1">
      <alignment vertical="center"/>
    </xf>
    <xf numFmtId="38" fontId="47" fillId="0" borderId="13" xfId="2" applyFont="1" applyBorder="1" applyAlignment="1" applyProtection="1">
      <alignment horizontal="right" vertical="center"/>
    </xf>
    <xf numFmtId="38" fontId="47" fillId="0" borderId="13" xfId="50" applyNumberFormat="1" applyFont="1" applyBorder="1">
      <alignment vertical="center"/>
    </xf>
    <xf numFmtId="0" fontId="47" fillId="8" borderId="13" xfId="50" applyFont="1" applyFill="1" applyBorder="1" applyAlignment="1">
      <alignment vertical="center" shrinkToFit="1"/>
    </xf>
    <xf numFmtId="0" fontId="53" fillId="8" borderId="12" xfId="50" applyFont="1" applyFill="1" applyBorder="1" applyAlignment="1">
      <alignment vertical="center" shrinkToFit="1"/>
    </xf>
    <xf numFmtId="38" fontId="53" fillId="8" borderId="12" xfId="51" applyFont="1" applyFill="1" applyBorder="1" applyProtection="1">
      <alignment vertical="center"/>
    </xf>
    <xf numFmtId="192" fontId="47" fillId="0" borderId="13" xfId="2" applyNumberFormat="1" applyFont="1" applyBorder="1" applyAlignment="1" applyProtection="1">
      <alignment horizontal="center" vertical="center" shrinkToFit="1"/>
    </xf>
    <xf numFmtId="0" fontId="53" fillId="8" borderId="13" xfId="50" applyFont="1" applyFill="1" applyBorder="1" applyAlignment="1">
      <alignment vertical="center" shrinkToFit="1"/>
    </xf>
    <xf numFmtId="0" fontId="47" fillId="0" borderId="6" xfId="50" applyFont="1" applyBorder="1" applyAlignment="1">
      <alignment horizontal="center" vertical="center" shrinkToFit="1"/>
    </xf>
    <xf numFmtId="0" fontId="50" fillId="0" borderId="6" xfId="50" applyFont="1" applyBorder="1" applyAlignment="1">
      <alignment horizontal="center" vertical="center" shrinkToFit="1"/>
    </xf>
    <xf numFmtId="49" fontId="47" fillId="0" borderId="6" xfId="50" applyNumberFormat="1" applyFont="1" applyBorder="1" applyAlignment="1">
      <alignment horizontal="center" vertical="center" shrinkToFit="1"/>
    </xf>
    <xf numFmtId="0" fontId="47" fillId="0" borderId="6" xfId="50" applyFont="1" applyBorder="1">
      <alignment vertical="center"/>
    </xf>
    <xf numFmtId="0" fontId="52" fillId="0" borderId="13" xfId="50" applyFont="1" applyBorder="1" applyAlignment="1">
      <alignment vertical="center" shrinkToFit="1"/>
    </xf>
    <xf numFmtId="0" fontId="96" fillId="0" borderId="13" xfId="50" applyFont="1" applyBorder="1" applyAlignment="1">
      <alignment vertical="center" shrinkToFit="1"/>
    </xf>
    <xf numFmtId="0" fontId="96" fillId="0" borderId="13" xfId="50" applyFont="1" applyBorder="1" applyAlignment="1">
      <alignment horizontal="center" vertical="center" shrinkToFit="1"/>
    </xf>
    <xf numFmtId="0" fontId="52" fillId="0" borderId="13" xfId="50" applyFont="1" applyBorder="1" applyAlignment="1">
      <alignment vertical="center" wrapText="1" shrinkToFit="1"/>
    </xf>
    <xf numFmtId="0" fontId="83" fillId="0" borderId="13" xfId="50" applyFont="1" applyBorder="1" applyAlignment="1">
      <alignment horizontal="center" vertical="center"/>
    </xf>
    <xf numFmtId="0" fontId="47" fillId="8" borderId="5" xfId="50" applyFont="1" applyFill="1" applyBorder="1">
      <alignment vertical="center"/>
    </xf>
    <xf numFmtId="38" fontId="47" fillId="8" borderId="13" xfId="2" applyFont="1" applyFill="1" applyBorder="1" applyProtection="1">
      <alignment vertical="center"/>
    </xf>
    <xf numFmtId="0" fontId="47" fillId="0" borderId="17" xfId="50" applyFont="1" applyBorder="1">
      <alignment vertical="center"/>
    </xf>
    <xf numFmtId="0" fontId="47" fillId="0" borderId="13" xfId="50" applyFont="1" applyBorder="1" applyAlignment="1">
      <alignment vertical="center" wrapText="1"/>
    </xf>
    <xf numFmtId="0" fontId="47" fillId="8" borderId="7" xfId="50" applyFont="1" applyFill="1" applyBorder="1">
      <alignment vertical="center"/>
    </xf>
    <xf numFmtId="0" fontId="47" fillId="8" borderId="17" xfId="50" applyFont="1" applyFill="1" applyBorder="1">
      <alignment vertical="center"/>
    </xf>
    <xf numFmtId="38" fontId="47" fillId="8" borderId="17" xfId="2" applyFont="1" applyFill="1" applyBorder="1" applyProtection="1">
      <alignment vertical="center"/>
    </xf>
    <xf numFmtId="40" fontId="47" fillId="8" borderId="17" xfId="2" applyNumberFormat="1" applyFont="1" applyFill="1" applyBorder="1" applyProtection="1">
      <alignment vertical="center"/>
    </xf>
    <xf numFmtId="0" fontId="47" fillId="0" borderId="12" xfId="50" applyFont="1" applyBorder="1">
      <alignment vertical="center"/>
    </xf>
    <xf numFmtId="0" fontId="47" fillId="0" borderId="63" xfId="50" applyFont="1" applyBorder="1">
      <alignment vertical="center"/>
    </xf>
    <xf numFmtId="0" fontId="47" fillId="0" borderId="5" xfId="50" applyFont="1" applyBorder="1">
      <alignment vertical="center"/>
    </xf>
    <xf numFmtId="38" fontId="47" fillId="0" borderId="12" xfId="2" applyFont="1" applyBorder="1" applyProtection="1">
      <alignment vertical="center"/>
    </xf>
    <xf numFmtId="0" fontId="47" fillId="0" borderId="46" xfId="50" applyFont="1" applyBorder="1">
      <alignment vertical="center"/>
    </xf>
    <xf numFmtId="0" fontId="47" fillId="0" borderId="66" xfId="50" applyFont="1" applyBorder="1">
      <alignment vertical="center"/>
    </xf>
    <xf numFmtId="38" fontId="47" fillId="3" borderId="66" xfId="2" applyFont="1" applyFill="1" applyBorder="1" applyAlignment="1" applyProtection="1">
      <alignment horizontal="right" vertical="center"/>
    </xf>
    <xf numFmtId="0" fontId="47" fillId="0" borderId="8" xfId="50" applyFont="1" applyBorder="1">
      <alignment vertical="center"/>
    </xf>
    <xf numFmtId="0" fontId="47" fillId="0" borderId="3" xfId="50" applyFont="1" applyBorder="1">
      <alignment vertical="center"/>
    </xf>
    <xf numFmtId="0" fontId="44" fillId="0" borderId="64" xfId="0" applyFont="1" applyBorder="1" applyAlignment="1">
      <alignment horizontal="right" vertical="center"/>
    </xf>
    <xf numFmtId="38" fontId="53" fillId="0" borderId="51" xfId="2" applyFont="1" applyBorder="1" applyProtection="1">
      <alignment vertical="center"/>
    </xf>
    <xf numFmtId="38" fontId="53" fillId="0" borderId="52" xfId="2" applyFont="1" applyBorder="1" applyProtection="1">
      <alignment vertical="center"/>
    </xf>
    <xf numFmtId="38" fontId="53" fillId="0" borderId="66" xfId="50" applyNumberFormat="1" applyFont="1" applyBorder="1">
      <alignment vertical="center"/>
    </xf>
    <xf numFmtId="38" fontId="47" fillId="0" borderId="51" xfId="2" applyFont="1" applyBorder="1" applyProtection="1">
      <alignment vertical="center"/>
    </xf>
    <xf numFmtId="38" fontId="47" fillId="0" borderId="52" xfId="2" applyFont="1" applyBorder="1" applyProtection="1">
      <alignment vertical="center"/>
    </xf>
    <xf numFmtId="38" fontId="47" fillId="0" borderId="66" xfId="50" applyNumberFormat="1" applyFont="1" applyBorder="1">
      <alignment vertical="center"/>
    </xf>
    <xf numFmtId="38" fontId="53" fillId="0" borderId="13" xfId="2" applyFont="1" applyBorder="1" applyAlignment="1" applyProtection="1">
      <alignment vertical="center"/>
    </xf>
    <xf numFmtId="38" fontId="47" fillId="0" borderId="0" xfId="50" applyNumberFormat="1" applyFont="1">
      <alignment vertical="center"/>
    </xf>
    <xf numFmtId="38" fontId="47" fillId="0" borderId="13" xfId="2" applyFont="1" applyBorder="1" applyAlignment="1" applyProtection="1">
      <alignment vertical="center"/>
    </xf>
    <xf numFmtId="38" fontId="53" fillId="0" borderId="13" xfId="50" applyNumberFormat="1" applyFont="1" applyBorder="1">
      <alignment vertical="center"/>
    </xf>
    <xf numFmtId="38" fontId="114" fillId="0" borderId="13" xfId="0" applyNumberFormat="1" applyFont="1" applyBorder="1">
      <alignment vertical="center"/>
    </xf>
    <xf numFmtId="38" fontId="44" fillId="0" borderId="13" xfId="0" applyNumberFormat="1" applyFont="1" applyBorder="1">
      <alignment vertical="center"/>
    </xf>
    <xf numFmtId="40" fontId="47" fillId="14" borderId="13" xfId="51" applyNumberFormat="1" applyFont="1" applyFill="1" applyBorder="1" applyAlignment="1" applyProtection="1">
      <alignment horizontal="center" vertical="center" shrinkToFit="1"/>
      <protection locked="0"/>
    </xf>
    <xf numFmtId="191" fontId="47" fillId="14" borderId="13" xfId="32" applyNumberFormat="1" applyFont="1" applyFill="1" applyBorder="1" applyAlignment="1" applyProtection="1">
      <alignment horizontal="center" vertical="center" shrinkToFit="1"/>
      <protection locked="0"/>
    </xf>
    <xf numFmtId="191" fontId="47" fillId="14" borderId="13" xfId="50" applyNumberFormat="1" applyFont="1" applyFill="1" applyBorder="1" applyAlignment="1" applyProtection="1">
      <alignment horizontal="center" vertical="center" shrinkToFit="1"/>
      <protection locked="0"/>
    </xf>
    <xf numFmtId="0" fontId="51" fillId="0" borderId="0" xfId="10" applyFont="1">
      <alignment vertical="center"/>
    </xf>
    <xf numFmtId="0" fontId="47" fillId="0" borderId="0" xfId="10" applyFont="1">
      <alignment vertical="center"/>
    </xf>
    <xf numFmtId="0" fontId="47" fillId="0" borderId="0" xfId="10" applyFont="1" applyAlignment="1">
      <alignment horizontal="center" vertical="center"/>
    </xf>
    <xf numFmtId="0" fontId="47" fillId="0" borderId="0" xfId="10" applyFont="1" applyAlignment="1">
      <alignment horizontal="left" vertical="center"/>
    </xf>
    <xf numFmtId="0" fontId="47" fillId="0" borderId="0" xfId="10" applyFont="1" applyAlignment="1">
      <alignment horizontal="center" vertical="center" shrinkToFit="1"/>
    </xf>
    <xf numFmtId="0" fontId="47" fillId="0" borderId="0" xfId="10" applyFont="1" applyAlignment="1">
      <alignment horizontal="right" vertical="center"/>
    </xf>
    <xf numFmtId="58" fontId="47" fillId="0" borderId="0" xfId="10" applyNumberFormat="1" applyFont="1" applyAlignment="1">
      <alignment horizontal="right" vertical="center" shrinkToFit="1"/>
    </xf>
    <xf numFmtId="0" fontId="51" fillId="0" borderId="0" xfId="10" applyFont="1" applyAlignment="1">
      <alignment horizontal="center" vertical="center"/>
    </xf>
    <xf numFmtId="0" fontId="51" fillId="0" borderId="0" xfId="10" applyFont="1" applyAlignment="1">
      <alignment vertical="center" shrinkToFit="1"/>
    </xf>
    <xf numFmtId="0" fontId="70" fillId="0" borderId="0" xfId="10" applyFont="1">
      <alignment vertical="center"/>
    </xf>
    <xf numFmtId="0" fontId="53" fillId="0" borderId="0" xfId="10" applyFont="1" applyAlignment="1">
      <alignment horizontal="center" vertical="center" wrapText="1"/>
    </xf>
    <xf numFmtId="0" fontId="55" fillId="0" borderId="0" xfId="10" applyFont="1">
      <alignment vertical="center"/>
    </xf>
    <xf numFmtId="0" fontId="51" fillId="0" borderId="0" xfId="10" applyFont="1" applyAlignment="1">
      <alignment horizontal="center" vertical="center" shrinkToFit="1"/>
    </xf>
    <xf numFmtId="0" fontId="54" fillId="0" borderId="0" xfId="10" applyFont="1">
      <alignment vertical="center"/>
    </xf>
    <xf numFmtId="0" fontId="60" fillId="0" borderId="0" xfId="10" applyFont="1">
      <alignment vertical="center"/>
    </xf>
    <xf numFmtId="0" fontId="47" fillId="0" borderId="10" xfId="10" applyFont="1" applyBorder="1" applyAlignment="1">
      <alignment horizontal="center" vertical="center"/>
    </xf>
    <xf numFmtId="0" fontId="47" fillId="0" borderId="0" xfId="10" applyFont="1" applyAlignment="1">
      <alignment vertical="top"/>
    </xf>
    <xf numFmtId="0" fontId="47" fillId="0" borderId="3" xfId="10" applyFont="1" applyBorder="1">
      <alignment vertical="center"/>
    </xf>
    <xf numFmtId="0" fontId="51" fillId="0" borderId="2" xfId="10" applyFont="1" applyBorder="1" applyAlignment="1">
      <alignment vertical="center" wrapText="1"/>
    </xf>
    <xf numFmtId="0" fontId="51" fillId="0" borderId="2" xfId="10" applyFont="1" applyBorder="1">
      <alignment vertical="center"/>
    </xf>
    <xf numFmtId="0" fontId="47" fillId="0" borderId="8" xfId="10" applyFont="1" applyBorder="1">
      <alignment vertical="center"/>
    </xf>
    <xf numFmtId="0" fontId="51" fillId="0" borderId="10" xfId="10" applyFont="1" applyBorder="1">
      <alignment vertical="center"/>
    </xf>
    <xf numFmtId="0" fontId="51" fillId="0" borderId="10" xfId="10" applyFont="1" applyBorder="1" applyAlignment="1">
      <alignment horizontal="right" vertical="center" wrapText="1"/>
    </xf>
    <xf numFmtId="0" fontId="51" fillId="0" borderId="10" xfId="10" applyFont="1" applyBorder="1" applyAlignment="1">
      <alignment vertical="center" wrapText="1"/>
    </xf>
    <xf numFmtId="0" fontId="47" fillId="0" borderId="11" xfId="10" applyFont="1" applyBorder="1" applyAlignment="1">
      <alignment horizontal="center" vertical="center"/>
    </xf>
    <xf numFmtId="176" fontId="51" fillId="0" borderId="2" xfId="10" applyNumberFormat="1" applyFont="1" applyBorder="1" applyAlignment="1">
      <alignment horizontal="center" vertical="center"/>
    </xf>
    <xf numFmtId="0" fontId="51" fillId="0" borderId="2" xfId="10" applyFont="1" applyBorder="1" applyAlignment="1">
      <alignment horizontal="center" vertical="center"/>
    </xf>
    <xf numFmtId="0" fontId="51" fillId="0" borderId="2" xfId="10" applyFont="1" applyBorder="1" applyAlignment="1">
      <alignment vertical="center" shrinkToFit="1"/>
    </xf>
    <xf numFmtId="0" fontId="51" fillId="0" borderId="5" xfId="10" applyFont="1" applyBorder="1" applyAlignment="1">
      <alignment vertical="center" shrinkToFit="1"/>
    </xf>
    <xf numFmtId="0" fontId="47" fillId="0" borderId="6" xfId="10" applyFont="1" applyBorder="1">
      <alignment vertical="center"/>
    </xf>
    <xf numFmtId="0" fontId="51" fillId="0" borderId="6" xfId="10" applyFont="1" applyBorder="1">
      <alignment vertical="center"/>
    </xf>
    <xf numFmtId="0" fontId="47" fillId="0" borderId="0" xfId="10" applyFont="1" applyAlignment="1">
      <alignment horizontal="right"/>
    </xf>
    <xf numFmtId="0" fontId="47" fillId="0" borderId="42" xfId="38" applyFont="1" applyBorder="1" applyAlignment="1">
      <alignment horizontal="center" vertical="center"/>
    </xf>
    <xf numFmtId="0" fontId="47" fillId="0" borderId="45" xfId="38" applyFont="1" applyBorder="1" applyAlignment="1">
      <alignment horizontal="center" vertical="center" wrapText="1"/>
    </xf>
    <xf numFmtId="0" fontId="47" fillId="0" borderId="47" xfId="38" applyFont="1" applyBorder="1" applyAlignment="1">
      <alignment horizontal="center" vertical="center" wrapText="1"/>
    </xf>
    <xf numFmtId="0" fontId="47" fillId="0" borderId="43" xfId="38" applyFont="1" applyBorder="1" applyAlignment="1">
      <alignment horizontal="center" vertical="center"/>
    </xf>
    <xf numFmtId="0" fontId="47" fillId="0" borderId="44" xfId="38" applyFont="1" applyBorder="1" applyAlignment="1">
      <alignment horizontal="center" vertical="center"/>
    </xf>
    <xf numFmtId="0" fontId="47" fillId="0" borderId="0" xfId="10" applyFont="1" applyProtection="1">
      <alignment vertical="center"/>
      <protection locked="0"/>
    </xf>
    <xf numFmtId="0" fontId="47" fillId="2" borderId="0" xfId="10" applyFont="1" applyFill="1">
      <alignment vertical="center"/>
    </xf>
    <xf numFmtId="0" fontId="51" fillId="6" borderId="0" xfId="10" applyFont="1" applyFill="1">
      <alignment vertical="center"/>
    </xf>
    <xf numFmtId="0" fontId="47" fillId="0" borderId="1" xfId="10" applyFont="1" applyBorder="1">
      <alignment vertical="center"/>
    </xf>
    <xf numFmtId="0" fontId="51" fillId="0" borderId="6" xfId="10" applyFont="1" applyBorder="1" applyAlignment="1">
      <alignment horizontal="center" vertical="center"/>
    </xf>
    <xf numFmtId="0" fontId="51" fillId="0" borderId="9" xfId="10" applyFont="1" applyBorder="1">
      <alignment vertical="center"/>
    </xf>
    <xf numFmtId="0" fontId="51" fillId="0" borderId="9" xfId="10" applyFont="1" applyBorder="1" applyAlignment="1">
      <alignment vertical="center" shrinkToFit="1"/>
    </xf>
    <xf numFmtId="0" fontId="51" fillId="0" borderId="0" xfId="10" applyFont="1" applyAlignment="1">
      <alignment horizontal="distributed" vertical="center"/>
    </xf>
    <xf numFmtId="0" fontId="51" fillId="0" borderId="0" xfId="10" applyFont="1" applyAlignment="1">
      <alignment horizontal="distributed" vertical="center" shrinkToFit="1"/>
    </xf>
    <xf numFmtId="0" fontId="27" fillId="0" borderId="0" xfId="10" applyFont="1" applyAlignment="1">
      <alignment horizontal="center" vertical="center" shrinkToFit="1"/>
    </xf>
    <xf numFmtId="176" fontId="51" fillId="0" borderId="0" xfId="10" applyNumberFormat="1" applyFont="1" applyAlignment="1">
      <alignment horizontal="center" vertical="center" shrinkToFit="1"/>
    </xf>
    <xf numFmtId="0" fontId="47" fillId="0" borderId="9" xfId="10" applyFont="1" applyBorder="1" applyAlignment="1">
      <alignment horizontal="center" vertical="center" shrinkToFit="1"/>
    </xf>
    <xf numFmtId="0" fontId="47" fillId="0" borderId="4" xfId="10" applyFont="1" applyBorder="1">
      <alignment vertical="center"/>
    </xf>
    <xf numFmtId="0" fontId="51" fillId="0" borderId="4" xfId="10" applyFont="1" applyBorder="1">
      <alignment vertical="center"/>
    </xf>
    <xf numFmtId="0" fontId="51" fillId="0" borderId="8" xfId="10" applyFont="1" applyBorder="1">
      <alignment vertical="center"/>
    </xf>
    <xf numFmtId="0" fontId="47" fillId="0" borderId="9" xfId="10" applyFont="1" applyBorder="1" applyAlignment="1">
      <alignment horizontal="center" vertical="center"/>
    </xf>
    <xf numFmtId="0" fontId="51" fillId="0" borderId="0" xfId="10" applyFont="1" applyAlignment="1">
      <alignment horizontal="left" vertical="center" indent="1"/>
    </xf>
    <xf numFmtId="38" fontId="51" fillId="0" borderId="10" xfId="11" applyFont="1" applyBorder="1" applyAlignment="1" applyProtection="1">
      <alignment vertical="center"/>
    </xf>
    <xf numFmtId="0" fontId="51" fillId="0" borderId="11" xfId="10" applyFont="1" applyBorder="1" applyAlignment="1">
      <alignment horizontal="left" vertical="center"/>
    </xf>
    <xf numFmtId="0" fontId="27" fillId="0" borderId="0" xfId="10" applyFont="1" applyAlignment="1" applyProtection="1">
      <alignment horizontal="center" vertical="center" shrinkToFit="1"/>
      <protection locked="0"/>
    </xf>
    <xf numFmtId="0" fontId="51" fillId="0" borderId="6" xfId="10" applyFont="1" applyBorder="1" applyAlignment="1"/>
    <xf numFmtId="0" fontId="123" fillId="8" borderId="13" xfId="38" applyFill="1" applyBorder="1" applyAlignment="1" applyProtection="1">
      <alignment horizontal="center" vertical="center" wrapText="1"/>
      <protection locked="0"/>
    </xf>
    <xf numFmtId="0" fontId="47" fillId="8" borderId="46" xfId="38" applyFont="1" applyFill="1" applyBorder="1" applyAlignment="1" applyProtection="1">
      <alignment vertical="center"/>
      <protection locked="0"/>
    </xf>
    <xf numFmtId="0" fontId="47" fillId="8" borderId="13" xfId="38" applyFont="1" applyFill="1" applyBorder="1" applyAlignment="1" applyProtection="1">
      <alignment horizontal="center" vertical="center"/>
      <protection locked="0"/>
    </xf>
    <xf numFmtId="0" fontId="47" fillId="8" borderId="13" xfId="38" applyFont="1" applyFill="1" applyBorder="1" applyAlignment="1" applyProtection="1">
      <alignment horizontal="center" vertical="center" wrapText="1"/>
      <protection locked="0"/>
    </xf>
    <xf numFmtId="3" fontId="47" fillId="8" borderId="13" xfId="38" applyNumberFormat="1" applyFont="1" applyFill="1" applyBorder="1" applyAlignment="1" applyProtection="1">
      <alignment horizontal="center" vertical="center"/>
      <protection locked="0"/>
    </xf>
    <xf numFmtId="0" fontId="47" fillId="8" borderId="48" xfId="38" applyFont="1" applyFill="1" applyBorder="1" applyAlignment="1" applyProtection="1">
      <alignment horizontal="center" vertical="center" wrapText="1"/>
      <protection locked="0"/>
    </xf>
    <xf numFmtId="0" fontId="47" fillId="8" borderId="48" xfId="38" applyFont="1" applyFill="1" applyBorder="1" applyAlignment="1" applyProtection="1">
      <alignment horizontal="left" vertical="center" wrapText="1"/>
      <protection locked="0"/>
    </xf>
    <xf numFmtId="0" fontId="47" fillId="8" borderId="49" xfId="38" applyFont="1" applyFill="1" applyBorder="1" applyAlignment="1" applyProtection="1">
      <alignment vertical="center"/>
      <protection locked="0"/>
    </xf>
    <xf numFmtId="0" fontId="47" fillId="0" borderId="2" xfId="10" applyFont="1" applyBorder="1">
      <alignment vertical="center"/>
    </xf>
    <xf numFmtId="0" fontId="51" fillId="0" borderId="2" xfId="10" applyFont="1" applyBorder="1" applyAlignment="1">
      <alignment horizontal="right" vertical="center" wrapText="1"/>
    </xf>
    <xf numFmtId="0" fontId="51" fillId="0" borderId="2" xfId="10" applyFont="1" applyBorder="1" applyAlignment="1">
      <alignment horizontal="center" vertical="center" wrapText="1"/>
    </xf>
    <xf numFmtId="0" fontId="47" fillId="0" borderId="2" xfId="10" applyFont="1" applyBorder="1" applyAlignment="1">
      <alignment horizontal="center" vertical="center"/>
    </xf>
    <xf numFmtId="0" fontId="47" fillId="0" borderId="0" xfId="10" applyFont="1" applyAlignment="1"/>
    <xf numFmtId="0" fontId="52" fillId="0" borderId="0" xfId="10" applyFont="1">
      <alignment vertical="center"/>
    </xf>
    <xf numFmtId="0" fontId="52" fillId="0" borderId="0" xfId="10" applyFont="1" applyAlignment="1">
      <alignment horizontal="center" vertical="center"/>
    </xf>
    <xf numFmtId="0" fontId="51" fillId="0" borderId="3" xfId="10" applyFont="1" applyBorder="1">
      <alignment vertical="center"/>
    </xf>
    <xf numFmtId="0" fontId="47" fillId="0" borderId="10" xfId="10" applyFont="1" applyBorder="1">
      <alignment vertical="center"/>
    </xf>
    <xf numFmtId="0" fontId="32" fillId="0" borderId="0" xfId="40" applyFont="1">
      <alignment vertical="center"/>
    </xf>
    <xf numFmtId="0" fontId="47" fillId="0" borderId="0" xfId="40" applyFont="1">
      <alignment vertical="center"/>
    </xf>
    <xf numFmtId="0" fontId="47" fillId="0" borderId="0" xfId="40" applyFont="1" applyAlignment="1">
      <alignment horizontal="center" vertical="center"/>
    </xf>
    <xf numFmtId="0" fontId="47" fillId="0" borderId="0" xfId="40" applyFont="1" applyAlignment="1">
      <alignment horizontal="left" vertical="center"/>
    </xf>
    <xf numFmtId="0" fontId="47" fillId="0" borderId="0" xfId="40" applyFont="1" applyAlignment="1">
      <alignment horizontal="right" vertical="center"/>
    </xf>
    <xf numFmtId="0" fontId="47" fillId="0" borderId="0" xfId="41" applyFont="1" applyAlignment="1">
      <alignment horizontal="center" vertical="center" shrinkToFit="1"/>
    </xf>
    <xf numFmtId="0" fontId="47" fillId="7" borderId="0" xfId="40" applyFont="1" applyFill="1">
      <alignment vertical="center"/>
    </xf>
    <xf numFmtId="0" fontId="47" fillId="0" borderId="0" xfId="40" applyFont="1" applyAlignment="1">
      <alignment horizontal="center" vertical="center" shrinkToFit="1"/>
    </xf>
    <xf numFmtId="58" fontId="47" fillId="0" borderId="0" xfId="40" applyNumberFormat="1" applyFont="1" applyAlignment="1">
      <alignment horizontal="right" vertical="center" shrinkToFit="1"/>
    </xf>
    <xf numFmtId="0" fontId="51" fillId="0" borderId="0" xfId="40" applyFont="1" applyAlignment="1">
      <alignment horizontal="center" vertical="center"/>
    </xf>
    <xf numFmtId="0" fontId="51" fillId="0" borderId="0" xfId="40" applyFont="1">
      <alignment vertical="center"/>
    </xf>
    <xf numFmtId="0" fontId="54" fillId="0" borderId="0" xfId="40" applyFont="1">
      <alignment vertical="center"/>
    </xf>
    <xf numFmtId="0" fontId="9" fillId="0" borderId="0" xfId="40">
      <alignment vertical="center"/>
    </xf>
    <xf numFmtId="0" fontId="51" fillId="0" borderId="0" xfId="41" applyFont="1" applyAlignment="1">
      <alignment horizontal="center" vertical="center" shrinkToFit="1"/>
    </xf>
    <xf numFmtId="0" fontId="126" fillId="0" borderId="0" xfId="40" applyFont="1">
      <alignment vertical="center"/>
    </xf>
    <xf numFmtId="0" fontId="76" fillId="0" borderId="0" xfId="40" applyFont="1" applyAlignment="1">
      <alignment horizontal="center" vertical="center"/>
    </xf>
    <xf numFmtId="0" fontId="128" fillId="0" borderId="0" xfId="40" applyFont="1" applyAlignment="1">
      <alignment horizontal="centerContinuous" vertical="center"/>
    </xf>
    <xf numFmtId="0" fontId="129" fillId="0" borderId="0" xfId="40" applyFont="1" applyAlignment="1">
      <alignment horizontal="centerContinuous" vertical="center"/>
    </xf>
    <xf numFmtId="0" fontId="130" fillId="0" borderId="0" xfId="40" applyFont="1" applyAlignment="1">
      <alignment horizontal="centerContinuous" vertical="center"/>
    </xf>
    <xf numFmtId="0" fontId="51" fillId="0" borderId="0" xfId="42" applyFont="1" applyAlignment="1">
      <alignment horizontal="center" vertical="center" shrinkToFit="1"/>
    </xf>
    <xf numFmtId="0" fontId="47" fillId="0" borderId="3" xfId="40" applyFont="1" applyBorder="1">
      <alignment vertical="center"/>
    </xf>
    <xf numFmtId="0" fontId="47" fillId="0" borderId="8" xfId="40" applyFont="1" applyBorder="1">
      <alignment vertical="center"/>
    </xf>
    <xf numFmtId="0" fontId="51" fillId="0" borderId="9" xfId="40" applyFont="1" applyBorder="1">
      <alignment vertical="center"/>
    </xf>
    <xf numFmtId="0" fontId="51" fillId="0" borderId="0" xfId="40" applyFont="1" applyAlignment="1">
      <alignment horizontal="distributed" vertical="center"/>
    </xf>
    <xf numFmtId="0" fontId="27" fillId="0" borderId="0" xfId="40" applyFont="1" applyAlignment="1">
      <alignment horizontal="center" vertical="center"/>
    </xf>
    <xf numFmtId="0" fontId="51" fillId="0" borderId="0" xfId="40" applyFont="1" applyAlignment="1">
      <alignment horizontal="center" vertical="center" shrinkToFit="1"/>
    </xf>
    <xf numFmtId="176" fontId="51" fillId="0" borderId="0" xfId="40" applyNumberFormat="1" applyFont="1" applyAlignment="1">
      <alignment horizontal="center" vertical="center"/>
    </xf>
    <xf numFmtId="0" fontId="51" fillId="0" borderId="0" xfId="40" applyFont="1" applyAlignment="1">
      <alignment horizontal="right" vertical="center" wrapText="1"/>
    </xf>
    <xf numFmtId="0" fontId="51" fillId="0" borderId="0" xfId="40" applyFont="1" applyAlignment="1">
      <alignment vertical="center" wrapText="1"/>
    </xf>
    <xf numFmtId="0" fontId="51" fillId="0" borderId="9" xfId="40" applyFont="1" applyBorder="1" applyAlignment="1">
      <alignment vertical="center" wrapText="1"/>
    </xf>
    <xf numFmtId="0" fontId="47" fillId="0" borderId="3" xfId="40" applyFont="1" applyBorder="1" applyAlignment="1">
      <alignment vertical="center" shrinkToFit="1"/>
    </xf>
    <xf numFmtId="0" fontId="55" fillId="0" borderId="0" xfId="40" applyFont="1">
      <alignment vertical="center"/>
    </xf>
    <xf numFmtId="0" fontId="51" fillId="0" borderId="8" xfId="40" applyFont="1" applyBorder="1">
      <alignment vertical="center"/>
    </xf>
    <xf numFmtId="0" fontId="51" fillId="0" borderId="0" xfId="40" applyFont="1" applyAlignment="1">
      <alignment horizontal="left" vertical="center"/>
    </xf>
    <xf numFmtId="0" fontId="131" fillId="0" borderId="9" xfId="40" applyFont="1" applyBorder="1" applyAlignment="1">
      <alignment horizontal="left" vertical="center" shrinkToFit="1"/>
    </xf>
    <xf numFmtId="176" fontId="51" fillId="0" borderId="0" xfId="40" applyNumberFormat="1" applyFont="1" applyAlignment="1">
      <alignment horizontal="center" vertical="center" shrinkToFit="1"/>
    </xf>
    <xf numFmtId="0" fontId="131" fillId="0" borderId="9" xfId="40" applyFont="1" applyBorder="1">
      <alignment vertical="center"/>
    </xf>
    <xf numFmtId="0" fontId="131" fillId="0" borderId="9" xfId="40" applyFont="1" applyBorder="1" applyAlignment="1">
      <alignment vertical="center" shrinkToFit="1"/>
    </xf>
    <xf numFmtId="0" fontId="51" fillId="0" borderId="9" xfId="40" applyFont="1" applyBorder="1" applyAlignment="1">
      <alignment vertical="center" shrinkToFit="1"/>
    </xf>
    <xf numFmtId="184" fontId="51" fillId="0" borderId="0" xfId="40" applyNumberFormat="1" applyFont="1" applyAlignment="1">
      <alignment horizontal="right" vertical="center" shrinkToFit="1"/>
    </xf>
    <xf numFmtId="0" fontId="47" fillId="0" borderId="1" xfId="40" applyFont="1" applyBorder="1">
      <alignment vertical="center"/>
    </xf>
    <xf numFmtId="0" fontId="51" fillId="0" borderId="6" xfId="40" applyFont="1" applyBorder="1">
      <alignment vertical="center"/>
    </xf>
    <xf numFmtId="0" fontId="51" fillId="0" borderId="7" xfId="40" applyFont="1" applyBorder="1">
      <alignment vertical="center"/>
    </xf>
    <xf numFmtId="0" fontId="51" fillId="0" borderId="6" xfId="40" applyFont="1" applyBorder="1" applyAlignment="1">
      <alignment horizontal="center" vertical="center"/>
    </xf>
    <xf numFmtId="176" fontId="51" fillId="0" borderId="6" xfId="40" applyNumberFormat="1" applyFont="1" applyBorder="1" applyAlignment="1">
      <alignment horizontal="center" vertical="center"/>
    </xf>
    <xf numFmtId="0" fontId="47" fillId="0" borderId="4" xfId="40" applyFont="1" applyBorder="1">
      <alignment vertical="center"/>
    </xf>
    <xf numFmtId="0" fontId="51" fillId="0" borderId="10" xfId="40" applyFont="1" applyBorder="1">
      <alignment vertical="center"/>
    </xf>
    <xf numFmtId="0" fontId="51" fillId="0" borderId="11" xfId="40" applyFont="1" applyBorder="1">
      <alignment vertical="center"/>
    </xf>
    <xf numFmtId="0" fontId="51" fillId="0" borderId="10" xfId="40" applyFont="1" applyBorder="1" applyAlignment="1">
      <alignment horizontal="center" vertical="center"/>
    </xf>
    <xf numFmtId="176" fontId="51" fillId="0" borderId="10" xfId="40" applyNumberFormat="1" applyFont="1" applyBorder="1" applyAlignment="1">
      <alignment horizontal="center" vertical="center"/>
    </xf>
    <xf numFmtId="0" fontId="47" fillId="0" borderId="6" xfId="40" applyFont="1" applyBorder="1">
      <alignment vertical="center"/>
    </xf>
    <xf numFmtId="0" fontId="47" fillId="0" borderId="10" xfId="40" applyFont="1" applyBorder="1">
      <alignment vertical="center"/>
    </xf>
    <xf numFmtId="0" fontId="51" fillId="0" borderId="10" xfId="40" applyFont="1" applyBorder="1" applyAlignment="1">
      <alignment horizontal="right" vertical="center" wrapText="1"/>
    </xf>
    <xf numFmtId="0" fontId="51" fillId="0" borderId="10" xfId="40" applyFont="1" applyBorder="1" applyAlignment="1">
      <alignment horizontal="center" vertical="center" wrapText="1"/>
    </xf>
    <xf numFmtId="0" fontId="51" fillId="0" borderId="10" xfId="40" applyFont="1" applyBorder="1" applyAlignment="1">
      <alignment vertical="center" wrapText="1"/>
    </xf>
    <xf numFmtId="0" fontId="47" fillId="0" borderId="10" xfId="40" applyFont="1" applyBorder="1" applyAlignment="1">
      <alignment horizontal="center" vertical="center"/>
    </xf>
    <xf numFmtId="0" fontId="133" fillId="0" borderId="2" xfId="40" applyFont="1" applyBorder="1" applyAlignment="1">
      <alignment horizontal="center" vertical="center"/>
    </xf>
    <xf numFmtId="0" fontId="27" fillId="0" borderId="2" xfId="40" applyFont="1" applyBorder="1">
      <alignment vertical="center"/>
    </xf>
    <xf numFmtId="0" fontId="47" fillId="0" borderId="2" xfId="40" applyFont="1" applyBorder="1" applyAlignment="1">
      <alignment horizontal="center" vertical="center"/>
    </xf>
    <xf numFmtId="0" fontId="47" fillId="0" borderId="5" xfId="40" applyFont="1" applyBorder="1">
      <alignment vertical="center"/>
    </xf>
    <xf numFmtId="0" fontId="70" fillId="0" borderId="0" xfId="40" applyFont="1">
      <alignment vertical="center"/>
    </xf>
    <xf numFmtId="0" fontId="51" fillId="0" borderId="6" xfId="40" applyFont="1" applyBorder="1" applyAlignment="1">
      <alignment horizontal="right" vertical="center" wrapText="1"/>
    </xf>
    <xf numFmtId="0" fontId="51" fillId="0" borderId="6" xfId="40" applyFont="1" applyBorder="1" applyAlignment="1">
      <alignment horizontal="center" vertical="center" wrapText="1"/>
    </xf>
    <xf numFmtId="0" fontId="51" fillId="0" borderId="6" xfId="40" applyFont="1" applyBorder="1" applyAlignment="1">
      <alignment vertical="center" wrapText="1"/>
    </xf>
    <xf numFmtId="0" fontId="47" fillId="0" borderId="6" xfId="40" applyFont="1" applyBorder="1" applyAlignment="1">
      <alignment horizontal="center" vertical="center"/>
    </xf>
    <xf numFmtId="0" fontId="32" fillId="0" borderId="3" xfId="17" applyFont="1" applyBorder="1" applyAlignment="1">
      <alignment vertical="center" wrapText="1"/>
    </xf>
    <xf numFmtId="0" fontId="87" fillId="0" borderId="0" xfId="17" applyFont="1">
      <alignment vertical="center"/>
    </xf>
    <xf numFmtId="0" fontId="27" fillId="0" borderId="0" xfId="17" applyFont="1">
      <alignment vertical="center"/>
    </xf>
    <xf numFmtId="0" fontId="47" fillId="0" borderId="0" xfId="40" applyFont="1" applyAlignment="1">
      <alignment horizontal="right"/>
    </xf>
    <xf numFmtId="0" fontId="88" fillId="0" borderId="0" xfId="44" applyFont="1" applyAlignment="1">
      <alignment horizontal="left" vertical="center" wrapText="1"/>
    </xf>
    <xf numFmtId="0" fontId="88" fillId="0" borderId="0" xfId="44" applyFont="1" applyAlignment="1">
      <alignment horizontal="left" vertical="center"/>
    </xf>
    <xf numFmtId="0" fontId="9" fillId="0" borderId="0" xfId="40" applyAlignment="1">
      <alignment horizontal="left" vertical="center"/>
    </xf>
    <xf numFmtId="0" fontId="51" fillId="7" borderId="0" xfId="41" applyFont="1" applyFill="1" applyAlignment="1" applyProtection="1">
      <alignment horizontal="center" vertical="center" shrinkToFit="1"/>
      <protection locked="0"/>
    </xf>
    <xf numFmtId="0" fontId="47" fillId="7" borderId="13" xfId="40" applyFont="1" applyFill="1" applyBorder="1">
      <alignment vertical="center"/>
    </xf>
    <xf numFmtId="0" fontId="32" fillId="0" borderId="1" xfId="40" applyFont="1" applyBorder="1">
      <alignment vertical="center"/>
    </xf>
    <xf numFmtId="0" fontId="32" fillId="0" borderId="6" xfId="40" applyFont="1" applyBorder="1">
      <alignment vertical="center"/>
    </xf>
    <xf numFmtId="0" fontId="32" fillId="0" borderId="6" xfId="40" applyFont="1" applyBorder="1" applyAlignment="1">
      <alignment vertical="center" wrapText="1"/>
    </xf>
    <xf numFmtId="0" fontId="51" fillId="0" borderId="6" xfId="40" applyFont="1" applyBorder="1" applyAlignment="1">
      <alignment horizontal="left" vertical="center"/>
    </xf>
    <xf numFmtId="0" fontId="131" fillId="0" borderId="7" xfId="40" applyFont="1" applyBorder="1" applyAlignment="1">
      <alignment horizontal="left" vertical="center" shrinkToFit="1"/>
    </xf>
    <xf numFmtId="0" fontId="27" fillId="0" borderId="8" xfId="40" applyFont="1" applyBorder="1">
      <alignment vertical="center"/>
    </xf>
    <xf numFmtId="0" fontId="32" fillId="0" borderId="0" xfId="40" applyFont="1" applyAlignment="1">
      <alignment horizontal="distributed" vertical="center"/>
    </xf>
    <xf numFmtId="0" fontId="27" fillId="0" borderId="1" xfId="40" applyFont="1" applyBorder="1">
      <alignment vertical="center"/>
    </xf>
    <xf numFmtId="176" fontId="51" fillId="0" borderId="6" xfId="42" applyNumberFormat="1" applyFont="1" applyBorder="1" applyAlignment="1">
      <alignment horizontal="center" vertical="center"/>
    </xf>
    <xf numFmtId="0" fontId="51" fillId="0" borderId="6" xfId="42" applyFont="1" applyBorder="1" applyAlignment="1">
      <alignment horizontal="center" vertical="center"/>
    </xf>
    <xf numFmtId="0" fontId="27" fillId="0" borderId="4" xfId="40" applyFont="1" applyBorder="1">
      <alignment vertical="center"/>
    </xf>
    <xf numFmtId="38" fontId="51" fillId="0" borderId="6" xfId="43" applyFont="1" applyBorder="1" applyProtection="1">
      <alignment vertical="center"/>
    </xf>
    <xf numFmtId="0" fontId="62" fillId="0" borderId="0" xfId="40" applyFont="1">
      <alignment vertical="center"/>
    </xf>
    <xf numFmtId="0" fontId="51" fillId="0" borderId="0" xfId="42" applyFont="1" applyAlignment="1" applyProtection="1">
      <alignment horizontal="center" vertical="center" shrinkToFit="1"/>
      <protection locked="0"/>
    </xf>
    <xf numFmtId="176" fontId="51" fillId="0" borderId="0" xfId="42" applyNumberFormat="1" applyFont="1" applyAlignment="1" applyProtection="1">
      <alignment horizontal="center" vertical="center" shrinkToFit="1"/>
      <protection locked="0"/>
    </xf>
    <xf numFmtId="0" fontId="51" fillId="0" borderId="0" xfId="15" applyFont="1">
      <alignment vertical="center"/>
    </xf>
    <xf numFmtId="0" fontId="47" fillId="0" borderId="0" xfId="15" applyFont="1">
      <alignment vertical="center"/>
    </xf>
    <xf numFmtId="0" fontId="47" fillId="0" borderId="0" xfId="15" applyFont="1" applyAlignment="1">
      <alignment horizontal="center" vertical="center"/>
    </xf>
    <xf numFmtId="0" fontId="47" fillId="0" borderId="0" xfId="15" applyFont="1" applyAlignment="1">
      <alignment horizontal="left" vertical="center"/>
    </xf>
    <xf numFmtId="0" fontId="47" fillId="2" borderId="0" xfId="15" applyFont="1" applyFill="1">
      <alignment vertical="center"/>
    </xf>
    <xf numFmtId="0" fontId="47" fillId="0" borderId="0" xfId="15" applyFont="1" applyAlignment="1">
      <alignment horizontal="right" vertical="center"/>
    </xf>
    <xf numFmtId="0" fontId="47" fillId="0" borderId="0" xfId="15" applyFont="1" applyAlignment="1">
      <alignment horizontal="center" vertical="center" shrinkToFit="1"/>
    </xf>
    <xf numFmtId="58" fontId="47" fillId="0" borderId="0" xfId="15" applyNumberFormat="1" applyFont="1" applyAlignment="1">
      <alignment horizontal="right" vertical="center" shrinkToFit="1"/>
    </xf>
    <xf numFmtId="0" fontId="89" fillId="0" borderId="0" xfId="15" applyFont="1">
      <alignment vertical="center"/>
    </xf>
    <xf numFmtId="0" fontId="83" fillId="0" borderId="0" xfId="15" applyFont="1">
      <alignment vertical="center"/>
    </xf>
    <xf numFmtId="0" fontId="89" fillId="0" borderId="0" xfId="15" applyFont="1" applyAlignment="1">
      <alignment horizontal="center" vertical="center"/>
    </xf>
    <xf numFmtId="0" fontId="51" fillId="0" borderId="0" xfId="15" applyFont="1" applyAlignment="1">
      <alignment horizontal="center" vertical="center"/>
    </xf>
    <xf numFmtId="0" fontId="51" fillId="0" borderId="0" xfId="15" applyFont="1" applyAlignment="1">
      <alignment vertical="center" shrinkToFit="1"/>
    </xf>
    <xf numFmtId="0" fontId="54" fillId="0" borderId="0" xfId="15" applyFont="1">
      <alignment vertical="center"/>
    </xf>
    <xf numFmtId="0" fontId="82" fillId="0" borderId="0" xfId="15" applyFont="1" applyAlignment="1">
      <alignment horizontal="center" vertical="center" wrapText="1"/>
    </xf>
    <xf numFmtId="0" fontId="53" fillId="0" borderId="0" xfId="15" applyFont="1">
      <alignment vertical="center"/>
    </xf>
    <xf numFmtId="0" fontId="51" fillId="0" borderId="0" xfId="14" applyFont="1" applyAlignment="1">
      <alignment horizontal="center" vertical="center" shrinkToFit="1"/>
    </xf>
    <xf numFmtId="0" fontId="51" fillId="0" borderId="0" xfId="14" applyFont="1">
      <alignment vertical="center"/>
    </xf>
    <xf numFmtId="0" fontId="47" fillId="0" borderId="3" xfId="15" applyFont="1" applyBorder="1">
      <alignment vertical="center"/>
    </xf>
    <xf numFmtId="0" fontId="51" fillId="0" borderId="2" xfId="15" applyFont="1" applyBorder="1">
      <alignment vertical="center"/>
    </xf>
    <xf numFmtId="0" fontId="51" fillId="0" borderId="5" xfId="15" applyFont="1" applyBorder="1">
      <alignment vertical="center"/>
    </xf>
    <xf numFmtId="0" fontId="47" fillId="0" borderId="8" xfId="15" applyFont="1" applyBorder="1">
      <alignment vertical="center"/>
    </xf>
    <xf numFmtId="0" fontId="51" fillId="0" borderId="9" xfId="15" applyFont="1" applyBorder="1">
      <alignment vertical="center"/>
    </xf>
    <xf numFmtId="0" fontId="51" fillId="0" borderId="0" xfId="15" applyFont="1" applyAlignment="1">
      <alignment horizontal="distributed" vertical="center"/>
    </xf>
    <xf numFmtId="0" fontId="27" fillId="0" borderId="0" xfId="15" applyFont="1" applyAlignment="1">
      <alignment horizontal="center" vertical="center"/>
    </xf>
    <xf numFmtId="0" fontId="51" fillId="0" borderId="0" xfId="15" applyFont="1" applyAlignment="1">
      <alignment horizontal="center" vertical="center" shrinkToFit="1"/>
    </xf>
    <xf numFmtId="176" fontId="51" fillId="0" borderId="0" xfId="15" applyNumberFormat="1" applyFont="1" applyAlignment="1">
      <alignment horizontal="center" vertical="center"/>
    </xf>
    <xf numFmtId="0" fontId="47" fillId="0" borderId="9" xfId="15" applyFont="1" applyBorder="1" applyAlignment="1">
      <alignment horizontal="center" vertical="center"/>
    </xf>
    <xf numFmtId="0" fontId="51" fillId="0" borderId="10" xfId="15" applyFont="1" applyBorder="1">
      <alignment vertical="center"/>
    </xf>
    <xf numFmtId="0" fontId="51" fillId="0" borderId="11" xfId="15" applyFont="1" applyBorder="1">
      <alignment vertical="center"/>
    </xf>
    <xf numFmtId="0" fontId="51" fillId="0" borderId="10" xfId="15" applyFont="1" applyBorder="1" applyAlignment="1">
      <alignment horizontal="right" vertical="center" wrapText="1"/>
    </xf>
    <xf numFmtId="0" fontId="51" fillId="0" borderId="10" xfId="15" applyFont="1" applyBorder="1" applyAlignment="1">
      <alignment vertical="center" wrapText="1"/>
    </xf>
    <xf numFmtId="0" fontId="47" fillId="0" borderId="11" xfId="15" applyFont="1" applyBorder="1" applyAlignment="1">
      <alignment horizontal="center" vertical="center"/>
    </xf>
    <xf numFmtId="0" fontId="32" fillId="0" borderId="2" xfId="15" applyFont="1" applyBorder="1" applyAlignment="1">
      <alignment horizontal="center" vertical="center"/>
    </xf>
    <xf numFmtId="0" fontId="47" fillId="0" borderId="1" xfId="15" applyFont="1" applyBorder="1">
      <alignment vertical="center"/>
    </xf>
    <xf numFmtId="0" fontId="47" fillId="0" borderId="6" xfId="15" applyFont="1" applyBorder="1">
      <alignment vertical="center"/>
    </xf>
    <xf numFmtId="0" fontId="51" fillId="0" borderId="6" xfId="15" applyFont="1" applyBorder="1" applyAlignment="1">
      <alignment horizontal="center" vertical="center" shrinkToFit="1"/>
    </xf>
    <xf numFmtId="0" fontId="51" fillId="0" borderId="6" xfId="15" applyFont="1" applyBorder="1" applyAlignment="1">
      <alignment horizontal="left" vertical="center" shrinkToFit="1"/>
    </xf>
    <xf numFmtId="0" fontId="51" fillId="0" borderId="7" xfId="15" applyFont="1" applyBorder="1" applyAlignment="1">
      <alignment horizontal="left" vertical="center" shrinkToFit="1"/>
    </xf>
    <xf numFmtId="0" fontId="51" fillId="0" borderId="0" xfId="15" applyFont="1" applyAlignment="1">
      <alignment horizontal="left" vertical="center" shrinkToFit="1"/>
    </xf>
    <xf numFmtId="0" fontId="51" fillId="0" borderId="9" xfId="15" applyFont="1" applyBorder="1" applyAlignment="1">
      <alignment horizontal="left" vertical="center" shrinkToFit="1"/>
    </xf>
    <xf numFmtId="0" fontId="47" fillId="0" borderId="4" xfId="15" applyFont="1" applyBorder="1">
      <alignment vertical="center"/>
    </xf>
    <xf numFmtId="0" fontId="32" fillId="0" borderId="10" xfId="15" applyFont="1" applyBorder="1" applyAlignment="1">
      <alignment horizontal="center" vertical="center"/>
    </xf>
    <xf numFmtId="0" fontId="51" fillId="0" borderId="8" xfId="15" applyFont="1" applyBorder="1">
      <alignment vertical="center"/>
    </xf>
    <xf numFmtId="0" fontId="32" fillId="0" borderId="0" xfId="15" applyFont="1">
      <alignment vertical="center"/>
    </xf>
    <xf numFmtId="38" fontId="32" fillId="0" borderId="0" xfId="15" applyNumberFormat="1" applyFont="1">
      <alignment vertical="center"/>
    </xf>
    <xf numFmtId="38" fontId="32" fillId="0" borderId="0" xfId="15" applyNumberFormat="1" applyFont="1" applyAlignment="1">
      <alignment horizontal="center" vertical="center"/>
    </xf>
    <xf numFmtId="0" fontId="47" fillId="0" borderId="0" xfId="15" applyFont="1" applyAlignment="1">
      <alignment horizontal="left" vertical="center" shrinkToFit="1"/>
    </xf>
    <xf numFmtId="0" fontId="32" fillId="0" borderId="10" xfId="15" applyFont="1" applyBorder="1">
      <alignment vertical="center"/>
    </xf>
    <xf numFmtId="38" fontId="32" fillId="0" borderId="10" xfId="15" applyNumberFormat="1" applyFont="1" applyBorder="1">
      <alignment vertical="center"/>
    </xf>
    <xf numFmtId="38" fontId="32" fillId="0" borderId="10" xfId="15" applyNumberFormat="1" applyFont="1" applyBorder="1" applyAlignment="1">
      <alignment horizontal="center" vertical="center"/>
    </xf>
    <xf numFmtId="0" fontId="32" fillId="0" borderId="2" xfId="15" applyFont="1" applyBorder="1">
      <alignment vertical="center"/>
    </xf>
    <xf numFmtId="38" fontId="32" fillId="0" borderId="2" xfId="15" applyNumberFormat="1" applyFont="1" applyBorder="1">
      <alignment vertical="center"/>
    </xf>
    <xf numFmtId="0" fontId="27" fillId="0" borderId="2" xfId="15" applyFont="1" applyBorder="1">
      <alignment vertical="center"/>
    </xf>
    <xf numFmtId="0" fontId="27" fillId="0" borderId="5" xfId="15" applyFont="1" applyBorder="1">
      <alignment vertical="center"/>
    </xf>
    <xf numFmtId="0" fontId="51" fillId="0" borderId="6" xfId="15" applyFont="1" applyBorder="1">
      <alignment vertical="center"/>
    </xf>
    <xf numFmtId="0" fontId="47" fillId="0" borderId="0" xfId="15" applyFont="1" applyAlignment="1">
      <alignment horizontal="right"/>
    </xf>
    <xf numFmtId="0" fontId="51" fillId="0" borderId="2" xfId="15" applyFont="1" applyBorder="1" applyAlignment="1">
      <alignment horizontal="center" vertical="center"/>
    </xf>
    <xf numFmtId="0" fontId="51" fillId="0" borderId="0" xfId="15" applyFont="1" applyAlignment="1">
      <alignment wrapText="1"/>
    </xf>
    <xf numFmtId="0" fontId="47" fillId="0" borderId="0" xfId="15" applyFont="1" applyAlignment="1">
      <alignment vertical="center" wrapText="1"/>
    </xf>
    <xf numFmtId="0" fontId="47" fillId="0" borderId="2" xfId="15" applyFont="1" applyBorder="1" applyAlignment="1">
      <alignment vertical="center" wrapText="1"/>
    </xf>
    <xf numFmtId="0" fontId="47" fillId="0" borderId="5" xfId="15" applyFont="1" applyBorder="1" applyAlignment="1">
      <alignment vertical="center" wrapText="1"/>
    </xf>
    <xf numFmtId="0" fontId="47" fillId="0" borderId="0" xfId="15" applyFont="1" applyAlignment="1">
      <alignment horizontal="center" vertical="center" wrapText="1"/>
    </xf>
    <xf numFmtId="0" fontId="88" fillId="6" borderId="0" xfId="15" applyFont="1" applyFill="1" applyAlignment="1">
      <alignment vertical="center" wrapText="1"/>
    </xf>
    <xf numFmtId="0" fontId="88" fillId="2" borderId="2" xfId="15" applyFont="1" applyFill="1" applyBorder="1" applyAlignment="1">
      <alignment vertical="center" wrapText="1"/>
    </xf>
    <xf numFmtId="0" fontId="88" fillId="2" borderId="2" xfId="15" applyFont="1" applyFill="1" applyBorder="1">
      <alignment vertical="center"/>
    </xf>
    <xf numFmtId="0" fontId="88" fillId="2" borderId="5" xfId="15" applyFont="1" applyFill="1" applyBorder="1" applyAlignment="1">
      <alignment vertical="center" wrapText="1"/>
    </xf>
    <xf numFmtId="0" fontId="92" fillId="6" borderId="0" xfId="15" applyFont="1" applyFill="1" applyAlignment="1">
      <alignment vertical="center" wrapText="1"/>
    </xf>
    <xf numFmtId="0" fontId="53" fillId="0" borderId="0" xfId="15" applyFont="1" applyAlignment="1"/>
    <xf numFmtId="0" fontId="91" fillId="6" borderId="0" xfId="9" applyFont="1" applyFill="1" applyAlignment="1">
      <alignment horizontal="left" vertical="center"/>
    </xf>
    <xf numFmtId="0" fontId="93" fillId="6" borderId="0" xfId="15" applyFont="1" applyFill="1" applyAlignment="1">
      <alignment horizontal="left" vertical="center"/>
    </xf>
    <xf numFmtId="0" fontId="91" fillId="6" borderId="0" xfId="15" applyFont="1" applyFill="1" applyAlignment="1">
      <alignment horizontal="left" vertical="center"/>
    </xf>
    <xf numFmtId="0" fontId="94" fillId="0" borderId="0" xfId="15" applyFont="1">
      <alignment vertical="center"/>
    </xf>
    <xf numFmtId="0" fontId="88" fillId="2" borderId="2" xfId="15" applyFont="1" applyFill="1" applyBorder="1" applyAlignment="1" applyProtection="1">
      <alignment vertical="center" wrapText="1"/>
      <protection locked="0"/>
    </xf>
    <xf numFmtId="0" fontId="47" fillId="2" borderId="1" xfId="15" applyFont="1" applyFill="1" applyBorder="1" applyProtection="1">
      <alignment vertical="center"/>
      <protection locked="0"/>
    </xf>
    <xf numFmtId="0" fontId="47" fillId="6" borderId="0" xfId="15" applyFont="1" applyFill="1">
      <alignment vertical="center"/>
    </xf>
    <xf numFmtId="0" fontId="20" fillId="0" borderId="0" xfId="15">
      <alignment vertical="center"/>
    </xf>
    <xf numFmtId="176" fontId="51" fillId="0" borderId="2" xfId="15" applyNumberFormat="1" applyFont="1" applyBorder="1" applyAlignment="1">
      <alignment horizontal="center" vertical="center"/>
    </xf>
    <xf numFmtId="0" fontId="51" fillId="0" borderId="6" xfId="15" applyFont="1" applyBorder="1" applyAlignment="1">
      <alignment horizontal="center" vertical="center"/>
    </xf>
    <xf numFmtId="0" fontId="52" fillId="0" borderId="0" xfId="15" applyFont="1">
      <alignment vertical="center"/>
    </xf>
    <xf numFmtId="0" fontId="52" fillId="0" borderId="0" xfId="15" applyFont="1" applyAlignment="1">
      <alignment horizontal="center" vertical="center"/>
    </xf>
    <xf numFmtId="0" fontId="95" fillId="0" borderId="0" xfId="15" applyFont="1" applyAlignment="1">
      <alignment horizontal="center" vertical="center"/>
    </xf>
    <xf numFmtId="0" fontId="95" fillId="0" borderId="0" xfId="15" applyFont="1">
      <alignment vertical="center"/>
    </xf>
    <xf numFmtId="0" fontId="47" fillId="0" borderId="0" xfId="45" applyFont="1" applyAlignment="1">
      <alignment horizontal="center" vertical="center"/>
    </xf>
    <xf numFmtId="0" fontId="47" fillId="0" borderId="0" xfId="45" applyFont="1" applyAlignment="1">
      <alignment horizontal="left" vertical="center"/>
    </xf>
    <xf numFmtId="0" fontId="47" fillId="0" borderId="0" xfId="46" applyFont="1">
      <alignment vertical="center"/>
    </xf>
    <xf numFmtId="0" fontId="47" fillId="0" borderId="0" xfId="45" applyFont="1" applyAlignment="1">
      <alignment horizontal="center" vertical="center" shrinkToFit="1"/>
    </xf>
    <xf numFmtId="0" fontId="60" fillId="2" borderId="0" xfId="46" applyFont="1" applyFill="1" applyAlignment="1">
      <alignment horizontal="center" vertical="center" shrinkToFit="1"/>
    </xf>
    <xf numFmtId="0" fontId="47" fillId="0" borderId="0" xfId="45" applyFont="1" applyAlignment="1">
      <alignment horizontal="right" vertical="center"/>
    </xf>
    <xf numFmtId="58" fontId="47" fillId="0" borderId="0" xfId="45" applyNumberFormat="1" applyFont="1" applyAlignment="1">
      <alignment horizontal="right" vertical="center" shrinkToFit="1"/>
    </xf>
    <xf numFmtId="0" fontId="51" fillId="0" borderId="0" xfId="45" applyFont="1" applyAlignment="1">
      <alignment vertical="center" shrinkToFit="1"/>
    </xf>
    <xf numFmtId="0" fontId="51" fillId="0" borderId="0" xfId="46" applyFont="1" applyAlignment="1">
      <alignment horizontal="center" vertical="center"/>
    </xf>
    <xf numFmtId="0" fontId="54" fillId="0" borderId="0" xfId="45" applyFont="1">
      <alignment vertical="center"/>
    </xf>
    <xf numFmtId="0" fontId="48" fillId="0" borderId="0" xfId="45" applyFont="1" applyAlignment="1">
      <alignment horizontal="centerContinuous" vertical="center"/>
    </xf>
    <xf numFmtId="0" fontId="48" fillId="0" borderId="0" xfId="45" applyFont="1" applyAlignment="1">
      <alignment horizontal="center" vertical="center"/>
    </xf>
    <xf numFmtId="0" fontId="48" fillId="0" borderId="0" xfId="45" applyFont="1">
      <alignment vertical="center"/>
    </xf>
    <xf numFmtId="0" fontId="51" fillId="0" borderId="0" xfId="45" applyFont="1" applyAlignment="1">
      <alignment horizontal="center" vertical="center" shrinkToFit="1"/>
    </xf>
    <xf numFmtId="0" fontId="124" fillId="2" borderId="0" xfId="46" applyFont="1" applyFill="1" applyAlignment="1">
      <alignment vertical="center" shrinkToFit="1"/>
    </xf>
    <xf numFmtId="0" fontId="60" fillId="2" borderId="0" xfId="47" applyFont="1" applyFill="1" applyAlignment="1">
      <alignment horizontal="center" vertical="center" shrinkToFit="1"/>
    </xf>
    <xf numFmtId="0" fontId="32" fillId="0" borderId="0" xfId="45" applyFont="1" applyAlignment="1">
      <alignment horizontal="left" vertical="top" wrapText="1"/>
    </xf>
    <xf numFmtId="0" fontId="47" fillId="0" borderId="0" xfId="45" applyFont="1" applyAlignment="1">
      <alignment horizontal="center" vertical="top"/>
    </xf>
    <xf numFmtId="0" fontId="47" fillId="0" borderId="10" xfId="45" applyFont="1" applyBorder="1" applyAlignment="1">
      <alignment horizontal="center" vertical="top"/>
    </xf>
    <xf numFmtId="0" fontId="51" fillId="0" borderId="10" xfId="45" applyFont="1" applyBorder="1" applyAlignment="1">
      <alignment horizontal="right" vertical="center" wrapText="1"/>
    </xf>
    <xf numFmtId="0" fontId="51" fillId="0" borderId="10" xfId="45" applyFont="1" applyBorder="1" applyAlignment="1">
      <alignment vertical="center" wrapText="1"/>
    </xf>
    <xf numFmtId="0" fontId="47" fillId="0" borderId="11" xfId="45" applyFont="1" applyBorder="1" applyAlignment="1">
      <alignment horizontal="center" vertical="center"/>
    </xf>
    <xf numFmtId="0" fontId="51" fillId="0" borderId="8" xfId="45" applyFont="1" applyBorder="1" applyAlignment="1">
      <alignment wrapText="1"/>
    </xf>
    <xf numFmtId="0" fontId="51" fillId="0" borderId="0" xfId="45" applyFont="1" applyAlignment="1">
      <alignment wrapText="1"/>
    </xf>
    <xf numFmtId="0" fontId="47" fillId="0" borderId="0" xfId="45" applyFont="1" applyAlignment="1">
      <alignment vertical="center" wrapText="1"/>
    </xf>
    <xf numFmtId="0" fontId="51" fillId="0" borderId="2" xfId="0" applyFont="1" applyBorder="1">
      <alignment vertical="center"/>
    </xf>
    <xf numFmtId="176" fontId="51" fillId="0" borderId="2" xfId="0" applyNumberFormat="1" applyFont="1" applyBorder="1" applyAlignment="1">
      <alignment horizontal="center" vertical="center"/>
    </xf>
    <xf numFmtId="0" fontId="51" fillId="0" borderId="2" xfId="0" applyFont="1" applyBorder="1" applyAlignment="1">
      <alignment horizontal="center" vertical="center"/>
    </xf>
    <xf numFmtId="0" fontId="51" fillId="0" borderId="5" xfId="0" applyFont="1" applyBorder="1">
      <alignment vertical="center"/>
    </xf>
    <xf numFmtId="0" fontId="124" fillId="2" borderId="2" xfId="0" applyFont="1" applyFill="1" applyBorder="1" applyAlignment="1">
      <alignment horizontal="center" vertical="center" shrinkToFit="1"/>
    </xf>
    <xf numFmtId="0" fontId="91" fillId="6" borderId="0" xfId="45" applyFont="1" applyFill="1" applyAlignment="1">
      <alignment horizontal="left" vertical="center"/>
    </xf>
    <xf numFmtId="0" fontId="47" fillId="0" borderId="0" xfId="45" applyFont="1" applyAlignment="1">
      <alignment horizontal="center" vertical="center" wrapText="1"/>
    </xf>
    <xf numFmtId="0" fontId="88" fillId="6" borderId="0" xfId="45" applyFont="1" applyFill="1" applyAlignment="1">
      <alignment vertical="center" wrapText="1"/>
    </xf>
    <xf numFmtId="0" fontId="88" fillId="6" borderId="0" xfId="45" applyFont="1" applyFill="1" applyAlignment="1">
      <alignment horizontal="left" vertical="center" wrapText="1"/>
    </xf>
    <xf numFmtId="0" fontId="82" fillId="0" borderId="0" xfId="45" applyFont="1" applyAlignment="1">
      <alignment vertical="center" wrapText="1"/>
    </xf>
    <xf numFmtId="0" fontId="89" fillId="0" borderId="0" xfId="45" applyFont="1">
      <alignment vertical="center"/>
    </xf>
    <xf numFmtId="0" fontId="89" fillId="0" borderId="0" xfId="45" applyFont="1" applyAlignment="1">
      <alignment horizontal="center" vertical="center"/>
    </xf>
    <xf numFmtId="0" fontId="83" fillId="0" borderId="0" xfId="45" applyFont="1">
      <alignment vertical="center"/>
    </xf>
    <xf numFmtId="0" fontId="86" fillId="0" borderId="0" xfId="45" applyFont="1">
      <alignment vertical="center"/>
    </xf>
    <xf numFmtId="0" fontId="47" fillId="6" borderId="0" xfId="45" applyFont="1" applyFill="1">
      <alignment vertical="center"/>
    </xf>
    <xf numFmtId="0" fontId="88" fillId="6" borderId="0" xfId="45" applyFont="1" applyFill="1">
      <alignment vertical="center"/>
    </xf>
    <xf numFmtId="0" fontId="92" fillId="6" borderId="0" xfId="45" applyFont="1" applyFill="1" applyAlignment="1">
      <alignment vertical="center" wrapText="1"/>
    </xf>
    <xf numFmtId="0" fontId="54" fillId="6" borderId="0" xfId="45" applyFont="1" applyFill="1">
      <alignment vertical="center"/>
    </xf>
    <xf numFmtId="0" fontId="53" fillId="0" borderId="0" xfId="45" applyFont="1" applyAlignment="1"/>
    <xf numFmtId="0" fontId="51" fillId="7" borderId="0" xfId="46" applyFont="1" applyFill="1" applyAlignment="1" applyProtection="1">
      <alignment horizontal="center" vertical="center" shrinkToFit="1"/>
      <protection locked="0"/>
    </xf>
    <xf numFmtId="0" fontId="32" fillId="7" borderId="0" xfId="45" applyFont="1" applyFill="1" applyAlignment="1" applyProtection="1">
      <alignment horizontal="center" vertical="center" shrinkToFit="1"/>
      <protection locked="0"/>
    </xf>
    <xf numFmtId="49" fontId="32" fillId="7" borderId="0" xfId="45" applyNumberFormat="1" applyFont="1" applyFill="1" applyAlignment="1" applyProtection="1">
      <alignment horizontal="center" vertical="center" shrinkToFit="1"/>
      <protection locked="0"/>
    </xf>
    <xf numFmtId="0" fontId="47" fillId="0" borderId="0" xfId="48" applyFont="1" applyAlignment="1">
      <alignment horizontal="left" vertical="center"/>
    </xf>
    <xf numFmtId="0" fontId="47" fillId="2" borderId="13" xfId="48" applyFont="1" applyFill="1" applyBorder="1">
      <alignment vertical="center"/>
    </xf>
    <xf numFmtId="0" fontId="47" fillId="0" borderId="0" xfId="48" applyFont="1" applyAlignment="1"/>
    <xf numFmtId="0" fontId="47" fillId="0" borderId="0" xfId="48" applyFont="1" applyAlignment="1">
      <alignment horizontal="center" vertical="center" shrinkToFit="1"/>
    </xf>
    <xf numFmtId="0" fontId="47" fillId="0" borderId="0" xfId="48" applyFont="1" applyAlignment="1">
      <alignment horizontal="right" vertical="center"/>
    </xf>
    <xf numFmtId="58" fontId="47" fillId="0" borderId="0" xfId="48" applyNumberFormat="1" applyFont="1" applyAlignment="1">
      <alignment horizontal="right" vertical="center" shrinkToFit="1"/>
    </xf>
    <xf numFmtId="0" fontId="51" fillId="0" borderId="0" xfId="48" applyFont="1" applyAlignment="1">
      <alignment vertical="center" shrinkToFit="1"/>
    </xf>
    <xf numFmtId="0" fontId="54" fillId="0" borderId="0" xfId="48" applyFont="1">
      <alignment vertical="center"/>
    </xf>
    <xf numFmtId="0" fontId="48" fillId="0" borderId="0" xfId="48" applyFont="1" applyAlignment="1">
      <alignment horizontal="centerContinuous" vertical="center"/>
    </xf>
    <xf numFmtId="0" fontId="48" fillId="0" borderId="0" xfId="48" applyFont="1" applyAlignment="1">
      <alignment horizontal="left" vertical="center"/>
    </xf>
    <xf numFmtId="0" fontId="51" fillId="0" borderId="0" xfId="48" applyFont="1" applyAlignment="1">
      <alignment horizontal="right" vertical="center"/>
    </xf>
    <xf numFmtId="0" fontId="32" fillId="0" borderId="0" xfId="48" applyFont="1" applyAlignment="1">
      <alignment horizontal="left" vertical="top" wrapText="1"/>
    </xf>
    <xf numFmtId="0" fontId="47" fillId="0" borderId="0" xfId="48" applyFont="1" applyAlignment="1">
      <alignment horizontal="center" vertical="top"/>
    </xf>
    <xf numFmtId="0" fontId="47" fillId="0" borderId="10" xfId="48" applyFont="1" applyBorder="1" applyAlignment="1">
      <alignment horizontal="center" vertical="top"/>
    </xf>
    <xf numFmtId="0" fontId="47" fillId="0" borderId="1" xfId="48" applyFont="1" applyBorder="1">
      <alignment vertical="center"/>
    </xf>
    <xf numFmtId="0" fontId="51" fillId="0" borderId="9" xfId="48" applyFont="1" applyBorder="1">
      <alignment vertical="center"/>
    </xf>
    <xf numFmtId="0" fontId="47" fillId="0" borderId="3" xfId="48" applyFont="1" applyBorder="1">
      <alignment vertical="center"/>
    </xf>
    <xf numFmtId="0" fontId="47" fillId="0" borderId="4" xfId="48" applyFont="1" applyBorder="1">
      <alignment vertical="center"/>
    </xf>
    <xf numFmtId="176" fontId="51" fillId="0" borderId="2" xfId="48" applyNumberFormat="1" applyFont="1" applyBorder="1" applyAlignment="1">
      <alignment horizontal="center" vertical="center"/>
    </xf>
    <xf numFmtId="0" fontId="47" fillId="0" borderId="6" xfId="48" applyFont="1" applyBorder="1">
      <alignment vertical="center"/>
    </xf>
    <xf numFmtId="0" fontId="51" fillId="0" borderId="6" xfId="48" applyFont="1" applyBorder="1" applyAlignment="1">
      <alignment horizontal="center" vertical="center"/>
    </xf>
    <xf numFmtId="0" fontId="53" fillId="0" borderId="0" xfId="48" applyFont="1" applyAlignment="1">
      <alignment vertical="center" wrapText="1"/>
    </xf>
    <xf numFmtId="0" fontId="7" fillId="0" borderId="0" xfId="48">
      <alignment vertical="center"/>
    </xf>
    <xf numFmtId="0" fontId="47" fillId="6" borderId="0" xfId="48" applyFont="1" applyFill="1">
      <alignment vertical="center"/>
    </xf>
    <xf numFmtId="0" fontId="32" fillId="6" borderId="0" xfId="48" applyFont="1" applyFill="1" applyAlignment="1">
      <alignment vertical="center" wrapText="1"/>
    </xf>
    <xf numFmtId="0" fontId="47" fillId="0" borderId="0" xfId="48" applyFont="1" applyAlignment="1">
      <alignment horizontal="right"/>
    </xf>
    <xf numFmtId="0" fontId="51" fillId="6" borderId="0" xfId="48" applyFont="1" applyFill="1">
      <alignment vertical="center"/>
    </xf>
    <xf numFmtId="0" fontId="47" fillId="6" borderId="0" xfId="48" applyFont="1" applyFill="1" applyAlignment="1">
      <alignment horizontal="center" vertical="center"/>
    </xf>
    <xf numFmtId="0" fontId="47" fillId="0" borderId="155" xfId="38" applyFont="1" applyBorder="1" applyAlignment="1">
      <alignment horizontal="center" vertical="center"/>
    </xf>
    <xf numFmtId="0" fontId="47" fillId="0" borderId="57" xfId="38" applyFont="1" applyBorder="1" applyAlignment="1">
      <alignment horizontal="center" vertical="center" wrapText="1"/>
    </xf>
    <xf numFmtId="0" fontId="47" fillId="2" borderId="5" xfId="38" applyFont="1" applyFill="1" applyBorder="1" applyAlignment="1" applyProtection="1">
      <alignment horizontal="center" vertical="center" wrapText="1"/>
      <protection locked="0"/>
    </xf>
    <xf numFmtId="0" fontId="47" fillId="2" borderId="13" xfId="38" applyFont="1" applyFill="1" applyBorder="1" applyAlignment="1" applyProtection="1">
      <alignment horizontal="center" vertical="center" wrapText="1"/>
      <protection locked="0"/>
    </xf>
    <xf numFmtId="0" fontId="47" fillId="2" borderId="46" xfId="38" applyFont="1" applyFill="1" applyBorder="1" applyAlignment="1" applyProtection="1">
      <alignment vertical="center"/>
      <protection locked="0"/>
    </xf>
    <xf numFmtId="0" fontId="47" fillId="2" borderId="13" xfId="38" applyFont="1" applyFill="1" applyBorder="1" applyAlignment="1" applyProtection="1">
      <alignment horizontal="center" vertical="center"/>
      <protection locked="0"/>
    </xf>
    <xf numFmtId="3" fontId="47" fillId="2" borderId="13" xfId="38" applyNumberFormat="1" applyFont="1" applyFill="1" applyBorder="1" applyAlignment="1" applyProtection="1">
      <alignment horizontal="center" vertical="center"/>
      <protection locked="0"/>
    </xf>
    <xf numFmtId="0" fontId="47" fillId="2" borderId="7" xfId="38" applyFont="1" applyFill="1" applyBorder="1" applyAlignment="1" applyProtection="1">
      <alignment horizontal="center" vertical="center" wrapText="1"/>
      <protection locked="0"/>
    </xf>
    <xf numFmtId="0" fontId="47" fillId="2" borderId="156" xfId="38" applyFont="1" applyFill="1" applyBorder="1" applyAlignment="1" applyProtection="1">
      <alignment horizontal="center" vertical="center" wrapText="1"/>
      <protection locked="0"/>
    </xf>
    <xf numFmtId="0" fontId="47" fillId="2" borderId="48" xfId="38" applyFont="1" applyFill="1" applyBorder="1" applyAlignment="1" applyProtection="1">
      <alignment horizontal="left" vertical="center" wrapText="1"/>
      <protection locked="0"/>
    </xf>
    <xf numFmtId="0" fontId="47" fillId="2" borderId="49" xfId="38" applyFont="1" applyFill="1" applyBorder="1" applyAlignment="1" applyProtection="1">
      <alignment vertical="center"/>
      <protection locked="0"/>
    </xf>
    <xf numFmtId="0" fontId="47" fillId="2" borderId="0" xfId="0" applyFont="1" applyFill="1" applyAlignment="1" applyProtection="1">
      <alignment horizontal="center" vertical="center" shrinkToFit="1"/>
      <protection locked="0"/>
    </xf>
    <xf numFmtId="0" fontId="1" fillId="0" borderId="0" xfId="36" applyFont="1">
      <alignment vertical="center"/>
    </xf>
    <xf numFmtId="0" fontId="47" fillId="0" borderId="0" xfId="24" applyFont="1">
      <alignment vertical="center"/>
    </xf>
    <xf numFmtId="0" fontId="47" fillId="0" borderId="13" xfId="24" applyFont="1" applyBorder="1">
      <alignment vertical="center"/>
    </xf>
    <xf numFmtId="0" fontId="47" fillId="0" borderId="50" xfId="24" applyFont="1" applyBorder="1">
      <alignment vertical="center"/>
    </xf>
    <xf numFmtId="0" fontId="47" fillId="0" borderId="52" xfId="24" applyFont="1" applyBorder="1">
      <alignment vertical="center"/>
    </xf>
    <xf numFmtId="38" fontId="47" fillId="0" borderId="5" xfId="2" applyFont="1" applyBorder="1">
      <alignment vertical="center"/>
    </xf>
    <xf numFmtId="0" fontId="145" fillId="0" borderId="0" xfId="0" applyFont="1">
      <alignment vertical="center"/>
    </xf>
    <xf numFmtId="0" fontId="56" fillId="0" borderId="0" xfId="0" applyFont="1" applyAlignment="1">
      <alignment horizontal="center" vertical="center" shrinkToFit="1"/>
    </xf>
    <xf numFmtId="0" fontId="0" fillId="0" borderId="0" xfId="0" applyAlignment="1">
      <alignment horizontal="left" vertical="center"/>
    </xf>
    <xf numFmtId="0" fontId="114" fillId="0" borderId="0" xfId="0" applyFont="1" applyAlignment="1">
      <alignment horizontal="left" vertical="center"/>
    </xf>
    <xf numFmtId="0" fontId="147" fillId="0" borderId="0" xfId="0" applyFont="1" applyAlignment="1">
      <alignment horizontal="left" vertical="center"/>
    </xf>
    <xf numFmtId="0" fontId="47" fillId="0" borderId="0" xfId="0" quotePrefix="1" applyFont="1" applyAlignment="1">
      <alignment vertical="top"/>
    </xf>
    <xf numFmtId="0" fontId="63" fillId="0" borderId="0" xfId="15" applyFont="1">
      <alignment vertical="center"/>
    </xf>
    <xf numFmtId="0" fontId="41" fillId="0" borderId="0" xfId="0" applyFont="1">
      <alignment vertical="center"/>
    </xf>
    <xf numFmtId="0" fontId="148" fillId="0" borderId="0" xfId="0" applyFont="1">
      <alignment vertical="center"/>
    </xf>
    <xf numFmtId="0" fontId="27" fillId="6" borderId="0" xfId="0" applyFont="1" applyFill="1">
      <alignment vertical="center"/>
    </xf>
    <xf numFmtId="0" fontId="27" fillId="0" borderId="0" xfId="0" applyFont="1" applyAlignment="1">
      <alignment horizontal="left" vertical="center" wrapText="1"/>
    </xf>
    <xf numFmtId="0" fontId="149" fillId="0" borderId="0" xfId="0" applyFont="1">
      <alignment vertical="center"/>
    </xf>
    <xf numFmtId="0" fontId="27" fillId="0" borderId="0" xfId="0" applyFont="1" applyAlignment="1">
      <alignment vertical="center" shrinkToFit="1"/>
    </xf>
    <xf numFmtId="0" fontId="133" fillId="0" borderId="0" xfId="0" applyFont="1" applyAlignment="1">
      <alignment horizontal="center" vertical="center" shrinkToFit="1"/>
    </xf>
    <xf numFmtId="0" fontId="148" fillId="0" borderId="0" xfId="0" applyFont="1" applyAlignment="1">
      <alignment horizontal="left" vertical="center"/>
    </xf>
    <xf numFmtId="0" fontId="151" fillId="0" borderId="0" xfId="0" applyFont="1" applyAlignment="1">
      <alignment horizontal="left" vertical="center"/>
    </xf>
    <xf numFmtId="0" fontId="27" fillId="0" borderId="0" xfId="0" quotePrefix="1" applyFont="1" applyAlignment="1">
      <alignment vertical="top"/>
    </xf>
    <xf numFmtId="0" fontId="27" fillId="0" borderId="0" xfId="0" applyFont="1" applyAlignment="1">
      <alignment vertical="top"/>
    </xf>
    <xf numFmtId="0" fontId="0" fillId="7" borderId="10" xfId="0" applyFill="1" applyBorder="1" applyProtection="1">
      <alignment vertical="center"/>
      <protection locked="0"/>
    </xf>
    <xf numFmtId="0" fontId="148" fillId="7" borderId="10" xfId="0" applyFont="1" applyFill="1" applyBorder="1" applyProtection="1">
      <alignment vertical="center"/>
      <protection locked="0"/>
    </xf>
    <xf numFmtId="0" fontId="47" fillId="0" borderId="0" xfId="0" applyFont="1">
      <alignment vertical="center"/>
    </xf>
    <xf numFmtId="0" fontId="35" fillId="5" borderId="0" xfId="0" applyFont="1" applyFill="1" applyAlignment="1">
      <alignment horizontal="center" vertical="center" wrapText="1"/>
    </xf>
    <xf numFmtId="0" fontId="56" fillId="5" borderId="0" xfId="0" applyFont="1" applyFill="1" applyAlignment="1">
      <alignment horizontal="center" vertical="center"/>
    </xf>
    <xf numFmtId="0" fontId="47" fillId="0" borderId="0" xfId="0" applyFont="1" applyAlignment="1">
      <alignment vertical="center" wrapText="1"/>
    </xf>
    <xf numFmtId="0" fontId="47" fillId="0" borderId="0" xfId="0" applyFont="1" applyAlignment="1">
      <alignment vertical="top"/>
    </xf>
    <xf numFmtId="0" fontId="40" fillId="0" borderId="1" xfId="5" applyFont="1" applyBorder="1" applyAlignment="1">
      <alignment horizontal="left" vertical="top" wrapText="1"/>
    </xf>
    <xf numFmtId="0" fontId="40" fillId="0" borderId="4" xfId="5" applyFont="1" applyBorder="1" applyAlignment="1">
      <alignment horizontal="left" vertical="top" wrapText="1"/>
    </xf>
    <xf numFmtId="0" fontId="40" fillId="0" borderId="8" xfId="5" applyFont="1" applyBorder="1" applyAlignment="1">
      <alignment horizontal="left" vertical="top" wrapText="1"/>
    </xf>
    <xf numFmtId="0" fontId="71" fillId="0" borderId="3" xfId="0" applyFont="1" applyBorder="1" applyAlignment="1">
      <alignment horizontal="center" vertical="center" shrinkToFit="1"/>
    </xf>
    <xf numFmtId="0" fontId="71" fillId="0" borderId="2" xfId="0" applyFont="1" applyBorder="1" applyAlignment="1">
      <alignment horizontal="center" vertical="center" shrinkToFit="1"/>
    </xf>
    <xf numFmtId="0" fontId="71" fillId="0" borderId="5" xfId="0" applyFont="1" applyBorder="1" applyAlignment="1">
      <alignment horizontal="center" vertical="center" shrinkToFit="1"/>
    </xf>
    <xf numFmtId="0" fontId="71" fillId="0" borderId="43" xfId="0" applyFont="1" applyBorder="1" applyAlignment="1">
      <alignment horizontal="center" vertical="center" shrinkToFit="1"/>
    </xf>
    <xf numFmtId="0" fontId="71" fillId="0" borderId="44" xfId="0" applyFont="1" applyBorder="1" applyAlignment="1">
      <alignment horizontal="center" vertical="center" shrinkToFit="1"/>
    </xf>
    <xf numFmtId="0" fontId="71" fillId="0" borderId="13" xfId="0" applyFont="1" applyBorder="1" applyAlignment="1">
      <alignment horizontal="center" vertical="center" shrinkToFit="1"/>
    </xf>
    <xf numFmtId="0" fontId="71" fillId="0" borderId="48" xfId="0" applyFont="1" applyBorder="1" applyAlignment="1">
      <alignment horizontal="center" vertical="center" shrinkToFit="1"/>
    </xf>
    <xf numFmtId="0" fontId="71" fillId="0" borderId="46" xfId="0" applyFont="1" applyBorder="1" applyAlignment="1">
      <alignment horizontal="center" vertical="center" shrinkToFit="1"/>
    </xf>
    <xf numFmtId="0" fontId="71" fillId="0" borderId="49" xfId="0" applyFont="1" applyBorder="1" applyAlignment="1">
      <alignment horizontal="center" vertical="center" shrinkToFit="1"/>
    </xf>
    <xf numFmtId="0" fontId="24" fillId="0" borderId="6" xfId="0" applyFont="1" applyBorder="1" applyAlignment="1">
      <alignment horizontal="left" vertical="center" wrapText="1"/>
    </xf>
    <xf numFmtId="0" fontId="47" fillId="0" borderId="6" xfId="0" applyFont="1" applyBorder="1" applyAlignment="1">
      <alignment horizontal="left" vertical="center"/>
    </xf>
    <xf numFmtId="0" fontId="47" fillId="0" borderId="7" xfId="0" applyFont="1" applyBorder="1" applyAlignment="1">
      <alignment horizontal="left" vertical="center"/>
    </xf>
    <xf numFmtId="0" fontId="24" fillId="0" borderId="0" xfId="0" applyFont="1" applyAlignment="1">
      <alignment horizontal="left" vertical="center" wrapText="1"/>
    </xf>
    <xf numFmtId="0" fontId="47" fillId="0" borderId="0" xfId="0" applyFont="1" applyAlignment="1">
      <alignment horizontal="left" vertical="center"/>
    </xf>
    <xf numFmtId="0" fontId="47" fillId="0" borderId="9" xfId="0" applyFont="1" applyBorder="1" applyAlignment="1">
      <alignment horizontal="left" vertical="center"/>
    </xf>
    <xf numFmtId="0" fontId="47" fillId="0" borderId="10" xfId="0" applyFont="1" applyBorder="1" applyAlignment="1">
      <alignment horizontal="left" vertical="center"/>
    </xf>
    <xf numFmtId="0" fontId="47" fillId="0" borderId="11" xfId="0" applyFont="1" applyBorder="1" applyAlignment="1">
      <alignment horizontal="left" vertical="center"/>
    </xf>
    <xf numFmtId="177" fontId="47" fillId="3" borderId="6" xfId="0" applyNumberFormat="1" applyFont="1" applyFill="1" applyBorder="1" applyAlignment="1">
      <alignment horizontal="right" vertical="center" shrinkToFit="1"/>
    </xf>
    <xf numFmtId="177" fontId="0" fillId="3" borderId="6" xfId="0" applyNumberFormat="1" applyFill="1" applyBorder="1" applyAlignment="1">
      <alignment horizontal="right" vertical="center" shrinkToFit="1"/>
    </xf>
    <xf numFmtId="0" fontId="24" fillId="0" borderId="6" xfId="0" applyFont="1" applyBorder="1" applyAlignment="1">
      <alignment horizontal="center" vertical="center" wrapText="1"/>
    </xf>
    <xf numFmtId="0" fontId="47" fillId="0" borderId="6" xfId="0" applyFont="1" applyBorder="1" applyAlignment="1">
      <alignment horizontal="center" vertical="center"/>
    </xf>
    <xf numFmtId="0" fontId="47" fillId="0" borderId="7" xfId="0" applyFont="1" applyBorder="1" applyAlignment="1">
      <alignment horizontal="center" vertical="center"/>
    </xf>
    <xf numFmtId="0" fontId="24" fillId="0" borderId="0" xfId="0" applyFont="1" applyAlignment="1">
      <alignment horizontal="center" vertical="center" wrapText="1"/>
    </xf>
    <xf numFmtId="0" fontId="47" fillId="0" borderId="0" xfId="0" applyFont="1" applyAlignment="1">
      <alignment horizontal="center" vertical="center"/>
    </xf>
    <xf numFmtId="0" fontId="47" fillId="0" borderId="9" xfId="0" applyFont="1" applyBorder="1" applyAlignment="1">
      <alignment horizontal="center" vertical="center"/>
    </xf>
    <xf numFmtId="0" fontId="47" fillId="0" borderId="10" xfId="0" applyFont="1" applyBorder="1" applyAlignment="1">
      <alignment horizontal="center" vertical="center"/>
    </xf>
    <xf numFmtId="0" fontId="47" fillId="0" borderId="11" xfId="0" applyFont="1" applyBorder="1" applyAlignment="1">
      <alignment horizontal="center" vertical="center"/>
    </xf>
    <xf numFmtId="177" fontId="47" fillId="3" borderId="0" xfId="0" applyNumberFormat="1" applyFont="1" applyFill="1" applyAlignment="1">
      <alignment horizontal="right" vertical="center" shrinkToFit="1"/>
    </xf>
    <xf numFmtId="177" fontId="0" fillId="3" borderId="0" xfId="0" applyNumberFormat="1" applyFill="1" applyAlignment="1">
      <alignment horizontal="right" vertical="center" shrinkToFit="1"/>
    </xf>
    <xf numFmtId="177" fontId="47" fillId="2" borderId="10" xfId="0" applyNumberFormat="1" applyFont="1" applyFill="1" applyBorder="1" applyAlignment="1" applyProtection="1">
      <alignment horizontal="right" vertical="center"/>
      <protection locked="0"/>
    </xf>
    <xf numFmtId="177" fontId="47" fillId="2" borderId="10" xfId="0" applyNumberFormat="1" applyFont="1" applyFill="1" applyBorder="1" applyAlignment="1">
      <alignment horizontal="right" vertical="center"/>
    </xf>
    <xf numFmtId="0" fontId="47" fillId="2" borderId="2" xfId="0" applyFont="1" applyFill="1" applyBorder="1" applyAlignment="1">
      <alignment horizontal="center" vertical="center" shrinkToFit="1"/>
    </xf>
    <xf numFmtId="0" fontId="0" fillId="2" borderId="2" xfId="0" applyFill="1" applyBorder="1" applyAlignment="1">
      <alignment vertical="center" shrinkToFit="1"/>
    </xf>
    <xf numFmtId="0" fontId="0" fillId="2" borderId="5" xfId="0" applyFill="1" applyBorder="1" applyAlignment="1">
      <alignment vertical="center" shrinkToFit="1"/>
    </xf>
    <xf numFmtId="0" fontId="119" fillId="0" borderId="0" xfId="0" applyFont="1" applyAlignment="1">
      <alignment horizontal="center" vertical="center"/>
    </xf>
    <xf numFmtId="0" fontId="120" fillId="0" borderId="0" xfId="0" applyFont="1" applyAlignment="1">
      <alignment horizontal="center" vertical="center"/>
    </xf>
    <xf numFmtId="0" fontId="0" fillId="0" borderId="0" xfId="0" applyAlignment="1">
      <alignment vertical="center" wrapText="1"/>
    </xf>
    <xf numFmtId="0" fontId="47" fillId="0" borderId="10" xfId="0" applyFont="1" applyBorder="1" applyAlignment="1">
      <alignment horizontal="center" vertical="top"/>
    </xf>
    <xf numFmtId="0" fontId="24" fillId="0" borderId="2" xfId="0" applyFont="1" applyBorder="1" applyAlignment="1">
      <alignment horizontal="left" vertical="center" wrapText="1"/>
    </xf>
    <xf numFmtId="0" fontId="0" fillId="0" borderId="2" xfId="0" applyBorder="1" applyAlignment="1">
      <alignment horizontal="left" vertical="center"/>
    </xf>
    <xf numFmtId="0" fontId="0" fillId="0" borderId="5" xfId="0" applyBorder="1" applyAlignment="1">
      <alignment horizontal="left" vertical="center"/>
    </xf>
    <xf numFmtId="0" fontId="51" fillId="2" borderId="3" xfId="0" applyFont="1" applyFill="1" applyBorder="1" applyAlignment="1" applyProtection="1">
      <alignment horizontal="right" vertical="center" shrinkToFit="1"/>
      <protection locked="0"/>
    </xf>
    <xf numFmtId="0" fontId="0" fillId="0" borderId="2" xfId="0" applyBorder="1" applyAlignment="1" applyProtection="1">
      <alignment vertical="center" shrinkToFit="1"/>
      <protection locked="0"/>
    </xf>
    <xf numFmtId="0" fontId="47" fillId="2" borderId="2" xfId="0" applyFont="1" applyFill="1" applyBorder="1" applyAlignment="1" applyProtection="1">
      <alignment horizontal="center" vertical="center" shrinkToFit="1"/>
      <protection locked="0"/>
    </xf>
    <xf numFmtId="0" fontId="0" fillId="2" borderId="2" xfId="0" applyFill="1" applyBorder="1" applyAlignment="1" applyProtection="1">
      <alignment vertical="center" shrinkToFit="1"/>
      <protection locked="0"/>
    </xf>
    <xf numFmtId="0" fontId="0" fillId="2" borderId="5" xfId="0" applyFill="1" applyBorder="1" applyAlignment="1" applyProtection="1">
      <alignment vertical="center" shrinkToFit="1"/>
      <protection locked="0"/>
    </xf>
    <xf numFmtId="0" fontId="51" fillId="2" borderId="3" xfId="0" applyFont="1" applyFill="1" applyBorder="1" applyAlignment="1">
      <alignment horizontal="right" vertical="center" shrinkToFit="1"/>
    </xf>
    <xf numFmtId="0" fontId="0" fillId="0" borderId="2" xfId="0" applyBorder="1" applyAlignment="1">
      <alignment vertical="center" shrinkToFit="1"/>
    </xf>
    <xf numFmtId="0" fontId="47" fillId="2" borderId="2" xfId="0" applyFont="1" applyFill="1" applyBorder="1" applyAlignment="1" applyProtection="1">
      <alignment horizontal="center" vertical="top"/>
      <protection locked="0"/>
    </xf>
    <xf numFmtId="0" fontId="47" fillId="2" borderId="5" xfId="0" applyFont="1" applyFill="1" applyBorder="1" applyAlignment="1" applyProtection="1">
      <alignment horizontal="center" vertical="top"/>
      <protection locked="0"/>
    </xf>
    <xf numFmtId="0" fontId="47" fillId="0" borderId="2" xfId="0" applyFont="1" applyBorder="1" applyAlignment="1">
      <alignment horizontal="left" vertical="center"/>
    </xf>
    <xf numFmtId="0" fontId="47" fillId="0" borderId="5" xfId="0" applyFont="1" applyBorder="1" applyAlignment="1">
      <alignment horizontal="left" vertical="center"/>
    </xf>
    <xf numFmtId="0" fontId="47" fillId="3" borderId="0" xfId="0" applyFont="1" applyFill="1" applyAlignment="1">
      <alignment horizontal="center" vertical="center" shrinkToFit="1"/>
    </xf>
    <xf numFmtId="0" fontId="48" fillId="3" borderId="0" xfId="0" applyFont="1" applyFill="1" applyAlignment="1">
      <alignment horizontal="center" vertical="center" shrinkToFit="1"/>
    </xf>
    <xf numFmtId="0" fontId="0" fillId="3" borderId="0" xfId="0" applyFill="1" applyAlignment="1">
      <alignment vertical="center" shrinkToFit="1"/>
    </xf>
    <xf numFmtId="0" fontId="0" fillId="0" borderId="0" xfId="0" applyAlignment="1">
      <alignment vertical="center" shrinkToFit="1"/>
    </xf>
    <xf numFmtId="0" fontId="47" fillId="3" borderId="0" xfId="0" applyFont="1" applyFill="1" applyAlignment="1">
      <alignment vertical="center" shrinkToFit="1"/>
    </xf>
    <xf numFmtId="0" fontId="0" fillId="3" borderId="0" xfId="0" applyFill="1" applyAlignment="1">
      <alignment horizontal="center" vertical="center" shrinkToFit="1"/>
    </xf>
    <xf numFmtId="0" fontId="0" fillId="0" borderId="0" xfId="0" applyAlignment="1">
      <alignment horizontal="center" vertical="center" shrinkToFit="1"/>
    </xf>
    <xf numFmtId="0" fontId="47" fillId="4" borderId="0" xfId="0" applyFont="1" applyFill="1" applyAlignment="1" applyProtection="1">
      <alignment horizontal="left" vertical="center" shrinkToFit="1"/>
      <protection locked="0"/>
    </xf>
    <xf numFmtId="0" fontId="0" fillId="4" borderId="0" xfId="0" applyFill="1" applyAlignment="1" applyProtection="1">
      <alignment horizontal="left" vertical="center"/>
      <protection locked="0"/>
    </xf>
    <xf numFmtId="0" fontId="47" fillId="4" borderId="0" xfId="0" applyFont="1" applyFill="1" applyAlignment="1">
      <alignment horizontal="left" vertical="center" shrinkToFit="1"/>
    </xf>
    <xf numFmtId="0" fontId="0" fillId="4" borderId="0" xfId="0" applyFill="1" applyAlignment="1">
      <alignment horizontal="left" vertical="center"/>
    </xf>
    <xf numFmtId="194" fontId="47" fillId="3" borderId="0" xfId="0" applyNumberFormat="1" applyFont="1" applyFill="1" applyAlignment="1">
      <alignment vertical="center" shrinkToFit="1"/>
    </xf>
    <xf numFmtId="194" fontId="0" fillId="3" borderId="0" xfId="0" applyNumberFormat="1" applyFill="1" applyAlignment="1">
      <alignment vertical="center" shrinkToFit="1"/>
    </xf>
    <xf numFmtId="194" fontId="0" fillId="0" borderId="0" xfId="0" applyNumberFormat="1" applyAlignment="1">
      <alignment vertical="center" shrinkToFit="1"/>
    </xf>
    <xf numFmtId="0" fontId="27" fillId="0" borderId="0" xfId="0" applyFont="1" applyAlignment="1">
      <alignment vertical="top" wrapText="1"/>
    </xf>
    <xf numFmtId="0" fontId="47" fillId="7" borderId="0" xfId="0" applyFont="1" applyFill="1" applyAlignment="1">
      <alignment horizontal="center" vertical="center"/>
    </xf>
    <xf numFmtId="0" fontId="56" fillId="0" borderId="0" xfId="0" applyFont="1" applyAlignment="1">
      <alignment horizontal="center" vertical="center"/>
    </xf>
    <xf numFmtId="0" fontId="47" fillId="0" borderId="0" xfId="0" applyFont="1" applyAlignment="1">
      <alignment vertical="top" wrapText="1"/>
    </xf>
    <xf numFmtId="0" fontId="27" fillId="0" borderId="0" xfId="0" applyFont="1" applyAlignment="1">
      <alignment horizontal="left" vertical="top" wrapText="1"/>
    </xf>
    <xf numFmtId="0" fontId="47" fillId="2" borderId="0" xfId="0" applyFont="1" applyFill="1" applyAlignment="1" applyProtection="1">
      <alignment horizontal="center" vertical="center"/>
      <protection locked="0"/>
    </xf>
    <xf numFmtId="0" fontId="47" fillId="0" borderId="0" xfId="0" applyFont="1" applyAlignment="1">
      <alignment horizontal="left" vertical="center" shrinkToFit="1"/>
    </xf>
    <xf numFmtId="0" fontId="27" fillId="7" borderId="0" xfId="0" applyFont="1" applyFill="1" applyAlignment="1">
      <alignment horizontal="center" vertical="center"/>
    </xf>
    <xf numFmtId="0" fontId="27" fillId="0" borderId="0" xfId="0" applyFont="1">
      <alignment vertical="center"/>
    </xf>
    <xf numFmtId="0" fontId="27" fillId="2" borderId="0" xfId="0" applyFont="1" applyFill="1" applyAlignment="1" applyProtection="1">
      <alignment horizontal="center" vertical="center"/>
      <protection locked="0"/>
    </xf>
    <xf numFmtId="0" fontId="27" fillId="0" borderId="0" xfId="0" applyFont="1" applyAlignment="1">
      <alignment horizontal="left" vertical="center" shrinkToFit="1"/>
    </xf>
    <xf numFmtId="0" fontId="148" fillId="0" borderId="0" xfId="0" applyFont="1" applyAlignment="1">
      <alignment horizontal="left" vertical="top"/>
    </xf>
    <xf numFmtId="0" fontId="27" fillId="0" borderId="0" xfId="0" applyFont="1" applyAlignment="1">
      <alignment horizontal="left" vertical="center" wrapText="1"/>
    </xf>
    <xf numFmtId="0" fontId="24" fillId="0" borderId="3" xfId="0" applyFont="1" applyBorder="1" applyAlignment="1">
      <alignment vertical="center" wrapText="1"/>
    </xf>
    <xf numFmtId="0" fontId="24" fillId="0" borderId="2" xfId="0" applyFont="1" applyBorder="1" applyAlignment="1">
      <alignment vertical="center" wrapText="1"/>
    </xf>
    <xf numFmtId="0" fontId="24" fillId="2" borderId="3" xfId="0" applyFont="1" applyFill="1" applyBorder="1" applyAlignment="1" applyProtection="1">
      <alignment horizontal="center" vertical="center" wrapText="1" shrinkToFit="1"/>
      <protection locked="0"/>
    </xf>
    <xf numFmtId="0" fontId="24" fillId="2" borderId="2" xfId="0" applyFont="1" applyFill="1" applyBorder="1" applyAlignment="1" applyProtection="1">
      <alignment horizontal="center" vertical="center" wrapText="1" shrinkToFit="1"/>
      <protection locked="0"/>
    </xf>
    <xf numFmtId="0" fontId="24" fillId="2" borderId="5" xfId="0" applyFont="1" applyFill="1" applyBorder="1" applyAlignment="1" applyProtection="1">
      <alignment horizontal="center" vertical="center" wrapText="1" shrinkToFit="1"/>
      <protection locked="0"/>
    </xf>
    <xf numFmtId="0" fontId="52" fillId="2" borderId="1" xfId="50" applyFont="1" applyFill="1" applyBorder="1" applyAlignment="1" applyProtection="1">
      <alignment horizontal="center" vertical="top" wrapText="1"/>
      <protection locked="0"/>
    </xf>
    <xf numFmtId="0" fontId="52" fillId="2" borderId="6" xfId="50" applyFont="1" applyFill="1" applyBorder="1" applyAlignment="1" applyProtection="1">
      <alignment horizontal="center" vertical="top" wrapText="1"/>
      <protection locked="0"/>
    </xf>
    <xf numFmtId="0" fontId="52" fillId="2" borderId="7" xfId="50" applyFont="1" applyFill="1" applyBorder="1" applyAlignment="1" applyProtection="1">
      <alignment horizontal="center" vertical="top" wrapText="1"/>
      <protection locked="0"/>
    </xf>
    <xf numFmtId="0" fontId="52" fillId="2" borderId="8" xfId="50" applyFont="1" applyFill="1" applyBorder="1" applyAlignment="1" applyProtection="1">
      <alignment horizontal="center" vertical="top" wrapText="1"/>
      <protection locked="0"/>
    </xf>
    <xf numFmtId="0" fontId="52" fillId="2" borderId="0" xfId="50" applyFont="1" applyFill="1" applyAlignment="1" applyProtection="1">
      <alignment horizontal="center" vertical="top" wrapText="1"/>
      <protection locked="0"/>
    </xf>
    <xf numFmtId="0" fontId="52" fillId="2" borderId="9" xfId="50" applyFont="1" applyFill="1" applyBorder="1" applyAlignment="1" applyProtection="1">
      <alignment horizontal="center" vertical="top" wrapText="1"/>
      <protection locked="0"/>
    </xf>
    <xf numFmtId="0" fontId="52" fillId="2" borderId="4" xfId="50" applyFont="1" applyFill="1" applyBorder="1" applyAlignment="1" applyProtection="1">
      <alignment horizontal="center" vertical="top" wrapText="1"/>
      <protection locked="0"/>
    </xf>
    <xf numFmtId="0" fontId="52" fillId="2" borderId="10" xfId="50" applyFont="1" applyFill="1" applyBorder="1" applyAlignment="1" applyProtection="1">
      <alignment horizontal="center" vertical="top" wrapText="1"/>
      <protection locked="0"/>
    </xf>
    <xf numFmtId="0" fontId="52" fillId="2" borderId="11" xfId="50" applyFont="1" applyFill="1" applyBorder="1" applyAlignment="1" applyProtection="1">
      <alignment horizontal="center" vertical="top" wrapText="1"/>
      <protection locked="0"/>
    </xf>
    <xf numFmtId="0" fontId="47" fillId="0" borderId="13" xfId="36" applyFont="1" applyBorder="1" applyAlignment="1">
      <alignment horizontal="center" vertical="center" wrapText="1"/>
    </xf>
    <xf numFmtId="0" fontId="47" fillId="0" borderId="13" xfId="36" applyFont="1" applyBorder="1" applyAlignment="1">
      <alignment horizontal="center" vertical="center"/>
    </xf>
    <xf numFmtId="0" fontId="60" fillId="2" borderId="3" xfId="36" applyFont="1" applyFill="1" applyBorder="1" applyAlignment="1" applyProtection="1">
      <alignment horizontal="left" vertical="center" shrinkToFit="1"/>
      <protection locked="0"/>
    </xf>
    <xf numFmtId="0" fontId="60" fillId="0" borderId="2" xfId="36" applyFont="1" applyBorder="1" applyAlignment="1" applyProtection="1">
      <alignment horizontal="left" vertical="center" shrinkToFit="1"/>
      <protection locked="0"/>
    </xf>
    <xf numFmtId="0" fontId="60" fillId="0" borderId="5" xfId="36" applyFont="1" applyBorder="1" applyAlignment="1" applyProtection="1">
      <alignment horizontal="left" vertical="center" shrinkToFit="1"/>
      <protection locked="0"/>
    </xf>
    <xf numFmtId="0" fontId="47" fillId="6" borderId="10" xfId="36" applyFont="1" applyFill="1" applyBorder="1" applyAlignment="1">
      <alignment horizontal="left" vertical="center" wrapText="1"/>
    </xf>
    <xf numFmtId="194" fontId="60" fillId="2" borderId="3" xfId="36" applyNumberFormat="1" applyFont="1" applyFill="1" applyBorder="1" applyAlignment="1" applyProtection="1">
      <alignment horizontal="left" vertical="center" shrinkToFit="1"/>
      <protection locked="0"/>
    </xf>
    <xf numFmtId="194" fontId="60" fillId="0" borderId="2" xfId="36" applyNumberFormat="1" applyFont="1" applyBorder="1" applyAlignment="1" applyProtection="1">
      <alignment horizontal="left" vertical="center" shrinkToFit="1"/>
      <protection locked="0"/>
    </xf>
    <xf numFmtId="194" fontId="60" fillId="0" borderId="5" xfId="36" applyNumberFormat="1" applyFont="1" applyBorder="1" applyAlignment="1" applyProtection="1">
      <alignment horizontal="left" vertical="center" shrinkToFit="1"/>
      <protection locked="0"/>
    </xf>
    <xf numFmtId="0" fontId="47" fillId="0" borderId="17" xfId="36" applyFont="1" applyBorder="1" applyAlignment="1">
      <alignment horizontal="center" vertical="center" wrapText="1"/>
    </xf>
    <xf numFmtId="0" fontId="47" fillId="0" borderId="29" xfId="36" applyFont="1" applyBorder="1" applyAlignment="1">
      <alignment horizontal="center" vertical="center" wrapText="1"/>
    </xf>
    <xf numFmtId="0" fontId="47" fillId="0" borderId="12" xfId="36" applyFont="1" applyBorder="1" applyAlignment="1">
      <alignment horizontal="center" vertical="center" wrapText="1"/>
    </xf>
    <xf numFmtId="0" fontId="47" fillId="0" borderId="3" xfId="36" applyFont="1" applyBorder="1" applyAlignment="1">
      <alignment horizontal="center" vertical="center"/>
    </xf>
    <xf numFmtId="0" fontId="47" fillId="0" borderId="5" xfId="36" applyFont="1" applyBorder="1" applyAlignment="1">
      <alignment horizontal="center" vertical="center"/>
    </xf>
    <xf numFmtId="0" fontId="60" fillId="4" borderId="3" xfId="36" applyFont="1" applyFill="1" applyBorder="1" applyAlignment="1" applyProtection="1">
      <alignment horizontal="center" vertical="center" shrinkToFit="1"/>
      <protection locked="0"/>
    </xf>
    <xf numFmtId="0" fontId="60" fillId="4" borderId="2" xfId="36" applyFont="1" applyFill="1" applyBorder="1" applyAlignment="1" applyProtection="1">
      <alignment horizontal="center" vertical="center" shrinkToFit="1"/>
      <protection locked="0"/>
    </xf>
    <xf numFmtId="0" fontId="60" fillId="4" borderId="5" xfId="36" applyFont="1" applyFill="1" applyBorder="1" applyAlignment="1" applyProtection="1">
      <alignment horizontal="center" vertical="center" shrinkToFit="1"/>
      <protection locked="0"/>
    </xf>
    <xf numFmtId="0" fontId="47" fillId="0" borderId="3" xfId="36" applyFont="1" applyBorder="1" applyAlignment="1">
      <alignment horizontal="left" vertical="center"/>
    </xf>
    <xf numFmtId="0" fontId="47" fillId="0" borderId="5" xfId="36" applyFont="1" applyBorder="1" applyAlignment="1">
      <alignment horizontal="left" vertical="center"/>
    </xf>
    <xf numFmtId="0" fontId="60" fillId="2" borderId="3" xfId="36" applyFont="1" applyFill="1" applyBorder="1" applyAlignment="1" applyProtection="1">
      <alignment horizontal="center" vertical="center" shrinkToFit="1"/>
      <protection locked="0"/>
    </xf>
    <xf numFmtId="0" fontId="60" fillId="0" borderId="2" xfId="36" applyFont="1" applyBorder="1" applyAlignment="1" applyProtection="1">
      <alignment horizontal="center" vertical="center" shrinkToFit="1"/>
      <protection locked="0"/>
    </xf>
    <xf numFmtId="0" fontId="60" fillId="0" borderId="5" xfId="36" applyFont="1" applyBorder="1" applyAlignment="1" applyProtection="1">
      <alignment horizontal="center" vertical="center" shrinkToFit="1"/>
      <protection locked="0"/>
    </xf>
    <xf numFmtId="0" fontId="60" fillId="2" borderId="1" xfId="36" applyFont="1" applyFill="1" applyBorder="1" applyAlignment="1" applyProtection="1">
      <alignment horizontal="left" vertical="center" wrapText="1" shrinkToFit="1"/>
      <protection locked="0"/>
    </xf>
    <xf numFmtId="0" fontId="60" fillId="2" borderId="6" xfId="36" applyFont="1" applyFill="1" applyBorder="1" applyAlignment="1" applyProtection="1">
      <alignment horizontal="left" vertical="center" shrinkToFit="1"/>
      <protection locked="0"/>
    </xf>
    <xf numFmtId="0" fontId="60" fillId="2" borderId="7" xfId="36" applyFont="1" applyFill="1" applyBorder="1" applyAlignment="1" applyProtection="1">
      <alignment horizontal="left" vertical="center" shrinkToFit="1"/>
      <protection locked="0"/>
    </xf>
    <xf numFmtId="0" fontId="60" fillId="2" borderId="8" xfId="36" applyFont="1" applyFill="1" applyBorder="1" applyAlignment="1" applyProtection="1">
      <alignment horizontal="left" vertical="center" shrinkToFit="1"/>
      <protection locked="0"/>
    </xf>
    <xf numFmtId="0" fontId="60" fillId="2" borderId="0" xfId="36" applyFont="1" applyFill="1" applyAlignment="1" applyProtection="1">
      <alignment horizontal="left" vertical="center" shrinkToFit="1"/>
      <protection locked="0"/>
    </xf>
    <xf numFmtId="0" fontId="60" fillId="2" borderId="9" xfId="36" applyFont="1" applyFill="1" applyBorder="1" applyAlignment="1" applyProtection="1">
      <alignment horizontal="left" vertical="center" shrinkToFit="1"/>
      <protection locked="0"/>
    </xf>
    <xf numFmtId="0" fontId="60" fillId="2" borderId="4" xfId="36" applyFont="1" applyFill="1" applyBorder="1" applyAlignment="1" applyProtection="1">
      <alignment horizontal="left" vertical="center" shrinkToFit="1"/>
      <protection locked="0"/>
    </xf>
    <xf numFmtId="0" fontId="60" fillId="2" borderId="10" xfId="36" applyFont="1" applyFill="1" applyBorder="1" applyAlignment="1" applyProtection="1">
      <alignment horizontal="left" vertical="center" shrinkToFit="1"/>
      <protection locked="0"/>
    </xf>
    <xf numFmtId="0" fontId="60" fillId="2" borderId="11" xfId="36" applyFont="1" applyFill="1" applyBorder="1" applyAlignment="1" applyProtection="1">
      <alignment horizontal="left" vertical="center" shrinkToFit="1"/>
      <protection locked="0"/>
    </xf>
    <xf numFmtId="0" fontId="60" fillId="2" borderId="2" xfId="36" applyFont="1" applyFill="1" applyBorder="1" applyAlignment="1" applyProtection="1">
      <alignment horizontal="left" vertical="center" shrinkToFit="1"/>
      <protection locked="0"/>
    </xf>
    <xf numFmtId="0" fontId="60" fillId="2" borderId="5" xfId="36" applyFont="1" applyFill="1" applyBorder="1" applyAlignment="1" applyProtection="1">
      <alignment horizontal="left" vertical="center" shrinkToFit="1"/>
      <protection locked="0"/>
    </xf>
    <xf numFmtId="49" fontId="60" fillId="2" borderId="3" xfId="36" applyNumberFormat="1" applyFont="1" applyFill="1" applyBorder="1" applyAlignment="1" applyProtection="1">
      <alignment horizontal="left" vertical="center" shrinkToFit="1"/>
      <protection locked="0"/>
    </xf>
    <xf numFmtId="49" fontId="60" fillId="0" borderId="2" xfId="36" applyNumberFormat="1" applyFont="1" applyBorder="1" applyAlignment="1" applyProtection="1">
      <alignment horizontal="left" vertical="center" shrinkToFit="1"/>
      <protection locked="0"/>
    </xf>
    <xf numFmtId="49" fontId="60" fillId="0" borderId="5" xfId="36" applyNumberFormat="1" applyFont="1" applyBorder="1" applyAlignment="1" applyProtection="1">
      <alignment horizontal="left" vertical="center" shrinkToFit="1"/>
      <protection locked="0"/>
    </xf>
    <xf numFmtId="0" fontId="121" fillId="0" borderId="0" xfId="0" applyFont="1" applyAlignment="1">
      <alignment horizontal="center" vertical="center"/>
    </xf>
    <xf numFmtId="0" fontId="47" fillId="0" borderId="3" xfId="0" applyFont="1" applyBorder="1">
      <alignment vertical="center"/>
    </xf>
    <xf numFmtId="0" fontId="47" fillId="0" borderId="2" xfId="0" applyFont="1" applyBorder="1">
      <alignment vertical="center"/>
    </xf>
    <xf numFmtId="0" fontId="47" fillId="0" borderId="5" xfId="0" applyFont="1" applyBorder="1">
      <alignment vertical="center"/>
    </xf>
    <xf numFmtId="0" fontId="47" fillId="4" borderId="3" xfId="0" applyFont="1" applyFill="1" applyBorder="1" applyProtection="1">
      <alignment vertical="center"/>
      <protection locked="0"/>
    </xf>
    <xf numFmtId="0" fontId="0" fillId="4" borderId="2" xfId="0" applyFill="1" applyBorder="1" applyProtection="1">
      <alignment vertical="center"/>
      <protection locked="0"/>
    </xf>
    <xf numFmtId="0" fontId="0" fillId="4" borderId="5" xfId="0" applyFill="1" applyBorder="1" applyProtection="1">
      <alignment vertical="center"/>
      <protection locked="0"/>
    </xf>
    <xf numFmtId="0" fontId="60" fillId="4" borderId="3" xfId="0" applyFont="1" applyFill="1" applyBorder="1">
      <alignment vertical="center"/>
    </xf>
    <xf numFmtId="0" fontId="141" fillId="4" borderId="2" xfId="0" applyFont="1" applyFill="1" applyBorder="1">
      <alignment vertical="center"/>
    </xf>
    <xf numFmtId="0" fontId="141" fillId="4" borderId="5" xfId="0" applyFont="1" applyFill="1" applyBorder="1">
      <alignment vertical="center"/>
    </xf>
    <xf numFmtId="0" fontId="47" fillId="4" borderId="1" xfId="0" applyFont="1" applyFill="1" applyBorder="1" applyAlignment="1" applyProtection="1">
      <alignment horizontal="center" vertical="center" shrinkToFit="1"/>
      <protection locked="0"/>
    </xf>
    <xf numFmtId="0" fontId="47" fillId="4" borderId="6" xfId="0" applyFont="1" applyFill="1" applyBorder="1" applyAlignment="1" applyProtection="1">
      <alignment horizontal="center" vertical="center" shrinkToFit="1"/>
      <protection locked="0"/>
    </xf>
    <xf numFmtId="0" fontId="47" fillId="4" borderId="7" xfId="0" applyFont="1" applyFill="1" applyBorder="1" applyAlignment="1" applyProtection="1">
      <alignment horizontal="center" vertical="center" shrinkToFit="1"/>
      <protection locked="0"/>
    </xf>
    <xf numFmtId="0" fontId="47" fillId="4" borderId="4" xfId="0" applyFont="1" applyFill="1" applyBorder="1" applyAlignment="1" applyProtection="1">
      <alignment horizontal="center" vertical="center" shrinkToFit="1"/>
      <protection locked="0"/>
    </xf>
    <xf numFmtId="0" fontId="47" fillId="4" borderId="10" xfId="0" applyFont="1" applyFill="1" applyBorder="1" applyAlignment="1" applyProtection="1">
      <alignment horizontal="center" vertical="center" shrinkToFit="1"/>
      <protection locked="0"/>
    </xf>
    <xf numFmtId="0" fontId="47" fillId="4" borderId="11" xfId="0" applyFont="1" applyFill="1" applyBorder="1" applyAlignment="1" applyProtection="1">
      <alignment horizontal="center" vertical="center" shrinkToFit="1"/>
      <protection locked="0"/>
    </xf>
    <xf numFmtId="0" fontId="47" fillId="4" borderId="1" xfId="0" applyFont="1" applyFill="1" applyBorder="1" applyAlignment="1" applyProtection="1">
      <alignment horizontal="center" vertical="center"/>
      <protection locked="0"/>
    </xf>
    <xf numFmtId="0" fontId="47" fillId="4" borderId="7" xfId="0" applyFont="1" applyFill="1" applyBorder="1" applyAlignment="1" applyProtection="1">
      <alignment horizontal="center" vertical="center"/>
      <protection locked="0"/>
    </xf>
    <xf numFmtId="0" fontId="47" fillId="4" borderId="4" xfId="0" applyFont="1" applyFill="1" applyBorder="1" applyAlignment="1" applyProtection="1">
      <alignment horizontal="center" vertical="center"/>
      <protection locked="0"/>
    </xf>
    <xf numFmtId="0" fontId="47" fillId="4" borderId="11" xfId="0" applyFont="1" applyFill="1" applyBorder="1" applyAlignment="1" applyProtection="1">
      <alignment horizontal="center" vertical="center"/>
      <protection locked="0"/>
    </xf>
    <xf numFmtId="0" fontId="60" fillId="4" borderId="1" xfId="0" applyFont="1" applyFill="1" applyBorder="1" applyAlignment="1">
      <alignment horizontal="center" vertical="center" shrinkToFit="1"/>
    </xf>
    <xf numFmtId="0" fontId="60" fillId="4" borderId="6" xfId="0" applyFont="1" applyFill="1" applyBorder="1" applyAlignment="1">
      <alignment horizontal="center" vertical="center" shrinkToFit="1"/>
    </xf>
    <xf numFmtId="0" fontId="60" fillId="4" borderId="7" xfId="0" applyFont="1" applyFill="1" applyBorder="1" applyAlignment="1">
      <alignment horizontal="center" vertical="center" shrinkToFit="1"/>
    </xf>
    <xf numFmtId="0" fontId="60" fillId="4" borderId="4" xfId="0" applyFont="1" applyFill="1" applyBorder="1" applyAlignment="1">
      <alignment horizontal="center" vertical="center" shrinkToFit="1"/>
    </xf>
    <xf numFmtId="0" fontId="60" fillId="4" borderId="10" xfId="0" applyFont="1" applyFill="1" applyBorder="1" applyAlignment="1">
      <alignment horizontal="center" vertical="center" shrinkToFit="1"/>
    </xf>
    <xf numFmtId="0" fontId="60" fillId="4" borderId="11" xfId="0" applyFont="1" applyFill="1" applyBorder="1" applyAlignment="1">
      <alignment horizontal="center" vertical="center" shrinkToFit="1"/>
    </xf>
    <xf numFmtId="0" fontId="60" fillId="4" borderId="1" xfId="0" applyFont="1" applyFill="1" applyBorder="1" applyAlignment="1">
      <alignment horizontal="center" vertical="center"/>
    </xf>
    <xf numFmtId="0" fontId="60" fillId="4" borderId="7" xfId="0" applyFont="1" applyFill="1" applyBorder="1" applyAlignment="1">
      <alignment horizontal="center" vertical="center"/>
    </xf>
    <xf numFmtId="0" fontId="60" fillId="4" borderId="4" xfId="0" applyFont="1" applyFill="1" applyBorder="1" applyAlignment="1">
      <alignment horizontal="center" vertical="center"/>
    </xf>
    <xf numFmtId="0" fontId="60" fillId="4" borderId="11" xfId="0" applyFont="1" applyFill="1" applyBorder="1" applyAlignment="1">
      <alignment horizontal="center" vertical="center"/>
    </xf>
    <xf numFmtId="0" fontId="47" fillId="0" borderId="1" xfId="0" applyFont="1" applyBorder="1">
      <alignment vertical="center"/>
    </xf>
    <xf numFmtId="0" fontId="47" fillId="0" borderId="6" xfId="0" applyFont="1" applyBorder="1">
      <alignment vertical="center"/>
    </xf>
    <xf numFmtId="0" fontId="47" fillId="0" borderId="4" xfId="0" applyFont="1" applyBorder="1">
      <alignment vertical="center"/>
    </xf>
    <xf numFmtId="0" fontId="47" fillId="0" borderId="10" xfId="0" applyFont="1" applyBorder="1">
      <alignment vertical="center"/>
    </xf>
    <xf numFmtId="0" fontId="47" fillId="2" borderId="21" xfId="0" applyFont="1" applyFill="1" applyBorder="1" applyAlignment="1" applyProtection="1">
      <alignment horizontal="left" vertical="center"/>
      <protection locked="0"/>
    </xf>
    <xf numFmtId="0" fontId="0" fillId="0" borderId="37" xfId="0" applyBorder="1" applyAlignment="1" applyProtection="1">
      <alignment horizontal="left" vertical="center"/>
      <protection locked="0"/>
    </xf>
    <xf numFmtId="0" fontId="0" fillId="0" borderId="24" xfId="0" applyBorder="1" applyAlignment="1" applyProtection="1">
      <alignment horizontal="left" vertical="center"/>
      <protection locked="0"/>
    </xf>
    <xf numFmtId="0" fontId="60" fillId="2" borderId="21" xfId="0" applyFont="1" applyFill="1" applyBorder="1">
      <alignment vertical="center"/>
    </xf>
    <xf numFmtId="0" fontId="141" fillId="0" borderId="37" xfId="0" applyFont="1" applyBorder="1">
      <alignment vertical="center"/>
    </xf>
    <xf numFmtId="0" fontId="141" fillId="0" borderId="24" xfId="0" applyFont="1" applyBorder="1">
      <alignment vertical="center"/>
    </xf>
    <xf numFmtId="0" fontId="47" fillId="2" borderId="23" xfId="0" applyFont="1" applyFill="1" applyBorder="1" applyAlignment="1" applyProtection="1">
      <alignment horizontal="left" vertical="center"/>
      <protection locked="0"/>
    </xf>
    <xf numFmtId="0" fontId="0" fillId="0" borderId="36" xfId="0"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60" fillId="2" borderId="23" xfId="0" applyFont="1" applyFill="1" applyBorder="1">
      <alignment vertical="center"/>
    </xf>
    <xf numFmtId="0" fontId="141" fillId="0" borderId="36" xfId="0" applyFont="1" applyBorder="1">
      <alignment vertical="center"/>
    </xf>
    <xf numFmtId="0" fontId="141" fillId="0" borderId="26" xfId="0" applyFont="1" applyBorder="1">
      <alignment vertical="center"/>
    </xf>
    <xf numFmtId="0" fontId="47" fillId="2" borderId="8" xfId="0" applyFont="1" applyFill="1" applyBorder="1" applyAlignment="1" applyProtection="1">
      <alignment horizontal="left" vertical="top"/>
      <protection locked="0"/>
    </xf>
    <xf numFmtId="0" fontId="0" fillId="0" borderId="0" xfId="0" applyAlignment="1" applyProtection="1">
      <alignment horizontal="left" vertical="top"/>
      <protection locked="0"/>
    </xf>
    <xf numFmtId="0" fontId="0" fillId="0" borderId="9" xfId="0" applyBorder="1" applyAlignment="1" applyProtection="1">
      <alignment horizontal="left" vertical="top"/>
      <protection locked="0"/>
    </xf>
    <xf numFmtId="0" fontId="0" fillId="0" borderId="8"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47" fillId="0" borderId="3" xfId="0" applyFont="1" applyBorder="1" applyAlignment="1">
      <alignment horizontal="center" vertical="center"/>
    </xf>
    <xf numFmtId="0" fontId="47" fillId="0" borderId="2" xfId="0" applyFont="1" applyBorder="1" applyAlignment="1">
      <alignment horizontal="center" vertical="center"/>
    </xf>
    <xf numFmtId="0" fontId="47" fillId="0" borderId="5" xfId="0" applyFont="1" applyBorder="1" applyAlignment="1">
      <alignment horizontal="center" vertical="center"/>
    </xf>
    <xf numFmtId="0" fontId="47" fillId="0" borderId="17" xfId="0" applyFont="1" applyBorder="1" applyAlignment="1">
      <alignment vertical="center" wrapText="1"/>
    </xf>
    <xf numFmtId="0" fontId="47" fillId="0" borderId="29" xfId="0" applyFont="1" applyBorder="1">
      <alignment vertical="center"/>
    </xf>
    <xf numFmtId="0" fontId="47" fillId="0" borderId="12" xfId="0" applyFont="1" applyBorder="1">
      <alignment vertical="center"/>
    </xf>
    <xf numFmtId="0" fontId="47" fillId="4" borderId="1" xfId="0" applyFont="1" applyFill="1" applyBorder="1" applyAlignment="1" applyProtection="1">
      <alignment horizontal="left" vertical="center" wrapText="1"/>
      <protection locked="0"/>
    </xf>
    <xf numFmtId="0" fontId="47" fillId="4" borderId="6" xfId="0" applyFont="1" applyFill="1" applyBorder="1" applyAlignment="1" applyProtection="1">
      <alignment horizontal="left" vertical="center" wrapText="1"/>
      <protection locked="0"/>
    </xf>
    <xf numFmtId="0" fontId="47" fillId="4" borderId="7" xfId="0" applyFont="1" applyFill="1" applyBorder="1" applyAlignment="1" applyProtection="1">
      <alignment horizontal="left" vertical="center" wrapText="1"/>
      <protection locked="0"/>
    </xf>
    <xf numFmtId="0" fontId="47" fillId="4" borderId="8" xfId="0" applyFont="1" applyFill="1" applyBorder="1" applyAlignment="1" applyProtection="1">
      <alignment horizontal="left" vertical="center" wrapText="1"/>
      <protection locked="0"/>
    </xf>
    <xf numFmtId="0" fontId="47" fillId="4" borderId="0" xfId="0" applyFont="1" applyFill="1" applyAlignment="1" applyProtection="1">
      <alignment horizontal="left" vertical="center" wrapText="1"/>
      <protection locked="0"/>
    </xf>
    <xf numFmtId="0" fontId="47" fillId="4" borderId="9" xfId="0" applyFont="1" applyFill="1" applyBorder="1" applyAlignment="1" applyProtection="1">
      <alignment horizontal="left" vertical="center" wrapText="1"/>
      <protection locked="0"/>
    </xf>
    <xf numFmtId="0" fontId="47" fillId="4" borderId="4" xfId="0" applyFont="1" applyFill="1" applyBorder="1" applyAlignment="1" applyProtection="1">
      <alignment horizontal="left" vertical="center" wrapText="1"/>
      <protection locked="0"/>
    </xf>
    <xf numFmtId="0" fontId="47" fillId="4" borderId="10" xfId="0" applyFont="1" applyFill="1" applyBorder="1" applyAlignment="1" applyProtection="1">
      <alignment horizontal="left" vertical="center" wrapText="1"/>
      <protection locked="0"/>
    </xf>
    <xf numFmtId="0" fontId="47" fillId="4" borderId="11" xfId="0" applyFont="1" applyFill="1" applyBorder="1" applyAlignment="1" applyProtection="1">
      <alignment horizontal="left" vertical="center" wrapText="1"/>
      <protection locked="0"/>
    </xf>
    <xf numFmtId="0" fontId="60" fillId="4" borderId="1" xfId="0" applyFont="1" applyFill="1" applyBorder="1" applyAlignment="1">
      <alignment horizontal="center" vertical="center" wrapText="1"/>
    </xf>
    <xf numFmtId="0" fontId="60" fillId="4" borderId="6" xfId="0" applyFont="1" applyFill="1" applyBorder="1" applyAlignment="1">
      <alignment horizontal="center" vertical="center" wrapText="1"/>
    </xf>
    <xf numFmtId="0" fontId="60" fillId="4" borderId="7" xfId="0" applyFont="1" applyFill="1" applyBorder="1" applyAlignment="1">
      <alignment horizontal="center" vertical="center" wrapText="1"/>
    </xf>
    <xf numFmtId="0" fontId="60" fillId="4" borderId="8" xfId="0" applyFont="1" applyFill="1" applyBorder="1" applyAlignment="1">
      <alignment horizontal="center" vertical="center" wrapText="1"/>
    </xf>
    <xf numFmtId="0" fontId="60" fillId="4" borderId="0" xfId="0" applyFont="1" applyFill="1" applyAlignment="1">
      <alignment horizontal="center" vertical="center" wrapText="1"/>
    </xf>
    <xf numFmtId="0" fontId="60" fillId="4" borderId="9" xfId="0" applyFont="1" applyFill="1" applyBorder="1" applyAlignment="1">
      <alignment horizontal="center" vertical="center" wrapText="1"/>
    </xf>
    <xf numFmtId="0" fontId="60" fillId="4" borderId="4" xfId="0" applyFont="1" applyFill="1" applyBorder="1" applyAlignment="1">
      <alignment horizontal="center" vertical="center" wrapText="1"/>
    </xf>
    <xf numFmtId="0" fontId="60" fillId="4" borderId="10" xfId="0" applyFont="1" applyFill="1" applyBorder="1" applyAlignment="1">
      <alignment horizontal="center" vertical="center" wrapText="1"/>
    </xf>
    <xf numFmtId="0" fontId="60" fillId="4" borderId="11" xfId="0" applyFont="1" applyFill="1" applyBorder="1" applyAlignment="1">
      <alignment horizontal="center" vertical="center" wrapText="1"/>
    </xf>
    <xf numFmtId="0" fontId="47" fillId="0" borderId="3" xfId="0" applyFont="1" applyBorder="1" applyAlignment="1">
      <alignment horizontal="left" vertical="center" wrapText="1"/>
    </xf>
    <xf numFmtId="0" fontId="47" fillId="0" borderId="5" xfId="0" applyFont="1" applyBorder="1" applyAlignment="1">
      <alignment horizontal="left" vertical="center" wrapText="1"/>
    </xf>
    <xf numFmtId="0" fontId="47" fillId="2" borderId="3" xfId="0" applyFont="1" applyFill="1" applyBorder="1" applyAlignment="1" applyProtection="1">
      <alignment horizontal="left" vertical="center"/>
      <protection locked="0"/>
    </xf>
    <xf numFmtId="0" fontId="47" fillId="2" borderId="2" xfId="0" applyFont="1" applyFill="1" applyBorder="1" applyAlignment="1" applyProtection="1">
      <alignment horizontal="left" vertical="center"/>
      <protection locked="0"/>
    </xf>
    <xf numFmtId="0" fontId="47" fillId="2" borderId="5" xfId="0" applyFont="1" applyFill="1" applyBorder="1" applyAlignment="1" applyProtection="1">
      <alignment horizontal="left" vertical="center"/>
      <protection locked="0"/>
    </xf>
    <xf numFmtId="0" fontId="60" fillId="2" borderId="3" xfId="0" applyFont="1" applyFill="1" applyBorder="1">
      <alignment vertical="center"/>
    </xf>
    <xf numFmtId="0" fontId="141" fillId="0" borderId="2" xfId="0" applyFont="1" applyBorder="1">
      <alignment vertical="center"/>
    </xf>
    <xf numFmtId="0" fontId="141" fillId="0" borderId="5" xfId="0" applyFont="1" applyBorder="1">
      <alignment vertical="center"/>
    </xf>
    <xf numFmtId="0" fontId="53" fillId="0" borderId="0" xfId="0" applyFont="1" applyAlignment="1">
      <alignment horizontal="center" vertical="center" wrapText="1"/>
    </xf>
    <xf numFmtId="0" fontId="47" fillId="2" borderId="3" xfId="0" applyFont="1" applyFill="1" applyBorder="1" applyProtection="1">
      <alignment vertical="center"/>
      <protection locked="0"/>
    </xf>
    <xf numFmtId="0" fontId="0" fillId="0" borderId="2" xfId="0" applyBorder="1" applyProtection="1">
      <alignment vertical="center"/>
      <protection locked="0"/>
    </xf>
    <xf numFmtId="0" fontId="0" fillId="0" borderId="5" xfId="0" applyBorder="1" applyProtection="1">
      <alignment vertical="center"/>
      <protection locked="0"/>
    </xf>
    <xf numFmtId="0" fontId="55" fillId="0" borderId="0" xfId="0" applyFont="1" applyAlignment="1">
      <alignment horizontal="left" vertical="center" wrapText="1"/>
    </xf>
    <xf numFmtId="0" fontId="53" fillId="6" borderId="0" xfId="0" applyFont="1" applyFill="1" applyAlignment="1">
      <alignment horizontal="left" vertical="center" wrapText="1"/>
    </xf>
    <xf numFmtId="0" fontId="53" fillId="6" borderId="10" xfId="0" applyFont="1" applyFill="1" applyBorder="1" applyAlignment="1">
      <alignment horizontal="left" vertical="center" wrapText="1"/>
    </xf>
    <xf numFmtId="0" fontId="53" fillId="0" borderId="0" xfId="0" applyFont="1" applyAlignment="1">
      <alignment horizontal="left" vertical="center" wrapText="1"/>
    </xf>
    <xf numFmtId="0" fontId="47" fillId="2" borderId="1" xfId="0" applyFont="1" applyFill="1" applyBorder="1" applyAlignment="1" applyProtection="1">
      <alignment horizontal="left" vertical="top"/>
      <protection locked="0"/>
    </xf>
    <xf numFmtId="0" fontId="47" fillId="2" borderId="6" xfId="0" applyFont="1" applyFill="1" applyBorder="1" applyAlignment="1" applyProtection="1">
      <alignment horizontal="left" vertical="top"/>
      <protection locked="0"/>
    </xf>
    <xf numFmtId="0" fontId="47" fillId="2" borderId="7" xfId="0" applyFont="1" applyFill="1" applyBorder="1" applyAlignment="1" applyProtection="1">
      <alignment horizontal="left" vertical="top"/>
      <protection locked="0"/>
    </xf>
    <xf numFmtId="0" fontId="47" fillId="2" borderId="0" xfId="0" applyFont="1" applyFill="1" applyAlignment="1" applyProtection="1">
      <alignment horizontal="left" vertical="top"/>
      <protection locked="0"/>
    </xf>
    <xf numFmtId="0" fontId="47" fillId="2" borderId="9" xfId="0" applyFont="1" applyFill="1" applyBorder="1" applyAlignment="1" applyProtection="1">
      <alignment horizontal="left" vertical="top"/>
      <protection locked="0"/>
    </xf>
    <xf numFmtId="0" fontId="47" fillId="2" borderId="4" xfId="0" applyFont="1" applyFill="1" applyBorder="1" applyAlignment="1" applyProtection="1">
      <alignment horizontal="left" vertical="top"/>
      <protection locked="0"/>
    </xf>
    <xf numFmtId="0" fontId="47" fillId="2" borderId="10" xfId="0" applyFont="1" applyFill="1" applyBorder="1" applyAlignment="1" applyProtection="1">
      <alignment horizontal="left" vertical="top"/>
      <protection locked="0"/>
    </xf>
    <xf numFmtId="0" fontId="47" fillId="2" borderId="11" xfId="0" applyFont="1" applyFill="1" applyBorder="1" applyAlignment="1" applyProtection="1">
      <alignment horizontal="left" vertical="top"/>
      <protection locked="0"/>
    </xf>
    <xf numFmtId="0" fontId="52" fillId="2" borderId="0" xfId="0" applyFont="1" applyFill="1" applyAlignment="1">
      <alignment horizontal="left" vertical="center" wrapText="1"/>
    </xf>
    <xf numFmtId="177" fontId="47" fillId="2" borderId="22" xfId="0" applyNumberFormat="1" applyFont="1" applyFill="1" applyBorder="1" applyAlignment="1" applyProtection="1">
      <alignment horizontal="right" vertical="center" shrinkToFit="1"/>
      <protection locked="0"/>
    </xf>
    <xf numFmtId="177" fontId="47" fillId="0" borderId="32" xfId="0" applyNumberFormat="1" applyFont="1" applyBorder="1" applyAlignment="1" applyProtection="1">
      <alignment horizontal="right" vertical="center" shrinkToFit="1"/>
      <protection locked="0"/>
    </xf>
    <xf numFmtId="177" fontId="47" fillId="0" borderId="25" xfId="0" applyNumberFormat="1" applyFont="1" applyBorder="1" applyAlignment="1" applyProtection="1">
      <alignment horizontal="right" vertical="center" shrinkToFit="1"/>
      <protection locked="0"/>
    </xf>
    <xf numFmtId="178" fontId="47" fillId="3" borderId="22" xfId="0" applyNumberFormat="1" applyFont="1" applyFill="1" applyBorder="1" applyAlignment="1">
      <alignment horizontal="right" vertical="center" shrinkToFit="1"/>
    </xf>
    <xf numFmtId="178" fontId="47" fillId="0" borderId="32" xfId="0" applyNumberFormat="1" applyFont="1" applyBorder="1" applyAlignment="1">
      <alignment horizontal="right" vertical="center" shrinkToFit="1"/>
    </xf>
    <xf numFmtId="178" fontId="47" fillId="0" borderId="25" xfId="0" applyNumberFormat="1" applyFont="1" applyBorder="1" applyAlignment="1">
      <alignment horizontal="right" vertical="center" shrinkToFit="1"/>
    </xf>
    <xf numFmtId="0" fontId="47" fillId="2" borderId="22" xfId="0" applyFont="1" applyFill="1" applyBorder="1" applyAlignment="1" applyProtection="1">
      <alignment vertical="center" shrinkToFit="1"/>
      <protection locked="0"/>
    </xf>
    <xf numFmtId="0" fontId="47" fillId="0" borderId="32" xfId="0" applyFont="1" applyBorder="1" applyAlignment="1" applyProtection="1">
      <alignment vertical="center" shrinkToFit="1"/>
      <protection locked="0"/>
    </xf>
    <xf numFmtId="0" fontId="47" fillId="0" borderId="25" xfId="0" applyFont="1" applyBorder="1" applyAlignment="1" applyProtection="1">
      <alignment vertical="center" shrinkToFit="1"/>
      <protection locked="0"/>
    </xf>
    <xf numFmtId="0" fontId="47" fillId="2" borderId="32" xfId="0" applyFont="1" applyFill="1" applyBorder="1" applyAlignment="1" applyProtection="1">
      <alignment vertical="center" shrinkToFit="1"/>
      <protection locked="0"/>
    </xf>
    <xf numFmtId="0" fontId="47" fillId="2" borderId="25" xfId="0" applyFont="1" applyFill="1" applyBorder="1" applyAlignment="1" applyProtection="1">
      <alignment vertical="center" shrinkToFit="1"/>
      <protection locked="0"/>
    </xf>
    <xf numFmtId="178" fontId="47" fillId="2" borderId="22" xfId="0" applyNumberFormat="1" applyFont="1" applyFill="1" applyBorder="1" applyAlignment="1" applyProtection="1">
      <alignment horizontal="right" vertical="center" shrinkToFit="1"/>
      <protection locked="0"/>
    </xf>
    <xf numFmtId="178" fontId="47" fillId="2" borderId="32" xfId="0" applyNumberFormat="1" applyFont="1" applyFill="1" applyBorder="1" applyAlignment="1" applyProtection="1">
      <alignment horizontal="right" vertical="center" shrinkToFit="1"/>
      <protection locked="0"/>
    </xf>
    <xf numFmtId="178" fontId="47" fillId="2" borderId="25" xfId="0" applyNumberFormat="1" applyFont="1" applyFill="1" applyBorder="1" applyAlignment="1" applyProtection="1">
      <alignment horizontal="right" vertical="center" shrinkToFit="1"/>
      <protection locked="0"/>
    </xf>
    <xf numFmtId="0" fontId="47" fillId="2" borderId="21" xfId="0" applyFont="1" applyFill="1" applyBorder="1" applyAlignment="1" applyProtection="1">
      <alignment vertical="center" shrinkToFit="1"/>
      <protection locked="0"/>
    </xf>
    <xf numFmtId="0" fontId="47" fillId="2" borderId="37" xfId="0" applyFont="1" applyFill="1" applyBorder="1" applyAlignment="1" applyProtection="1">
      <alignment vertical="center" shrinkToFit="1"/>
      <protection locked="0"/>
    </xf>
    <xf numFmtId="0" fontId="47" fillId="2" borderId="24" xfId="0" applyFont="1" applyFill="1" applyBorder="1" applyAlignment="1" applyProtection="1">
      <alignment vertical="center" shrinkToFit="1"/>
      <protection locked="0"/>
    </xf>
    <xf numFmtId="177" fontId="47" fillId="2" borderId="32" xfId="0" applyNumberFormat="1" applyFont="1" applyFill="1" applyBorder="1" applyAlignment="1" applyProtection="1">
      <alignment horizontal="right" vertical="center" shrinkToFit="1"/>
      <protection locked="0"/>
    </xf>
    <xf numFmtId="177" fontId="47" fillId="2" borderId="25" xfId="0" applyNumberFormat="1" applyFont="1" applyFill="1" applyBorder="1" applyAlignment="1" applyProtection="1">
      <alignment horizontal="right" vertical="center" shrinkToFit="1"/>
      <protection locked="0"/>
    </xf>
    <xf numFmtId="0" fontId="47" fillId="3" borderId="3" xfId="0" applyFont="1" applyFill="1" applyBorder="1">
      <alignment vertical="center"/>
    </xf>
    <xf numFmtId="0" fontId="47" fillId="3" borderId="2" xfId="0" applyFont="1" applyFill="1" applyBorder="1">
      <alignment vertical="center"/>
    </xf>
    <xf numFmtId="0" fontId="47" fillId="3" borderId="5" xfId="0" applyFont="1" applyFill="1" applyBorder="1">
      <alignment vertical="center"/>
    </xf>
    <xf numFmtId="0" fontId="47" fillId="7" borderId="3" xfId="0" applyFont="1" applyFill="1" applyBorder="1" applyAlignment="1" applyProtection="1">
      <alignment horizontal="center" vertical="center"/>
      <protection locked="0"/>
    </xf>
    <xf numFmtId="0" fontId="47" fillId="7" borderId="2" xfId="0" applyFont="1" applyFill="1" applyBorder="1" applyAlignment="1" applyProtection="1">
      <alignment horizontal="center" vertical="center"/>
      <protection locked="0"/>
    </xf>
    <xf numFmtId="0" fontId="47" fillId="7" borderId="5" xfId="0" applyFont="1" applyFill="1" applyBorder="1" applyAlignment="1" applyProtection="1">
      <alignment horizontal="center" vertical="center"/>
      <protection locked="0"/>
    </xf>
    <xf numFmtId="0" fontId="47" fillId="0" borderId="1" xfId="0" applyFont="1" applyBorder="1" applyAlignment="1">
      <alignment horizontal="left" vertical="center" indent="1"/>
    </xf>
    <xf numFmtId="0" fontId="47" fillId="0" borderId="6" xfId="0" applyFont="1" applyBorder="1" applyAlignment="1">
      <alignment horizontal="left" vertical="center" indent="1"/>
    </xf>
    <xf numFmtId="0" fontId="47" fillId="0" borderId="7" xfId="0" applyFont="1" applyBorder="1" applyAlignment="1">
      <alignment horizontal="left" vertical="center" indent="1"/>
    </xf>
    <xf numFmtId="178" fontId="47" fillId="3" borderId="23" xfId="0" applyNumberFormat="1" applyFont="1" applyFill="1" applyBorder="1" applyAlignment="1">
      <alignment horizontal="right" vertical="center" shrinkToFit="1"/>
    </xf>
    <xf numFmtId="178" fontId="47" fillId="0" borderId="36" xfId="0" applyNumberFormat="1" applyFont="1" applyBorder="1" applyAlignment="1">
      <alignment horizontal="right" vertical="center" shrinkToFit="1"/>
    </xf>
    <xf numFmtId="178" fontId="47" fillId="0" borderId="26" xfId="0" applyNumberFormat="1" applyFont="1" applyBorder="1" applyAlignment="1">
      <alignment horizontal="right" vertical="center" shrinkToFit="1"/>
    </xf>
    <xf numFmtId="0" fontId="47" fillId="0" borderId="22" xfId="0" applyFont="1" applyBorder="1" applyAlignment="1">
      <alignment horizontal="left" vertical="center" indent="1"/>
    </xf>
    <xf numFmtId="0" fontId="47" fillId="0" borderId="32" xfId="0" applyFont="1" applyBorder="1" applyAlignment="1">
      <alignment horizontal="left" vertical="center" indent="1"/>
    </xf>
    <xf numFmtId="0" fontId="47" fillId="0" borderId="25" xfId="0" applyFont="1" applyBorder="1" applyAlignment="1">
      <alignment horizontal="left" vertical="center" indent="1"/>
    </xf>
    <xf numFmtId="0" fontId="47" fillId="0" borderId="23" xfId="0" applyFont="1" applyBorder="1" applyAlignment="1">
      <alignment horizontal="left" vertical="center" indent="1"/>
    </xf>
    <xf numFmtId="0" fontId="47" fillId="0" borderId="36" xfId="0" applyFont="1" applyBorder="1" applyAlignment="1">
      <alignment horizontal="left" vertical="center" indent="1"/>
    </xf>
    <xf numFmtId="0" fontId="47" fillId="0" borderId="26" xfId="0" applyFont="1" applyBorder="1" applyAlignment="1">
      <alignment horizontal="left" vertical="center" indent="1"/>
    </xf>
    <xf numFmtId="0" fontId="47" fillId="0" borderId="21" xfId="0" applyFont="1" applyBorder="1" applyAlignment="1">
      <alignment horizontal="left" vertical="center" indent="1"/>
    </xf>
    <xf numFmtId="0" fontId="47" fillId="0" borderId="37" xfId="0" applyFont="1" applyBorder="1" applyAlignment="1">
      <alignment horizontal="left" vertical="center" indent="1"/>
    </xf>
    <xf numFmtId="0" fontId="47" fillId="0" borderId="24" xfId="0" applyFont="1" applyBorder="1" applyAlignment="1">
      <alignment horizontal="left" vertical="center" indent="1"/>
    </xf>
    <xf numFmtId="0" fontId="47" fillId="0" borderId="13" xfId="0" applyFont="1" applyBorder="1">
      <alignment vertical="center"/>
    </xf>
    <xf numFmtId="179" fontId="47" fillId="2" borderId="22" xfId="0" applyNumberFormat="1" applyFont="1" applyFill="1" applyBorder="1" applyAlignment="1" applyProtection="1">
      <alignment horizontal="right" vertical="center" shrinkToFit="1"/>
      <protection locked="0"/>
    </xf>
    <xf numFmtId="179" fontId="47" fillId="2" borderId="32" xfId="0" applyNumberFormat="1" applyFont="1" applyFill="1" applyBorder="1" applyAlignment="1" applyProtection="1">
      <alignment horizontal="right" vertical="center" shrinkToFit="1"/>
      <protection locked="0"/>
    </xf>
    <xf numFmtId="179" fontId="47" fillId="2" borderId="25" xfId="0" applyNumberFormat="1" applyFont="1" applyFill="1" applyBorder="1" applyAlignment="1" applyProtection="1">
      <alignment horizontal="right" vertical="center" shrinkToFit="1"/>
      <protection locked="0"/>
    </xf>
    <xf numFmtId="0" fontId="47" fillId="0" borderId="60" xfId="0" applyFont="1" applyBorder="1" applyAlignment="1">
      <alignment horizontal="left" vertical="center" indent="1"/>
    </xf>
    <xf numFmtId="0" fontId="47" fillId="0" borderId="61" xfId="0" applyFont="1" applyBorder="1" applyAlignment="1">
      <alignment horizontal="left" vertical="center" indent="1"/>
    </xf>
    <xf numFmtId="0" fontId="47" fillId="0" borderId="62" xfId="0" applyFont="1" applyBorder="1" applyAlignment="1">
      <alignment horizontal="left" vertical="center" indent="1"/>
    </xf>
    <xf numFmtId="0" fontId="27" fillId="0" borderId="22" xfId="0" applyFont="1" applyBorder="1" applyAlignment="1">
      <alignment horizontal="left" vertical="center" indent="1"/>
    </xf>
    <xf numFmtId="0" fontId="27" fillId="0" borderId="32" xfId="0" applyFont="1" applyBorder="1" applyAlignment="1">
      <alignment horizontal="left" vertical="center" indent="1"/>
    </xf>
    <xf numFmtId="0" fontId="27" fillId="0" borderId="25" xfId="0" applyFont="1" applyBorder="1" applyAlignment="1">
      <alignment horizontal="left" vertical="center" indent="1"/>
    </xf>
    <xf numFmtId="0" fontId="47" fillId="0" borderId="37" xfId="0" applyFont="1" applyBorder="1" applyAlignment="1" applyProtection="1">
      <alignment vertical="center" shrinkToFit="1"/>
      <protection locked="0"/>
    </xf>
    <xf numFmtId="0" fontId="47" fillId="0" borderId="24" xfId="0" applyFont="1" applyBorder="1" applyAlignment="1" applyProtection="1">
      <alignment vertical="center" shrinkToFit="1"/>
      <protection locked="0"/>
    </xf>
    <xf numFmtId="0" fontId="47" fillId="2" borderId="60" xfId="0" applyFont="1" applyFill="1" applyBorder="1" applyAlignment="1" applyProtection="1">
      <alignment vertical="center" shrinkToFit="1"/>
      <protection locked="0"/>
    </xf>
    <xf numFmtId="0" fontId="47" fillId="0" borderId="61" xfId="0" applyFont="1" applyBorder="1" applyAlignment="1" applyProtection="1">
      <alignment vertical="center" shrinkToFit="1"/>
      <protection locked="0"/>
    </xf>
    <xf numFmtId="0" fontId="47" fillId="0" borderId="62" xfId="0" applyFont="1" applyBorder="1" applyAlignment="1" applyProtection="1">
      <alignment vertical="center" shrinkToFit="1"/>
      <protection locked="0"/>
    </xf>
    <xf numFmtId="0" fontId="47" fillId="0" borderId="0" xfId="0" applyFont="1" applyAlignment="1">
      <alignment horizontal="left" vertical="center" wrapText="1"/>
    </xf>
    <xf numFmtId="179" fontId="47" fillId="0" borderId="32" xfId="0" applyNumberFormat="1" applyFont="1" applyBorder="1" applyAlignment="1" applyProtection="1">
      <alignment horizontal="right" vertical="center" shrinkToFit="1"/>
      <protection locked="0"/>
    </xf>
    <xf numFmtId="179" fontId="47" fillId="0" borderId="25" xfId="0" applyNumberFormat="1" applyFont="1" applyBorder="1" applyAlignment="1" applyProtection="1">
      <alignment horizontal="right" vertical="center" shrinkToFit="1"/>
      <protection locked="0"/>
    </xf>
    <xf numFmtId="0" fontId="27" fillId="0" borderId="23" xfId="0" applyFont="1" applyBorder="1" applyAlignment="1">
      <alignment horizontal="left" vertical="center" indent="1"/>
    </xf>
    <xf numFmtId="0" fontId="27" fillId="0" borderId="36" xfId="0" applyFont="1" applyBorder="1" applyAlignment="1">
      <alignment horizontal="left" vertical="center" indent="1"/>
    </xf>
    <xf numFmtId="0" fontId="27" fillId="0" borderId="26" xfId="0" applyFont="1" applyBorder="1" applyAlignment="1">
      <alignment horizontal="left" vertical="center" indent="1"/>
    </xf>
    <xf numFmtId="178" fontId="47" fillId="0" borderId="32" xfId="0" applyNumberFormat="1" applyFont="1" applyBorder="1" applyAlignment="1" applyProtection="1">
      <alignment horizontal="right" vertical="center" shrinkToFit="1"/>
      <protection locked="0"/>
    </xf>
    <xf numFmtId="178" fontId="47" fillId="0" borderId="25" xfId="0" applyNumberFormat="1" applyFont="1" applyBorder="1" applyAlignment="1" applyProtection="1">
      <alignment horizontal="right" vertical="center" shrinkToFit="1"/>
      <protection locked="0"/>
    </xf>
    <xf numFmtId="0" fontId="27" fillId="0" borderId="0" xfId="0" applyFont="1" applyAlignment="1">
      <alignment horizontal="left" vertical="center"/>
    </xf>
    <xf numFmtId="0" fontId="63" fillId="0" borderId="0" xfId="0" applyFont="1">
      <alignment vertical="center"/>
    </xf>
    <xf numFmtId="0" fontId="63" fillId="0" borderId="0" xfId="0" applyFont="1" applyAlignment="1">
      <alignment vertical="center" shrinkToFit="1"/>
    </xf>
    <xf numFmtId="0" fontId="69" fillId="0" borderId="0" xfId="0" applyFont="1" applyAlignment="1">
      <alignment horizontal="center" vertical="center"/>
    </xf>
    <xf numFmtId="0" fontId="78" fillId="6" borderId="0" xfId="0" applyFont="1" applyFill="1" applyAlignment="1">
      <alignment horizontal="left" vertical="center" wrapText="1"/>
    </xf>
    <xf numFmtId="0" fontId="47" fillId="2" borderId="21" xfId="0" applyFont="1" applyFill="1" applyBorder="1" applyAlignment="1">
      <alignment vertical="center" shrinkToFit="1"/>
    </xf>
    <xf numFmtId="0" fontId="47" fillId="0" borderId="37" xfId="0" applyFont="1" applyBorder="1" applyAlignment="1">
      <alignment vertical="center" shrinkToFit="1"/>
    </xf>
    <xf numFmtId="0" fontId="47" fillId="0" borderId="24" xfId="0" applyFont="1" applyBorder="1" applyAlignment="1">
      <alignment vertical="center" shrinkToFit="1"/>
    </xf>
    <xf numFmtId="0" fontId="47" fillId="2" borderId="60" xfId="0" applyFont="1" applyFill="1" applyBorder="1" applyAlignment="1">
      <alignment vertical="center" shrinkToFit="1"/>
    </xf>
    <xf numFmtId="0" fontId="47" fillId="0" borderId="61" xfId="0" applyFont="1" applyBorder="1" applyAlignment="1">
      <alignment vertical="center" shrinkToFit="1"/>
    </xf>
    <xf numFmtId="0" fontId="47" fillId="0" borderId="62" xfId="0" applyFont="1" applyBorder="1" applyAlignment="1">
      <alignment vertical="center" shrinkToFit="1"/>
    </xf>
    <xf numFmtId="0" fontId="47" fillId="2" borderId="22" xfId="0" applyFont="1" applyFill="1" applyBorder="1" applyAlignment="1">
      <alignment vertical="center" shrinkToFit="1"/>
    </xf>
    <xf numFmtId="0" fontId="47" fillId="2" borderId="32" xfId="0" applyFont="1" applyFill="1" applyBorder="1" applyAlignment="1">
      <alignment vertical="center" shrinkToFit="1"/>
    </xf>
    <xf numFmtId="0" fontId="47" fillId="2" borderId="25" xfId="0" applyFont="1" applyFill="1" applyBorder="1" applyAlignment="1">
      <alignment vertical="center" shrinkToFit="1"/>
    </xf>
    <xf numFmtId="0" fontId="0" fillId="0" borderId="22" xfId="0" applyBorder="1">
      <alignment vertical="center"/>
    </xf>
    <xf numFmtId="0" fontId="0" fillId="0" borderId="32" xfId="0" applyBorder="1">
      <alignment vertical="center"/>
    </xf>
    <xf numFmtId="0" fontId="0" fillId="0" borderId="25" xfId="0" applyBorder="1">
      <alignment vertical="center"/>
    </xf>
    <xf numFmtId="179" fontId="47" fillId="2" borderId="22" xfId="0" applyNumberFormat="1" applyFont="1" applyFill="1" applyBorder="1" applyAlignment="1">
      <alignment horizontal="right" vertical="center" shrinkToFit="1"/>
    </xf>
    <xf numFmtId="179" fontId="47" fillId="0" borderId="32" xfId="0" applyNumberFormat="1" applyFont="1" applyBorder="1" applyAlignment="1">
      <alignment horizontal="right" vertical="center" shrinkToFit="1"/>
    </xf>
    <xf numFmtId="179" fontId="47" fillId="0" borderId="25" xfId="0" applyNumberFormat="1" applyFont="1" applyBorder="1" applyAlignment="1">
      <alignment horizontal="right" vertical="center" shrinkToFit="1"/>
    </xf>
    <xf numFmtId="177" fontId="47" fillId="2" borderId="22" xfId="0" applyNumberFormat="1" applyFont="1" applyFill="1" applyBorder="1" applyAlignment="1">
      <alignment horizontal="right" vertical="center" shrinkToFit="1"/>
    </xf>
    <xf numFmtId="177" fontId="47" fillId="0" borderId="32" xfId="0" applyNumberFormat="1" applyFont="1" applyBorder="1" applyAlignment="1">
      <alignment horizontal="right" vertical="center" shrinkToFit="1"/>
    </xf>
    <xf numFmtId="177" fontId="47" fillId="0" borderId="25" xfId="0" applyNumberFormat="1" applyFont="1" applyBorder="1" applyAlignment="1">
      <alignment horizontal="right" vertical="center" shrinkToFit="1"/>
    </xf>
    <xf numFmtId="0" fontId="47" fillId="0" borderId="32" xfId="0" applyFont="1" applyBorder="1" applyAlignment="1">
      <alignment vertical="center" shrinkToFit="1"/>
    </xf>
    <xf numFmtId="0" fontId="47" fillId="0" borderId="25" xfId="0" applyFont="1" applyBorder="1" applyAlignment="1">
      <alignment vertical="center" shrinkToFit="1"/>
    </xf>
    <xf numFmtId="178" fontId="47" fillId="2" borderId="22" xfId="0" applyNumberFormat="1" applyFont="1" applyFill="1" applyBorder="1" applyAlignment="1">
      <alignment horizontal="right" vertical="center" shrinkToFit="1"/>
    </xf>
    <xf numFmtId="0" fontId="47" fillId="2" borderId="1" xfId="0" applyFont="1" applyFill="1" applyBorder="1" applyAlignment="1">
      <alignment vertical="center" shrinkToFit="1"/>
    </xf>
    <xf numFmtId="0" fontId="47" fillId="2" borderId="6" xfId="0" applyFont="1" applyFill="1" applyBorder="1" applyAlignment="1">
      <alignment vertical="center" shrinkToFit="1"/>
    </xf>
    <xf numFmtId="0" fontId="47" fillId="2" borderId="7" xfId="0" applyFont="1" applyFill="1" applyBorder="1" applyAlignment="1">
      <alignment vertical="center" shrinkToFit="1"/>
    </xf>
    <xf numFmtId="0" fontId="47" fillId="0" borderId="6" xfId="0" applyFont="1" applyBorder="1" applyAlignment="1">
      <alignment vertical="center" shrinkToFit="1"/>
    </xf>
    <xf numFmtId="0" fontId="47" fillId="0" borderId="7" xfId="0" applyFont="1" applyBorder="1" applyAlignment="1">
      <alignment vertical="center" shrinkToFit="1"/>
    </xf>
    <xf numFmtId="0" fontId="47" fillId="2" borderId="1" xfId="0" applyFont="1" applyFill="1" applyBorder="1" applyAlignment="1" applyProtection="1">
      <alignment vertical="center" shrinkToFit="1"/>
      <protection locked="0"/>
    </xf>
    <xf numFmtId="0" fontId="47" fillId="0" borderId="6" xfId="0" applyFont="1" applyBorder="1" applyAlignment="1" applyProtection="1">
      <alignment vertical="center" shrinkToFit="1"/>
      <protection locked="0"/>
    </xf>
    <xf numFmtId="0" fontId="47" fillId="0" borderId="7" xfId="0" applyFont="1" applyBorder="1" applyAlignment="1" applyProtection="1">
      <alignment vertical="center" shrinkToFit="1"/>
      <protection locked="0"/>
    </xf>
    <xf numFmtId="0" fontId="0" fillId="0" borderId="32" xfId="0" applyBorder="1" applyAlignment="1" applyProtection="1">
      <alignment vertical="center" shrinkToFit="1"/>
      <protection locked="0"/>
    </xf>
    <xf numFmtId="0" fontId="0" fillId="0" borderId="25" xfId="0" applyBorder="1" applyAlignment="1" applyProtection="1">
      <alignment vertical="center" shrinkToFit="1"/>
      <protection locked="0"/>
    </xf>
    <xf numFmtId="178" fontId="47" fillId="3" borderId="36" xfId="0" applyNumberFormat="1" applyFont="1" applyFill="1" applyBorder="1" applyAlignment="1">
      <alignment horizontal="right" vertical="center" shrinkToFit="1"/>
    </xf>
    <xf numFmtId="178" fontId="47" fillId="3" borderId="26" xfId="0" applyNumberFormat="1" applyFont="1" applyFill="1" applyBorder="1" applyAlignment="1">
      <alignment horizontal="right" vertical="center" shrinkToFit="1"/>
    </xf>
    <xf numFmtId="180" fontId="47" fillId="2" borderId="22" xfId="0" applyNumberFormat="1" applyFont="1" applyFill="1" applyBorder="1" applyAlignment="1" applyProtection="1">
      <alignment horizontal="right" vertical="center" shrinkToFit="1"/>
      <protection locked="0"/>
    </xf>
    <xf numFmtId="180" fontId="47" fillId="0" borderId="32" xfId="0" applyNumberFormat="1" applyFont="1" applyBorder="1" applyAlignment="1" applyProtection="1">
      <alignment horizontal="right" vertical="center" shrinkToFit="1"/>
      <protection locked="0"/>
    </xf>
    <xf numFmtId="180" fontId="47" fillId="0" borderId="25" xfId="0" applyNumberFormat="1" applyFont="1" applyBorder="1" applyAlignment="1" applyProtection="1">
      <alignment horizontal="right" vertical="center" shrinkToFit="1"/>
      <protection locked="0"/>
    </xf>
    <xf numFmtId="0" fontId="47" fillId="6" borderId="0" xfId="0" applyFont="1" applyFill="1" applyAlignment="1">
      <alignment vertical="center" wrapText="1"/>
    </xf>
    <xf numFmtId="0" fontId="0" fillId="6" borderId="0" xfId="0" applyFill="1">
      <alignment vertical="center"/>
    </xf>
    <xf numFmtId="0" fontId="47" fillId="6" borderId="0" xfId="0" applyFont="1" applyFill="1">
      <alignment vertical="center"/>
    </xf>
    <xf numFmtId="0" fontId="47" fillId="6" borderId="0" xfId="0" applyFont="1" applyFill="1" applyAlignment="1">
      <alignment vertical="center" wrapText="1" shrinkToFit="1"/>
    </xf>
    <xf numFmtId="0" fontId="0" fillId="6" borderId="0" xfId="0" applyFill="1" applyAlignment="1">
      <alignment vertical="center" wrapText="1"/>
    </xf>
    <xf numFmtId="179" fontId="47" fillId="3" borderId="23" xfId="0" applyNumberFormat="1" applyFont="1" applyFill="1" applyBorder="1" applyAlignment="1">
      <alignment horizontal="right" vertical="center" shrinkToFit="1"/>
    </xf>
    <xf numFmtId="179" fontId="47" fillId="0" borderId="36" xfId="0" applyNumberFormat="1" applyFont="1" applyBorder="1" applyAlignment="1">
      <alignment horizontal="right" vertical="center" shrinkToFit="1"/>
    </xf>
    <xf numFmtId="179" fontId="47" fillId="0" borderId="26" xfId="0" applyNumberFormat="1" applyFont="1" applyBorder="1" applyAlignment="1">
      <alignment horizontal="right" vertical="center" shrinkToFit="1"/>
    </xf>
    <xf numFmtId="0" fontId="47" fillId="2" borderId="21" xfId="0" applyFont="1" applyFill="1" applyBorder="1" applyAlignment="1" applyProtection="1">
      <alignment horizontal="center" vertical="center" wrapText="1"/>
      <protection locked="0"/>
    </xf>
    <xf numFmtId="0" fontId="47" fillId="2" borderId="37" xfId="0" applyFont="1" applyFill="1" applyBorder="1" applyAlignment="1" applyProtection="1">
      <alignment horizontal="center" vertical="center" wrapText="1"/>
      <protection locked="0"/>
    </xf>
    <xf numFmtId="0" fontId="47" fillId="2" borderId="24" xfId="0" applyFont="1" applyFill="1" applyBorder="1" applyAlignment="1" applyProtection="1">
      <alignment horizontal="center" vertical="center" wrapText="1"/>
      <protection locked="0"/>
    </xf>
    <xf numFmtId="0" fontId="47" fillId="2" borderId="23" xfId="0" applyFont="1" applyFill="1" applyBorder="1" applyAlignment="1" applyProtection="1">
      <alignment horizontal="center" vertical="center" wrapText="1"/>
      <protection locked="0"/>
    </xf>
    <xf numFmtId="0" fontId="47" fillId="2" borderId="36" xfId="0" applyFont="1" applyFill="1" applyBorder="1" applyAlignment="1" applyProtection="1">
      <alignment horizontal="center" vertical="center" wrapText="1"/>
      <protection locked="0"/>
    </xf>
    <xf numFmtId="0" fontId="47" fillId="2" borderId="26" xfId="0" applyFont="1" applyFill="1" applyBorder="1" applyAlignment="1" applyProtection="1">
      <alignment horizontal="center" vertical="center" wrapText="1"/>
      <protection locked="0"/>
    </xf>
    <xf numFmtId="0" fontId="47" fillId="2" borderId="22" xfId="0" applyFont="1" applyFill="1" applyBorder="1" applyAlignment="1" applyProtection="1">
      <alignment horizontal="center" vertical="center" wrapText="1"/>
      <protection locked="0"/>
    </xf>
    <xf numFmtId="0" fontId="47" fillId="2" borderId="32" xfId="0" applyFont="1" applyFill="1" applyBorder="1" applyAlignment="1" applyProtection="1">
      <alignment horizontal="center" vertical="center" wrapText="1"/>
      <protection locked="0"/>
    </xf>
    <xf numFmtId="0" fontId="47" fillId="2" borderId="25" xfId="0" applyFont="1" applyFill="1" applyBorder="1" applyAlignment="1" applyProtection="1">
      <alignment horizontal="center" vertical="center" wrapText="1"/>
      <protection locked="0"/>
    </xf>
    <xf numFmtId="179" fontId="47" fillId="0" borderId="22" xfId="0" applyNumberFormat="1" applyFont="1" applyBorder="1" applyAlignment="1">
      <alignment vertical="center" shrinkToFit="1"/>
    </xf>
    <xf numFmtId="179" fontId="47" fillId="0" borderId="32" xfId="0" applyNumberFormat="1" applyFont="1" applyBorder="1" applyAlignment="1">
      <alignment vertical="center" shrinkToFit="1"/>
    </xf>
    <xf numFmtId="179" fontId="47" fillId="0" borderId="25" xfId="0" applyNumberFormat="1" applyFont="1" applyBorder="1" applyAlignment="1">
      <alignment vertical="center" shrinkToFit="1"/>
    </xf>
    <xf numFmtId="0" fontId="47" fillId="2" borderId="3" xfId="0" applyFont="1" applyFill="1" applyBorder="1" applyAlignment="1" applyProtection="1">
      <alignment horizontal="center" vertical="center"/>
      <protection locked="0"/>
    </xf>
    <xf numFmtId="0" fontId="47" fillId="2" borderId="2" xfId="0" applyFont="1" applyFill="1" applyBorder="1" applyAlignment="1" applyProtection="1">
      <alignment horizontal="center" vertical="center"/>
      <protection locked="0"/>
    </xf>
    <xf numFmtId="0" fontId="47" fillId="2" borderId="5" xfId="0" applyFont="1" applyFill="1" applyBorder="1" applyAlignment="1" applyProtection="1">
      <alignment horizontal="center" vertical="center"/>
      <protection locked="0"/>
    </xf>
    <xf numFmtId="180" fontId="47" fillId="2" borderId="32" xfId="0" applyNumberFormat="1" applyFont="1" applyFill="1" applyBorder="1" applyAlignment="1" applyProtection="1">
      <alignment horizontal="right" vertical="center" shrinkToFit="1"/>
      <protection locked="0"/>
    </xf>
    <xf numFmtId="180" fontId="47" fillId="2" borderId="25" xfId="0" applyNumberFormat="1" applyFont="1" applyFill="1" applyBorder="1" applyAlignment="1" applyProtection="1">
      <alignment horizontal="right" vertical="center" shrinkToFit="1"/>
      <protection locked="0"/>
    </xf>
    <xf numFmtId="0" fontId="47" fillId="4" borderId="0" xfId="0" applyFont="1" applyFill="1" applyProtection="1">
      <alignment vertical="center"/>
      <protection locked="0"/>
    </xf>
    <xf numFmtId="179" fontId="47" fillId="3" borderId="0" xfId="0" applyNumberFormat="1" applyFont="1" applyFill="1" applyAlignment="1">
      <alignment vertical="center" shrinkToFit="1"/>
    </xf>
    <xf numFmtId="177" fontId="47" fillId="3" borderId="0" xfId="0" applyNumberFormat="1" applyFont="1" applyFill="1" applyAlignment="1">
      <alignment vertical="center" shrinkToFit="1"/>
    </xf>
    <xf numFmtId="0" fontId="53" fillId="0" borderId="22" xfId="0" applyFont="1" applyBorder="1" applyAlignment="1">
      <alignment horizontal="center" vertical="center" shrinkToFit="1"/>
    </xf>
    <xf numFmtId="0" fontId="53" fillId="0" borderId="25" xfId="0" applyFont="1" applyBorder="1" applyAlignment="1">
      <alignment horizontal="center" vertical="center" shrinkToFit="1"/>
    </xf>
    <xf numFmtId="0" fontId="53" fillId="0" borderId="23" xfId="0" applyFont="1" applyBorder="1" applyAlignment="1">
      <alignment horizontal="center" vertical="center" shrinkToFit="1"/>
    </xf>
    <xf numFmtId="0" fontId="53" fillId="0" borderId="26" xfId="0" applyFont="1" applyBorder="1" applyAlignment="1">
      <alignment horizontal="center" vertical="center" shrinkToFit="1"/>
    </xf>
    <xf numFmtId="0" fontId="47" fillId="0" borderId="23" xfId="0" applyFont="1" applyBorder="1">
      <alignment vertical="center"/>
    </xf>
    <xf numFmtId="0" fontId="47" fillId="0" borderId="36" xfId="0" applyFont="1" applyBorder="1">
      <alignment vertical="center"/>
    </xf>
    <xf numFmtId="0" fontId="47" fillId="0" borderId="26" xfId="0" applyFont="1" applyBorder="1">
      <alignment vertical="center"/>
    </xf>
    <xf numFmtId="0" fontId="47" fillId="2" borderId="23" xfId="0" applyFont="1" applyFill="1" applyBorder="1" applyAlignment="1" applyProtection="1">
      <alignment vertical="center" shrinkToFit="1"/>
      <protection locked="0"/>
    </xf>
    <xf numFmtId="0" fontId="47" fillId="2" borderId="36" xfId="0" applyFont="1" applyFill="1" applyBorder="1" applyAlignment="1" applyProtection="1">
      <alignment vertical="center" shrinkToFit="1"/>
      <protection locked="0"/>
    </xf>
    <xf numFmtId="0" fontId="47" fillId="2" borderId="26" xfId="0" applyFont="1" applyFill="1" applyBorder="1" applyAlignment="1" applyProtection="1">
      <alignment vertical="center" shrinkToFit="1"/>
      <protection locked="0"/>
    </xf>
    <xf numFmtId="0" fontId="53" fillId="0" borderId="17" xfId="0" applyFont="1" applyBorder="1" applyAlignment="1">
      <alignment horizontal="center" vertical="center"/>
    </xf>
    <xf numFmtId="0" fontId="53" fillId="0" borderId="12" xfId="0" applyFont="1" applyBorder="1" applyAlignment="1">
      <alignment horizontal="center" vertical="center"/>
    </xf>
    <xf numFmtId="0" fontId="53" fillId="0" borderId="3" xfId="0" applyFont="1" applyBorder="1" applyAlignment="1">
      <alignment horizontal="center" vertical="center"/>
    </xf>
    <xf numFmtId="0" fontId="53" fillId="0" borderId="2" xfId="0" applyFont="1" applyBorder="1" applyAlignment="1">
      <alignment horizontal="center" vertical="center"/>
    </xf>
    <xf numFmtId="0" fontId="53" fillId="0" borderId="5" xfId="0" applyFont="1" applyBorder="1" applyAlignment="1">
      <alignment horizontal="center" vertical="center"/>
    </xf>
    <xf numFmtId="0" fontId="53" fillId="0" borderId="21" xfId="0" applyFont="1" applyBorder="1" applyAlignment="1">
      <alignment horizontal="center" vertical="center" shrinkToFit="1"/>
    </xf>
    <xf numFmtId="0" fontId="53" fillId="0" borderId="24" xfId="0" applyFont="1" applyBorder="1" applyAlignment="1">
      <alignment horizontal="center" vertical="center" shrinkToFit="1"/>
    </xf>
    <xf numFmtId="0" fontId="47" fillId="0" borderId="22" xfId="0" applyFont="1" applyBorder="1" applyAlignment="1">
      <alignment vertical="center" shrinkToFit="1"/>
    </xf>
    <xf numFmtId="0" fontId="47" fillId="0" borderId="22" xfId="0" applyFont="1" applyBorder="1">
      <alignment vertical="center"/>
    </xf>
    <xf numFmtId="0" fontId="47" fillId="0" borderId="32" xfId="0" applyFont="1" applyBorder="1">
      <alignment vertical="center"/>
    </xf>
    <xf numFmtId="0" fontId="47" fillId="0" borderId="25" xfId="0" applyFont="1" applyBorder="1">
      <alignment vertical="center"/>
    </xf>
    <xf numFmtId="0" fontId="47" fillId="0" borderId="21" xfId="0" applyFont="1" applyBorder="1" applyAlignment="1">
      <alignment vertical="center" shrinkToFit="1"/>
    </xf>
    <xf numFmtId="177" fontId="47" fillId="2" borderId="23" xfId="0" applyNumberFormat="1" applyFont="1" applyFill="1" applyBorder="1" applyAlignment="1" applyProtection="1">
      <alignment horizontal="right" vertical="center" shrinkToFit="1"/>
      <protection locked="0"/>
    </xf>
    <xf numFmtId="177" fontId="47" fillId="0" borderId="36" xfId="0" applyNumberFormat="1" applyFont="1" applyBorder="1" applyAlignment="1" applyProtection="1">
      <alignment horizontal="right" vertical="center" shrinkToFit="1"/>
      <protection locked="0"/>
    </xf>
    <xf numFmtId="177" fontId="47" fillId="0" borderId="26" xfId="0" applyNumberFormat="1" applyFont="1" applyBorder="1" applyAlignment="1" applyProtection="1">
      <alignment horizontal="right" vertical="center" shrinkToFit="1"/>
      <protection locked="0"/>
    </xf>
    <xf numFmtId="0" fontId="55" fillId="0" borderId="0" xfId="0" applyFont="1">
      <alignment vertical="center"/>
    </xf>
    <xf numFmtId="0" fontId="47" fillId="4" borderId="22" xfId="0" applyFont="1" applyFill="1" applyBorder="1" applyAlignment="1" applyProtection="1">
      <alignment vertical="center" shrinkToFit="1"/>
      <protection locked="0"/>
    </xf>
    <xf numFmtId="0" fontId="47" fillId="4" borderId="32" xfId="0" applyFont="1" applyFill="1" applyBorder="1" applyAlignment="1" applyProtection="1">
      <alignment vertical="center" shrinkToFit="1"/>
      <protection locked="0"/>
    </xf>
    <xf numFmtId="0" fontId="47" fillId="4" borderId="25" xfId="0" applyFont="1" applyFill="1" applyBorder="1" applyAlignment="1" applyProtection="1">
      <alignment vertical="center" shrinkToFit="1"/>
      <protection locked="0"/>
    </xf>
    <xf numFmtId="0" fontId="47" fillId="0" borderId="23" xfId="0" applyFont="1" applyBorder="1" applyAlignment="1">
      <alignment horizontal="left" vertical="center"/>
    </xf>
    <xf numFmtId="0" fontId="47" fillId="0" borderId="36" xfId="0" applyFont="1" applyBorder="1" applyAlignment="1">
      <alignment horizontal="left" vertical="center"/>
    </xf>
    <xf numFmtId="0" fontId="47" fillId="0" borderId="26" xfId="0" applyFont="1" applyBorder="1" applyAlignment="1">
      <alignment horizontal="left" vertical="center"/>
    </xf>
    <xf numFmtId="179" fontId="47" fillId="3" borderId="36" xfId="0" applyNumberFormat="1" applyFont="1" applyFill="1" applyBorder="1" applyAlignment="1">
      <alignment horizontal="right" vertical="center" shrinkToFit="1"/>
    </xf>
    <xf numFmtId="179" fontId="47" fillId="3" borderId="26" xfId="0" applyNumberFormat="1" applyFont="1" applyFill="1" applyBorder="1" applyAlignment="1">
      <alignment horizontal="right" vertical="center" shrinkToFit="1"/>
    </xf>
    <xf numFmtId="179" fontId="47" fillId="4" borderId="0" xfId="0" applyNumberFormat="1" applyFont="1" applyFill="1" applyAlignment="1" applyProtection="1">
      <alignment horizontal="center" vertical="center" shrinkToFit="1"/>
      <protection locked="0"/>
    </xf>
    <xf numFmtId="0" fontId="47" fillId="0" borderId="3" xfId="0" applyFont="1" applyBorder="1" applyAlignment="1">
      <alignment horizontal="left" vertical="center" indent="1"/>
    </xf>
    <xf numFmtId="0" fontId="47" fillId="0" borderId="2" xfId="0" applyFont="1" applyBorder="1" applyAlignment="1">
      <alignment horizontal="left" vertical="center" indent="1"/>
    </xf>
    <xf numFmtId="0" fontId="47" fillId="0" borderId="5" xfId="0" applyFont="1" applyBorder="1" applyAlignment="1">
      <alignment horizontal="left" vertical="center" indent="1"/>
    </xf>
    <xf numFmtId="179" fontId="47" fillId="3" borderId="3" xfId="0" applyNumberFormat="1" applyFont="1" applyFill="1" applyBorder="1" applyAlignment="1">
      <alignment horizontal="right" vertical="center" shrinkToFit="1"/>
    </xf>
    <xf numFmtId="179" fontId="47" fillId="0" borderId="2" xfId="0" applyNumberFormat="1" applyFont="1" applyBorder="1" applyAlignment="1">
      <alignment horizontal="right" vertical="center" shrinkToFit="1"/>
    </xf>
    <xf numFmtId="179" fontId="47" fillId="0" borderId="5" xfId="0" applyNumberFormat="1" applyFont="1" applyBorder="1" applyAlignment="1">
      <alignment horizontal="right" vertical="center" shrinkToFit="1"/>
    </xf>
    <xf numFmtId="0" fontId="47" fillId="0" borderId="22" xfId="0" applyFont="1" applyBorder="1" applyAlignment="1">
      <alignment horizontal="left" vertical="center"/>
    </xf>
    <xf numFmtId="0" fontId="47" fillId="0" borderId="32" xfId="0" applyFont="1" applyBorder="1" applyAlignment="1">
      <alignment horizontal="left" vertical="center"/>
    </xf>
    <xf numFmtId="0" fontId="47" fillId="0" borderId="25" xfId="0" applyFont="1" applyBorder="1" applyAlignment="1">
      <alignment horizontal="left" vertical="center"/>
    </xf>
    <xf numFmtId="0" fontId="0" fillId="0" borderId="32" xfId="0" applyBorder="1" applyAlignment="1">
      <alignment horizontal="left" vertical="center"/>
    </xf>
    <xf numFmtId="0" fontId="0" fillId="0" borderId="25" xfId="0" applyBorder="1" applyAlignment="1">
      <alignment horizontal="left" vertical="center"/>
    </xf>
    <xf numFmtId="0" fontId="47" fillId="0" borderId="22" xfId="0" applyFont="1" applyBorder="1" applyAlignment="1">
      <alignment horizontal="left" vertical="center" shrinkToFit="1"/>
    </xf>
    <xf numFmtId="0" fontId="47" fillId="0" borderId="32" xfId="0" applyFont="1" applyBorder="1" applyAlignment="1">
      <alignment horizontal="left" vertical="center" shrinkToFit="1"/>
    </xf>
    <xf numFmtId="0" fontId="47" fillId="0" borderId="25" xfId="0" applyFont="1" applyBorder="1" applyAlignment="1">
      <alignment horizontal="left" vertical="center" shrinkToFit="1"/>
    </xf>
    <xf numFmtId="0" fontId="47" fillId="0" borderId="21" xfId="0" applyFont="1" applyBorder="1" applyAlignment="1">
      <alignment horizontal="left" vertical="center" shrinkToFit="1"/>
    </xf>
    <xf numFmtId="0" fontId="47" fillId="0" borderId="37" xfId="0" applyFont="1" applyBorder="1" applyAlignment="1">
      <alignment horizontal="left" vertical="center" shrinkToFit="1"/>
    </xf>
    <xf numFmtId="0" fontId="47" fillId="0" borderId="24" xfId="0" applyFont="1" applyBorder="1" applyAlignment="1">
      <alignment horizontal="left" vertical="center" shrinkToFit="1"/>
    </xf>
    <xf numFmtId="179" fontId="47" fillId="3" borderId="23" xfId="0" applyNumberFormat="1" applyFont="1" applyFill="1" applyBorder="1" applyAlignment="1">
      <alignment vertical="center" shrinkToFit="1"/>
    </xf>
    <xf numFmtId="179" fontId="47" fillId="0" borderId="36" xfId="0" applyNumberFormat="1" applyFont="1" applyBorder="1" applyAlignment="1">
      <alignment vertical="center" shrinkToFit="1"/>
    </xf>
    <xf numFmtId="179" fontId="47" fillId="0" borderId="26" xfId="0" applyNumberFormat="1" applyFont="1" applyBorder="1" applyAlignment="1">
      <alignment vertical="center" shrinkToFit="1"/>
    </xf>
    <xf numFmtId="179" fontId="47" fillId="2" borderId="22" xfId="0" applyNumberFormat="1" applyFont="1" applyFill="1" applyBorder="1" applyAlignment="1" applyProtection="1">
      <alignment vertical="center" shrinkToFit="1"/>
      <protection locked="0"/>
    </xf>
    <xf numFmtId="179" fontId="47" fillId="0" borderId="32" xfId="0" applyNumberFormat="1" applyFont="1" applyBorder="1" applyAlignment="1" applyProtection="1">
      <alignment vertical="center" shrinkToFit="1"/>
      <protection locked="0"/>
    </xf>
    <xf numFmtId="179" fontId="47" fillId="0" borderId="25" xfId="0" applyNumberFormat="1" applyFont="1" applyBorder="1" applyAlignment="1" applyProtection="1">
      <alignment vertical="center" shrinkToFit="1"/>
      <protection locked="0"/>
    </xf>
    <xf numFmtId="177" fontId="47" fillId="2" borderId="22" xfId="0" applyNumberFormat="1" applyFont="1" applyFill="1" applyBorder="1" applyAlignment="1" applyProtection="1">
      <alignment vertical="center" shrinkToFit="1"/>
      <protection locked="0"/>
    </xf>
    <xf numFmtId="177" fontId="47" fillId="0" borderId="32" xfId="0" applyNumberFormat="1" applyFont="1" applyBorder="1" applyAlignment="1" applyProtection="1">
      <alignment vertical="center" shrinkToFit="1"/>
      <protection locked="0"/>
    </xf>
    <xf numFmtId="177" fontId="47" fillId="0" borderId="25" xfId="0" applyNumberFormat="1" applyFont="1" applyBorder="1" applyAlignment="1" applyProtection="1">
      <alignment vertical="center" shrinkToFit="1"/>
      <protection locked="0"/>
    </xf>
    <xf numFmtId="179" fontId="47" fillId="2" borderId="21" xfId="0" applyNumberFormat="1" applyFont="1" applyFill="1" applyBorder="1" applyAlignment="1" applyProtection="1">
      <alignment vertical="center" shrinkToFit="1"/>
      <protection locked="0"/>
    </xf>
    <xf numFmtId="179" fontId="47" fillId="2" borderId="37" xfId="0" applyNumberFormat="1" applyFont="1" applyFill="1" applyBorder="1" applyAlignment="1" applyProtection="1">
      <alignment vertical="center" shrinkToFit="1"/>
      <protection locked="0"/>
    </xf>
    <xf numFmtId="179" fontId="47" fillId="2" borderId="24" xfId="0" applyNumberFormat="1" applyFont="1" applyFill="1" applyBorder="1" applyAlignment="1" applyProtection="1">
      <alignment vertical="center" shrinkToFit="1"/>
      <protection locked="0"/>
    </xf>
    <xf numFmtId="177" fontId="47" fillId="2" borderId="36" xfId="0" applyNumberFormat="1" applyFont="1" applyFill="1" applyBorder="1" applyAlignment="1" applyProtection="1">
      <alignment horizontal="right" vertical="center" shrinkToFit="1"/>
      <protection locked="0"/>
    </xf>
    <xf numFmtId="177" fontId="47" fillId="2" borderId="26" xfId="0" applyNumberFormat="1" applyFont="1" applyFill="1" applyBorder="1" applyAlignment="1" applyProtection="1">
      <alignment horizontal="right" vertical="center" shrinkToFit="1"/>
      <protection locked="0"/>
    </xf>
    <xf numFmtId="0" fontId="47" fillId="3" borderId="0" xfId="0" applyFont="1" applyFill="1">
      <alignment vertical="center"/>
    </xf>
    <xf numFmtId="0" fontId="0" fillId="3" borderId="0" xfId="0" applyFill="1">
      <alignment vertical="center"/>
    </xf>
    <xf numFmtId="0" fontId="47" fillId="4" borderId="21" xfId="0" applyFont="1" applyFill="1" applyBorder="1" applyAlignment="1" applyProtection="1">
      <alignment vertical="center" shrinkToFit="1"/>
      <protection locked="0"/>
    </xf>
    <xf numFmtId="0" fontId="47" fillId="4" borderId="37" xfId="0" applyFont="1" applyFill="1" applyBorder="1" applyAlignment="1" applyProtection="1">
      <alignment vertical="center" shrinkToFit="1"/>
      <protection locked="0"/>
    </xf>
    <xf numFmtId="0" fontId="47" fillId="4" borderId="24" xfId="0" applyFont="1" applyFill="1" applyBorder="1" applyAlignment="1" applyProtection="1">
      <alignment vertical="center" shrinkToFit="1"/>
      <protection locked="0"/>
    </xf>
    <xf numFmtId="179" fontId="47" fillId="2" borderId="32" xfId="0" applyNumberFormat="1" applyFont="1" applyFill="1" applyBorder="1" applyAlignment="1" applyProtection="1">
      <alignment vertical="center" shrinkToFit="1"/>
      <protection locked="0"/>
    </xf>
    <xf numFmtId="179" fontId="47" fillId="2" borderId="25" xfId="0" applyNumberFormat="1" applyFont="1" applyFill="1" applyBorder="1" applyAlignment="1" applyProtection="1">
      <alignment vertical="center" shrinkToFit="1"/>
      <protection locked="0"/>
    </xf>
    <xf numFmtId="0" fontId="48" fillId="0" borderId="0" xfId="0" applyFont="1" applyAlignment="1">
      <alignment horizontal="center" vertical="center"/>
    </xf>
    <xf numFmtId="0" fontId="51" fillId="0" borderId="13" xfId="0" applyFont="1" applyBorder="1" applyAlignment="1">
      <alignment horizontal="center" vertical="center" textRotation="255"/>
    </xf>
    <xf numFmtId="0" fontId="51" fillId="0" borderId="13" xfId="0" applyFont="1" applyBorder="1" applyAlignment="1">
      <alignment horizontal="center" vertical="center"/>
    </xf>
    <xf numFmtId="0" fontId="51" fillId="0" borderId="17" xfId="0" applyFont="1" applyBorder="1" applyAlignment="1">
      <alignment horizontal="center" vertical="center" wrapText="1"/>
    </xf>
    <xf numFmtId="0" fontId="51" fillId="0" borderId="19" xfId="0" applyFont="1" applyBorder="1" applyAlignment="1">
      <alignment horizontal="center" vertical="center" wrapText="1"/>
    </xf>
    <xf numFmtId="184" fontId="51" fillId="3" borderId="20" xfId="0" applyNumberFormat="1" applyFont="1" applyFill="1" applyBorder="1" applyAlignment="1">
      <alignment vertical="center" shrinkToFit="1"/>
    </xf>
    <xf numFmtId="184" fontId="51" fillId="3" borderId="18" xfId="0" applyNumberFormat="1" applyFont="1" applyFill="1" applyBorder="1" applyAlignment="1">
      <alignment vertical="center" shrinkToFit="1"/>
    </xf>
    <xf numFmtId="184" fontId="51" fillId="3" borderId="19" xfId="0" applyNumberFormat="1" applyFont="1" applyFill="1" applyBorder="1" applyAlignment="1">
      <alignment vertical="center" shrinkToFit="1"/>
    </xf>
    <xf numFmtId="184" fontId="51" fillId="3" borderId="28" xfId="0" applyNumberFormat="1" applyFont="1" applyFill="1" applyBorder="1" applyAlignment="1">
      <alignment vertical="center" shrinkToFit="1"/>
    </xf>
    <xf numFmtId="0" fontId="51" fillId="0" borderId="17" xfId="0" applyFont="1" applyBorder="1" applyAlignment="1">
      <alignment horizontal="center" vertical="center" textRotation="255" wrapText="1"/>
    </xf>
    <xf numFmtId="0" fontId="51" fillId="0" borderId="12" xfId="0" applyFont="1" applyBorder="1" applyAlignment="1">
      <alignment horizontal="center" vertical="center" textRotation="255" wrapText="1"/>
    </xf>
    <xf numFmtId="0" fontId="51" fillId="0" borderId="17" xfId="0" applyFont="1" applyBorder="1" applyAlignment="1">
      <alignment horizontal="center" vertical="center" textRotation="255"/>
    </xf>
    <xf numFmtId="0" fontId="51" fillId="0" borderId="29" xfId="0" applyFont="1" applyBorder="1" applyAlignment="1">
      <alignment horizontal="center" vertical="center" textRotation="255"/>
    </xf>
    <xf numFmtId="0" fontId="51" fillId="0" borderId="12" xfId="0" applyFont="1" applyBorder="1" applyAlignment="1">
      <alignment horizontal="center" vertical="center" textRotation="255"/>
    </xf>
    <xf numFmtId="184" fontId="50" fillId="3" borderId="40" xfId="0" applyNumberFormat="1" applyFont="1" applyFill="1" applyBorder="1" applyAlignment="1">
      <alignment horizontal="center" vertical="center" shrinkToFit="1"/>
    </xf>
    <xf numFmtId="184" fontId="50" fillId="3" borderId="41" xfId="0" applyNumberFormat="1" applyFont="1" applyFill="1" applyBorder="1" applyAlignment="1">
      <alignment horizontal="center" vertical="center" shrinkToFit="1"/>
    </xf>
    <xf numFmtId="184" fontId="50" fillId="3" borderId="39" xfId="0" applyNumberFormat="1" applyFont="1" applyFill="1" applyBorder="1" applyAlignment="1">
      <alignment horizontal="center" vertical="center" shrinkToFit="1"/>
    </xf>
    <xf numFmtId="184" fontId="50" fillId="3" borderId="38" xfId="0" applyNumberFormat="1" applyFont="1" applyFill="1" applyBorder="1" applyAlignment="1">
      <alignment horizontal="center" vertical="center" shrinkToFit="1"/>
    </xf>
    <xf numFmtId="0" fontId="0" fillId="0" borderId="29" xfId="0" applyBorder="1" applyAlignment="1">
      <alignment horizontal="center" vertical="center" textRotation="255"/>
    </xf>
    <xf numFmtId="0" fontId="0" fillId="0" borderId="12" xfId="0" applyBorder="1" applyAlignment="1">
      <alignment horizontal="center" vertical="center" textRotation="255"/>
    </xf>
    <xf numFmtId="0" fontId="51" fillId="0" borderId="17" xfId="0" applyFont="1" applyBorder="1" applyAlignment="1">
      <alignment horizontal="center" vertical="center" textRotation="255" shrinkToFit="1"/>
    </xf>
    <xf numFmtId="0" fontId="51" fillId="0" borderId="12" xfId="0" applyFont="1" applyBorder="1" applyAlignment="1">
      <alignment horizontal="center" vertical="center" textRotation="255" shrinkToFit="1"/>
    </xf>
    <xf numFmtId="184" fontId="50" fillId="0" borderId="33" xfId="0" applyNumberFormat="1" applyFont="1" applyBorder="1" applyAlignment="1">
      <alignment horizontal="center" vertical="center" shrinkToFit="1"/>
    </xf>
    <xf numFmtId="184" fontId="50" fillId="0" borderId="34" xfId="0" applyNumberFormat="1" applyFont="1" applyBorder="1" applyAlignment="1">
      <alignment horizontal="center" vertical="center" shrinkToFit="1"/>
    </xf>
    <xf numFmtId="184" fontId="50" fillId="3" borderId="14" xfId="0" applyNumberFormat="1" applyFont="1" applyFill="1" applyBorder="1" applyAlignment="1">
      <alignment horizontal="center" vertical="center" shrinkToFit="1"/>
    </xf>
    <xf numFmtId="184" fontId="50" fillId="3" borderId="35" xfId="0" applyNumberFormat="1" applyFont="1" applyFill="1" applyBorder="1" applyAlignment="1">
      <alignment horizontal="center" vertical="center" shrinkToFit="1"/>
    </xf>
    <xf numFmtId="184" fontId="50" fillId="3" borderId="15" xfId="0" applyNumberFormat="1" applyFont="1" applyFill="1" applyBorder="1" applyAlignment="1">
      <alignment horizontal="center" vertical="center" shrinkToFit="1"/>
    </xf>
    <xf numFmtId="184" fontId="50" fillId="3" borderId="27" xfId="0" applyNumberFormat="1" applyFont="1" applyFill="1" applyBorder="1" applyAlignment="1">
      <alignment horizontal="center" vertical="center" shrinkToFit="1"/>
    </xf>
    <xf numFmtId="0" fontId="56" fillId="0" borderId="0" xfId="0" applyFont="1" applyAlignment="1">
      <alignment horizontal="right" vertical="center"/>
    </xf>
    <xf numFmtId="184" fontId="50" fillId="3" borderId="40" xfId="0" applyNumberFormat="1" applyFont="1" applyFill="1" applyBorder="1" applyAlignment="1">
      <alignment horizontal="center" vertical="center"/>
    </xf>
    <xf numFmtId="184" fontId="50" fillId="3" borderId="41" xfId="0" applyNumberFormat="1" applyFont="1" applyFill="1" applyBorder="1" applyAlignment="1">
      <alignment horizontal="center" vertical="center"/>
    </xf>
    <xf numFmtId="0" fontId="47" fillId="3" borderId="1" xfId="0" applyFont="1" applyFill="1" applyBorder="1" applyAlignment="1">
      <alignment horizontal="center" vertical="center" shrinkToFit="1"/>
    </xf>
    <xf numFmtId="0" fontId="47" fillId="3" borderId="7" xfId="0" applyFont="1" applyFill="1" applyBorder="1" applyAlignment="1">
      <alignment horizontal="center" vertical="center" shrinkToFit="1"/>
    </xf>
    <xf numFmtId="0" fontId="0" fillId="3" borderId="8"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4" xfId="0" applyFill="1" applyBorder="1" applyAlignment="1">
      <alignment horizontal="center" vertical="center" shrinkToFit="1"/>
    </xf>
    <xf numFmtId="0" fontId="0" fillId="3" borderId="11" xfId="0" applyFill="1" applyBorder="1" applyAlignment="1">
      <alignment horizontal="center" vertical="center" shrinkToFit="1"/>
    </xf>
    <xf numFmtId="0" fontId="47" fillId="0" borderId="0" xfId="0" applyFont="1" applyAlignment="1">
      <alignment horizontal="center" vertical="center" wrapText="1"/>
    </xf>
    <xf numFmtId="179" fontId="47" fillId="3" borderId="0" xfId="0" applyNumberFormat="1" applyFont="1" applyFill="1" applyAlignment="1">
      <alignment horizontal="right" vertical="center" indent="1" shrinkToFit="1"/>
    </xf>
    <xf numFmtId="0" fontId="47" fillId="3" borderId="0" xfId="0" applyFont="1" applyFill="1" applyAlignment="1">
      <alignment horizontal="right" vertical="center" indent="1" shrinkToFit="1"/>
    </xf>
    <xf numFmtId="0" fontId="47" fillId="3" borderId="8" xfId="0" applyFont="1" applyFill="1" applyBorder="1" applyAlignment="1">
      <alignment horizontal="center" vertical="center" shrinkToFit="1"/>
    </xf>
    <xf numFmtId="0" fontId="47" fillId="3" borderId="9" xfId="0" applyFont="1" applyFill="1" applyBorder="1" applyAlignment="1">
      <alignment horizontal="center" vertical="center" shrinkToFit="1"/>
    </xf>
    <xf numFmtId="0" fontId="47" fillId="3" borderId="4" xfId="0" applyFont="1" applyFill="1" applyBorder="1" applyAlignment="1">
      <alignment horizontal="center" vertical="center" shrinkToFit="1"/>
    </xf>
    <xf numFmtId="0" fontId="47" fillId="3" borderId="11" xfId="0" applyFont="1" applyFill="1" applyBorder="1" applyAlignment="1">
      <alignment horizontal="center" vertical="center" shrinkToFit="1"/>
    </xf>
    <xf numFmtId="38" fontId="47" fillId="3" borderId="0" xfId="2" applyFont="1" applyFill="1" applyBorder="1" applyAlignment="1" applyProtection="1">
      <alignment horizontal="right" vertical="center" indent="1" shrinkToFit="1"/>
    </xf>
    <xf numFmtId="0" fontId="47" fillId="0" borderId="0" xfId="0" applyFont="1" applyAlignment="1">
      <alignment horizontal="center" vertical="center" shrinkToFit="1"/>
    </xf>
    <xf numFmtId="0" fontId="47" fillId="2" borderId="33" xfId="0" applyFont="1" applyFill="1" applyBorder="1" applyAlignment="1" applyProtection="1">
      <alignment horizontal="left" vertical="center"/>
      <protection locked="0"/>
    </xf>
    <xf numFmtId="0" fontId="47" fillId="2" borderId="14" xfId="0" applyFont="1" applyFill="1" applyBorder="1" applyAlignment="1" applyProtection="1">
      <alignment horizontal="left" vertical="center"/>
      <protection locked="0"/>
    </xf>
    <xf numFmtId="0" fontId="47" fillId="2" borderId="35" xfId="0" applyFont="1" applyFill="1" applyBorder="1" applyAlignment="1" applyProtection="1">
      <alignment horizontal="left" vertical="center"/>
      <protection locked="0"/>
    </xf>
    <xf numFmtId="0" fontId="47" fillId="2" borderId="101" xfId="0" applyFont="1" applyFill="1" applyBorder="1" applyAlignment="1" applyProtection="1">
      <alignment horizontal="left" vertical="center"/>
      <protection locked="0"/>
    </xf>
    <xf numFmtId="0" fontId="47" fillId="2" borderId="0" xfId="0" applyFont="1" applyFill="1" applyAlignment="1" applyProtection="1">
      <alignment horizontal="left" vertical="center"/>
      <protection locked="0"/>
    </xf>
    <xf numFmtId="0" fontId="47" fillId="2" borderId="103" xfId="0" applyFont="1" applyFill="1" applyBorder="1" applyAlignment="1" applyProtection="1">
      <alignment horizontal="left" vertical="center"/>
      <protection locked="0"/>
    </xf>
    <xf numFmtId="0" fontId="47" fillId="2" borderId="34" xfId="0" applyFont="1" applyFill="1" applyBorder="1" applyAlignment="1" applyProtection="1">
      <alignment horizontal="left" vertical="center"/>
      <protection locked="0"/>
    </xf>
    <xf numFmtId="0" fontId="47" fillId="2" borderId="15" xfId="0" applyFont="1" applyFill="1" applyBorder="1" applyAlignment="1" applyProtection="1">
      <alignment horizontal="left" vertical="center"/>
      <protection locked="0"/>
    </xf>
    <xf numFmtId="0" fontId="47" fillId="2" borderId="27" xfId="0" applyFont="1" applyFill="1" applyBorder="1" applyAlignment="1" applyProtection="1">
      <alignment horizontal="left" vertical="center"/>
      <protection locked="0"/>
    </xf>
    <xf numFmtId="0" fontId="60" fillId="2" borderId="33" xfId="0" applyFont="1" applyFill="1" applyBorder="1" applyAlignment="1" applyProtection="1">
      <alignment horizontal="left" vertical="center" wrapText="1"/>
      <protection locked="0"/>
    </xf>
    <xf numFmtId="0" fontId="60" fillId="2" borderId="14" xfId="0" applyFont="1" applyFill="1" applyBorder="1" applyAlignment="1" applyProtection="1">
      <alignment horizontal="left" vertical="center"/>
      <protection locked="0"/>
    </xf>
    <xf numFmtId="0" fontId="60" fillId="2" borderId="35" xfId="0" applyFont="1" applyFill="1" applyBorder="1" applyAlignment="1" applyProtection="1">
      <alignment horizontal="left" vertical="center"/>
      <protection locked="0"/>
    </xf>
    <xf numFmtId="0" fontId="60" fillId="2" borderId="101" xfId="0" applyFont="1" applyFill="1" applyBorder="1" applyAlignment="1" applyProtection="1">
      <alignment horizontal="left" vertical="center"/>
      <protection locked="0"/>
    </xf>
    <xf numFmtId="0" fontId="60" fillId="2" borderId="0" xfId="0" applyFont="1" applyFill="1" applyAlignment="1" applyProtection="1">
      <alignment horizontal="left" vertical="center"/>
      <protection locked="0"/>
    </xf>
    <xf numFmtId="0" fontId="60" fillId="2" borderId="103" xfId="0" applyFont="1" applyFill="1" applyBorder="1" applyAlignment="1" applyProtection="1">
      <alignment horizontal="left" vertical="center"/>
      <protection locked="0"/>
    </xf>
    <xf numFmtId="0" fontId="60" fillId="2" borderId="34" xfId="0" applyFont="1" applyFill="1" applyBorder="1" applyAlignment="1" applyProtection="1">
      <alignment horizontal="left" vertical="center"/>
      <protection locked="0"/>
    </xf>
    <xf numFmtId="0" fontId="60" fillId="2" borderId="15" xfId="0" applyFont="1" applyFill="1" applyBorder="1" applyAlignment="1" applyProtection="1">
      <alignment horizontal="left" vertical="center"/>
      <protection locked="0"/>
    </xf>
    <xf numFmtId="0" fontId="60" fillId="2" borderId="27" xfId="0" applyFont="1" applyFill="1" applyBorder="1" applyAlignment="1" applyProtection="1">
      <alignment horizontal="left" vertical="center"/>
      <protection locked="0"/>
    </xf>
    <xf numFmtId="38" fontId="47" fillId="3" borderId="0" xfId="2" applyFont="1" applyFill="1" applyBorder="1" applyAlignment="1" applyProtection="1">
      <alignment horizontal="center" vertical="center" shrinkToFit="1"/>
    </xf>
    <xf numFmtId="0" fontId="0" fillId="0" borderId="0" xfId="0">
      <alignment vertical="center"/>
    </xf>
    <xf numFmtId="179" fontId="47" fillId="3" borderId="3" xfId="0" applyNumberFormat="1" applyFont="1" applyFill="1" applyBorder="1" applyAlignment="1">
      <alignment horizontal="center" vertical="center"/>
    </xf>
    <xf numFmtId="179" fontId="47" fillId="3" borderId="2" xfId="0" applyNumberFormat="1" applyFont="1" applyFill="1" applyBorder="1" applyAlignment="1">
      <alignment horizontal="center" vertical="center"/>
    </xf>
    <xf numFmtId="179" fontId="47" fillId="3" borderId="5" xfId="0" applyNumberFormat="1" applyFont="1" applyFill="1" applyBorder="1" applyAlignment="1">
      <alignment horizontal="center" vertical="center"/>
    </xf>
    <xf numFmtId="193" fontId="47" fillId="3" borderId="0" xfId="2" applyNumberFormat="1" applyFont="1" applyFill="1" applyBorder="1" applyAlignment="1" applyProtection="1">
      <alignment horizontal="center" vertical="center" shrinkToFit="1"/>
    </xf>
    <xf numFmtId="0" fontId="47" fillId="4" borderId="0" xfId="0" applyFont="1" applyFill="1" applyAlignment="1" applyProtection="1">
      <alignment vertical="center" wrapText="1"/>
      <protection locked="0"/>
    </xf>
    <xf numFmtId="0" fontId="47" fillId="2" borderId="4" xfId="0" applyFont="1" applyFill="1" applyBorder="1" applyAlignment="1" applyProtection="1">
      <alignment vertical="center" wrapText="1"/>
      <protection locked="0"/>
    </xf>
    <xf numFmtId="0" fontId="47" fillId="2" borderId="10" xfId="0" applyFont="1" applyFill="1" applyBorder="1" applyProtection="1">
      <alignment vertical="center"/>
      <protection locked="0"/>
    </xf>
    <xf numFmtId="0" fontId="47" fillId="2" borderId="11" xfId="0" applyFont="1" applyFill="1" applyBorder="1" applyProtection="1">
      <alignment vertical="center"/>
      <protection locked="0"/>
    </xf>
    <xf numFmtId="0" fontId="47" fillId="0" borderId="13" xfId="0" applyFont="1" applyBorder="1" applyAlignment="1">
      <alignment horizontal="center" vertical="center"/>
    </xf>
    <xf numFmtId="0" fontId="27" fillId="0" borderId="3" xfId="0" applyFont="1" applyBorder="1">
      <alignment vertical="center"/>
    </xf>
    <xf numFmtId="0" fontId="47" fillId="2" borderId="3" xfId="0" applyFont="1" applyFill="1" applyBorder="1" applyAlignment="1" applyProtection="1">
      <alignment horizontal="left" vertical="center" wrapText="1"/>
      <protection locked="0"/>
    </xf>
    <xf numFmtId="0" fontId="47" fillId="2" borderId="2" xfId="0" applyFont="1" applyFill="1" applyBorder="1" applyAlignment="1" applyProtection="1">
      <alignment horizontal="left" vertical="center" wrapText="1"/>
      <protection locked="0"/>
    </xf>
    <xf numFmtId="0" fontId="47" fillId="2" borderId="5" xfId="0" applyFont="1" applyFill="1" applyBorder="1" applyAlignment="1" applyProtection="1">
      <alignment horizontal="left" vertical="center" wrapText="1"/>
      <protection locked="0"/>
    </xf>
    <xf numFmtId="0" fontId="62" fillId="2" borderId="3" xfId="0" applyFont="1" applyFill="1" applyBorder="1" applyAlignment="1" applyProtection="1">
      <alignment horizontal="left" vertical="center" wrapText="1"/>
      <protection locked="0"/>
    </xf>
    <xf numFmtId="0" fontId="62" fillId="2" borderId="2" xfId="0" applyFont="1" applyFill="1" applyBorder="1" applyAlignment="1" applyProtection="1">
      <alignment horizontal="left" vertical="center" wrapText="1"/>
      <protection locked="0"/>
    </xf>
    <xf numFmtId="0" fontId="62" fillId="2" borderId="5" xfId="0" applyFont="1" applyFill="1" applyBorder="1" applyAlignment="1" applyProtection="1">
      <alignment horizontal="left" vertical="center" wrapText="1"/>
      <protection locked="0"/>
    </xf>
    <xf numFmtId="0" fontId="62" fillId="2" borderId="4" xfId="0" applyFont="1" applyFill="1" applyBorder="1" applyAlignment="1" applyProtection="1">
      <alignment vertical="center" wrapText="1"/>
      <protection locked="0"/>
    </xf>
    <xf numFmtId="0" fontId="62" fillId="2" borderId="10" xfId="0" applyFont="1" applyFill="1" applyBorder="1" applyProtection="1">
      <alignment vertical="center"/>
      <protection locked="0"/>
    </xf>
    <xf numFmtId="0" fontId="62" fillId="2" borderId="11" xfId="0" applyFont="1" applyFill="1" applyBorder="1" applyProtection="1">
      <alignment vertical="center"/>
      <protection locked="0"/>
    </xf>
    <xf numFmtId="0" fontId="47" fillId="2" borderId="3" xfId="0" applyFont="1" applyFill="1" applyBorder="1" applyAlignment="1" applyProtection="1">
      <alignment vertical="center" wrapText="1"/>
      <protection locked="0"/>
    </xf>
    <xf numFmtId="0" fontId="47" fillId="2" borderId="2" xfId="0" applyFont="1" applyFill="1" applyBorder="1" applyAlignment="1" applyProtection="1">
      <alignment vertical="center" wrapText="1"/>
      <protection locked="0"/>
    </xf>
    <xf numFmtId="0" fontId="47" fillId="2" borderId="5" xfId="0" applyFont="1" applyFill="1" applyBorder="1" applyAlignment="1" applyProtection="1">
      <alignment vertical="center" wrapText="1"/>
      <protection locked="0"/>
    </xf>
    <xf numFmtId="0" fontId="107" fillId="0" borderId="71" xfId="28" applyFont="1" applyBorder="1" applyAlignment="1">
      <alignment horizontal="center" vertical="center" wrapText="1"/>
    </xf>
    <xf numFmtId="0" fontId="108" fillId="0" borderId="72" xfId="28" applyFont="1" applyBorder="1" applyAlignment="1">
      <alignment horizontal="center" vertical="center" wrapText="1"/>
    </xf>
    <xf numFmtId="0" fontId="108" fillId="0" borderId="73" xfId="28" applyFont="1" applyBorder="1" applyAlignment="1">
      <alignment horizontal="center" vertical="center" wrapText="1"/>
    </xf>
    <xf numFmtId="0" fontId="108" fillId="0" borderId="78" xfId="28" applyFont="1" applyBorder="1" applyAlignment="1">
      <alignment horizontal="center" vertical="center" wrapText="1"/>
    </xf>
    <xf numFmtId="0" fontId="108" fillId="0" borderId="79" xfId="28" applyFont="1" applyBorder="1" applyAlignment="1">
      <alignment horizontal="center" vertical="center" wrapText="1"/>
    </xf>
    <xf numFmtId="0" fontId="108" fillId="0" borderId="80" xfId="28" applyFont="1" applyBorder="1" applyAlignment="1">
      <alignment horizontal="center" vertical="center" wrapText="1"/>
    </xf>
    <xf numFmtId="0" fontId="87" fillId="0" borderId="33" xfId="28" applyFont="1" applyBorder="1" applyAlignment="1">
      <alignment horizontal="center" vertical="center" wrapText="1"/>
    </xf>
    <xf numFmtId="0" fontId="109" fillId="0" borderId="14" xfId="28" applyFont="1" applyBorder="1" applyAlignment="1">
      <alignment horizontal="center" vertical="center" wrapText="1"/>
    </xf>
    <xf numFmtId="0" fontId="109" fillId="0" borderId="35" xfId="28" applyFont="1" applyBorder="1" applyAlignment="1">
      <alignment horizontal="center" vertical="center" wrapText="1"/>
    </xf>
    <xf numFmtId="0" fontId="109" fillId="0" borderId="34" xfId="28" applyFont="1" applyBorder="1" applyAlignment="1">
      <alignment horizontal="center" vertical="center" wrapText="1"/>
    </xf>
    <xf numFmtId="0" fontId="109" fillId="0" borderId="15" xfId="28" applyFont="1" applyBorder="1" applyAlignment="1">
      <alignment horizontal="center" vertical="center" wrapText="1"/>
    </xf>
    <xf numFmtId="0" fontId="109" fillId="0" borderId="27" xfId="28" applyFont="1" applyBorder="1" applyAlignment="1">
      <alignment horizontal="center" vertical="center" wrapText="1"/>
    </xf>
    <xf numFmtId="0" fontId="107" fillId="0" borderId="123" xfId="28" applyFont="1" applyBorder="1" applyAlignment="1">
      <alignment horizontal="center" vertical="center" wrapText="1"/>
    </xf>
    <xf numFmtId="0" fontId="108" fillId="0" borderId="124" xfId="28" applyFont="1" applyBorder="1" applyAlignment="1">
      <alignment horizontal="center" vertical="center" wrapText="1"/>
    </xf>
    <xf numFmtId="0" fontId="108" fillId="0" borderId="125" xfId="28" applyFont="1" applyBorder="1" applyAlignment="1">
      <alignment horizontal="center" vertical="center" wrapText="1"/>
    </xf>
    <xf numFmtId="0" fontId="108" fillId="0" borderId="126" xfId="28" applyFont="1" applyBorder="1" applyAlignment="1">
      <alignment horizontal="center" vertical="center" wrapText="1"/>
    </xf>
    <xf numFmtId="0" fontId="108" fillId="0" borderId="127" xfId="28" applyFont="1" applyBorder="1" applyAlignment="1">
      <alignment horizontal="center" vertical="center" wrapText="1"/>
    </xf>
    <xf numFmtId="0" fontId="108" fillId="0" borderId="128" xfId="28" applyFont="1" applyBorder="1" applyAlignment="1">
      <alignment horizontal="center" vertical="center" wrapText="1"/>
    </xf>
    <xf numFmtId="0" fontId="77" fillId="0" borderId="71" xfId="28" applyFont="1" applyBorder="1" applyAlignment="1">
      <alignment horizontal="center" vertical="center"/>
    </xf>
    <xf numFmtId="0" fontId="77" fillId="0" borderId="73" xfId="28" applyFont="1" applyBorder="1" applyAlignment="1">
      <alignment horizontal="center" vertical="center"/>
    </xf>
    <xf numFmtId="0" fontId="77" fillId="0" borderId="78" xfId="28" applyFont="1" applyBorder="1" applyAlignment="1">
      <alignment horizontal="center" vertical="center"/>
    </xf>
    <xf numFmtId="0" fontId="77" fillId="0" borderId="80" xfId="28" applyFont="1" applyBorder="1" applyAlignment="1">
      <alignment horizontal="center" vertical="center"/>
    </xf>
    <xf numFmtId="0" fontId="107" fillId="0" borderId="112" xfId="28" applyFont="1" applyBorder="1" applyAlignment="1">
      <alignment horizontal="center" vertical="center" wrapText="1"/>
    </xf>
    <xf numFmtId="0" fontId="108" fillId="0" borderId="113" xfId="28" applyFont="1" applyBorder="1" applyAlignment="1">
      <alignment horizontal="center" vertical="center" wrapText="1"/>
    </xf>
    <xf numFmtId="0" fontId="108" fillId="0" borderId="114" xfId="28" applyFont="1" applyBorder="1" applyAlignment="1">
      <alignment horizontal="center" vertical="center" wrapText="1"/>
    </xf>
    <xf numFmtId="0" fontId="108" fillId="0" borderId="115" xfId="28" applyFont="1" applyBorder="1" applyAlignment="1">
      <alignment horizontal="center" vertical="center" wrapText="1"/>
    </xf>
    <xf numFmtId="0" fontId="108" fillId="0" borderId="116" xfId="28" applyFont="1" applyBorder="1" applyAlignment="1">
      <alignment horizontal="center" vertical="center" wrapText="1"/>
    </xf>
    <xf numFmtId="0" fontId="108" fillId="0" borderId="117" xfId="28" applyFont="1" applyBorder="1" applyAlignment="1">
      <alignment horizontal="center" vertical="center" wrapText="1"/>
    </xf>
    <xf numFmtId="0" fontId="77" fillId="0" borderId="71" xfId="28" applyFont="1" applyBorder="1" applyAlignment="1">
      <alignment horizontal="center" vertical="center" shrinkToFit="1"/>
    </xf>
    <xf numFmtId="0" fontId="77" fillId="0" borderId="72" xfId="28" applyFont="1" applyBorder="1" applyAlignment="1">
      <alignment horizontal="center" vertical="center" shrinkToFit="1"/>
    </xf>
    <xf numFmtId="0" fontId="111" fillId="0" borderId="73" xfId="28" applyFont="1" applyBorder="1" applyAlignment="1">
      <alignment horizontal="center" vertical="center" shrinkToFit="1"/>
    </xf>
    <xf numFmtId="0" fontId="111" fillId="0" borderId="78" xfId="28" applyFont="1" applyBorder="1" applyAlignment="1">
      <alignment horizontal="center" vertical="center" shrinkToFit="1"/>
    </xf>
    <xf numFmtId="0" fontId="111" fillId="0" borderId="79" xfId="28" applyFont="1" applyBorder="1" applyAlignment="1">
      <alignment horizontal="center" vertical="center" shrinkToFit="1"/>
    </xf>
    <xf numFmtId="0" fontId="111" fillId="0" borderId="80" xfId="28" applyFont="1" applyBorder="1" applyAlignment="1">
      <alignment horizontal="center" vertical="center" shrinkToFit="1"/>
    </xf>
    <xf numFmtId="0" fontId="77" fillId="0" borderId="71" xfId="28" applyFont="1" applyBorder="1" applyAlignment="1">
      <alignment vertical="center" wrapText="1"/>
    </xf>
    <xf numFmtId="0" fontId="105" fillId="0" borderId="72" xfId="28" applyFont="1" applyBorder="1" applyAlignment="1">
      <alignment vertical="center" wrapText="1"/>
    </xf>
    <xf numFmtId="0" fontId="105" fillId="0" borderId="73" xfId="28" applyFont="1" applyBorder="1" applyAlignment="1">
      <alignment vertical="center" wrapText="1"/>
    </xf>
    <xf numFmtId="0" fontId="105" fillId="0" borderId="78" xfId="28" applyFont="1" applyBorder="1" applyAlignment="1">
      <alignment vertical="center" wrapText="1"/>
    </xf>
    <xf numFmtId="0" fontId="105" fillId="0" borderId="79" xfId="28" applyFont="1" applyBorder="1" applyAlignment="1">
      <alignment vertical="center" wrapText="1"/>
    </xf>
    <xf numFmtId="0" fontId="105" fillId="0" borderId="80" xfId="28" applyFont="1" applyBorder="1" applyAlignment="1">
      <alignment vertical="center" wrapText="1"/>
    </xf>
    <xf numFmtId="0" fontId="110" fillId="0" borderId="71" xfId="28" applyFont="1" applyBorder="1" applyAlignment="1">
      <alignment horizontal="center" vertical="center" wrapText="1"/>
    </xf>
    <xf numFmtId="0" fontId="110" fillId="0" borderId="72" xfId="28" applyFont="1" applyBorder="1" applyAlignment="1">
      <alignment horizontal="center" vertical="center" wrapText="1"/>
    </xf>
    <xf numFmtId="0" fontId="110" fillId="0" borderId="73" xfId="28" applyFont="1" applyBorder="1" applyAlignment="1">
      <alignment horizontal="center" vertical="center" wrapText="1"/>
    </xf>
    <xf numFmtId="0" fontId="110" fillId="0" borderId="90" xfId="28" applyFont="1" applyBorder="1" applyAlignment="1">
      <alignment horizontal="center" vertical="center" wrapText="1"/>
    </xf>
    <xf numFmtId="0" fontId="110" fillId="0" borderId="0" xfId="28" applyFont="1" applyAlignment="1">
      <alignment horizontal="center" vertical="center" wrapText="1"/>
    </xf>
    <xf numFmtId="0" fontId="110" fillId="0" borderId="91" xfId="28" applyFont="1" applyBorder="1" applyAlignment="1">
      <alignment horizontal="center" vertical="center" wrapText="1"/>
    </xf>
    <xf numFmtId="0" fontId="110" fillId="0" borderId="78" xfId="28" applyFont="1" applyBorder="1" applyAlignment="1">
      <alignment horizontal="center" vertical="center" wrapText="1"/>
    </xf>
    <xf numFmtId="0" fontId="110" fillId="0" borderId="79" xfId="28" applyFont="1" applyBorder="1" applyAlignment="1">
      <alignment horizontal="center" vertical="center" wrapText="1"/>
    </xf>
    <xf numFmtId="0" fontId="110" fillId="0" borderId="80" xfId="28" applyFont="1" applyBorder="1" applyAlignment="1">
      <alignment horizontal="center" vertical="center" wrapText="1"/>
    </xf>
    <xf numFmtId="0" fontId="77" fillId="0" borderId="72" xfId="28" applyFont="1" applyBorder="1" applyAlignment="1">
      <alignment horizontal="center" vertical="center" wrapText="1"/>
    </xf>
    <xf numFmtId="0" fontId="77" fillId="0" borderId="72" xfId="28" applyFont="1" applyBorder="1" applyAlignment="1">
      <alignment horizontal="center" vertical="center"/>
    </xf>
    <xf numFmtId="0" fontId="77" fillId="0" borderId="79" xfId="28" applyFont="1" applyBorder="1" applyAlignment="1">
      <alignment horizontal="center" vertical="center"/>
    </xf>
    <xf numFmtId="0" fontId="77" fillId="0" borderId="71" xfId="28" applyFont="1" applyBorder="1" applyAlignment="1">
      <alignment horizontal="center" vertical="center" wrapText="1"/>
    </xf>
    <xf numFmtId="0" fontId="14" fillId="0" borderId="73" xfId="28" applyBorder="1" applyAlignment="1">
      <alignment vertical="center" wrapText="1"/>
    </xf>
    <xf numFmtId="0" fontId="77" fillId="0" borderId="78" xfId="28" applyFont="1" applyBorder="1" applyAlignment="1">
      <alignment horizontal="center" vertical="center" wrapText="1"/>
    </xf>
    <xf numFmtId="0" fontId="77" fillId="0" borderId="79" xfId="28" applyFont="1" applyBorder="1" applyAlignment="1">
      <alignment horizontal="center" vertical="center" wrapText="1"/>
    </xf>
    <xf numFmtId="0" fontId="14" fillId="0" borderId="80" xfId="28" applyBorder="1" applyAlignment="1">
      <alignment vertical="center" wrapText="1"/>
    </xf>
    <xf numFmtId="0" fontId="52" fillId="0" borderId="33" xfId="28" applyFont="1" applyBorder="1" applyAlignment="1">
      <alignment horizontal="center" vertical="center"/>
    </xf>
    <xf numFmtId="0" fontId="52" fillId="0" borderId="14" xfId="28" applyFont="1" applyBorder="1" applyAlignment="1">
      <alignment horizontal="center" vertical="center"/>
    </xf>
    <xf numFmtId="0" fontId="52" fillId="0" borderId="35" xfId="28" applyFont="1" applyBorder="1" applyAlignment="1">
      <alignment horizontal="center" vertical="center"/>
    </xf>
    <xf numFmtId="0" fontId="52" fillId="0" borderId="101" xfId="28" applyFont="1" applyBorder="1" applyAlignment="1">
      <alignment horizontal="center" vertical="center"/>
    </xf>
    <xf numFmtId="0" fontId="52" fillId="0" borderId="0" xfId="28" applyFont="1" applyAlignment="1">
      <alignment horizontal="center" vertical="center"/>
    </xf>
    <xf numFmtId="0" fontId="52" fillId="0" borderId="103" xfId="28" applyFont="1" applyBorder="1" applyAlignment="1">
      <alignment horizontal="center" vertical="center"/>
    </xf>
    <xf numFmtId="0" fontId="52" fillId="0" borderId="34" xfId="28" applyFont="1" applyBorder="1" applyAlignment="1">
      <alignment horizontal="center" vertical="center"/>
    </xf>
    <xf numFmtId="0" fontId="52" fillId="0" borderId="15" xfId="28" applyFont="1" applyBorder="1" applyAlignment="1">
      <alignment horizontal="center" vertical="center"/>
    </xf>
    <xf numFmtId="0" fontId="52" fillId="0" borderId="27" xfId="28" applyFont="1" applyBorder="1" applyAlignment="1">
      <alignment horizontal="center" vertical="center"/>
    </xf>
    <xf numFmtId="0" fontId="14" fillId="0" borderId="72" xfId="28" applyBorder="1" applyAlignment="1">
      <alignment horizontal="center" vertical="center"/>
    </xf>
    <xf numFmtId="0" fontId="14" fillId="0" borderId="73" xfId="28" applyBorder="1" applyAlignment="1">
      <alignment horizontal="center" vertical="center"/>
    </xf>
    <xf numFmtId="0" fontId="14" fillId="0" borderId="78" xfId="28" applyBorder="1" applyAlignment="1">
      <alignment horizontal="center" vertical="center"/>
    </xf>
    <xf numFmtId="0" fontId="14" fillId="0" borderId="79" xfId="28" applyBorder="1" applyAlignment="1">
      <alignment horizontal="center" vertical="center"/>
    </xf>
    <xf numFmtId="0" fontId="14" fillId="0" borderId="80" xfId="28" applyBorder="1" applyAlignment="1">
      <alignment horizontal="center" vertical="center"/>
    </xf>
    <xf numFmtId="0" fontId="47" fillId="0" borderId="0" xfId="28" applyFont="1" applyAlignment="1">
      <alignment horizontal="center" vertical="center"/>
    </xf>
    <xf numFmtId="184" fontId="59" fillId="3" borderId="40" xfId="0" applyNumberFormat="1" applyFont="1" applyFill="1" applyBorder="1" applyAlignment="1">
      <alignment horizontal="center" vertical="center" shrinkToFit="1"/>
    </xf>
    <xf numFmtId="184" fontId="59" fillId="3" borderId="41" xfId="0" applyNumberFormat="1" applyFont="1" applyFill="1" applyBorder="1" applyAlignment="1">
      <alignment horizontal="center" vertical="center" shrinkToFit="1"/>
    </xf>
    <xf numFmtId="184" fontId="59" fillId="3" borderId="39" xfId="0" applyNumberFormat="1" applyFont="1" applyFill="1" applyBorder="1" applyAlignment="1">
      <alignment horizontal="center" vertical="center" shrinkToFit="1"/>
    </xf>
    <xf numFmtId="184" fontId="59" fillId="3" borderId="38" xfId="0" applyNumberFormat="1" applyFont="1" applyFill="1" applyBorder="1" applyAlignment="1">
      <alignment horizontal="center" vertical="center" shrinkToFit="1"/>
    </xf>
    <xf numFmtId="184" fontId="59" fillId="3" borderId="14" xfId="0" applyNumberFormat="1" applyFont="1" applyFill="1" applyBorder="1" applyAlignment="1">
      <alignment horizontal="center" vertical="center" shrinkToFit="1"/>
    </xf>
    <xf numFmtId="184" fontId="59" fillId="3" borderId="35" xfId="0" applyNumberFormat="1" applyFont="1" applyFill="1" applyBorder="1" applyAlignment="1">
      <alignment horizontal="center" vertical="center" shrinkToFit="1"/>
    </xf>
    <xf numFmtId="184" fontId="59" fillId="3" borderId="15" xfId="0" applyNumberFormat="1" applyFont="1" applyFill="1" applyBorder="1" applyAlignment="1">
      <alignment horizontal="center" vertical="center" shrinkToFit="1"/>
    </xf>
    <xf numFmtId="184" fontId="59" fillId="3" borderId="27" xfId="0" applyNumberFormat="1" applyFont="1" applyFill="1" applyBorder="1" applyAlignment="1">
      <alignment horizontal="center" vertical="center" shrinkToFit="1"/>
    </xf>
    <xf numFmtId="0" fontId="53" fillId="0" borderId="17" xfId="0" applyFont="1" applyBorder="1" applyAlignment="1">
      <alignment horizontal="center" vertical="center" wrapText="1"/>
    </xf>
    <xf numFmtId="184" fontId="59" fillId="3" borderId="40" xfId="0" applyNumberFormat="1" applyFont="1" applyFill="1" applyBorder="1" applyAlignment="1">
      <alignment horizontal="center" vertical="center"/>
    </xf>
    <xf numFmtId="184" fontId="59" fillId="3" borderId="41" xfId="0" applyNumberFormat="1" applyFont="1" applyFill="1" applyBorder="1" applyAlignment="1">
      <alignment horizontal="center" vertical="center"/>
    </xf>
    <xf numFmtId="0" fontId="50" fillId="0" borderId="0" xfId="50" applyFont="1" applyAlignment="1">
      <alignment horizontal="center" vertical="center"/>
    </xf>
    <xf numFmtId="38" fontId="50" fillId="0" borderId="0" xfId="50" applyNumberFormat="1" applyFont="1" applyAlignment="1">
      <alignment horizontal="center" vertical="center"/>
    </xf>
    <xf numFmtId="38" fontId="47" fillId="0" borderId="3" xfId="2" applyFont="1" applyBorder="1" applyAlignment="1" applyProtection="1">
      <alignment vertical="center"/>
    </xf>
    <xf numFmtId="0" fontId="44" fillId="0" borderId="5" xfId="0" applyFont="1" applyBorder="1">
      <alignment vertical="center"/>
    </xf>
    <xf numFmtId="0" fontId="47" fillId="0" borderId="0" xfId="50" applyFont="1" applyAlignment="1">
      <alignment horizontal="center" vertical="center"/>
    </xf>
    <xf numFmtId="38" fontId="47" fillId="0" borderId="0" xfId="50" applyNumberFormat="1" applyFont="1" applyAlignment="1">
      <alignment horizontal="center" vertical="center"/>
    </xf>
    <xf numFmtId="38" fontId="53" fillId="0" borderId="3" xfId="2" applyFont="1" applyBorder="1" applyAlignment="1" applyProtection="1">
      <alignment horizontal="center" vertical="center"/>
    </xf>
    <xf numFmtId="38" fontId="53" fillId="0" borderId="5" xfId="2" applyFont="1" applyBorder="1" applyAlignment="1" applyProtection="1">
      <alignment horizontal="center" vertical="center"/>
    </xf>
    <xf numFmtId="0" fontId="47" fillId="0" borderId="13" xfId="24" applyFont="1" applyBorder="1" applyAlignment="1">
      <alignment horizontal="left" vertical="center"/>
    </xf>
    <xf numFmtId="0" fontId="50" fillId="0" borderId="14" xfId="50" applyFont="1" applyBorder="1" applyAlignment="1">
      <alignment horizontal="right" vertical="center"/>
    </xf>
    <xf numFmtId="0" fontId="71" fillId="0" borderId="14" xfId="0" applyFont="1" applyBorder="1" applyAlignment="1">
      <alignment horizontal="right" vertical="center"/>
    </xf>
    <xf numFmtId="0" fontId="71" fillId="0" borderId="0" xfId="0" applyFont="1" applyAlignment="1">
      <alignment horizontal="right" vertical="center"/>
    </xf>
    <xf numFmtId="38" fontId="47" fillId="0" borderId="0" xfId="2" applyFont="1" applyFill="1" applyBorder="1" applyAlignment="1" applyProtection="1">
      <alignment horizontal="center" vertical="center"/>
    </xf>
    <xf numFmtId="38" fontId="47" fillId="3" borderId="51" xfId="2" applyFont="1" applyFill="1" applyBorder="1" applyAlignment="1" applyProtection="1">
      <alignment horizontal="center" vertical="center"/>
    </xf>
    <xf numFmtId="38" fontId="47" fillId="3" borderId="52" xfId="2" applyFont="1" applyFill="1" applyBorder="1" applyAlignment="1" applyProtection="1">
      <alignment horizontal="center" vertical="center"/>
    </xf>
    <xf numFmtId="0" fontId="47" fillId="3" borderId="50" xfId="50" applyFont="1" applyFill="1" applyBorder="1" applyAlignment="1">
      <alignment horizontal="center" vertical="center"/>
    </xf>
    <xf numFmtId="0" fontId="47" fillId="3" borderId="51" xfId="50" applyFont="1" applyFill="1" applyBorder="1" applyAlignment="1">
      <alignment horizontal="center" vertical="center"/>
    </xf>
    <xf numFmtId="0" fontId="47" fillId="3" borderId="65" xfId="50" applyFont="1" applyFill="1" applyBorder="1" applyAlignment="1">
      <alignment horizontal="center" vertical="center"/>
    </xf>
    <xf numFmtId="38" fontId="47" fillId="3" borderId="50" xfId="2" applyFont="1" applyFill="1" applyBorder="1" applyAlignment="1" applyProtection="1">
      <alignment horizontal="center" vertical="center"/>
    </xf>
    <xf numFmtId="0" fontId="47" fillId="0" borderId="30" xfId="50" applyFont="1" applyBorder="1" applyAlignment="1">
      <alignment horizontal="right" vertical="center" shrinkToFit="1"/>
    </xf>
    <xf numFmtId="0" fontId="44" fillId="0" borderId="40" xfId="0" applyFont="1" applyBorder="1" applyAlignment="1">
      <alignment horizontal="right" vertical="center"/>
    </xf>
    <xf numFmtId="0" fontId="44" fillId="0" borderId="64" xfId="0" applyFont="1" applyBorder="1" applyAlignment="1">
      <alignment horizontal="right" vertical="center"/>
    </xf>
    <xf numFmtId="0" fontId="47" fillId="3" borderId="64" xfId="50" applyFont="1" applyFill="1" applyBorder="1" applyAlignment="1">
      <alignment horizontal="center" vertical="center"/>
    </xf>
    <xf numFmtId="38" fontId="47" fillId="3" borderId="51" xfId="50" applyNumberFormat="1" applyFont="1" applyFill="1" applyBorder="1" applyAlignment="1">
      <alignment horizontal="center" vertical="center"/>
    </xf>
    <xf numFmtId="0" fontId="47" fillId="3" borderId="52" xfId="50" applyFont="1" applyFill="1" applyBorder="1" applyAlignment="1">
      <alignment horizontal="center" vertical="center"/>
    </xf>
    <xf numFmtId="0" fontId="50" fillId="3" borderId="50" xfId="50" applyFont="1" applyFill="1" applyBorder="1" applyAlignment="1">
      <alignment horizontal="center" vertical="center"/>
    </xf>
    <xf numFmtId="0" fontId="50" fillId="3" borderId="51" xfId="50" applyFont="1" applyFill="1" applyBorder="1" applyAlignment="1">
      <alignment horizontal="center" vertical="center"/>
    </xf>
    <xf numFmtId="0" fontId="50" fillId="3" borderId="65" xfId="50" applyFont="1" applyFill="1" applyBorder="1" applyAlignment="1">
      <alignment horizontal="center" vertical="center"/>
    </xf>
    <xf numFmtId="38" fontId="50" fillId="3" borderId="50" xfId="50" applyNumberFormat="1" applyFont="1" applyFill="1" applyBorder="1" applyAlignment="1">
      <alignment horizontal="center" vertical="center"/>
    </xf>
    <xf numFmtId="0" fontId="50" fillId="3" borderId="52" xfId="50" applyFont="1" applyFill="1" applyBorder="1" applyAlignment="1">
      <alignment horizontal="center" vertical="center"/>
    </xf>
    <xf numFmtId="38" fontId="47" fillId="3" borderId="50" xfId="50" applyNumberFormat="1" applyFont="1" applyFill="1" applyBorder="1" applyAlignment="1">
      <alignment horizontal="center" vertical="center"/>
    </xf>
    <xf numFmtId="38" fontId="47" fillId="11" borderId="8" xfId="51" applyFont="1" applyFill="1" applyBorder="1" applyAlignment="1" applyProtection="1">
      <alignment horizontal="center" vertical="center" shrinkToFit="1"/>
    </xf>
    <xf numFmtId="0" fontId="44" fillId="0" borderId="0" xfId="0" applyFont="1" applyAlignment="1">
      <alignment horizontal="center" vertical="center" shrinkToFit="1"/>
    </xf>
    <xf numFmtId="0" fontId="47" fillId="0" borderId="63" xfId="50" applyFont="1" applyBorder="1" applyAlignment="1">
      <alignment horizontal="center" vertical="center"/>
    </xf>
    <xf numFmtId="0" fontId="0" fillId="0" borderId="134" xfId="0" applyBorder="1" applyAlignment="1">
      <alignment horizontal="center" vertical="center"/>
    </xf>
    <xf numFmtId="38" fontId="47" fillId="11" borderId="9" xfId="51" applyFont="1" applyFill="1" applyBorder="1" applyAlignment="1" applyProtection="1">
      <alignment horizontal="center" vertical="center" shrinkToFit="1"/>
    </xf>
    <xf numFmtId="0" fontId="47" fillId="0" borderId="59" xfId="50" applyFont="1" applyBorder="1" applyAlignment="1">
      <alignment horizontal="center" vertical="center"/>
    </xf>
    <xf numFmtId="0" fontId="0" fillId="0" borderId="135" xfId="0" applyBorder="1" applyAlignment="1">
      <alignment horizontal="center" vertical="center"/>
    </xf>
    <xf numFmtId="0" fontId="47" fillId="0" borderId="3" xfId="50" applyFont="1" applyBorder="1" applyAlignment="1">
      <alignment horizontal="center" vertical="center" wrapText="1"/>
    </xf>
    <xf numFmtId="0" fontId="47" fillId="0" borderId="5" xfId="50" applyFont="1" applyBorder="1" applyAlignment="1">
      <alignment horizontal="center" vertical="center" wrapText="1"/>
    </xf>
    <xf numFmtId="0" fontId="47" fillId="0" borderId="13" xfId="50" applyFont="1" applyBorder="1" applyAlignment="1">
      <alignment horizontal="center" vertical="center"/>
    </xf>
    <xf numFmtId="0" fontId="50" fillId="0" borderId="1" xfId="50" applyFont="1" applyBorder="1">
      <alignment vertical="center"/>
    </xf>
    <xf numFmtId="0" fontId="44" fillId="0" borderId="7" xfId="0" applyFont="1" applyBorder="1">
      <alignment vertical="center"/>
    </xf>
    <xf numFmtId="0" fontId="47" fillId="0" borderId="3" xfId="50" applyFont="1" applyBorder="1" applyProtection="1">
      <alignment vertical="center"/>
      <protection locked="0"/>
    </xf>
    <xf numFmtId="0" fontId="50" fillId="0" borderId="3" xfId="50" applyFont="1" applyBorder="1">
      <alignment vertical="center"/>
    </xf>
    <xf numFmtId="0" fontId="47" fillId="0" borderId="55" xfId="50" applyFont="1" applyBorder="1" applyAlignment="1">
      <alignment horizontal="center" vertical="center"/>
    </xf>
    <xf numFmtId="0" fontId="0" fillId="0" borderId="56" xfId="0" applyBorder="1" applyAlignment="1">
      <alignment horizontal="center" vertical="center"/>
    </xf>
    <xf numFmtId="0" fontId="47" fillId="0" borderId="1" xfId="50" applyFont="1" applyBorder="1" applyProtection="1">
      <alignment vertical="center"/>
      <protection locked="0"/>
    </xf>
    <xf numFmtId="0" fontId="0" fillId="0" borderId="7" xfId="0" applyBorder="1" applyProtection="1">
      <alignment vertical="center"/>
      <protection locked="0"/>
    </xf>
    <xf numFmtId="0" fontId="47" fillId="0" borderId="17" xfId="50" applyFont="1" applyBorder="1" applyAlignment="1">
      <alignment horizontal="center" vertical="center"/>
    </xf>
    <xf numFmtId="0" fontId="47" fillId="0" borderId="12" xfId="50" applyFont="1" applyBorder="1" applyAlignment="1">
      <alignment horizontal="center" vertical="center"/>
    </xf>
    <xf numFmtId="0" fontId="47" fillId="0" borderId="13" xfId="50" applyFont="1" applyBorder="1" applyAlignment="1">
      <alignment horizontal="center" vertical="center" wrapText="1"/>
    </xf>
    <xf numFmtId="0" fontId="50" fillId="0" borderId="17" xfId="50" applyFont="1" applyBorder="1" applyAlignment="1">
      <alignment horizontal="center" vertical="center" wrapText="1"/>
    </xf>
    <xf numFmtId="0" fontId="50" fillId="0" borderId="12" xfId="50" applyFont="1" applyBorder="1" applyAlignment="1">
      <alignment horizontal="center" vertical="center" wrapText="1"/>
    </xf>
    <xf numFmtId="0" fontId="47" fillId="0" borderId="3" xfId="50" applyFont="1" applyBorder="1" applyAlignment="1">
      <alignment horizontal="center" vertical="center"/>
    </xf>
    <xf numFmtId="0" fontId="47" fillId="0" borderId="2" xfId="50" applyFont="1" applyBorder="1" applyAlignment="1">
      <alignment horizontal="center" vertical="center"/>
    </xf>
    <xf numFmtId="0" fontId="47" fillId="0" borderId="5" xfId="0" applyFont="1" applyBorder="1" applyAlignment="1">
      <alignment horizontal="center" vertical="center" wrapText="1"/>
    </xf>
    <xf numFmtId="0" fontId="47" fillId="0" borderId="13" xfId="0" applyFont="1" applyBorder="1" applyAlignment="1">
      <alignment horizontal="center" vertical="center" wrapText="1"/>
    </xf>
    <xf numFmtId="0" fontId="50" fillId="0" borderId="1" xfId="50" applyFont="1" applyBorder="1" applyAlignment="1">
      <alignment horizontal="center" vertical="center"/>
    </xf>
    <xf numFmtId="0" fontId="44" fillId="0" borderId="7" xfId="0" applyFont="1" applyBorder="1" applyAlignment="1">
      <alignment horizontal="center" vertical="center"/>
    </xf>
    <xf numFmtId="0" fontId="44" fillId="0" borderId="8" xfId="0" applyFont="1" applyBorder="1">
      <alignment vertical="center"/>
    </xf>
    <xf numFmtId="0" fontId="44" fillId="0" borderId="9" xfId="0" applyFont="1" applyBorder="1">
      <alignment vertical="center"/>
    </xf>
    <xf numFmtId="0" fontId="44" fillId="0" borderId="4" xfId="0" applyFont="1" applyBorder="1">
      <alignment vertical="center"/>
    </xf>
    <xf numFmtId="0" fontId="44" fillId="0" borderId="11" xfId="0" applyFont="1" applyBorder="1">
      <alignment vertical="center"/>
    </xf>
    <xf numFmtId="0" fontId="52" fillId="0" borderId="3" xfId="50" applyFont="1" applyBorder="1" applyAlignment="1">
      <alignment horizontal="center" vertical="center"/>
    </xf>
    <xf numFmtId="0" fontId="52" fillId="0" borderId="5" xfId="50" applyFont="1" applyBorder="1" applyAlignment="1">
      <alignment horizontal="center" vertical="center"/>
    </xf>
    <xf numFmtId="0" fontId="52" fillId="0" borderId="2" xfId="50" applyFont="1" applyBorder="1" applyAlignment="1">
      <alignment horizontal="center" vertical="center"/>
    </xf>
    <xf numFmtId="0" fontId="52" fillId="0" borderId="0" xfId="50" applyFont="1" applyAlignment="1">
      <alignment horizontal="center" vertical="center"/>
    </xf>
    <xf numFmtId="0" fontId="47" fillId="0" borderId="1" xfId="50" applyFont="1" applyBorder="1">
      <alignment vertical="center"/>
    </xf>
    <xf numFmtId="0" fontId="0" fillId="0" borderId="7" xfId="0" applyBorder="1">
      <alignment vertical="center"/>
    </xf>
    <xf numFmtId="0" fontId="50" fillId="0" borderId="13" xfId="50" applyFont="1" applyBorder="1" applyAlignment="1">
      <alignment horizontal="center" vertical="center"/>
    </xf>
    <xf numFmtId="0" fontId="50" fillId="0" borderId="5" xfId="50" applyFont="1" applyBorder="1" applyAlignment="1">
      <alignment horizontal="center" vertical="center"/>
    </xf>
    <xf numFmtId="0" fontId="50" fillId="0" borderId="6" xfId="0" applyFont="1" applyBorder="1" applyAlignment="1">
      <alignment horizontal="center" vertical="center"/>
    </xf>
    <xf numFmtId="0" fontId="50" fillId="0" borderId="8" xfId="0" applyFont="1" applyBorder="1" applyAlignment="1">
      <alignment horizontal="center" vertical="center"/>
    </xf>
    <xf numFmtId="0" fontId="50" fillId="0" borderId="0" xfId="0" applyFont="1" applyAlignment="1">
      <alignment horizontal="center" vertical="center"/>
    </xf>
    <xf numFmtId="0" fontId="50" fillId="0" borderId="4" xfId="0" applyFont="1" applyBorder="1" applyAlignment="1">
      <alignment horizontal="center" vertical="center"/>
    </xf>
    <xf numFmtId="0" fontId="50" fillId="0" borderId="10" xfId="0" applyFont="1" applyBorder="1" applyAlignment="1">
      <alignment horizontal="center" vertical="center"/>
    </xf>
    <xf numFmtId="0" fontId="50" fillId="0" borderId="13" xfId="0" applyFont="1" applyBorder="1" applyAlignment="1">
      <alignment horizontal="center" vertical="center"/>
    </xf>
    <xf numFmtId="0" fontId="44" fillId="0" borderId="13" xfId="0" applyFont="1" applyBorder="1" applyAlignment="1">
      <alignment horizontal="center" vertical="center"/>
    </xf>
    <xf numFmtId="0" fontId="47" fillId="6" borderId="3" xfId="50" applyFont="1" applyFill="1" applyBorder="1" applyAlignment="1">
      <alignment horizontal="center" vertical="center"/>
    </xf>
    <xf numFmtId="0" fontId="44" fillId="6" borderId="5" xfId="0" applyFont="1" applyFill="1" applyBorder="1" applyAlignment="1">
      <alignment horizontal="center" vertical="center"/>
    </xf>
    <xf numFmtId="0" fontId="47" fillId="6" borderId="8" xfId="50" applyFont="1" applyFill="1" applyBorder="1" applyAlignment="1">
      <alignment horizontal="center" vertical="center"/>
    </xf>
    <xf numFmtId="0" fontId="44" fillId="6" borderId="0" xfId="0" applyFont="1" applyFill="1" applyAlignment="1">
      <alignment horizontal="center" vertical="center"/>
    </xf>
    <xf numFmtId="0" fontId="47" fillId="4" borderId="3" xfId="50" applyFont="1" applyFill="1" applyBorder="1" applyAlignment="1">
      <alignment horizontal="center" vertical="center"/>
    </xf>
    <xf numFmtId="0" fontId="44" fillId="0" borderId="5" xfId="0" applyFont="1" applyBorder="1" applyAlignment="1">
      <alignment horizontal="center" vertical="center"/>
    </xf>
    <xf numFmtId="0" fontId="50" fillId="0" borderId="13" xfId="50" applyFont="1" applyBorder="1" applyAlignment="1">
      <alignment horizontal="center" vertical="center" wrapText="1"/>
    </xf>
    <xf numFmtId="0" fontId="50" fillId="0" borderId="0" xfId="50" applyFont="1" applyAlignment="1">
      <alignment horizontal="center" vertical="center" shrinkToFit="1"/>
    </xf>
    <xf numFmtId="0" fontId="50" fillId="4" borderId="30" xfId="50" applyFont="1" applyFill="1" applyBorder="1" applyAlignment="1" applyProtection="1">
      <alignment horizontal="center" vertical="center" shrinkToFit="1"/>
      <protection locked="0"/>
    </xf>
    <xf numFmtId="0" fontId="50" fillId="4" borderId="40" xfId="50" applyFont="1" applyFill="1" applyBorder="1" applyAlignment="1" applyProtection="1">
      <alignment horizontal="center" vertical="center" shrinkToFit="1"/>
      <protection locked="0"/>
    </xf>
    <xf numFmtId="0" fontId="50" fillId="4" borderId="41" xfId="50" applyFont="1" applyFill="1" applyBorder="1" applyAlignment="1" applyProtection="1">
      <alignment horizontal="center" vertical="center" shrinkToFit="1"/>
      <protection locked="0"/>
    </xf>
    <xf numFmtId="0" fontId="50" fillId="4" borderId="30" xfId="50" applyFont="1" applyFill="1" applyBorder="1" applyAlignment="1">
      <alignment horizontal="center" vertical="center" shrinkToFit="1"/>
    </xf>
    <xf numFmtId="0" fontId="50" fillId="4" borderId="40" xfId="50" applyFont="1" applyFill="1" applyBorder="1" applyAlignment="1">
      <alignment horizontal="center" vertical="center" shrinkToFit="1"/>
    </xf>
    <xf numFmtId="0" fontId="50" fillId="4" borderId="41" xfId="50" applyFont="1" applyFill="1" applyBorder="1" applyAlignment="1">
      <alignment horizontal="center" vertical="center" shrinkToFit="1"/>
    </xf>
    <xf numFmtId="0" fontId="47" fillId="0" borderId="17" xfId="50" applyFont="1" applyBorder="1" applyAlignment="1">
      <alignment horizontal="center" vertical="center" wrapText="1"/>
    </xf>
    <xf numFmtId="0" fontId="47" fillId="0" borderId="5" xfId="50" applyFont="1" applyBorder="1" applyAlignment="1">
      <alignment horizontal="center" vertical="center"/>
    </xf>
    <xf numFmtId="0" fontId="47" fillId="0" borderId="12" xfId="50" applyFont="1" applyBorder="1" applyAlignment="1">
      <alignment horizontal="center" vertical="center" wrapText="1"/>
    </xf>
    <xf numFmtId="0" fontId="50" fillId="4" borderId="30" xfId="34" applyFont="1" applyFill="1" applyBorder="1" applyAlignment="1" applyProtection="1">
      <alignment horizontal="center" vertical="center" shrinkToFit="1"/>
      <protection locked="0"/>
    </xf>
    <xf numFmtId="0" fontId="50" fillId="4" borderId="41" xfId="34" applyFont="1" applyFill="1" applyBorder="1" applyAlignment="1" applyProtection="1">
      <alignment horizontal="center" vertical="center" shrinkToFit="1"/>
      <protection locked="0"/>
    </xf>
    <xf numFmtId="0" fontId="52" fillId="0" borderId="13" xfId="34" applyFont="1" applyBorder="1" applyAlignment="1">
      <alignment horizontal="center" vertical="center" shrinkToFit="1"/>
    </xf>
    <xf numFmtId="0" fontId="47" fillId="0" borderId="13" xfId="34" applyFont="1" applyBorder="1" applyAlignment="1">
      <alignment vertical="center" shrinkToFit="1"/>
    </xf>
    <xf numFmtId="0" fontId="52" fillId="0" borderId="3" xfId="34" applyFont="1" applyBorder="1" applyAlignment="1">
      <alignment horizontal="center" vertical="center" shrinkToFit="1"/>
    </xf>
    <xf numFmtId="0" fontId="47" fillId="0" borderId="2" xfId="34" applyFont="1" applyBorder="1" applyAlignment="1">
      <alignment horizontal="center" vertical="center" shrinkToFit="1"/>
    </xf>
    <xf numFmtId="0" fontId="47" fillId="0" borderId="5" xfId="34" applyFont="1" applyBorder="1" applyAlignment="1">
      <alignment horizontal="center" vertical="center" shrinkToFit="1"/>
    </xf>
    <xf numFmtId="0" fontId="47" fillId="0" borderId="13" xfId="34" applyFont="1" applyBorder="1" applyAlignment="1">
      <alignment horizontal="center" vertical="center"/>
    </xf>
    <xf numFmtId="0" fontId="52" fillId="0" borderId="3" xfId="34" applyFont="1" applyBorder="1">
      <alignment vertical="center"/>
    </xf>
    <xf numFmtId="0" fontId="47" fillId="0" borderId="2" xfId="34" applyFont="1" applyBorder="1">
      <alignment vertical="center"/>
    </xf>
    <xf numFmtId="0" fontId="52" fillId="0" borderId="13" xfId="34" applyFont="1" applyBorder="1" applyAlignment="1">
      <alignment horizontal="left" vertical="center"/>
    </xf>
    <xf numFmtId="0" fontId="47" fillId="0" borderId="13" xfId="34" applyFont="1" applyBorder="1">
      <alignment vertical="center"/>
    </xf>
    <xf numFmtId="0" fontId="47" fillId="0" borderId="13" xfId="34" applyFont="1" applyBorder="1" applyAlignment="1">
      <alignment horizontal="center" vertical="center" wrapText="1"/>
    </xf>
    <xf numFmtId="0" fontId="97" fillId="0" borderId="1" xfId="34" applyFont="1" applyBorder="1" applyAlignment="1">
      <alignment horizontal="center" vertical="center"/>
    </xf>
    <xf numFmtId="0" fontId="50" fillId="0" borderId="7" xfId="34" applyFont="1" applyBorder="1" applyAlignment="1">
      <alignment horizontal="center" vertical="center"/>
    </xf>
    <xf numFmtId="0" fontId="47" fillId="0" borderId="4" xfId="34" applyFont="1" applyBorder="1" applyAlignment="1">
      <alignment horizontal="center" vertical="center"/>
    </xf>
    <xf numFmtId="0" fontId="47" fillId="0" borderId="11" xfId="34" applyFont="1" applyBorder="1" applyAlignment="1">
      <alignment horizontal="center" vertical="center"/>
    </xf>
    <xf numFmtId="0" fontId="53" fillId="0" borderId="3" xfId="34" applyFont="1" applyBorder="1" applyProtection="1">
      <alignment vertical="center"/>
      <protection locked="0"/>
    </xf>
    <xf numFmtId="0" fontId="53" fillId="0" borderId="5" xfId="34" applyFont="1" applyBorder="1" applyProtection="1">
      <alignment vertical="center"/>
      <protection locked="0"/>
    </xf>
    <xf numFmtId="0" fontId="53" fillId="0" borderId="3" xfId="34" applyFont="1" applyBorder="1" applyAlignment="1" applyProtection="1">
      <alignment vertical="center" shrinkToFit="1"/>
      <protection locked="0"/>
    </xf>
    <xf numFmtId="0" fontId="53" fillId="0" borderId="5" xfId="34" applyFont="1" applyBorder="1" applyAlignment="1" applyProtection="1">
      <alignment vertical="center" shrinkToFit="1"/>
      <protection locked="0"/>
    </xf>
    <xf numFmtId="38" fontId="52" fillId="0" borderId="13" xfId="35" applyFont="1" applyFill="1" applyBorder="1" applyAlignment="1" applyProtection="1">
      <alignment horizontal="left" vertical="center"/>
    </xf>
    <xf numFmtId="0" fontId="0" fillId="0" borderId="13" xfId="0" applyBorder="1" applyAlignment="1">
      <alignment horizontal="left" vertical="center"/>
    </xf>
    <xf numFmtId="0" fontId="52" fillId="0" borderId="6" xfId="34" applyFont="1" applyBorder="1">
      <alignment vertical="center"/>
    </xf>
    <xf numFmtId="0" fontId="47" fillId="0" borderId="6" xfId="34" applyFont="1" applyBorder="1">
      <alignment vertical="center"/>
    </xf>
    <xf numFmtId="0" fontId="98" fillId="0" borderId="50" xfId="34" applyFont="1" applyBorder="1" applyAlignment="1">
      <alignment horizontal="center" vertical="center"/>
    </xf>
    <xf numFmtId="0" fontId="98" fillId="0" borderId="51" xfId="34" applyFont="1" applyBorder="1" applyAlignment="1">
      <alignment horizontal="center" vertical="center"/>
    </xf>
    <xf numFmtId="0" fontId="53" fillId="0" borderId="2" xfId="34" applyFont="1" applyBorder="1" applyAlignment="1" applyProtection="1">
      <alignment vertical="center" shrinkToFit="1"/>
      <protection locked="0"/>
    </xf>
    <xf numFmtId="38" fontId="59" fillId="3" borderId="14" xfId="34" applyNumberFormat="1" applyFont="1" applyFill="1" applyBorder="1" applyAlignment="1">
      <alignment horizontal="center" vertical="center"/>
    </xf>
    <xf numFmtId="0" fontId="59" fillId="3" borderId="35" xfId="34" applyFont="1" applyFill="1" applyBorder="1" applyAlignment="1">
      <alignment horizontal="center" vertical="center"/>
    </xf>
    <xf numFmtId="0" fontId="59" fillId="3" borderId="15" xfId="34" applyFont="1" applyFill="1" applyBorder="1" applyAlignment="1">
      <alignment horizontal="center" vertical="center"/>
    </xf>
    <xf numFmtId="0" fontId="59" fillId="3" borderId="27" xfId="34" applyFont="1" applyFill="1" applyBorder="1" applyAlignment="1">
      <alignment horizontal="center" vertical="center"/>
    </xf>
    <xf numFmtId="0" fontId="59" fillId="0" borderId="33" xfId="34" applyFont="1" applyBorder="1" applyAlignment="1">
      <alignment horizontal="center" vertical="center" shrinkToFit="1"/>
    </xf>
    <xf numFmtId="0" fontId="59" fillId="0" borderId="53" xfId="34" applyFont="1" applyBorder="1" applyAlignment="1">
      <alignment vertical="center" shrinkToFit="1"/>
    </xf>
    <xf numFmtId="0" fontId="59" fillId="0" borderId="34" xfId="34" applyFont="1" applyBorder="1" applyAlignment="1">
      <alignment vertical="center" shrinkToFit="1"/>
    </xf>
    <xf numFmtId="0" fontId="59" fillId="0" borderId="54" xfId="34" applyFont="1" applyBorder="1" applyAlignment="1">
      <alignment vertical="center" shrinkToFit="1"/>
    </xf>
    <xf numFmtId="0" fontId="59" fillId="3" borderId="14" xfId="34" applyFont="1" applyFill="1" applyBorder="1" applyAlignment="1">
      <alignment horizontal="center" vertical="center"/>
    </xf>
    <xf numFmtId="0" fontId="52" fillId="0" borderId="14" xfId="34" applyFont="1" applyBorder="1" applyAlignment="1">
      <alignment horizontal="center" vertical="center"/>
    </xf>
    <xf numFmtId="0" fontId="47" fillId="0" borderId="14" xfId="34" applyFont="1" applyBorder="1" applyAlignment="1">
      <alignment horizontal="center" vertical="center"/>
    </xf>
    <xf numFmtId="0" fontId="59" fillId="0" borderId="33" xfId="34" applyFont="1" applyBorder="1" applyAlignment="1">
      <alignment horizontal="center" vertical="center"/>
    </xf>
    <xf numFmtId="0" fontId="59" fillId="0" borderId="14" xfId="34" applyFont="1" applyBorder="1">
      <alignment vertical="center"/>
    </xf>
    <xf numFmtId="0" fontId="59" fillId="0" borderId="53" xfId="34" applyFont="1" applyBorder="1">
      <alignment vertical="center"/>
    </xf>
    <xf numFmtId="0" fontId="59" fillId="0" borderId="34" xfId="34" applyFont="1" applyBorder="1">
      <alignment vertical="center"/>
    </xf>
    <xf numFmtId="0" fontId="59" fillId="0" borderId="15" xfId="34" applyFont="1" applyBorder="1">
      <alignment vertical="center"/>
    </xf>
    <xf numFmtId="0" fontId="59" fillId="0" borderId="54" xfId="34" applyFont="1" applyBorder="1">
      <alignment vertical="center"/>
    </xf>
    <xf numFmtId="0" fontId="51" fillId="0" borderId="2" xfId="10" applyFont="1" applyBorder="1">
      <alignment vertical="center"/>
    </xf>
    <xf numFmtId="0" fontId="51" fillId="0" borderId="5" xfId="10" applyFont="1" applyBorder="1">
      <alignment vertical="center"/>
    </xf>
    <xf numFmtId="0" fontId="51" fillId="2" borderId="2" xfId="10" applyFont="1" applyFill="1" applyBorder="1" applyAlignment="1" applyProtection="1">
      <alignment horizontal="left" vertical="center" wrapText="1"/>
      <protection locked="0"/>
    </xf>
    <xf numFmtId="0" fontId="51" fillId="2" borderId="5" xfId="10" applyFont="1" applyFill="1" applyBorder="1" applyAlignment="1" applyProtection="1">
      <alignment horizontal="left" vertical="center" wrapText="1"/>
      <protection locked="0"/>
    </xf>
    <xf numFmtId="0" fontId="51" fillId="0" borderId="6" xfId="10" applyFont="1" applyBorder="1">
      <alignment vertical="center"/>
    </xf>
    <xf numFmtId="0" fontId="76" fillId="0" borderId="0" xfId="10" applyFont="1" applyAlignment="1">
      <alignment horizontal="center" vertical="center"/>
    </xf>
    <xf numFmtId="0" fontId="51" fillId="2" borderId="0" xfId="10" applyFont="1" applyFill="1" applyAlignment="1" applyProtection="1">
      <alignment horizontal="center" vertical="center" shrinkToFit="1"/>
      <protection locked="0"/>
    </xf>
    <xf numFmtId="0" fontId="51" fillId="0" borderId="0" xfId="10" applyFont="1" applyAlignment="1">
      <alignment horizontal="center" vertical="center" shrinkToFit="1"/>
    </xf>
    <xf numFmtId="0" fontId="51" fillId="0" borderId="0" xfId="10" applyFont="1" applyAlignment="1">
      <alignment horizontal="right" vertical="center" shrinkToFit="1"/>
    </xf>
    <xf numFmtId="0" fontId="32" fillId="0" borderId="0" xfId="10" applyFont="1" applyAlignment="1">
      <alignment horizontal="left" vertical="top" wrapText="1"/>
    </xf>
    <xf numFmtId="0" fontId="51" fillId="2" borderId="0" xfId="10" applyFont="1" applyFill="1" applyAlignment="1" applyProtection="1">
      <alignment horizontal="right" vertical="center" shrinkToFit="1"/>
      <protection locked="0"/>
    </xf>
    <xf numFmtId="0" fontId="0" fillId="2" borderId="0" xfId="0" applyFill="1" applyAlignment="1" applyProtection="1">
      <alignment vertical="center" shrinkToFit="1"/>
      <protection locked="0"/>
    </xf>
    <xf numFmtId="0" fontId="27" fillId="2" borderId="2" xfId="10" applyFont="1"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47" fillId="0" borderId="10" xfId="10" applyFont="1" applyBorder="1" applyAlignment="1">
      <alignment horizontal="center" vertical="center"/>
    </xf>
    <xf numFmtId="0" fontId="51" fillId="0" borderId="2" xfId="10" applyFont="1" applyBorder="1" applyAlignment="1">
      <alignment vertical="center" wrapText="1"/>
    </xf>
    <xf numFmtId="0" fontId="51" fillId="0" borderId="10" xfId="10" applyFont="1" applyBorder="1">
      <alignment vertical="center"/>
    </xf>
    <xf numFmtId="0" fontId="51" fillId="0" borderId="11" xfId="10" applyFont="1" applyBorder="1">
      <alignment vertical="center"/>
    </xf>
    <xf numFmtId="0" fontId="51" fillId="2" borderId="10" xfId="10" applyFont="1" applyFill="1" applyBorder="1" applyAlignment="1" applyProtection="1">
      <alignment horizontal="center" vertical="center" shrinkToFit="1"/>
      <protection locked="0"/>
    </xf>
    <xf numFmtId="0" fontId="51" fillId="0" borderId="0" xfId="10" applyFont="1" applyAlignment="1">
      <alignment horizontal="center" vertical="center"/>
    </xf>
    <xf numFmtId="0" fontId="21" fillId="0" borderId="0" xfId="10" applyAlignment="1">
      <alignment horizontal="center" vertical="center"/>
    </xf>
    <xf numFmtId="0" fontId="51" fillId="3" borderId="0" xfId="10" applyFont="1" applyFill="1" applyAlignment="1">
      <alignment vertical="center" shrinkToFit="1"/>
    </xf>
    <xf numFmtId="0" fontId="51" fillId="3" borderId="0" xfId="0" applyFont="1" applyFill="1" applyAlignment="1">
      <alignment vertical="center" shrinkToFit="1"/>
    </xf>
    <xf numFmtId="0" fontId="53" fillId="0" borderId="0" xfId="10" applyFont="1" applyAlignment="1">
      <alignment horizontal="center" vertical="center" wrapText="1"/>
    </xf>
    <xf numFmtId="0" fontId="21" fillId="0" borderId="0" xfId="10" applyAlignment="1">
      <alignment horizontal="center" vertical="center" wrapText="1"/>
    </xf>
    <xf numFmtId="0" fontId="51" fillId="2" borderId="2" xfId="0" applyFont="1" applyFill="1" applyBorder="1" applyAlignment="1" applyProtection="1">
      <alignment horizontal="center" vertical="center" shrinkToFit="1"/>
      <protection locked="0"/>
    </xf>
    <xf numFmtId="0" fontId="51" fillId="2" borderId="5" xfId="0" applyFont="1" applyFill="1" applyBorder="1" applyAlignment="1" applyProtection="1">
      <alignment horizontal="center" vertical="center" shrinkToFit="1"/>
      <protection locked="0"/>
    </xf>
    <xf numFmtId="0" fontId="47" fillId="0" borderId="10" xfId="10" applyFont="1" applyBorder="1" applyAlignment="1">
      <alignment horizontal="center" vertical="top"/>
    </xf>
    <xf numFmtId="0" fontId="51" fillId="0" borderId="7" xfId="10" applyFont="1" applyBorder="1">
      <alignment vertical="center"/>
    </xf>
    <xf numFmtId="0" fontId="51" fillId="0" borderId="0" xfId="10" applyFont="1">
      <alignment vertical="center"/>
    </xf>
    <xf numFmtId="0" fontId="51" fillId="0" borderId="9" xfId="10" applyFont="1" applyBorder="1">
      <alignment vertical="center"/>
    </xf>
    <xf numFmtId="0" fontId="51" fillId="0" borderId="6" xfId="10" applyFont="1" applyBorder="1" applyAlignment="1">
      <alignment horizontal="center" vertical="center"/>
    </xf>
    <xf numFmtId="0" fontId="51" fillId="2" borderId="6" xfId="10" applyFont="1" applyFill="1" applyBorder="1" applyAlignment="1" applyProtection="1">
      <alignment vertical="center" shrinkToFit="1"/>
      <protection locked="0"/>
    </xf>
    <xf numFmtId="0" fontId="51" fillId="2" borderId="7" xfId="10" applyFont="1" applyFill="1" applyBorder="1" applyAlignment="1" applyProtection="1">
      <alignment vertical="center" shrinkToFit="1"/>
      <protection locked="0"/>
    </xf>
    <xf numFmtId="0" fontId="51" fillId="2" borderId="0" xfId="10" applyFont="1" applyFill="1" applyAlignment="1" applyProtection="1">
      <alignment vertical="center" shrinkToFit="1"/>
      <protection locked="0"/>
    </xf>
    <xf numFmtId="0" fontId="51" fillId="2" borderId="9" xfId="10" applyFont="1" applyFill="1" applyBorder="1" applyAlignment="1" applyProtection="1">
      <alignment vertical="center" shrinkToFit="1"/>
      <protection locked="0"/>
    </xf>
    <xf numFmtId="0" fontId="52" fillId="0" borderId="0" xfId="10" applyFont="1" applyAlignment="1">
      <alignment horizontal="center" vertical="center" wrapText="1"/>
    </xf>
    <xf numFmtId="0" fontId="51" fillId="2" borderId="10" xfId="10" applyFont="1" applyFill="1" applyBorder="1" applyAlignment="1" applyProtection="1">
      <alignment vertical="center" shrinkToFit="1"/>
      <protection locked="0"/>
    </xf>
    <xf numFmtId="0" fontId="51" fillId="2" borderId="11" xfId="10" applyFont="1" applyFill="1" applyBorder="1" applyAlignment="1" applyProtection="1">
      <alignment vertical="center" shrinkToFit="1"/>
      <protection locked="0"/>
    </xf>
    <xf numFmtId="0" fontId="51" fillId="2" borderId="2" xfId="10" applyFont="1" applyFill="1" applyBorder="1" applyAlignment="1" applyProtection="1">
      <alignment vertical="center" wrapText="1"/>
      <protection locked="0"/>
    </xf>
    <xf numFmtId="0" fontId="51" fillId="2" borderId="5" xfId="10" applyFont="1" applyFill="1" applyBorder="1" applyAlignment="1" applyProtection="1">
      <alignment vertical="center" wrapText="1"/>
      <protection locked="0"/>
    </xf>
    <xf numFmtId="0" fontId="51" fillId="3" borderId="0" xfId="10" applyFont="1" applyFill="1" applyAlignment="1">
      <alignment horizontal="center" vertical="center" shrinkToFit="1"/>
    </xf>
    <xf numFmtId="0" fontId="51" fillId="0" borderId="0" xfId="10" applyFont="1" applyAlignment="1">
      <alignment horizontal="right" vertical="center"/>
    </xf>
    <xf numFmtId="0" fontId="51" fillId="0" borderId="5" xfId="10" applyFont="1" applyBorder="1" applyAlignment="1">
      <alignment vertical="center" wrapText="1"/>
    </xf>
    <xf numFmtId="0" fontId="27" fillId="2" borderId="2" xfId="10" applyFont="1" applyFill="1" applyBorder="1" applyAlignment="1" applyProtection="1">
      <alignment vertical="center" wrapText="1"/>
      <protection locked="0"/>
    </xf>
    <xf numFmtId="0" fontId="27" fillId="2" borderId="5" xfId="10" applyFont="1" applyFill="1" applyBorder="1" applyAlignment="1" applyProtection="1">
      <alignment vertical="center" wrapText="1"/>
      <protection locked="0"/>
    </xf>
    <xf numFmtId="0" fontId="51" fillId="2" borderId="0" xfId="10" applyFont="1" applyFill="1" applyAlignment="1">
      <alignment vertical="center" shrinkToFit="1"/>
    </xf>
    <xf numFmtId="0" fontId="0" fillId="2" borderId="0" xfId="0" applyFill="1" applyAlignment="1">
      <alignment vertical="center" shrinkToFit="1"/>
    </xf>
    <xf numFmtId="0" fontId="47" fillId="2" borderId="3" xfId="10" applyFont="1" applyFill="1" applyBorder="1" applyAlignment="1" applyProtection="1">
      <alignment vertical="center" wrapText="1"/>
      <protection locked="0"/>
    </xf>
    <xf numFmtId="0" fontId="47" fillId="2" borderId="2" xfId="10" applyFont="1" applyFill="1" applyBorder="1" applyAlignment="1" applyProtection="1">
      <alignment vertical="center" wrapText="1"/>
      <protection locked="0"/>
    </xf>
    <xf numFmtId="0" fontId="47" fillId="2" borderId="5" xfId="10" applyFont="1" applyFill="1" applyBorder="1" applyAlignment="1" applyProtection="1">
      <alignment vertical="center" wrapText="1"/>
      <protection locked="0"/>
    </xf>
    <xf numFmtId="0" fontId="27" fillId="2" borderId="3" xfId="10" applyFont="1" applyFill="1" applyBorder="1" applyAlignment="1" applyProtection="1">
      <alignment vertical="center" wrapText="1"/>
      <protection locked="0"/>
    </xf>
    <xf numFmtId="0" fontId="51" fillId="0" borderId="4" xfId="10" applyFont="1" applyBorder="1" applyAlignment="1">
      <alignment horizontal="center" vertical="center"/>
    </xf>
    <xf numFmtId="0" fontId="51" fillId="0" borderId="10" xfId="10" applyFont="1" applyBorder="1" applyAlignment="1">
      <alignment horizontal="center" vertical="center"/>
    </xf>
    <xf numFmtId="0" fontId="51" fillId="0" borderId="11" xfId="10" applyFont="1" applyBorder="1" applyAlignment="1">
      <alignment horizontal="center" vertical="center"/>
    </xf>
    <xf numFmtId="0" fontId="51" fillId="0" borderId="4" xfId="10" applyFont="1" applyBorder="1" applyAlignment="1">
      <alignment horizontal="center" vertical="center" wrapText="1"/>
    </xf>
    <xf numFmtId="0" fontId="51" fillId="0" borderId="10" xfId="10" applyFont="1" applyBorder="1" applyAlignment="1">
      <alignment horizontal="center" vertical="center" wrapText="1"/>
    </xf>
    <xf numFmtId="0" fontId="51" fillId="0" borderId="11" xfId="10" applyFont="1" applyBorder="1" applyAlignment="1">
      <alignment horizontal="center" vertical="center" wrapText="1"/>
    </xf>
    <xf numFmtId="0" fontId="47" fillId="2" borderId="3" xfId="10" applyFont="1" applyFill="1" applyBorder="1" applyAlignment="1" applyProtection="1">
      <alignment vertical="center" wrapText="1" shrinkToFit="1"/>
      <protection locked="0"/>
    </xf>
    <xf numFmtId="0" fontId="47" fillId="2" borderId="2" xfId="10" applyFont="1" applyFill="1" applyBorder="1" applyAlignment="1" applyProtection="1">
      <alignment vertical="center" wrapText="1" shrinkToFit="1"/>
      <protection locked="0"/>
    </xf>
    <xf numFmtId="0" fontId="47" fillId="2" borderId="5" xfId="10" applyFont="1" applyFill="1" applyBorder="1" applyAlignment="1" applyProtection="1">
      <alignment vertical="center" wrapText="1" shrinkToFit="1"/>
      <protection locked="0"/>
    </xf>
    <xf numFmtId="0" fontId="27" fillId="2" borderId="3" xfId="10" applyFont="1" applyFill="1" applyBorder="1" applyAlignment="1" applyProtection="1">
      <alignment vertical="center" wrapText="1" shrinkToFit="1"/>
      <protection locked="0"/>
    </xf>
    <xf numFmtId="0" fontId="27" fillId="2" borderId="2" xfId="10" applyFont="1" applyFill="1" applyBorder="1" applyAlignment="1" applyProtection="1">
      <alignment vertical="center" wrapText="1" shrinkToFit="1"/>
      <protection locked="0"/>
    </xf>
    <xf numFmtId="0" fontId="27" fillId="2" borderId="5" xfId="10" applyFont="1" applyFill="1" applyBorder="1" applyAlignment="1" applyProtection="1">
      <alignment vertical="center" wrapText="1" shrinkToFit="1"/>
      <protection locked="0"/>
    </xf>
    <xf numFmtId="0" fontId="51" fillId="0" borderId="1" xfId="10" applyFont="1" applyBorder="1" applyAlignment="1">
      <alignment horizontal="center"/>
    </xf>
    <xf numFmtId="0" fontId="51" fillId="0" borderId="6" xfId="10" applyFont="1" applyBorder="1" applyAlignment="1">
      <alignment horizontal="center"/>
    </xf>
    <xf numFmtId="0" fontId="51" fillId="0" borderId="7" xfId="10" applyFont="1" applyBorder="1" applyAlignment="1">
      <alignment horizontal="center"/>
    </xf>
    <xf numFmtId="0" fontId="51" fillId="0" borderId="1" xfId="10" applyFont="1" applyBorder="1" applyAlignment="1">
      <alignment horizontal="center" wrapText="1"/>
    </xf>
    <xf numFmtId="0" fontId="51" fillId="0" borderId="6" xfId="10" applyFont="1" applyBorder="1" applyAlignment="1">
      <alignment horizontal="center" wrapText="1"/>
    </xf>
    <xf numFmtId="0" fontId="51" fillId="0" borderId="7" xfId="10" applyFont="1" applyBorder="1" applyAlignment="1">
      <alignment horizontal="center" wrapText="1"/>
    </xf>
    <xf numFmtId="0" fontId="51" fillId="3" borderId="0" xfId="0" applyFont="1" applyFill="1" applyAlignment="1">
      <alignment horizontal="center" vertical="center" shrinkToFit="1"/>
    </xf>
    <xf numFmtId="0" fontId="103" fillId="2" borderId="0" xfId="0" applyFont="1" applyFill="1" applyAlignment="1" applyProtection="1">
      <alignment vertical="center" shrinkToFit="1"/>
      <protection locked="0"/>
    </xf>
    <xf numFmtId="0" fontId="32" fillId="2" borderId="2" xfId="10" applyFont="1" applyFill="1" applyBorder="1" applyAlignment="1" applyProtection="1">
      <alignment vertical="center" wrapText="1"/>
      <protection locked="0"/>
    </xf>
    <xf numFmtId="0" fontId="32" fillId="2" borderId="5" xfId="10" applyFont="1" applyFill="1" applyBorder="1" applyAlignment="1" applyProtection="1">
      <alignment vertical="center" wrapText="1"/>
      <protection locked="0"/>
    </xf>
    <xf numFmtId="0" fontId="79" fillId="0" borderId="0" xfId="10" applyFont="1" applyAlignment="1">
      <alignment horizontal="center" vertical="center" wrapText="1"/>
    </xf>
    <xf numFmtId="0" fontId="32" fillId="0" borderId="1" xfId="17" applyFont="1" applyBorder="1" applyAlignment="1">
      <alignment horizontal="center" vertical="center" wrapText="1"/>
    </xf>
    <xf numFmtId="0" fontId="32" fillId="0" borderId="6" xfId="17" applyFont="1" applyBorder="1" applyAlignment="1">
      <alignment horizontal="center" vertical="center" wrapText="1"/>
    </xf>
    <xf numFmtId="0" fontId="32" fillId="0" borderId="7" xfId="17" applyFont="1" applyBorder="1" applyAlignment="1">
      <alignment horizontal="center" vertical="center" wrapText="1"/>
    </xf>
    <xf numFmtId="0" fontId="32" fillId="0" borderId="4" xfId="17" applyFont="1" applyBorder="1" applyAlignment="1">
      <alignment horizontal="center" vertical="center" wrapText="1"/>
    </xf>
    <xf numFmtId="0" fontId="32" fillId="0" borderId="10" xfId="17" applyFont="1" applyBorder="1" applyAlignment="1">
      <alignment horizontal="center" vertical="center" wrapText="1"/>
    </xf>
    <xf numFmtId="0" fontId="32" fillId="0" borderId="11" xfId="17" applyFont="1" applyBorder="1" applyAlignment="1">
      <alignment horizontal="center" vertical="center" wrapText="1"/>
    </xf>
    <xf numFmtId="0" fontId="134" fillId="2" borderId="1" xfId="17" applyFont="1" applyFill="1" applyBorder="1" applyAlignment="1" applyProtection="1">
      <alignment horizontal="left" vertical="center"/>
      <protection locked="0"/>
    </xf>
    <xf numFmtId="0" fontId="0" fillId="2" borderId="6" xfId="0" applyFill="1" applyBorder="1" applyProtection="1">
      <alignment vertical="center"/>
      <protection locked="0"/>
    </xf>
    <xf numFmtId="0" fontId="0" fillId="2" borderId="7" xfId="0" applyFill="1" applyBorder="1" applyProtection="1">
      <alignment vertical="center"/>
      <protection locked="0"/>
    </xf>
    <xf numFmtId="0" fontId="0" fillId="2" borderId="4" xfId="0" applyFill="1" applyBorder="1" applyProtection="1">
      <alignment vertical="center"/>
      <protection locked="0"/>
    </xf>
    <xf numFmtId="0" fontId="0" fillId="2" borderId="10" xfId="0" applyFill="1" applyBorder="1" applyProtection="1">
      <alignment vertical="center"/>
      <protection locked="0"/>
    </xf>
    <xf numFmtId="0" fontId="0" fillId="2" borderId="11" xfId="0" applyFill="1" applyBorder="1" applyProtection="1">
      <alignment vertical="center"/>
      <protection locked="0"/>
    </xf>
    <xf numFmtId="0" fontId="32" fillId="0" borderId="2" xfId="17" applyFont="1" applyBorder="1" applyAlignment="1">
      <alignment vertical="center" wrapText="1"/>
    </xf>
    <xf numFmtId="0" fontId="32" fillId="0" borderId="5" xfId="17" applyFont="1" applyBorder="1" applyAlignment="1">
      <alignment vertical="center" wrapText="1"/>
    </xf>
    <xf numFmtId="0" fontId="135" fillId="0" borderId="147" xfId="40" applyFont="1" applyBorder="1" applyAlignment="1">
      <alignment horizontal="left" vertical="top" wrapText="1"/>
    </xf>
    <xf numFmtId="0" fontId="135" fillId="0" borderId="148" xfId="40" applyFont="1" applyBorder="1" applyAlignment="1">
      <alignment horizontal="left" vertical="top" wrapText="1"/>
    </xf>
    <xf numFmtId="0" fontId="135" fillId="0" borderId="150" xfId="40" applyFont="1" applyBorder="1" applyAlignment="1">
      <alignment horizontal="left" vertical="top" wrapText="1"/>
    </xf>
    <xf numFmtId="0" fontId="135" fillId="0" borderId="0" xfId="40" applyFont="1" applyAlignment="1">
      <alignment horizontal="left" vertical="top" wrapText="1"/>
    </xf>
    <xf numFmtId="0" fontId="135" fillId="0" borderId="152" xfId="40" applyFont="1" applyBorder="1" applyAlignment="1">
      <alignment horizontal="left" vertical="top" wrapText="1"/>
    </xf>
    <xf numFmtId="0" fontId="135" fillId="0" borderId="153" xfId="40" applyFont="1" applyBorder="1" applyAlignment="1">
      <alignment horizontal="left" vertical="top" wrapText="1"/>
    </xf>
    <xf numFmtId="0" fontId="51" fillId="0" borderId="1" xfId="40" applyFont="1" applyBorder="1" applyAlignment="1">
      <alignment horizontal="center" vertical="center"/>
    </xf>
    <xf numFmtId="0" fontId="51" fillId="0" borderId="6" xfId="40" applyFont="1" applyBorder="1" applyAlignment="1">
      <alignment horizontal="center" vertical="center"/>
    </xf>
    <xf numFmtId="0" fontId="9" fillId="0" borderId="6" xfId="40" applyBorder="1" applyAlignment="1">
      <alignment horizontal="center" vertical="center"/>
    </xf>
    <xf numFmtId="0" fontId="9" fillId="0" borderId="7" xfId="40" applyBorder="1" applyAlignment="1">
      <alignment horizontal="center" vertical="center"/>
    </xf>
    <xf numFmtId="0" fontId="51" fillId="0" borderId="4" xfId="40" applyFont="1" applyBorder="1" applyAlignment="1">
      <alignment horizontal="center" vertical="center"/>
    </xf>
    <xf numFmtId="0" fontId="51" fillId="0" borderId="10" xfId="40" applyFont="1" applyBorder="1" applyAlignment="1">
      <alignment horizontal="center" vertical="center"/>
    </xf>
    <xf numFmtId="0" fontId="9" fillId="0" borderId="10" xfId="40" applyBorder="1" applyAlignment="1">
      <alignment horizontal="center" vertical="center"/>
    </xf>
    <xf numFmtId="0" fontId="9" fillId="0" borderId="11" xfId="40" applyBorder="1" applyAlignment="1">
      <alignment horizontal="center" vertical="center"/>
    </xf>
    <xf numFmtId="0" fontId="51" fillId="2" borderId="1" xfId="40" applyFont="1" applyFill="1" applyBorder="1" applyAlignment="1">
      <alignment vertical="center" shrinkToFit="1"/>
    </xf>
    <xf numFmtId="0" fontId="51" fillId="2" borderId="6" xfId="40" applyFont="1" applyFill="1" applyBorder="1" applyAlignment="1">
      <alignment vertical="center" shrinkToFit="1"/>
    </xf>
    <xf numFmtId="0" fontId="51" fillId="2" borderId="7" xfId="40" applyFont="1" applyFill="1" applyBorder="1" applyAlignment="1">
      <alignment vertical="center" shrinkToFit="1"/>
    </xf>
    <xf numFmtId="0" fontId="9" fillId="0" borderId="4" xfId="40" applyBorder="1" applyAlignment="1">
      <alignment vertical="center" shrinkToFit="1"/>
    </xf>
    <xf numFmtId="0" fontId="9" fillId="0" borderId="10" xfId="40" applyBorder="1" applyAlignment="1">
      <alignment vertical="center" shrinkToFit="1"/>
    </xf>
    <xf numFmtId="0" fontId="9" fillId="0" borderId="11" xfId="40" applyBorder="1" applyAlignment="1">
      <alignment vertical="center" shrinkToFit="1"/>
    </xf>
    <xf numFmtId="0" fontId="85" fillId="0" borderId="3" xfId="17" applyFont="1" applyBorder="1" applyAlignment="1">
      <alignment horizontal="center" vertical="center"/>
    </xf>
    <xf numFmtId="0" fontId="85" fillId="0" borderId="2" xfId="17" applyFont="1" applyBorder="1" applyAlignment="1">
      <alignment horizontal="center" vertical="center"/>
    </xf>
    <xf numFmtId="0" fontId="85" fillId="0" borderId="5" xfId="17" applyFont="1" applyBorder="1" applyAlignment="1">
      <alignment horizontal="center" vertical="center"/>
    </xf>
    <xf numFmtId="0" fontId="32" fillId="0" borderId="3" xfId="17" applyFont="1" applyBorder="1" applyAlignment="1">
      <alignment horizontal="center" vertical="center"/>
    </xf>
    <xf numFmtId="0" fontId="32" fillId="0" borderId="2" xfId="17" applyFont="1" applyBorder="1" applyAlignment="1">
      <alignment horizontal="center" vertical="center"/>
    </xf>
    <xf numFmtId="0" fontId="32" fillId="0" borderId="5" xfId="17" applyFont="1" applyBorder="1" applyAlignment="1">
      <alignment horizontal="center" vertical="center"/>
    </xf>
    <xf numFmtId="0" fontId="43" fillId="0" borderId="3" xfId="17" applyFont="1" applyBorder="1" applyAlignment="1">
      <alignment horizontal="center" vertical="center" wrapText="1"/>
    </xf>
    <xf numFmtId="0" fontId="43" fillId="0" borderId="2" xfId="17" applyFont="1" applyBorder="1" applyAlignment="1">
      <alignment horizontal="center" vertical="center" wrapText="1"/>
    </xf>
    <xf numFmtId="0" fontId="43" fillId="0" borderId="5" xfId="17" applyFont="1" applyBorder="1" applyAlignment="1">
      <alignment horizontal="center" vertical="center" wrapText="1"/>
    </xf>
    <xf numFmtId="0" fontId="27" fillId="2" borderId="3" xfId="17" applyFont="1" applyFill="1" applyBorder="1" applyAlignment="1" applyProtection="1">
      <alignment horizontal="left" vertical="center"/>
      <protection locked="0"/>
    </xf>
    <xf numFmtId="0" fontId="27" fillId="2" borderId="2" xfId="17" applyFont="1" applyFill="1" applyBorder="1" applyAlignment="1" applyProtection="1">
      <alignment horizontal="left" vertical="center"/>
      <protection locked="0"/>
    </xf>
    <xf numFmtId="0" fontId="27" fillId="2" borderId="5" xfId="17" applyFont="1" applyFill="1" applyBorder="1" applyAlignment="1" applyProtection="1">
      <alignment horizontal="left" vertical="center"/>
      <protection locked="0"/>
    </xf>
    <xf numFmtId="0" fontId="9" fillId="0" borderId="149" xfId="40" applyBorder="1" applyAlignment="1">
      <alignment horizontal="center" vertical="center"/>
    </xf>
    <xf numFmtId="0" fontId="9" fillId="0" borderId="151" xfId="40" applyBorder="1" applyAlignment="1">
      <alignment horizontal="center" vertical="center"/>
    </xf>
    <xf numFmtId="0" fontId="9" fillId="0" borderId="154" xfId="40" applyBorder="1" applyAlignment="1">
      <alignment horizontal="center" vertical="center"/>
    </xf>
    <xf numFmtId="0" fontId="51" fillId="0" borderId="0" xfId="40" applyFont="1" applyAlignment="1">
      <alignment vertical="center" shrinkToFit="1"/>
    </xf>
    <xf numFmtId="0" fontId="51" fillId="0" borderId="0" xfId="40" applyFont="1" applyAlignment="1">
      <alignment horizontal="center" vertical="center" shrinkToFit="1"/>
    </xf>
    <xf numFmtId="0" fontId="51" fillId="0" borderId="3" xfId="40" applyFont="1" applyBorder="1" applyAlignment="1">
      <alignment horizontal="center" vertical="center"/>
    </xf>
    <xf numFmtId="0" fontId="9" fillId="0" borderId="2" xfId="40" applyBorder="1" applyAlignment="1">
      <alignment horizontal="center" vertical="center"/>
    </xf>
    <xf numFmtId="0" fontId="9" fillId="0" borderId="5" xfId="40" applyBorder="1" applyAlignment="1">
      <alignment horizontal="center" vertical="center"/>
    </xf>
    <xf numFmtId="184" fontId="133" fillId="2" borderId="2" xfId="40" applyNumberFormat="1" applyFont="1" applyFill="1" applyBorder="1" applyAlignment="1" applyProtection="1">
      <alignment horizontal="center" vertical="center" shrinkToFit="1"/>
      <protection locked="0"/>
    </xf>
    <xf numFmtId="0" fontId="51" fillId="0" borderId="1" xfId="40" applyFont="1" applyBorder="1" applyAlignment="1">
      <alignment horizontal="center" vertical="center" wrapText="1"/>
    </xf>
    <xf numFmtId="0" fontId="128" fillId="0" borderId="0" xfId="40" applyFont="1" applyAlignment="1">
      <alignment horizontal="center" vertical="center"/>
    </xf>
    <xf numFmtId="0" fontId="132" fillId="0" borderId="0" xfId="40" applyFont="1" applyAlignment="1">
      <alignment horizontal="center" vertical="center"/>
    </xf>
    <xf numFmtId="0" fontId="47" fillId="0" borderId="2" xfId="40" applyFont="1" applyBorder="1" applyAlignment="1">
      <alignment vertical="center" wrapText="1" shrinkToFit="1"/>
    </xf>
    <xf numFmtId="0" fontId="47" fillId="0" borderId="2" xfId="40" applyFont="1" applyBorder="1" applyAlignment="1">
      <alignment vertical="center" shrinkToFit="1"/>
    </xf>
    <xf numFmtId="0" fontId="47" fillId="0" borderId="5" xfId="40" applyFont="1" applyBorder="1" applyAlignment="1">
      <alignment vertical="center" shrinkToFit="1"/>
    </xf>
    <xf numFmtId="0" fontId="47" fillId="7" borderId="2" xfId="42" applyFont="1" applyFill="1" applyBorder="1" applyAlignment="1" applyProtection="1">
      <alignment horizontal="center" vertical="center" shrinkToFit="1"/>
      <protection locked="0"/>
    </xf>
    <xf numFmtId="0" fontId="47" fillId="7" borderId="5" xfId="42" applyFont="1" applyFill="1" applyBorder="1" applyAlignment="1" applyProtection="1">
      <alignment horizontal="center" vertical="center" shrinkToFit="1"/>
      <protection locked="0"/>
    </xf>
    <xf numFmtId="0" fontId="24" fillId="0" borderId="6" xfId="40" applyFont="1" applyBorder="1" applyAlignment="1">
      <alignment horizontal="left" vertical="center"/>
    </xf>
    <xf numFmtId="0" fontId="24" fillId="0" borderId="7" xfId="40" applyFont="1" applyBorder="1" applyAlignment="1">
      <alignment horizontal="left" vertical="center"/>
    </xf>
    <xf numFmtId="0" fontId="24" fillId="0" borderId="0" xfId="40" applyFont="1" applyAlignment="1">
      <alignment horizontal="left" vertical="center"/>
    </xf>
    <xf numFmtId="0" fontId="24" fillId="0" borderId="9" xfId="40" applyFont="1" applyBorder="1" applyAlignment="1">
      <alignment horizontal="left" vertical="center"/>
    </xf>
    <xf numFmtId="0" fontId="24" fillId="0" borderId="10" xfId="40" applyFont="1" applyBorder="1" applyAlignment="1">
      <alignment horizontal="left" vertical="center"/>
    </xf>
    <xf numFmtId="0" fontId="24" fillId="0" borderId="11" xfId="40" applyFont="1" applyBorder="1" applyAlignment="1">
      <alignment horizontal="left" vertical="center"/>
    </xf>
    <xf numFmtId="195" fontId="51" fillId="2" borderId="6" xfId="43" applyNumberFormat="1" applyFont="1" applyFill="1" applyBorder="1" applyAlignment="1" applyProtection="1">
      <alignment horizontal="right" vertical="center" shrinkToFit="1"/>
      <protection locked="0"/>
    </xf>
    <xf numFmtId="182" fontId="51" fillId="2" borderId="0" xfId="40" applyNumberFormat="1" applyFont="1" applyFill="1" applyAlignment="1" applyProtection="1">
      <alignment horizontal="right" vertical="center" shrinkToFit="1"/>
      <protection locked="0"/>
    </xf>
    <xf numFmtId="184" fontId="51" fillId="2" borderId="0" xfId="40" applyNumberFormat="1" applyFont="1" applyFill="1" applyAlignment="1" applyProtection="1">
      <alignment horizontal="right" vertical="center" shrinkToFit="1"/>
      <protection locked="0"/>
    </xf>
    <xf numFmtId="0" fontId="51" fillId="0" borderId="6" xfId="40" applyFont="1" applyBorder="1">
      <alignment vertical="center"/>
    </xf>
    <xf numFmtId="0" fontId="51" fillId="0" borderId="7" xfId="40" applyFont="1" applyBorder="1">
      <alignment vertical="center"/>
    </xf>
    <xf numFmtId="0" fontId="51" fillId="0" borderId="0" xfId="40" applyFont="1">
      <alignment vertical="center"/>
    </xf>
    <xf numFmtId="0" fontId="51" fillId="0" borderId="9" xfId="40" applyFont="1" applyBorder="1">
      <alignment vertical="center"/>
    </xf>
    <xf numFmtId="0" fontId="51" fillId="0" borderId="10" xfId="40" applyFont="1" applyBorder="1">
      <alignment vertical="center"/>
    </xf>
    <xf numFmtId="0" fontId="51" fillId="0" borderId="11" xfId="40" applyFont="1" applyBorder="1">
      <alignment vertical="center"/>
    </xf>
    <xf numFmtId="0" fontId="51" fillId="0" borderId="6" xfId="40" applyFont="1" applyBorder="1" applyAlignment="1">
      <alignment horizontal="distributed" vertical="center"/>
    </xf>
    <xf numFmtId="0" fontId="27" fillId="2" borderId="6" xfId="40" applyFont="1" applyFill="1" applyBorder="1" applyAlignment="1" applyProtection="1">
      <alignment horizontal="center" vertical="center" shrinkToFit="1"/>
      <protection locked="0"/>
    </xf>
    <xf numFmtId="0" fontId="9" fillId="2" borderId="6" xfId="40" applyFill="1" applyBorder="1" applyAlignment="1" applyProtection="1">
      <alignment horizontal="center" vertical="center" shrinkToFit="1"/>
      <protection locked="0"/>
    </xf>
    <xf numFmtId="0" fontId="51" fillId="0" borderId="10" xfId="40" applyFont="1" applyBorder="1" applyAlignment="1">
      <alignment horizontal="distributed" vertical="center"/>
    </xf>
    <xf numFmtId="0" fontId="27" fillId="2" borderId="10" xfId="40" applyFont="1" applyFill="1" applyBorder="1" applyAlignment="1" applyProtection="1">
      <alignment horizontal="center" vertical="center" shrinkToFit="1"/>
      <protection locked="0"/>
    </xf>
    <xf numFmtId="0" fontId="9" fillId="0" borderId="10" xfId="40" applyBorder="1" applyAlignment="1" applyProtection="1">
      <alignment horizontal="center" vertical="center" shrinkToFit="1"/>
      <protection locked="0"/>
    </xf>
    <xf numFmtId="0" fontId="51" fillId="0" borderId="0" xfId="42" applyFont="1">
      <alignment vertical="center"/>
    </xf>
    <xf numFmtId="0" fontId="51" fillId="0" borderId="9" xfId="42" applyFont="1" applyBorder="1">
      <alignment vertical="center"/>
    </xf>
    <xf numFmtId="0" fontId="51" fillId="7" borderId="0" xfId="42" applyFont="1" applyFill="1" applyAlignment="1" applyProtection="1">
      <alignment horizontal="center" vertical="center" shrinkToFit="1"/>
      <protection locked="0"/>
    </xf>
    <xf numFmtId="0" fontId="51" fillId="7" borderId="0" xfId="41" applyFont="1" applyFill="1" applyAlignment="1" applyProtection="1">
      <alignment horizontal="right" vertical="center" shrinkToFit="1"/>
      <protection locked="0"/>
    </xf>
    <xf numFmtId="0" fontId="0" fillId="7" borderId="0" xfId="0" applyFill="1" applyAlignment="1" applyProtection="1">
      <alignment vertical="center" shrinkToFit="1"/>
      <protection locked="0"/>
    </xf>
    <xf numFmtId="0" fontId="51" fillId="7" borderId="0" xfId="41" applyFont="1" applyFill="1" applyAlignment="1" applyProtection="1">
      <alignment horizontal="center" vertical="center" shrinkToFit="1"/>
      <protection locked="0"/>
    </xf>
    <xf numFmtId="0" fontId="51" fillId="0" borderId="0" xfId="42" applyFont="1" applyAlignment="1">
      <alignment horizontal="center" vertical="center" shrinkToFit="1"/>
    </xf>
    <xf numFmtId="0" fontId="32" fillId="0" borderId="10" xfId="40" applyFont="1" applyBorder="1" applyAlignment="1">
      <alignment horizontal="center" vertical="top" wrapText="1"/>
    </xf>
    <xf numFmtId="0" fontId="51" fillId="0" borderId="2" xfId="40" applyFont="1" applyBorder="1">
      <alignment vertical="center"/>
    </xf>
    <xf numFmtId="0" fontId="51" fillId="0" borderId="5" xfId="40" applyFont="1" applyBorder="1">
      <alignment vertical="center"/>
    </xf>
    <xf numFmtId="0" fontId="51" fillId="7" borderId="3" xfId="42" applyFont="1" applyFill="1" applyBorder="1" applyAlignment="1" applyProtection="1">
      <alignment vertical="center" shrinkToFit="1"/>
      <protection locked="0"/>
    </xf>
    <xf numFmtId="0" fontId="0" fillId="7" borderId="2" xfId="0" applyFill="1" applyBorder="1" applyAlignment="1" applyProtection="1">
      <alignment vertical="center" shrinkToFit="1"/>
      <protection locked="0"/>
    </xf>
    <xf numFmtId="0" fontId="51" fillId="7" borderId="2" xfId="42" applyFont="1" applyFill="1" applyBorder="1" applyAlignment="1">
      <alignment vertical="center" shrinkToFit="1"/>
    </xf>
    <xf numFmtId="0" fontId="0" fillId="7" borderId="2" xfId="0" applyFill="1" applyBorder="1" applyAlignment="1">
      <alignment vertical="center" shrinkToFit="1"/>
    </xf>
    <xf numFmtId="0" fontId="0" fillId="7" borderId="5" xfId="0" applyFill="1" applyBorder="1" applyAlignment="1">
      <alignment vertical="center" shrinkToFit="1"/>
    </xf>
    <xf numFmtId="0" fontId="51" fillId="0" borderId="0" xfId="40" applyFont="1" applyAlignment="1">
      <alignment horizontal="center" vertical="center"/>
    </xf>
    <xf numFmtId="0" fontId="32" fillId="0" borderId="0" xfId="40" applyFont="1" applyAlignment="1">
      <alignment horizontal="left" vertical="top" wrapText="1"/>
    </xf>
    <xf numFmtId="0" fontId="127" fillId="0" borderId="0" xfId="40" applyFont="1" applyAlignment="1">
      <alignment horizontal="center" vertical="center"/>
    </xf>
    <xf numFmtId="0" fontId="51" fillId="0" borderId="0" xfId="40" applyFont="1" applyAlignment="1">
      <alignment horizontal="center" vertical="center" wrapText="1"/>
    </xf>
    <xf numFmtId="0" fontId="136" fillId="0" borderId="0" xfId="40" applyFont="1" applyAlignment="1">
      <alignment horizontal="center" vertical="center" wrapText="1"/>
    </xf>
    <xf numFmtId="0" fontId="9" fillId="0" borderId="0" xfId="40" applyAlignment="1">
      <alignment horizontal="center" vertical="center"/>
    </xf>
    <xf numFmtId="0" fontId="51" fillId="0" borderId="6" xfId="40" applyFont="1" applyBorder="1" applyAlignment="1">
      <alignment horizontal="left" vertical="center" wrapText="1"/>
    </xf>
    <xf numFmtId="0" fontId="27" fillId="0" borderId="6" xfId="40" applyFont="1" applyBorder="1" applyAlignment="1">
      <alignment horizontal="left" vertical="center"/>
    </xf>
    <xf numFmtId="0" fontId="27" fillId="0" borderId="7" xfId="40" applyFont="1" applyBorder="1" applyAlignment="1">
      <alignment horizontal="left" vertical="center"/>
    </xf>
    <xf numFmtId="0" fontId="27" fillId="0" borderId="0" xfId="40" applyFont="1" applyAlignment="1">
      <alignment horizontal="left" vertical="center"/>
    </xf>
    <xf numFmtId="0" fontId="27" fillId="0" borderId="9" xfId="40" applyFont="1" applyBorder="1" applyAlignment="1">
      <alignment horizontal="left" vertical="center"/>
    </xf>
    <xf numFmtId="195" fontId="51" fillId="7" borderId="6" xfId="43" applyNumberFormat="1" applyFont="1" applyFill="1" applyBorder="1" applyAlignment="1" applyProtection="1">
      <alignment horizontal="right" vertical="center" shrinkToFit="1"/>
      <protection locked="0"/>
    </xf>
    <xf numFmtId="182" fontId="51" fillId="7" borderId="0" xfId="40" applyNumberFormat="1" applyFont="1" applyFill="1" applyAlignment="1" applyProtection="1">
      <alignment horizontal="right" vertical="center" shrinkToFit="1"/>
      <protection locked="0"/>
    </xf>
    <xf numFmtId="184" fontId="51" fillId="7" borderId="10" xfId="40" applyNumberFormat="1" applyFont="1" applyFill="1" applyBorder="1" applyAlignment="1" applyProtection="1">
      <alignment horizontal="right" vertical="center" shrinkToFit="1"/>
      <protection locked="0"/>
    </xf>
    <xf numFmtId="0" fontId="32" fillId="0" borderId="6" xfId="40" applyFont="1" applyBorder="1">
      <alignment vertical="center"/>
    </xf>
    <xf numFmtId="0" fontId="32" fillId="0" borderId="7" xfId="40" applyFont="1" applyBorder="1">
      <alignment vertical="center"/>
    </xf>
    <xf numFmtId="0" fontId="32" fillId="0" borderId="0" xfId="40" applyFont="1">
      <alignment vertical="center"/>
    </xf>
    <xf numFmtId="0" fontId="32" fillId="0" borderId="9" xfId="40" applyFont="1" applyBorder="1">
      <alignment vertical="center"/>
    </xf>
    <xf numFmtId="0" fontId="32" fillId="0" borderId="10" xfId="40" applyFont="1" applyBorder="1">
      <alignment vertical="center"/>
    </xf>
    <xf numFmtId="0" fontId="32" fillId="0" borderId="11" xfId="40" applyFont="1" applyBorder="1">
      <alignment vertical="center"/>
    </xf>
    <xf numFmtId="0" fontId="43" fillId="0" borderId="6" xfId="40" applyFont="1" applyBorder="1" applyAlignment="1">
      <alignment horizontal="distributed" vertical="center"/>
    </xf>
    <xf numFmtId="0" fontId="27" fillId="2" borderId="6" xfId="42" applyFont="1" applyFill="1" applyBorder="1" applyAlignment="1" applyProtection="1">
      <alignment horizontal="center" vertical="center" shrinkToFit="1"/>
      <protection locked="0"/>
    </xf>
    <xf numFmtId="0" fontId="9" fillId="2" borderId="6" xfId="42" applyFill="1" applyBorder="1" applyAlignment="1" applyProtection="1">
      <alignment horizontal="center" vertical="center" shrinkToFit="1"/>
      <protection locked="0"/>
    </xf>
    <xf numFmtId="0" fontId="43" fillId="0" borderId="10" xfId="40" applyFont="1" applyBorder="1" applyAlignment="1">
      <alignment horizontal="distributed" vertical="center"/>
    </xf>
    <xf numFmtId="0" fontId="51" fillId="7" borderId="2" xfId="42" applyFont="1" applyFill="1" applyBorder="1" applyAlignment="1" applyProtection="1">
      <alignment vertical="center" shrinkToFit="1"/>
      <protection locked="0"/>
    </xf>
    <xf numFmtId="0" fontId="0" fillId="7" borderId="5" xfId="0" applyFill="1" applyBorder="1" applyAlignment="1" applyProtection="1">
      <alignment vertical="center" shrinkToFit="1"/>
      <protection locked="0"/>
    </xf>
    <xf numFmtId="0" fontId="51" fillId="2" borderId="0" xfId="0" applyFont="1" applyFill="1" applyAlignment="1" applyProtection="1">
      <alignment vertical="center" shrinkToFit="1"/>
      <protection locked="0"/>
    </xf>
    <xf numFmtId="0" fontId="47" fillId="2" borderId="0" xfId="0" applyFont="1" applyFill="1" applyAlignment="1" applyProtection="1">
      <alignment horizontal="left" vertical="center" shrinkToFit="1"/>
      <protection locked="0"/>
    </xf>
    <xf numFmtId="0" fontId="0" fillId="2" borderId="0" xfId="0" applyFill="1" applyAlignment="1" applyProtection="1">
      <alignment horizontal="left" vertical="center"/>
      <protection locked="0"/>
    </xf>
    <xf numFmtId="0" fontId="89" fillId="0" borderId="0" xfId="15" applyFont="1" applyAlignment="1">
      <alignment horizontal="center" vertical="center"/>
    </xf>
    <xf numFmtId="0" fontId="47" fillId="0" borderId="0" xfId="15" applyFont="1" applyAlignment="1">
      <alignment horizontal="center" vertical="center"/>
    </xf>
    <xf numFmtId="0" fontId="47" fillId="2" borderId="0" xfId="0" applyFont="1" applyFill="1" applyAlignment="1" applyProtection="1">
      <alignment vertical="center" shrinkToFit="1"/>
      <protection locked="0"/>
    </xf>
    <xf numFmtId="0" fontId="51" fillId="2" borderId="0" xfId="10" applyFont="1" applyFill="1" applyAlignment="1" applyProtection="1">
      <alignment horizontal="left" vertical="center" shrinkToFit="1"/>
      <protection locked="0"/>
    </xf>
    <xf numFmtId="0" fontId="76" fillId="0" borderId="0" xfId="15" applyFont="1" applyAlignment="1">
      <alignment horizontal="center" vertical="center"/>
    </xf>
    <xf numFmtId="0" fontId="104" fillId="0" borderId="0" xfId="15" applyFont="1" applyAlignment="1">
      <alignment horizontal="center" vertical="center" wrapText="1"/>
    </xf>
    <xf numFmtId="0" fontId="52" fillId="0" borderId="0" xfId="15" applyFont="1" applyAlignment="1">
      <alignment horizontal="center" vertical="center" wrapText="1"/>
    </xf>
    <xf numFmtId="0" fontId="47" fillId="2" borderId="0" xfId="0" applyFont="1" applyFill="1" applyAlignment="1">
      <alignment vertical="center" shrinkToFit="1"/>
    </xf>
    <xf numFmtId="0" fontId="51" fillId="0" borderId="0" xfId="10" applyFont="1" applyAlignment="1">
      <alignment vertical="center" shrinkToFit="1"/>
    </xf>
    <xf numFmtId="0" fontId="51" fillId="0" borderId="2" xfId="15" applyFont="1" applyBorder="1" applyAlignment="1">
      <alignment vertical="center" wrapText="1"/>
    </xf>
    <xf numFmtId="0" fontId="51" fillId="0" borderId="5" xfId="15" applyFont="1" applyBorder="1" applyAlignment="1">
      <alignment vertical="center" wrapText="1"/>
    </xf>
    <xf numFmtId="184" fontId="41" fillId="2" borderId="2" xfId="15" applyNumberFormat="1" applyFont="1" applyFill="1" applyBorder="1" applyAlignment="1" applyProtection="1">
      <alignment horizontal="center" vertical="center" shrinkToFit="1"/>
      <protection locked="0"/>
    </xf>
    <xf numFmtId="0" fontId="32" fillId="0" borderId="0" xfId="15" applyFont="1" applyAlignment="1">
      <alignment horizontal="left" vertical="top" wrapText="1"/>
    </xf>
    <xf numFmtId="0" fontId="47" fillId="0" borderId="10" xfId="15" applyFont="1" applyBorder="1" applyAlignment="1">
      <alignment horizontal="center" vertical="top"/>
    </xf>
    <xf numFmtId="0" fontId="51" fillId="0" borderId="2" xfId="15" applyFont="1" applyBorder="1">
      <alignment vertical="center"/>
    </xf>
    <xf numFmtId="0" fontId="51" fillId="0" borderId="5" xfId="15" applyFont="1" applyBorder="1">
      <alignment vertical="center"/>
    </xf>
    <xf numFmtId="0" fontId="51" fillId="0" borderId="10" xfId="15" applyFont="1" applyBorder="1">
      <alignment vertical="center"/>
    </xf>
    <xf numFmtId="0" fontId="51" fillId="0" borderId="11" xfId="15" applyFont="1" applyBorder="1">
      <alignment vertical="center"/>
    </xf>
    <xf numFmtId="0" fontId="51" fillId="2" borderId="10" xfId="15" applyFont="1" applyFill="1" applyBorder="1" applyAlignment="1" applyProtection="1">
      <alignment horizontal="center" vertical="center" shrinkToFit="1"/>
      <protection locked="0"/>
    </xf>
    <xf numFmtId="0" fontId="47" fillId="2" borderId="10" xfId="15" applyFont="1" applyFill="1" applyBorder="1" applyAlignment="1" applyProtection="1">
      <alignment vertical="center" shrinkToFit="1"/>
      <protection locked="0"/>
    </xf>
    <xf numFmtId="0" fontId="51" fillId="2" borderId="2" xfId="14" applyFont="1" applyFill="1" applyBorder="1" applyAlignment="1" applyProtection="1">
      <alignment vertical="center" shrinkToFit="1"/>
      <protection locked="0"/>
    </xf>
    <xf numFmtId="0" fontId="47" fillId="2" borderId="2" xfId="0" applyFont="1" applyFill="1" applyBorder="1" applyAlignment="1" applyProtection="1">
      <alignment vertical="center" shrinkToFit="1"/>
      <protection locked="0"/>
    </xf>
    <xf numFmtId="0" fontId="47" fillId="2" borderId="2" xfId="0" applyFont="1" applyFill="1" applyBorder="1" applyAlignment="1">
      <alignment vertical="center" shrinkToFit="1"/>
    </xf>
    <xf numFmtId="0" fontId="47" fillId="2" borderId="5" xfId="0" applyFont="1" applyFill="1" applyBorder="1" applyAlignment="1">
      <alignment vertical="center" shrinkToFit="1"/>
    </xf>
    <xf numFmtId="0" fontId="51" fillId="2" borderId="3" xfId="14" applyFont="1" applyFill="1" applyBorder="1" applyAlignment="1" applyProtection="1">
      <alignment vertical="center" shrinkToFit="1"/>
      <protection locked="0"/>
    </xf>
    <xf numFmtId="0" fontId="51" fillId="0" borderId="6" xfId="15" applyFont="1" applyBorder="1">
      <alignment vertical="center"/>
    </xf>
    <xf numFmtId="0" fontId="51" fillId="0" borderId="7" xfId="15" applyFont="1" applyBorder="1">
      <alignment vertical="center"/>
    </xf>
    <xf numFmtId="0" fontId="51" fillId="0" borderId="0" xfId="15" applyFont="1">
      <alignment vertical="center"/>
    </xf>
    <xf numFmtId="0" fontId="51" fillId="0" borderId="9" xfId="15" applyFont="1" applyBorder="1">
      <alignment vertical="center"/>
    </xf>
    <xf numFmtId="184" fontId="41" fillId="2" borderId="0" xfId="15" applyNumberFormat="1" applyFont="1" applyFill="1" applyAlignment="1" applyProtection="1">
      <alignment horizontal="center" vertical="center" shrinkToFit="1"/>
      <protection locked="0"/>
    </xf>
    <xf numFmtId="184" fontId="41" fillId="2" borderId="10" xfId="15" applyNumberFormat="1" applyFont="1" applyFill="1" applyBorder="1" applyAlignment="1" applyProtection="1">
      <alignment horizontal="center" vertical="center" shrinkToFit="1"/>
      <protection locked="0"/>
    </xf>
    <xf numFmtId="0" fontId="51" fillId="0" borderId="6" xfId="15" applyFont="1" applyBorder="1" applyAlignment="1">
      <alignment vertical="center" wrapText="1"/>
    </xf>
    <xf numFmtId="0" fontId="51" fillId="0" borderId="7" xfId="15" applyFont="1" applyBorder="1" applyAlignment="1">
      <alignment vertical="center" wrapText="1"/>
    </xf>
    <xf numFmtId="0" fontId="51" fillId="0" borderId="0" xfId="15" applyFont="1" applyAlignment="1">
      <alignment vertical="center" wrapText="1"/>
    </xf>
    <xf numFmtId="0" fontId="51" fillId="0" borderId="9" xfId="15" applyFont="1" applyBorder="1" applyAlignment="1">
      <alignment vertical="center" wrapText="1"/>
    </xf>
    <xf numFmtId="0" fontId="51" fillId="0" borderId="10" xfId="15" applyFont="1" applyBorder="1" applyAlignment="1">
      <alignment vertical="center" wrapText="1"/>
    </xf>
    <xf numFmtId="0" fontId="51" fillId="0" borderId="11" xfId="15" applyFont="1" applyBorder="1" applyAlignment="1">
      <alignment vertical="center" wrapText="1"/>
    </xf>
    <xf numFmtId="0" fontId="51" fillId="0" borderId="1" xfId="15" applyFont="1" applyBorder="1">
      <alignment vertical="center"/>
    </xf>
    <xf numFmtId="0" fontId="47" fillId="0" borderId="6" xfId="15" applyFont="1" applyBorder="1">
      <alignment vertical="center"/>
    </xf>
    <xf numFmtId="0" fontId="82" fillId="0" borderId="0" xfId="15" applyFont="1" applyAlignment="1">
      <alignment horizontal="center" vertical="center" wrapText="1"/>
    </xf>
    <xf numFmtId="0" fontId="86" fillId="0" borderId="0" xfId="15" applyFont="1" applyAlignment="1">
      <alignment horizontal="center" vertical="center" wrapText="1"/>
    </xf>
    <xf numFmtId="0" fontId="86" fillId="0" borderId="0" xfId="15" applyFont="1" applyAlignment="1">
      <alignment horizontal="center" vertical="center"/>
    </xf>
    <xf numFmtId="0" fontId="51" fillId="0" borderId="3" xfId="15" applyFont="1" applyBorder="1" applyAlignment="1">
      <alignment horizontal="center" vertical="center"/>
    </xf>
    <xf numFmtId="0" fontId="51" fillId="0" borderId="2" xfId="15" applyFont="1" applyBorder="1" applyAlignment="1">
      <alignment horizontal="center" vertical="center"/>
    </xf>
    <xf numFmtId="0" fontId="51" fillId="0" borderId="5" xfId="15" applyFont="1" applyBorder="1" applyAlignment="1">
      <alignment horizontal="center" vertical="center"/>
    </xf>
    <xf numFmtId="0" fontId="47" fillId="2" borderId="4" xfId="15" applyFont="1" applyFill="1" applyBorder="1" applyAlignment="1" applyProtection="1">
      <alignment vertical="center" shrinkToFit="1"/>
      <protection locked="0"/>
    </xf>
    <xf numFmtId="0" fontId="47" fillId="2" borderId="11" xfId="15" applyFont="1" applyFill="1" applyBorder="1" applyAlignment="1" applyProtection="1">
      <alignment vertical="center" shrinkToFit="1"/>
      <protection locked="0"/>
    </xf>
    <xf numFmtId="0" fontId="51" fillId="2" borderId="2" xfId="15" applyFont="1" applyFill="1" applyBorder="1" applyAlignment="1">
      <alignment vertical="center" shrinkToFit="1"/>
    </xf>
    <xf numFmtId="0" fontId="88" fillId="6" borderId="10" xfId="15" applyFont="1" applyFill="1" applyBorder="1" applyAlignment="1">
      <alignment horizontal="left" vertical="center" wrapText="1"/>
    </xf>
    <xf numFmtId="0" fontId="91" fillId="6" borderId="13" xfId="15" applyFont="1" applyFill="1" applyBorder="1" applyAlignment="1">
      <alignment vertical="center" wrapText="1"/>
    </xf>
    <xf numFmtId="0" fontId="51" fillId="2" borderId="2" xfId="15" applyFont="1" applyFill="1" applyBorder="1" applyAlignment="1" applyProtection="1">
      <alignment vertical="center" shrinkToFit="1"/>
      <protection locked="0"/>
    </xf>
    <xf numFmtId="0" fontId="47" fillId="0" borderId="13" xfId="15" applyFont="1" applyBorder="1" applyAlignment="1">
      <alignment horizontal="center" vertical="center"/>
    </xf>
    <xf numFmtId="0" fontId="47" fillId="2" borderId="3" xfId="15" applyFont="1" applyFill="1" applyBorder="1" applyAlignment="1" applyProtection="1">
      <alignment horizontal="left" vertical="center" wrapText="1" shrinkToFit="1"/>
      <protection locked="0"/>
    </xf>
    <xf numFmtId="0" fontId="47" fillId="2" borderId="2" xfId="15" applyFont="1" applyFill="1" applyBorder="1" applyAlignment="1" applyProtection="1">
      <alignment horizontal="left" vertical="center" wrapText="1" shrinkToFit="1"/>
      <protection locked="0"/>
    </xf>
    <xf numFmtId="0" fontId="47" fillId="2" borderId="5" xfId="15" applyFont="1" applyFill="1" applyBorder="1" applyAlignment="1" applyProtection="1">
      <alignment horizontal="left" vertical="center" wrapText="1" shrinkToFit="1"/>
      <protection locked="0"/>
    </xf>
    <xf numFmtId="0" fontId="48" fillId="0" borderId="13" xfId="15" applyFont="1" applyBorder="1" applyAlignment="1">
      <alignment horizontal="center" vertical="center" textRotation="255"/>
    </xf>
    <xf numFmtId="0" fontId="51" fillId="0" borderId="4" xfId="15" applyFont="1" applyBorder="1" applyAlignment="1">
      <alignment horizontal="center" vertical="center" wrapText="1"/>
    </xf>
    <xf numFmtId="0" fontId="51" fillId="0" borderId="10" xfId="15" applyFont="1" applyBorder="1" applyAlignment="1">
      <alignment horizontal="center" vertical="center"/>
    </xf>
    <xf numFmtId="0" fontId="51" fillId="0" borderId="11" xfId="15" applyFont="1" applyBorder="1" applyAlignment="1">
      <alignment horizontal="center" vertical="center"/>
    </xf>
    <xf numFmtId="0" fontId="47" fillId="2" borderId="2" xfId="15" applyFont="1" applyFill="1" applyBorder="1" applyAlignment="1" applyProtection="1">
      <alignment horizontal="center" vertical="center" wrapText="1"/>
      <protection locked="0"/>
    </xf>
    <xf numFmtId="0" fontId="48" fillId="0" borderId="1" xfId="15" applyFont="1" applyBorder="1" applyAlignment="1">
      <alignment horizontal="center" vertical="center" textRotation="255"/>
    </xf>
    <xf numFmtId="0" fontId="48" fillId="0" borderId="6" xfId="15" applyFont="1" applyBorder="1" applyAlignment="1">
      <alignment horizontal="center" vertical="center" textRotation="255"/>
    </xf>
    <xf numFmtId="0" fontId="48" fillId="0" borderId="7" xfId="15" applyFont="1" applyBorder="1" applyAlignment="1">
      <alignment horizontal="center" vertical="center" textRotation="255"/>
    </xf>
    <xf numFmtId="0" fontId="48" fillId="0" borderId="8" xfId="15" applyFont="1" applyBorder="1" applyAlignment="1">
      <alignment horizontal="center" vertical="center" textRotation="255"/>
    </xf>
    <xf numFmtId="0" fontId="48" fillId="0" borderId="0" xfId="15" applyFont="1" applyAlignment="1">
      <alignment horizontal="center" vertical="center" textRotation="255"/>
    </xf>
    <xf numFmtId="0" fontId="48" fillId="0" borderId="9" xfId="15" applyFont="1" applyBorder="1" applyAlignment="1">
      <alignment horizontal="center" vertical="center" textRotation="255"/>
    </xf>
    <xf numFmtId="0" fontId="0" fillId="0" borderId="4" xfId="0" applyBorder="1" applyAlignment="1">
      <alignment horizontal="center" vertical="center" textRotation="255"/>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51" fillId="0" borderId="4" xfId="15" applyFont="1" applyBorder="1" applyAlignment="1">
      <alignment horizontal="center" vertical="center"/>
    </xf>
    <xf numFmtId="0" fontId="51" fillId="2" borderId="4" xfId="15" applyFont="1" applyFill="1" applyBorder="1" applyAlignment="1" applyProtection="1">
      <alignment vertical="center" shrinkToFit="1"/>
      <protection locked="0"/>
    </xf>
    <xf numFmtId="0" fontId="51" fillId="2" borderId="10" xfId="15" applyFont="1" applyFill="1" applyBorder="1" applyAlignment="1" applyProtection="1">
      <alignment vertical="center" shrinkToFit="1"/>
      <protection locked="0"/>
    </xf>
    <xf numFmtId="0" fontId="51" fillId="2" borderId="11" xfId="15" applyFont="1" applyFill="1" applyBorder="1" applyAlignment="1" applyProtection="1">
      <alignment vertical="center" shrinkToFit="1"/>
      <protection locked="0"/>
    </xf>
    <xf numFmtId="0" fontId="27" fillId="2" borderId="0" xfId="15" applyFont="1" applyFill="1" applyAlignment="1" applyProtection="1">
      <alignment horizontal="center" vertical="center" shrinkToFit="1"/>
      <protection locked="0"/>
    </xf>
    <xf numFmtId="0" fontId="20" fillId="0" borderId="0" xfId="15" applyAlignment="1" applyProtection="1">
      <alignment horizontal="center" vertical="center" shrinkToFit="1"/>
      <protection locked="0"/>
    </xf>
    <xf numFmtId="0" fontId="47" fillId="0" borderId="0" xfId="15" applyFont="1" applyAlignment="1">
      <alignment horizontal="center" vertical="center" shrinkToFit="1"/>
    </xf>
    <xf numFmtId="0" fontId="47" fillId="0" borderId="0" xfId="15" applyFont="1">
      <alignment vertical="center"/>
    </xf>
    <xf numFmtId="0" fontId="27" fillId="0" borderId="0" xfId="15" applyFont="1" applyAlignment="1">
      <alignment horizontal="left" vertical="top" wrapText="1"/>
    </xf>
    <xf numFmtId="0" fontId="20" fillId="2" borderId="10" xfId="15" applyFill="1" applyBorder="1" applyAlignment="1" applyProtection="1">
      <alignment vertical="center" shrinkToFit="1"/>
      <protection locked="0"/>
    </xf>
    <xf numFmtId="0" fontId="53" fillId="0" borderId="0" xfId="15" applyFont="1" applyAlignment="1">
      <alignment horizontal="center" vertical="center" wrapText="1"/>
    </xf>
    <xf numFmtId="0" fontId="51" fillId="0" borderId="0" xfId="15" applyFont="1" applyAlignment="1">
      <alignment horizontal="center" vertical="center"/>
    </xf>
    <xf numFmtId="0" fontId="47" fillId="0" borderId="0" xfId="15" applyFont="1" applyAlignment="1">
      <alignment horizontal="center" vertical="center" wrapText="1"/>
    </xf>
    <xf numFmtId="0" fontId="47" fillId="2" borderId="0" xfId="15" applyFont="1" applyFill="1" applyAlignment="1" applyProtection="1">
      <alignment horizontal="center" vertical="center" shrinkToFit="1"/>
      <protection locked="0"/>
    </xf>
    <xf numFmtId="0" fontId="51" fillId="2" borderId="5" xfId="15" applyFont="1" applyFill="1" applyBorder="1" applyAlignment="1" applyProtection="1">
      <alignment vertical="center" shrinkToFit="1"/>
      <protection locked="0"/>
    </xf>
    <xf numFmtId="0" fontId="51" fillId="2" borderId="2" xfId="15" applyFont="1" applyFill="1" applyBorder="1" applyAlignment="1" applyProtection="1">
      <alignment horizontal="center" vertical="center" shrinkToFit="1"/>
      <protection locked="0"/>
    </xf>
    <xf numFmtId="0" fontId="47" fillId="0" borderId="2" xfId="15" applyFont="1" applyBorder="1" applyAlignment="1" applyProtection="1">
      <alignment horizontal="center" vertical="center" shrinkToFit="1"/>
      <protection locked="0"/>
    </xf>
    <xf numFmtId="0" fontId="47" fillId="2" borderId="5" xfId="0" applyFont="1" applyFill="1" applyBorder="1" applyAlignment="1" applyProtection="1">
      <alignment vertical="center" shrinkToFit="1"/>
      <protection locked="0"/>
    </xf>
    <xf numFmtId="0" fontId="32" fillId="2" borderId="2" xfId="15" applyFont="1" applyFill="1" applyBorder="1" applyAlignment="1" applyProtection="1">
      <alignment vertical="center" shrinkToFit="1"/>
      <protection locked="0"/>
    </xf>
    <xf numFmtId="0" fontId="32" fillId="2" borderId="5" xfId="15" applyFont="1" applyFill="1" applyBorder="1" applyAlignment="1" applyProtection="1">
      <alignment vertical="center" shrinkToFit="1"/>
      <protection locked="0"/>
    </xf>
    <xf numFmtId="0" fontId="60" fillId="2" borderId="0" xfId="46" applyFont="1" applyFill="1" applyAlignment="1">
      <alignment horizontal="center" vertical="center" shrinkToFit="1"/>
    </xf>
    <xf numFmtId="0" fontId="51" fillId="0" borderId="0" xfId="45" applyFont="1" applyAlignment="1">
      <alignment horizontal="center" vertical="center"/>
    </xf>
    <xf numFmtId="0" fontId="51" fillId="3" borderId="0" xfId="46" applyFont="1" applyFill="1" applyAlignment="1">
      <alignment vertical="center" wrapText="1"/>
    </xf>
    <xf numFmtId="0" fontId="53" fillId="0" borderId="0" xfId="45" applyFont="1" applyAlignment="1">
      <alignment horizontal="center" vertical="center" wrapText="1"/>
    </xf>
    <xf numFmtId="0" fontId="0" fillId="3" borderId="0" xfId="0" applyFill="1" applyAlignment="1">
      <alignment vertical="center" wrapText="1"/>
    </xf>
    <xf numFmtId="0" fontId="48" fillId="0" borderId="0" xfId="45" applyFont="1" applyAlignment="1">
      <alignment horizontal="center" vertical="center"/>
    </xf>
    <xf numFmtId="0" fontId="51" fillId="0" borderId="0" xfId="45" applyFont="1" applyAlignment="1">
      <alignment horizontal="center" vertical="center" shrinkToFit="1"/>
    </xf>
    <xf numFmtId="49" fontId="32" fillId="7" borderId="0" xfId="45" applyNumberFormat="1" applyFont="1" applyFill="1" applyAlignment="1" applyProtection="1">
      <alignment horizontal="center" vertical="center" shrinkToFit="1"/>
      <protection locked="0"/>
    </xf>
    <xf numFmtId="0" fontId="32" fillId="7" borderId="0" xfId="45" applyFont="1" applyFill="1" applyAlignment="1" applyProtection="1">
      <alignment horizontal="center" vertical="center" shrinkToFit="1"/>
      <protection locked="0"/>
    </xf>
    <xf numFmtId="0" fontId="51" fillId="0" borderId="0" xfId="45" applyFont="1">
      <alignment vertical="center"/>
    </xf>
    <xf numFmtId="0" fontId="124" fillId="2" borderId="0" xfId="45" applyFont="1" applyFill="1" applyAlignment="1">
      <alignment horizontal="center" vertical="center" shrinkToFit="1"/>
    </xf>
    <xf numFmtId="0" fontId="76" fillId="0" borderId="0" xfId="45" applyFont="1" applyAlignment="1">
      <alignment horizontal="center" vertical="center"/>
    </xf>
    <xf numFmtId="0" fontId="32" fillId="0" borderId="0" xfId="45" applyFont="1" applyAlignment="1">
      <alignment horizontal="left" vertical="top" wrapText="1"/>
    </xf>
    <xf numFmtId="0" fontId="27" fillId="0" borderId="0" xfId="45" applyFont="1" applyAlignment="1">
      <alignment horizontal="left" vertical="top" wrapText="1"/>
    </xf>
    <xf numFmtId="0" fontId="47" fillId="0" borderId="0" xfId="45" applyFont="1" applyAlignment="1">
      <alignment horizontal="center" vertical="top"/>
    </xf>
    <xf numFmtId="0" fontId="51" fillId="0" borderId="1" xfId="45" applyFont="1" applyBorder="1" applyAlignment="1">
      <alignment horizontal="center" vertical="center"/>
    </xf>
    <xf numFmtId="0" fontId="51" fillId="0" borderId="6" xfId="45" applyFont="1" applyBorder="1" applyAlignment="1">
      <alignment horizontal="center" vertical="center"/>
    </xf>
    <xf numFmtId="0" fontId="51" fillId="0" borderId="7" xfId="45" applyFont="1" applyBorder="1" applyAlignment="1">
      <alignment horizontal="center" vertical="center"/>
    </xf>
    <xf numFmtId="0" fontId="51" fillId="2" borderId="6" xfId="45" applyFont="1" applyFill="1" applyBorder="1" applyAlignment="1" applyProtection="1">
      <alignment horizontal="left" vertical="center" shrinkToFit="1"/>
      <protection locked="0"/>
    </xf>
    <xf numFmtId="0" fontId="51" fillId="2" borderId="7" xfId="45" applyFont="1" applyFill="1" applyBorder="1" applyAlignment="1" applyProtection="1">
      <alignment horizontal="left" vertical="center" shrinkToFit="1"/>
      <protection locked="0"/>
    </xf>
    <xf numFmtId="0" fontId="124" fillId="2" borderId="6" xfId="45" applyFont="1" applyFill="1" applyBorder="1" applyAlignment="1">
      <alignment horizontal="left" vertical="center" wrapText="1"/>
    </xf>
    <xf numFmtId="0" fontId="124" fillId="2" borderId="7" xfId="45" applyFont="1" applyFill="1" applyBorder="1" applyAlignment="1">
      <alignment horizontal="left" vertical="center" wrapText="1"/>
    </xf>
    <xf numFmtId="0" fontId="51" fillId="0" borderId="4" xfId="45" applyFont="1" applyBorder="1" applyAlignment="1">
      <alignment horizontal="center" vertical="center"/>
    </xf>
    <xf numFmtId="0" fontId="51" fillId="0" borderId="10" xfId="45" applyFont="1" applyBorder="1" applyAlignment="1">
      <alignment horizontal="center" vertical="center"/>
    </xf>
    <xf numFmtId="0" fontId="51" fillId="0" borderId="11" xfId="45" applyFont="1" applyBorder="1" applyAlignment="1">
      <alignment horizontal="center" vertical="center"/>
    </xf>
    <xf numFmtId="49" fontId="51" fillId="2" borderId="10" xfId="45" applyNumberFormat="1" applyFont="1" applyFill="1" applyBorder="1" applyAlignment="1" applyProtection="1">
      <alignment horizontal="center" vertical="center" shrinkToFit="1"/>
      <protection locked="0"/>
    </xf>
    <xf numFmtId="0" fontId="51" fillId="2" borderId="10" xfId="45" applyFont="1" applyFill="1" applyBorder="1" applyAlignment="1" applyProtection="1">
      <alignment horizontal="center" vertical="center" shrinkToFit="1"/>
      <protection locked="0"/>
    </xf>
    <xf numFmtId="0" fontId="8" fillId="2" borderId="10" xfId="45" applyFill="1" applyBorder="1" applyAlignment="1" applyProtection="1">
      <alignment vertical="center" shrinkToFit="1"/>
      <protection locked="0"/>
    </xf>
    <xf numFmtId="0" fontId="124" fillId="2" borderId="10" xfId="45" applyFont="1" applyFill="1" applyBorder="1" applyAlignment="1">
      <alignment horizontal="center" vertical="center" shrinkToFit="1"/>
    </xf>
    <xf numFmtId="0" fontId="137" fillId="2" borderId="10" xfId="45" applyFont="1" applyFill="1" applyBorder="1" applyAlignment="1">
      <alignment vertical="center" shrinkToFit="1"/>
    </xf>
    <xf numFmtId="0" fontId="48" fillId="0" borderId="13" xfId="45" applyFont="1" applyBorder="1" applyAlignment="1">
      <alignment horizontal="center" vertical="center" textRotation="255"/>
    </xf>
    <xf numFmtId="0" fontId="51" fillId="0" borderId="21" xfId="45" applyFont="1" applyBorder="1" applyAlignment="1">
      <alignment horizontal="center" vertical="center" wrapText="1"/>
    </xf>
    <xf numFmtId="0" fontId="51" fillId="0" borderId="37" xfId="45" applyFont="1" applyBorder="1" applyAlignment="1">
      <alignment horizontal="center" vertical="center" wrapText="1"/>
    </xf>
    <xf numFmtId="0" fontId="51" fillId="2" borderId="37" xfId="45" applyFont="1" applyFill="1" applyBorder="1" applyAlignment="1" applyProtection="1">
      <alignment vertical="top" wrapText="1"/>
      <protection locked="0"/>
    </xf>
    <xf numFmtId="0" fontId="8" fillId="0" borderId="37" xfId="45" applyBorder="1" applyAlignment="1" applyProtection="1">
      <alignment vertical="top" wrapText="1"/>
      <protection locked="0"/>
    </xf>
    <xf numFmtId="0" fontId="8" fillId="0" borderId="24" xfId="45" applyBorder="1" applyAlignment="1" applyProtection="1">
      <alignment vertical="top" wrapText="1"/>
      <protection locked="0"/>
    </xf>
    <xf numFmtId="0" fontId="124" fillId="2" borderId="37" xfId="45" applyFont="1" applyFill="1" applyBorder="1" applyAlignment="1">
      <alignment vertical="top" wrapText="1"/>
    </xf>
    <xf numFmtId="0" fontId="137" fillId="0" borderId="37" xfId="45" applyFont="1" applyBorder="1" applyAlignment="1">
      <alignment vertical="top" wrapText="1"/>
    </xf>
    <xf numFmtId="0" fontId="137" fillId="0" borderId="24" xfId="45" applyFont="1" applyBorder="1" applyAlignment="1">
      <alignment vertical="top" wrapText="1"/>
    </xf>
    <xf numFmtId="0" fontId="51" fillId="2" borderId="23" xfId="45" applyFont="1" applyFill="1" applyBorder="1" applyAlignment="1" applyProtection="1">
      <alignment horizontal="left" vertical="center"/>
      <protection locked="0"/>
    </xf>
    <xf numFmtId="0" fontId="51" fillId="2" borderId="36" xfId="45" applyFont="1" applyFill="1" applyBorder="1" applyAlignment="1" applyProtection="1">
      <alignment horizontal="left" vertical="center"/>
      <protection locked="0"/>
    </xf>
    <xf numFmtId="0" fontId="8" fillId="0" borderId="36" xfId="45" applyBorder="1" applyProtection="1">
      <alignment vertical="center"/>
      <protection locked="0"/>
    </xf>
    <xf numFmtId="0" fontId="8" fillId="0" borderId="26" xfId="45" applyBorder="1" applyProtection="1">
      <alignment vertical="center"/>
      <protection locked="0"/>
    </xf>
    <xf numFmtId="0" fontId="124" fillId="2" borderId="23" xfId="45" applyFont="1" applyFill="1" applyBorder="1" applyAlignment="1">
      <alignment horizontal="left" vertical="center"/>
    </xf>
    <xf numFmtId="0" fontId="124" fillId="2" borderId="36" xfId="45" applyFont="1" applyFill="1" applyBorder="1" applyAlignment="1">
      <alignment horizontal="left" vertical="center"/>
    </xf>
    <xf numFmtId="0" fontId="137" fillId="0" borderId="36" xfId="45" applyFont="1" applyBorder="1">
      <alignment vertical="center"/>
    </xf>
    <xf numFmtId="0" fontId="137" fillId="0" borderId="26" xfId="45" applyFont="1" applyBorder="1">
      <alignment vertical="center"/>
    </xf>
    <xf numFmtId="0" fontId="49" fillId="0" borderId="1" xfId="45" applyFont="1" applyBorder="1" applyAlignment="1">
      <alignment horizontal="center" vertical="center" wrapText="1"/>
    </xf>
    <xf numFmtId="0" fontId="49" fillId="0" borderId="6" xfId="45" applyFont="1" applyBorder="1" applyAlignment="1">
      <alignment horizontal="center" vertical="center" wrapText="1"/>
    </xf>
    <xf numFmtId="0" fontId="49" fillId="0" borderId="7" xfId="45" applyFont="1" applyBorder="1" applyAlignment="1">
      <alignment horizontal="center" vertical="center" wrapText="1"/>
    </xf>
    <xf numFmtId="0" fontId="51" fillId="2" borderId="21" xfId="45" applyFont="1" applyFill="1" applyBorder="1" applyAlignment="1" applyProtection="1">
      <alignment horizontal="left" vertical="center"/>
      <protection locked="0"/>
    </xf>
    <xf numFmtId="0" fontId="51" fillId="2" borderId="37" xfId="45" applyFont="1" applyFill="1" applyBorder="1" applyAlignment="1" applyProtection="1">
      <alignment horizontal="left" vertical="center"/>
      <protection locked="0"/>
    </xf>
    <xf numFmtId="0" fontId="136" fillId="0" borderId="37" xfId="45" applyFont="1" applyBorder="1" applyAlignment="1" applyProtection="1">
      <alignment horizontal="left" vertical="center"/>
      <protection locked="0"/>
    </xf>
    <xf numFmtId="0" fontId="136" fillId="0" borderId="24" xfId="45" applyFont="1" applyBorder="1" applyAlignment="1" applyProtection="1">
      <alignment horizontal="left" vertical="center"/>
      <protection locked="0"/>
    </xf>
    <xf numFmtId="0" fontId="124" fillId="2" borderId="21" xfId="45" applyFont="1" applyFill="1" applyBorder="1" applyAlignment="1">
      <alignment horizontal="left" vertical="center"/>
    </xf>
    <xf numFmtId="0" fontId="124" fillId="2" borderId="37" xfId="45" applyFont="1" applyFill="1" applyBorder="1" applyAlignment="1">
      <alignment horizontal="left" vertical="center"/>
    </xf>
    <xf numFmtId="0" fontId="138" fillId="0" borderId="37" xfId="45" applyFont="1" applyBorder="1" applyAlignment="1">
      <alignment horizontal="left" vertical="center"/>
    </xf>
    <xf numFmtId="0" fontId="138" fillId="0" borderId="24" xfId="45" applyFont="1" applyBorder="1" applyAlignment="1">
      <alignment horizontal="left" vertical="center"/>
    </xf>
    <xf numFmtId="0" fontId="51" fillId="0" borderId="4" xfId="45" applyFont="1" applyBorder="1" applyAlignment="1">
      <alignment horizontal="center" vertical="center" wrapText="1"/>
    </xf>
    <xf numFmtId="0" fontId="51" fillId="2" borderId="4" xfId="45" applyFont="1" applyFill="1" applyBorder="1" applyAlignment="1" applyProtection="1">
      <alignment horizontal="left" vertical="center" wrapText="1"/>
      <protection locked="0"/>
    </xf>
    <xf numFmtId="0" fontId="51" fillId="2" borderId="10" xfId="45" applyFont="1" applyFill="1" applyBorder="1" applyAlignment="1" applyProtection="1">
      <alignment horizontal="left" vertical="center" wrapText="1"/>
      <protection locked="0"/>
    </xf>
    <xf numFmtId="0" fontId="136" fillId="0" borderId="10" xfId="45" applyFont="1" applyBorder="1" applyAlignment="1" applyProtection="1">
      <alignment horizontal="left" vertical="center" wrapText="1"/>
      <protection locked="0"/>
    </xf>
    <xf numFmtId="0" fontId="136" fillId="0" borderId="11" xfId="45" applyFont="1" applyBorder="1" applyAlignment="1" applyProtection="1">
      <alignment horizontal="left" vertical="center" wrapText="1"/>
      <protection locked="0"/>
    </xf>
    <xf numFmtId="0" fontId="124" fillId="2" borderId="4" xfId="45" applyFont="1" applyFill="1" applyBorder="1" applyAlignment="1">
      <alignment horizontal="left" vertical="center" wrapText="1"/>
    </xf>
    <xf numFmtId="0" fontId="124" fillId="2" borderId="10" xfId="45" applyFont="1" applyFill="1" applyBorder="1" applyAlignment="1">
      <alignment horizontal="left" vertical="center" wrapText="1"/>
    </xf>
    <xf numFmtId="0" fontId="138" fillId="0" borderId="10" xfId="45" applyFont="1" applyBorder="1" applyAlignment="1">
      <alignment horizontal="left" vertical="center" wrapText="1"/>
    </xf>
    <xf numFmtId="0" fontId="138" fillId="0" borderId="11" xfId="45" applyFont="1" applyBorder="1" applyAlignment="1">
      <alignment horizontal="left" vertical="center" wrapText="1"/>
    </xf>
    <xf numFmtId="0" fontId="51" fillId="0" borderId="3" xfId="45" applyFont="1" applyBorder="1" applyAlignment="1">
      <alignment horizontal="center" vertical="center"/>
    </xf>
    <xf numFmtId="0" fontId="51" fillId="0" borderId="2" xfId="45" applyFont="1" applyBorder="1" applyAlignment="1">
      <alignment horizontal="center" vertical="center"/>
    </xf>
    <xf numFmtId="0" fontId="51" fillId="0" borderId="5" xfId="45" applyFont="1" applyBorder="1" applyAlignment="1">
      <alignment horizontal="center" vertical="center"/>
    </xf>
    <xf numFmtId="0" fontId="51" fillId="2" borderId="3" xfId="45" applyFont="1" applyFill="1" applyBorder="1" applyAlignment="1" applyProtection="1">
      <alignment horizontal="left" vertical="center" shrinkToFit="1"/>
      <protection locked="0"/>
    </xf>
    <xf numFmtId="0" fontId="51" fillId="2" borderId="2" xfId="45" applyFont="1" applyFill="1" applyBorder="1" applyAlignment="1" applyProtection="1">
      <alignment horizontal="left" vertical="center" shrinkToFit="1"/>
      <protection locked="0"/>
    </xf>
    <xf numFmtId="0" fontId="136" fillId="0" borderId="2" xfId="45" applyFont="1" applyBorder="1" applyProtection="1">
      <alignment vertical="center"/>
      <protection locked="0"/>
    </xf>
    <xf numFmtId="0" fontId="136" fillId="0" borderId="5" xfId="45" applyFont="1" applyBorder="1" applyProtection="1">
      <alignment vertical="center"/>
      <protection locked="0"/>
    </xf>
    <xf numFmtId="0" fontId="124" fillId="2" borderId="3" xfId="45" applyFont="1" applyFill="1" applyBorder="1" applyAlignment="1">
      <alignment horizontal="left" vertical="center" shrinkToFit="1"/>
    </xf>
    <xf numFmtId="0" fontId="124" fillId="2" borderId="2" xfId="45" applyFont="1" applyFill="1" applyBorder="1" applyAlignment="1">
      <alignment horizontal="left" vertical="center" shrinkToFit="1"/>
    </xf>
    <xf numFmtId="0" fontId="138" fillId="0" borderId="2" xfId="45" applyFont="1" applyBorder="1">
      <alignment vertical="center"/>
    </xf>
    <xf numFmtId="0" fontId="138" fillId="0" borderId="5" xfId="45" applyFont="1" applyBorder="1">
      <alignment vertical="center"/>
    </xf>
    <xf numFmtId="0" fontId="51" fillId="0" borderId="13" xfId="45" applyFont="1" applyBorder="1" applyAlignment="1">
      <alignment horizontal="center" vertical="center"/>
    </xf>
    <xf numFmtId="0" fontId="51" fillId="2" borderId="3" xfId="45" applyFont="1" applyFill="1" applyBorder="1" applyAlignment="1" applyProtection="1">
      <alignment horizontal="left" vertical="center" wrapText="1"/>
      <protection locked="0"/>
    </xf>
    <xf numFmtId="0" fontId="51" fillId="2" borderId="2" xfId="45" applyFont="1" applyFill="1" applyBorder="1" applyAlignment="1" applyProtection="1">
      <alignment horizontal="left" vertical="center" wrapText="1"/>
      <protection locked="0"/>
    </xf>
    <xf numFmtId="0" fontId="51" fillId="2" borderId="5" xfId="45" applyFont="1" applyFill="1" applyBorder="1" applyAlignment="1" applyProtection="1">
      <alignment horizontal="left" vertical="center" wrapText="1"/>
      <protection locked="0"/>
    </xf>
    <xf numFmtId="0" fontId="124" fillId="2" borderId="3" xfId="45" applyFont="1" applyFill="1" applyBorder="1" applyAlignment="1">
      <alignment horizontal="left" vertical="center" wrapText="1"/>
    </xf>
    <xf numFmtId="0" fontId="124" fillId="2" borderId="2" xfId="45" applyFont="1" applyFill="1" applyBorder="1" applyAlignment="1">
      <alignment horizontal="left" vertical="center" wrapText="1"/>
    </xf>
    <xf numFmtId="0" fontId="124" fillId="2" borderId="5" xfId="45" applyFont="1" applyFill="1" applyBorder="1" applyAlignment="1">
      <alignment horizontal="left" vertical="center" wrapText="1"/>
    </xf>
    <xf numFmtId="0" fontId="51" fillId="2" borderId="37" xfId="45" applyFont="1" applyFill="1" applyBorder="1" applyAlignment="1" applyProtection="1">
      <alignment horizontal="left" wrapText="1"/>
      <protection locked="0"/>
    </xf>
    <xf numFmtId="0" fontId="8" fillId="0" borderId="37" xfId="45" applyBorder="1" applyAlignment="1" applyProtection="1">
      <alignment vertical="center" wrapText="1"/>
      <protection locked="0"/>
    </xf>
    <xf numFmtId="0" fontId="8" fillId="0" borderId="24" xfId="45" applyBorder="1" applyAlignment="1" applyProtection="1">
      <alignment vertical="center" wrapText="1"/>
      <protection locked="0"/>
    </xf>
    <xf numFmtId="0" fontId="136" fillId="0" borderId="2" xfId="45" applyFont="1" applyBorder="1" applyAlignment="1" applyProtection="1">
      <alignment horizontal="left" vertical="center"/>
      <protection locked="0"/>
    </xf>
    <xf numFmtId="0" fontId="136" fillId="0" borderId="5" xfId="45" applyFont="1" applyBorder="1" applyAlignment="1" applyProtection="1">
      <alignment horizontal="left" vertical="center"/>
      <protection locked="0"/>
    </xf>
    <xf numFmtId="0" fontId="91" fillId="6" borderId="0" xfId="45" applyFont="1" applyFill="1" applyAlignment="1">
      <alignment vertical="center" wrapText="1"/>
    </xf>
    <xf numFmtId="0" fontId="51" fillId="0" borderId="2" xfId="48" applyFont="1" applyBorder="1">
      <alignment vertical="center"/>
    </xf>
    <xf numFmtId="0" fontId="51" fillId="0" borderId="5" xfId="48" applyFont="1" applyBorder="1">
      <alignment vertical="center"/>
    </xf>
    <xf numFmtId="0" fontId="32" fillId="0" borderId="2" xfId="48" applyFont="1" applyBorder="1" applyAlignment="1">
      <alignment horizontal="center" vertical="center"/>
    </xf>
    <xf numFmtId="176" fontId="51" fillId="0" borderId="3" xfId="48" applyNumberFormat="1" applyFont="1" applyBorder="1" applyAlignment="1">
      <alignment horizontal="center" vertical="center" wrapText="1"/>
    </xf>
    <xf numFmtId="0" fontId="7" fillId="0" borderId="2" xfId="48" applyBorder="1" applyAlignment="1">
      <alignment vertical="center" wrapText="1"/>
    </xf>
    <xf numFmtId="0" fontId="7" fillId="0" borderId="5" xfId="48" applyBorder="1" applyAlignment="1">
      <alignment vertical="center" wrapText="1"/>
    </xf>
    <xf numFmtId="0" fontId="51" fillId="6" borderId="0" xfId="48" applyFont="1" applyFill="1" applyAlignment="1">
      <alignment vertical="center" wrapText="1"/>
    </xf>
    <xf numFmtId="0" fontId="47" fillId="0" borderId="0" xfId="48" applyFont="1" applyAlignment="1">
      <alignment horizontal="center" vertical="top"/>
    </xf>
    <xf numFmtId="0" fontId="51" fillId="0" borderId="6" xfId="48" applyFont="1" applyBorder="1" applyAlignment="1"/>
    <xf numFmtId="0" fontId="51" fillId="0" borderId="7" xfId="48" applyFont="1" applyBorder="1" applyAlignment="1"/>
    <xf numFmtId="0" fontId="51" fillId="2" borderId="6" xfId="48" applyFont="1" applyFill="1" applyBorder="1" applyAlignment="1" applyProtection="1">
      <alignment vertical="center" wrapText="1"/>
      <protection locked="0"/>
    </xf>
    <xf numFmtId="0" fontId="51" fillId="2" borderId="7" xfId="48" applyFont="1" applyFill="1" applyBorder="1" applyAlignment="1" applyProtection="1">
      <alignment vertical="center" wrapText="1"/>
      <protection locked="0"/>
    </xf>
    <xf numFmtId="0" fontId="51" fillId="0" borderId="10" xfId="48" applyFont="1" applyBorder="1">
      <alignment vertical="center"/>
    </xf>
    <xf numFmtId="0" fontId="51" fillId="0" borderId="11" xfId="48" applyFont="1" applyBorder="1">
      <alignment vertical="center"/>
    </xf>
    <xf numFmtId="0" fontId="51" fillId="2" borderId="10" xfId="48" applyFont="1" applyFill="1" applyBorder="1" applyAlignment="1" applyProtection="1">
      <alignment horizontal="center" vertical="center" shrinkToFit="1"/>
      <protection locked="0"/>
    </xf>
    <xf numFmtId="0" fontId="7" fillId="2" borderId="10" xfId="48" applyFill="1" applyBorder="1" applyAlignment="1" applyProtection="1">
      <alignment vertical="center" shrinkToFit="1"/>
      <protection locked="0"/>
    </xf>
    <xf numFmtId="0" fontId="51" fillId="2" borderId="2" xfId="48" applyFont="1" applyFill="1" applyBorder="1" applyAlignment="1" applyProtection="1">
      <alignment vertical="center" wrapText="1"/>
      <protection locked="0"/>
    </xf>
    <xf numFmtId="0" fontId="51" fillId="2" borderId="5" xfId="48" applyFont="1" applyFill="1" applyBorder="1" applyAlignment="1" applyProtection="1">
      <alignment vertical="center" wrapText="1"/>
      <protection locked="0"/>
    </xf>
    <xf numFmtId="0" fontId="51" fillId="0" borderId="6" xfId="48" applyFont="1" applyBorder="1" applyAlignment="1">
      <alignment vertical="center" wrapText="1"/>
    </xf>
    <xf numFmtId="0" fontId="51" fillId="0" borderId="7" xfId="48" applyFont="1" applyBorder="1" applyAlignment="1">
      <alignment vertical="center" wrapText="1"/>
    </xf>
    <xf numFmtId="0" fontId="51" fillId="0" borderId="10" xfId="48" applyFont="1" applyBorder="1" applyAlignment="1">
      <alignment vertical="center" wrapText="1"/>
    </xf>
    <xf numFmtId="0" fontId="51" fillId="0" borderId="11" xfId="48" applyFont="1" applyBorder="1" applyAlignment="1">
      <alignment vertical="center" wrapText="1"/>
    </xf>
    <xf numFmtId="0" fontId="51" fillId="0" borderId="3" xfId="48" applyFont="1" applyBorder="1" applyAlignment="1">
      <alignment horizontal="center" vertical="center"/>
    </xf>
    <xf numFmtId="0" fontId="51" fillId="0" borderId="2" xfId="48" applyFont="1" applyBorder="1" applyAlignment="1">
      <alignment horizontal="center" vertical="center"/>
    </xf>
    <xf numFmtId="0" fontId="51" fillId="0" borderId="5" xfId="48" applyFont="1" applyBorder="1" applyAlignment="1">
      <alignment horizontal="center" vertical="center"/>
    </xf>
    <xf numFmtId="0" fontId="51" fillId="0" borderId="0" xfId="48" applyFont="1" applyAlignment="1">
      <alignment horizontal="center" vertical="center" shrinkToFit="1"/>
    </xf>
    <xf numFmtId="0" fontId="51" fillId="0" borderId="0" xfId="48" applyFont="1" applyAlignment="1">
      <alignment horizontal="center" vertical="center"/>
    </xf>
    <xf numFmtId="0" fontId="32" fillId="2" borderId="0" xfId="48" applyFont="1" applyFill="1" applyAlignment="1" applyProtection="1">
      <alignment horizontal="center" vertical="center" shrinkToFit="1"/>
      <protection locked="0"/>
    </xf>
    <xf numFmtId="0" fontId="51" fillId="0" borderId="0" xfId="48" applyFont="1">
      <alignment vertical="center"/>
    </xf>
    <xf numFmtId="0" fontId="32" fillId="0" borderId="0" xfId="49" applyFont="1" applyAlignment="1">
      <alignment horizontal="left" vertical="top" wrapText="1"/>
    </xf>
    <xf numFmtId="0" fontId="76" fillId="0" borderId="0" xfId="48" applyFont="1" applyAlignment="1">
      <alignment horizontal="center" vertical="center"/>
    </xf>
    <xf numFmtId="0" fontId="53" fillId="0" borderId="0" xfId="48" applyFont="1" applyAlignment="1">
      <alignment horizontal="center" vertical="center" wrapText="1"/>
    </xf>
  </cellXfs>
  <cellStyles count="52">
    <cellStyle name="パーセント" xfId="32" builtinId="5"/>
    <cellStyle name="パーセント 2" xfId="26" xr:uid="{00000000-0005-0000-0000-000001000000}"/>
    <cellStyle name="ハイパーリンク" xfId="1" builtinId="8"/>
    <cellStyle name="ハイパーリンク 2" xfId="13" xr:uid="{00000000-0005-0000-0000-000003000000}"/>
    <cellStyle name="桁区切り" xfId="2" builtinId="6"/>
    <cellStyle name="桁区切り 2" xfId="11" xr:uid="{00000000-0005-0000-0000-000005000000}"/>
    <cellStyle name="桁区切り 2 10" xfId="3" xr:uid="{00000000-0005-0000-0000-000006000000}"/>
    <cellStyle name="桁区切り 2 2" xfId="25" xr:uid="{00000000-0005-0000-0000-000007000000}"/>
    <cellStyle name="桁区切り 2 2 2" xfId="35" xr:uid="{00000000-0005-0000-0000-000008000000}"/>
    <cellStyle name="桁区切り 2 2 3" xfId="51" xr:uid="{368A550D-FE2E-472E-9480-04B5E84AE552}"/>
    <cellStyle name="桁区切り 3" xfId="16" xr:uid="{00000000-0005-0000-0000-000009000000}"/>
    <cellStyle name="桁区切り 3 2" xfId="43" xr:uid="{49B0EFFE-89F8-4DFD-98DD-66EFF2A4D9D6}"/>
    <cellStyle name="桁区切り 4" xfId="20" xr:uid="{00000000-0005-0000-0000-00000A000000}"/>
    <cellStyle name="桁区切り 5" xfId="31" xr:uid="{00000000-0005-0000-0000-00000B000000}"/>
    <cellStyle name="桁区切り 5 2" xfId="37" xr:uid="{2C986610-39EA-4639-A0FC-830B79F93609}"/>
    <cellStyle name="標準" xfId="0" builtinId="0"/>
    <cellStyle name="標準 10" xfId="23" xr:uid="{00000000-0005-0000-0000-00000D000000}"/>
    <cellStyle name="標準 11" xfId="27" xr:uid="{00000000-0005-0000-0000-00000E000000}"/>
    <cellStyle name="標準 11 2" xfId="29" xr:uid="{00000000-0005-0000-0000-00000F000000}"/>
    <cellStyle name="標準 11 2 2" xfId="39" xr:uid="{195BC8F2-3D6F-4613-A10E-408BC514E20E}"/>
    <cellStyle name="標準 12" xfId="28" xr:uid="{00000000-0005-0000-0000-000010000000}"/>
    <cellStyle name="標準 13" xfId="30" xr:uid="{00000000-0005-0000-0000-000011000000}"/>
    <cellStyle name="標準 13 2" xfId="36" xr:uid="{B372C8D8-72B1-4259-A9BE-6BE05B90910D}"/>
    <cellStyle name="標準 14" xfId="38" xr:uid="{29749351-03B9-4E84-9965-C157965D48A0}"/>
    <cellStyle name="標準 15" xfId="48" xr:uid="{18BE7AA0-297C-463E-8F2C-4072B744AAC1}"/>
    <cellStyle name="標準 2" xfId="4" xr:uid="{00000000-0005-0000-0000-000012000000}"/>
    <cellStyle name="標準 2 2" xfId="7" xr:uid="{00000000-0005-0000-0000-000013000000}"/>
    <cellStyle name="標準 2 3" xfId="5" xr:uid="{00000000-0005-0000-0000-000014000000}"/>
    <cellStyle name="標準 2 3 2" xfId="22" xr:uid="{00000000-0005-0000-0000-000015000000}"/>
    <cellStyle name="標準 2 4" xfId="17" xr:uid="{00000000-0005-0000-0000-000016000000}"/>
    <cellStyle name="標準 3" xfId="8" xr:uid="{00000000-0005-0000-0000-000017000000}"/>
    <cellStyle name="標準 3 2" xfId="9" xr:uid="{00000000-0005-0000-0000-000018000000}"/>
    <cellStyle name="標準 3 2 2" xfId="45" xr:uid="{19E081CA-F480-488D-9140-AB9918D4B534}"/>
    <cellStyle name="標準 3 2 3" xfId="49" xr:uid="{539F47DC-FE6B-4F12-B993-AE753838561D}"/>
    <cellStyle name="標準 3 3" xfId="15" xr:uid="{00000000-0005-0000-0000-000019000000}"/>
    <cellStyle name="標準 3 3 2" xfId="40" xr:uid="{9F741A78-C29D-4254-B932-4463C7219BFA}"/>
    <cellStyle name="標準 3 3 3" xfId="47" xr:uid="{82950CFF-A79E-4BD5-86FF-CA7F6D0E9217}"/>
    <cellStyle name="標準 3 4" xfId="33" xr:uid="{00000000-0005-0000-0000-00001A000000}"/>
    <cellStyle name="標準 4" xfId="6" xr:uid="{00000000-0005-0000-0000-00001B000000}"/>
    <cellStyle name="標準 4 3" xfId="18" xr:uid="{00000000-0005-0000-0000-00001C000000}"/>
    <cellStyle name="標準 4 3 2" xfId="44" xr:uid="{3F5F7200-5C11-4CB2-8415-2522E5CD50EB}"/>
    <cellStyle name="標準 5" xfId="10" xr:uid="{00000000-0005-0000-0000-00001D000000}"/>
    <cellStyle name="標準 5 2" xfId="24" xr:uid="{00000000-0005-0000-0000-00001E000000}"/>
    <cellStyle name="標準 5 2 2" xfId="34" xr:uid="{00000000-0005-0000-0000-00001F000000}"/>
    <cellStyle name="標準 5 2 3" xfId="50" xr:uid="{4F8BC40B-2000-4702-8A59-91D6A23C1D3E}"/>
    <cellStyle name="標準 5 3" xfId="41" xr:uid="{0BEF6157-95B2-4EB9-B906-194B021E39D5}"/>
    <cellStyle name="標準 5 4" xfId="46" xr:uid="{38867FBA-09A0-4E45-8D1B-9CF6FEB0A8EB}"/>
    <cellStyle name="標準 6" xfId="12" xr:uid="{00000000-0005-0000-0000-000020000000}"/>
    <cellStyle name="標準 7" xfId="14" xr:uid="{00000000-0005-0000-0000-000021000000}"/>
    <cellStyle name="標準 7 2" xfId="42" xr:uid="{60E29AB6-FD7A-45E1-BE88-8D8D4E38E1E0}"/>
    <cellStyle name="標準 8" xfId="19" xr:uid="{00000000-0005-0000-0000-000022000000}"/>
    <cellStyle name="標準 9" xfId="21" xr:uid="{00000000-0005-0000-0000-000023000000}"/>
  </cellStyles>
  <dxfs count="0"/>
  <tableStyles count="0" defaultTableStyle="TableStyleMedium2" defaultPivotStyle="PivotStyleLight16"/>
  <colors>
    <mruColors>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5.xml"/><Relationship Id="rId47" Type="http://schemas.openxmlformats.org/officeDocument/2006/relationships/theme" Target="theme/theme1.xml"/><Relationship Id="rId50" Type="http://schemas.openxmlformats.org/officeDocument/2006/relationships/sheetMetadata" Target="metadata.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53" Type="http://schemas.microsoft.com/office/2017/06/relationships/rdRichValueStructure" Target="richData/rdrichvaluestructure.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7.xml"/><Relationship Id="rId52"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6.xml"/><Relationship Id="rId48" Type="http://schemas.openxmlformats.org/officeDocument/2006/relationships/styles" Target="styles.xml"/><Relationship Id="rId8" Type="http://schemas.openxmlformats.org/officeDocument/2006/relationships/worksheet" Target="worksheets/sheet8.xml"/><Relationship Id="rId51" Type="http://schemas.microsoft.com/office/2022/10/relationships/richValueRel" Target="richData/richValueRel.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externalLink" Target="externalLinks/externalLink9.xml"/><Relationship Id="rId20" Type="http://schemas.openxmlformats.org/officeDocument/2006/relationships/worksheet" Target="worksheets/sheet20.xml"/><Relationship Id="rId41" Type="http://schemas.openxmlformats.org/officeDocument/2006/relationships/externalLink" Target="externalLinks/externalLink4.xml"/><Relationship Id="rId54"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checked="Checked"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checked="Checked" lockText="1" noThreeD="1"/>
</file>

<file path=xl/ctrlProps/ctrlProp49.xml><?xml version="1.0" encoding="utf-8"?>
<formControlPr xmlns="http://schemas.microsoft.com/office/spreadsheetml/2009/9/main" objectType="CheckBox" checked="Checked"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checked="Checked" lockText="1" noThreeD="1"/>
</file>

<file path=xl/ctrlProps/ctrlProp52.xml><?xml version="1.0" encoding="utf-8"?>
<formControlPr xmlns="http://schemas.microsoft.com/office/spreadsheetml/2009/9/main" objectType="CheckBox" checked="Checked"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fmlaLink="$I$14" lockText="1" noThreeD="1"/>
</file>

<file path=xl/ctrlProps/ctrlProp64.xml><?xml version="1.0" encoding="utf-8"?>
<formControlPr xmlns="http://schemas.microsoft.com/office/spreadsheetml/2009/9/main" objectType="CheckBox" fmlaLink="#REF!" lockText="1" noThreeD="1"/>
</file>

<file path=xl/ctrlProps/ctrlProp65.xml><?xml version="1.0" encoding="utf-8"?>
<formControlPr xmlns="http://schemas.microsoft.com/office/spreadsheetml/2009/9/main" objectType="CheckBox" fmlaLink="#REF!" lockText="1" noThreeD="1"/>
</file>

<file path=xl/ctrlProps/ctrlProp66.xml><?xml version="1.0" encoding="utf-8"?>
<formControlPr xmlns="http://schemas.microsoft.com/office/spreadsheetml/2009/9/main" objectType="CheckBox" fmlaLink="#REF!" lockText="1" noThreeD="1"/>
</file>

<file path=xl/ctrlProps/ctrlProp67.xml><?xml version="1.0" encoding="utf-8"?>
<formControlPr xmlns="http://schemas.microsoft.com/office/spreadsheetml/2009/9/main" objectType="CheckBox" fmlaLink="$I$14" lockText="1" noThreeD="1"/>
</file>

<file path=xl/ctrlProps/ctrlProp68.xml><?xml version="1.0" encoding="utf-8"?>
<formControlPr xmlns="http://schemas.microsoft.com/office/spreadsheetml/2009/9/main" objectType="CheckBox" fmlaLink="#REF!" lockText="1" noThreeD="1"/>
</file>

<file path=xl/ctrlProps/ctrlProp69.xml><?xml version="1.0" encoding="utf-8"?>
<formControlPr xmlns="http://schemas.microsoft.com/office/spreadsheetml/2009/9/main" objectType="CheckBox" fmlaLink="#REF!" lockText="1" noThreeD="1"/>
</file>

<file path=xl/ctrlProps/ctrlProp70.xml><?xml version="1.0" encoding="utf-8"?>
<formControlPr xmlns="http://schemas.microsoft.com/office/spreadsheetml/2009/9/main" objectType="CheckBox" fmlaLink="#REF!" lockText="1" noThreeD="1"/>
</file>

<file path=xl/ctrlProps/ctrlProp71.xml><?xml version="1.0" encoding="utf-8"?>
<formControlPr xmlns="http://schemas.microsoft.com/office/spreadsheetml/2009/9/main" objectType="CheckBox" fmlaLink="$I$14" lockText="1" noThreeD="1"/>
</file>

<file path=xl/ctrlProps/ctrlProp72.xml><?xml version="1.0" encoding="utf-8"?>
<formControlPr xmlns="http://schemas.microsoft.com/office/spreadsheetml/2009/9/main" objectType="CheckBox" fmlaLink="#REF!" lockText="1" noThreeD="1"/>
</file>

<file path=xl/ctrlProps/ctrlProp73.xml><?xml version="1.0" encoding="utf-8"?>
<formControlPr xmlns="http://schemas.microsoft.com/office/spreadsheetml/2009/9/main" objectType="CheckBox" fmlaLink="#REF!" lockText="1" noThreeD="1"/>
</file>

<file path=xl/ctrlProps/ctrlProp74.xml><?xml version="1.0" encoding="utf-8"?>
<formControlPr xmlns="http://schemas.microsoft.com/office/spreadsheetml/2009/9/main" objectType="CheckBox" fmlaLink="#REF!" lockText="1" noThreeD="1"/>
</file>

<file path=xl/ctrlProps/ctrlProp75.xml><?xml version="1.0" encoding="utf-8"?>
<formControlPr xmlns="http://schemas.microsoft.com/office/spreadsheetml/2009/9/main" objectType="CheckBox" fmlaLink="$I$14" lockText="1" noThreeD="1"/>
</file>

<file path=xl/ctrlProps/ctrlProp76.xml><?xml version="1.0" encoding="utf-8"?>
<formControlPr xmlns="http://schemas.microsoft.com/office/spreadsheetml/2009/9/main" objectType="CheckBox" fmlaLink="#REF!" lockText="1" noThreeD="1"/>
</file>

<file path=xl/ctrlProps/ctrlProp77.xml><?xml version="1.0" encoding="utf-8"?>
<formControlPr xmlns="http://schemas.microsoft.com/office/spreadsheetml/2009/9/main" objectType="CheckBox" fmlaLink="#REF!" lockText="1" noThreeD="1"/>
</file>

<file path=xl/ctrlProps/ctrlProp78.xml><?xml version="1.0" encoding="utf-8"?>
<formControlPr xmlns="http://schemas.microsoft.com/office/spreadsheetml/2009/9/main" objectType="CheckBox" fmlaLink="#REF!" lockText="1" noThreeD="1"/>
</file>

<file path=xl/ctrlProps/ctrlProp79.xml><?xml version="1.0" encoding="utf-8"?>
<formControlPr xmlns="http://schemas.microsoft.com/office/spreadsheetml/2009/9/main" objectType="CheckBox" fmlaLink="#REF!" lockText="1" noThreeD="1"/>
</file>

<file path=xl/ctrlProps/ctrlProp80.xml><?xml version="1.0" encoding="utf-8"?>
<formControlPr xmlns="http://schemas.microsoft.com/office/spreadsheetml/2009/9/main" objectType="CheckBox" fmlaLink="$I$14" lockText="1" noThreeD="1"/>
</file>

<file path=xl/ctrlProps/ctrlProp81.xml><?xml version="1.0" encoding="utf-8"?>
<formControlPr xmlns="http://schemas.microsoft.com/office/spreadsheetml/2009/9/main" objectType="CheckBox" fmlaLink="#REF!" lockText="1" noThreeD="1"/>
</file>

<file path=xl/ctrlProps/ctrlProp82.xml><?xml version="1.0" encoding="utf-8"?>
<formControlPr xmlns="http://schemas.microsoft.com/office/spreadsheetml/2009/9/main" objectType="CheckBox" fmlaLink="#REF!" lockText="1" noThreeD="1"/>
</file>

<file path=xl/ctrlProps/ctrlProp83.xml><?xml version="1.0" encoding="utf-8"?>
<formControlPr xmlns="http://schemas.microsoft.com/office/spreadsheetml/2009/9/main" objectType="CheckBox" fmlaLink="#REF!" lockText="1" noThreeD="1"/>
</file>

<file path=xl/ctrlProps/ctrlProp84.xml><?xml version="1.0" encoding="utf-8"?>
<formControlPr xmlns="http://schemas.microsoft.com/office/spreadsheetml/2009/9/main" objectType="CheckBox" fmlaLink="$I$14" lockText="1" noThreeD="1"/>
</file>

<file path=xl/ctrlProps/ctrlProp85.xml><?xml version="1.0" encoding="utf-8"?>
<formControlPr xmlns="http://schemas.microsoft.com/office/spreadsheetml/2009/9/main" objectType="CheckBox" fmlaLink="#REF!" lockText="1" noThreeD="1"/>
</file>

<file path=xl/ctrlProps/ctrlProp86.xml><?xml version="1.0" encoding="utf-8"?>
<formControlPr xmlns="http://schemas.microsoft.com/office/spreadsheetml/2009/9/main" objectType="CheckBox" fmlaLink="#REF!" lockText="1" noThreeD="1"/>
</file>

<file path=xl/ctrlProps/ctrlProp87.xml><?xml version="1.0" encoding="utf-8"?>
<formControlPr xmlns="http://schemas.microsoft.com/office/spreadsheetml/2009/9/main" objectType="CheckBox" fmlaLink="#REF!" lockText="1" noThreeD="1"/>
</file>

<file path=xl/ctrlProps/ctrlProp88.xml><?xml version="1.0" encoding="utf-8"?>
<formControlPr xmlns="http://schemas.microsoft.com/office/spreadsheetml/2009/9/main" objectType="CheckBox" fmlaLink="$I$14" lockText="1" noThreeD="1"/>
</file>

<file path=xl/ctrlProps/ctrlProp89.xml><?xml version="1.0" encoding="utf-8"?>
<formControlPr xmlns="http://schemas.microsoft.com/office/spreadsheetml/2009/9/main" objectType="CheckBox" fmlaLink="#REF!" lockText="1" noThreeD="1"/>
</file>

<file path=xl/ctrlProps/ctrlProp90.xml><?xml version="1.0" encoding="utf-8"?>
<formControlPr xmlns="http://schemas.microsoft.com/office/spreadsheetml/2009/9/main" objectType="CheckBox" fmlaLink="#REF!" lockText="1" noThreeD="1"/>
</file>

<file path=xl/ctrlProps/ctrlProp91.xml><?xml version="1.0" encoding="utf-8"?>
<formControlPr xmlns="http://schemas.microsoft.com/office/spreadsheetml/2009/9/main" objectType="CheckBox" fmlaLink="#REF!" lockText="1" noThreeD="1"/>
</file>

<file path=xl/ctrlProps/ctrlProp92.xml><?xml version="1.0" encoding="utf-8"?>
<formControlPr xmlns="http://schemas.microsoft.com/office/spreadsheetml/2009/9/main" objectType="CheckBox" fmlaLink="$I$14" lockText="1" noThreeD="1"/>
</file>

<file path=xl/ctrlProps/ctrlProp93.xml><?xml version="1.0" encoding="utf-8"?>
<formControlPr xmlns="http://schemas.microsoft.com/office/spreadsheetml/2009/9/main" objectType="CheckBox" fmlaLink="#REF!"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CheckBox" fmlaLink="#REF!" lockText="1" noThreeD="1"/>
</file>

<file path=xl/ctrlProps/ctrlProp96.xml><?xml version="1.0" encoding="utf-8"?>
<formControlPr xmlns="http://schemas.microsoft.com/office/spreadsheetml/2009/9/main" objectType="CheckBox" fmlaLink="$I$14" lockText="1" noThreeD="1"/>
</file>

<file path=xl/ctrlProps/ctrlProp97.xml><?xml version="1.0" encoding="utf-8"?>
<formControlPr xmlns="http://schemas.microsoft.com/office/spreadsheetml/2009/9/main" objectType="CheckBox" fmlaLink="#REF!" lockText="1" noThreeD="1"/>
</file>

<file path=xl/ctrlProps/ctrlProp98.xml><?xml version="1.0" encoding="utf-8"?>
<formControlPr xmlns="http://schemas.microsoft.com/office/spreadsheetml/2009/9/main" objectType="CheckBox" fmlaLink="#REF!" lockText="1" noThreeD="1"/>
</file>

<file path=xl/ctrlProps/ctrlProp99.xml><?xml version="1.0" encoding="utf-8"?>
<formControlPr xmlns="http://schemas.microsoft.com/office/spreadsheetml/2009/9/main" objectType="CheckBox" fmlaLink="#REF!" lockText="1" noThreeD="1"/>
</file>

<file path=xl/ctrlProps/ctrlProp100.xml><?xml version="1.0" encoding="utf-8"?>
<formControlPr xmlns="http://schemas.microsoft.com/office/spreadsheetml/2009/9/main" objectType="CheckBox" fmlaLink="$I$14" lockText="1" noThreeD="1"/>
</file>

<file path=xl/ctrlProps/ctrlProp101.xml><?xml version="1.0" encoding="utf-8"?>
<formControlPr xmlns="http://schemas.microsoft.com/office/spreadsheetml/2009/9/main" objectType="CheckBox" fmlaLink="#REF!" lockText="1" noThreeD="1"/>
</file>

<file path=xl/ctrlProps/ctrlProp102.xml><?xml version="1.0" encoding="utf-8"?>
<formControlPr xmlns="http://schemas.microsoft.com/office/spreadsheetml/2009/9/main" objectType="CheckBox" fmlaLink="#REF!" lockText="1" noThreeD="1"/>
</file>

<file path=xl/ctrlProps/ctrlProp103.xml><?xml version="1.0" encoding="utf-8"?>
<formControlPr xmlns="http://schemas.microsoft.com/office/spreadsheetml/2009/9/main" objectType="CheckBox" fmlaLink="#REF!" lockText="1" noThreeD="1"/>
</file>

<file path=xl/ctrlProps/ctrlProp104.xml><?xml version="1.0" encoding="utf-8"?>
<formControlPr xmlns="http://schemas.microsoft.com/office/spreadsheetml/2009/9/main" objectType="CheckBox" fmlaLink="$I$14" lockText="1" noThreeD="1"/>
</file>

<file path=xl/ctrlProps/ctrlProp105.xml><?xml version="1.0" encoding="utf-8"?>
<formControlPr xmlns="http://schemas.microsoft.com/office/spreadsheetml/2009/9/main" objectType="CheckBox" fmlaLink="#REF!" lockText="1" noThreeD="1"/>
</file>

<file path=xl/ctrlProps/ctrlProp106.xml><?xml version="1.0" encoding="utf-8"?>
<formControlPr xmlns="http://schemas.microsoft.com/office/spreadsheetml/2009/9/main" objectType="CheckBox" fmlaLink="#REF!" lockText="1" noThreeD="1"/>
</file>

<file path=xl/ctrlProps/ctrlProp107.xml><?xml version="1.0" encoding="utf-8"?>
<formControlPr xmlns="http://schemas.microsoft.com/office/spreadsheetml/2009/9/main" objectType="CheckBox" fmlaLink="#REF!" lockText="1" noThreeD="1"/>
</file>

<file path=xl/ctrlProps/ctrlProp108.xml><?xml version="1.0" encoding="utf-8"?>
<formControlPr xmlns="http://schemas.microsoft.com/office/spreadsheetml/2009/9/main" objectType="CheckBox" fmlaLink="$I$14" lockText="1" noThreeD="1"/>
</file>

<file path=xl/ctrlProps/ctrlProp109.xml><?xml version="1.0" encoding="utf-8"?>
<formControlPr xmlns="http://schemas.microsoft.com/office/spreadsheetml/2009/9/main" objectType="CheckBox" fmlaLink="#REF!" lockText="1" noThreeD="1"/>
</file>

<file path=xl/ctrlProps/ctrlProp110.xml><?xml version="1.0" encoding="utf-8"?>
<formControlPr xmlns="http://schemas.microsoft.com/office/spreadsheetml/2009/9/main" objectType="CheckBox" fmlaLink="#REF!" lockText="1" noThreeD="1"/>
</file>

<file path=xl/ctrlProps/ctrlProp111.xml><?xml version="1.0" encoding="utf-8"?>
<formControlPr xmlns="http://schemas.microsoft.com/office/spreadsheetml/2009/9/main" objectType="CheckBox" fmlaLink="#REF!" lockText="1" noThreeD="1"/>
</file>

<file path=xl/ctrlProps/ctrlProp112.xml><?xml version="1.0" encoding="utf-8"?>
<formControlPr xmlns="http://schemas.microsoft.com/office/spreadsheetml/2009/9/main" objectType="CheckBox" fmlaLink="$I$14" lockText="1" noThreeD="1"/>
</file>

<file path=xl/ctrlProps/ctrlProp113.xml><?xml version="1.0" encoding="utf-8"?>
<formControlPr xmlns="http://schemas.microsoft.com/office/spreadsheetml/2009/9/main" objectType="CheckBox" fmlaLink="#REF!" lockText="1" noThreeD="1"/>
</file>

<file path=xl/ctrlProps/ctrlProp114.xml><?xml version="1.0" encoding="utf-8"?>
<formControlPr xmlns="http://schemas.microsoft.com/office/spreadsheetml/2009/9/main" objectType="CheckBox" fmlaLink="#REF!" lockText="1" noThreeD="1"/>
</file>

<file path=xl/ctrlProps/ctrlProp115.xml><?xml version="1.0" encoding="utf-8"?>
<formControlPr xmlns="http://schemas.microsoft.com/office/spreadsheetml/2009/9/main" objectType="CheckBox" fmlaLink="#REF!" lockText="1" noThreeD="1"/>
</file>

<file path=xl/ctrlProps/ctrlProp116.xml><?xml version="1.0" encoding="utf-8"?>
<formControlPr xmlns="http://schemas.microsoft.com/office/spreadsheetml/2009/9/main" objectType="CheckBox" fmlaLink="#REF!" lockText="1" noThreeD="1"/>
</file>

<file path=xl/ctrlProps/ctrlProp117.xml><?xml version="1.0" encoding="utf-8"?>
<formControlPr xmlns="http://schemas.microsoft.com/office/spreadsheetml/2009/9/main" objectType="CheckBox" fmlaLink="$I$14" lockText="1" noThreeD="1"/>
</file>

<file path=xl/ctrlProps/ctrlProp118.xml><?xml version="1.0" encoding="utf-8"?>
<formControlPr xmlns="http://schemas.microsoft.com/office/spreadsheetml/2009/9/main" objectType="CheckBox" fmlaLink="#REF!" lockText="1" noThreeD="1"/>
</file>

<file path=xl/ctrlProps/ctrlProp119.xml><?xml version="1.0" encoding="utf-8"?>
<formControlPr xmlns="http://schemas.microsoft.com/office/spreadsheetml/2009/9/main" objectType="CheckBox" fmlaLink="#REF!" lockText="1" noThreeD="1"/>
</file>

<file path=xl/ctrlProps/ctrlProp120.xml><?xml version="1.0" encoding="utf-8"?>
<formControlPr xmlns="http://schemas.microsoft.com/office/spreadsheetml/2009/9/main" objectType="CheckBox" fmlaLink="#REF!" lockText="1" noThreeD="1"/>
</file>

<file path=xl/ctrlProps/ctrlProp121.xml><?xml version="1.0" encoding="utf-8"?>
<formControlPr xmlns="http://schemas.microsoft.com/office/spreadsheetml/2009/9/main" objectType="CheckBox" fmlaLink="$I$14" lockText="1" noThreeD="1"/>
</file>

<file path=xl/ctrlProps/ctrlProp122.xml><?xml version="1.0" encoding="utf-8"?>
<formControlPr xmlns="http://schemas.microsoft.com/office/spreadsheetml/2009/9/main" objectType="CheckBox" fmlaLink="#REF!" lockText="1" noThreeD="1"/>
</file>

<file path=xl/ctrlProps/ctrlProp123.xml><?xml version="1.0" encoding="utf-8"?>
<formControlPr xmlns="http://schemas.microsoft.com/office/spreadsheetml/2009/9/main" objectType="CheckBox" fmlaLink="#REF!" lockText="1" noThreeD="1"/>
</file>

<file path=xl/ctrlProps/ctrlProp124.xml><?xml version="1.0" encoding="utf-8"?>
<formControlPr xmlns="http://schemas.microsoft.com/office/spreadsheetml/2009/9/main" objectType="CheckBox" fmlaLink="#REF!" lockText="1" noThreeD="1"/>
</file>

<file path=xl/ctrlProps/ctrlProp125.xml><?xml version="1.0" encoding="utf-8"?>
<formControlPr xmlns="http://schemas.microsoft.com/office/spreadsheetml/2009/9/main" objectType="CheckBox" fmlaLink="$I$14" lockText="1" noThreeD="1"/>
</file>

<file path=xl/ctrlProps/ctrlProp126.xml><?xml version="1.0" encoding="utf-8"?>
<formControlPr xmlns="http://schemas.microsoft.com/office/spreadsheetml/2009/9/main" objectType="CheckBox" fmlaLink="#REF!" lockText="1" noThreeD="1"/>
</file>

<file path=xl/ctrlProps/ctrlProp127.xml><?xml version="1.0" encoding="utf-8"?>
<formControlPr xmlns="http://schemas.microsoft.com/office/spreadsheetml/2009/9/main" objectType="CheckBox" fmlaLink="#REF!" lockText="1" noThreeD="1"/>
</file>

<file path=xl/ctrlProps/ctrlProp128.xml><?xml version="1.0" encoding="utf-8"?>
<formControlPr xmlns="http://schemas.microsoft.com/office/spreadsheetml/2009/9/main" objectType="CheckBox" fmlaLink="#REF!" lockText="1" noThreeD="1"/>
</file>

<file path=xl/ctrlProps/ctrlProp129.xml><?xml version="1.0" encoding="utf-8"?>
<formControlPr xmlns="http://schemas.microsoft.com/office/spreadsheetml/2009/9/main" objectType="CheckBox" fmlaLink="$I$14" lockText="1" noThreeD="1"/>
</file>

<file path=xl/ctrlProps/ctrlProp130.xml><?xml version="1.0" encoding="utf-8"?>
<formControlPr xmlns="http://schemas.microsoft.com/office/spreadsheetml/2009/9/main" objectType="CheckBox" fmlaLink="#REF!" lockText="1" noThreeD="1"/>
</file>

<file path=xl/ctrlProps/ctrlProp131.xml><?xml version="1.0" encoding="utf-8"?>
<formControlPr xmlns="http://schemas.microsoft.com/office/spreadsheetml/2009/9/main" objectType="CheckBox" fmlaLink="#REF!" lockText="1" noThreeD="1"/>
</file>

<file path=xl/ctrlProps/ctrlProp132.xml><?xml version="1.0" encoding="utf-8"?>
<formControlPr xmlns="http://schemas.microsoft.com/office/spreadsheetml/2009/9/main" objectType="CheckBox" fmlaLink="#REF!" lockText="1" noThreeD="1"/>
</file>

<file path=xl/ctrlProps/ctrlProp133.xml><?xml version="1.0" encoding="utf-8"?>
<formControlPr xmlns="http://schemas.microsoft.com/office/spreadsheetml/2009/9/main" objectType="CheckBox" fmlaLink="$I$14" lockText="1" noThreeD="1"/>
</file>

<file path=xl/ctrlProps/ctrlProp134.xml><?xml version="1.0" encoding="utf-8"?>
<formControlPr xmlns="http://schemas.microsoft.com/office/spreadsheetml/2009/9/main" objectType="CheckBox" fmlaLink="#REF!" lockText="1" noThreeD="1"/>
</file>

<file path=xl/ctrlProps/ctrlProp135.xml><?xml version="1.0" encoding="utf-8"?>
<formControlPr xmlns="http://schemas.microsoft.com/office/spreadsheetml/2009/9/main" objectType="CheckBox" fmlaLink="#REF!" lockText="1" noThreeD="1"/>
</file>

<file path=xl/ctrlProps/ctrlProp136.xml><?xml version="1.0" encoding="utf-8"?>
<formControlPr xmlns="http://schemas.microsoft.com/office/spreadsheetml/2009/9/main" objectType="CheckBox" fmlaLink="#REF!" lockText="1" noThreeD="1"/>
</file>

<file path=xl/ctrlProps/ctrlProp137.xml><?xml version="1.0" encoding="utf-8"?>
<formControlPr xmlns="http://schemas.microsoft.com/office/spreadsheetml/2009/9/main" objectType="CheckBox" fmlaLink="$I$14" lockText="1" noThreeD="1"/>
</file>

<file path=xl/ctrlProps/ctrlProp138.xml><?xml version="1.0" encoding="utf-8"?>
<formControlPr xmlns="http://schemas.microsoft.com/office/spreadsheetml/2009/9/main" objectType="CheckBox" fmlaLink="#REF!" lockText="1" noThreeD="1"/>
</file>

<file path=xl/ctrlProps/ctrlProp139.xml><?xml version="1.0" encoding="utf-8"?>
<formControlPr xmlns="http://schemas.microsoft.com/office/spreadsheetml/2009/9/main" objectType="CheckBox" fmlaLink="#REF!" lockText="1" noThreeD="1"/>
</file>

<file path=xl/ctrlProps/ctrlProp140.xml><?xml version="1.0" encoding="utf-8"?>
<formControlPr xmlns="http://schemas.microsoft.com/office/spreadsheetml/2009/9/main" objectType="CheckBox" fmlaLink="#REF!" lockText="1" noThreeD="1"/>
</file>

<file path=xl/ctrlProps/ctrlProp141.xml><?xml version="1.0" encoding="utf-8"?>
<formControlPr xmlns="http://schemas.microsoft.com/office/spreadsheetml/2009/9/main" objectType="CheckBox" fmlaLink="$I$14" lockText="1" noThreeD="1"/>
</file>

<file path=xl/ctrlProps/ctrlProp142.xml><?xml version="1.0" encoding="utf-8"?>
<formControlPr xmlns="http://schemas.microsoft.com/office/spreadsheetml/2009/9/main" objectType="CheckBox" fmlaLink="#REF!" lockText="1" noThreeD="1"/>
</file>

<file path=xl/ctrlProps/ctrlProp143.xml><?xml version="1.0" encoding="utf-8"?>
<formControlPr xmlns="http://schemas.microsoft.com/office/spreadsheetml/2009/9/main" objectType="CheckBox" fmlaLink="#REF!" lockText="1" noThreeD="1"/>
</file>

<file path=xl/ctrlProps/ctrlProp144.xml><?xml version="1.0" encoding="utf-8"?>
<formControlPr xmlns="http://schemas.microsoft.com/office/spreadsheetml/2009/9/main" objectType="CheckBox" fmlaLink="#REF!" lockText="1" noThreeD="1"/>
</file>

<file path=xl/ctrlProps/ctrlProp145.xml><?xml version="1.0" encoding="utf-8"?>
<formControlPr xmlns="http://schemas.microsoft.com/office/spreadsheetml/2009/9/main" objectType="CheckBox" fmlaLink="$I$14" lockText="1" noThreeD="1"/>
</file>

<file path=xl/ctrlProps/ctrlProp146.xml><?xml version="1.0" encoding="utf-8"?>
<formControlPr xmlns="http://schemas.microsoft.com/office/spreadsheetml/2009/9/main" objectType="CheckBox" fmlaLink="#REF!" lockText="1" noThreeD="1"/>
</file>

<file path=xl/ctrlProps/ctrlProp147.xml><?xml version="1.0" encoding="utf-8"?>
<formControlPr xmlns="http://schemas.microsoft.com/office/spreadsheetml/2009/9/main" objectType="CheckBox" fmlaLink="#REF!" lockText="1" noThreeD="1"/>
</file>

<file path=xl/ctrlProps/ctrlProp148.xml><?xml version="1.0" encoding="utf-8"?>
<formControlPr xmlns="http://schemas.microsoft.com/office/spreadsheetml/2009/9/main" objectType="CheckBox" fmlaLink="#REF!" lockText="1" noThreeD="1"/>
</file>

<file path=xl/ctrlProps/ctrlProp149.xml><?xml version="1.0" encoding="utf-8"?>
<formControlPr xmlns="http://schemas.microsoft.com/office/spreadsheetml/2009/9/main" objectType="CheckBox" fmlaLink="$I$14" lockText="1" noThreeD="1"/>
</file>

<file path=xl/ctrlProps/ctrlProp150.xml><?xml version="1.0" encoding="utf-8"?>
<formControlPr xmlns="http://schemas.microsoft.com/office/spreadsheetml/2009/9/main" objectType="CheckBox" fmlaLink="#REF!" lockText="1" noThreeD="1"/>
</file>

<file path=xl/ctrlProps/ctrlProp151.xml><?xml version="1.0" encoding="utf-8"?>
<formControlPr xmlns="http://schemas.microsoft.com/office/spreadsheetml/2009/9/main" objectType="CheckBox" fmlaLink="#REF!" lockText="1" noThreeD="1"/>
</file>

<file path=xl/ctrlProps/ctrlProp152.xml><?xml version="1.0" encoding="utf-8"?>
<formControlPr xmlns="http://schemas.microsoft.com/office/spreadsheetml/2009/9/main" objectType="CheckBox" fmlaLink="#REF!" lockText="1" noThreeD="1"/>
</file>

<file path=xl/ctrlProps/ctrlProp153.xml><?xml version="1.0" encoding="utf-8"?>
<formControlPr xmlns="http://schemas.microsoft.com/office/spreadsheetml/2009/9/main" objectType="CheckBox" fmlaLink="$I$14" lockText="1" noThreeD="1"/>
</file>

<file path=xl/ctrlProps/ctrlProp154.xml><?xml version="1.0" encoding="utf-8"?>
<formControlPr xmlns="http://schemas.microsoft.com/office/spreadsheetml/2009/9/main" objectType="CheckBox" fmlaLink="#REF!" lockText="1" noThreeD="1"/>
</file>

<file path=xl/ctrlProps/ctrlProp155.xml><?xml version="1.0" encoding="utf-8"?>
<formControlPr xmlns="http://schemas.microsoft.com/office/spreadsheetml/2009/9/main" objectType="CheckBox" fmlaLink="#REF!" lockText="1" noThreeD="1"/>
</file>

<file path=xl/ctrlProps/ctrlProp156.xml><?xml version="1.0" encoding="utf-8"?>
<formControlPr xmlns="http://schemas.microsoft.com/office/spreadsheetml/2009/9/main" objectType="CheckBox" fmlaLink="#REF!" lockText="1" noThreeD="1"/>
</file>

<file path=xl/ctrlProps/ctrlProp157.xml><?xml version="1.0" encoding="utf-8"?>
<formControlPr xmlns="http://schemas.microsoft.com/office/spreadsheetml/2009/9/main" objectType="CheckBox" fmlaLink="$I$14" lockText="1" noThreeD="1"/>
</file>

<file path=xl/ctrlProps/ctrlProp158.xml><?xml version="1.0" encoding="utf-8"?>
<formControlPr xmlns="http://schemas.microsoft.com/office/spreadsheetml/2009/9/main" objectType="CheckBox" fmlaLink="#REF!" lockText="1" noThreeD="1"/>
</file>

<file path=xl/ctrlProps/ctrlProp159.xml><?xml version="1.0" encoding="utf-8"?>
<formControlPr xmlns="http://schemas.microsoft.com/office/spreadsheetml/2009/9/main" objectType="CheckBox" fmlaLink="#REF!" lockText="1" noThreeD="1"/>
</file>

<file path=xl/ctrlProps/ctrlProp160.xml><?xml version="1.0" encoding="utf-8"?>
<formControlPr xmlns="http://schemas.microsoft.com/office/spreadsheetml/2009/9/main" objectType="CheckBox" fmlaLink="#REF!" lockText="1" noThreeD="1"/>
</file>

<file path=xl/ctrlProps/ctrlProp161.xml><?xml version="1.0" encoding="utf-8"?>
<formControlPr xmlns="http://schemas.microsoft.com/office/spreadsheetml/2009/9/main" objectType="CheckBox" fmlaLink="$I$14" lockText="1" noThreeD="1"/>
</file>

<file path=xl/ctrlProps/ctrlProp162.xml><?xml version="1.0" encoding="utf-8"?>
<formControlPr xmlns="http://schemas.microsoft.com/office/spreadsheetml/2009/9/main" objectType="CheckBox" fmlaLink="#REF!" lockText="1" noThreeD="1"/>
</file>

<file path=xl/ctrlProps/ctrlProp163.xml><?xml version="1.0" encoding="utf-8"?>
<formControlPr xmlns="http://schemas.microsoft.com/office/spreadsheetml/2009/9/main" objectType="CheckBox" fmlaLink="#REF!" lockText="1" noThreeD="1"/>
</file>

<file path=xl/ctrlProps/ctrlProp164.xml><?xml version="1.0" encoding="utf-8"?>
<formControlPr xmlns="http://schemas.microsoft.com/office/spreadsheetml/2009/9/main" objectType="CheckBox" fmlaLink="#REF!" lockText="1" noThreeD="1"/>
</file>

<file path=xl/ctrlProps/ctrlProp165.xml><?xml version="1.0" encoding="utf-8"?>
<formControlPr xmlns="http://schemas.microsoft.com/office/spreadsheetml/2009/9/main" objectType="CheckBox" fmlaLink="$I$14" lockText="1" noThreeD="1"/>
</file>

<file path=xl/ctrlProps/ctrlProp166.xml><?xml version="1.0" encoding="utf-8"?>
<formControlPr xmlns="http://schemas.microsoft.com/office/spreadsheetml/2009/9/main" objectType="CheckBox" fmlaLink="#REF!" lockText="1" noThreeD="1"/>
</file>

<file path=xl/ctrlProps/ctrlProp167.xml><?xml version="1.0" encoding="utf-8"?>
<formControlPr xmlns="http://schemas.microsoft.com/office/spreadsheetml/2009/9/main" objectType="CheckBox" fmlaLink="#REF!" lockText="1" noThreeD="1"/>
</file>

<file path=xl/ctrlProps/ctrlProp168.xml><?xml version="1.0" encoding="utf-8"?>
<formControlPr xmlns="http://schemas.microsoft.com/office/spreadsheetml/2009/9/main" objectType="CheckBox" fmlaLink="#REF!" lockText="1" noThreeD="1"/>
</file>

<file path=xl/ctrlProps/ctrlProp169.xml><?xml version="1.0" encoding="utf-8"?>
<formControlPr xmlns="http://schemas.microsoft.com/office/spreadsheetml/2009/9/main" objectType="CheckBox" fmlaLink="$I$14" lockText="1" noThreeD="1"/>
</file>

<file path=xl/ctrlProps/ctrlProp170.xml><?xml version="1.0" encoding="utf-8"?>
<formControlPr xmlns="http://schemas.microsoft.com/office/spreadsheetml/2009/9/main" objectType="CheckBox" fmlaLink="#REF!" lockText="1" noThreeD="1"/>
</file>

<file path=xl/ctrlProps/ctrlProp171.xml><?xml version="1.0" encoding="utf-8"?>
<formControlPr xmlns="http://schemas.microsoft.com/office/spreadsheetml/2009/9/main" objectType="CheckBox" fmlaLink="#REF!" lockText="1" noThreeD="1"/>
</file>

<file path=xl/ctrlProps/ctrlProp172.xml><?xml version="1.0" encoding="utf-8"?>
<formControlPr xmlns="http://schemas.microsoft.com/office/spreadsheetml/2009/9/main" objectType="CheckBox" fmlaLink="#REF!" lockText="1" noThreeD="1"/>
</file>

<file path=xl/ctrlProps/ctrlProp173.xml><?xml version="1.0" encoding="utf-8"?>
<formControlPr xmlns="http://schemas.microsoft.com/office/spreadsheetml/2009/9/main" objectType="CheckBox" fmlaLink="$I$14" lockText="1" noThreeD="1"/>
</file>

<file path=xl/ctrlProps/ctrlProp174.xml><?xml version="1.0" encoding="utf-8"?>
<formControlPr xmlns="http://schemas.microsoft.com/office/spreadsheetml/2009/9/main" objectType="CheckBox" fmlaLink="#REF!" lockText="1" noThreeD="1"/>
</file>

<file path=xl/ctrlProps/ctrlProp175.xml><?xml version="1.0" encoding="utf-8"?>
<formControlPr xmlns="http://schemas.microsoft.com/office/spreadsheetml/2009/9/main" objectType="CheckBox" fmlaLink="#REF!" lockText="1" noThreeD="1"/>
</file>

<file path=xl/ctrlProps/ctrlProp176.xml><?xml version="1.0" encoding="utf-8"?>
<formControlPr xmlns="http://schemas.microsoft.com/office/spreadsheetml/2009/9/main" objectType="CheckBox" fmlaLink="#REF!" lockText="1" noThreeD="1"/>
</file>

<file path=xl/ctrlProps/ctrlProp177.xml><?xml version="1.0" encoding="utf-8"?>
<formControlPr xmlns="http://schemas.microsoft.com/office/spreadsheetml/2009/9/main" objectType="CheckBox" fmlaLink="$I$14" lockText="1" noThreeD="1"/>
</file>

<file path=xl/ctrlProps/ctrlProp178.xml><?xml version="1.0" encoding="utf-8"?>
<formControlPr xmlns="http://schemas.microsoft.com/office/spreadsheetml/2009/9/main" objectType="CheckBox" fmlaLink="#REF!" lockText="1" noThreeD="1"/>
</file>

<file path=xl/ctrlProps/ctrlProp179.xml><?xml version="1.0" encoding="utf-8"?>
<formControlPr xmlns="http://schemas.microsoft.com/office/spreadsheetml/2009/9/main" objectType="CheckBox" fmlaLink="#REF!" lockText="1" noThreeD="1"/>
</file>

<file path=xl/ctrlProps/ctrlProp180.xml><?xml version="1.0" encoding="utf-8"?>
<formControlPr xmlns="http://schemas.microsoft.com/office/spreadsheetml/2009/9/main" objectType="CheckBox" fmlaLink="#REF!" lockText="1" noThreeD="1"/>
</file>

<file path=xl/ctrlProps/ctrlProp181.xml><?xml version="1.0" encoding="utf-8"?>
<formControlPr xmlns="http://schemas.microsoft.com/office/spreadsheetml/2009/9/main" objectType="CheckBox" fmlaLink="$I$14" lockText="1" noThreeD="1"/>
</file>

<file path=xl/ctrlProps/ctrlProp182.xml><?xml version="1.0" encoding="utf-8"?>
<formControlPr xmlns="http://schemas.microsoft.com/office/spreadsheetml/2009/9/main" objectType="CheckBox" fmlaLink="#REF!" lockText="1" noThreeD="1"/>
</file>

<file path=xl/ctrlProps/ctrlProp183.xml><?xml version="1.0" encoding="utf-8"?>
<formControlPr xmlns="http://schemas.microsoft.com/office/spreadsheetml/2009/9/main" objectType="CheckBox" fmlaLink="#REF!" lockText="1" noThreeD="1"/>
</file>

<file path=xl/ctrlProps/ctrlProp184.xml><?xml version="1.0" encoding="utf-8"?>
<formControlPr xmlns="http://schemas.microsoft.com/office/spreadsheetml/2009/9/main" objectType="CheckBox" fmlaLink="#REF!" lockText="1" noThreeD="1"/>
</file>

<file path=xl/ctrlProps/ctrlProp185.xml><?xml version="1.0" encoding="utf-8"?>
<formControlPr xmlns="http://schemas.microsoft.com/office/spreadsheetml/2009/9/main" objectType="CheckBox" fmlaLink="$I$14" lockText="1" noThreeD="1"/>
</file>

<file path=xl/ctrlProps/ctrlProp186.xml><?xml version="1.0" encoding="utf-8"?>
<formControlPr xmlns="http://schemas.microsoft.com/office/spreadsheetml/2009/9/main" objectType="CheckBox" fmlaLink="#REF!" lockText="1" noThreeD="1"/>
</file>

<file path=xl/ctrlProps/ctrlProp187.xml><?xml version="1.0" encoding="utf-8"?>
<formControlPr xmlns="http://schemas.microsoft.com/office/spreadsheetml/2009/9/main" objectType="CheckBox" fmlaLink="#REF!" lockText="1" noThreeD="1"/>
</file>

<file path=xl/ctrlProps/ctrlProp188.xml><?xml version="1.0" encoding="utf-8"?>
<formControlPr xmlns="http://schemas.microsoft.com/office/spreadsheetml/2009/9/main" objectType="CheckBox" fmlaLink="#REF!" lockText="1" noThreeD="1"/>
</file>

<file path=xl/ctrlProps/ctrlProp189.xml><?xml version="1.0" encoding="utf-8"?>
<formControlPr xmlns="http://schemas.microsoft.com/office/spreadsheetml/2009/9/main" objectType="CheckBox" fmlaLink="$I$14" lockText="1" noThreeD="1"/>
</file>

<file path=xl/ctrlProps/ctrlProp190.xml><?xml version="1.0" encoding="utf-8"?>
<formControlPr xmlns="http://schemas.microsoft.com/office/spreadsheetml/2009/9/main" objectType="CheckBox" fmlaLink="#REF!" lockText="1" noThreeD="1"/>
</file>

<file path=xl/ctrlProps/ctrlProp191.xml><?xml version="1.0" encoding="utf-8"?>
<formControlPr xmlns="http://schemas.microsoft.com/office/spreadsheetml/2009/9/main" objectType="CheckBox" fmlaLink="#REF!" lockText="1" noThreeD="1"/>
</file>

<file path=xl/ctrlProps/ctrlProp192.xml><?xml version="1.0" encoding="utf-8"?>
<formControlPr xmlns="http://schemas.microsoft.com/office/spreadsheetml/2009/9/main" objectType="CheckBox" fmlaLink="#REF!" lockText="1" noThreeD="1"/>
</file>

<file path=xl/ctrlProps/ctrlProp193.xml><?xml version="1.0" encoding="utf-8"?>
<formControlPr xmlns="http://schemas.microsoft.com/office/spreadsheetml/2009/9/main" objectType="CheckBox" fmlaLink="$I$14" lockText="1" noThreeD="1"/>
</file>

<file path=xl/ctrlProps/ctrlProp194.xml><?xml version="1.0" encoding="utf-8"?>
<formControlPr xmlns="http://schemas.microsoft.com/office/spreadsheetml/2009/9/main" objectType="CheckBox" fmlaLink="#REF!" lockText="1" noThreeD="1"/>
</file>

<file path=xl/ctrlProps/ctrlProp195.xml><?xml version="1.0" encoding="utf-8"?>
<formControlPr xmlns="http://schemas.microsoft.com/office/spreadsheetml/2009/9/main" objectType="CheckBox" fmlaLink="#REF!" lockText="1" noThreeD="1"/>
</file>

<file path=xl/ctrlProps/ctrlProp196.xml><?xml version="1.0" encoding="utf-8"?>
<formControlPr xmlns="http://schemas.microsoft.com/office/spreadsheetml/2009/9/main" objectType="CheckBox" fmlaLink="#REF!" lockText="1" noThreeD="1"/>
</file>

<file path=xl/ctrlProps/ctrlProp197.xml><?xml version="1.0" encoding="utf-8"?>
<formControlPr xmlns="http://schemas.microsoft.com/office/spreadsheetml/2009/9/main" objectType="CheckBox" fmlaLink="$I$14" lockText="1" noThreeD="1"/>
</file>

<file path=xl/ctrlProps/ctrlProp198.xml><?xml version="1.0" encoding="utf-8"?>
<formControlPr xmlns="http://schemas.microsoft.com/office/spreadsheetml/2009/9/main" objectType="CheckBox" fmlaLink="#REF!" lockText="1" noThreeD="1"/>
</file>

<file path=xl/ctrlProps/ctrlProp199.xml><?xml version="1.0" encoding="utf-8"?>
<formControlPr xmlns="http://schemas.microsoft.com/office/spreadsheetml/2009/9/main" objectType="CheckBox" fmlaLink="#REF!" lockText="1" noThreeD="1"/>
</file>

<file path=xl/ctrlProps/ctrlProp200.xml><?xml version="1.0" encoding="utf-8"?>
<formControlPr xmlns="http://schemas.microsoft.com/office/spreadsheetml/2009/9/main" objectType="CheckBox" fmlaLink="#REF!" lockText="1" noThreeD="1"/>
</file>

<file path=xl/ctrlProps/ctrlProp201.xml><?xml version="1.0" encoding="utf-8"?>
<formControlPr xmlns="http://schemas.microsoft.com/office/spreadsheetml/2009/9/main" objectType="CheckBox" fmlaLink="$I$14" lockText="1" noThreeD="1"/>
</file>

<file path=xl/ctrlProps/ctrlProp202.xml><?xml version="1.0" encoding="utf-8"?>
<formControlPr xmlns="http://schemas.microsoft.com/office/spreadsheetml/2009/9/main" objectType="CheckBox" fmlaLink="#REF!" lockText="1" noThreeD="1"/>
</file>

<file path=xl/ctrlProps/ctrlProp203.xml><?xml version="1.0" encoding="utf-8"?>
<formControlPr xmlns="http://schemas.microsoft.com/office/spreadsheetml/2009/9/main" objectType="CheckBox" fmlaLink="#REF!" lockText="1" noThreeD="1"/>
</file>

<file path=xl/ctrlProps/ctrlProp204.xml><?xml version="1.0" encoding="utf-8"?>
<formControlPr xmlns="http://schemas.microsoft.com/office/spreadsheetml/2009/9/main" objectType="CheckBox" fmlaLink="#REF!" lockText="1" noThreeD="1"/>
</file>

<file path=xl/ctrlProps/ctrlProp205.xml><?xml version="1.0" encoding="utf-8"?>
<formControlPr xmlns="http://schemas.microsoft.com/office/spreadsheetml/2009/9/main" objectType="CheckBox" fmlaLink="$I$14" lockText="1" noThreeD="1"/>
</file>

<file path=xl/ctrlProps/ctrlProp206.xml><?xml version="1.0" encoding="utf-8"?>
<formControlPr xmlns="http://schemas.microsoft.com/office/spreadsheetml/2009/9/main" objectType="CheckBox" fmlaLink="#REF!" lockText="1" noThreeD="1"/>
</file>

<file path=xl/ctrlProps/ctrlProp207.xml><?xml version="1.0" encoding="utf-8"?>
<formControlPr xmlns="http://schemas.microsoft.com/office/spreadsheetml/2009/9/main" objectType="CheckBox" fmlaLink="#REF!" lockText="1" noThreeD="1"/>
</file>

<file path=xl/ctrlProps/ctrlProp208.xml><?xml version="1.0" encoding="utf-8"?>
<formControlPr xmlns="http://schemas.microsoft.com/office/spreadsheetml/2009/9/main" objectType="CheckBox" fmlaLink="#REF!" lockText="1" noThreeD="1"/>
</file>

<file path=xl/ctrlProps/ctrlProp209.xml><?xml version="1.0" encoding="utf-8"?>
<formControlPr xmlns="http://schemas.microsoft.com/office/spreadsheetml/2009/9/main" objectType="CheckBox" fmlaLink="$I$14" lockText="1" noThreeD="1"/>
</file>

<file path=xl/ctrlProps/ctrlProp210.xml><?xml version="1.0" encoding="utf-8"?>
<formControlPr xmlns="http://schemas.microsoft.com/office/spreadsheetml/2009/9/main" objectType="CheckBox" fmlaLink="#REF!" lockText="1" noThreeD="1"/>
</file>

<file path=xl/ctrlProps/ctrlProp211.xml><?xml version="1.0" encoding="utf-8"?>
<formControlPr xmlns="http://schemas.microsoft.com/office/spreadsheetml/2009/9/main" objectType="CheckBox" fmlaLink="#REF!" lockText="1" noThreeD="1"/>
</file>

<file path=xl/ctrlProps/ctrlProp212.xml><?xml version="1.0" encoding="utf-8"?>
<formControlPr xmlns="http://schemas.microsoft.com/office/spreadsheetml/2009/9/main" objectType="CheckBox" fmlaLink="#REF!" lockText="1" noThreeD="1"/>
</file>

<file path=xl/ctrlProps/ctrlProp213.xml><?xml version="1.0" encoding="utf-8"?>
<formControlPr xmlns="http://schemas.microsoft.com/office/spreadsheetml/2009/9/main" objectType="CheckBox" fmlaLink="$I$14" lockText="1" noThreeD="1"/>
</file>

<file path=xl/ctrlProps/ctrlProp214.xml><?xml version="1.0" encoding="utf-8"?>
<formControlPr xmlns="http://schemas.microsoft.com/office/spreadsheetml/2009/9/main" objectType="CheckBox" fmlaLink="#REF!" lockText="1" noThreeD="1"/>
</file>

<file path=xl/ctrlProps/ctrlProp215.xml><?xml version="1.0" encoding="utf-8"?>
<formControlPr xmlns="http://schemas.microsoft.com/office/spreadsheetml/2009/9/main" objectType="CheckBox" fmlaLink="#REF!" lockText="1" noThreeD="1"/>
</file>

<file path=xl/ctrlProps/ctrlProp216.xml><?xml version="1.0" encoding="utf-8"?>
<formControlPr xmlns="http://schemas.microsoft.com/office/spreadsheetml/2009/9/main" objectType="CheckBox" fmlaLink="#REF!" lockText="1" noThreeD="1"/>
</file>

<file path=xl/ctrlProps/ctrlProp217.xml><?xml version="1.0" encoding="utf-8"?>
<formControlPr xmlns="http://schemas.microsoft.com/office/spreadsheetml/2009/9/main" objectType="CheckBox" fmlaLink="$I$14" lockText="1" noThreeD="1"/>
</file>

<file path=xl/ctrlProps/ctrlProp218.xml><?xml version="1.0" encoding="utf-8"?>
<formControlPr xmlns="http://schemas.microsoft.com/office/spreadsheetml/2009/9/main" objectType="CheckBox" fmlaLink="#REF!" lockText="1" noThreeD="1"/>
</file>

<file path=xl/ctrlProps/ctrlProp219.xml><?xml version="1.0" encoding="utf-8"?>
<formControlPr xmlns="http://schemas.microsoft.com/office/spreadsheetml/2009/9/main" objectType="CheckBox" fmlaLink="#REF!" lockText="1" noThreeD="1"/>
</file>

<file path=xl/ctrlProps/ctrlProp220.xml><?xml version="1.0" encoding="utf-8"?>
<formControlPr xmlns="http://schemas.microsoft.com/office/spreadsheetml/2009/9/main" objectType="CheckBox" fmlaLink="#REF!" lockText="1" noThreeD="1"/>
</file>

<file path=xl/ctrlProps/ctrlProp221.xml><?xml version="1.0" encoding="utf-8"?>
<formControlPr xmlns="http://schemas.microsoft.com/office/spreadsheetml/2009/9/main" objectType="CheckBox" fmlaLink="$I$14" lockText="1" noThreeD="1"/>
</file>

<file path=xl/ctrlProps/ctrlProp222.xml><?xml version="1.0" encoding="utf-8"?>
<formControlPr xmlns="http://schemas.microsoft.com/office/spreadsheetml/2009/9/main" objectType="CheckBox" fmlaLink="#REF!" lockText="1" noThreeD="1"/>
</file>

<file path=xl/ctrlProps/ctrlProp223.xml><?xml version="1.0" encoding="utf-8"?>
<formControlPr xmlns="http://schemas.microsoft.com/office/spreadsheetml/2009/9/main" objectType="CheckBox" fmlaLink="#REF!" lockText="1" noThreeD="1"/>
</file>

<file path=xl/ctrlProps/ctrlProp224.xml><?xml version="1.0" encoding="utf-8"?>
<formControlPr xmlns="http://schemas.microsoft.com/office/spreadsheetml/2009/9/main" objectType="CheckBox" fmlaLink="#REF!" lockText="1" noThreeD="1"/>
</file>

<file path=xl/ctrlProps/ctrlProp225.xml><?xml version="1.0" encoding="utf-8"?>
<formControlPr xmlns="http://schemas.microsoft.com/office/spreadsheetml/2009/9/main" objectType="CheckBox" fmlaLink="$I$14" lockText="1" noThreeD="1"/>
</file>

<file path=xl/ctrlProps/ctrlProp226.xml><?xml version="1.0" encoding="utf-8"?>
<formControlPr xmlns="http://schemas.microsoft.com/office/spreadsheetml/2009/9/main" objectType="CheckBox" fmlaLink="#REF!" lockText="1" noThreeD="1"/>
</file>

<file path=xl/ctrlProps/ctrlProp227.xml><?xml version="1.0" encoding="utf-8"?>
<formControlPr xmlns="http://schemas.microsoft.com/office/spreadsheetml/2009/9/main" objectType="CheckBox" fmlaLink="#REF!" lockText="1" noThreeD="1"/>
</file>

<file path=xl/ctrlProps/ctrlProp228.xml><?xml version="1.0" encoding="utf-8"?>
<formControlPr xmlns="http://schemas.microsoft.com/office/spreadsheetml/2009/9/main" objectType="CheckBox" fmlaLink="#REF!" lockText="1" noThreeD="1"/>
</file>

<file path=xl/ctrlProps/ctrlProp229.xml><?xml version="1.0" encoding="utf-8"?>
<formControlPr xmlns="http://schemas.microsoft.com/office/spreadsheetml/2009/9/main" objectType="CheckBox" fmlaLink="$I$14" lockText="1" noThreeD="1"/>
</file>

<file path=xl/ctrlProps/ctrlProp230.xml><?xml version="1.0" encoding="utf-8"?>
<formControlPr xmlns="http://schemas.microsoft.com/office/spreadsheetml/2009/9/main" objectType="CheckBox" fmlaLink="#REF!" lockText="1" noThreeD="1"/>
</file>

<file path=xl/ctrlProps/ctrlProp231.xml><?xml version="1.0" encoding="utf-8"?>
<formControlPr xmlns="http://schemas.microsoft.com/office/spreadsheetml/2009/9/main" objectType="CheckBox" fmlaLink="#REF!" lockText="1" noThreeD="1"/>
</file>

<file path=xl/ctrlProps/ctrlProp232.xml><?xml version="1.0" encoding="utf-8"?>
<formControlPr xmlns="http://schemas.microsoft.com/office/spreadsheetml/2009/9/main" objectType="CheckBox" fmlaLink="#REF!" lockText="1" noThreeD="1"/>
</file>

<file path=xl/ctrlProps/ctrlProp233.xml><?xml version="1.0" encoding="utf-8"?>
<formControlPr xmlns="http://schemas.microsoft.com/office/spreadsheetml/2009/9/main" objectType="CheckBox" fmlaLink="$I$14" lockText="1" noThreeD="1"/>
</file>

<file path=xl/ctrlProps/ctrlProp234.xml><?xml version="1.0" encoding="utf-8"?>
<formControlPr xmlns="http://schemas.microsoft.com/office/spreadsheetml/2009/9/main" objectType="CheckBox" fmlaLink="#REF!" lockText="1" noThreeD="1"/>
</file>

<file path=xl/ctrlProps/ctrlProp235.xml><?xml version="1.0" encoding="utf-8"?>
<formControlPr xmlns="http://schemas.microsoft.com/office/spreadsheetml/2009/9/main" objectType="CheckBox" fmlaLink="#REF!" lockText="1" noThreeD="1"/>
</file>

<file path=xl/ctrlProps/ctrlProp236.xml><?xml version="1.0" encoding="utf-8"?>
<formControlPr xmlns="http://schemas.microsoft.com/office/spreadsheetml/2009/9/main" objectType="CheckBox" fmlaLink="#REF!" lockText="1" noThreeD="1"/>
</file>

<file path=xl/ctrlProps/ctrlProp237.xml><?xml version="1.0" encoding="utf-8"?>
<formControlPr xmlns="http://schemas.microsoft.com/office/spreadsheetml/2009/9/main" objectType="CheckBox" fmlaLink="$I$14" lockText="1" noThreeD="1"/>
</file>

<file path=xl/ctrlProps/ctrlProp238.xml><?xml version="1.0" encoding="utf-8"?>
<formControlPr xmlns="http://schemas.microsoft.com/office/spreadsheetml/2009/9/main" objectType="CheckBox" fmlaLink="#REF!" lockText="1" noThreeD="1"/>
</file>

<file path=xl/ctrlProps/ctrlProp239.xml><?xml version="1.0" encoding="utf-8"?>
<formControlPr xmlns="http://schemas.microsoft.com/office/spreadsheetml/2009/9/main" objectType="CheckBox" fmlaLink="#REF!" lockText="1" noThreeD="1"/>
</file>

<file path=xl/ctrlProps/ctrlProp240.xml><?xml version="1.0" encoding="utf-8"?>
<formControlPr xmlns="http://schemas.microsoft.com/office/spreadsheetml/2009/9/main" objectType="CheckBox" fmlaLink="#REF!" lockText="1" noThreeD="1"/>
</file>

<file path=xl/ctrlProps/ctrlProp241.xml><?xml version="1.0" encoding="utf-8"?>
<formControlPr xmlns="http://schemas.microsoft.com/office/spreadsheetml/2009/9/main" objectType="CheckBox" fmlaLink="$I$14" lockText="1" noThreeD="1"/>
</file>

<file path=xl/ctrlProps/ctrlProp242.xml><?xml version="1.0" encoding="utf-8"?>
<formControlPr xmlns="http://schemas.microsoft.com/office/spreadsheetml/2009/9/main" objectType="CheckBox" fmlaLink="#REF!" lockText="1" noThreeD="1"/>
</file>

<file path=xl/ctrlProps/ctrlProp243.xml><?xml version="1.0" encoding="utf-8"?>
<formControlPr xmlns="http://schemas.microsoft.com/office/spreadsheetml/2009/9/main" objectType="CheckBox" fmlaLink="#REF!" lockText="1" noThreeD="1"/>
</file>

<file path=xl/ctrlProps/ctrlProp244.xml><?xml version="1.0" encoding="utf-8"?>
<formControlPr xmlns="http://schemas.microsoft.com/office/spreadsheetml/2009/9/main" objectType="CheckBox" fmlaLink="#REF!" lockText="1" noThreeD="1"/>
</file>

<file path=xl/ctrlProps/ctrlProp245.xml><?xml version="1.0" encoding="utf-8"?>
<formControlPr xmlns="http://schemas.microsoft.com/office/spreadsheetml/2009/9/main" objectType="CheckBox" fmlaLink="$I$14" lockText="1" noThreeD="1"/>
</file>

<file path=xl/ctrlProps/ctrlProp246.xml><?xml version="1.0" encoding="utf-8"?>
<formControlPr xmlns="http://schemas.microsoft.com/office/spreadsheetml/2009/9/main" objectType="CheckBox" fmlaLink="#REF!" lockText="1" noThreeD="1"/>
</file>

<file path=xl/ctrlProps/ctrlProp247.xml><?xml version="1.0" encoding="utf-8"?>
<formControlPr xmlns="http://schemas.microsoft.com/office/spreadsheetml/2009/9/main" objectType="CheckBox" fmlaLink="#REF!" lockText="1" noThreeD="1"/>
</file>

<file path=xl/ctrlProps/ctrlProp248.xml><?xml version="1.0" encoding="utf-8"?>
<formControlPr xmlns="http://schemas.microsoft.com/office/spreadsheetml/2009/9/main" objectType="CheckBox" fmlaLink="#REF!" lockText="1" noThreeD="1"/>
</file>

<file path=xl/ctrlProps/ctrlProp249.xml><?xml version="1.0" encoding="utf-8"?>
<formControlPr xmlns="http://schemas.microsoft.com/office/spreadsheetml/2009/9/main" objectType="CheckBox" fmlaLink="$I$14" lockText="1" noThreeD="1"/>
</file>

<file path=xl/ctrlProps/ctrlProp250.xml><?xml version="1.0" encoding="utf-8"?>
<formControlPr xmlns="http://schemas.microsoft.com/office/spreadsheetml/2009/9/main" objectType="CheckBox" fmlaLink="#REF!" lockText="1" noThreeD="1"/>
</file>

<file path=xl/ctrlProps/ctrlProp251.xml><?xml version="1.0" encoding="utf-8"?>
<formControlPr xmlns="http://schemas.microsoft.com/office/spreadsheetml/2009/9/main" objectType="CheckBox" fmlaLink="#REF!" lockText="1" noThreeD="1"/>
</file>

<file path=xl/ctrlProps/ctrlProp252.xml><?xml version="1.0" encoding="utf-8"?>
<formControlPr xmlns="http://schemas.microsoft.com/office/spreadsheetml/2009/9/main" objectType="CheckBox" fmlaLink="#REF!" lockText="1" noThreeD="1"/>
</file>

<file path=xl/ctrlProps/ctrlProp253.xml><?xml version="1.0" encoding="utf-8"?>
<formControlPr xmlns="http://schemas.microsoft.com/office/spreadsheetml/2009/9/main" objectType="CheckBox" fmlaLink="$I$14" lockText="1" noThreeD="1"/>
</file>

<file path=xl/ctrlProps/ctrlProp254.xml><?xml version="1.0" encoding="utf-8"?>
<formControlPr xmlns="http://schemas.microsoft.com/office/spreadsheetml/2009/9/main" objectType="CheckBox" fmlaLink="#REF!" lockText="1" noThreeD="1"/>
</file>

<file path=xl/ctrlProps/ctrlProp255.xml><?xml version="1.0" encoding="utf-8"?>
<formControlPr xmlns="http://schemas.microsoft.com/office/spreadsheetml/2009/9/main" objectType="CheckBox" fmlaLink="#REF!" lockText="1" noThreeD="1"/>
</file>

<file path=xl/ctrlProps/ctrlProp256.xml><?xml version="1.0" encoding="utf-8"?>
<formControlPr xmlns="http://schemas.microsoft.com/office/spreadsheetml/2009/9/main" objectType="CheckBox" fmlaLink="#REF!" lockText="1" noThreeD="1"/>
</file>

<file path=xl/ctrlProps/ctrlProp257.xml><?xml version="1.0" encoding="utf-8"?>
<formControlPr xmlns="http://schemas.microsoft.com/office/spreadsheetml/2009/9/main" objectType="CheckBox" fmlaLink="$I$14" lockText="1" noThreeD="1"/>
</file>

<file path=xl/ctrlProps/ctrlProp258.xml><?xml version="1.0" encoding="utf-8"?>
<formControlPr xmlns="http://schemas.microsoft.com/office/spreadsheetml/2009/9/main" objectType="CheckBox" fmlaLink="#REF!" lockText="1" noThreeD="1"/>
</file>

<file path=xl/ctrlProps/ctrlProp259.xml><?xml version="1.0" encoding="utf-8"?>
<formControlPr xmlns="http://schemas.microsoft.com/office/spreadsheetml/2009/9/main" objectType="CheckBox" fmlaLink="#REF!" lockText="1" noThreeD="1"/>
</file>

<file path=xl/ctrlProps/ctrlProp260.xml><?xml version="1.0" encoding="utf-8"?>
<formControlPr xmlns="http://schemas.microsoft.com/office/spreadsheetml/2009/9/main" objectType="CheckBox" fmlaLink="#REF!" lockText="1" noThreeD="1"/>
</file>

<file path=xl/ctrlProps/ctrlProp261.xml><?xml version="1.0" encoding="utf-8"?>
<formControlPr xmlns="http://schemas.microsoft.com/office/spreadsheetml/2009/9/main" objectType="CheckBox" fmlaLink="$I$14" lockText="1" noThreeD="1"/>
</file>

<file path=xl/ctrlProps/ctrlProp262.xml><?xml version="1.0" encoding="utf-8"?>
<formControlPr xmlns="http://schemas.microsoft.com/office/spreadsheetml/2009/9/main" objectType="CheckBox" fmlaLink="#REF!" lockText="1" noThreeD="1"/>
</file>

<file path=xl/ctrlProps/ctrlProp263.xml><?xml version="1.0" encoding="utf-8"?>
<formControlPr xmlns="http://schemas.microsoft.com/office/spreadsheetml/2009/9/main" objectType="CheckBox" fmlaLink="#REF!" lockText="1" noThreeD="1"/>
</file>

<file path=xl/ctrlProps/ctrlProp264.xml><?xml version="1.0" encoding="utf-8"?>
<formControlPr xmlns="http://schemas.microsoft.com/office/spreadsheetml/2009/9/main" objectType="CheckBox" fmlaLink="#REF!" lockText="1" noThreeD="1"/>
</file>

<file path=xl/ctrlProps/ctrlProp265.xml><?xml version="1.0" encoding="utf-8"?>
<formControlPr xmlns="http://schemas.microsoft.com/office/spreadsheetml/2009/9/main" objectType="CheckBox" fmlaLink="$I$14" lockText="1" noThreeD="1"/>
</file>

<file path=xl/ctrlProps/ctrlProp266.xml><?xml version="1.0" encoding="utf-8"?>
<formControlPr xmlns="http://schemas.microsoft.com/office/spreadsheetml/2009/9/main" objectType="CheckBox" fmlaLink="#REF!" lockText="1" noThreeD="1"/>
</file>

<file path=xl/ctrlProps/ctrlProp267.xml><?xml version="1.0" encoding="utf-8"?>
<formControlPr xmlns="http://schemas.microsoft.com/office/spreadsheetml/2009/9/main" objectType="CheckBox" fmlaLink="#REF!" lockText="1" noThreeD="1"/>
</file>

<file path=xl/ctrlProps/ctrlProp268.xml><?xml version="1.0" encoding="utf-8"?>
<formControlPr xmlns="http://schemas.microsoft.com/office/spreadsheetml/2009/9/main" objectType="CheckBox" fmlaLink="#REF!" lockText="1" noThreeD="1"/>
</file>

<file path=xl/ctrlProps/ctrlProp269.xml><?xml version="1.0" encoding="utf-8"?>
<formControlPr xmlns="http://schemas.microsoft.com/office/spreadsheetml/2009/9/main" objectType="CheckBox" fmlaLink="$I$14" lockText="1" noThreeD="1"/>
</file>

<file path=xl/ctrlProps/ctrlProp270.xml><?xml version="1.0" encoding="utf-8"?>
<formControlPr xmlns="http://schemas.microsoft.com/office/spreadsheetml/2009/9/main" objectType="CheckBox" fmlaLink="#REF!" lockText="1" noThreeD="1"/>
</file>

<file path=xl/ctrlProps/ctrlProp271.xml><?xml version="1.0" encoding="utf-8"?>
<formControlPr xmlns="http://schemas.microsoft.com/office/spreadsheetml/2009/9/main" objectType="CheckBox" fmlaLink="#REF!" lockText="1" noThreeD="1"/>
</file>

<file path=xl/ctrlProps/ctrlProp272.xml><?xml version="1.0" encoding="utf-8"?>
<formControlPr xmlns="http://schemas.microsoft.com/office/spreadsheetml/2009/9/main" objectType="CheckBox" fmlaLink="#REF!" lockText="1" noThreeD="1"/>
</file>

<file path=xl/ctrlProps/ctrlProp273.xml><?xml version="1.0" encoding="utf-8"?>
<formControlPr xmlns="http://schemas.microsoft.com/office/spreadsheetml/2009/9/main" objectType="CheckBox" fmlaLink="$I$14" lockText="1" noThreeD="1"/>
</file>

<file path=xl/ctrlProps/ctrlProp274.xml><?xml version="1.0" encoding="utf-8"?>
<formControlPr xmlns="http://schemas.microsoft.com/office/spreadsheetml/2009/9/main" objectType="CheckBox" fmlaLink="#REF!" lockText="1" noThreeD="1"/>
</file>

<file path=xl/ctrlProps/ctrlProp275.xml><?xml version="1.0" encoding="utf-8"?>
<formControlPr xmlns="http://schemas.microsoft.com/office/spreadsheetml/2009/9/main" objectType="CheckBox" fmlaLink="#REF!" lockText="1" noThreeD="1"/>
</file>

<file path=xl/ctrlProps/ctrlProp276.xml><?xml version="1.0" encoding="utf-8"?>
<formControlPr xmlns="http://schemas.microsoft.com/office/spreadsheetml/2009/9/main" objectType="CheckBox" fmlaLink="#REF!" lockText="1" noThreeD="1"/>
</file>

<file path=xl/ctrlProps/ctrlProp277.xml><?xml version="1.0" encoding="utf-8"?>
<formControlPr xmlns="http://schemas.microsoft.com/office/spreadsheetml/2009/9/main" objectType="CheckBox" fmlaLink="$I$14" lockText="1" noThreeD="1"/>
</file>

<file path=xl/ctrlProps/ctrlProp278.xml><?xml version="1.0" encoding="utf-8"?>
<formControlPr xmlns="http://schemas.microsoft.com/office/spreadsheetml/2009/9/main" objectType="CheckBox" fmlaLink="#REF!" lockText="1" noThreeD="1"/>
</file>

<file path=xl/ctrlProps/ctrlProp279.xml><?xml version="1.0" encoding="utf-8"?>
<formControlPr xmlns="http://schemas.microsoft.com/office/spreadsheetml/2009/9/main" objectType="CheckBox" fmlaLink="#REF!" lockText="1" noThreeD="1"/>
</file>

<file path=xl/ctrlProps/ctrlProp280.xml><?xml version="1.0" encoding="utf-8"?>
<formControlPr xmlns="http://schemas.microsoft.com/office/spreadsheetml/2009/9/main" objectType="CheckBox" fmlaLink="#REF!" lockText="1" noThreeD="1"/>
</file>

<file path=xl/ctrlProps/ctrlProp281.xml><?xml version="1.0" encoding="utf-8"?>
<formControlPr xmlns="http://schemas.microsoft.com/office/spreadsheetml/2009/9/main" objectType="CheckBox" fmlaLink="$I$14" lockText="1" noThreeD="1"/>
</file>

<file path=xl/ctrlProps/ctrlProp282.xml><?xml version="1.0" encoding="utf-8"?>
<formControlPr xmlns="http://schemas.microsoft.com/office/spreadsheetml/2009/9/main" objectType="CheckBox" fmlaLink="#REF!" lockText="1" noThreeD="1"/>
</file>

<file path=xl/ctrlProps/ctrlProp283.xml><?xml version="1.0" encoding="utf-8"?>
<formControlPr xmlns="http://schemas.microsoft.com/office/spreadsheetml/2009/9/main" objectType="CheckBox" fmlaLink="#REF!" lockText="1" noThreeD="1"/>
</file>

<file path=xl/ctrlProps/ctrlProp284.xml><?xml version="1.0" encoding="utf-8"?>
<formControlPr xmlns="http://schemas.microsoft.com/office/spreadsheetml/2009/9/main" objectType="CheckBox" fmlaLink="#REF!" lockText="1" noThreeD="1"/>
</file>

<file path=xl/ctrlProps/ctrlProp285.xml><?xml version="1.0" encoding="utf-8"?>
<formControlPr xmlns="http://schemas.microsoft.com/office/spreadsheetml/2009/9/main" objectType="CheckBox" fmlaLink="$I$14" lockText="1" noThreeD="1"/>
</file>

<file path=xl/ctrlProps/ctrlProp286.xml><?xml version="1.0" encoding="utf-8"?>
<formControlPr xmlns="http://schemas.microsoft.com/office/spreadsheetml/2009/9/main" objectType="CheckBox" fmlaLink="#REF!" lockText="1" noThreeD="1"/>
</file>

<file path=xl/ctrlProps/ctrlProp287.xml><?xml version="1.0" encoding="utf-8"?>
<formControlPr xmlns="http://schemas.microsoft.com/office/spreadsheetml/2009/9/main" objectType="CheckBox" fmlaLink="#REF!" lockText="1" noThreeD="1"/>
</file>

<file path=xl/ctrlProps/ctrlProp288.xml><?xml version="1.0" encoding="utf-8"?>
<formControlPr xmlns="http://schemas.microsoft.com/office/spreadsheetml/2009/9/main" objectType="CheckBox" fmlaLink="#REF!" lockText="1" noThreeD="1"/>
</file>

<file path=xl/ctrlProps/ctrlProp289.xml><?xml version="1.0" encoding="utf-8"?>
<formControlPr xmlns="http://schemas.microsoft.com/office/spreadsheetml/2009/9/main" objectType="CheckBox" fmlaLink="$I$14" lockText="1" noThreeD="1"/>
</file>

<file path=xl/ctrlProps/ctrlProp290.xml><?xml version="1.0" encoding="utf-8"?>
<formControlPr xmlns="http://schemas.microsoft.com/office/spreadsheetml/2009/9/main" objectType="CheckBox" fmlaLink="#REF!" lockText="1" noThreeD="1"/>
</file>

<file path=xl/ctrlProps/ctrlProp291.xml><?xml version="1.0" encoding="utf-8"?>
<formControlPr xmlns="http://schemas.microsoft.com/office/spreadsheetml/2009/9/main" objectType="CheckBox" fmlaLink="#REF!" lockText="1" noThreeD="1"/>
</file>

<file path=xl/ctrlProps/ctrlProp292.xml><?xml version="1.0" encoding="utf-8"?>
<formControlPr xmlns="http://schemas.microsoft.com/office/spreadsheetml/2009/9/main" objectType="CheckBox" fmlaLink="#REF!" lockText="1" noThreeD="1"/>
</file>

<file path=xl/ctrlProps/ctrlProp293.xml><?xml version="1.0" encoding="utf-8"?>
<formControlPr xmlns="http://schemas.microsoft.com/office/spreadsheetml/2009/9/main" objectType="CheckBox" fmlaLink="$I$14" lockText="1" noThreeD="1"/>
</file>

<file path=xl/ctrlProps/ctrlProp294.xml><?xml version="1.0" encoding="utf-8"?>
<formControlPr xmlns="http://schemas.microsoft.com/office/spreadsheetml/2009/9/main" objectType="CheckBox" fmlaLink="#REF!" lockText="1" noThreeD="1"/>
</file>

<file path=xl/ctrlProps/ctrlProp295.xml><?xml version="1.0" encoding="utf-8"?>
<formControlPr xmlns="http://schemas.microsoft.com/office/spreadsheetml/2009/9/main" objectType="CheckBox" fmlaLink="#REF!" lockText="1" noThreeD="1"/>
</file>

<file path=xl/ctrlProps/ctrlProp296.xml><?xml version="1.0" encoding="utf-8"?>
<formControlPr xmlns="http://schemas.microsoft.com/office/spreadsheetml/2009/9/main" objectType="CheckBox" fmlaLink="#REF!" lockText="1" noThreeD="1"/>
</file>

<file path=xl/ctrlProps/ctrlProp297.xml><?xml version="1.0" encoding="utf-8"?>
<formControlPr xmlns="http://schemas.microsoft.com/office/spreadsheetml/2009/9/main" objectType="CheckBox" fmlaLink="$I$14" lockText="1" noThreeD="1"/>
</file>

<file path=xl/ctrlProps/ctrlProp298.xml><?xml version="1.0" encoding="utf-8"?>
<formControlPr xmlns="http://schemas.microsoft.com/office/spreadsheetml/2009/9/main" objectType="CheckBox" fmlaLink="#REF!" lockText="1" noThreeD="1"/>
</file>

<file path=xl/ctrlProps/ctrlProp299.xml><?xml version="1.0" encoding="utf-8"?>
<formControlPr xmlns="http://schemas.microsoft.com/office/spreadsheetml/2009/9/main" objectType="CheckBox" fmlaLink="#REF!" lockText="1" noThreeD="1"/>
</file>

<file path=xl/ctrlProps/ctrlProp300.xml><?xml version="1.0" encoding="utf-8"?>
<formControlPr xmlns="http://schemas.microsoft.com/office/spreadsheetml/2009/9/main" objectType="CheckBox" fmlaLink="#REF!" lockText="1" noThreeD="1"/>
</file>

<file path=xl/ctrlProps/ctrlProp301.xml><?xml version="1.0" encoding="utf-8"?>
<formControlPr xmlns="http://schemas.microsoft.com/office/spreadsheetml/2009/9/main" objectType="CheckBox" fmlaLink="$I$14" lockText="1" noThreeD="1"/>
</file>

<file path=xl/ctrlProps/ctrlProp302.xml><?xml version="1.0" encoding="utf-8"?>
<formControlPr xmlns="http://schemas.microsoft.com/office/spreadsheetml/2009/9/main" objectType="CheckBox" fmlaLink="#REF!" lockText="1" noThreeD="1"/>
</file>

<file path=xl/ctrlProps/ctrlProp303.xml><?xml version="1.0" encoding="utf-8"?>
<formControlPr xmlns="http://schemas.microsoft.com/office/spreadsheetml/2009/9/main" objectType="CheckBox" fmlaLink="#REF!" lockText="1" noThreeD="1"/>
</file>

<file path=xl/ctrlProps/ctrlProp304.xml><?xml version="1.0" encoding="utf-8"?>
<formControlPr xmlns="http://schemas.microsoft.com/office/spreadsheetml/2009/9/main" objectType="CheckBox" fmlaLink="#REF!" lockText="1" noThreeD="1"/>
</file>

<file path=xl/ctrlProps/ctrlProp305.xml><?xml version="1.0" encoding="utf-8"?>
<formControlPr xmlns="http://schemas.microsoft.com/office/spreadsheetml/2009/9/main" objectType="CheckBox" fmlaLink="$I$14" lockText="1" noThreeD="1"/>
</file>

<file path=xl/ctrlProps/ctrlProp306.xml><?xml version="1.0" encoding="utf-8"?>
<formControlPr xmlns="http://schemas.microsoft.com/office/spreadsheetml/2009/9/main" objectType="CheckBox" fmlaLink="#REF!" lockText="1" noThreeD="1"/>
</file>

<file path=xl/ctrlProps/ctrlProp307.xml><?xml version="1.0" encoding="utf-8"?>
<formControlPr xmlns="http://schemas.microsoft.com/office/spreadsheetml/2009/9/main" objectType="CheckBox" fmlaLink="#REF!" lockText="1" noThreeD="1"/>
</file>

<file path=xl/ctrlProps/ctrlProp308.xml><?xml version="1.0" encoding="utf-8"?>
<formControlPr xmlns="http://schemas.microsoft.com/office/spreadsheetml/2009/9/main" objectType="CheckBox" fmlaLink="#REF!" lockText="1" noThreeD="1"/>
</file>

<file path=xl/ctrlProps/ctrlProp309.xml><?xml version="1.0" encoding="utf-8"?>
<formControlPr xmlns="http://schemas.microsoft.com/office/spreadsheetml/2009/9/main" objectType="CheckBox" fmlaLink="$I$14" lockText="1" noThreeD="1"/>
</file>

<file path=xl/ctrlProps/ctrlProp310.xml><?xml version="1.0" encoding="utf-8"?>
<formControlPr xmlns="http://schemas.microsoft.com/office/spreadsheetml/2009/9/main" objectType="CheckBox" fmlaLink="#REF!" lockText="1" noThreeD="1"/>
</file>

<file path=xl/ctrlProps/ctrlProp311.xml><?xml version="1.0" encoding="utf-8"?>
<formControlPr xmlns="http://schemas.microsoft.com/office/spreadsheetml/2009/9/main" objectType="CheckBox" fmlaLink="#REF!" lockText="1" noThreeD="1"/>
</file>

<file path=xl/ctrlProps/ctrlProp312.xml><?xml version="1.0" encoding="utf-8"?>
<formControlPr xmlns="http://schemas.microsoft.com/office/spreadsheetml/2009/9/main" objectType="CheckBox" fmlaLink="#REF!" lockText="1" noThreeD="1"/>
</file>

<file path=xl/ctrlProps/ctrlProp313.xml><?xml version="1.0" encoding="utf-8"?>
<formControlPr xmlns="http://schemas.microsoft.com/office/spreadsheetml/2009/9/main" objectType="CheckBox" fmlaLink="$I$14" lockText="1" noThreeD="1"/>
</file>

<file path=xl/ctrlProps/ctrlProp314.xml><?xml version="1.0" encoding="utf-8"?>
<formControlPr xmlns="http://schemas.microsoft.com/office/spreadsheetml/2009/9/main" objectType="CheckBox" fmlaLink="#REF!" lockText="1" noThreeD="1"/>
</file>

<file path=xl/ctrlProps/ctrlProp315.xml><?xml version="1.0" encoding="utf-8"?>
<formControlPr xmlns="http://schemas.microsoft.com/office/spreadsheetml/2009/9/main" objectType="CheckBox" fmlaLink="#REF!" lockText="1" noThreeD="1"/>
</file>

<file path=xl/ctrlProps/ctrlProp316.xml><?xml version="1.0" encoding="utf-8"?>
<formControlPr xmlns="http://schemas.microsoft.com/office/spreadsheetml/2009/9/main" objectType="CheckBox" fmlaLink="#REF!" lockText="1" noThreeD="1"/>
</file>

<file path=xl/ctrlProps/ctrlProp317.xml><?xml version="1.0" encoding="utf-8"?>
<formControlPr xmlns="http://schemas.microsoft.com/office/spreadsheetml/2009/9/main" objectType="CheckBox" fmlaLink="$I$14" lockText="1" noThreeD="1"/>
</file>

<file path=xl/ctrlProps/ctrlProp318.xml><?xml version="1.0" encoding="utf-8"?>
<formControlPr xmlns="http://schemas.microsoft.com/office/spreadsheetml/2009/9/main" objectType="CheckBox" fmlaLink="#REF!" lockText="1" noThreeD="1"/>
</file>

<file path=xl/ctrlProps/ctrlProp319.xml><?xml version="1.0" encoding="utf-8"?>
<formControlPr xmlns="http://schemas.microsoft.com/office/spreadsheetml/2009/9/main" objectType="CheckBox" fmlaLink="#REF!" lockText="1" noThreeD="1"/>
</file>

<file path=xl/ctrlProps/ctrlProp320.xml><?xml version="1.0" encoding="utf-8"?>
<formControlPr xmlns="http://schemas.microsoft.com/office/spreadsheetml/2009/9/main" objectType="CheckBox" fmlaLink="#REF!" lockText="1" noThreeD="1"/>
</file>

<file path=xl/ctrlProps/ctrlProp321.xml><?xml version="1.0" encoding="utf-8"?>
<formControlPr xmlns="http://schemas.microsoft.com/office/spreadsheetml/2009/9/main" objectType="CheckBox" fmlaLink="$I$14" lockText="1" noThreeD="1"/>
</file>

<file path=xl/ctrlProps/ctrlProp322.xml><?xml version="1.0" encoding="utf-8"?>
<formControlPr xmlns="http://schemas.microsoft.com/office/spreadsheetml/2009/9/main" objectType="CheckBox" fmlaLink="#REF!" lockText="1" noThreeD="1"/>
</file>

<file path=xl/ctrlProps/ctrlProp323.xml><?xml version="1.0" encoding="utf-8"?>
<formControlPr xmlns="http://schemas.microsoft.com/office/spreadsheetml/2009/9/main" objectType="CheckBox" fmlaLink="#REF!" lockText="1" noThreeD="1"/>
</file>

<file path=xl/ctrlProps/ctrlProp324.xml><?xml version="1.0" encoding="utf-8"?>
<formControlPr xmlns="http://schemas.microsoft.com/office/spreadsheetml/2009/9/main" objectType="CheckBox" fmlaLink="#REF!" lockText="1" noThreeD="1"/>
</file>

<file path=xl/ctrlProps/ctrlProp325.xml><?xml version="1.0" encoding="utf-8"?>
<formControlPr xmlns="http://schemas.microsoft.com/office/spreadsheetml/2009/9/main" objectType="CheckBox" fmlaLink="$I$14" lockText="1" noThreeD="1"/>
</file>

<file path=xl/ctrlProps/ctrlProp326.xml><?xml version="1.0" encoding="utf-8"?>
<formControlPr xmlns="http://schemas.microsoft.com/office/spreadsheetml/2009/9/main" objectType="CheckBox" fmlaLink="#REF!" lockText="1" noThreeD="1"/>
</file>

<file path=xl/ctrlProps/ctrlProp327.xml><?xml version="1.0" encoding="utf-8"?>
<formControlPr xmlns="http://schemas.microsoft.com/office/spreadsheetml/2009/9/main" objectType="CheckBox" fmlaLink="#REF!" lockText="1" noThreeD="1"/>
</file>

<file path=xl/ctrlProps/ctrlProp328.xml><?xml version="1.0" encoding="utf-8"?>
<formControlPr xmlns="http://schemas.microsoft.com/office/spreadsheetml/2009/9/main" objectType="CheckBox" fmlaLink="#REF!" lockText="1" noThreeD="1"/>
</file>

<file path=xl/ctrlProps/ctrlProp329.xml><?xml version="1.0" encoding="utf-8"?>
<formControlPr xmlns="http://schemas.microsoft.com/office/spreadsheetml/2009/9/main" objectType="CheckBox" fmlaLink="$I$14" lockText="1" noThreeD="1"/>
</file>

<file path=xl/ctrlProps/ctrlProp330.xml><?xml version="1.0" encoding="utf-8"?>
<formControlPr xmlns="http://schemas.microsoft.com/office/spreadsheetml/2009/9/main" objectType="CheckBox" fmlaLink="#REF!" lockText="1" noThreeD="1"/>
</file>

<file path=xl/ctrlProps/ctrlProp331.xml><?xml version="1.0" encoding="utf-8"?>
<formControlPr xmlns="http://schemas.microsoft.com/office/spreadsheetml/2009/9/main" objectType="CheckBox" fmlaLink="#REF!" lockText="1" noThreeD="1"/>
</file>

<file path=xl/ctrlProps/ctrlProp332.xml><?xml version="1.0" encoding="utf-8"?>
<formControlPr xmlns="http://schemas.microsoft.com/office/spreadsheetml/2009/9/main" objectType="CheckBox" fmlaLink="#REF!" lockText="1" noThreeD="1"/>
</file>

<file path=xl/ctrlProps/ctrlProp333.xml><?xml version="1.0" encoding="utf-8"?>
<formControlPr xmlns="http://schemas.microsoft.com/office/spreadsheetml/2009/9/main" objectType="CheckBox" fmlaLink="$I$14" lockText="1" noThreeD="1"/>
</file>

<file path=xl/ctrlProps/ctrlProp334.xml><?xml version="1.0" encoding="utf-8"?>
<formControlPr xmlns="http://schemas.microsoft.com/office/spreadsheetml/2009/9/main" objectType="CheckBox" fmlaLink="#REF!" lockText="1" noThreeD="1"/>
</file>

<file path=xl/ctrlProps/ctrlProp335.xml><?xml version="1.0" encoding="utf-8"?>
<formControlPr xmlns="http://schemas.microsoft.com/office/spreadsheetml/2009/9/main" objectType="CheckBox" fmlaLink="#REF!" lockText="1" noThreeD="1"/>
</file>

<file path=xl/ctrlProps/ctrlProp336.xml><?xml version="1.0" encoding="utf-8"?>
<formControlPr xmlns="http://schemas.microsoft.com/office/spreadsheetml/2009/9/main" objectType="CheckBox" fmlaLink="#REF!" lockText="1" noThreeD="1"/>
</file>

<file path=xl/ctrlProps/ctrlProp337.xml><?xml version="1.0" encoding="utf-8"?>
<formControlPr xmlns="http://schemas.microsoft.com/office/spreadsheetml/2009/9/main" objectType="CheckBox" fmlaLink="$I$14" lockText="1" noThreeD="1"/>
</file>

<file path=xl/ctrlProps/ctrlProp338.xml><?xml version="1.0" encoding="utf-8"?>
<formControlPr xmlns="http://schemas.microsoft.com/office/spreadsheetml/2009/9/main" objectType="CheckBox" fmlaLink="#REF!" lockText="1" noThreeD="1"/>
</file>

<file path=xl/ctrlProps/ctrlProp339.xml><?xml version="1.0" encoding="utf-8"?>
<formControlPr xmlns="http://schemas.microsoft.com/office/spreadsheetml/2009/9/main" objectType="CheckBox" fmlaLink="#REF!" lockText="1" noThreeD="1"/>
</file>

<file path=xl/ctrlProps/ctrlProp340.xml><?xml version="1.0" encoding="utf-8"?>
<formControlPr xmlns="http://schemas.microsoft.com/office/spreadsheetml/2009/9/main" objectType="CheckBox" fmlaLink="#REF!" lockText="1" noThreeD="1"/>
</file>

<file path=xl/ctrlProps/ctrlProp341.xml><?xml version="1.0" encoding="utf-8"?>
<formControlPr xmlns="http://schemas.microsoft.com/office/spreadsheetml/2009/9/main" objectType="CheckBox" fmlaLink="$I$14" lockText="1" noThreeD="1"/>
</file>

<file path=xl/ctrlProps/ctrlProp342.xml><?xml version="1.0" encoding="utf-8"?>
<formControlPr xmlns="http://schemas.microsoft.com/office/spreadsheetml/2009/9/main" objectType="CheckBox" fmlaLink="#REF!" lockText="1" noThreeD="1"/>
</file>

<file path=xl/ctrlProps/ctrlProp343.xml><?xml version="1.0" encoding="utf-8"?>
<formControlPr xmlns="http://schemas.microsoft.com/office/spreadsheetml/2009/9/main" objectType="CheckBox" fmlaLink="#REF!" lockText="1" noThreeD="1"/>
</file>

<file path=xl/ctrlProps/ctrlProp344.xml><?xml version="1.0" encoding="utf-8"?>
<formControlPr xmlns="http://schemas.microsoft.com/office/spreadsheetml/2009/9/main" objectType="CheckBox" fmlaLink="#REF!" lockText="1" noThreeD="1"/>
</file>

<file path=xl/ctrlProps/ctrlProp345.xml><?xml version="1.0" encoding="utf-8"?>
<formControlPr xmlns="http://schemas.microsoft.com/office/spreadsheetml/2009/9/main" objectType="CheckBox" fmlaLink="$I$14" lockText="1" noThreeD="1"/>
</file>

<file path=xl/ctrlProps/ctrlProp346.xml><?xml version="1.0" encoding="utf-8"?>
<formControlPr xmlns="http://schemas.microsoft.com/office/spreadsheetml/2009/9/main" objectType="CheckBox" fmlaLink="#REF!" lockText="1" noThreeD="1"/>
</file>

<file path=xl/ctrlProps/ctrlProp347.xml><?xml version="1.0" encoding="utf-8"?>
<formControlPr xmlns="http://schemas.microsoft.com/office/spreadsheetml/2009/9/main" objectType="CheckBox" fmlaLink="#REF!" lockText="1" noThreeD="1"/>
</file>

<file path=xl/ctrlProps/ctrlProp348.xml><?xml version="1.0" encoding="utf-8"?>
<formControlPr xmlns="http://schemas.microsoft.com/office/spreadsheetml/2009/9/main" objectType="CheckBox" fmlaLink="#REF!" lockText="1" noThreeD="1"/>
</file>

<file path=xl/ctrlProps/ctrlProp349.xml><?xml version="1.0" encoding="utf-8"?>
<formControlPr xmlns="http://schemas.microsoft.com/office/spreadsheetml/2009/9/main" objectType="CheckBox" fmlaLink="$I$14" lockText="1" noThreeD="1"/>
</file>

<file path=xl/ctrlProps/ctrlProp350.xml><?xml version="1.0" encoding="utf-8"?>
<formControlPr xmlns="http://schemas.microsoft.com/office/spreadsheetml/2009/9/main" objectType="CheckBox" fmlaLink="#REF!" lockText="1" noThreeD="1"/>
</file>

<file path=xl/ctrlProps/ctrlProp351.xml><?xml version="1.0" encoding="utf-8"?>
<formControlPr xmlns="http://schemas.microsoft.com/office/spreadsheetml/2009/9/main" objectType="CheckBox" fmlaLink="#REF!" lockText="1" noThreeD="1"/>
</file>

<file path=xl/ctrlProps/ctrlProp352.xml><?xml version="1.0" encoding="utf-8"?>
<formControlPr xmlns="http://schemas.microsoft.com/office/spreadsheetml/2009/9/main" objectType="CheckBox" fmlaLink="#REF!" lockText="1" noThreeD="1"/>
</file>

<file path=xl/ctrlProps/ctrlProp353.xml><?xml version="1.0" encoding="utf-8"?>
<formControlPr xmlns="http://schemas.microsoft.com/office/spreadsheetml/2009/9/main" objectType="CheckBox" fmlaLink="$I$14" lockText="1" noThreeD="1"/>
</file>

<file path=xl/ctrlProps/ctrlProp354.xml><?xml version="1.0" encoding="utf-8"?>
<formControlPr xmlns="http://schemas.microsoft.com/office/spreadsheetml/2009/9/main" objectType="CheckBox" fmlaLink="#REF!" lockText="1" noThreeD="1"/>
</file>

<file path=xl/ctrlProps/ctrlProp355.xml><?xml version="1.0" encoding="utf-8"?>
<formControlPr xmlns="http://schemas.microsoft.com/office/spreadsheetml/2009/9/main" objectType="CheckBox" fmlaLink="#REF!" lockText="1" noThreeD="1"/>
</file>

<file path=xl/ctrlProps/ctrlProp356.xml><?xml version="1.0" encoding="utf-8"?>
<formControlPr xmlns="http://schemas.microsoft.com/office/spreadsheetml/2009/9/main" objectType="CheckBox" fmlaLink="#REF!" lockText="1" noThreeD="1"/>
</file>

<file path=xl/ctrlProps/ctrlProp357.xml><?xml version="1.0" encoding="utf-8"?>
<formControlPr xmlns="http://schemas.microsoft.com/office/spreadsheetml/2009/9/main" objectType="CheckBox" fmlaLink="$I$14" lockText="1" noThreeD="1"/>
</file>

<file path=xl/ctrlProps/ctrlProp358.xml><?xml version="1.0" encoding="utf-8"?>
<formControlPr xmlns="http://schemas.microsoft.com/office/spreadsheetml/2009/9/main" objectType="CheckBox" fmlaLink="#REF!" lockText="1" noThreeD="1"/>
</file>

<file path=xl/ctrlProps/ctrlProp359.xml><?xml version="1.0" encoding="utf-8"?>
<formControlPr xmlns="http://schemas.microsoft.com/office/spreadsheetml/2009/9/main" objectType="CheckBox" fmlaLink="#REF!" lockText="1" noThreeD="1"/>
</file>

<file path=xl/ctrlProps/ctrlProp360.xml><?xml version="1.0" encoding="utf-8"?>
<formControlPr xmlns="http://schemas.microsoft.com/office/spreadsheetml/2009/9/main" objectType="CheckBox" fmlaLink="#REF!" lockText="1" noThreeD="1"/>
</file>

<file path=xl/ctrlProps/ctrlProp361.xml><?xml version="1.0" encoding="utf-8"?>
<formControlPr xmlns="http://schemas.microsoft.com/office/spreadsheetml/2009/9/main" objectType="CheckBox" fmlaLink="$I$14" lockText="1" noThreeD="1"/>
</file>

<file path=xl/ctrlProps/ctrlProp362.xml><?xml version="1.0" encoding="utf-8"?>
<formControlPr xmlns="http://schemas.microsoft.com/office/spreadsheetml/2009/9/main" objectType="CheckBox" fmlaLink="#REF!" lockText="1" noThreeD="1"/>
</file>

<file path=xl/ctrlProps/ctrlProp363.xml><?xml version="1.0" encoding="utf-8"?>
<formControlPr xmlns="http://schemas.microsoft.com/office/spreadsheetml/2009/9/main" objectType="CheckBox" fmlaLink="#REF!" lockText="1" noThreeD="1"/>
</file>

<file path=xl/ctrlProps/ctrlProp364.xml><?xml version="1.0" encoding="utf-8"?>
<formControlPr xmlns="http://schemas.microsoft.com/office/spreadsheetml/2009/9/main" objectType="CheckBox" fmlaLink="#REF!"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1" Type="http://schemas.openxmlformats.org/officeDocument/2006/relationships/image" Target="../media/image3.emf"/></Relationships>
</file>

<file path=xl/drawings/_rels/drawing15.xml.rels><?xml version="1.0" encoding="UTF-8" standalone="yes"?>
<Relationships xmlns="http://schemas.openxmlformats.org/package/2006/relationships"><Relationship Id="rId1" Type="http://schemas.openxmlformats.org/officeDocument/2006/relationships/image" Target="../media/image3.emf"/></Relationships>
</file>

<file path=xl/drawings/_rels/drawing16.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3</xdr:col>
      <xdr:colOff>95250</xdr:colOff>
      <xdr:row>52</xdr:row>
      <xdr:rowOff>9525</xdr:rowOff>
    </xdr:from>
    <xdr:to>
      <xdr:col>19</xdr:col>
      <xdr:colOff>228600</xdr:colOff>
      <xdr:row>66</xdr:row>
      <xdr:rowOff>190500</xdr:rowOff>
    </xdr:to>
    <xdr:grpSp>
      <xdr:nvGrpSpPr>
        <xdr:cNvPr id="37987" name="グループ化 26">
          <a:extLst>
            <a:ext uri="{FF2B5EF4-FFF2-40B4-BE49-F238E27FC236}">
              <a16:creationId xmlns:a16="http://schemas.microsoft.com/office/drawing/2014/main" id="{00000000-0008-0000-0000-000063940000}"/>
            </a:ext>
          </a:extLst>
        </xdr:cNvPr>
        <xdr:cNvGrpSpPr>
          <a:grpSpLocks/>
        </xdr:cNvGrpSpPr>
      </xdr:nvGrpSpPr>
      <xdr:grpSpPr bwMode="auto">
        <a:xfrm>
          <a:off x="647700" y="9039225"/>
          <a:ext cx="4095750" cy="2714625"/>
          <a:chOff x="667872" y="12325349"/>
          <a:chExt cx="4617382" cy="2596964"/>
        </a:xfrm>
      </xdr:grpSpPr>
      <xdr:pic>
        <xdr:nvPicPr>
          <xdr:cNvPr id="37994" name="図 17" descr="01.gif">
            <a:extLst>
              <a:ext uri="{FF2B5EF4-FFF2-40B4-BE49-F238E27FC236}">
                <a16:creationId xmlns:a16="http://schemas.microsoft.com/office/drawing/2014/main" id="{00000000-0008-0000-0000-00006A9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7496" y="12338237"/>
            <a:ext cx="3807758" cy="2359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rot="5400000" flipH="1" flipV="1">
            <a:off x="566990" y="13756606"/>
            <a:ext cx="1266589" cy="1064825"/>
          </a:xfrm>
          <a:prstGeom prst="straightConnector1">
            <a:avLst/>
          </a:prstGeom>
          <a:ln>
            <a:solidFill>
              <a:schemeClr val="tx1"/>
            </a:solidFill>
            <a:tailEnd type="arrow"/>
          </a:ln>
        </xdr:spPr>
        <xdr:style>
          <a:lnRef idx="1">
            <a:schemeClr val="dk1"/>
          </a:lnRef>
          <a:fillRef idx="0">
            <a:schemeClr val="dk1"/>
          </a:fillRef>
          <a:effectRef idx="0">
            <a:schemeClr val="dk1"/>
          </a:effectRef>
          <a:fontRef idx="minor">
            <a:schemeClr val="tx1"/>
          </a:fontRef>
        </xdr:style>
      </xdr:cxnSp>
      <xdr:sp macro="" textlink="">
        <xdr:nvSpPr>
          <xdr:cNvPr id="5" name="円/楕円 4">
            <a:extLst>
              <a:ext uri="{FF2B5EF4-FFF2-40B4-BE49-F238E27FC236}">
                <a16:creationId xmlns:a16="http://schemas.microsoft.com/office/drawing/2014/main" id="{00000000-0008-0000-0000-000005000000}"/>
              </a:ext>
            </a:extLst>
          </xdr:cNvPr>
          <xdr:cNvSpPr/>
        </xdr:nvSpPr>
        <xdr:spPr>
          <a:xfrm>
            <a:off x="3070795" y="12325349"/>
            <a:ext cx="772705" cy="546729"/>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rtlCol="0" anchor="ctr"/>
          <a:lstStyle/>
          <a:p>
            <a:endParaRPr lang="ja-JP" altLang="en-US"/>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522514</xdr:colOff>
      <xdr:row>1</xdr:row>
      <xdr:rowOff>21771</xdr:rowOff>
    </xdr:from>
    <xdr:to>
      <xdr:col>6</xdr:col>
      <xdr:colOff>3069771</xdr:colOff>
      <xdr:row>6</xdr:row>
      <xdr:rowOff>54429</xdr:rowOff>
    </xdr:to>
    <xdr:sp macro="" textlink="">
      <xdr:nvSpPr>
        <xdr:cNvPr id="2" name="四角形吹き出し 1">
          <a:extLst>
            <a:ext uri="{FF2B5EF4-FFF2-40B4-BE49-F238E27FC236}">
              <a16:creationId xmlns:a16="http://schemas.microsoft.com/office/drawing/2014/main" id="{00000000-0008-0000-0200-000002000000}"/>
            </a:ext>
          </a:extLst>
        </xdr:cNvPr>
        <xdr:cNvSpPr/>
      </xdr:nvSpPr>
      <xdr:spPr>
        <a:xfrm>
          <a:off x="6825343" y="185057"/>
          <a:ext cx="2547257" cy="849086"/>
        </a:xfrm>
        <a:prstGeom prst="wedgeRectCallout">
          <a:avLst>
            <a:gd name="adj1" fmla="val -49582"/>
            <a:gd name="adj2" fmla="val 29479"/>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rPr>
            <a:t>こちらの一覧を参照し、助成額上限、助成率判断をおこなってください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57</xdr:col>
      <xdr:colOff>511810</xdr:colOff>
      <xdr:row>0</xdr:row>
      <xdr:rowOff>76200</xdr:rowOff>
    </xdr:from>
    <xdr:to>
      <xdr:col>59</xdr:col>
      <xdr:colOff>438338</xdr:colOff>
      <xdr:row>4</xdr:row>
      <xdr:rowOff>1567</xdr:rowOff>
    </xdr:to>
    <xdr:sp macro="" textlink="">
      <xdr:nvSpPr>
        <xdr:cNvPr id="2" name="Text Box 334">
          <a:extLst>
            <a:ext uri="{FF2B5EF4-FFF2-40B4-BE49-F238E27FC236}">
              <a16:creationId xmlns:a16="http://schemas.microsoft.com/office/drawing/2014/main" id="{00000000-0008-0000-0300-000002000000}"/>
            </a:ext>
          </a:extLst>
        </xdr:cNvPr>
        <xdr:cNvSpPr txBox="1">
          <a:spLocks noChangeArrowheads="1"/>
        </xdr:cNvSpPr>
      </xdr:nvSpPr>
      <xdr:spPr bwMode="auto">
        <a:xfrm>
          <a:off x="28850590" y="76200"/>
          <a:ext cx="764728" cy="489247"/>
        </a:xfrm>
        <a:prstGeom prst="rect">
          <a:avLst/>
        </a:prstGeom>
        <a:ln>
          <a:solidFill>
            <a:srgbClr val="FF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72000" tIns="72000" rIns="72000" bIns="72000" anchor="ctr" upright="1"/>
        <a:lstStyle/>
        <a:p>
          <a:pPr algn="ctr" rtl="0">
            <a:lnSpc>
              <a:spcPts val="1300"/>
            </a:lnSpc>
            <a:defRPr sz="1000"/>
          </a:pPr>
          <a:r>
            <a:rPr lang="ja-JP" altLang="en-US" sz="1500" b="1" i="0" u="none" strike="noStrike" baseline="0">
              <a:solidFill>
                <a:srgbClr val="FF0000"/>
              </a:solidFill>
              <a:latin typeface="ＭＳ ゴシック" pitchFamily="49" charset="-128"/>
              <a:ea typeface="ＭＳ ゴシック" pitchFamily="49" charset="-128"/>
              <a:cs typeface="+mn-cs"/>
            </a:rPr>
            <a:t>記入例</a:t>
          </a:r>
          <a:endParaRPr lang="ja-JP" altLang="en-US" sz="1500" b="1" i="0" u="none" strike="noStrike" baseline="0">
            <a:solidFill>
              <a:srgbClr val="FF0000"/>
            </a:solidFill>
            <a:latin typeface="ＭＳ ゴシック" pitchFamily="49" charset="-128"/>
            <a:ea typeface="ＭＳ ゴシック" pitchFamily="49" charset="-128"/>
          </a:endParaRPr>
        </a:p>
      </xdr:txBody>
    </xdr:sp>
    <xdr:clientData/>
  </xdr:twoCellAnchor>
  <xdr:twoCellAnchor>
    <xdr:from>
      <xdr:col>59</xdr:col>
      <xdr:colOff>708660</xdr:colOff>
      <xdr:row>0</xdr:row>
      <xdr:rowOff>144780</xdr:rowOff>
    </xdr:from>
    <xdr:to>
      <xdr:col>61</xdr:col>
      <xdr:colOff>62865</xdr:colOff>
      <xdr:row>2</xdr:row>
      <xdr:rowOff>148590</xdr:rowOff>
    </xdr:to>
    <xdr:sp macro="" textlink="">
      <xdr:nvSpPr>
        <xdr:cNvPr id="3" name="吹き出し: 四角形 1">
          <a:extLst>
            <a:ext uri="{FF2B5EF4-FFF2-40B4-BE49-F238E27FC236}">
              <a16:creationId xmlns:a16="http://schemas.microsoft.com/office/drawing/2014/main" id="{00000000-0008-0000-0300-000003000000}"/>
            </a:ext>
          </a:extLst>
        </xdr:cNvPr>
        <xdr:cNvSpPr/>
      </xdr:nvSpPr>
      <xdr:spPr>
        <a:xfrm>
          <a:off x="29885640" y="144780"/>
          <a:ext cx="741045" cy="285750"/>
        </a:xfrm>
        <a:prstGeom prst="wedgeRectCallout">
          <a:avLst>
            <a:gd name="adj1" fmla="val 77876"/>
            <a:gd name="adj2" fmla="val 26248"/>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選択式</a:t>
          </a:r>
        </a:p>
      </xdr:txBody>
    </xdr:sp>
    <xdr:clientData/>
  </xdr:twoCellAnchor>
  <xdr:twoCellAnchor>
    <xdr:from>
      <xdr:col>69</xdr:col>
      <xdr:colOff>7620</xdr:colOff>
      <xdr:row>29</xdr:row>
      <xdr:rowOff>137160</xdr:rowOff>
    </xdr:from>
    <xdr:to>
      <xdr:col>72</xdr:col>
      <xdr:colOff>472440</xdr:colOff>
      <xdr:row>32</xdr:row>
      <xdr:rowOff>99060</xdr:rowOff>
    </xdr:to>
    <xdr:sp macro="" textlink="">
      <xdr:nvSpPr>
        <xdr:cNvPr id="4" name="吹き出し: 四角形 1">
          <a:extLst>
            <a:ext uri="{FF2B5EF4-FFF2-40B4-BE49-F238E27FC236}">
              <a16:creationId xmlns:a16="http://schemas.microsoft.com/office/drawing/2014/main" id="{00000000-0008-0000-0300-000004000000}"/>
            </a:ext>
          </a:extLst>
        </xdr:cNvPr>
        <xdr:cNvSpPr/>
      </xdr:nvSpPr>
      <xdr:spPr>
        <a:xfrm>
          <a:off x="33162240" y="8534400"/>
          <a:ext cx="1790700" cy="525780"/>
        </a:xfrm>
        <a:prstGeom prst="wedgeRectCallout">
          <a:avLst>
            <a:gd name="adj1" fmla="val -83922"/>
            <a:gd name="adj2" fmla="val 14313"/>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共通様式から転記されないため、記入してください</a:t>
          </a:r>
        </a:p>
      </xdr:txBody>
    </xdr:sp>
    <xdr:clientData/>
  </xdr:twoCellAnchor>
  <xdr:twoCellAnchor>
    <xdr:from>
      <xdr:col>70</xdr:col>
      <xdr:colOff>152400</xdr:colOff>
      <xdr:row>9</xdr:row>
      <xdr:rowOff>228600</xdr:rowOff>
    </xdr:from>
    <xdr:to>
      <xdr:col>73</xdr:col>
      <xdr:colOff>91440</xdr:colOff>
      <xdr:row>11</xdr:row>
      <xdr:rowOff>220980</xdr:rowOff>
    </xdr:to>
    <xdr:sp macro="" textlink="">
      <xdr:nvSpPr>
        <xdr:cNvPr id="5" name="吹き出し: 四角形 1">
          <a:extLst>
            <a:ext uri="{FF2B5EF4-FFF2-40B4-BE49-F238E27FC236}">
              <a16:creationId xmlns:a16="http://schemas.microsoft.com/office/drawing/2014/main" id="{00000000-0008-0000-0300-000005000000}"/>
            </a:ext>
          </a:extLst>
        </xdr:cNvPr>
        <xdr:cNvSpPr/>
      </xdr:nvSpPr>
      <xdr:spPr>
        <a:xfrm>
          <a:off x="33398460" y="1729740"/>
          <a:ext cx="1790700" cy="525780"/>
        </a:xfrm>
        <a:prstGeom prst="wedgeRectCallout">
          <a:avLst>
            <a:gd name="adj1" fmla="val -73284"/>
            <a:gd name="adj2" fmla="val -42209"/>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基本情報入力シートから転記されます。</a:t>
          </a:r>
        </a:p>
      </xdr:txBody>
    </xdr:sp>
    <xdr:clientData/>
  </xdr:twoCellAnchor>
  <xdr:twoCellAnchor>
    <xdr:from>
      <xdr:col>70</xdr:col>
      <xdr:colOff>198120</xdr:colOff>
      <xdr:row>13</xdr:row>
      <xdr:rowOff>0</xdr:rowOff>
    </xdr:from>
    <xdr:to>
      <xdr:col>73</xdr:col>
      <xdr:colOff>137160</xdr:colOff>
      <xdr:row>13</xdr:row>
      <xdr:rowOff>129540</xdr:rowOff>
    </xdr:to>
    <xdr:sp macro="" textlink="">
      <xdr:nvSpPr>
        <xdr:cNvPr id="6" name="吹き出し: 四角形 1">
          <a:extLst>
            <a:ext uri="{FF2B5EF4-FFF2-40B4-BE49-F238E27FC236}">
              <a16:creationId xmlns:a16="http://schemas.microsoft.com/office/drawing/2014/main" id="{00000000-0008-0000-0300-000006000000}"/>
            </a:ext>
          </a:extLst>
        </xdr:cNvPr>
        <xdr:cNvSpPr/>
      </xdr:nvSpPr>
      <xdr:spPr>
        <a:xfrm>
          <a:off x="33444180" y="2385060"/>
          <a:ext cx="1790700" cy="129540"/>
        </a:xfrm>
        <a:prstGeom prst="wedgeRectCallout">
          <a:avLst>
            <a:gd name="adj1" fmla="val -73284"/>
            <a:gd name="adj2" fmla="val -42209"/>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基本情報入力シートから転記されます。</a:t>
          </a:r>
        </a:p>
      </xdr:txBody>
    </xdr:sp>
    <xdr:clientData/>
  </xdr:twoCellAnchor>
  <xdr:twoCellAnchor>
    <xdr:from>
      <xdr:col>70</xdr:col>
      <xdr:colOff>198120</xdr:colOff>
      <xdr:row>17</xdr:row>
      <xdr:rowOff>76200</xdr:rowOff>
    </xdr:from>
    <xdr:to>
      <xdr:col>73</xdr:col>
      <xdr:colOff>137160</xdr:colOff>
      <xdr:row>19</xdr:row>
      <xdr:rowOff>251460</xdr:rowOff>
    </xdr:to>
    <xdr:sp macro="" textlink="">
      <xdr:nvSpPr>
        <xdr:cNvPr id="7" name="吹き出し: 四角形 1">
          <a:extLst>
            <a:ext uri="{FF2B5EF4-FFF2-40B4-BE49-F238E27FC236}">
              <a16:creationId xmlns:a16="http://schemas.microsoft.com/office/drawing/2014/main" id="{00000000-0008-0000-0300-000007000000}"/>
            </a:ext>
          </a:extLst>
        </xdr:cNvPr>
        <xdr:cNvSpPr/>
      </xdr:nvSpPr>
      <xdr:spPr>
        <a:xfrm>
          <a:off x="33444180" y="3512820"/>
          <a:ext cx="1790700" cy="525780"/>
        </a:xfrm>
        <a:prstGeom prst="wedgeRectCallout">
          <a:avLst>
            <a:gd name="adj1" fmla="val -73284"/>
            <a:gd name="adj2" fmla="val -42209"/>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基本情報入力シートから転記されます。</a:t>
          </a:r>
        </a:p>
      </xdr:txBody>
    </xdr:sp>
    <xdr:clientData/>
  </xdr:twoCellAnchor>
  <xdr:twoCellAnchor>
    <xdr:from>
      <xdr:col>70</xdr:col>
      <xdr:colOff>198120</xdr:colOff>
      <xdr:row>26</xdr:row>
      <xdr:rowOff>0</xdr:rowOff>
    </xdr:from>
    <xdr:to>
      <xdr:col>73</xdr:col>
      <xdr:colOff>137160</xdr:colOff>
      <xdr:row>26</xdr:row>
      <xdr:rowOff>220980</xdr:rowOff>
    </xdr:to>
    <xdr:sp macro="" textlink="">
      <xdr:nvSpPr>
        <xdr:cNvPr id="8" name="吹き出し: 四角形 1">
          <a:extLst>
            <a:ext uri="{FF2B5EF4-FFF2-40B4-BE49-F238E27FC236}">
              <a16:creationId xmlns:a16="http://schemas.microsoft.com/office/drawing/2014/main" id="{00000000-0008-0000-0300-000008000000}"/>
            </a:ext>
          </a:extLst>
        </xdr:cNvPr>
        <xdr:cNvSpPr/>
      </xdr:nvSpPr>
      <xdr:spPr>
        <a:xfrm>
          <a:off x="33444180" y="7482840"/>
          <a:ext cx="1790700" cy="220980"/>
        </a:xfrm>
        <a:prstGeom prst="wedgeRectCallout">
          <a:avLst>
            <a:gd name="adj1" fmla="val -73284"/>
            <a:gd name="adj2" fmla="val -42209"/>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基本情報入力シートから転記されます。</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43</xdr:col>
          <xdr:colOff>47625</xdr:colOff>
          <xdr:row>6</xdr:row>
          <xdr:rowOff>171450</xdr:rowOff>
        </xdr:from>
        <xdr:to>
          <xdr:col>45</xdr:col>
          <xdr:colOff>9525</xdr:colOff>
          <xdr:row>8</xdr:row>
          <xdr:rowOff>38100</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0400-000001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11</xdr:row>
          <xdr:rowOff>285750</xdr:rowOff>
        </xdr:from>
        <xdr:to>
          <xdr:col>45</xdr:col>
          <xdr:colOff>9525</xdr:colOff>
          <xdr:row>13</xdr:row>
          <xdr:rowOff>38100</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0400-000002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14</xdr:row>
          <xdr:rowOff>104775</xdr:rowOff>
        </xdr:from>
        <xdr:to>
          <xdr:col>45</xdr:col>
          <xdr:colOff>0</xdr:colOff>
          <xdr:row>16</xdr:row>
          <xdr:rowOff>9525</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0400-000003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22</xdr:row>
          <xdr:rowOff>171450</xdr:rowOff>
        </xdr:from>
        <xdr:to>
          <xdr:col>45</xdr:col>
          <xdr:colOff>9525</xdr:colOff>
          <xdr:row>24</xdr:row>
          <xdr:rowOff>0</xdr:rowOff>
        </xdr:to>
        <xdr:sp macro="" textlink="">
          <xdr:nvSpPr>
            <xdr:cNvPr id="345092" name="Check Box 4" hidden="1">
              <a:extLst>
                <a:ext uri="{63B3BB69-23CF-44E3-9099-C40C66FF867C}">
                  <a14:compatExt spid="_x0000_s345092"/>
                </a:ext>
                <a:ext uri="{FF2B5EF4-FFF2-40B4-BE49-F238E27FC236}">
                  <a16:creationId xmlns:a16="http://schemas.microsoft.com/office/drawing/2014/main" id="{00000000-0008-0000-0400-000004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24</xdr:row>
          <xdr:rowOff>171450</xdr:rowOff>
        </xdr:from>
        <xdr:to>
          <xdr:col>45</xdr:col>
          <xdr:colOff>9525</xdr:colOff>
          <xdr:row>26</xdr:row>
          <xdr:rowOff>38100</xdr:rowOff>
        </xdr:to>
        <xdr:sp macro="" textlink="">
          <xdr:nvSpPr>
            <xdr:cNvPr id="345093" name="Check Box 5" hidden="1">
              <a:extLst>
                <a:ext uri="{63B3BB69-23CF-44E3-9099-C40C66FF867C}">
                  <a14:compatExt spid="_x0000_s345093"/>
                </a:ext>
                <a:ext uri="{FF2B5EF4-FFF2-40B4-BE49-F238E27FC236}">
                  <a16:creationId xmlns:a16="http://schemas.microsoft.com/office/drawing/2014/main" id="{00000000-0008-0000-0400-000005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27</xdr:row>
          <xdr:rowOff>171450</xdr:rowOff>
        </xdr:from>
        <xdr:to>
          <xdr:col>45</xdr:col>
          <xdr:colOff>9525</xdr:colOff>
          <xdr:row>29</xdr:row>
          <xdr:rowOff>38100</xdr:rowOff>
        </xdr:to>
        <xdr:sp macro="" textlink="">
          <xdr:nvSpPr>
            <xdr:cNvPr id="345094" name="Check Box 6" hidden="1">
              <a:extLst>
                <a:ext uri="{63B3BB69-23CF-44E3-9099-C40C66FF867C}">
                  <a14:compatExt spid="_x0000_s345094"/>
                </a:ext>
                <a:ext uri="{FF2B5EF4-FFF2-40B4-BE49-F238E27FC236}">
                  <a16:creationId xmlns:a16="http://schemas.microsoft.com/office/drawing/2014/main" id="{00000000-0008-0000-0400-000006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29</xdr:row>
          <xdr:rowOff>171450</xdr:rowOff>
        </xdr:from>
        <xdr:to>
          <xdr:col>45</xdr:col>
          <xdr:colOff>9525</xdr:colOff>
          <xdr:row>31</xdr:row>
          <xdr:rowOff>38100</xdr:rowOff>
        </xdr:to>
        <xdr:sp macro="" textlink="">
          <xdr:nvSpPr>
            <xdr:cNvPr id="345095" name="Check Box 7" hidden="1">
              <a:extLst>
                <a:ext uri="{63B3BB69-23CF-44E3-9099-C40C66FF867C}">
                  <a14:compatExt spid="_x0000_s345095"/>
                </a:ext>
                <a:ext uri="{FF2B5EF4-FFF2-40B4-BE49-F238E27FC236}">
                  <a16:creationId xmlns:a16="http://schemas.microsoft.com/office/drawing/2014/main" id="{00000000-0008-0000-0400-000007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31</xdr:row>
          <xdr:rowOff>171450</xdr:rowOff>
        </xdr:from>
        <xdr:to>
          <xdr:col>45</xdr:col>
          <xdr:colOff>9525</xdr:colOff>
          <xdr:row>33</xdr:row>
          <xdr:rowOff>19050</xdr:rowOff>
        </xdr:to>
        <xdr:sp macro="" textlink="">
          <xdr:nvSpPr>
            <xdr:cNvPr id="345096" name="Check Box 8" hidden="1">
              <a:extLst>
                <a:ext uri="{63B3BB69-23CF-44E3-9099-C40C66FF867C}">
                  <a14:compatExt spid="_x0000_s345096"/>
                </a:ext>
                <a:ext uri="{FF2B5EF4-FFF2-40B4-BE49-F238E27FC236}">
                  <a16:creationId xmlns:a16="http://schemas.microsoft.com/office/drawing/2014/main" id="{00000000-0008-0000-0400-000008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34</xdr:row>
          <xdr:rowOff>542925</xdr:rowOff>
        </xdr:from>
        <xdr:to>
          <xdr:col>45</xdr:col>
          <xdr:colOff>9525</xdr:colOff>
          <xdr:row>36</xdr:row>
          <xdr:rowOff>9525</xdr:rowOff>
        </xdr:to>
        <xdr:sp macro="" textlink="">
          <xdr:nvSpPr>
            <xdr:cNvPr id="345098" name="Check Box 10" hidden="1">
              <a:extLst>
                <a:ext uri="{63B3BB69-23CF-44E3-9099-C40C66FF867C}">
                  <a14:compatExt spid="_x0000_s345098"/>
                </a:ext>
                <a:ext uri="{FF2B5EF4-FFF2-40B4-BE49-F238E27FC236}">
                  <a16:creationId xmlns:a16="http://schemas.microsoft.com/office/drawing/2014/main" id="{00000000-0008-0000-0400-00000A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36</xdr:row>
          <xdr:rowOff>1076325</xdr:rowOff>
        </xdr:from>
        <xdr:to>
          <xdr:col>45</xdr:col>
          <xdr:colOff>9525</xdr:colOff>
          <xdr:row>38</xdr:row>
          <xdr:rowOff>38100</xdr:rowOff>
        </xdr:to>
        <xdr:sp macro="" textlink="">
          <xdr:nvSpPr>
            <xdr:cNvPr id="345099" name="Check Box 11" hidden="1">
              <a:extLst>
                <a:ext uri="{63B3BB69-23CF-44E3-9099-C40C66FF867C}">
                  <a14:compatExt spid="_x0000_s345099"/>
                </a:ext>
                <a:ext uri="{FF2B5EF4-FFF2-40B4-BE49-F238E27FC236}">
                  <a16:creationId xmlns:a16="http://schemas.microsoft.com/office/drawing/2014/main" id="{00000000-0008-0000-0400-00000B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38</xdr:row>
          <xdr:rowOff>552450</xdr:rowOff>
        </xdr:from>
        <xdr:to>
          <xdr:col>45</xdr:col>
          <xdr:colOff>9525</xdr:colOff>
          <xdr:row>40</xdr:row>
          <xdr:rowOff>19050</xdr:rowOff>
        </xdr:to>
        <xdr:sp macro="" textlink="">
          <xdr:nvSpPr>
            <xdr:cNvPr id="345100" name="Check Box 12" hidden="1">
              <a:extLst>
                <a:ext uri="{63B3BB69-23CF-44E3-9099-C40C66FF867C}">
                  <a14:compatExt spid="_x0000_s345100"/>
                </a:ext>
                <a:ext uri="{FF2B5EF4-FFF2-40B4-BE49-F238E27FC236}">
                  <a16:creationId xmlns:a16="http://schemas.microsoft.com/office/drawing/2014/main" id="{00000000-0008-0000-0400-00000C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40</xdr:row>
          <xdr:rowOff>228600</xdr:rowOff>
        </xdr:from>
        <xdr:to>
          <xdr:col>45</xdr:col>
          <xdr:colOff>9525</xdr:colOff>
          <xdr:row>42</xdr:row>
          <xdr:rowOff>19050</xdr:rowOff>
        </xdr:to>
        <xdr:sp macro="" textlink="">
          <xdr:nvSpPr>
            <xdr:cNvPr id="345101" name="Check Box 13" hidden="1">
              <a:extLst>
                <a:ext uri="{63B3BB69-23CF-44E3-9099-C40C66FF867C}">
                  <a14:compatExt spid="_x0000_s345101"/>
                </a:ext>
                <a:ext uri="{FF2B5EF4-FFF2-40B4-BE49-F238E27FC236}">
                  <a16:creationId xmlns:a16="http://schemas.microsoft.com/office/drawing/2014/main" id="{00000000-0008-0000-0400-00000D44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43</xdr:col>
          <xdr:colOff>47625</xdr:colOff>
          <xdr:row>6</xdr:row>
          <xdr:rowOff>171450</xdr:rowOff>
        </xdr:from>
        <xdr:to>
          <xdr:col>45</xdr:col>
          <xdr:colOff>9525</xdr:colOff>
          <xdr:row>8</xdr:row>
          <xdr:rowOff>38100</xdr:rowOff>
        </xdr:to>
        <xdr:sp macro="" textlink="">
          <xdr:nvSpPr>
            <xdr:cNvPr id="346113" name="Check Box 1" hidden="1">
              <a:extLst>
                <a:ext uri="{63B3BB69-23CF-44E3-9099-C40C66FF867C}">
                  <a14:compatExt spid="_x0000_s346113"/>
                </a:ext>
                <a:ext uri="{FF2B5EF4-FFF2-40B4-BE49-F238E27FC236}">
                  <a16:creationId xmlns:a16="http://schemas.microsoft.com/office/drawing/2014/main" id="{00000000-0008-0000-0500-0000014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11</xdr:row>
          <xdr:rowOff>238125</xdr:rowOff>
        </xdr:from>
        <xdr:to>
          <xdr:col>45</xdr:col>
          <xdr:colOff>9525</xdr:colOff>
          <xdr:row>12</xdr:row>
          <xdr:rowOff>180975</xdr:rowOff>
        </xdr:to>
        <xdr:sp macro="" textlink="">
          <xdr:nvSpPr>
            <xdr:cNvPr id="346114" name="Check Box 2" hidden="1">
              <a:extLst>
                <a:ext uri="{63B3BB69-23CF-44E3-9099-C40C66FF867C}">
                  <a14:compatExt spid="_x0000_s346114"/>
                </a:ext>
                <a:ext uri="{FF2B5EF4-FFF2-40B4-BE49-F238E27FC236}">
                  <a16:creationId xmlns:a16="http://schemas.microsoft.com/office/drawing/2014/main" id="{00000000-0008-0000-0500-0000024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15</xdr:row>
          <xdr:rowOff>19050</xdr:rowOff>
        </xdr:from>
        <xdr:to>
          <xdr:col>45</xdr:col>
          <xdr:colOff>9525</xdr:colOff>
          <xdr:row>16</xdr:row>
          <xdr:rowOff>76200</xdr:rowOff>
        </xdr:to>
        <xdr:sp macro="" textlink="">
          <xdr:nvSpPr>
            <xdr:cNvPr id="346115" name="Check Box 3" hidden="1">
              <a:extLst>
                <a:ext uri="{63B3BB69-23CF-44E3-9099-C40C66FF867C}">
                  <a14:compatExt spid="_x0000_s346115"/>
                </a:ext>
                <a:ext uri="{FF2B5EF4-FFF2-40B4-BE49-F238E27FC236}">
                  <a16:creationId xmlns:a16="http://schemas.microsoft.com/office/drawing/2014/main" id="{00000000-0008-0000-0500-0000034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22</xdr:row>
          <xdr:rowOff>171450</xdr:rowOff>
        </xdr:from>
        <xdr:to>
          <xdr:col>45</xdr:col>
          <xdr:colOff>9525</xdr:colOff>
          <xdr:row>24</xdr:row>
          <xdr:rowOff>0</xdr:rowOff>
        </xdr:to>
        <xdr:sp macro="" textlink="">
          <xdr:nvSpPr>
            <xdr:cNvPr id="346116" name="Check Box 4" hidden="1">
              <a:extLst>
                <a:ext uri="{63B3BB69-23CF-44E3-9099-C40C66FF867C}">
                  <a14:compatExt spid="_x0000_s346116"/>
                </a:ext>
                <a:ext uri="{FF2B5EF4-FFF2-40B4-BE49-F238E27FC236}">
                  <a16:creationId xmlns:a16="http://schemas.microsoft.com/office/drawing/2014/main" id="{00000000-0008-0000-0500-0000044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24</xdr:row>
          <xdr:rowOff>171450</xdr:rowOff>
        </xdr:from>
        <xdr:to>
          <xdr:col>45</xdr:col>
          <xdr:colOff>9525</xdr:colOff>
          <xdr:row>26</xdr:row>
          <xdr:rowOff>38100</xdr:rowOff>
        </xdr:to>
        <xdr:sp macro="" textlink="">
          <xdr:nvSpPr>
            <xdr:cNvPr id="346117" name="Check Box 5" hidden="1">
              <a:extLst>
                <a:ext uri="{63B3BB69-23CF-44E3-9099-C40C66FF867C}">
                  <a14:compatExt spid="_x0000_s346117"/>
                </a:ext>
                <a:ext uri="{FF2B5EF4-FFF2-40B4-BE49-F238E27FC236}">
                  <a16:creationId xmlns:a16="http://schemas.microsoft.com/office/drawing/2014/main" id="{00000000-0008-0000-0500-0000054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27</xdr:row>
          <xdr:rowOff>171450</xdr:rowOff>
        </xdr:from>
        <xdr:to>
          <xdr:col>45</xdr:col>
          <xdr:colOff>9525</xdr:colOff>
          <xdr:row>29</xdr:row>
          <xdr:rowOff>38100</xdr:rowOff>
        </xdr:to>
        <xdr:sp macro="" textlink="">
          <xdr:nvSpPr>
            <xdr:cNvPr id="346118" name="Check Box 6" hidden="1">
              <a:extLst>
                <a:ext uri="{63B3BB69-23CF-44E3-9099-C40C66FF867C}">
                  <a14:compatExt spid="_x0000_s346118"/>
                </a:ext>
                <a:ext uri="{FF2B5EF4-FFF2-40B4-BE49-F238E27FC236}">
                  <a16:creationId xmlns:a16="http://schemas.microsoft.com/office/drawing/2014/main" id="{00000000-0008-0000-0500-0000064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29</xdr:row>
          <xdr:rowOff>171450</xdr:rowOff>
        </xdr:from>
        <xdr:to>
          <xdr:col>45</xdr:col>
          <xdr:colOff>9525</xdr:colOff>
          <xdr:row>31</xdr:row>
          <xdr:rowOff>38100</xdr:rowOff>
        </xdr:to>
        <xdr:sp macro="" textlink="">
          <xdr:nvSpPr>
            <xdr:cNvPr id="346119" name="Check Box 7" hidden="1">
              <a:extLst>
                <a:ext uri="{63B3BB69-23CF-44E3-9099-C40C66FF867C}">
                  <a14:compatExt spid="_x0000_s346119"/>
                </a:ext>
                <a:ext uri="{FF2B5EF4-FFF2-40B4-BE49-F238E27FC236}">
                  <a16:creationId xmlns:a16="http://schemas.microsoft.com/office/drawing/2014/main" id="{00000000-0008-0000-0500-0000074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31</xdr:row>
          <xdr:rowOff>171450</xdr:rowOff>
        </xdr:from>
        <xdr:to>
          <xdr:col>45</xdr:col>
          <xdr:colOff>9525</xdr:colOff>
          <xdr:row>33</xdr:row>
          <xdr:rowOff>19050</xdr:rowOff>
        </xdr:to>
        <xdr:sp macro="" textlink="">
          <xdr:nvSpPr>
            <xdr:cNvPr id="346120" name="Check Box 8" hidden="1">
              <a:extLst>
                <a:ext uri="{63B3BB69-23CF-44E3-9099-C40C66FF867C}">
                  <a14:compatExt spid="_x0000_s346120"/>
                </a:ext>
                <a:ext uri="{FF2B5EF4-FFF2-40B4-BE49-F238E27FC236}">
                  <a16:creationId xmlns:a16="http://schemas.microsoft.com/office/drawing/2014/main" id="{00000000-0008-0000-0500-0000084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34</xdr:row>
          <xdr:rowOff>552450</xdr:rowOff>
        </xdr:from>
        <xdr:to>
          <xdr:col>45</xdr:col>
          <xdr:colOff>9525</xdr:colOff>
          <xdr:row>36</xdr:row>
          <xdr:rowOff>19050</xdr:rowOff>
        </xdr:to>
        <xdr:sp macro="" textlink="">
          <xdr:nvSpPr>
            <xdr:cNvPr id="346121" name="Check Box 9" hidden="1">
              <a:extLst>
                <a:ext uri="{63B3BB69-23CF-44E3-9099-C40C66FF867C}">
                  <a14:compatExt spid="_x0000_s346121"/>
                </a:ext>
                <a:ext uri="{FF2B5EF4-FFF2-40B4-BE49-F238E27FC236}">
                  <a16:creationId xmlns:a16="http://schemas.microsoft.com/office/drawing/2014/main" id="{00000000-0008-0000-0500-0000094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36</xdr:row>
          <xdr:rowOff>1047750</xdr:rowOff>
        </xdr:from>
        <xdr:to>
          <xdr:col>45</xdr:col>
          <xdr:colOff>9525</xdr:colOff>
          <xdr:row>38</xdr:row>
          <xdr:rowOff>0</xdr:rowOff>
        </xdr:to>
        <xdr:sp macro="" textlink="">
          <xdr:nvSpPr>
            <xdr:cNvPr id="346122" name="Check Box 10" hidden="1">
              <a:extLst>
                <a:ext uri="{63B3BB69-23CF-44E3-9099-C40C66FF867C}">
                  <a14:compatExt spid="_x0000_s346122"/>
                </a:ext>
                <a:ext uri="{FF2B5EF4-FFF2-40B4-BE49-F238E27FC236}">
                  <a16:creationId xmlns:a16="http://schemas.microsoft.com/office/drawing/2014/main" id="{00000000-0008-0000-0500-00000A4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38</xdr:row>
          <xdr:rowOff>571500</xdr:rowOff>
        </xdr:from>
        <xdr:to>
          <xdr:col>45</xdr:col>
          <xdr:colOff>9525</xdr:colOff>
          <xdr:row>40</xdr:row>
          <xdr:rowOff>38100</xdr:rowOff>
        </xdr:to>
        <xdr:sp macro="" textlink="">
          <xdr:nvSpPr>
            <xdr:cNvPr id="346123" name="Check Box 11" hidden="1">
              <a:extLst>
                <a:ext uri="{63B3BB69-23CF-44E3-9099-C40C66FF867C}">
                  <a14:compatExt spid="_x0000_s346123"/>
                </a:ext>
                <a:ext uri="{FF2B5EF4-FFF2-40B4-BE49-F238E27FC236}">
                  <a16:creationId xmlns:a16="http://schemas.microsoft.com/office/drawing/2014/main" id="{00000000-0008-0000-0500-00000B4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40</xdr:row>
          <xdr:rowOff>228600</xdr:rowOff>
        </xdr:from>
        <xdr:to>
          <xdr:col>45</xdr:col>
          <xdr:colOff>9525</xdr:colOff>
          <xdr:row>42</xdr:row>
          <xdr:rowOff>19050</xdr:rowOff>
        </xdr:to>
        <xdr:sp macro="" textlink="">
          <xdr:nvSpPr>
            <xdr:cNvPr id="346124" name="Check Box 12" hidden="1">
              <a:extLst>
                <a:ext uri="{63B3BB69-23CF-44E3-9099-C40C66FF867C}">
                  <a14:compatExt spid="_x0000_s346124"/>
                </a:ext>
                <a:ext uri="{FF2B5EF4-FFF2-40B4-BE49-F238E27FC236}">
                  <a16:creationId xmlns:a16="http://schemas.microsoft.com/office/drawing/2014/main" id="{00000000-0008-0000-0500-00000C48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43</xdr:col>
          <xdr:colOff>47625</xdr:colOff>
          <xdr:row>7</xdr:row>
          <xdr:rowOff>161925</xdr:rowOff>
        </xdr:from>
        <xdr:to>
          <xdr:col>45</xdr:col>
          <xdr:colOff>9525</xdr:colOff>
          <xdr:row>9</xdr:row>
          <xdr:rowOff>28575</xdr:rowOff>
        </xdr:to>
        <xdr:sp macro="" textlink="">
          <xdr:nvSpPr>
            <xdr:cNvPr id="347137" name="Check Box 1" hidden="1">
              <a:extLst>
                <a:ext uri="{63B3BB69-23CF-44E3-9099-C40C66FF867C}">
                  <a14:compatExt spid="_x0000_s347137"/>
                </a:ext>
                <a:ext uri="{FF2B5EF4-FFF2-40B4-BE49-F238E27FC236}">
                  <a16:creationId xmlns:a16="http://schemas.microsoft.com/office/drawing/2014/main" id="{00000000-0008-0000-0600-000001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12</xdr:row>
          <xdr:rowOff>257175</xdr:rowOff>
        </xdr:from>
        <xdr:to>
          <xdr:col>45</xdr:col>
          <xdr:colOff>9525</xdr:colOff>
          <xdr:row>14</xdr:row>
          <xdr:rowOff>9525</xdr:rowOff>
        </xdr:to>
        <xdr:sp macro="" textlink="">
          <xdr:nvSpPr>
            <xdr:cNvPr id="347138" name="Check Box 2" hidden="1">
              <a:extLst>
                <a:ext uri="{63B3BB69-23CF-44E3-9099-C40C66FF867C}">
                  <a14:compatExt spid="_x0000_s347138"/>
                </a:ext>
                <a:ext uri="{FF2B5EF4-FFF2-40B4-BE49-F238E27FC236}">
                  <a16:creationId xmlns:a16="http://schemas.microsoft.com/office/drawing/2014/main" id="{00000000-0008-0000-0600-000002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38100</xdr:colOff>
          <xdr:row>15</xdr:row>
          <xdr:rowOff>114300</xdr:rowOff>
        </xdr:from>
        <xdr:to>
          <xdr:col>45</xdr:col>
          <xdr:colOff>0</xdr:colOff>
          <xdr:row>17</xdr:row>
          <xdr:rowOff>19050</xdr:rowOff>
        </xdr:to>
        <xdr:sp macro="" textlink="">
          <xdr:nvSpPr>
            <xdr:cNvPr id="347139" name="Check Box 3" hidden="1">
              <a:extLst>
                <a:ext uri="{63B3BB69-23CF-44E3-9099-C40C66FF867C}">
                  <a14:compatExt spid="_x0000_s347139"/>
                </a:ext>
                <a:ext uri="{FF2B5EF4-FFF2-40B4-BE49-F238E27FC236}">
                  <a16:creationId xmlns:a16="http://schemas.microsoft.com/office/drawing/2014/main" id="{00000000-0008-0000-0600-000003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23</xdr:row>
          <xdr:rowOff>142875</xdr:rowOff>
        </xdr:from>
        <xdr:to>
          <xdr:col>45</xdr:col>
          <xdr:colOff>9525</xdr:colOff>
          <xdr:row>24</xdr:row>
          <xdr:rowOff>200025</xdr:rowOff>
        </xdr:to>
        <xdr:sp macro="" textlink="">
          <xdr:nvSpPr>
            <xdr:cNvPr id="347140" name="Check Box 4" hidden="1">
              <a:extLst>
                <a:ext uri="{63B3BB69-23CF-44E3-9099-C40C66FF867C}">
                  <a14:compatExt spid="_x0000_s347140"/>
                </a:ext>
                <a:ext uri="{FF2B5EF4-FFF2-40B4-BE49-F238E27FC236}">
                  <a16:creationId xmlns:a16="http://schemas.microsoft.com/office/drawing/2014/main" id="{00000000-0008-0000-0600-000004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25</xdr:row>
          <xdr:rowOff>152400</xdr:rowOff>
        </xdr:from>
        <xdr:to>
          <xdr:col>45</xdr:col>
          <xdr:colOff>9525</xdr:colOff>
          <xdr:row>27</xdr:row>
          <xdr:rowOff>28575</xdr:rowOff>
        </xdr:to>
        <xdr:sp macro="" textlink="">
          <xdr:nvSpPr>
            <xdr:cNvPr id="347141" name="Check Box 5" hidden="1">
              <a:extLst>
                <a:ext uri="{63B3BB69-23CF-44E3-9099-C40C66FF867C}">
                  <a14:compatExt spid="_x0000_s347141"/>
                </a:ext>
                <a:ext uri="{FF2B5EF4-FFF2-40B4-BE49-F238E27FC236}">
                  <a16:creationId xmlns:a16="http://schemas.microsoft.com/office/drawing/2014/main" id="{00000000-0008-0000-0600-000005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27</xdr:row>
          <xdr:rowOff>133350</xdr:rowOff>
        </xdr:from>
        <xdr:to>
          <xdr:col>45</xdr:col>
          <xdr:colOff>9525</xdr:colOff>
          <xdr:row>29</xdr:row>
          <xdr:rowOff>0</xdr:rowOff>
        </xdr:to>
        <xdr:sp macro="" textlink="">
          <xdr:nvSpPr>
            <xdr:cNvPr id="347142" name="Check Box 6" hidden="1">
              <a:extLst>
                <a:ext uri="{63B3BB69-23CF-44E3-9099-C40C66FF867C}">
                  <a14:compatExt spid="_x0000_s347142"/>
                </a:ext>
                <a:ext uri="{FF2B5EF4-FFF2-40B4-BE49-F238E27FC236}">
                  <a16:creationId xmlns:a16="http://schemas.microsoft.com/office/drawing/2014/main" id="{00000000-0008-0000-0600-000006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29</xdr:row>
          <xdr:rowOff>314325</xdr:rowOff>
        </xdr:from>
        <xdr:to>
          <xdr:col>45</xdr:col>
          <xdr:colOff>9525</xdr:colOff>
          <xdr:row>31</xdr:row>
          <xdr:rowOff>19050</xdr:rowOff>
        </xdr:to>
        <xdr:sp macro="" textlink="">
          <xdr:nvSpPr>
            <xdr:cNvPr id="347143" name="Check Box 7" hidden="1">
              <a:extLst>
                <a:ext uri="{63B3BB69-23CF-44E3-9099-C40C66FF867C}">
                  <a14:compatExt spid="_x0000_s347143"/>
                </a:ext>
                <a:ext uri="{FF2B5EF4-FFF2-40B4-BE49-F238E27FC236}">
                  <a16:creationId xmlns:a16="http://schemas.microsoft.com/office/drawing/2014/main" id="{00000000-0008-0000-0600-000007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31</xdr:row>
          <xdr:rowOff>0</xdr:rowOff>
        </xdr:from>
        <xdr:to>
          <xdr:col>45</xdr:col>
          <xdr:colOff>9525</xdr:colOff>
          <xdr:row>33</xdr:row>
          <xdr:rowOff>28575</xdr:rowOff>
        </xdr:to>
        <xdr:sp macro="" textlink="">
          <xdr:nvSpPr>
            <xdr:cNvPr id="347144" name="Check Box 8" hidden="1">
              <a:extLst>
                <a:ext uri="{63B3BB69-23CF-44E3-9099-C40C66FF867C}">
                  <a14:compatExt spid="_x0000_s347144"/>
                </a:ext>
                <a:ext uri="{FF2B5EF4-FFF2-40B4-BE49-F238E27FC236}">
                  <a16:creationId xmlns:a16="http://schemas.microsoft.com/office/drawing/2014/main" id="{00000000-0008-0000-0600-000008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33</xdr:row>
          <xdr:rowOff>333375</xdr:rowOff>
        </xdr:from>
        <xdr:to>
          <xdr:col>45</xdr:col>
          <xdr:colOff>9525</xdr:colOff>
          <xdr:row>35</xdr:row>
          <xdr:rowOff>28575</xdr:rowOff>
        </xdr:to>
        <xdr:sp macro="" textlink="">
          <xdr:nvSpPr>
            <xdr:cNvPr id="347145" name="Check Box 9" hidden="1">
              <a:extLst>
                <a:ext uri="{63B3BB69-23CF-44E3-9099-C40C66FF867C}">
                  <a14:compatExt spid="_x0000_s347145"/>
                </a:ext>
                <a:ext uri="{FF2B5EF4-FFF2-40B4-BE49-F238E27FC236}">
                  <a16:creationId xmlns:a16="http://schemas.microsoft.com/office/drawing/2014/main" id="{00000000-0008-0000-0600-000009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35</xdr:row>
          <xdr:rowOff>247650</xdr:rowOff>
        </xdr:from>
        <xdr:to>
          <xdr:col>45</xdr:col>
          <xdr:colOff>9525</xdr:colOff>
          <xdr:row>37</xdr:row>
          <xdr:rowOff>0</xdr:rowOff>
        </xdr:to>
        <xdr:sp macro="" textlink="">
          <xdr:nvSpPr>
            <xdr:cNvPr id="347146" name="Check Box 10" hidden="1">
              <a:extLst>
                <a:ext uri="{63B3BB69-23CF-44E3-9099-C40C66FF867C}">
                  <a14:compatExt spid="_x0000_s347146"/>
                </a:ext>
                <a:ext uri="{FF2B5EF4-FFF2-40B4-BE49-F238E27FC236}">
                  <a16:creationId xmlns:a16="http://schemas.microsoft.com/office/drawing/2014/main" id="{00000000-0008-0000-0600-00000A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37</xdr:row>
          <xdr:rowOff>619125</xdr:rowOff>
        </xdr:from>
        <xdr:to>
          <xdr:col>45</xdr:col>
          <xdr:colOff>9525</xdr:colOff>
          <xdr:row>39</xdr:row>
          <xdr:rowOff>9525</xdr:rowOff>
        </xdr:to>
        <xdr:sp macro="" textlink="">
          <xdr:nvSpPr>
            <xdr:cNvPr id="347147" name="Check Box 11" hidden="1">
              <a:extLst>
                <a:ext uri="{63B3BB69-23CF-44E3-9099-C40C66FF867C}">
                  <a14:compatExt spid="_x0000_s347147"/>
                </a:ext>
                <a:ext uri="{FF2B5EF4-FFF2-40B4-BE49-F238E27FC236}">
                  <a16:creationId xmlns:a16="http://schemas.microsoft.com/office/drawing/2014/main" id="{00000000-0008-0000-0600-00000B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41</xdr:row>
          <xdr:rowOff>466725</xdr:rowOff>
        </xdr:from>
        <xdr:to>
          <xdr:col>45</xdr:col>
          <xdr:colOff>9525</xdr:colOff>
          <xdr:row>43</xdr:row>
          <xdr:rowOff>19050</xdr:rowOff>
        </xdr:to>
        <xdr:sp macro="" textlink="">
          <xdr:nvSpPr>
            <xdr:cNvPr id="347148" name="Check Box 12" hidden="1">
              <a:extLst>
                <a:ext uri="{63B3BB69-23CF-44E3-9099-C40C66FF867C}">
                  <a14:compatExt spid="_x0000_s347148"/>
                </a:ext>
                <a:ext uri="{FF2B5EF4-FFF2-40B4-BE49-F238E27FC236}">
                  <a16:creationId xmlns:a16="http://schemas.microsoft.com/office/drawing/2014/main" id="{00000000-0008-0000-0600-00000C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45</xdr:row>
          <xdr:rowOff>228600</xdr:rowOff>
        </xdr:from>
        <xdr:to>
          <xdr:col>45</xdr:col>
          <xdr:colOff>9525</xdr:colOff>
          <xdr:row>47</xdr:row>
          <xdr:rowOff>19050</xdr:rowOff>
        </xdr:to>
        <xdr:sp macro="" textlink="">
          <xdr:nvSpPr>
            <xdr:cNvPr id="347149" name="Check Box 13" hidden="1">
              <a:extLst>
                <a:ext uri="{63B3BB69-23CF-44E3-9099-C40C66FF867C}">
                  <a14:compatExt spid="_x0000_s347149"/>
                </a:ext>
                <a:ext uri="{FF2B5EF4-FFF2-40B4-BE49-F238E27FC236}">
                  <a16:creationId xmlns:a16="http://schemas.microsoft.com/office/drawing/2014/main" id="{00000000-0008-0000-0600-00000D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47625</xdr:colOff>
          <xdr:row>47</xdr:row>
          <xdr:rowOff>171450</xdr:rowOff>
        </xdr:from>
        <xdr:to>
          <xdr:col>45</xdr:col>
          <xdr:colOff>9525</xdr:colOff>
          <xdr:row>49</xdr:row>
          <xdr:rowOff>9525</xdr:rowOff>
        </xdr:to>
        <xdr:sp macro="" textlink="">
          <xdr:nvSpPr>
            <xdr:cNvPr id="347150" name="Check Box 14" hidden="1">
              <a:extLst>
                <a:ext uri="{63B3BB69-23CF-44E3-9099-C40C66FF867C}">
                  <a14:compatExt spid="_x0000_s347150"/>
                </a:ext>
                <a:ext uri="{FF2B5EF4-FFF2-40B4-BE49-F238E27FC236}">
                  <a16:creationId xmlns:a16="http://schemas.microsoft.com/office/drawing/2014/main" id="{00000000-0008-0000-0600-00000E4C05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60</xdr:col>
      <xdr:colOff>175392</xdr:colOff>
      <xdr:row>108</xdr:row>
      <xdr:rowOff>7768</xdr:rowOff>
    </xdr:from>
    <xdr:to>
      <xdr:col>60</xdr:col>
      <xdr:colOff>187817</xdr:colOff>
      <xdr:row>117</xdr:row>
      <xdr:rowOff>97384</xdr:rowOff>
    </xdr:to>
    <xdr:cxnSp macro="">
      <xdr:nvCxnSpPr>
        <xdr:cNvPr id="2" name="直線コネクタ 1">
          <a:extLst>
            <a:ext uri="{FF2B5EF4-FFF2-40B4-BE49-F238E27FC236}">
              <a16:creationId xmlns:a16="http://schemas.microsoft.com/office/drawing/2014/main" id="{00000000-0008-0000-0600-000002000000}"/>
            </a:ext>
          </a:extLst>
        </xdr:cNvPr>
        <xdr:cNvCxnSpPr/>
      </xdr:nvCxnSpPr>
      <xdr:spPr>
        <a:xfrm flipH="1">
          <a:off x="12170542" y="20394443"/>
          <a:ext cx="9250" cy="1886666"/>
        </a:xfrm>
        <a:prstGeom prst="line">
          <a:avLst/>
        </a:prstGeom>
        <a:ln w="15875">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367453</xdr:colOff>
      <xdr:row>85</xdr:row>
      <xdr:rowOff>3387</xdr:rowOff>
    </xdr:from>
    <xdr:to>
      <xdr:col>2</xdr:col>
      <xdr:colOff>58843</xdr:colOff>
      <xdr:row>87</xdr:row>
      <xdr:rowOff>55764</xdr:rowOff>
    </xdr:to>
    <xdr:sp macro="" textlink="">
      <xdr:nvSpPr>
        <xdr:cNvPr id="3" name="Check Box 2" hidden="1">
          <a:extLst>
            <a:ext uri="{63B3BB69-23CF-44E3-9099-C40C66FF867C}">
              <a14:compatExt xmlns:a14="http://schemas.microsoft.com/office/drawing/2010/main" spid="_x0000_s62466"/>
            </a:ext>
            <a:ext uri="{FF2B5EF4-FFF2-40B4-BE49-F238E27FC236}">
              <a16:creationId xmlns:a16="http://schemas.microsoft.com/office/drawing/2014/main" id="{00000000-0008-0000-0600-000003000000}"/>
            </a:ext>
          </a:extLst>
        </xdr:cNvPr>
        <xdr:cNvSpPr/>
      </xdr:nvSpPr>
      <xdr:spPr bwMode="auto">
        <a:xfrm>
          <a:off x="475403" y="15846637"/>
          <a:ext cx="326390" cy="4397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twoCellAnchor>
  <xdr:twoCellAnchor editAs="oneCell">
    <xdr:from>
      <xdr:col>1</xdr:col>
      <xdr:colOff>357293</xdr:colOff>
      <xdr:row>86</xdr:row>
      <xdr:rowOff>0</xdr:rowOff>
    </xdr:from>
    <xdr:to>
      <xdr:col>2</xdr:col>
      <xdr:colOff>55033</xdr:colOff>
      <xdr:row>88</xdr:row>
      <xdr:rowOff>59997</xdr:rowOff>
    </xdr:to>
    <xdr:sp macro="" textlink="">
      <xdr:nvSpPr>
        <xdr:cNvPr id="4" name="Check Box 3">
          <a:extLst>
            <a:ext uri="{63B3BB69-23CF-44E3-9099-C40C66FF867C}">
              <a14:compatExt xmlns:a14="http://schemas.microsoft.com/office/drawing/2010/main" spid="_x0000_s62467"/>
            </a:ext>
            <a:ext uri="{FF2B5EF4-FFF2-40B4-BE49-F238E27FC236}">
              <a16:creationId xmlns:a16="http://schemas.microsoft.com/office/drawing/2014/main" id="{00000000-0008-0000-0600-000004000000}"/>
            </a:ext>
          </a:extLst>
        </xdr:cNvPr>
        <xdr:cNvSpPr/>
      </xdr:nvSpPr>
      <xdr:spPr bwMode="auto">
        <a:xfrm>
          <a:off x="458893" y="16002000"/>
          <a:ext cx="339090" cy="36479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twoCellAnchor>
  <xdr:twoCellAnchor editAs="oneCell">
    <xdr:from>
      <xdr:col>1</xdr:col>
      <xdr:colOff>366607</xdr:colOff>
      <xdr:row>86</xdr:row>
      <xdr:rowOff>0</xdr:rowOff>
    </xdr:from>
    <xdr:to>
      <xdr:col>2</xdr:col>
      <xdr:colOff>63712</xdr:colOff>
      <xdr:row>88</xdr:row>
      <xdr:rowOff>58400</xdr:rowOff>
    </xdr:to>
    <xdr:sp macro="" textlink="">
      <xdr:nvSpPr>
        <xdr:cNvPr id="5" name="Check Box 5">
          <a:extLst>
            <a:ext uri="{63B3BB69-23CF-44E3-9099-C40C66FF867C}">
              <a14:compatExt xmlns:a14="http://schemas.microsoft.com/office/drawing/2010/main" spid="_x0000_s62469"/>
            </a:ext>
            <a:ext uri="{FF2B5EF4-FFF2-40B4-BE49-F238E27FC236}">
              <a16:creationId xmlns:a16="http://schemas.microsoft.com/office/drawing/2014/main" id="{00000000-0008-0000-0600-000005000000}"/>
            </a:ext>
          </a:extLst>
        </xdr:cNvPr>
        <xdr:cNvSpPr/>
      </xdr:nvSpPr>
      <xdr:spPr bwMode="auto">
        <a:xfrm>
          <a:off x="474557" y="16002000"/>
          <a:ext cx="332105" cy="363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1</xdr:col>
          <xdr:colOff>466725</xdr:colOff>
          <xdr:row>89</xdr:row>
          <xdr:rowOff>19050</xdr:rowOff>
        </xdr:from>
        <xdr:to>
          <xdr:col>2</xdr:col>
          <xdr:colOff>76200</xdr:colOff>
          <xdr:row>91</xdr:row>
          <xdr:rowOff>57150</xdr:rowOff>
        </xdr:to>
        <xdr:sp macro="" textlink="">
          <xdr:nvSpPr>
            <xdr:cNvPr id="296961" name="Check Box 1" hidden="1">
              <a:extLst>
                <a:ext uri="{63B3BB69-23CF-44E3-9099-C40C66FF867C}">
                  <a14:compatExt spid="_x0000_s296961"/>
                </a:ext>
                <a:ext uri="{FF2B5EF4-FFF2-40B4-BE49-F238E27FC236}">
                  <a16:creationId xmlns:a16="http://schemas.microsoft.com/office/drawing/2014/main" id="{00000000-0008-0000-0800-000001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90</xdr:row>
          <xdr:rowOff>200025</xdr:rowOff>
        </xdr:from>
        <xdr:to>
          <xdr:col>2</xdr:col>
          <xdr:colOff>76200</xdr:colOff>
          <xdr:row>92</xdr:row>
          <xdr:rowOff>57150</xdr:rowOff>
        </xdr:to>
        <xdr:sp macro="" textlink="">
          <xdr:nvSpPr>
            <xdr:cNvPr id="296962" name="Check Box 2" hidden="1">
              <a:extLst>
                <a:ext uri="{63B3BB69-23CF-44E3-9099-C40C66FF867C}">
                  <a14:compatExt spid="_x0000_s296962"/>
                </a:ext>
                <a:ext uri="{FF2B5EF4-FFF2-40B4-BE49-F238E27FC236}">
                  <a16:creationId xmlns:a16="http://schemas.microsoft.com/office/drawing/2014/main" id="{00000000-0008-0000-0800-000002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581025</xdr:colOff>
          <xdr:row>89</xdr:row>
          <xdr:rowOff>19050</xdr:rowOff>
        </xdr:from>
        <xdr:to>
          <xdr:col>6</xdr:col>
          <xdr:colOff>190500</xdr:colOff>
          <xdr:row>91</xdr:row>
          <xdr:rowOff>38100</xdr:rowOff>
        </xdr:to>
        <xdr:sp macro="" textlink="">
          <xdr:nvSpPr>
            <xdr:cNvPr id="296963" name="Check Box 3" hidden="1">
              <a:extLst>
                <a:ext uri="{63B3BB69-23CF-44E3-9099-C40C66FF867C}">
                  <a14:compatExt spid="_x0000_s296963"/>
                </a:ext>
                <a:ext uri="{FF2B5EF4-FFF2-40B4-BE49-F238E27FC236}">
                  <a16:creationId xmlns:a16="http://schemas.microsoft.com/office/drawing/2014/main" id="{00000000-0008-0000-0800-000003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581025</xdr:colOff>
          <xdr:row>90</xdr:row>
          <xdr:rowOff>209550</xdr:rowOff>
        </xdr:from>
        <xdr:to>
          <xdr:col>6</xdr:col>
          <xdr:colOff>190500</xdr:colOff>
          <xdr:row>92</xdr:row>
          <xdr:rowOff>57150</xdr:rowOff>
        </xdr:to>
        <xdr:sp macro="" textlink="">
          <xdr:nvSpPr>
            <xdr:cNvPr id="296964" name="Check Box 4" hidden="1">
              <a:extLst>
                <a:ext uri="{63B3BB69-23CF-44E3-9099-C40C66FF867C}">
                  <a14:compatExt spid="_x0000_s296964"/>
                </a:ext>
                <a:ext uri="{FF2B5EF4-FFF2-40B4-BE49-F238E27FC236}">
                  <a16:creationId xmlns:a16="http://schemas.microsoft.com/office/drawing/2014/main" id="{00000000-0008-0000-0800-000004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581025</xdr:colOff>
          <xdr:row>91</xdr:row>
          <xdr:rowOff>209550</xdr:rowOff>
        </xdr:from>
        <xdr:to>
          <xdr:col>6</xdr:col>
          <xdr:colOff>190500</xdr:colOff>
          <xdr:row>93</xdr:row>
          <xdr:rowOff>66675</xdr:rowOff>
        </xdr:to>
        <xdr:sp macro="" textlink="">
          <xdr:nvSpPr>
            <xdr:cNvPr id="296965" name="Check Box 5" hidden="1">
              <a:extLst>
                <a:ext uri="{63B3BB69-23CF-44E3-9099-C40C66FF867C}">
                  <a14:compatExt spid="_x0000_s296965"/>
                </a:ext>
                <a:ext uri="{FF2B5EF4-FFF2-40B4-BE49-F238E27FC236}">
                  <a16:creationId xmlns:a16="http://schemas.microsoft.com/office/drawing/2014/main" id="{00000000-0008-0000-0800-000005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581025</xdr:colOff>
          <xdr:row>92</xdr:row>
          <xdr:rowOff>200025</xdr:rowOff>
        </xdr:from>
        <xdr:to>
          <xdr:col>6</xdr:col>
          <xdr:colOff>190500</xdr:colOff>
          <xdr:row>94</xdr:row>
          <xdr:rowOff>57150</xdr:rowOff>
        </xdr:to>
        <xdr:sp macro="" textlink="">
          <xdr:nvSpPr>
            <xdr:cNvPr id="296966" name="Check Box 6" hidden="1">
              <a:extLst>
                <a:ext uri="{63B3BB69-23CF-44E3-9099-C40C66FF867C}">
                  <a14:compatExt spid="_x0000_s296966"/>
                </a:ext>
                <a:ext uri="{FF2B5EF4-FFF2-40B4-BE49-F238E27FC236}">
                  <a16:creationId xmlns:a16="http://schemas.microsoft.com/office/drawing/2014/main" id="{00000000-0008-0000-0800-000006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367453</xdr:colOff>
      <xdr:row>125</xdr:row>
      <xdr:rowOff>0</xdr:rowOff>
    </xdr:from>
    <xdr:ext cx="320040" cy="457200"/>
    <xdr:sp macro="" textlink="">
      <xdr:nvSpPr>
        <xdr:cNvPr id="6" name="Check Box 2" hidden="1">
          <a:extLst>
            <a:ext uri="{63B3BB69-23CF-44E3-9099-C40C66FF867C}">
              <a14:compatExt xmlns:a14="http://schemas.microsoft.com/office/drawing/2010/main" spid="_x0000_s62466"/>
            </a:ext>
            <a:ext uri="{FF2B5EF4-FFF2-40B4-BE49-F238E27FC236}">
              <a16:creationId xmlns:a16="http://schemas.microsoft.com/office/drawing/2014/main" id="{00000000-0008-0000-0600-000006000000}"/>
            </a:ext>
          </a:extLst>
        </xdr:cNvPr>
        <xdr:cNvSpPr/>
      </xdr:nvSpPr>
      <xdr:spPr bwMode="auto">
        <a:xfrm>
          <a:off x="475403" y="23717250"/>
          <a:ext cx="32004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357293</xdr:colOff>
      <xdr:row>125</xdr:row>
      <xdr:rowOff>0</xdr:rowOff>
    </xdr:from>
    <xdr:ext cx="322580" cy="381000"/>
    <xdr:sp macro="" textlink="">
      <xdr:nvSpPr>
        <xdr:cNvPr id="7" name="Check Box 3" hidden="1">
          <a:extLst>
            <a:ext uri="{63B3BB69-23CF-44E3-9099-C40C66FF867C}">
              <a14:compatExt xmlns:a14="http://schemas.microsoft.com/office/drawing/2010/main" spid="_x0000_s62467"/>
            </a:ext>
            <a:ext uri="{FF2B5EF4-FFF2-40B4-BE49-F238E27FC236}">
              <a16:creationId xmlns:a16="http://schemas.microsoft.com/office/drawing/2014/main" id="{00000000-0008-0000-0600-000007000000}"/>
            </a:ext>
          </a:extLst>
        </xdr:cNvPr>
        <xdr:cNvSpPr/>
      </xdr:nvSpPr>
      <xdr:spPr bwMode="auto">
        <a:xfrm>
          <a:off x="458893" y="23717250"/>
          <a:ext cx="32258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1</xdr:col>
      <xdr:colOff>366607</xdr:colOff>
      <xdr:row>125</xdr:row>
      <xdr:rowOff>0</xdr:rowOff>
    </xdr:from>
    <xdr:ext cx="322580" cy="376767"/>
    <xdr:sp macro="" textlink="">
      <xdr:nvSpPr>
        <xdr:cNvPr id="8" name="Check Box 5" hidden="1">
          <a:extLst>
            <a:ext uri="{63B3BB69-23CF-44E3-9099-C40C66FF867C}">
              <a14:compatExt xmlns:a14="http://schemas.microsoft.com/office/drawing/2010/main" spid="_x0000_s62469"/>
            </a:ext>
            <a:ext uri="{FF2B5EF4-FFF2-40B4-BE49-F238E27FC236}">
              <a16:creationId xmlns:a16="http://schemas.microsoft.com/office/drawing/2014/main" id="{00000000-0008-0000-0600-000008000000}"/>
            </a:ext>
          </a:extLst>
        </xdr:cNvPr>
        <xdr:cNvSpPr/>
      </xdr:nvSpPr>
      <xdr:spPr bwMode="auto">
        <a:xfrm>
          <a:off x="474557" y="23717250"/>
          <a:ext cx="322580" cy="3767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53</xdr:col>
      <xdr:colOff>367453</xdr:colOff>
      <xdr:row>85</xdr:row>
      <xdr:rowOff>3387</xdr:rowOff>
    </xdr:from>
    <xdr:ext cx="320040" cy="452428"/>
    <xdr:sp macro="" textlink="">
      <xdr:nvSpPr>
        <xdr:cNvPr id="9" name="Check Box 2" hidden="1">
          <a:extLst>
            <a:ext uri="{63B3BB69-23CF-44E3-9099-C40C66FF867C}">
              <a14:compatExt xmlns:a14="http://schemas.microsoft.com/office/drawing/2010/main" spid="_x0000_s62466"/>
            </a:ext>
            <a:ext uri="{FF2B5EF4-FFF2-40B4-BE49-F238E27FC236}">
              <a16:creationId xmlns:a16="http://schemas.microsoft.com/office/drawing/2014/main" id="{00000000-0008-0000-0600-000009000000}"/>
            </a:ext>
          </a:extLst>
        </xdr:cNvPr>
        <xdr:cNvSpPr/>
      </xdr:nvSpPr>
      <xdr:spPr bwMode="auto">
        <a:xfrm>
          <a:off x="7895378" y="15846637"/>
          <a:ext cx="320040" cy="45242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53</xdr:col>
      <xdr:colOff>357293</xdr:colOff>
      <xdr:row>86</xdr:row>
      <xdr:rowOff>0</xdr:rowOff>
    </xdr:from>
    <xdr:ext cx="322580" cy="360987"/>
    <xdr:sp macro="" textlink="">
      <xdr:nvSpPr>
        <xdr:cNvPr id="10" name="Check Box 3">
          <a:extLst>
            <a:ext uri="{63B3BB69-23CF-44E3-9099-C40C66FF867C}">
              <a14:compatExt xmlns:a14="http://schemas.microsoft.com/office/drawing/2010/main" spid="_x0000_s62467"/>
            </a:ext>
            <a:ext uri="{FF2B5EF4-FFF2-40B4-BE49-F238E27FC236}">
              <a16:creationId xmlns:a16="http://schemas.microsoft.com/office/drawing/2014/main" id="{00000000-0008-0000-0600-00000A000000}"/>
            </a:ext>
          </a:extLst>
        </xdr:cNvPr>
        <xdr:cNvSpPr/>
      </xdr:nvSpPr>
      <xdr:spPr bwMode="auto">
        <a:xfrm>
          <a:off x="7878868" y="16002000"/>
          <a:ext cx="322580" cy="36098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53</xdr:col>
      <xdr:colOff>366607</xdr:colOff>
      <xdr:row>86</xdr:row>
      <xdr:rowOff>0</xdr:rowOff>
    </xdr:from>
    <xdr:ext cx="322580" cy="353675"/>
    <xdr:sp macro="" textlink="">
      <xdr:nvSpPr>
        <xdr:cNvPr id="11" name="Check Box 5">
          <a:extLst>
            <a:ext uri="{63B3BB69-23CF-44E3-9099-C40C66FF867C}">
              <a14:compatExt xmlns:a14="http://schemas.microsoft.com/office/drawing/2010/main" spid="_x0000_s62469"/>
            </a:ext>
            <a:ext uri="{FF2B5EF4-FFF2-40B4-BE49-F238E27FC236}">
              <a16:creationId xmlns:a16="http://schemas.microsoft.com/office/drawing/2014/main" id="{00000000-0008-0000-0600-00000B000000}"/>
            </a:ext>
          </a:extLst>
        </xdr:cNvPr>
        <xdr:cNvSpPr/>
      </xdr:nvSpPr>
      <xdr:spPr bwMode="auto">
        <a:xfrm>
          <a:off x="7894532" y="16002000"/>
          <a:ext cx="322580" cy="3536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53</xdr:col>
          <xdr:colOff>466725</xdr:colOff>
          <xdr:row>89</xdr:row>
          <xdr:rowOff>19050</xdr:rowOff>
        </xdr:from>
        <xdr:to>
          <xdr:col>54</xdr:col>
          <xdr:colOff>76200</xdr:colOff>
          <xdr:row>91</xdr:row>
          <xdr:rowOff>57150</xdr:rowOff>
        </xdr:to>
        <xdr:sp macro="" textlink="">
          <xdr:nvSpPr>
            <xdr:cNvPr id="296967" name="Check Box 7" hidden="1">
              <a:extLst>
                <a:ext uri="{63B3BB69-23CF-44E3-9099-C40C66FF867C}">
                  <a14:compatExt spid="_x0000_s296967"/>
                </a:ext>
                <a:ext uri="{FF2B5EF4-FFF2-40B4-BE49-F238E27FC236}">
                  <a16:creationId xmlns:a16="http://schemas.microsoft.com/office/drawing/2014/main" id="{00000000-0008-0000-0800-000007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466725</xdr:colOff>
          <xdr:row>90</xdr:row>
          <xdr:rowOff>200025</xdr:rowOff>
        </xdr:from>
        <xdr:to>
          <xdr:col>54</xdr:col>
          <xdr:colOff>76200</xdr:colOff>
          <xdr:row>92</xdr:row>
          <xdr:rowOff>57150</xdr:rowOff>
        </xdr:to>
        <xdr:sp macro="" textlink="">
          <xdr:nvSpPr>
            <xdr:cNvPr id="296968" name="Check Box 8" hidden="1">
              <a:extLst>
                <a:ext uri="{63B3BB69-23CF-44E3-9099-C40C66FF867C}">
                  <a14:compatExt spid="_x0000_s296968"/>
                </a:ext>
                <a:ext uri="{FF2B5EF4-FFF2-40B4-BE49-F238E27FC236}">
                  <a16:creationId xmlns:a16="http://schemas.microsoft.com/office/drawing/2014/main" id="{00000000-0008-0000-0800-000008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466725</xdr:colOff>
          <xdr:row>93</xdr:row>
          <xdr:rowOff>66675</xdr:rowOff>
        </xdr:from>
        <xdr:to>
          <xdr:col>54</xdr:col>
          <xdr:colOff>76200</xdr:colOff>
          <xdr:row>94</xdr:row>
          <xdr:rowOff>142875</xdr:rowOff>
        </xdr:to>
        <xdr:sp macro="" textlink="">
          <xdr:nvSpPr>
            <xdr:cNvPr id="296969" name="Check Box 9" hidden="1">
              <a:extLst>
                <a:ext uri="{63B3BB69-23CF-44E3-9099-C40C66FF867C}">
                  <a14:compatExt spid="_x0000_s296969"/>
                </a:ext>
                <a:ext uri="{FF2B5EF4-FFF2-40B4-BE49-F238E27FC236}">
                  <a16:creationId xmlns:a16="http://schemas.microsoft.com/office/drawing/2014/main" id="{00000000-0008-0000-0800-000009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590550</xdr:colOff>
          <xdr:row>89</xdr:row>
          <xdr:rowOff>38100</xdr:rowOff>
        </xdr:from>
        <xdr:to>
          <xdr:col>58</xdr:col>
          <xdr:colOff>209550</xdr:colOff>
          <xdr:row>91</xdr:row>
          <xdr:rowOff>66675</xdr:rowOff>
        </xdr:to>
        <xdr:sp macro="" textlink="">
          <xdr:nvSpPr>
            <xdr:cNvPr id="296970" name="Check Box 10" hidden="1">
              <a:extLst>
                <a:ext uri="{63B3BB69-23CF-44E3-9099-C40C66FF867C}">
                  <a14:compatExt spid="_x0000_s296970"/>
                </a:ext>
                <a:ext uri="{FF2B5EF4-FFF2-40B4-BE49-F238E27FC236}">
                  <a16:creationId xmlns:a16="http://schemas.microsoft.com/office/drawing/2014/main" id="{00000000-0008-0000-0800-00000A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581025</xdr:colOff>
          <xdr:row>90</xdr:row>
          <xdr:rowOff>209550</xdr:rowOff>
        </xdr:from>
        <xdr:to>
          <xdr:col>58</xdr:col>
          <xdr:colOff>190500</xdr:colOff>
          <xdr:row>92</xdr:row>
          <xdr:rowOff>66675</xdr:rowOff>
        </xdr:to>
        <xdr:sp macro="" textlink="">
          <xdr:nvSpPr>
            <xdr:cNvPr id="296971" name="Check Box 11" hidden="1">
              <a:extLst>
                <a:ext uri="{63B3BB69-23CF-44E3-9099-C40C66FF867C}">
                  <a14:compatExt spid="_x0000_s296971"/>
                </a:ext>
                <a:ext uri="{FF2B5EF4-FFF2-40B4-BE49-F238E27FC236}">
                  <a16:creationId xmlns:a16="http://schemas.microsoft.com/office/drawing/2014/main" id="{00000000-0008-0000-0800-00000B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581025</xdr:colOff>
          <xdr:row>91</xdr:row>
          <xdr:rowOff>209550</xdr:rowOff>
        </xdr:from>
        <xdr:to>
          <xdr:col>58</xdr:col>
          <xdr:colOff>190500</xdr:colOff>
          <xdr:row>93</xdr:row>
          <xdr:rowOff>57150</xdr:rowOff>
        </xdr:to>
        <xdr:sp macro="" textlink="">
          <xdr:nvSpPr>
            <xdr:cNvPr id="296972" name="Check Box 12" hidden="1">
              <a:extLst>
                <a:ext uri="{63B3BB69-23CF-44E3-9099-C40C66FF867C}">
                  <a14:compatExt spid="_x0000_s296972"/>
                </a:ext>
                <a:ext uri="{FF2B5EF4-FFF2-40B4-BE49-F238E27FC236}">
                  <a16:creationId xmlns:a16="http://schemas.microsoft.com/office/drawing/2014/main" id="{00000000-0008-0000-0800-00000C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581025</xdr:colOff>
          <xdr:row>92</xdr:row>
          <xdr:rowOff>209550</xdr:rowOff>
        </xdr:from>
        <xdr:to>
          <xdr:col>58</xdr:col>
          <xdr:colOff>190500</xdr:colOff>
          <xdr:row>94</xdr:row>
          <xdr:rowOff>66675</xdr:rowOff>
        </xdr:to>
        <xdr:sp macro="" textlink="">
          <xdr:nvSpPr>
            <xdr:cNvPr id="296973" name="Check Box 13" hidden="1">
              <a:extLst>
                <a:ext uri="{63B3BB69-23CF-44E3-9099-C40C66FF867C}">
                  <a14:compatExt spid="_x0000_s296973"/>
                </a:ext>
                <a:ext uri="{FF2B5EF4-FFF2-40B4-BE49-F238E27FC236}">
                  <a16:creationId xmlns:a16="http://schemas.microsoft.com/office/drawing/2014/main" id="{00000000-0008-0000-0800-00000D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581025</xdr:colOff>
          <xdr:row>93</xdr:row>
          <xdr:rowOff>200025</xdr:rowOff>
        </xdr:from>
        <xdr:to>
          <xdr:col>58</xdr:col>
          <xdr:colOff>190500</xdr:colOff>
          <xdr:row>95</xdr:row>
          <xdr:rowOff>57150</xdr:rowOff>
        </xdr:to>
        <xdr:sp macro="" textlink="">
          <xdr:nvSpPr>
            <xdr:cNvPr id="296974" name="Check Box 14" hidden="1">
              <a:extLst>
                <a:ext uri="{63B3BB69-23CF-44E3-9099-C40C66FF867C}">
                  <a14:compatExt spid="_x0000_s296974"/>
                </a:ext>
                <a:ext uri="{FF2B5EF4-FFF2-40B4-BE49-F238E27FC236}">
                  <a16:creationId xmlns:a16="http://schemas.microsoft.com/office/drawing/2014/main" id="{00000000-0008-0000-0800-00000E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53</xdr:col>
      <xdr:colOff>367453</xdr:colOff>
      <xdr:row>125</xdr:row>
      <xdr:rowOff>0</xdr:rowOff>
    </xdr:from>
    <xdr:ext cx="320040" cy="457200"/>
    <xdr:sp macro="" textlink="">
      <xdr:nvSpPr>
        <xdr:cNvPr id="12" name="Check Box 2" hidden="1">
          <a:extLst>
            <a:ext uri="{63B3BB69-23CF-44E3-9099-C40C66FF867C}">
              <a14:compatExt xmlns:a14="http://schemas.microsoft.com/office/drawing/2010/main" spid="_x0000_s62466"/>
            </a:ext>
            <a:ext uri="{FF2B5EF4-FFF2-40B4-BE49-F238E27FC236}">
              <a16:creationId xmlns:a16="http://schemas.microsoft.com/office/drawing/2014/main" id="{00000000-0008-0000-0600-00000C000000}"/>
            </a:ext>
          </a:extLst>
        </xdr:cNvPr>
        <xdr:cNvSpPr/>
      </xdr:nvSpPr>
      <xdr:spPr bwMode="auto">
        <a:xfrm>
          <a:off x="7895378" y="23717250"/>
          <a:ext cx="320040"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53</xdr:col>
      <xdr:colOff>357293</xdr:colOff>
      <xdr:row>125</xdr:row>
      <xdr:rowOff>0</xdr:rowOff>
    </xdr:from>
    <xdr:ext cx="322580" cy="381000"/>
    <xdr:sp macro="" textlink="">
      <xdr:nvSpPr>
        <xdr:cNvPr id="13" name="Check Box 3" hidden="1">
          <a:extLst>
            <a:ext uri="{63B3BB69-23CF-44E3-9099-C40C66FF867C}">
              <a14:compatExt xmlns:a14="http://schemas.microsoft.com/office/drawing/2010/main" spid="_x0000_s62467"/>
            </a:ext>
            <a:ext uri="{FF2B5EF4-FFF2-40B4-BE49-F238E27FC236}">
              <a16:creationId xmlns:a16="http://schemas.microsoft.com/office/drawing/2014/main" id="{00000000-0008-0000-0600-00000D000000}"/>
            </a:ext>
          </a:extLst>
        </xdr:cNvPr>
        <xdr:cNvSpPr/>
      </xdr:nvSpPr>
      <xdr:spPr bwMode="auto">
        <a:xfrm>
          <a:off x="7878868" y="23717250"/>
          <a:ext cx="322580"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oneCellAnchor>
    <xdr:from>
      <xdr:col>53</xdr:col>
      <xdr:colOff>366607</xdr:colOff>
      <xdr:row>125</xdr:row>
      <xdr:rowOff>0</xdr:rowOff>
    </xdr:from>
    <xdr:ext cx="322580" cy="376767"/>
    <xdr:sp macro="" textlink="">
      <xdr:nvSpPr>
        <xdr:cNvPr id="14" name="Check Box 5" hidden="1">
          <a:extLst>
            <a:ext uri="{63B3BB69-23CF-44E3-9099-C40C66FF867C}">
              <a14:compatExt xmlns:a14="http://schemas.microsoft.com/office/drawing/2010/main" spid="_x0000_s62469"/>
            </a:ext>
            <a:ext uri="{FF2B5EF4-FFF2-40B4-BE49-F238E27FC236}">
              <a16:creationId xmlns:a16="http://schemas.microsoft.com/office/drawing/2014/main" id="{00000000-0008-0000-0600-00000E000000}"/>
            </a:ext>
          </a:extLst>
        </xdr:cNvPr>
        <xdr:cNvSpPr/>
      </xdr:nvSpPr>
      <xdr:spPr bwMode="auto">
        <a:xfrm>
          <a:off x="7894532" y="23717250"/>
          <a:ext cx="322580" cy="37676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twoCellAnchor>
    <xdr:from>
      <xdr:col>50</xdr:col>
      <xdr:colOff>88265</xdr:colOff>
      <xdr:row>0</xdr:row>
      <xdr:rowOff>38100</xdr:rowOff>
    </xdr:from>
    <xdr:to>
      <xdr:col>51</xdr:col>
      <xdr:colOff>335019</xdr:colOff>
      <xdr:row>2</xdr:row>
      <xdr:rowOff>117137</xdr:rowOff>
    </xdr:to>
    <xdr:sp macro="" textlink="">
      <xdr:nvSpPr>
        <xdr:cNvPr id="15" name="Text Box 334">
          <a:extLst>
            <a:ext uri="{FF2B5EF4-FFF2-40B4-BE49-F238E27FC236}">
              <a16:creationId xmlns:a16="http://schemas.microsoft.com/office/drawing/2014/main" id="{00000000-0008-0000-0600-00000F000000}"/>
            </a:ext>
          </a:extLst>
        </xdr:cNvPr>
        <xdr:cNvSpPr txBox="1">
          <a:spLocks noChangeArrowheads="1"/>
        </xdr:cNvSpPr>
      </xdr:nvSpPr>
      <xdr:spPr bwMode="auto">
        <a:xfrm>
          <a:off x="6269990" y="1181100"/>
          <a:ext cx="865879" cy="326687"/>
        </a:xfrm>
        <a:prstGeom prst="rect">
          <a:avLst/>
        </a:prstGeom>
        <a:ln>
          <a:solidFill>
            <a:srgbClr val="FF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72000" tIns="72000" rIns="72000" bIns="72000" anchor="b" upright="1"/>
        <a:lstStyle/>
        <a:p>
          <a:pPr algn="ctr" rtl="0">
            <a:lnSpc>
              <a:spcPts val="1300"/>
            </a:lnSpc>
            <a:defRPr sz="1000"/>
          </a:pPr>
          <a:r>
            <a:rPr lang="ja-JP" altLang="en-US" sz="1500" b="1" i="0" u="none" strike="noStrike" baseline="0">
              <a:solidFill>
                <a:srgbClr val="FF0000"/>
              </a:solidFill>
              <a:latin typeface="ＭＳ ゴシック" pitchFamily="49" charset="-128"/>
              <a:ea typeface="ＭＳ ゴシック" pitchFamily="49" charset="-128"/>
              <a:cs typeface="+mn-cs"/>
            </a:rPr>
            <a:t>記入例</a:t>
          </a:r>
          <a:endParaRPr lang="ja-JP" altLang="en-US" sz="1500" b="1" i="0" u="none" strike="noStrike" baseline="0">
            <a:solidFill>
              <a:srgbClr val="FF0000"/>
            </a:solidFill>
            <a:latin typeface="ＭＳ ゴシック" pitchFamily="49" charset="-128"/>
            <a:ea typeface="ＭＳ ゴシック" pitchFamily="49" charset="-128"/>
          </a:endParaRPr>
        </a:p>
      </xdr:txBody>
    </xdr:sp>
    <xdr:clientData/>
  </xdr:twoCellAnchor>
  <xdr:twoCellAnchor>
    <xdr:from>
      <xdr:col>54</xdr:col>
      <xdr:colOff>342900</xdr:colOff>
      <xdr:row>6</xdr:row>
      <xdr:rowOff>58719</xdr:rowOff>
    </xdr:from>
    <xdr:to>
      <xdr:col>57</xdr:col>
      <xdr:colOff>289560</xdr:colOff>
      <xdr:row>9</xdr:row>
      <xdr:rowOff>94578</xdr:rowOff>
    </xdr:to>
    <xdr:sp macro="" textlink="">
      <xdr:nvSpPr>
        <xdr:cNvPr id="24" name="四角形吹き出し 50">
          <a:extLst>
            <a:ext uri="{FF2B5EF4-FFF2-40B4-BE49-F238E27FC236}">
              <a16:creationId xmlns:a16="http://schemas.microsoft.com/office/drawing/2014/main" id="{00000000-0008-0000-0600-000018000000}"/>
            </a:ext>
          </a:extLst>
        </xdr:cNvPr>
        <xdr:cNvSpPr/>
      </xdr:nvSpPr>
      <xdr:spPr>
        <a:xfrm>
          <a:off x="8505825" y="2401869"/>
          <a:ext cx="1864360" cy="521634"/>
        </a:xfrm>
        <a:prstGeom prst="wedgeRectCallout">
          <a:avLst>
            <a:gd name="adj1" fmla="val -39550"/>
            <a:gd name="adj2" fmla="val 78303"/>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事業実施形態と各事業者の申請書上の役割、関係性が分かるよう図示してください</a:t>
          </a:r>
        </a:p>
      </xdr:txBody>
    </xdr:sp>
    <xdr:clientData/>
  </xdr:twoCellAnchor>
  <xdr:twoCellAnchor>
    <xdr:from>
      <xdr:col>58</xdr:col>
      <xdr:colOff>312420</xdr:colOff>
      <xdr:row>25</xdr:row>
      <xdr:rowOff>114300</xdr:rowOff>
    </xdr:from>
    <xdr:to>
      <xdr:col>61</xdr:col>
      <xdr:colOff>259080</xdr:colOff>
      <xdr:row>27</xdr:row>
      <xdr:rowOff>91888</xdr:rowOff>
    </xdr:to>
    <xdr:sp macro="" textlink="">
      <xdr:nvSpPr>
        <xdr:cNvPr id="25" name="四角形吹き出し 51">
          <a:extLst>
            <a:ext uri="{FF2B5EF4-FFF2-40B4-BE49-F238E27FC236}">
              <a16:creationId xmlns:a16="http://schemas.microsoft.com/office/drawing/2014/main" id="{00000000-0008-0000-0600-000019000000}"/>
            </a:ext>
          </a:extLst>
        </xdr:cNvPr>
        <xdr:cNvSpPr/>
      </xdr:nvSpPr>
      <xdr:spPr>
        <a:xfrm>
          <a:off x="11031220" y="5467350"/>
          <a:ext cx="1854835" cy="298263"/>
        </a:xfrm>
        <a:prstGeom prst="wedgeRectCallout">
          <a:avLst>
            <a:gd name="adj1" fmla="val -71909"/>
            <a:gd name="adj2" fmla="val 28490"/>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項目と年数を選択してください</a:t>
          </a:r>
        </a:p>
      </xdr:txBody>
    </xdr:sp>
    <xdr:clientData/>
  </xdr:twoCellAnchor>
  <xdr:twoCellAnchor>
    <xdr:from>
      <xdr:col>59</xdr:col>
      <xdr:colOff>99060</xdr:colOff>
      <xdr:row>39</xdr:row>
      <xdr:rowOff>38100</xdr:rowOff>
    </xdr:from>
    <xdr:to>
      <xdr:col>62</xdr:col>
      <xdr:colOff>45720</xdr:colOff>
      <xdr:row>40</xdr:row>
      <xdr:rowOff>198120</xdr:rowOff>
    </xdr:to>
    <xdr:sp macro="" textlink="">
      <xdr:nvSpPr>
        <xdr:cNvPr id="26" name="四角形吹き出し 52">
          <a:extLst>
            <a:ext uri="{FF2B5EF4-FFF2-40B4-BE49-F238E27FC236}">
              <a16:creationId xmlns:a16="http://schemas.microsoft.com/office/drawing/2014/main" id="{00000000-0008-0000-0600-00001A000000}"/>
            </a:ext>
          </a:extLst>
        </xdr:cNvPr>
        <xdr:cNvSpPr/>
      </xdr:nvSpPr>
      <xdr:spPr>
        <a:xfrm>
          <a:off x="11456035" y="7715250"/>
          <a:ext cx="1861185" cy="506095"/>
        </a:xfrm>
        <a:prstGeom prst="wedgeRectCallout">
          <a:avLst>
            <a:gd name="adj1" fmla="val -55488"/>
            <a:gd name="adj2" fmla="val 130762"/>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自治体との協定等が分かるよう図示してください</a:t>
          </a:r>
        </a:p>
      </xdr:txBody>
    </xdr:sp>
    <xdr:clientData/>
  </xdr:twoCellAnchor>
  <xdr:twoCellAnchor>
    <xdr:from>
      <xdr:col>58</xdr:col>
      <xdr:colOff>571500</xdr:colOff>
      <xdr:row>43</xdr:row>
      <xdr:rowOff>106680</xdr:rowOff>
    </xdr:from>
    <xdr:to>
      <xdr:col>61</xdr:col>
      <xdr:colOff>121920</xdr:colOff>
      <xdr:row>50</xdr:row>
      <xdr:rowOff>45720</xdr:rowOff>
    </xdr:to>
    <xdr:sp macro="" textlink="">
      <xdr:nvSpPr>
        <xdr:cNvPr id="27" name="正方形/長方形 26">
          <a:extLst>
            <a:ext uri="{FF2B5EF4-FFF2-40B4-BE49-F238E27FC236}">
              <a16:creationId xmlns:a16="http://schemas.microsoft.com/office/drawing/2014/main" id="{00000000-0008-0000-0600-00001B000000}"/>
            </a:ext>
          </a:extLst>
        </xdr:cNvPr>
        <xdr:cNvSpPr/>
      </xdr:nvSpPr>
      <xdr:spPr>
        <a:xfrm>
          <a:off x="11287125" y="8790305"/>
          <a:ext cx="1468120" cy="107886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区市町村等</a:t>
          </a:r>
          <a:endParaRPr kumimoji="1" lang="en-US" altLang="ja-JP" sz="1100"/>
        </a:p>
        <a:p>
          <a:pPr algn="ctr"/>
          <a:r>
            <a:rPr kumimoji="1" lang="ja-JP" altLang="en-US" sz="1100"/>
            <a:t>（共同申請者②）</a:t>
          </a:r>
          <a:endParaRPr kumimoji="1" lang="en-US" altLang="ja-JP" sz="1100"/>
        </a:p>
      </xdr:txBody>
    </xdr:sp>
    <xdr:clientData/>
  </xdr:twoCellAnchor>
  <xdr:twoCellAnchor>
    <xdr:from>
      <xdr:col>53</xdr:col>
      <xdr:colOff>381000</xdr:colOff>
      <xdr:row>44</xdr:row>
      <xdr:rowOff>68580</xdr:rowOff>
    </xdr:from>
    <xdr:to>
      <xdr:col>55</xdr:col>
      <xdr:colOff>365760</xdr:colOff>
      <xdr:row>49</xdr:row>
      <xdr:rowOff>152400</xdr:rowOff>
    </xdr:to>
    <xdr:sp macro="" textlink="">
      <xdr:nvSpPr>
        <xdr:cNvPr id="28" name="正方形/長方形 27">
          <a:extLst>
            <a:ext uri="{FF2B5EF4-FFF2-40B4-BE49-F238E27FC236}">
              <a16:creationId xmlns:a16="http://schemas.microsoft.com/office/drawing/2014/main" id="{00000000-0008-0000-0600-00001C000000}"/>
            </a:ext>
          </a:extLst>
        </xdr:cNvPr>
        <xdr:cNvSpPr/>
      </xdr:nvSpPr>
      <xdr:spPr>
        <a:xfrm>
          <a:off x="7905750" y="8914130"/>
          <a:ext cx="1264285" cy="89662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〇〇県○○市</a:t>
          </a:r>
          <a:endParaRPr kumimoji="1" lang="en-US" altLang="ja-JP" sz="1100"/>
        </a:p>
      </xdr:txBody>
    </xdr:sp>
    <xdr:clientData/>
  </xdr:twoCellAnchor>
  <xdr:twoCellAnchor>
    <xdr:from>
      <xdr:col>55</xdr:col>
      <xdr:colOff>396240</xdr:colOff>
      <xdr:row>46</xdr:row>
      <xdr:rowOff>0</xdr:rowOff>
    </xdr:from>
    <xdr:to>
      <xdr:col>58</xdr:col>
      <xdr:colOff>550860</xdr:colOff>
      <xdr:row>46</xdr:row>
      <xdr:rowOff>0</xdr:rowOff>
    </xdr:to>
    <xdr:cxnSp macro="">
      <xdr:nvCxnSpPr>
        <xdr:cNvPr id="29" name="直線矢印コネクタ 28">
          <a:extLst>
            <a:ext uri="{FF2B5EF4-FFF2-40B4-BE49-F238E27FC236}">
              <a16:creationId xmlns:a16="http://schemas.microsoft.com/office/drawing/2014/main" id="{00000000-0008-0000-0600-00001D000000}"/>
            </a:ext>
          </a:extLst>
        </xdr:cNvPr>
        <xdr:cNvCxnSpPr/>
      </xdr:nvCxnSpPr>
      <xdr:spPr>
        <a:xfrm>
          <a:off x="9194165" y="9172575"/>
          <a:ext cx="207232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381000</xdr:colOff>
      <xdr:row>48</xdr:row>
      <xdr:rowOff>30480</xdr:rowOff>
    </xdr:from>
    <xdr:to>
      <xdr:col>58</xdr:col>
      <xdr:colOff>535620</xdr:colOff>
      <xdr:row>48</xdr:row>
      <xdr:rowOff>30480</xdr:rowOff>
    </xdr:to>
    <xdr:cxnSp macro="">
      <xdr:nvCxnSpPr>
        <xdr:cNvPr id="30" name="直線矢印コネクタ 29">
          <a:extLst>
            <a:ext uri="{FF2B5EF4-FFF2-40B4-BE49-F238E27FC236}">
              <a16:creationId xmlns:a16="http://schemas.microsoft.com/office/drawing/2014/main" id="{00000000-0008-0000-0600-00001E000000}"/>
            </a:ext>
          </a:extLst>
        </xdr:cNvPr>
        <xdr:cNvCxnSpPr/>
      </xdr:nvCxnSpPr>
      <xdr:spPr>
        <a:xfrm flipH="1">
          <a:off x="9182100" y="9523730"/>
          <a:ext cx="206914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56</xdr:col>
      <xdr:colOff>45720</xdr:colOff>
      <xdr:row>44</xdr:row>
      <xdr:rowOff>45720</xdr:rowOff>
    </xdr:from>
    <xdr:ext cx="1454244" cy="275717"/>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9488170" y="8897620"/>
          <a:ext cx="145424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設備導入場所の提供</a:t>
          </a:r>
        </a:p>
      </xdr:txBody>
    </xdr:sp>
    <xdr:clientData/>
  </xdr:oneCellAnchor>
  <xdr:oneCellAnchor>
    <xdr:from>
      <xdr:col>56</xdr:col>
      <xdr:colOff>26893</xdr:colOff>
      <xdr:row>48</xdr:row>
      <xdr:rowOff>63649</xdr:rowOff>
    </xdr:from>
    <xdr:ext cx="1577788" cy="459100"/>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9469343" y="9563249"/>
          <a:ext cx="1577788"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発災時に地域住民への電源供給</a:t>
          </a:r>
          <a:endParaRPr kumimoji="1" lang="en-US" altLang="ja-JP" sz="1100"/>
        </a:p>
      </xdr:txBody>
    </xdr:sp>
    <xdr:clientData/>
  </xdr:oneCellAnchor>
  <xdr:oneCellAnchor>
    <xdr:from>
      <xdr:col>56</xdr:col>
      <xdr:colOff>395792</xdr:colOff>
      <xdr:row>46</xdr:row>
      <xdr:rowOff>53340</xdr:rowOff>
    </xdr:from>
    <xdr:ext cx="748923" cy="275717"/>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9831892" y="9222740"/>
          <a:ext cx="74892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u="sng"/>
            <a:t>協定締結</a:t>
          </a:r>
          <a:endParaRPr kumimoji="1" lang="en-US" altLang="ja-JP" sz="1100" u="sng"/>
        </a:p>
      </xdr:txBody>
    </xdr:sp>
    <xdr:clientData/>
  </xdr:oneCellAnchor>
  <xdr:twoCellAnchor>
    <xdr:from>
      <xdr:col>60</xdr:col>
      <xdr:colOff>251460</xdr:colOff>
      <xdr:row>55</xdr:row>
      <xdr:rowOff>99060</xdr:rowOff>
    </xdr:from>
    <xdr:to>
      <xdr:col>63</xdr:col>
      <xdr:colOff>229496</xdr:colOff>
      <xdr:row>57</xdr:row>
      <xdr:rowOff>134022</xdr:rowOff>
    </xdr:to>
    <xdr:sp macro="" textlink="">
      <xdr:nvSpPr>
        <xdr:cNvPr id="34" name="四角形吹き出し 60">
          <a:extLst>
            <a:ext uri="{FF2B5EF4-FFF2-40B4-BE49-F238E27FC236}">
              <a16:creationId xmlns:a16="http://schemas.microsoft.com/office/drawing/2014/main" id="{00000000-0008-0000-0600-000022000000}"/>
            </a:ext>
          </a:extLst>
        </xdr:cNvPr>
        <xdr:cNvSpPr/>
      </xdr:nvSpPr>
      <xdr:spPr>
        <a:xfrm>
          <a:off x="12246610" y="10684510"/>
          <a:ext cx="1336936" cy="422312"/>
        </a:xfrm>
        <a:prstGeom prst="wedgeRectCallout">
          <a:avLst>
            <a:gd name="adj1" fmla="val -50115"/>
            <a:gd name="adj2" fmla="val 89862"/>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関係構築の種別を選択してください</a:t>
          </a:r>
        </a:p>
      </xdr:txBody>
    </xdr:sp>
    <xdr:clientData/>
  </xdr:twoCellAnchor>
  <xdr:twoCellAnchor>
    <xdr:from>
      <xdr:col>58</xdr:col>
      <xdr:colOff>378759</xdr:colOff>
      <xdr:row>65</xdr:row>
      <xdr:rowOff>304800</xdr:rowOff>
    </xdr:from>
    <xdr:to>
      <xdr:col>61</xdr:col>
      <xdr:colOff>325419</xdr:colOff>
      <xdr:row>67</xdr:row>
      <xdr:rowOff>37204</xdr:rowOff>
    </xdr:to>
    <xdr:sp macro="" textlink="">
      <xdr:nvSpPr>
        <xdr:cNvPr id="35" name="四角形吹き出し 64">
          <a:extLst>
            <a:ext uri="{FF2B5EF4-FFF2-40B4-BE49-F238E27FC236}">
              <a16:creationId xmlns:a16="http://schemas.microsoft.com/office/drawing/2014/main" id="{00000000-0008-0000-0600-000023000000}"/>
            </a:ext>
          </a:extLst>
        </xdr:cNvPr>
        <xdr:cNvSpPr/>
      </xdr:nvSpPr>
      <xdr:spPr>
        <a:xfrm>
          <a:off x="11094384" y="12592050"/>
          <a:ext cx="1861185" cy="456304"/>
        </a:xfrm>
        <a:prstGeom prst="wedgeRectCallout">
          <a:avLst>
            <a:gd name="adj1" fmla="val -73663"/>
            <a:gd name="adj2" fmla="val 57567"/>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本店又は主たる事務所の所在地を記入してください</a:t>
          </a:r>
        </a:p>
      </xdr:txBody>
    </xdr:sp>
    <xdr:clientData/>
  </xdr:twoCellAnchor>
  <xdr:twoCellAnchor>
    <xdr:from>
      <xdr:col>54</xdr:col>
      <xdr:colOff>68168</xdr:colOff>
      <xdr:row>67</xdr:row>
      <xdr:rowOff>312906</xdr:rowOff>
    </xdr:from>
    <xdr:to>
      <xdr:col>57</xdr:col>
      <xdr:colOff>8479</xdr:colOff>
      <xdr:row>71</xdr:row>
      <xdr:rowOff>73063</xdr:rowOff>
    </xdr:to>
    <xdr:sp macro="" textlink="">
      <xdr:nvSpPr>
        <xdr:cNvPr id="44" name="四角形吹き出し 70">
          <a:extLst>
            <a:ext uri="{FF2B5EF4-FFF2-40B4-BE49-F238E27FC236}">
              <a16:creationId xmlns:a16="http://schemas.microsoft.com/office/drawing/2014/main" id="{00000000-0008-0000-0600-00002C000000}"/>
            </a:ext>
          </a:extLst>
        </xdr:cNvPr>
        <xdr:cNvSpPr/>
      </xdr:nvSpPr>
      <xdr:spPr>
        <a:xfrm>
          <a:off x="8231093" y="12181056"/>
          <a:ext cx="1854836" cy="607882"/>
        </a:xfrm>
        <a:prstGeom prst="wedgeRectCallout">
          <a:avLst>
            <a:gd name="adj1" fmla="val 41390"/>
            <a:gd name="adj2" fmla="val 74065"/>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関係構築の項目で選択した内容を関係者の申請書上の役割、関係性は分かるよう図示してください</a:t>
          </a:r>
        </a:p>
      </xdr:txBody>
    </xdr:sp>
    <xdr:clientData/>
  </xdr:twoCellAnchor>
  <xdr:twoCellAnchor>
    <xdr:from>
      <xdr:col>62</xdr:col>
      <xdr:colOff>53788</xdr:colOff>
      <xdr:row>90</xdr:row>
      <xdr:rowOff>131781</xdr:rowOff>
    </xdr:from>
    <xdr:to>
      <xdr:col>65</xdr:col>
      <xdr:colOff>326765</xdr:colOff>
      <xdr:row>93</xdr:row>
      <xdr:rowOff>13447</xdr:rowOff>
    </xdr:to>
    <xdr:sp macro="" textlink="">
      <xdr:nvSpPr>
        <xdr:cNvPr id="45" name="四角形吹き出し 53">
          <a:extLst>
            <a:ext uri="{FF2B5EF4-FFF2-40B4-BE49-F238E27FC236}">
              <a16:creationId xmlns:a16="http://schemas.microsoft.com/office/drawing/2014/main" id="{00000000-0008-0000-0600-00002D000000}"/>
            </a:ext>
          </a:extLst>
        </xdr:cNvPr>
        <xdr:cNvSpPr/>
      </xdr:nvSpPr>
      <xdr:spPr>
        <a:xfrm>
          <a:off x="13318938" y="16714806"/>
          <a:ext cx="1600127" cy="564291"/>
        </a:xfrm>
        <a:prstGeom prst="wedgeRectCallout">
          <a:avLst>
            <a:gd name="adj1" fmla="val -79298"/>
            <a:gd name="adj2" fmla="val 63314"/>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事業の関係者として該当するものをすべて選択してください</a:t>
          </a:r>
        </a:p>
      </xdr:txBody>
    </xdr:sp>
    <xdr:clientData/>
  </xdr:twoCellAnchor>
  <xdr:twoCellAnchor>
    <xdr:from>
      <xdr:col>57</xdr:col>
      <xdr:colOff>589430</xdr:colOff>
      <xdr:row>98</xdr:row>
      <xdr:rowOff>38100</xdr:rowOff>
    </xdr:from>
    <xdr:to>
      <xdr:col>63</xdr:col>
      <xdr:colOff>45272</xdr:colOff>
      <xdr:row>100</xdr:row>
      <xdr:rowOff>39893</xdr:rowOff>
    </xdr:to>
    <xdr:sp macro="" textlink="">
      <xdr:nvSpPr>
        <xdr:cNvPr id="46" name="四角形吹き出し 73">
          <a:extLst>
            <a:ext uri="{FF2B5EF4-FFF2-40B4-BE49-F238E27FC236}">
              <a16:creationId xmlns:a16="http://schemas.microsoft.com/office/drawing/2014/main" id="{00000000-0008-0000-0600-00002E000000}"/>
            </a:ext>
          </a:extLst>
        </xdr:cNvPr>
        <xdr:cNvSpPr/>
      </xdr:nvSpPr>
      <xdr:spPr>
        <a:xfrm>
          <a:off x="10666880" y="18421350"/>
          <a:ext cx="2735617" cy="401843"/>
        </a:xfrm>
        <a:prstGeom prst="wedgeRectCallout">
          <a:avLst>
            <a:gd name="adj1" fmla="val -31312"/>
            <a:gd name="adj2" fmla="val 92627"/>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1">
              <a:solidFill>
                <a:srgbClr val="FF0000"/>
              </a:solidFill>
            </a:rPr>
            <a:t>チェックした事業関係者のそれぞれの役割、関係等が分かるよう図示してください</a:t>
          </a:r>
        </a:p>
      </xdr:txBody>
    </xdr:sp>
    <xdr:clientData/>
  </xdr:twoCellAnchor>
  <xdr:twoCellAnchor>
    <xdr:from>
      <xdr:col>53</xdr:col>
      <xdr:colOff>75893</xdr:colOff>
      <xdr:row>103</xdr:row>
      <xdr:rowOff>46878</xdr:rowOff>
    </xdr:from>
    <xdr:to>
      <xdr:col>55</xdr:col>
      <xdr:colOff>523128</xdr:colOff>
      <xdr:row>106</xdr:row>
      <xdr:rowOff>151279</xdr:rowOff>
    </xdr:to>
    <xdr:sp macro="" textlink="">
      <xdr:nvSpPr>
        <xdr:cNvPr id="47" name="正方形/長方形 46">
          <a:extLst>
            <a:ext uri="{FF2B5EF4-FFF2-40B4-BE49-F238E27FC236}">
              <a16:creationId xmlns:a16="http://schemas.microsoft.com/office/drawing/2014/main" id="{00000000-0008-0000-0600-00002F000000}"/>
            </a:ext>
          </a:extLst>
        </xdr:cNvPr>
        <xdr:cNvSpPr/>
      </xdr:nvSpPr>
      <xdr:spPr>
        <a:xfrm>
          <a:off x="7600643" y="18287253"/>
          <a:ext cx="1723585" cy="70447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t>(</a:t>
          </a:r>
          <a:r>
            <a:rPr kumimoji="1" lang="ja-JP" altLang="en-US" sz="1000"/>
            <a:t>ア</a:t>
          </a:r>
          <a:r>
            <a:rPr kumimoji="1" lang="en-US" altLang="ja-JP" sz="1000"/>
            <a:t>)</a:t>
          </a:r>
          <a:r>
            <a:rPr kumimoji="1" lang="ja-JP" altLang="en-US" sz="1000"/>
            <a:t>申請代表者</a:t>
          </a:r>
          <a:endParaRPr kumimoji="1" lang="en-US" altLang="ja-JP" sz="1000"/>
        </a:p>
        <a:p>
          <a:pPr algn="ctr"/>
          <a:r>
            <a:rPr kumimoji="1" lang="ja-JP" altLang="en-US" sz="1000"/>
            <a:t>株式会社 都内需要家法人</a:t>
          </a:r>
          <a:endParaRPr kumimoji="1" lang="en-US" altLang="ja-JP" sz="1000"/>
        </a:p>
        <a:p>
          <a:pPr algn="ctr"/>
          <a:r>
            <a:rPr kumimoji="1" lang="ja-JP" altLang="en-US" sz="1000"/>
            <a:t>（助成対象事業者）</a:t>
          </a:r>
          <a:endParaRPr kumimoji="1" lang="en-US" altLang="ja-JP" sz="1000"/>
        </a:p>
      </xdr:txBody>
    </xdr:sp>
    <xdr:clientData/>
  </xdr:twoCellAnchor>
  <xdr:twoCellAnchor>
    <xdr:from>
      <xdr:col>58</xdr:col>
      <xdr:colOff>26894</xdr:colOff>
      <xdr:row>102</xdr:row>
      <xdr:rowOff>53788</xdr:rowOff>
    </xdr:from>
    <xdr:to>
      <xdr:col>61</xdr:col>
      <xdr:colOff>563880</xdr:colOff>
      <xdr:row>108</xdr:row>
      <xdr:rowOff>8965</xdr:rowOff>
    </xdr:to>
    <xdr:sp macro="" textlink="">
      <xdr:nvSpPr>
        <xdr:cNvPr id="48" name="正方形/長方形 47">
          <a:extLst>
            <a:ext uri="{FF2B5EF4-FFF2-40B4-BE49-F238E27FC236}">
              <a16:creationId xmlns:a16="http://schemas.microsoft.com/office/drawing/2014/main" id="{00000000-0008-0000-0600-000030000000}"/>
            </a:ext>
          </a:extLst>
        </xdr:cNvPr>
        <xdr:cNvSpPr/>
      </xdr:nvSpPr>
      <xdr:spPr>
        <a:xfrm>
          <a:off x="10745694" y="19233963"/>
          <a:ext cx="2445161" cy="116167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t>(</a:t>
          </a:r>
          <a:r>
            <a:rPr kumimoji="1" lang="ja-JP" altLang="en-US" sz="1000"/>
            <a:t>オ</a:t>
          </a:r>
          <a:r>
            <a:rPr kumimoji="1" lang="en-US" altLang="ja-JP" sz="1000"/>
            <a:t>)</a:t>
          </a:r>
          <a:r>
            <a:rPr kumimoji="1" lang="ja-JP" altLang="en-US" sz="1000"/>
            <a:t>発電した電力の卸先小売電気事業者</a:t>
          </a:r>
          <a:endParaRPr kumimoji="1" lang="en-US" altLang="ja-JP" sz="1000"/>
        </a:p>
        <a:p>
          <a:pPr algn="ctr"/>
          <a:r>
            <a:rPr kumimoji="1" lang="ja-JP" altLang="en-US" sz="1000"/>
            <a:t>兼</a:t>
          </a:r>
          <a:endParaRPr kumimoji="1" lang="en-US" altLang="ja-JP" sz="1000"/>
        </a:p>
        <a:p>
          <a:pPr algn="ctr"/>
          <a:r>
            <a:rPr kumimoji="1" lang="en-US" altLang="ja-JP" sz="1000"/>
            <a:t>(</a:t>
          </a:r>
          <a:r>
            <a:rPr kumimoji="1" lang="ja-JP" altLang="en-US" sz="1000"/>
            <a:t>コ</a:t>
          </a:r>
          <a:r>
            <a:rPr kumimoji="1" lang="en-US" altLang="ja-JP" sz="1000"/>
            <a:t>)</a:t>
          </a:r>
          <a:r>
            <a:rPr kumimoji="1" lang="ja-JP" altLang="en-US" sz="1000"/>
            <a:t>助成対象設備から得られた電気の受給管理を担う事業者</a:t>
          </a:r>
          <a:endParaRPr kumimoji="1" lang="en-US" altLang="ja-JP" sz="1000"/>
        </a:p>
        <a:p>
          <a:pPr algn="ctr"/>
          <a:r>
            <a:rPr kumimoji="1" lang="ja-JP" altLang="en-US" sz="1000"/>
            <a:t>株式会社 小売電気事業者</a:t>
          </a:r>
          <a:endParaRPr kumimoji="1" lang="en-US" altLang="ja-JP" sz="1000"/>
        </a:p>
        <a:p>
          <a:pPr algn="ctr"/>
          <a:r>
            <a:rPr kumimoji="1" lang="ja-JP" altLang="en-US" sz="1000"/>
            <a:t>（共同申請者）</a:t>
          </a:r>
          <a:endParaRPr kumimoji="1" lang="en-US" altLang="ja-JP" sz="1000"/>
        </a:p>
      </xdr:txBody>
    </xdr:sp>
    <xdr:clientData/>
  </xdr:twoCellAnchor>
  <xdr:twoCellAnchor>
    <xdr:from>
      <xdr:col>53</xdr:col>
      <xdr:colOff>75893</xdr:colOff>
      <xdr:row>115</xdr:row>
      <xdr:rowOff>62753</xdr:rowOff>
    </xdr:from>
    <xdr:to>
      <xdr:col>55</xdr:col>
      <xdr:colOff>565673</xdr:colOff>
      <xdr:row>119</xdr:row>
      <xdr:rowOff>197223</xdr:rowOff>
    </xdr:to>
    <xdr:sp macro="" textlink="">
      <xdr:nvSpPr>
        <xdr:cNvPr id="50" name="正方形/長方形 49">
          <a:extLst>
            <a:ext uri="{FF2B5EF4-FFF2-40B4-BE49-F238E27FC236}">
              <a16:creationId xmlns:a16="http://schemas.microsoft.com/office/drawing/2014/main" id="{00000000-0008-0000-0600-000032000000}"/>
            </a:ext>
          </a:extLst>
        </xdr:cNvPr>
        <xdr:cNvSpPr/>
      </xdr:nvSpPr>
      <xdr:spPr>
        <a:xfrm>
          <a:off x="7600643" y="21849603"/>
          <a:ext cx="1762955" cy="9345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t>(</a:t>
          </a:r>
          <a:r>
            <a:rPr kumimoji="1" lang="ja-JP" altLang="en-US" sz="1000"/>
            <a:t>オ</a:t>
          </a:r>
          <a:r>
            <a:rPr kumimoji="1" lang="en-US" altLang="ja-JP" sz="1000"/>
            <a:t>)</a:t>
          </a:r>
          <a:r>
            <a:rPr kumimoji="1" lang="ja-JP" altLang="en-US" sz="1000"/>
            <a:t>非常時における助成対象設備の利活用に係る協定等を締結した自治体</a:t>
          </a:r>
          <a:endParaRPr kumimoji="1" lang="en-US" altLang="ja-JP" sz="1000"/>
        </a:p>
        <a:p>
          <a:pPr algn="ctr"/>
          <a:r>
            <a:rPr kumimoji="1" lang="ja-JP" altLang="en-US" sz="1000"/>
            <a:t>○○市役所</a:t>
          </a:r>
          <a:endParaRPr kumimoji="1" lang="en-US" altLang="ja-JP" sz="1000"/>
        </a:p>
        <a:p>
          <a:pPr algn="ctr"/>
          <a:r>
            <a:rPr kumimoji="1" lang="ja-JP" altLang="en-US" sz="1000"/>
            <a:t>○○市長　○○　○○○</a:t>
          </a:r>
          <a:endParaRPr kumimoji="1" lang="en-US" altLang="ja-JP" sz="1000"/>
        </a:p>
      </xdr:txBody>
    </xdr:sp>
    <xdr:clientData/>
  </xdr:twoCellAnchor>
  <xdr:twoCellAnchor>
    <xdr:from>
      <xdr:col>58</xdr:col>
      <xdr:colOff>0</xdr:colOff>
      <xdr:row>117</xdr:row>
      <xdr:rowOff>53790</xdr:rowOff>
    </xdr:from>
    <xdr:to>
      <xdr:col>61</xdr:col>
      <xdr:colOff>546847</xdr:colOff>
      <xdr:row>120</xdr:row>
      <xdr:rowOff>136635</xdr:rowOff>
    </xdr:to>
    <xdr:sp macro="" textlink="">
      <xdr:nvSpPr>
        <xdr:cNvPr id="51" name="正方形/長方形 50">
          <a:extLst>
            <a:ext uri="{FF2B5EF4-FFF2-40B4-BE49-F238E27FC236}">
              <a16:creationId xmlns:a16="http://schemas.microsoft.com/office/drawing/2014/main" id="{00000000-0008-0000-0600-000033000000}"/>
            </a:ext>
          </a:extLst>
        </xdr:cNvPr>
        <xdr:cNvSpPr/>
      </xdr:nvSpPr>
      <xdr:spPr>
        <a:xfrm>
          <a:off x="10715625" y="22234340"/>
          <a:ext cx="2458197" cy="68927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000"/>
            <a:t>(</a:t>
          </a:r>
          <a:r>
            <a:rPr kumimoji="1" lang="ja-JP" altLang="en-US" sz="1000"/>
            <a:t>ク</a:t>
          </a:r>
          <a:r>
            <a:rPr kumimoji="1" lang="en-US" altLang="ja-JP" sz="1000"/>
            <a:t>)</a:t>
          </a:r>
          <a:r>
            <a:rPr kumimoji="1" lang="ja-JP" altLang="en-US" sz="1000"/>
            <a:t>助成対象設備の施工事業者株式会社 </a:t>
          </a:r>
          <a:endParaRPr kumimoji="1" lang="en-US" altLang="ja-JP" sz="1000"/>
        </a:p>
        <a:p>
          <a:pPr algn="ctr"/>
          <a:r>
            <a:rPr kumimoji="1" lang="en-US" altLang="ja-JP" sz="1000"/>
            <a:t>(</a:t>
          </a:r>
          <a:r>
            <a:rPr kumimoji="1" lang="ja-JP" altLang="en-US" sz="1000"/>
            <a:t>ケ</a:t>
          </a:r>
          <a:r>
            <a:rPr kumimoji="1" lang="en-US" altLang="ja-JP" sz="1000"/>
            <a:t>)</a:t>
          </a:r>
          <a:r>
            <a:rPr kumimoji="1" lang="ja-JP" altLang="en-US" sz="1000"/>
            <a:t>助成対象設備の維持管理事業者</a:t>
          </a:r>
          <a:endParaRPr kumimoji="1" lang="en-US" altLang="ja-JP" sz="1000"/>
        </a:p>
        <a:p>
          <a:pPr algn="ctr"/>
          <a:r>
            <a:rPr kumimoji="1" lang="ja-JP" altLang="en-US" sz="1000"/>
            <a:t>株式会社　○○○○○</a:t>
          </a:r>
        </a:p>
      </xdr:txBody>
    </xdr:sp>
    <xdr:clientData/>
  </xdr:twoCellAnchor>
  <xdr:twoCellAnchor>
    <xdr:from>
      <xdr:col>58</xdr:col>
      <xdr:colOff>231668</xdr:colOff>
      <xdr:row>110</xdr:row>
      <xdr:rowOff>89836</xdr:rowOff>
    </xdr:from>
    <xdr:to>
      <xdr:col>60</xdr:col>
      <xdr:colOff>460576</xdr:colOff>
      <xdr:row>113</xdr:row>
      <xdr:rowOff>107765</xdr:rowOff>
    </xdr:to>
    <xdr:sp macro="" textlink="">
      <xdr:nvSpPr>
        <xdr:cNvPr id="52" name="正方形/長方形 51">
          <a:extLst>
            <a:ext uri="{FF2B5EF4-FFF2-40B4-BE49-F238E27FC236}">
              <a16:creationId xmlns:a16="http://schemas.microsoft.com/office/drawing/2014/main" id="{00000000-0008-0000-0600-000034000000}"/>
            </a:ext>
          </a:extLst>
        </xdr:cNvPr>
        <xdr:cNvSpPr/>
      </xdr:nvSpPr>
      <xdr:spPr>
        <a:xfrm>
          <a:off x="10947293" y="20870211"/>
          <a:ext cx="1508433" cy="6180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t>（ウ）発電事業者</a:t>
          </a:r>
          <a:endParaRPr kumimoji="1" lang="en-US" altLang="ja-JP" sz="1000"/>
        </a:p>
        <a:p>
          <a:pPr algn="ctr"/>
          <a:r>
            <a:rPr kumimoji="1" lang="ja-JP" altLang="en-US" sz="1000"/>
            <a:t>株式会社 発電事業者</a:t>
          </a:r>
          <a:endParaRPr kumimoji="1" lang="en-US" altLang="ja-JP" sz="1000"/>
        </a:p>
      </xdr:txBody>
    </xdr:sp>
    <xdr:clientData/>
  </xdr:twoCellAnchor>
  <xdr:twoCellAnchor>
    <xdr:from>
      <xdr:col>55</xdr:col>
      <xdr:colOff>565674</xdr:colOff>
      <xdr:row>111</xdr:row>
      <xdr:rowOff>201670</xdr:rowOff>
    </xdr:from>
    <xdr:to>
      <xdr:col>58</xdr:col>
      <xdr:colOff>231669</xdr:colOff>
      <xdr:row>117</xdr:row>
      <xdr:rowOff>129987</xdr:rowOff>
    </xdr:to>
    <xdr:cxnSp macro="">
      <xdr:nvCxnSpPr>
        <xdr:cNvPr id="55" name="カギ線コネクタ 29">
          <a:extLst>
            <a:ext uri="{FF2B5EF4-FFF2-40B4-BE49-F238E27FC236}">
              <a16:creationId xmlns:a16="http://schemas.microsoft.com/office/drawing/2014/main" id="{00000000-0008-0000-0600-000037000000}"/>
            </a:ext>
          </a:extLst>
        </xdr:cNvPr>
        <xdr:cNvCxnSpPr>
          <a:stCxn id="52" idx="1"/>
          <a:endCxn id="50" idx="3"/>
        </xdr:cNvCxnSpPr>
      </xdr:nvCxnSpPr>
      <xdr:spPr>
        <a:xfrm rot="10800000" flipV="1">
          <a:off x="9363599" y="21182070"/>
          <a:ext cx="1583695" cy="1128467"/>
        </a:xfrm>
        <a:prstGeom prst="bentConnector3">
          <a:avLst>
            <a:gd name="adj1" fmla="val 50000"/>
          </a:avLst>
        </a:prstGeom>
        <a:ln w="19050">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63</xdr:col>
      <xdr:colOff>217715</xdr:colOff>
      <xdr:row>3</xdr:row>
      <xdr:rowOff>174172</xdr:rowOff>
    </xdr:from>
    <xdr:to>
      <xdr:col>66</xdr:col>
      <xdr:colOff>229689</xdr:colOff>
      <xdr:row>6</xdr:row>
      <xdr:rowOff>144716</xdr:rowOff>
    </xdr:to>
    <xdr:sp macro="" textlink="">
      <xdr:nvSpPr>
        <xdr:cNvPr id="56" name="四角形吹き出し 50">
          <a:extLst>
            <a:ext uri="{FF2B5EF4-FFF2-40B4-BE49-F238E27FC236}">
              <a16:creationId xmlns:a16="http://schemas.microsoft.com/office/drawing/2014/main" id="{00000000-0008-0000-0600-000038000000}"/>
            </a:ext>
          </a:extLst>
        </xdr:cNvPr>
        <xdr:cNvSpPr/>
      </xdr:nvSpPr>
      <xdr:spPr>
        <a:xfrm>
          <a:off x="13574940" y="1802947"/>
          <a:ext cx="1866174" cy="681744"/>
        </a:xfrm>
        <a:prstGeom prst="wedgeRectCallout">
          <a:avLst>
            <a:gd name="adj1" fmla="val -87450"/>
            <a:gd name="adj2" fmla="val 190118"/>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枠内に記載できない場合は別紙〇参照とし、共通様式１別紙〇として提出してください。</a:t>
          </a:r>
        </a:p>
      </xdr:txBody>
    </xdr:sp>
    <xdr:clientData/>
  </xdr:twoCellAnchor>
  <xdr:twoCellAnchor>
    <xdr:from>
      <xdr:col>63</xdr:col>
      <xdr:colOff>174172</xdr:colOff>
      <xdr:row>107</xdr:row>
      <xdr:rowOff>65314</xdr:rowOff>
    </xdr:from>
    <xdr:to>
      <xdr:col>66</xdr:col>
      <xdr:colOff>186146</xdr:colOff>
      <xdr:row>110</xdr:row>
      <xdr:rowOff>133829</xdr:rowOff>
    </xdr:to>
    <xdr:sp macro="" textlink="">
      <xdr:nvSpPr>
        <xdr:cNvPr id="57" name="四角形吹き出し 50">
          <a:extLst>
            <a:ext uri="{FF2B5EF4-FFF2-40B4-BE49-F238E27FC236}">
              <a16:creationId xmlns:a16="http://schemas.microsoft.com/office/drawing/2014/main" id="{00000000-0008-0000-0600-000039000000}"/>
            </a:ext>
          </a:extLst>
        </xdr:cNvPr>
        <xdr:cNvSpPr/>
      </xdr:nvSpPr>
      <xdr:spPr>
        <a:xfrm>
          <a:off x="13528222" y="20251964"/>
          <a:ext cx="1866174" cy="665415"/>
        </a:xfrm>
        <a:prstGeom prst="wedgeRectCallout">
          <a:avLst>
            <a:gd name="adj1" fmla="val -87450"/>
            <a:gd name="adj2" fmla="val 190118"/>
          </a:avLst>
        </a:prstGeom>
        <a:solidFill>
          <a:sysClr val="window" lastClr="FFFFFF"/>
        </a:solidFill>
        <a:ln w="952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枠内に記載できない場合は別紙〇参照とし、第</a:t>
          </a:r>
          <a:r>
            <a:rPr kumimoji="1" lang="en-US" altLang="ja-JP"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3</a:t>
          </a:r>
          <a:r>
            <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号別紙〇として提出してください。</a:t>
          </a:r>
        </a:p>
      </xdr:txBody>
    </xdr:sp>
    <xdr:clientData/>
  </xdr:twoCellAnchor>
  <xdr:twoCellAnchor>
    <xdr:from>
      <xdr:col>63</xdr:col>
      <xdr:colOff>239485</xdr:colOff>
      <xdr:row>66</xdr:row>
      <xdr:rowOff>326571</xdr:rowOff>
    </xdr:from>
    <xdr:to>
      <xdr:col>66</xdr:col>
      <xdr:colOff>251459</xdr:colOff>
      <xdr:row>69</xdr:row>
      <xdr:rowOff>112058</xdr:rowOff>
    </xdr:to>
    <xdr:sp macro="" textlink="">
      <xdr:nvSpPr>
        <xdr:cNvPr id="58" name="四角形吹き出し 50">
          <a:extLst>
            <a:ext uri="{FF2B5EF4-FFF2-40B4-BE49-F238E27FC236}">
              <a16:creationId xmlns:a16="http://schemas.microsoft.com/office/drawing/2014/main" id="{00000000-0008-0000-0600-00003A000000}"/>
            </a:ext>
          </a:extLst>
        </xdr:cNvPr>
        <xdr:cNvSpPr/>
      </xdr:nvSpPr>
      <xdr:spPr>
        <a:xfrm>
          <a:off x="13590360" y="12975771"/>
          <a:ext cx="1875699" cy="671312"/>
        </a:xfrm>
        <a:prstGeom prst="wedgeRectCallout">
          <a:avLst>
            <a:gd name="adj1" fmla="val -87450"/>
            <a:gd name="adj2" fmla="val 190118"/>
          </a:avLst>
        </a:prstGeom>
        <a:solidFill>
          <a:sysClr val="window" lastClr="FFFFFF"/>
        </a:solidFill>
        <a:ln w="9525" cap="flat" cmpd="sng" algn="ctr">
          <a:solidFill>
            <a:srgbClr val="FF0000"/>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枠内に記載できない場合は別紙〇参照とし、第</a:t>
          </a:r>
          <a:r>
            <a:rPr kumimoji="1" lang="en-US" altLang="ja-JP"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3</a:t>
          </a:r>
          <a:r>
            <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号別紙〇として提出してください。</a:t>
          </a:r>
        </a:p>
      </xdr:txBody>
    </xdr:sp>
    <xdr:clientData/>
  </xdr:twoCellAnchor>
  <mc:AlternateContent xmlns:mc="http://schemas.openxmlformats.org/markup-compatibility/2006">
    <mc:Choice xmlns:a14="http://schemas.microsoft.com/office/drawing/2010/main" Requires="a14">
      <xdr:twoCellAnchor editAs="oneCell">
        <xdr:from>
          <xdr:col>57</xdr:col>
          <xdr:colOff>581025</xdr:colOff>
          <xdr:row>94</xdr:row>
          <xdr:rowOff>200025</xdr:rowOff>
        </xdr:from>
        <xdr:to>
          <xdr:col>58</xdr:col>
          <xdr:colOff>190500</xdr:colOff>
          <xdr:row>96</xdr:row>
          <xdr:rowOff>57150</xdr:rowOff>
        </xdr:to>
        <xdr:sp macro="" textlink="">
          <xdr:nvSpPr>
            <xdr:cNvPr id="296976" name="Check Box 16" hidden="1">
              <a:extLst>
                <a:ext uri="{63B3BB69-23CF-44E3-9099-C40C66FF867C}">
                  <a14:compatExt spid="_x0000_s296976"/>
                </a:ext>
                <a:ext uri="{FF2B5EF4-FFF2-40B4-BE49-F238E27FC236}">
                  <a16:creationId xmlns:a16="http://schemas.microsoft.com/office/drawing/2014/main" id="{00000000-0008-0000-0800-000010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91</xdr:row>
          <xdr:rowOff>209550</xdr:rowOff>
        </xdr:from>
        <xdr:to>
          <xdr:col>2</xdr:col>
          <xdr:colOff>76200</xdr:colOff>
          <xdr:row>93</xdr:row>
          <xdr:rowOff>57150</xdr:rowOff>
        </xdr:to>
        <xdr:sp macro="" textlink="">
          <xdr:nvSpPr>
            <xdr:cNvPr id="296977" name="Check Box 17" hidden="1">
              <a:extLst>
                <a:ext uri="{63B3BB69-23CF-44E3-9099-C40C66FF867C}">
                  <a14:compatExt spid="_x0000_s296977"/>
                </a:ext>
                <a:ext uri="{FF2B5EF4-FFF2-40B4-BE49-F238E27FC236}">
                  <a16:creationId xmlns:a16="http://schemas.microsoft.com/office/drawing/2014/main" id="{00000000-0008-0000-0800-000011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93</xdr:row>
          <xdr:rowOff>19050</xdr:rowOff>
        </xdr:from>
        <xdr:to>
          <xdr:col>2</xdr:col>
          <xdr:colOff>76200</xdr:colOff>
          <xdr:row>94</xdr:row>
          <xdr:rowOff>95250</xdr:rowOff>
        </xdr:to>
        <xdr:sp macro="" textlink="">
          <xdr:nvSpPr>
            <xdr:cNvPr id="296978" name="Check Box 18" hidden="1">
              <a:extLst>
                <a:ext uri="{63B3BB69-23CF-44E3-9099-C40C66FF867C}">
                  <a14:compatExt spid="_x0000_s296978"/>
                </a:ext>
                <a:ext uri="{FF2B5EF4-FFF2-40B4-BE49-F238E27FC236}">
                  <a16:creationId xmlns:a16="http://schemas.microsoft.com/office/drawing/2014/main" id="{00000000-0008-0000-0800-000012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466725</xdr:colOff>
          <xdr:row>94</xdr:row>
          <xdr:rowOff>200025</xdr:rowOff>
        </xdr:from>
        <xdr:to>
          <xdr:col>2</xdr:col>
          <xdr:colOff>76200</xdr:colOff>
          <xdr:row>96</xdr:row>
          <xdr:rowOff>57150</xdr:rowOff>
        </xdr:to>
        <xdr:sp macro="" textlink="">
          <xdr:nvSpPr>
            <xdr:cNvPr id="296979" name="Check Box 19" hidden="1">
              <a:extLst>
                <a:ext uri="{63B3BB69-23CF-44E3-9099-C40C66FF867C}">
                  <a14:compatExt spid="_x0000_s296979"/>
                </a:ext>
                <a:ext uri="{FF2B5EF4-FFF2-40B4-BE49-F238E27FC236}">
                  <a16:creationId xmlns:a16="http://schemas.microsoft.com/office/drawing/2014/main" id="{00000000-0008-0000-0800-000013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581025</xdr:colOff>
          <xdr:row>94</xdr:row>
          <xdr:rowOff>57150</xdr:rowOff>
        </xdr:from>
        <xdr:to>
          <xdr:col>6</xdr:col>
          <xdr:colOff>190500</xdr:colOff>
          <xdr:row>95</xdr:row>
          <xdr:rowOff>142875</xdr:rowOff>
        </xdr:to>
        <xdr:sp macro="" textlink="">
          <xdr:nvSpPr>
            <xdr:cNvPr id="296980" name="Check Box 20" hidden="1">
              <a:extLst>
                <a:ext uri="{63B3BB69-23CF-44E3-9099-C40C66FF867C}">
                  <a14:compatExt spid="_x0000_s296980"/>
                </a:ext>
                <a:ext uri="{FF2B5EF4-FFF2-40B4-BE49-F238E27FC236}">
                  <a16:creationId xmlns:a16="http://schemas.microsoft.com/office/drawing/2014/main" id="{00000000-0008-0000-0800-000014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466725</xdr:colOff>
          <xdr:row>89</xdr:row>
          <xdr:rowOff>19050</xdr:rowOff>
        </xdr:from>
        <xdr:to>
          <xdr:col>54</xdr:col>
          <xdr:colOff>76200</xdr:colOff>
          <xdr:row>91</xdr:row>
          <xdr:rowOff>57150</xdr:rowOff>
        </xdr:to>
        <xdr:sp macro="" textlink="">
          <xdr:nvSpPr>
            <xdr:cNvPr id="296981" name="Check Box 21" hidden="1">
              <a:extLst>
                <a:ext uri="{63B3BB69-23CF-44E3-9099-C40C66FF867C}">
                  <a14:compatExt spid="_x0000_s296981"/>
                </a:ext>
                <a:ext uri="{FF2B5EF4-FFF2-40B4-BE49-F238E27FC236}">
                  <a16:creationId xmlns:a16="http://schemas.microsoft.com/office/drawing/2014/main" id="{00000000-0008-0000-0800-000015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466725</xdr:colOff>
          <xdr:row>90</xdr:row>
          <xdr:rowOff>200025</xdr:rowOff>
        </xdr:from>
        <xdr:to>
          <xdr:col>54</xdr:col>
          <xdr:colOff>76200</xdr:colOff>
          <xdr:row>92</xdr:row>
          <xdr:rowOff>57150</xdr:rowOff>
        </xdr:to>
        <xdr:sp macro="" textlink="">
          <xdr:nvSpPr>
            <xdr:cNvPr id="296982" name="Check Box 22" hidden="1">
              <a:extLst>
                <a:ext uri="{63B3BB69-23CF-44E3-9099-C40C66FF867C}">
                  <a14:compatExt spid="_x0000_s296982"/>
                </a:ext>
                <a:ext uri="{FF2B5EF4-FFF2-40B4-BE49-F238E27FC236}">
                  <a16:creationId xmlns:a16="http://schemas.microsoft.com/office/drawing/2014/main" id="{00000000-0008-0000-0800-000016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466725</xdr:colOff>
          <xdr:row>91</xdr:row>
          <xdr:rowOff>200025</xdr:rowOff>
        </xdr:from>
        <xdr:to>
          <xdr:col>54</xdr:col>
          <xdr:colOff>76200</xdr:colOff>
          <xdr:row>93</xdr:row>
          <xdr:rowOff>57150</xdr:rowOff>
        </xdr:to>
        <xdr:sp macro="" textlink="">
          <xdr:nvSpPr>
            <xdr:cNvPr id="296983" name="Check Box 23" hidden="1">
              <a:extLst>
                <a:ext uri="{63B3BB69-23CF-44E3-9099-C40C66FF867C}">
                  <a14:compatExt spid="_x0000_s296983"/>
                </a:ext>
                <a:ext uri="{FF2B5EF4-FFF2-40B4-BE49-F238E27FC236}">
                  <a16:creationId xmlns:a16="http://schemas.microsoft.com/office/drawing/2014/main" id="{00000000-0008-0000-0800-000017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53</xdr:col>
          <xdr:colOff>466725</xdr:colOff>
          <xdr:row>94</xdr:row>
          <xdr:rowOff>200025</xdr:rowOff>
        </xdr:from>
        <xdr:to>
          <xdr:col>54</xdr:col>
          <xdr:colOff>76200</xdr:colOff>
          <xdr:row>96</xdr:row>
          <xdr:rowOff>57150</xdr:rowOff>
        </xdr:to>
        <xdr:sp macro="" textlink="">
          <xdr:nvSpPr>
            <xdr:cNvPr id="296984" name="Check Box 24" hidden="1">
              <a:extLst>
                <a:ext uri="{63B3BB69-23CF-44E3-9099-C40C66FF867C}">
                  <a14:compatExt spid="_x0000_s296984"/>
                </a:ext>
                <a:ext uri="{FF2B5EF4-FFF2-40B4-BE49-F238E27FC236}">
                  <a16:creationId xmlns:a16="http://schemas.microsoft.com/office/drawing/2014/main" id="{00000000-0008-0000-0800-000018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581025</xdr:colOff>
          <xdr:row>95</xdr:row>
          <xdr:rowOff>200025</xdr:rowOff>
        </xdr:from>
        <xdr:to>
          <xdr:col>58</xdr:col>
          <xdr:colOff>190500</xdr:colOff>
          <xdr:row>97</xdr:row>
          <xdr:rowOff>57150</xdr:rowOff>
        </xdr:to>
        <xdr:sp macro="" textlink="">
          <xdr:nvSpPr>
            <xdr:cNvPr id="296985" name="Check Box 25" hidden="1">
              <a:extLst>
                <a:ext uri="{63B3BB69-23CF-44E3-9099-C40C66FF867C}">
                  <a14:compatExt spid="_x0000_s296985"/>
                </a:ext>
                <a:ext uri="{FF2B5EF4-FFF2-40B4-BE49-F238E27FC236}">
                  <a16:creationId xmlns:a16="http://schemas.microsoft.com/office/drawing/2014/main" id="{00000000-0008-0000-0800-0000198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53</xdr:col>
      <xdr:colOff>367453</xdr:colOff>
      <xdr:row>85</xdr:row>
      <xdr:rowOff>3387</xdr:rowOff>
    </xdr:from>
    <xdr:ext cx="326390" cy="439727"/>
    <xdr:sp macro="" textlink="">
      <xdr:nvSpPr>
        <xdr:cNvPr id="59" name="Check Box 2" hidden="1">
          <a:extLst>
            <a:ext uri="{63B3BB69-23CF-44E3-9099-C40C66FF867C}">
              <a14:compatExt xmlns:a14="http://schemas.microsoft.com/office/drawing/2010/main" spid="_x0000_s62466"/>
            </a:ext>
            <a:ext uri="{FF2B5EF4-FFF2-40B4-BE49-F238E27FC236}">
              <a16:creationId xmlns:a16="http://schemas.microsoft.com/office/drawing/2014/main" id="{00000000-0008-0000-0600-00003B000000}"/>
            </a:ext>
          </a:extLst>
        </xdr:cNvPr>
        <xdr:cNvSpPr/>
      </xdr:nvSpPr>
      <xdr:spPr bwMode="auto">
        <a:xfrm>
          <a:off x="475403" y="14703637"/>
          <a:ext cx="326390" cy="439727"/>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solidFill>
                <a:srgbClr xmlns:mc="http://schemas.openxmlformats.org/markup-compatibility/2006" val="000000" mc:Ignorable="a14" a14:legacySpreadsheetColorIndex="64"/>
              </a:solidFill>
              <a:prstDash val="solid"/>
              <a:miter lim="800000"/>
              <a:headEnd/>
              <a:tailEnd/>
            </a14:hiddenLine>
          </a:ext>
        </a:extLst>
      </xdr:spPr>
    </xdr:sp>
    <xdr:clientData/>
  </xdr:oneCellAnchor>
  <xdr:twoCellAnchor>
    <xdr:from>
      <xdr:col>53</xdr:col>
      <xdr:colOff>76200</xdr:colOff>
      <xdr:row>10</xdr:row>
      <xdr:rowOff>29610</xdr:rowOff>
    </xdr:from>
    <xdr:to>
      <xdr:col>61</xdr:col>
      <xdr:colOff>315595</xdr:colOff>
      <xdr:row>14</xdr:row>
      <xdr:rowOff>77383</xdr:rowOff>
    </xdr:to>
    <xdr:grpSp>
      <xdr:nvGrpSpPr>
        <xdr:cNvPr id="62" name="グループ化 61">
          <a:extLst>
            <a:ext uri="{FF2B5EF4-FFF2-40B4-BE49-F238E27FC236}">
              <a16:creationId xmlns:a16="http://schemas.microsoft.com/office/drawing/2014/main" id="{00000000-0008-0000-0600-00003E000000}"/>
            </a:ext>
          </a:extLst>
        </xdr:cNvPr>
        <xdr:cNvGrpSpPr/>
      </xdr:nvGrpSpPr>
      <xdr:grpSpPr>
        <a:xfrm>
          <a:off x="28899678" y="1909762"/>
          <a:ext cx="5871569" cy="743512"/>
          <a:chOff x="7600950" y="1877460"/>
          <a:chExt cx="5344795" cy="695473"/>
        </a:xfrm>
      </xdr:grpSpPr>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600950" y="1974069"/>
            <a:ext cx="1457351" cy="49590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発電事業者株式会社</a:t>
            </a:r>
            <a:endParaRPr kumimoji="1" lang="en-US" altLang="ja-JP" sz="1100"/>
          </a:p>
          <a:p>
            <a:pPr algn="ctr"/>
            <a:r>
              <a:rPr kumimoji="1" lang="ja-JP" altLang="en-US" sz="1100"/>
              <a:t>（共同申請者②）</a:t>
            </a:r>
            <a:endParaRPr kumimoji="1" lang="en-US" altLang="ja-JP" sz="1100"/>
          </a:p>
        </xdr:txBody>
      </xdr:sp>
      <xdr:cxnSp macro="">
        <xdr:nvCxnSpPr>
          <xdr:cNvPr id="18" name="直線矢印コネクタ 17">
            <a:extLst>
              <a:ext uri="{FF2B5EF4-FFF2-40B4-BE49-F238E27FC236}">
                <a16:creationId xmlns:a16="http://schemas.microsoft.com/office/drawing/2014/main" id="{00000000-0008-0000-0600-000012000000}"/>
              </a:ext>
            </a:extLst>
          </xdr:cNvPr>
          <xdr:cNvCxnSpPr>
            <a:stCxn id="17" idx="3"/>
            <a:endCxn id="19" idx="1"/>
          </xdr:cNvCxnSpPr>
        </xdr:nvCxnSpPr>
        <xdr:spPr>
          <a:xfrm>
            <a:off x="9058301" y="2220434"/>
            <a:ext cx="392036"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450337" y="1877460"/>
            <a:ext cx="1267015" cy="69547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小売電気事業者</a:t>
            </a:r>
            <a:endParaRPr kumimoji="1" lang="en-US" altLang="ja-JP" sz="1100"/>
          </a:p>
          <a:p>
            <a:pPr algn="ctr"/>
            <a:r>
              <a:rPr kumimoji="1" lang="ja-JP" altLang="en-US" sz="1100"/>
              <a:t>株式会社</a:t>
            </a:r>
            <a:endParaRPr kumimoji="1" lang="en-US" altLang="ja-JP" sz="1100"/>
          </a:p>
          <a:p>
            <a:pPr algn="ctr"/>
            <a:r>
              <a:rPr kumimoji="1" lang="ja-JP" altLang="en-US" sz="1100"/>
              <a:t>（共同申請者③）</a:t>
            </a:r>
            <a:endParaRPr kumimoji="1" lang="en-US" altLang="ja-JP" sz="1100"/>
          </a:p>
        </xdr:txBody>
      </xdr:sp>
      <xdr:sp macro="" textlink="">
        <xdr:nvSpPr>
          <xdr:cNvPr id="23" name="正方形/長方形 22">
            <a:extLst>
              <a:ext uri="{FF2B5EF4-FFF2-40B4-BE49-F238E27FC236}">
                <a16:creationId xmlns:a16="http://schemas.microsoft.com/office/drawing/2014/main" id="{00000000-0008-0000-0600-000017000000}"/>
              </a:ext>
            </a:extLst>
          </xdr:cNvPr>
          <xdr:cNvSpPr/>
        </xdr:nvSpPr>
        <xdr:spPr>
          <a:xfrm>
            <a:off x="11174565" y="1998346"/>
            <a:ext cx="1771180" cy="49908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都内需要家（区市町村等）</a:t>
            </a:r>
            <a:endParaRPr kumimoji="1" lang="en-US" altLang="ja-JP" sz="1100"/>
          </a:p>
          <a:p>
            <a:pPr algn="ctr"/>
            <a:r>
              <a:rPr kumimoji="1" lang="ja-JP" altLang="en-US" sz="1100"/>
              <a:t>（助成対象事業者）</a:t>
            </a:r>
            <a:endParaRPr kumimoji="1" lang="en-US" altLang="ja-JP" sz="1100"/>
          </a:p>
        </xdr:txBody>
      </xdr:sp>
      <xdr:cxnSp macro="">
        <xdr:nvCxnSpPr>
          <xdr:cNvPr id="61" name="直線矢印コネクタ 60">
            <a:extLst>
              <a:ext uri="{FF2B5EF4-FFF2-40B4-BE49-F238E27FC236}">
                <a16:creationId xmlns:a16="http://schemas.microsoft.com/office/drawing/2014/main" id="{00000000-0008-0000-0600-00003D000000}"/>
              </a:ext>
            </a:extLst>
          </xdr:cNvPr>
          <xdr:cNvCxnSpPr/>
        </xdr:nvCxnSpPr>
        <xdr:spPr>
          <a:xfrm>
            <a:off x="10741025" y="2217421"/>
            <a:ext cx="391814"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53</xdr:col>
      <xdr:colOff>65405</xdr:colOff>
      <xdr:row>72</xdr:row>
      <xdr:rowOff>86360</xdr:rowOff>
    </xdr:from>
    <xdr:to>
      <xdr:col>61</xdr:col>
      <xdr:colOff>304800</xdr:colOff>
      <xdr:row>76</xdr:row>
      <xdr:rowOff>143658</xdr:rowOff>
    </xdr:to>
    <xdr:grpSp>
      <xdr:nvGrpSpPr>
        <xdr:cNvPr id="63" name="グループ化 62">
          <a:extLst>
            <a:ext uri="{FF2B5EF4-FFF2-40B4-BE49-F238E27FC236}">
              <a16:creationId xmlns:a16="http://schemas.microsoft.com/office/drawing/2014/main" id="{00000000-0008-0000-0600-00003F000000}"/>
            </a:ext>
          </a:extLst>
        </xdr:cNvPr>
        <xdr:cNvGrpSpPr/>
      </xdr:nvGrpSpPr>
      <xdr:grpSpPr>
        <a:xfrm>
          <a:off x="28888883" y="13437925"/>
          <a:ext cx="5871569" cy="753037"/>
          <a:chOff x="7604125" y="1877460"/>
          <a:chExt cx="5341620" cy="695473"/>
        </a:xfrm>
      </xdr:grpSpPr>
      <xdr:sp macro="" textlink="">
        <xdr:nvSpPr>
          <xdr:cNvPr id="296960" name="正方形/長方形 296959">
            <a:extLst>
              <a:ext uri="{FF2B5EF4-FFF2-40B4-BE49-F238E27FC236}">
                <a16:creationId xmlns:a16="http://schemas.microsoft.com/office/drawing/2014/main" id="{00000000-0008-0000-0600-000000880400}"/>
              </a:ext>
            </a:extLst>
          </xdr:cNvPr>
          <xdr:cNvSpPr/>
        </xdr:nvSpPr>
        <xdr:spPr>
          <a:xfrm>
            <a:off x="7604125" y="1977201"/>
            <a:ext cx="1456485" cy="49590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発電事業者株式会社</a:t>
            </a:r>
            <a:endParaRPr kumimoji="1" lang="en-US" altLang="ja-JP" sz="1100"/>
          </a:p>
          <a:p>
            <a:pPr algn="ctr"/>
            <a:r>
              <a:rPr kumimoji="1" lang="ja-JP" altLang="en-US" sz="1100"/>
              <a:t>（共同申請者②）</a:t>
            </a:r>
            <a:endParaRPr kumimoji="1" lang="en-US" altLang="ja-JP" sz="1100"/>
          </a:p>
        </xdr:txBody>
      </xdr:sp>
      <xdr:cxnSp macro="">
        <xdr:nvCxnSpPr>
          <xdr:cNvPr id="296986" name="直線矢印コネクタ 296985">
            <a:extLst>
              <a:ext uri="{FF2B5EF4-FFF2-40B4-BE49-F238E27FC236}">
                <a16:creationId xmlns:a16="http://schemas.microsoft.com/office/drawing/2014/main" id="{00000000-0008-0000-0600-00001A880400}"/>
              </a:ext>
            </a:extLst>
          </xdr:cNvPr>
          <xdr:cNvCxnSpPr>
            <a:stCxn id="296960" idx="3"/>
            <a:endCxn id="296987" idx="1"/>
          </xdr:cNvCxnSpPr>
        </xdr:nvCxnSpPr>
        <xdr:spPr>
          <a:xfrm>
            <a:off x="9058301" y="2220434"/>
            <a:ext cx="392036"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96987" name="正方形/長方形 296986">
            <a:extLst>
              <a:ext uri="{FF2B5EF4-FFF2-40B4-BE49-F238E27FC236}">
                <a16:creationId xmlns:a16="http://schemas.microsoft.com/office/drawing/2014/main" id="{00000000-0008-0000-0600-00001B880400}"/>
              </a:ext>
            </a:extLst>
          </xdr:cNvPr>
          <xdr:cNvSpPr/>
        </xdr:nvSpPr>
        <xdr:spPr>
          <a:xfrm>
            <a:off x="9450337" y="1877460"/>
            <a:ext cx="1267015" cy="69547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小売電気事業者</a:t>
            </a:r>
            <a:endParaRPr kumimoji="1" lang="en-US" altLang="ja-JP" sz="1100"/>
          </a:p>
          <a:p>
            <a:pPr algn="ctr"/>
            <a:r>
              <a:rPr kumimoji="1" lang="ja-JP" altLang="en-US" sz="1100"/>
              <a:t>株式会社</a:t>
            </a:r>
            <a:endParaRPr kumimoji="1" lang="en-US" altLang="ja-JP" sz="1100"/>
          </a:p>
          <a:p>
            <a:pPr algn="ctr"/>
            <a:r>
              <a:rPr kumimoji="1" lang="ja-JP" altLang="en-US" sz="1100"/>
              <a:t>（共同申請者③）</a:t>
            </a:r>
            <a:endParaRPr kumimoji="1" lang="en-US" altLang="ja-JP" sz="1100"/>
          </a:p>
        </xdr:txBody>
      </xdr:sp>
      <xdr:sp macro="" textlink="">
        <xdr:nvSpPr>
          <xdr:cNvPr id="296988" name="正方形/長方形 296987">
            <a:extLst>
              <a:ext uri="{FF2B5EF4-FFF2-40B4-BE49-F238E27FC236}">
                <a16:creationId xmlns:a16="http://schemas.microsoft.com/office/drawing/2014/main" id="{00000000-0008-0000-0600-00001C880400}"/>
              </a:ext>
            </a:extLst>
          </xdr:cNvPr>
          <xdr:cNvSpPr/>
        </xdr:nvSpPr>
        <xdr:spPr>
          <a:xfrm>
            <a:off x="11174565" y="1998346"/>
            <a:ext cx="1771180" cy="49908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都内需要家（区市町村等）</a:t>
            </a:r>
            <a:endParaRPr kumimoji="1" lang="en-US" altLang="ja-JP" sz="1100"/>
          </a:p>
          <a:p>
            <a:pPr algn="ctr"/>
            <a:r>
              <a:rPr kumimoji="1" lang="ja-JP" altLang="en-US" sz="1100"/>
              <a:t>（助成対象事業者）</a:t>
            </a:r>
            <a:endParaRPr kumimoji="1" lang="en-US" altLang="ja-JP" sz="1100"/>
          </a:p>
        </xdr:txBody>
      </xdr:sp>
      <xdr:cxnSp macro="">
        <xdr:nvCxnSpPr>
          <xdr:cNvPr id="296989" name="直線矢印コネクタ 296988">
            <a:extLst>
              <a:ext uri="{FF2B5EF4-FFF2-40B4-BE49-F238E27FC236}">
                <a16:creationId xmlns:a16="http://schemas.microsoft.com/office/drawing/2014/main" id="{00000000-0008-0000-0600-00001D880400}"/>
              </a:ext>
            </a:extLst>
          </xdr:cNvPr>
          <xdr:cNvCxnSpPr/>
        </xdr:nvCxnSpPr>
        <xdr:spPr>
          <a:xfrm>
            <a:off x="10741025" y="2217421"/>
            <a:ext cx="391814"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55</xdr:col>
      <xdr:colOff>526303</xdr:colOff>
      <xdr:row>105</xdr:row>
      <xdr:rowOff>654</xdr:rowOff>
    </xdr:from>
    <xdr:to>
      <xdr:col>58</xdr:col>
      <xdr:colOff>30069</xdr:colOff>
      <xdr:row>105</xdr:row>
      <xdr:rowOff>31377</xdr:rowOff>
    </xdr:to>
    <xdr:cxnSp macro="">
      <xdr:nvCxnSpPr>
        <xdr:cNvPr id="296992" name="直線コネクタ 296991">
          <a:extLst>
            <a:ext uri="{FF2B5EF4-FFF2-40B4-BE49-F238E27FC236}">
              <a16:creationId xmlns:a16="http://schemas.microsoft.com/office/drawing/2014/main" id="{00000000-0008-0000-0600-000020880400}"/>
            </a:ext>
          </a:extLst>
        </xdr:cNvPr>
        <xdr:cNvCxnSpPr>
          <a:stCxn id="47" idx="3"/>
          <a:endCxn id="48" idx="1"/>
        </xdr:cNvCxnSpPr>
      </xdr:nvCxnSpPr>
      <xdr:spPr>
        <a:xfrm>
          <a:off x="9327403" y="18641079"/>
          <a:ext cx="1418291" cy="30723"/>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58</xdr:col>
      <xdr:colOff>457200</xdr:colOff>
      <xdr:row>131</xdr:row>
      <xdr:rowOff>0</xdr:rowOff>
    </xdr:from>
    <xdr:to>
      <xdr:col>63</xdr:col>
      <xdr:colOff>102870</xdr:colOff>
      <xdr:row>131</xdr:row>
      <xdr:rowOff>41911</xdr:rowOff>
    </xdr:to>
    <xdr:sp macro="" textlink="">
      <xdr:nvSpPr>
        <xdr:cNvPr id="29" name="吹き出し: 四角形 25">
          <a:extLst>
            <a:ext uri="{FF2B5EF4-FFF2-40B4-BE49-F238E27FC236}">
              <a16:creationId xmlns:a16="http://schemas.microsoft.com/office/drawing/2014/main" id="{00000000-0008-0000-0700-00001D000000}"/>
            </a:ext>
          </a:extLst>
        </xdr:cNvPr>
        <xdr:cNvSpPr/>
      </xdr:nvSpPr>
      <xdr:spPr>
        <a:xfrm>
          <a:off x="10279380" y="61407675"/>
          <a:ext cx="2327910" cy="561976"/>
        </a:xfrm>
        <a:prstGeom prst="wedgeRectCallout">
          <a:avLst>
            <a:gd name="adj1" fmla="val -82496"/>
            <a:gd name="adj2" fmla="val 6847"/>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n-ea"/>
              <a:ea typeface="+mn-ea"/>
            </a:rPr>
            <a:t>固定価格買取制度を活用する場合は助成対象外となります。</a:t>
          </a:r>
        </a:p>
      </xdr:txBody>
    </xdr:sp>
    <xdr:clientData/>
  </xdr:twoCellAnchor>
  <xdr:twoCellAnchor>
    <xdr:from>
      <xdr:col>61</xdr:col>
      <xdr:colOff>512859</xdr:colOff>
      <xdr:row>13</xdr:row>
      <xdr:rowOff>159026</xdr:rowOff>
    </xdr:from>
    <xdr:to>
      <xdr:col>68</xdr:col>
      <xdr:colOff>488343</xdr:colOff>
      <xdr:row>22</xdr:row>
      <xdr:rowOff>37106</xdr:rowOff>
    </xdr:to>
    <xdr:sp macro="" textlink="">
      <xdr:nvSpPr>
        <xdr:cNvPr id="42" name="吹き出し: 四角形 9">
          <a:extLst>
            <a:ext uri="{FF2B5EF4-FFF2-40B4-BE49-F238E27FC236}">
              <a16:creationId xmlns:a16="http://schemas.microsoft.com/office/drawing/2014/main" id="{00000000-0008-0000-0700-00002A000000}"/>
            </a:ext>
          </a:extLst>
        </xdr:cNvPr>
        <xdr:cNvSpPr/>
      </xdr:nvSpPr>
      <xdr:spPr>
        <a:xfrm>
          <a:off x="12163839" y="7977146"/>
          <a:ext cx="2993004" cy="1645920"/>
        </a:xfrm>
        <a:prstGeom prst="wedgeRectCallout">
          <a:avLst>
            <a:gd name="adj1" fmla="val -72082"/>
            <a:gd name="adj2" fmla="val -12811"/>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n-ea"/>
              <a:ea typeface="+mn-ea"/>
            </a:rPr>
            <a:t>一般財団法人電気安全環境研究所（ＪＥＴ）が定める</a:t>
          </a:r>
          <a:r>
            <a:rPr kumimoji="1" lang="en-US" altLang="ja-JP" sz="1100">
              <a:solidFill>
                <a:sysClr val="windowText" lastClr="000000"/>
              </a:solidFill>
              <a:latin typeface="+mn-ea"/>
              <a:ea typeface="+mn-ea"/>
            </a:rPr>
            <a:t>JETPVm </a:t>
          </a:r>
          <a:r>
            <a:rPr kumimoji="1" lang="ja-JP" altLang="en-US" sz="1100">
              <a:solidFill>
                <a:sysClr val="windowText" lastClr="000000"/>
              </a:solidFill>
              <a:latin typeface="+mn-ea"/>
              <a:ea typeface="+mn-ea"/>
            </a:rPr>
            <a:t>認証のうち、モジュール認証を受けたものであること若しくは同等以上であること又は国際電気標準会議（ＩＥＣ）の</a:t>
          </a:r>
          <a:r>
            <a:rPr kumimoji="1" lang="en-US" altLang="ja-JP" sz="1100">
              <a:solidFill>
                <a:sysClr val="windowText" lastClr="000000"/>
              </a:solidFill>
              <a:latin typeface="+mn-ea"/>
              <a:ea typeface="+mn-ea"/>
            </a:rPr>
            <a:t>IECEE-PV-FCS </a:t>
          </a:r>
          <a:r>
            <a:rPr kumimoji="1" lang="ja-JP" altLang="en-US" sz="1100">
              <a:solidFill>
                <a:sysClr val="windowText" lastClr="000000"/>
              </a:solidFill>
              <a:latin typeface="+mn-ea"/>
              <a:ea typeface="+mn-ea"/>
            </a:rPr>
            <a:t>制度に加盟する認証機関による太陽電池モジュール認証を受けたものであること（認証の有効期限内の製品に限る。）が分かる書類を提出してください。</a:t>
          </a:r>
        </a:p>
      </xdr:txBody>
    </xdr:sp>
    <xdr:clientData/>
  </xdr:twoCellAnchor>
  <xdr:twoCellAnchor>
    <xdr:from>
      <xdr:col>61</xdr:col>
      <xdr:colOff>291548</xdr:colOff>
      <xdr:row>24</xdr:row>
      <xdr:rowOff>82495</xdr:rowOff>
    </xdr:from>
    <xdr:to>
      <xdr:col>66</xdr:col>
      <xdr:colOff>423242</xdr:colOff>
      <xdr:row>30</xdr:row>
      <xdr:rowOff>179898</xdr:rowOff>
    </xdr:to>
    <xdr:sp macro="" textlink="">
      <xdr:nvSpPr>
        <xdr:cNvPr id="43" name="吹き出し: 四角形 9">
          <a:extLst>
            <a:ext uri="{FF2B5EF4-FFF2-40B4-BE49-F238E27FC236}">
              <a16:creationId xmlns:a16="http://schemas.microsoft.com/office/drawing/2014/main" id="{00000000-0008-0000-0700-00002B000000}"/>
            </a:ext>
          </a:extLst>
        </xdr:cNvPr>
        <xdr:cNvSpPr/>
      </xdr:nvSpPr>
      <xdr:spPr>
        <a:xfrm>
          <a:off x="11942528" y="10087555"/>
          <a:ext cx="1914774" cy="1217543"/>
        </a:xfrm>
        <a:prstGeom prst="wedgeRectCallout">
          <a:avLst>
            <a:gd name="adj1" fmla="val -65872"/>
            <a:gd name="adj2" fmla="val -32718"/>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a:solidFill>
                <a:sysClr val="windowText" lastClr="000000"/>
              </a:solidFill>
              <a:latin typeface="+mn-ea"/>
              <a:ea typeface="+mn-ea"/>
            </a:rPr>
            <a:t>URL</a:t>
          </a:r>
          <a:r>
            <a:rPr kumimoji="1" lang="ja-JP" altLang="en-US" sz="1100">
              <a:solidFill>
                <a:sysClr val="windowText" lastClr="000000"/>
              </a:solidFill>
              <a:latin typeface="+mn-ea"/>
              <a:ea typeface="+mn-ea"/>
            </a:rPr>
            <a:t>は設備の仕様が分かるものを記載してください。総合カタログの</a:t>
          </a:r>
          <a:r>
            <a:rPr kumimoji="1" lang="en-US" altLang="ja-JP" sz="1100">
              <a:solidFill>
                <a:sysClr val="windowText" lastClr="000000"/>
              </a:solidFill>
              <a:latin typeface="+mn-ea"/>
              <a:ea typeface="+mn-ea"/>
            </a:rPr>
            <a:t>URL</a:t>
          </a:r>
          <a:r>
            <a:rPr kumimoji="1" lang="ja-JP" altLang="en-US" sz="1100">
              <a:solidFill>
                <a:sysClr val="windowText" lastClr="000000"/>
              </a:solidFill>
              <a:latin typeface="+mn-ea"/>
              <a:ea typeface="+mn-ea"/>
            </a:rPr>
            <a:t>やメーカーの企業ページなどは設備の仕様が確認できないため記載しないでください。</a:t>
          </a:r>
        </a:p>
      </xdr:txBody>
    </xdr:sp>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685800</xdr:colOff>
          <xdr:row>28</xdr:row>
          <xdr:rowOff>190500</xdr:rowOff>
        </xdr:from>
        <xdr:to>
          <xdr:col>10</xdr:col>
          <xdr:colOff>28575</xdr:colOff>
          <xdr:row>33</xdr:row>
          <xdr:rowOff>28575</xdr:rowOff>
        </xdr:to>
        <xdr:sp macro="" textlink="">
          <xdr:nvSpPr>
            <xdr:cNvPr id="258049" name="Check Box 1" hidden="1">
              <a:extLst>
                <a:ext uri="{63B3BB69-23CF-44E3-9099-C40C66FF867C}">
                  <a14:compatExt spid="_x0000_s258049"/>
                </a:ext>
                <a:ext uri="{FF2B5EF4-FFF2-40B4-BE49-F238E27FC236}">
                  <a16:creationId xmlns:a16="http://schemas.microsoft.com/office/drawing/2014/main" id="{00000000-0008-0000-0D00-00000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28</xdr:row>
          <xdr:rowOff>190500</xdr:rowOff>
        </xdr:from>
        <xdr:to>
          <xdr:col>10</xdr:col>
          <xdr:colOff>28575</xdr:colOff>
          <xdr:row>32</xdr:row>
          <xdr:rowOff>66675</xdr:rowOff>
        </xdr:to>
        <xdr:sp macro="" textlink="">
          <xdr:nvSpPr>
            <xdr:cNvPr id="258050" name="Check Box 2" hidden="1">
              <a:extLst>
                <a:ext uri="{63B3BB69-23CF-44E3-9099-C40C66FF867C}">
                  <a14:compatExt spid="_x0000_s258050"/>
                </a:ext>
                <a:ext uri="{FF2B5EF4-FFF2-40B4-BE49-F238E27FC236}">
                  <a16:creationId xmlns:a16="http://schemas.microsoft.com/office/drawing/2014/main" id="{00000000-0008-0000-0D00-00000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28</xdr:row>
          <xdr:rowOff>190500</xdr:rowOff>
        </xdr:from>
        <xdr:to>
          <xdr:col>10</xdr:col>
          <xdr:colOff>28575</xdr:colOff>
          <xdr:row>32</xdr:row>
          <xdr:rowOff>142875</xdr:rowOff>
        </xdr:to>
        <xdr:sp macro="" textlink="">
          <xdr:nvSpPr>
            <xdr:cNvPr id="258051" name="Check Box 3" hidden="1">
              <a:extLst>
                <a:ext uri="{63B3BB69-23CF-44E3-9099-C40C66FF867C}">
                  <a14:compatExt spid="_x0000_s258051"/>
                </a:ext>
                <a:ext uri="{FF2B5EF4-FFF2-40B4-BE49-F238E27FC236}">
                  <a16:creationId xmlns:a16="http://schemas.microsoft.com/office/drawing/2014/main" id="{00000000-0008-0000-0D00-00000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28</xdr:row>
          <xdr:rowOff>190500</xdr:rowOff>
        </xdr:from>
        <xdr:to>
          <xdr:col>10</xdr:col>
          <xdr:colOff>28575</xdr:colOff>
          <xdr:row>30</xdr:row>
          <xdr:rowOff>57150</xdr:rowOff>
        </xdr:to>
        <xdr:sp macro="" textlink="">
          <xdr:nvSpPr>
            <xdr:cNvPr id="258052" name="Check Box 4" hidden="1">
              <a:extLst>
                <a:ext uri="{63B3BB69-23CF-44E3-9099-C40C66FF867C}">
                  <a14:compatExt spid="_x0000_s258052"/>
                </a:ext>
                <a:ext uri="{FF2B5EF4-FFF2-40B4-BE49-F238E27FC236}">
                  <a16:creationId xmlns:a16="http://schemas.microsoft.com/office/drawing/2014/main" id="{00000000-0008-0000-0D00-00000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37</xdr:row>
          <xdr:rowOff>190500</xdr:rowOff>
        </xdr:from>
        <xdr:to>
          <xdr:col>10</xdr:col>
          <xdr:colOff>28575</xdr:colOff>
          <xdr:row>41</xdr:row>
          <xdr:rowOff>38100</xdr:rowOff>
        </xdr:to>
        <xdr:sp macro="" textlink="">
          <xdr:nvSpPr>
            <xdr:cNvPr id="258053" name="Check Box 5" hidden="1">
              <a:extLst>
                <a:ext uri="{63B3BB69-23CF-44E3-9099-C40C66FF867C}">
                  <a14:compatExt spid="_x0000_s258053"/>
                </a:ext>
                <a:ext uri="{FF2B5EF4-FFF2-40B4-BE49-F238E27FC236}">
                  <a16:creationId xmlns:a16="http://schemas.microsoft.com/office/drawing/2014/main" id="{00000000-0008-0000-0D00-00000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37</xdr:row>
          <xdr:rowOff>190500</xdr:rowOff>
        </xdr:from>
        <xdr:to>
          <xdr:col>10</xdr:col>
          <xdr:colOff>28575</xdr:colOff>
          <xdr:row>40</xdr:row>
          <xdr:rowOff>104775</xdr:rowOff>
        </xdr:to>
        <xdr:sp macro="" textlink="">
          <xdr:nvSpPr>
            <xdr:cNvPr id="258054" name="Check Box 6" hidden="1">
              <a:extLst>
                <a:ext uri="{63B3BB69-23CF-44E3-9099-C40C66FF867C}">
                  <a14:compatExt spid="_x0000_s258054"/>
                </a:ext>
                <a:ext uri="{FF2B5EF4-FFF2-40B4-BE49-F238E27FC236}">
                  <a16:creationId xmlns:a16="http://schemas.microsoft.com/office/drawing/2014/main" id="{00000000-0008-0000-0D00-00000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37</xdr:row>
          <xdr:rowOff>190500</xdr:rowOff>
        </xdr:from>
        <xdr:to>
          <xdr:col>10</xdr:col>
          <xdr:colOff>28575</xdr:colOff>
          <xdr:row>41</xdr:row>
          <xdr:rowOff>28575</xdr:rowOff>
        </xdr:to>
        <xdr:sp macro="" textlink="">
          <xdr:nvSpPr>
            <xdr:cNvPr id="258055" name="Check Box 7" hidden="1">
              <a:extLst>
                <a:ext uri="{63B3BB69-23CF-44E3-9099-C40C66FF867C}">
                  <a14:compatExt spid="_x0000_s258055"/>
                </a:ext>
                <a:ext uri="{FF2B5EF4-FFF2-40B4-BE49-F238E27FC236}">
                  <a16:creationId xmlns:a16="http://schemas.microsoft.com/office/drawing/2014/main" id="{00000000-0008-0000-0D00-00000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37</xdr:row>
          <xdr:rowOff>190500</xdr:rowOff>
        </xdr:from>
        <xdr:to>
          <xdr:col>10</xdr:col>
          <xdr:colOff>28575</xdr:colOff>
          <xdr:row>39</xdr:row>
          <xdr:rowOff>38100</xdr:rowOff>
        </xdr:to>
        <xdr:sp macro="" textlink="">
          <xdr:nvSpPr>
            <xdr:cNvPr id="258056" name="Check Box 8" hidden="1">
              <a:extLst>
                <a:ext uri="{63B3BB69-23CF-44E3-9099-C40C66FF867C}">
                  <a14:compatExt spid="_x0000_s258056"/>
                </a:ext>
                <a:ext uri="{FF2B5EF4-FFF2-40B4-BE49-F238E27FC236}">
                  <a16:creationId xmlns:a16="http://schemas.microsoft.com/office/drawing/2014/main" id="{00000000-0008-0000-0D00-00000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46</xdr:row>
          <xdr:rowOff>190500</xdr:rowOff>
        </xdr:from>
        <xdr:to>
          <xdr:col>10</xdr:col>
          <xdr:colOff>28575</xdr:colOff>
          <xdr:row>50</xdr:row>
          <xdr:rowOff>38100</xdr:rowOff>
        </xdr:to>
        <xdr:sp macro="" textlink="">
          <xdr:nvSpPr>
            <xdr:cNvPr id="258057" name="Check Box 9" hidden="1">
              <a:extLst>
                <a:ext uri="{63B3BB69-23CF-44E3-9099-C40C66FF867C}">
                  <a14:compatExt spid="_x0000_s258057"/>
                </a:ext>
                <a:ext uri="{FF2B5EF4-FFF2-40B4-BE49-F238E27FC236}">
                  <a16:creationId xmlns:a16="http://schemas.microsoft.com/office/drawing/2014/main" id="{00000000-0008-0000-0D00-00000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46</xdr:row>
          <xdr:rowOff>190500</xdr:rowOff>
        </xdr:from>
        <xdr:to>
          <xdr:col>10</xdr:col>
          <xdr:colOff>28575</xdr:colOff>
          <xdr:row>49</xdr:row>
          <xdr:rowOff>104775</xdr:rowOff>
        </xdr:to>
        <xdr:sp macro="" textlink="">
          <xdr:nvSpPr>
            <xdr:cNvPr id="258058" name="Check Box 10" hidden="1">
              <a:extLst>
                <a:ext uri="{63B3BB69-23CF-44E3-9099-C40C66FF867C}">
                  <a14:compatExt spid="_x0000_s258058"/>
                </a:ext>
                <a:ext uri="{FF2B5EF4-FFF2-40B4-BE49-F238E27FC236}">
                  <a16:creationId xmlns:a16="http://schemas.microsoft.com/office/drawing/2014/main" id="{00000000-0008-0000-0D00-00000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46</xdr:row>
          <xdr:rowOff>190500</xdr:rowOff>
        </xdr:from>
        <xdr:to>
          <xdr:col>10</xdr:col>
          <xdr:colOff>28575</xdr:colOff>
          <xdr:row>50</xdr:row>
          <xdr:rowOff>28575</xdr:rowOff>
        </xdr:to>
        <xdr:sp macro="" textlink="">
          <xdr:nvSpPr>
            <xdr:cNvPr id="258059" name="Check Box 11" hidden="1">
              <a:extLst>
                <a:ext uri="{63B3BB69-23CF-44E3-9099-C40C66FF867C}">
                  <a14:compatExt spid="_x0000_s258059"/>
                </a:ext>
                <a:ext uri="{FF2B5EF4-FFF2-40B4-BE49-F238E27FC236}">
                  <a16:creationId xmlns:a16="http://schemas.microsoft.com/office/drawing/2014/main" id="{00000000-0008-0000-0D00-00000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46</xdr:row>
          <xdr:rowOff>190500</xdr:rowOff>
        </xdr:from>
        <xdr:to>
          <xdr:col>10</xdr:col>
          <xdr:colOff>28575</xdr:colOff>
          <xdr:row>48</xdr:row>
          <xdr:rowOff>38100</xdr:rowOff>
        </xdr:to>
        <xdr:sp macro="" textlink="">
          <xdr:nvSpPr>
            <xdr:cNvPr id="258060" name="Check Box 12" hidden="1">
              <a:extLst>
                <a:ext uri="{63B3BB69-23CF-44E3-9099-C40C66FF867C}">
                  <a14:compatExt spid="_x0000_s258060"/>
                </a:ext>
                <a:ext uri="{FF2B5EF4-FFF2-40B4-BE49-F238E27FC236}">
                  <a16:creationId xmlns:a16="http://schemas.microsoft.com/office/drawing/2014/main" id="{00000000-0008-0000-0D00-00000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0</xdr:rowOff>
        </xdr:from>
        <xdr:to>
          <xdr:col>10</xdr:col>
          <xdr:colOff>28575</xdr:colOff>
          <xdr:row>60</xdr:row>
          <xdr:rowOff>28575</xdr:rowOff>
        </xdr:to>
        <xdr:sp macro="" textlink="">
          <xdr:nvSpPr>
            <xdr:cNvPr id="258061" name="Check Box 13" hidden="1">
              <a:extLst>
                <a:ext uri="{63B3BB69-23CF-44E3-9099-C40C66FF867C}">
                  <a14:compatExt spid="_x0000_s258061"/>
                </a:ext>
                <a:ext uri="{FF2B5EF4-FFF2-40B4-BE49-F238E27FC236}">
                  <a16:creationId xmlns:a16="http://schemas.microsoft.com/office/drawing/2014/main" id="{00000000-0008-0000-0D00-00000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0</xdr:rowOff>
        </xdr:from>
        <xdr:to>
          <xdr:col>10</xdr:col>
          <xdr:colOff>28575</xdr:colOff>
          <xdr:row>59</xdr:row>
          <xdr:rowOff>57150</xdr:rowOff>
        </xdr:to>
        <xdr:sp macro="" textlink="">
          <xdr:nvSpPr>
            <xdr:cNvPr id="258062" name="Check Box 14" hidden="1">
              <a:extLst>
                <a:ext uri="{63B3BB69-23CF-44E3-9099-C40C66FF867C}">
                  <a14:compatExt spid="_x0000_s258062"/>
                </a:ext>
                <a:ext uri="{FF2B5EF4-FFF2-40B4-BE49-F238E27FC236}">
                  <a16:creationId xmlns:a16="http://schemas.microsoft.com/office/drawing/2014/main" id="{00000000-0008-0000-0D00-00000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0</xdr:rowOff>
        </xdr:from>
        <xdr:to>
          <xdr:col>10</xdr:col>
          <xdr:colOff>28575</xdr:colOff>
          <xdr:row>59</xdr:row>
          <xdr:rowOff>152400</xdr:rowOff>
        </xdr:to>
        <xdr:sp macro="" textlink="">
          <xdr:nvSpPr>
            <xdr:cNvPr id="258063" name="Check Box 15" hidden="1">
              <a:extLst>
                <a:ext uri="{63B3BB69-23CF-44E3-9099-C40C66FF867C}">
                  <a14:compatExt spid="_x0000_s258063"/>
                </a:ext>
                <a:ext uri="{FF2B5EF4-FFF2-40B4-BE49-F238E27FC236}">
                  <a16:creationId xmlns:a16="http://schemas.microsoft.com/office/drawing/2014/main" id="{00000000-0008-0000-0D00-00000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0</xdr:rowOff>
        </xdr:from>
        <xdr:to>
          <xdr:col>10</xdr:col>
          <xdr:colOff>28575</xdr:colOff>
          <xdr:row>57</xdr:row>
          <xdr:rowOff>57150</xdr:rowOff>
        </xdr:to>
        <xdr:sp macro="" textlink="">
          <xdr:nvSpPr>
            <xdr:cNvPr id="258064" name="Check Box 16" hidden="1">
              <a:extLst>
                <a:ext uri="{63B3BB69-23CF-44E3-9099-C40C66FF867C}">
                  <a14:compatExt spid="_x0000_s258064"/>
                </a:ext>
                <a:ext uri="{FF2B5EF4-FFF2-40B4-BE49-F238E27FC236}">
                  <a16:creationId xmlns:a16="http://schemas.microsoft.com/office/drawing/2014/main" id="{00000000-0008-0000-0D00-00001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219075</xdr:rowOff>
        </xdr:from>
        <xdr:to>
          <xdr:col>10</xdr:col>
          <xdr:colOff>28575</xdr:colOff>
          <xdr:row>58</xdr:row>
          <xdr:rowOff>38100</xdr:rowOff>
        </xdr:to>
        <xdr:sp macro="" textlink="">
          <xdr:nvSpPr>
            <xdr:cNvPr id="258065" name="Check Box 17" hidden="1">
              <a:extLst>
                <a:ext uri="{63B3BB69-23CF-44E3-9099-C40C66FF867C}">
                  <a14:compatExt spid="_x0000_s258065"/>
                </a:ext>
                <a:ext uri="{FF2B5EF4-FFF2-40B4-BE49-F238E27FC236}">
                  <a16:creationId xmlns:a16="http://schemas.microsoft.com/office/drawing/2014/main" id="{00000000-0008-0000-0D00-00001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95250</xdr:rowOff>
        </xdr:from>
        <xdr:to>
          <xdr:col>10</xdr:col>
          <xdr:colOff>28575</xdr:colOff>
          <xdr:row>60</xdr:row>
          <xdr:rowOff>133350</xdr:rowOff>
        </xdr:to>
        <xdr:sp macro="" textlink="">
          <xdr:nvSpPr>
            <xdr:cNvPr id="258066" name="Check Box 18" hidden="1">
              <a:extLst>
                <a:ext uri="{63B3BB69-23CF-44E3-9099-C40C66FF867C}">
                  <a14:compatExt spid="_x0000_s258066"/>
                </a:ext>
                <a:ext uri="{FF2B5EF4-FFF2-40B4-BE49-F238E27FC236}">
                  <a16:creationId xmlns:a16="http://schemas.microsoft.com/office/drawing/2014/main" id="{00000000-0008-0000-0D00-00001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95250</xdr:rowOff>
        </xdr:from>
        <xdr:to>
          <xdr:col>10</xdr:col>
          <xdr:colOff>28575</xdr:colOff>
          <xdr:row>59</xdr:row>
          <xdr:rowOff>152400</xdr:rowOff>
        </xdr:to>
        <xdr:sp macro="" textlink="">
          <xdr:nvSpPr>
            <xdr:cNvPr id="258067" name="Check Box 19" hidden="1">
              <a:extLst>
                <a:ext uri="{63B3BB69-23CF-44E3-9099-C40C66FF867C}">
                  <a14:compatExt spid="_x0000_s258067"/>
                </a:ext>
                <a:ext uri="{FF2B5EF4-FFF2-40B4-BE49-F238E27FC236}">
                  <a16:creationId xmlns:a16="http://schemas.microsoft.com/office/drawing/2014/main" id="{00000000-0008-0000-0D00-00001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95250</xdr:rowOff>
        </xdr:from>
        <xdr:to>
          <xdr:col>10</xdr:col>
          <xdr:colOff>28575</xdr:colOff>
          <xdr:row>60</xdr:row>
          <xdr:rowOff>66675</xdr:rowOff>
        </xdr:to>
        <xdr:sp macro="" textlink="">
          <xdr:nvSpPr>
            <xdr:cNvPr id="258068" name="Check Box 20" hidden="1">
              <a:extLst>
                <a:ext uri="{63B3BB69-23CF-44E3-9099-C40C66FF867C}">
                  <a14:compatExt spid="_x0000_s258068"/>
                </a:ext>
                <a:ext uri="{FF2B5EF4-FFF2-40B4-BE49-F238E27FC236}">
                  <a16:creationId xmlns:a16="http://schemas.microsoft.com/office/drawing/2014/main" id="{00000000-0008-0000-0D00-00001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95250</xdr:rowOff>
        </xdr:from>
        <xdr:to>
          <xdr:col>10</xdr:col>
          <xdr:colOff>28575</xdr:colOff>
          <xdr:row>57</xdr:row>
          <xdr:rowOff>142875</xdr:rowOff>
        </xdr:to>
        <xdr:sp macro="" textlink="">
          <xdr:nvSpPr>
            <xdr:cNvPr id="258069" name="Check Box 21" hidden="1">
              <a:extLst>
                <a:ext uri="{63B3BB69-23CF-44E3-9099-C40C66FF867C}">
                  <a14:compatExt spid="_x0000_s258069"/>
                </a:ext>
                <a:ext uri="{FF2B5EF4-FFF2-40B4-BE49-F238E27FC236}">
                  <a16:creationId xmlns:a16="http://schemas.microsoft.com/office/drawing/2014/main" id="{00000000-0008-0000-0D00-00001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190500</xdr:rowOff>
        </xdr:from>
        <xdr:to>
          <xdr:col>10</xdr:col>
          <xdr:colOff>28575</xdr:colOff>
          <xdr:row>61</xdr:row>
          <xdr:rowOff>28575</xdr:rowOff>
        </xdr:to>
        <xdr:sp macro="" textlink="">
          <xdr:nvSpPr>
            <xdr:cNvPr id="258070" name="Check Box 22" hidden="1">
              <a:extLst>
                <a:ext uri="{63B3BB69-23CF-44E3-9099-C40C66FF867C}">
                  <a14:compatExt spid="_x0000_s258070"/>
                </a:ext>
                <a:ext uri="{FF2B5EF4-FFF2-40B4-BE49-F238E27FC236}">
                  <a16:creationId xmlns:a16="http://schemas.microsoft.com/office/drawing/2014/main" id="{00000000-0008-0000-0D00-00001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190500</xdr:rowOff>
        </xdr:from>
        <xdr:to>
          <xdr:col>10</xdr:col>
          <xdr:colOff>28575</xdr:colOff>
          <xdr:row>60</xdr:row>
          <xdr:rowOff>66675</xdr:rowOff>
        </xdr:to>
        <xdr:sp macro="" textlink="">
          <xdr:nvSpPr>
            <xdr:cNvPr id="258071" name="Check Box 23" hidden="1">
              <a:extLst>
                <a:ext uri="{63B3BB69-23CF-44E3-9099-C40C66FF867C}">
                  <a14:compatExt spid="_x0000_s258071"/>
                </a:ext>
                <a:ext uri="{FF2B5EF4-FFF2-40B4-BE49-F238E27FC236}">
                  <a16:creationId xmlns:a16="http://schemas.microsoft.com/office/drawing/2014/main" id="{00000000-0008-0000-0D00-00001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190500</xdr:rowOff>
        </xdr:from>
        <xdr:to>
          <xdr:col>10</xdr:col>
          <xdr:colOff>28575</xdr:colOff>
          <xdr:row>60</xdr:row>
          <xdr:rowOff>142875</xdr:rowOff>
        </xdr:to>
        <xdr:sp macro="" textlink="">
          <xdr:nvSpPr>
            <xdr:cNvPr id="258072" name="Check Box 24" hidden="1">
              <a:extLst>
                <a:ext uri="{63B3BB69-23CF-44E3-9099-C40C66FF867C}">
                  <a14:compatExt spid="_x0000_s258072"/>
                </a:ext>
                <a:ext uri="{FF2B5EF4-FFF2-40B4-BE49-F238E27FC236}">
                  <a16:creationId xmlns:a16="http://schemas.microsoft.com/office/drawing/2014/main" id="{00000000-0008-0000-0D00-00001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56</xdr:row>
          <xdr:rowOff>190500</xdr:rowOff>
        </xdr:from>
        <xdr:to>
          <xdr:col>10</xdr:col>
          <xdr:colOff>28575</xdr:colOff>
          <xdr:row>58</xdr:row>
          <xdr:rowOff>57150</xdr:rowOff>
        </xdr:to>
        <xdr:sp macro="" textlink="">
          <xdr:nvSpPr>
            <xdr:cNvPr id="258073" name="Check Box 25" hidden="1">
              <a:extLst>
                <a:ext uri="{63B3BB69-23CF-44E3-9099-C40C66FF867C}">
                  <a14:compatExt spid="_x0000_s258073"/>
                </a:ext>
                <a:ext uri="{FF2B5EF4-FFF2-40B4-BE49-F238E27FC236}">
                  <a16:creationId xmlns:a16="http://schemas.microsoft.com/office/drawing/2014/main" id="{00000000-0008-0000-0D00-00001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65</xdr:row>
          <xdr:rowOff>0</xdr:rowOff>
        </xdr:from>
        <xdr:to>
          <xdr:col>10</xdr:col>
          <xdr:colOff>28575</xdr:colOff>
          <xdr:row>68</xdr:row>
          <xdr:rowOff>76200</xdr:rowOff>
        </xdr:to>
        <xdr:sp macro="" textlink="">
          <xdr:nvSpPr>
            <xdr:cNvPr id="258074" name="Check Box 26" hidden="1">
              <a:extLst>
                <a:ext uri="{63B3BB69-23CF-44E3-9099-C40C66FF867C}">
                  <a14:compatExt spid="_x0000_s258074"/>
                </a:ext>
                <a:ext uri="{FF2B5EF4-FFF2-40B4-BE49-F238E27FC236}">
                  <a16:creationId xmlns:a16="http://schemas.microsoft.com/office/drawing/2014/main" id="{00000000-0008-0000-0D00-00001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65</xdr:row>
          <xdr:rowOff>0</xdr:rowOff>
        </xdr:from>
        <xdr:to>
          <xdr:col>10</xdr:col>
          <xdr:colOff>28575</xdr:colOff>
          <xdr:row>68</xdr:row>
          <xdr:rowOff>0</xdr:rowOff>
        </xdr:to>
        <xdr:sp macro="" textlink="">
          <xdr:nvSpPr>
            <xdr:cNvPr id="258075" name="Check Box 27" hidden="1">
              <a:extLst>
                <a:ext uri="{63B3BB69-23CF-44E3-9099-C40C66FF867C}">
                  <a14:compatExt spid="_x0000_s258075"/>
                </a:ext>
                <a:ext uri="{FF2B5EF4-FFF2-40B4-BE49-F238E27FC236}">
                  <a16:creationId xmlns:a16="http://schemas.microsoft.com/office/drawing/2014/main" id="{00000000-0008-0000-0D00-00001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65</xdr:row>
          <xdr:rowOff>0</xdr:rowOff>
        </xdr:from>
        <xdr:to>
          <xdr:col>10</xdr:col>
          <xdr:colOff>28575</xdr:colOff>
          <xdr:row>68</xdr:row>
          <xdr:rowOff>66675</xdr:rowOff>
        </xdr:to>
        <xdr:sp macro="" textlink="">
          <xdr:nvSpPr>
            <xdr:cNvPr id="258076" name="Check Box 28" hidden="1">
              <a:extLst>
                <a:ext uri="{63B3BB69-23CF-44E3-9099-C40C66FF867C}">
                  <a14:compatExt spid="_x0000_s258076"/>
                </a:ext>
                <a:ext uri="{FF2B5EF4-FFF2-40B4-BE49-F238E27FC236}">
                  <a16:creationId xmlns:a16="http://schemas.microsoft.com/office/drawing/2014/main" id="{00000000-0008-0000-0D00-00001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65</xdr:row>
          <xdr:rowOff>219075</xdr:rowOff>
        </xdr:from>
        <xdr:to>
          <xdr:col>10</xdr:col>
          <xdr:colOff>28575</xdr:colOff>
          <xdr:row>67</xdr:row>
          <xdr:rowOff>19050</xdr:rowOff>
        </xdr:to>
        <xdr:sp macro="" textlink="">
          <xdr:nvSpPr>
            <xdr:cNvPr id="258077" name="Check Box 29" hidden="1">
              <a:extLst>
                <a:ext uri="{63B3BB69-23CF-44E3-9099-C40C66FF867C}">
                  <a14:compatExt spid="_x0000_s258077"/>
                </a:ext>
                <a:ext uri="{FF2B5EF4-FFF2-40B4-BE49-F238E27FC236}">
                  <a16:creationId xmlns:a16="http://schemas.microsoft.com/office/drawing/2014/main" id="{00000000-0008-0000-0D00-00001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65</xdr:row>
          <xdr:rowOff>95250</xdr:rowOff>
        </xdr:from>
        <xdr:to>
          <xdr:col>10</xdr:col>
          <xdr:colOff>28575</xdr:colOff>
          <xdr:row>69</xdr:row>
          <xdr:rowOff>19050</xdr:rowOff>
        </xdr:to>
        <xdr:sp macro="" textlink="">
          <xdr:nvSpPr>
            <xdr:cNvPr id="258078" name="Check Box 30" hidden="1">
              <a:extLst>
                <a:ext uri="{63B3BB69-23CF-44E3-9099-C40C66FF867C}">
                  <a14:compatExt spid="_x0000_s258078"/>
                </a:ext>
                <a:ext uri="{FF2B5EF4-FFF2-40B4-BE49-F238E27FC236}">
                  <a16:creationId xmlns:a16="http://schemas.microsoft.com/office/drawing/2014/main" id="{00000000-0008-0000-0D00-00001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65</xdr:row>
          <xdr:rowOff>95250</xdr:rowOff>
        </xdr:from>
        <xdr:to>
          <xdr:col>10</xdr:col>
          <xdr:colOff>28575</xdr:colOff>
          <xdr:row>68</xdr:row>
          <xdr:rowOff>66675</xdr:rowOff>
        </xdr:to>
        <xdr:sp macro="" textlink="">
          <xdr:nvSpPr>
            <xdr:cNvPr id="258079" name="Check Box 31" hidden="1">
              <a:extLst>
                <a:ext uri="{63B3BB69-23CF-44E3-9099-C40C66FF867C}">
                  <a14:compatExt spid="_x0000_s258079"/>
                </a:ext>
                <a:ext uri="{FF2B5EF4-FFF2-40B4-BE49-F238E27FC236}">
                  <a16:creationId xmlns:a16="http://schemas.microsoft.com/office/drawing/2014/main" id="{00000000-0008-0000-0D00-00001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65</xdr:row>
          <xdr:rowOff>95250</xdr:rowOff>
        </xdr:from>
        <xdr:to>
          <xdr:col>10</xdr:col>
          <xdr:colOff>28575</xdr:colOff>
          <xdr:row>68</xdr:row>
          <xdr:rowOff>114300</xdr:rowOff>
        </xdr:to>
        <xdr:sp macro="" textlink="">
          <xdr:nvSpPr>
            <xdr:cNvPr id="258080" name="Check Box 32" hidden="1">
              <a:extLst>
                <a:ext uri="{63B3BB69-23CF-44E3-9099-C40C66FF867C}">
                  <a14:compatExt spid="_x0000_s258080"/>
                </a:ext>
                <a:ext uri="{FF2B5EF4-FFF2-40B4-BE49-F238E27FC236}">
                  <a16:creationId xmlns:a16="http://schemas.microsoft.com/office/drawing/2014/main" id="{00000000-0008-0000-0D00-00002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65</xdr:row>
          <xdr:rowOff>95250</xdr:rowOff>
        </xdr:from>
        <xdr:to>
          <xdr:col>10</xdr:col>
          <xdr:colOff>28575</xdr:colOff>
          <xdr:row>66</xdr:row>
          <xdr:rowOff>142875</xdr:rowOff>
        </xdr:to>
        <xdr:sp macro="" textlink="">
          <xdr:nvSpPr>
            <xdr:cNvPr id="258081" name="Check Box 33" hidden="1">
              <a:extLst>
                <a:ext uri="{63B3BB69-23CF-44E3-9099-C40C66FF867C}">
                  <a14:compatExt spid="_x0000_s258081"/>
                </a:ext>
                <a:ext uri="{FF2B5EF4-FFF2-40B4-BE49-F238E27FC236}">
                  <a16:creationId xmlns:a16="http://schemas.microsoft.com/office/drawing/2014/main" id="{00000000-0008-0000-0D00-00002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65</xdr:row>
          <xdr:rowOff>190500</xdr:rowOff>
        </xdr:from>
        <xdr:to>
          <xdr:col>10</xdr:col>
          <xdr:colOff>28575</xdr:colOff>
          <xdr:row>69</xdr:row>
          <xdr:rowOff>38100</xdr:rowOff>
        </xdr:to>
        <xdr:sp macro="" textlink="">
          <xdr:nvSpPr>
            <xdr:cNvPr id="258082" name="Check Box 34" hidden="1">
              <a:extLst>
                <a:ext uri="{63B3BB69-23CF-44E3-9099-C40C66FF867C}">
                  <a14:compatExt spid="_x0000_s258082"/>
                </a:ext>
                <a:ext uri="{FF2B5EF4-FFF2-40B4-BE49-F238E27FC236}">
                  <a16:creationId xmlns:a16="http://schemas.microsoft.com/office/drawing/2014/main" id="{00000000-0008-0000-0D00-00002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65</xdr:row>
          <xdr:rowOff>190500</xdr:rowOff>
        </xdr:from>
        <xdr:to>
          <xdr:col>10</xdr:col>
          <xdr:colOff>28575</xdr:colOff>
          <xdr:row>68</xdr:row>
          <xdr:rowOff>104775</xdr:rowOff>
        </xdr:to>
        <xdr:sp macro="" textlink="">
          <xdr:nvSpPr>
            <xdr:cNvPr id="258083" name="Check Box 35" hidden="1">
              <a:extLst>
                <a:ext uri="{63B3BB69-23CF-44E3-9099-C40C66FF867C}">
                  <a14:compatExt spid="_x0000_s258083"/>
                </a:ext>
                <a:ext uri="{FF2B5EF4-FFF2-40B4-BE49-F238E27FC236}">
                  <a16:creationId xmlns:a16="http://schemas.microsoft.com/office/drawing/2014/main" id="{00000000-0008-0000-0D00-00002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65</xdr:row>
          <xdr:rowOff>190500</xdr:rowOff>
        </xdr:from>
        <xdr:to>
          <xdr:col>10</xdr:col>
          <xdr:colOff>28575</xdr:colOff>
          <xdr:row>69</xdr:row>
          <xdr:rowOff>28575</xdr:rowOff>
        </xdr:to>
        <xdr:sp macro="" textlink="">
          <xdr:nvSpPr>
            <xdr:cNvPr id="258084" name="Check Box 36" hidden="1">
              <a:extLst>
                <a:ext uri="{63B3BB69-23CF-44E3-9099-C40C66FF867C}">
                  <a14:compatExt spid="_x0000_s258084"/>
                </a:ext>
                <a:ext uri="{FF2B5EF4-FFF2-40B4-BE49-F238E27FC236}">
                  <a16:creationId xmlns:a16="http://schemas.microsoft.com/office/drawing/2014/main" id="{00000000-0008-0000-0D00-00002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65</xdr:row>
          <xdr:rowOff>190500</xdr:rowOff>
        </xdr:from>
        <xdr:to>
          <xdr:col>10</xdr:col>
          <xdr:colOff>28575</xdr:colOff>
          <xdr:row>67</xdr:row>
          <xdr:rowOff>38100</xdr:rowOff>
        </xdr:to>
        <xdr:sp macro="" textlink="">
          <xdr:nvSpPr>
            <xdr:cNvPr id="258085" name="Check Box 37" hidden="1">
              <a:extLst>
                <a:ext uri="{63B3BB69-23CF-44E3-9099-C40C66FF867C}">
                  <a14:compatExt spid="_x0000_s258085"/>
                </a:ext>
                <a:ext uri="{FF2B5EF4-FFF2-40B4-BE49-F238E27FC236}">
                  <a16:creationId xmlns:a16="http://schemas.microsoft.com/office/drawing/2014/main" id="{00000000-0008-0000-0D00-00002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74</xdr:row>
          <xdr:rowOff>0</xdr:rowOff>
        </xdr:from>
        <xdr:to>
          <xdr:col>10</xdr:col>
          <xdr:colOff>28575</xdr:colOff>
          <xdr:row>77</xdr:row>
          <xdr:rowOff>76200</xdr:rowOff>
        </xdr:to>
        <xdr:sp macro="" textlink="">
          <xdr:nvSpPr>
            <xdr:cNvPr id="258086" name="Check Box 38" hidden="1">
              <a:extLst>
                <a:ext uri="{63B3BB69-23CF-44E3-9099-C40C66FF867C}">
                  <a14:compatExt spid="_x0000_s258086"/>
                </a:ext>
                <a:ext uri="{FF2B5EF4-FFF2-40B4-BE49-F238E27FC236}">
                  <a16:creationId xmlns:a16="http://schemas.microsoft.com/office/drawing/2014/main" id="{00000000-0008-0000-0D00-00002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74</xdr:row>
          <xdr:rowOff>0</xdr:rowOff>
        </xdr:from>
        <xdr:to>
          <xdr:col>10</xdr:col>
          <xdr:colOff>28575</xdr:colOff>
          <xdr:row>77</xdr:row>
          <xdr:rowOff>0</xdr:rowOff>
        </xdr:to>
        <xdr:sp macro="" textlink="">
          <xdr:nvSpPr>
            <xdr:cNvPr id="258087" name="Check Box 39" hidden="1">
              <a:extLst>
                <a:ext uri="{63B3BB69-23CF-44E3-9099-C40C66FF867C}">
                  <a14:compatExt spid="_x0000_s258087"/>
                </a:ext>
                <a:ext uri="{FF2B5EF4-FFF2-40B4-BE49-F238E27FC236}">
                  <a16:creationId xmlns:a16="http://schemas.microsoft.com/office/drawing/2014/main" id="{00000000-0008-0000-0D00-00002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74</xdr:row>
          <xdr:rowOff>0</xdr:rowOff>
        </xdr:from>
        <xdr:to>
          <xdr:col>10</xdr:col>
          <xdr:colOff>28575</xdr:colOff>
          <xdr:row>77</xdr:row>
          <xdr:rowOff>66675</xdr:rowOff>
        </xdr:to>
        <xdr:sp macro="" textlink="">
          <xdr:nvSpPr>
            <xdr:cNvPr id="258088" name="Check Box 40" hidden="1">
              <a:extLst>
                <a:ext uri="{63B3BB69-23CF-44E3-9099-C40C66FF867C}">
                  <a14:compatExt spid="_x0000_s258088"/>
                </a:ext>
                <a:ext uri="{FF2B5EF4-FFF2-40B4-BE49-F238E27FC236}">
                  <a16:creationId xmlns:a16="http://schemas.microsoft.com/office/drawing/2014/main" id="{00000000-0008-0000-0D00-00002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74</xdr:row>
          <xdr:rowOff>219075</xdr:rowOff>
        </xdr:from>
        <xdr:to>
          <xdr:col>10</xdr:col>
          <xdr:colOff>28575</xdr:colOff>
          <xdr:row>76</xdr:row>
          <xdr:rowOff>19050</xdr:rowOff>
        </xdr:to>
        <xdr:sp macro="" textlink="">
          <xdr:nvSpPr>
            <xdr:cNvPr id="258089" name="Check Box 41" hidden="1">
              <a:extLst>
                <a:ext uri="{63B3BB69-23CF-44E3-9099-C40C66FF867C}">
                  <a14:compatExt spid="_x0000_s258089"/>
                </a:ext>
                <a:ext uri="{FF2B5EF4-FFF2-40B4-BE49-F238E27FC236}">
                  <a16:creationId xmlns:a16="http://schemas.microsoft.com/office/drawing/2014/main" id="{00000000-0008-0000-0D00-00002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74</xdr:row>
          <xdr:rowOff>95250</xdr:rowOff>
        </xdr:from>
        <xdr:to>
          <xdr:col>10</xdr:col>
          <xdr:colOff>28575</xdr:colOff>
          <xdr:row>78</xdr:row>
          <xdr:rowOff>19050</xdr:rowOff>
        </xdr:to>
        <xdr:sp macro="" textlink="">
          <xdr:nvSpPr>
            <xdr:cNvPr id="258090" name="Check Box 42" hidden="1">
              <a:extLst>
                <a:ext uri="{63B3BB69-23CF-44E3-9099-C40C66FF867C}">
                  <a14:compatExt spid="_x0000_s258090"/>
                </a:ext>
                <a:ext uri="{FF2B5EF4-FFF2-40B4-BE49-F238E27FC236}">
                  <a16:creationId xmlns:a16="http://schemas.microsoft.com/office/drawing/2014/main" id="{00000000-0008-0000-0D00-00002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74</xdr:row>
          <xdr:rowOff>95250</xdr:rowOff>
        </xdr:from>
        <xdr:to>
          <xdr:col>10</xdr:col>
          <xdr:colOff>28575</xdr:colOff>
          <xdr:row>77</xdr:row>
          <xdr:rowOff>66675</xdr:rowOff>
        </xdr:to>
        <xdr:sp macro="" textlink="">
          <xdr:nvSpPr>
            <xdr:cNvPr id="258091" name="Check Box 43" hidden="1">
              <a:extLst>
                <a:ext uri="{63B3BB69-23CF-44E3-9099-C40C66FF867C}">
                  <a14:compatExt spid="_x0000_s258091"/>
                </a:ext>
                <a:ext uri="{FF2B5EF4-FFF2-40B4-BE49-F238E27FC236}">
                  <a16:creationId xmlns:a16="http://schemas.microsoft.com/office/drawing/2014/main" id="{00000000-0008-0000-0D00-00002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74</xdr:row>
          <xdr:rowOff>95250</xdr:rowOff>
        </xdr:from>
        <xdr:to>
          <xdr:col>10</xdr:col>
          <xdr:colOff>28575</xdr:colOff>
          <xdr:row>77</xdr:row>
          <xdr:rowOff>114300</xdr:rowOff>
        </xdr:to>
        <xdr:sp macro="" textlink="">
          <xdr:nvSpPr>
            <xdr:cNvPr id="258092" name="Check Box 44" hidden="1">
              <a:extLst>
                <a:ext uri="{63B3BB69-23CF-44E3-9099-C40C66FF867C}">
                  <a14:compatExt spid="_x0000_s258092"/>
                </a:ext>
                <a:ext uri="{FF2B5EF4-FFF2-40B4-BE49-F238E27FC236}">
                  <a16:creationId xmlns:a16="http://schemas.microsoft.com/office/drawing/2014/main" id="{00000000-0008-0000-0D00-00002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74</xdr:row>
          <xdr:rowOff>95250</xdr:rowOff>
        </xdr:from>
        <xdr:to>
          <xdr:col>10</xdr:col>
          <xdr:colOff>28575</xdr:colOff>
          <xdr:row>75</xdr:row>
          <xdr:rowOff>142875</xdr:rowOff>
        </xdr:to>
        <xdr:sp macro="" textlink="">
          <xdr:nvSpPr>
            <xdr:cNvPr id="258093" name="Check Box 45" hidden="1">
              <a:extLst>
                <a:ext uri="{63B3BB69-23CF-44E3-9099-C40C66FF867C}">
                  <a14:compatExt spid="_x0000_s258093"/>
                </a:ext>
                <a:ext uri="{FF2B5EF4-FFF2-40B4-BE49-F238E27FC236}">
                  <a16:creationId xmlns:a16="http://schemas.microsoft.com/office/drawing/2014/main" id="{00000000-0008-0000-0D00-00002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74</xdr:row>
          <xdr:rowOff>190500</xdr:rowOff>
        </xdr:from>
        <xdr:to>
          <xdr:col>10</xdr:col>
          <xdr:colOff>28575</xdr:colOff>
          <xdr:row>78</xdr:row>
          <xdr:rowOff>38100</xdr:rowOff>
        </xdr:to>
        <xdr:sp macro="" textlink="">
          <xdr:nvSpPr>
            <xdr:cNvPr id="258094" name="Check Box 46" hidden="1">
              <a:extLst>
                <a:ext uri="{63B3BB69-23CF-44E3-9099-C40C66FF867C}">
                  <a14:compatExt spid="_x0000_s258094"/>
                </a:ext>
                <a:ext uri="{FF2B5EF4-FFF2-40B4-BE49-F238E27FC236}">
                  <a16:creationId xmlns:a16="http://schemas.microsoft.com/office/drawing/2014/main" id="{00000000-0008-0000-0D00-00002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74</xdr:row>
          <xdr:rowOff>190500</xdr:rowOff>
        </xdr:from>
        <xdr:to>
          <xdr:col>10</xdr:col>
          <xdr:colOff>28575</xdr:colOff>
          <xdr:row>77</xdr:row>
          <xdr:rowOff>104775</xdr:rowOff>
        </xdr:to>
        <xdr:sp macro="" textlink="">
          <xdr:nvSpPr>
            <xdr:cNvPr id="258095" name="Check Box 47" hidden="1">
              <a:extLst>
                <a:ext uri="{63B3BB69-23CF-44E3-9099-C40C66FF867C}">
                  <a14:compatExt spid="_x0000_s258095"/>
                </a:ext>
                <a:ext uri="{FF2B5EF4-FFF2-40B4-BE49-F238E27FC236}">
                  <a16:creationId xmlns:a16="http://schemas.microsoft.com/office/drawing/2014/main" id="{00000000-0008-0000-0D00-00002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74</xdr:row>
          <xdr:rowOff>190500</xdr:rowOff>
        </xdr:from>
        <xdr:to>
          <xdr:col>10</xdr:col>
          <xdr:colOff>28575</xdr:colOff>
          <xdr:row>78</xdr:row>
          <xdr:rowOff>28575</xdr:rowOff>
        </xdr:to>
        <xdr:sp macro="" textlink="">
          <xdr:nvSpPr>
            <xdr:cNvPr id="258096" name="Check Box 48" hidden="1">
              <a:extLst>
                <a:ext uri="{63B3BB69-23CF-44E3-9099-C40C66FF867C}">
                  <a14:compatExt spid="_x0000_s258096"/>
                </a:ext>
                <a:ext uri="{FF2B5EF4-FFF2-40B4-BE49-F238E27FC236}">
                  <a16:creationId xmlns:a16="http://schemas.microsoft.com/office/drawing/2014/main" id="{00000000-0008-0000-0D00-00003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74</xdr:row>
          <xdr:rowOff>190500</xdr:rowOff>
        </xdr:from>
        <xdr:to>
          <xdr:col>10</xdr:col>
          <xdr:colOff>28575</xdr:colOff>
          <xdr:row>76</xdr:row>
          <xdr:rowOff>38100</xdr:rowOff>
        </xdr:to>
        <xdr:sp macro="" textlink="">
          <xdr:nvSpPr>
            <xdr:cNvPr id="258097" name="Check Box 49" hidden="1">
              <a:extLst>
                <a:ext uri="{63B3BB69-23CF-44E3-9099-C40C66FF867C}">
                  <a14:compatExt spid="_x0000_s258097"/>
                </a:ext>
                <a:ext uri="{FF2B5EF4-FFF2-40B4-BE49-F238E27FC236}">
                  <a16:creationId xmlns:a16="http://schemas.microsoft.com/office/drawing/2014/main" id="{00000000-0008-0000-0D00-00003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0</xdr:rowOff>
        </xdr:from>
        <xdr:to>
          <xdr:col>10</xdr:col>
          <xdr:colOff>28575</xdr:colOff>
          <xdr:row>88</xdr:row>
          <xdr:rowOff>28575</xdr:rowOff>
        </xdr:to>
        <xdr:sp macro="" textlink="">
          <xdr:nvSpPr>
            <xdr:cNvPr id="258098" name="Check Box 50" hidden="1">
              <a:extLst>
                <a:ext uri="{63B3BB69-23CF-44E3-9099-C40C66FF867C}">
                  <a14:compatExt spid="_x0000_s258098"/>
                </a:ext>
                <a:ext uri="{FF2B5EF4-FFF2-40B4-BE49-F238E27FC236}">
                  <a16:creationId xmlns:a16="http://schemas.microsoft.com/office/drawing/2014/main" id="{00000000-0008-0000-0D00-00003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0</xdr:rowOff>
        </xdr:from>
        <xdr:to>
          <xdr:col>10</xdr:col>
          <xdr:colOff>28575</xdr:colOff>
          <xdr:row>87</xdr:row>
          <xdr:rowOff>57150</xdr:rowOff>
        </xdr:to>
        <xdr:sp macro="" textlink="">
          <xdr:nvSpPr>
            <xdr:cNvPr id="258099" name="Check Box 51" hidden="1">
              <a:extLst>
                <a:ext uri="{63B3BB69-23CF-44E3-9099-C40C66FF867C}">
                  <a14:compatExt spid="_x0000_s258099"/>
                </a:ext>
                <a:ext uri="{FF2B5EF4-FFF2-40B4-BE49-F238E27FC236}">
                  <a16:creationId xmlns:a16="http://schemas.microsoft.com/office/drawing/2014/main" id="{00000000-0008-0000-0D00-00003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0</xdr:rowOff>
        </xdr:from>
        <xdr:to>
          <xdr:col>10</xdr:col>
          <xdr:colOff>28575</xdr:colOff>
          <xdr:row>87</xdr:row>
          <xdr:rowOff>152400</xdr:rowOff>
        </xdr:to>
        <xdr:sp macro="" textlink="">
          <xdr:nvSpPr>
            <xdr:cNvPr id="258100" name="Check Box 52" hidden="1">
              <a:extLst>
                <a:ext uri="{63B3BB69-23CF-44E3-9099-C40C66FF867C}">
                  <a14:compatExt spid="_x0000_s258100"/>
                </a:ext>
                <a:ext uri="{FF2B5EF4-FFF2-40B4-BE49-F238E27FC236}">
                  <a16:creationId xmlns:a16="http://schemas.microsoft.com/office/drawing/2014/main" id="{00000000-0008-0000-0D00-00003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0</xdr:rowOff>
        </xdr:from>
        <xdr:to>
          <xdr:col>10</xdr:col>
          <xdr:colOff>28575</xdr:colOff>
          <xdr:row>85</xdr:row>
          <xdr:rowOff>57150</xdr:rowOff>
        </xdr:to>
        <xdr:sp macro="" textlink="">
          <xdr:nvSpPr>
            <xdr:cNvPr id="258101" name="Check Box 53" hidden="1">
              <a:extLst>
                <a:ext uri="{63B3BB69-23CF-44E3-9099-C40C66FF867C}">
                  <a14:compatExt spid="_x0000_s258101"/>
                </a:ext>
                <a:ext uri="{FF2B5EF4-FFF2-40B4-BE49-F238E27FC236}">
                  <a16:creationId xmlns:a16="http://schemas.microsoft.com/office/drawing/2014/main" id="{00000000-0008-0000-0D00-00003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219075</xdr:rowOff>
        </xdr:from>
        <xdr:to>
          <xdr:col>10</xdr:col>
          <xdr:colOff>28575</xdr:colOff>
          <xdr:row>86</xdr:row>
          <xdr:rowOff>38100</xdr:rowOff>
        </xdr:to>
        <xdr:sp macro="" textlink="">
          <xdr:nvSpPr>
            <xdr:cNvPr id="258102" name="Check Box 54" hidden="1">
              <a:extLst>
                <a:ext uri="{63B3BB69-23CF-44E3-9099-C40C66FF867C}">
                  <a14:compatExt spid="_x0000_s258102"/>
                </a:ext>
                <a:ext uri="{FF2B5EF4-FFF2-40B4-BE49-F238E27FC236}">
                  <a16:creationId xmlns:a16="http://schemas.microsoft.com/office/drawing/2014/main" id="{00000000-0008-0000-0D00-00003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95250</xdr:rowOff>
        </xdr:from>
        <xdr:to>
          <xdr:col>10</xdr:col>
          <xdr:colOff>28575</xdr:colOff>
          <xdr:row>88</xdr:row>
          <xdr:rowOff>133350</xdr:rowOff>
        </xdr:to>
        <xdr:sp macro="" textlink="">
          <xdr:nvSpPr>
            <xdr:cNvPr id="258103" name="Check Box 55" hidden="1">
              <a:extLst>
                <a:ext uri="{63B3BB69-23CF-44E3-9099-C40C66FF867C}">
                  <a14:compatExt spid="_x0000_s258103"/>
                </a:ext>
                <a:ext uri="{FF2B5EF4-FFF2-40B4-BE49-F238E27FC236}">
                  <a16:creationId xmlns:a16="http://schemas.microsoft.com/office/drawing/2014/main" id="{00000000-0008-0000-0D00-00003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95250</xdr:rowOff>
        </xdr:from>
        <xdr:to>
          <xdr:col>10</xdr:col>
          <xdr:colOff>28575</xdr:colOff>
          <xdr:row>87</xdr:row>
          <xdr:rowOff>152400</xdr:rowOff>
        </xdr:to>
        <xdr:sp macro="" textlink="">
          <xdr:nvSpPr>
            <xdr:cNvPr id="258104" name="Check Box 56" hidden="1">
              <a:extLst>
                <a:ext uri="{63B3BB69-23CF-44E3-9099-C40C66FF867C}">
                  <a14:compatExt spid="_x0000_s258104"/>
                </a:ext>
                <a:ext uri="{FF2B5EF4-FFF2-40B4-BE49-F238E27FC236}">
                  <a16:creationId xmlns:a16="http://schemas.microsoft.com/office/drawing/2014/main" id="{00000000-0008-0000-0D00-00003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95250</xdr:rowOff>
        </xdr:from>
        <xdr:to>
          <xdr:col>10</xdr:col>
          <xdr:colOff>28575</xdr:colOff>
          <xdr:row>88</xdr:row>
          <xdr:rowOff>66675</xdr:rowOff>
        </xdr:to>
        <xdr:sp macro="" textlink="">
          <xdr:nvSpPr>
            <xdr:cNvPr id="258105" name="Check Box 57" hidden="1">
              <a:extLst>
                <a:ext uri="{63B3BB69-23CF-44E3-9099-C40C66FF867C}">
                  <a14:compatExt spid="_x0000_s258105"/>
                </a:ext>
                <a:ext uri="{FF2B5EF4-FFF2-40B4-BE49-F238E27FC236}">
                  <a16:creationId xmlns:a16="http://schemas.microsoft.com/office/drawing/2014/main" id="{00000000-0008-0000-0D00-00003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95250</xdr:rowOff>
        </xdr:from>
        <xdr:to>
          <xdr:col>10</xdr:col>
          <xdr:colOff>28575</xdr:colOff>
          <xdr:row>85</xdr:row>
          <xdr:rowOff>142875</xdr:rowOff>
        </xdr:to>
        <xdr:sp macro="" textlink="">
          <xdr:nvSpPr>
            <xdr:cNvPr id="258106" name="Check Box 58" hidden="1">
              <a:extLst>
                <a:ext uri="{63B3BB69-23CF-44E3-9099-C40C66FF867C}">
                  <a14:compatExt spid="_x0000_s258106"/>
                </a:ext>
                <a:ext uri="{FF2B5EF4-FFF2-40B4-BE49-F238E27FC236}">
                  <a16:creationId xmlns:a16="http://schemas.microsoft.com/office/drawing/2014/main" id="{00000000-0008-0000-0D00-00003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190500</xdr:rowOff>
        </xdr:from>
        <xdr:to>
          <xdr:col>10</xdr:col>
          <xdr:colOff>28575</xdr:colOff>
          <xdr:row>89</xdr:row>
          <xdr:rowOff>28575</xdr:rowOff>
        </xdr:to>
        <xdr:sp macro="" textlink="">
          <xdr:nvSpPr>
            <xdr:cNvPr id="258107" name="Check Box 59" hidden="1">
              <a:extLst>
                <a:ext uri="{63B3BB69-23CF-44E3-9099-C40C66FF867C}">
                  <a14:compatExt spid="_x0000_s258107"/>
                </a:ext>
                <a:ext uri="{FF2B5EF4-FFF2-40B4-BE49-F238E27FC236}">
                  <a16:creationId xmlns:a16="http://schemas.microsoft.com/office/drawing/2014/main" id="{00000000-0008-0000-0D00-00003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190500</xdr:rowOff>
        </xdr:from>
        <xdr:to>
          <xdr:col>10</xdr:col>
          <xdr:colOff>28575</xdr:colOff>
          <xdr:row>88</xdr:row>
          <xdr:rowOff>66675</xdr:rowOff>
        </xdr:to>
        <xdr:sp macro="" textlink="">
          <xdr:nvSpPr>
            <xdr:cNvPr id="258108" name="Check Box 60" hidden="1">
              <a:extLst>
                <a:ext uri="{63B3BB69-23CF-44E3-9099-C40C66FF867C}">
                  <a14:compatExt spid="_x0000_s258108"/>
                </a:ext>
                <a:ext uri="{FF2B5EF4-FFF2-40B4-BE49-F238E27FC236}">
                  <a16:creationId xmlns:a16="http://schemas.microsoft.com/office/drawing/2014/main" id="{00000000-0008-0000-0D00-00003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190500</xdr:rowOff>
        </xdr:from>
        <xdr:to>
          <xdr:col>10</xdr:col>
          <xdr:colOff>28575</xdr:colOff>
          <xdr:row>88</xdr:row>
          <xdr:rowOff>142875</xdr:rowOff>
        </xdr:to>
        <xdr:sp macro="" textlink="">
          <xdr:nvSpPr>
            <xdr:cNvPr id="258109" name="Check Box 61" hidden="1">
              <a:extLst>
                <a:ext uri="{63B3BB69-23CF-44E3-9099-C40C66FF867C}">
                  <a14:compatExt spid="_x0000_s258109"/>
                </a:ext>
                <a:ext uri="{FF2B5EF4-FFF2-40B4-BE49-F238E27FC236}">
                  <a16:creationId xmlns:a16="http://schemas.microsoft.com/office/drawing/2014/main" id="{00000000-0008-0000-0D00-00003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84</xdr:row>
          <xdr:rowOff>190500</xdr:rowOff>
        </xdr:from>
        <xdr:to>
          <xdr:col>10</xdr:col>
          <xdr:colOff>28575</xdr:colOff>
          <xdr:row>86</xdr:row>
          <xdr:rowOff>57150</xdr:rowOff>
        </xdr:to>
        <xdr:sp macro="" textlink="">
          <xdr:nvSpPr>
            <xdr:cNvPr id="258110" name="Check Box 62" hidden="1">
              <a:extLst>
                <a:ext uri="{63B3BB69-23CF-44E3-9099-C40C66FF867C}">
                  <a14:compatExt spid="_x0000_s258110"/>
                </a:ext>
                <a:ext uri="{FF2B5EF4-FFF2-40B4-BE49-F238E27FC236}">
                  <a16:creationId xmlns:a16="http://schemas.microsoft.com/office/drawing/2014/main" id="{00000000-0008-0000-0D00-00003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92</xdr:row>
          <xdr:rowOff>0</xdr:rowOff>
        </xdr:from>
        <xdr:to>
          <xdr:col>10</xdr:col>
          <xdr:colOff>28575</xdr:colOff>
          <xdr:row>95</xdr:row>
          <xdr:rowOff>114300</xdr:rowOff>
        </xdr:to>
        <xdr:sp macro="" textlink="">
          <xdr:nvSpPr>
            <xdr:cNvPr id="258111" name="Check Box 63" hidden="1">
              <a:extLst>
                <a:ext uri="{63B3BB69-23CF-44E3-9099-C40C66FF867C}">
                  <a14:compatExt spid="_x0000_s258111"/>
                </a:ext>
                <a:ext uri="{FF2B5EF4-FFF2-40B4-BE49-F238E27FC236}">
                  <a16:creationId xmlns:a16="http://schemas.microsoft.com/office/drawing/2014/main" id="{00000000-0008-0000-0D00-00003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92</xdr:row>
          <xdr:rowOff>0</xdr:rowOff>
        </xdr:from>
        <xdr:to>
          <xdr:col>10</xdr:col>
          <xdr:colOff>28575</xdr:colOff>
          <xdr:row>95</xdr:row>
          <xdr:rowOff>28575</xdr:rowOff>
        </xdr:to>
        <xdr:sp macro="" textlink="">
          <xdr:nvSpPr>
            <xdr:cNvPr id="258112" name="Check Box 64" hidden="1">
              <a:extLst>
                <a:ext uri="{63B3BB69-23CF-44E3-9099-C40C66FF867C}">
                  <a14:compatExt spid="_x0000_s258112"/>
                </a:ext>
                <a:ext uri="{FF2B5EF4-FFF2-40B4-BE49-F238E27FC236}">
                  <a16:creationId xmlns:a16="http://schemas.microsoft.com/office/drawing/2014/main" id="{00000000-0008-0000-0D00-00004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92</xdr:row>
          <xdr:rowOff>0</xdr:rowOff>
        </xdr:from>
        <xdr:to>
          <xdr:col>10</xdr:col>
          <xdr:colOff>28575</xdr:colOff>
          <xdr:row>95</xdr:row>
          <xdr:rowOff>104775</xdr:rowOff>
        </xdr:to>
        <xdr:sp macro="" textlink="">
          <xdr:nvSpPr>
            <xdr:cNvPr id="258113" name="Check Box 65" hidden="1">
              <a:extLst>
                <a:ext uri="{63B3BB69-23CF-44E3-9099-C40C66FF867C}">
                  <a14:compatExt spid="_x0000_s258113"/>
                </a:ext>
                <a:ext uri="{FF2B5EF4-FFF2-40B4-BE49-F238E27FC236}">
                  <a16:creationId xmlns:a16="http://schemas.microsoft.com/office/drawing/2014/main" id="{00000000-0008-0000-0D00-00004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92</xdr:row>
          <xdr:rowOff>219075</xdr:rowOff>
        </xdr:from>
        <xdr:to>
          <xdr:col>10</xdr:col>
          <xdr:colOff>28575</xdr:colOff>
          <xdr:row>94</xdr:row>
          <xdr:rowOff>19050</xdr:rowOff>
        </xdr:to>
        <xdr:sp macro="" textlink="">
          <xdr:nvSpPr>
            <xdr:cNvPr id="258114" name="Check Box 66" hidden="1">
              <a:extLst>
                <a:ext uri="{63B3BB69-23CF-44E3-9099-C40C66FF867C}">
                  <a14:compatExt spid="_x0000_s258114"/>
                </a:ext>
                <a:ext uri="{FF2B5EF4-FFF2-40B4-BE49-F238E27FC236}">
                  <a16:creationId xmlns:a16="http://schemas.microsoft.com/office/drawing/2014/main" id="{00000000-0008-0000-0D00-00004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92</xdr:row>
          <xdr:rowOff>95250</xdr:rowOff>
        </xdr:from>
        <xdr:to>
          <xdr:col>10</xdr:col>
          <xdr:colOff>28575</xdr:colOff>
          <xdr:row>96</xdr:row>
          <xdr:rowOff>57150</xdr:rowOff>
        </xdr:to>
        <xdr:sp macro="" textlink="">
          <xdr:nvSpPr>
            <xdr:cNvPr id="258115" name="Check Box 67" hidden="1">
              <a:extLst>
                <a:ext uri="{63B3BB69-23CF-44E3-9099-C40C66FF867C}">
                  <a14:compatExt spid="_x0000_s258115"/>
                </a:ext>
                <a:ext uri="{FF2B5EF4-FFF2-40B4-BE49-F238E27FC236}">
                  <a16:creationId xmlns:a16="http://schemas.microsoft.com/office/drawing/2014/main" id="{00000000-0008-0000-0D00-00004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92</xdr:row>
          <xdr:rowOff>95250</xdr:rowOff>
        </xdr:from>
        <xdr:to>
          <xdr:col>10</xdr:col>
          <xdr:colOff>28575</xdr:colOff>
          <xdr:row>95</xdr:row>
          <xdr:rowOff>104775</xdr:rowOff>
        </xdr:to>
        <xdr:sp macro="" textlink="">
          <xdr:nvSpPr>
            <xdr:cNvPr id="258116" name="Check Box 68" hidden="1">
              <a:extLst>
                <a:ext uri="{63B3BB69-23CF-44E3-9099-C40C66FF867C}">
                  <a14:compatExt spid="_x0000_s258116"/>
                </a:ext>
                <a:ext uri="{FF2B5EF4-FFF2-40B4-BE49-F238E27FC236}">
                  <a16:creationId xmlns:a16="http://schemas.microsoft.com/office/drawing/2014/main" id="{00000000-0008-0000-0D00-00004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92</xdr:row>
          <xdr:rowOff>95250</xdr:rowOff>
        </xdr:from>
        <xdr:to>
          <xdr:col>10</xdr:col>
          <xdr:colOff>28575</xdr:colOff>
          <xdr:row>95</xdr:row>
          <xdr:rowOff>152400</xdr:rowOff>
        </xdr:to>
        <xdr:sp macro="" textlink="">
          <xdr:nvSpPr>
            <xdr:cNvPr id="258117" name="Check Box 69" hidden="1">
              <a:extLst>
                <a:ext uri="{63B3BB69-23CF-44E3-9099-C40C66FF867C}">
                  <a14:compatExt spid="_x0000_s258117"/>
                </a:ext>
                <a:ext uri="{FF2B5EF4-FFF2-40B4-BE49-F238E27FC236}">
                  <a16:creationId xmlns:a16="http://schemas.microsoft.com/office/drawing/2014/main" id="{00000000-0008-0000-0D00-00004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92</xdr:row>
          <xdr:rowOff>95250</xdr:rowOff>
        </xdr:from>
        <xdr:to>
          <xdr:col>10</xdr:col>
          <xdr:colOff>28575</xdr:colOff>
          <xdr:row>94</xdr:row>
          <xdr:rowOff>19050</xdr:rowOff>
        </xdr:to>
        <xdr:sp macro="" textlink="">
          <xdr:nvSpPr>
            <xdr:cNvPr id="258118" name="Check Box 70" hidden="1">
              <a:extLst>
                <a:ext uri="{63B3BB69-23CF-44E3-9099-C40C66FF867C}">
                  <a14:compatExt spid="_x0000_s258118"/>
                </a:ext>
                <a:ext uri="{FF2B5EF4-FFF2-40B4-BE49-F238E27FC236}">
                  <a16:creationId xmlns:a16="http://schemas.microsoft.com/office/drawing/2014/main" id="{00000000-0008-0000-0D00-00004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92</xdr:row>
          <xdr:rowOff>190500</xdr:rowOff>
        </xdr:from>
        <xdr:to>
          <xdr:col>10</xdr:col>
          <xdr:colOff>28575</xdr:colOff>
          <xdr:row>96</xdr:row>
          <xdr:rowOff>38100</xdr:rowOff>
        </xdr:to>
        <xdr:sp macro="" textlink="">
          <xdr:nvSpPr>
            <xdr:cNvPr id="258119" name="Check Box 71" hidden="1">
              <a:extLst>
                <a:ext uri="{63B3BB69-23CF-44E3-9099-C40C66FF867C}">
                  <a14:compatExt spid="_x0000_s258119"/>
                </a:ext>
                <a:ext uri="{FF2B5EF4-FFF2-40B4-BE49-F238E27FC236}">
                  <a16:creationId xmlns:a16="http://schemas.microsoft.com/office/drawing/2014/main" id="{00000000-0008-0000-0D00-00004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92</xdr:row>
          <xdr:rowOff>190500</xdr:rowOff>
        </xdr:from>
        <xdr:to>
          <xdr:col>10</xdr:col>
          <xdr:colOff>28575</xdr:colOff>
          <xdr:row>95</xdr:row>
          <xdr:rowOff>104775</xdr:rowOff>
        </xdr:to>
        <xdr:sp macro="" textlink="">
          <xdr:nvSpPr>
            <xdr:cNvPr id="258120" name="Check Box 72" hidden="1">
              <a:extLst>
                <a:ext uri="{63B3BB69-23CF-44E3-9099-C40C66FF867C}">
                  <a14:compatExt spid="_x0000_s258120"/>
                </a:ext>
                <a:ext uri="{FF2B5EF4-FFF2-40B4-BE49-F238E27FC236}">
                  <a16:creationId xmlns:a16="http://schemas.microsoft.com/office/drawing/2014/main" id="{00000000-0008-0000-0D00-00004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92</xdr:row>
          <xdr:rowOff>190500</xdr:rowOff>
        </xdr:from>
        <xdr:to>
          <xdr:col>10</xdr:col>
          <xdr:colOff>28575</xdr:colOff>
          <xdr:row>96</xdr:row>
          <xdr:rowOff>28575</xdr:rowOff>
        </xdr:to>
        <xdr:sp macro="" textlink="">
          <xdr:nvSpPr>
            <xdr:cNvPr id="258121" name="Check Box 73" hidden="1">
              <a:extLst>
                <a:ext uri="{63B3BB69-23CF-44E3-9099-C40C66FF867C}">
                  <a14:compatExt spid="_x0000_s258121"/>
                </a:ext>
                <a:ext uri="{FF2B5EF4-FFF2-40B4-BE49-F238E27FC236}">
                  <a16:creationId xmlns:a16="http://schemas.microsoft.com/office/drawing/2014/main" id="{00000000-0008-0000-0D00-00004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92</xdr:row>
          <xdr:rowOff>190500</xdr:rowOff>
        </xdr:from>
        <xdr:to>
          <xdr:col>10</xdr:col>
          <xdr:colOff>28575</xdr:colOff>
          <xdr:row>94</xdr:row>
          <xdr:rowOff>38100</xdr:rowOff>
        </xdr:to>
        <xdr:sp macro="" textlink="">
          <xdr:nvSpPr>
            <xdr:cNvPr id="258122" name="Check Box 74" hidden="1">
              <a:extLst>
                <a:ext uri="{63B3BB69-23CF-44E3-9099-C40C66FF867C}">
                  <a14:compatExt spid="_x0000_s258122"/>
                </a:ext>
                <a:ext uri="{FF2B5EF4-FFF2-40B4-BE49-F238E27FC236}">
                  <a16:creationId xmlns:a16="http://schemas.microsoft.com/office/drawing/2014/main" id="{00000000-0008-0000-0D00-00004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100</xdr:row>
          <xdr:rowOff>0</xdr:rowOff>
        </xdr:from>
        <xdr:to>
          <xdr:col>10</xdr:col>
          <xdr:colOff>28575</xdr:colOff>
          <xdr:row>103</xdr:row>
          <xdr:rowOff>133350</xdr:rowOff>
        </xdr:to>
        <xdr:sp macro="" textlink="">
          <xdr:nvSpPr>
            <xdr:cNvPr id="258123" name="Check Box 75" hidden="1">
              <a:extLst>
                <a:ext uri="{63B3BB69-23CF-44E3-9099-C40C66FF867C}">
                  <a14:compatExt spid="_x0000_s258123"/>
                </a:ext>
                <a:ext uri="{FF2B5EF4-FFF2-40B4-BE49-F238E27FC236}">
                  <a16:creationId xmlns:a16="http://schemas.microsoft.com/office/drawing/2014/main" id="{00000000-0008-0000-0D00-00004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100</xdr:row>
          <xdr:rowOff>0</xdr:rowOff>
        </xdr:from>
        <xdr:to>
          <xdr:col>10</xdr:col>
          <xdr:colOff>28575</xdr:colOff>
          <xdr:row>103</xdr:row>
          <xdr:rowOff>38100</xdr:rowOff>
        </xdr:to>
        <xdr:sp macro="" textlink="">
          <xdr:nvSpPr>
            <xdr:cNvPr id="258124" name="Check Box 76" hidden="1">
              <a:extLst>
                <a:ext uri="{63B3BB69-23CF-44E3-9099-C40C66FF867C}">
                  <a14:compatExt spid="_x0000_s258124"/>
                </a:ext>
                <a:ext uri="{FF2B5EF4-FFF2-40B4-BE49-F238E27FC236}">
                  <a16:creationId xmlns:a16="http://schemas.microsoft.com/office/drawing/2014/main" id="{00000000-0008-0000-0D00-00004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100</xdr:row>
          <xdr:rowOff>0</xdr:rowOff>
        </xdr:from>
        <xdr:to>
          <xdr:col>10</xdr:col>
          <xdr:colOff>28575</xdr:colOff>
          <xdr:row>103</xdr:row>
          <xdr:rowOff>104775</xdr:rowOff>
        </xdr:to>
        <xdr:sp macro="" textlink="">
          <xdr:nvSpPr>
            <xdr:cNvPr id="258125" name="Check Box 77" hidden="1">
              <a:extLst>
                <a:ext uri="{63B3BB69-23CF-44E3-9099-C40C66FF867C}">
                  <a14:compatExt spid="_x0000_s258125"/>
                </a:ext>
                <a:ext uri="{FF2B5EF4-FFF2-40B4-BE49-F238E27FC236}">
                  <a16:creationId xmlns:a16="http://schemas.microsoft.com/office/drawing/2014/main" id="{00000000-0008-0000-0D00-00004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100</xdr:row>
          <xdr:rowOff>219075</xdr:rowOff>
        </xdr:from>
        <xdr:to>
          <xdr:col>10</xdr:col>
          <xdr:colOff>28575</xdr:colOff>
          <xdr:row>102</xdr:row>
          <xdr:rowOff>19050</xdr:rowOff>
        </xdr:to>
        <xdr:sp macro="" textlink="">
          <xdr:nvSpPr>
            <xdr:cNvPr id="258126" name="Check Box 78" hidden="1">
              <a:extLst>
                <a:ext uri="{63B3BB69-23CF-44E3-9099-C40C66FF867C}">
                  <a14:compatExt spid="_x0000_s258126"/>
                </a:ext>
                <a:ext uri="{FF2B5EF4-FFF2-40B4-BE49-F238E27FC236}">
                  <a16:creationId xmlns:a16="http://schemas.microsoft.com/office/drawing/2014/main" id="{00000000-0008-0000-0D00-00004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100</xdr:row>
          <xdr:rowOff>95250</xdr:rowOff>
        </xdr:from>
        <xdr:to>
          <xdr:col>10</xdr:col>
          <xdr:colOff>28575</xdr:colOff>
          <xdr:row>104</xdr:row>
          <xdr:rowOff>57150</xdr:rowOff>
        </xdr:to>
        <xdr:sp macro="" textlink="">
          <xdr:nvSpPr>
            <xdr:cNvPr id="258127" name="Check Box 79" hidden="1">
              <a:extLst>
                <a:ext uri="{63B3BB69-23CF-44E3-9099-C40C66FF867C}">
                  <a14:compatExt spid="_x0000_s258127"/>
                </a:ext>
                <a:ext uri="{FF2B5EF4-FFF2-40B4-BE49-F238E27FC236}">
                  <a16:creationId xmlns:a16="http://schemas.microsoft.com/office/drawing/2014/main" id="{00000000-0008-0000-0D00-00004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100</xdr:row>
          <xdr:rowOff>95250</xdr:rowOff>
        </xdr:from>
        <xdr:to>
          <xdr:col>10</xdr:col>
          <xdr:colOff>28575</xdr:colOff>
          <xdr:row>103</xdr:row>
          <xdr:rowOff>104775</xdr:rowOff>
        </xdr:to>
        <xdr:sp macro="" textlink="">
          <xdr:nvSpPr>
            <xdr:cNvPr id="258128" name="Check Box 80" hidden="1">
              <a:extLst>
                <a:ext uri="{63B3BB69-23CF-44E3-9099-C40C66FF867C}">
                  <a14:compatExt spid="_x0000_s258128"/>
                </a:ext>
                <a:ext uri="{FF2B5EF4-FFF2-40B4-BE49-F238E27FC236}">
                  <a16:creationId xmlns:a16="http://schemas.microsoft.com/office/drawing/2014/main" id="{00000000-0008-0000-0D00-00005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100</xdr:row>
          <xdr:rowOff>95250</xdr:rowOff>
        </xdr:from>
        <xdr:to>
          <xdr:col>10</xdr:col>
          <xdr:colOff>28575</xdr:colOff>
          <xdr:row>104</xdr:row>
          <xdr:rowOff>0</xdr:rowOff>
        </xdr:to>
        <xdr:sp macro="" textlink="">
          <xdr:nvSpPr>
            <xdr:cNvPr id="258129" name="Check Box 81" hidden="1">
              <a:extLst>
                <a:ext uri="{63B3BB69-23CF-44E3-9099-C40C66FF867C}">
                  <a14:compatExt spid="_x0000_s258129"/>
                </a:ext>
                <a:ext uri="{FF2B5EF4-FFF2-40B4-BE49-F238E27FC236}">
                  <a16:creationId xmlns:a16="http://schemas.microsoft.com/office/drawing/2014/main" id="{00000000-0008-0000-0D00-00005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100</xdr:row>
          <xdr:rowOff>95250</xdr:rowOff>
        </xdr:from>
        <xdr:to>
          <xdr:col>10</xdr:col>
          <xdr:colOff>28575</xdr:colOff>
          <xdr:row>102</xdr:row>
          <xdr:rowOff>19050</xdr:rowOff>
        </xdr:to>
        <xdr:sp macro="" textlink="">
          <xdr:nvSpPr>
            <xdr:cNvPr id="258130" name="Check Box 82" hidden="1">
              <a:extLst>
                <a:ext uri="{63B3BB69-23CF-44E3-9099-C40C66FF867C}">
                  <a14:compatExt spid="_x0000_s258130"/>
                </a:ext>
                <a:ext uri="{FF2B5EF4-FFF2-40B4-BE49-F238E27FC236}">
                  <a16:creationId xmlns:a16="http://schemas.microsoft.com/office/drawing/2014/main" id="{00000000-0008-0000-0D00-00005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100</xdr:row>
          <xdr:rowOff>190500</xdr:rowOff>
        </xdr:from>
        <xdr:to>
          <xdr:col>10</xdr:col>
          <xdr:colOff>28575</xdr:colOff>
          <xdr:row>104</xdr:row>
          <xdr:rowOff>38100</xdr:rowOff>
        </xdr:to>
        <xdr:sp macro="" textlink="">
          <xdr:nvSpPr>
            <xdr:cNvPr id="258131" name="Check Box 83" hidden="1">
              <a:extLst>
                <a:ext uri="{63B3BB69-23CF-44E3-9099-C40C66FF867C}">
                  <a14:compatExt spid="_x0000_s258131"/>
                </a:ext>
                <a:ext uri="{FF2B5EF4-FFF2-40B4-BE49-F238E27FC236}">
                  <a16:creationId xmlns:a16="http://schemas.microsoft.com/office/drawing/2014/main" id="{00000000-0008-0000-0D00-00005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100</xdr:row>
          <xdr:rowOff>190500</xdr:rowOff>
        </xdr:from>
        <xdr:to>
          <xdr:col>10</xdr:col>
          <xdr:colOff>28575</xdr:colOff>
          <xdr:row>103</xdr:row>
          <xdr:rowOff>104775</xdr:rowOff>
        </xdr:to>
        <xdr:sp macro="" textlink="">
          <xdr:nvSpPr>
            <xdr:cNvPr id="258132" name="Check Box 84" hidden="1">
              <a:extLst>
                <a:ext uri="{63B3BB69-23CF-44E3-9099-C40C66FF867C}">
                  <a14:compatExt spid="_x0000_s258132"/>
                </a:ext>
                <a:ext uri="{FF2B5EF4-FFF2-40B4-BE49-F238E27FC236}">
                  <a16:creationId xmlns:a16="http://schemas.microsoft.com/office/drawing/2014/main" id="{00000000-0008-0000-0D00-00005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100</xdr:row>
          <xdr:rowOff>190500</xdr:rowOff>
        </xdr:from>
        <xdr:to>
          <xdr:col>10</xdr:col>
          <xdr:colOff>28575</xdr:colOff>
          <xdr:row>104</xdr:row>
          <xdr:rowOff>28575</xdr:rowOff>
        </xdr:to>
        <xdr:sp macro="" textlink="">
          <xdr:nvSpPr>
            <xdr:cNvPr id="258133" name="Check Box 85" hidden="1">
              <a:extLst>
                <a:ext uri="{63B3BB69-23CF-44E3-9099-C40C66FF867C}">
                  <a14:compatExt spid="_x0000_s258133"/>
                </a:ext>
                <a:ext uri="{FF2B5EF4-FFF2-40B4-BE49-F238E27FC236}">
                  <a16:creationId xmlns:a16="http://schemas.microsoft.com/office/drawing/2014/main" id="{00000000-0008-0000-0D00-00005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100</xdr:row>
          <xdr:rowOff>190500</xdr:rowOff>
        </xdr:from>
        <xdr:to>
          <xdr:col>10</xdr:col>
          <xdr:colOff>28575</xdr:colOff>
          <xdr:row>102</xdr:row>
          <xdr:rowOff>38100</xdr:rowOff>
        </xdr:to>
        <xdr:sp macro="" textlink="">
          <xdr:nvSpPr>
            <xdr:cNvPr id="258134" name="Check Box 86" hidden="1">
              <a:extLst>
                <a:ext uri="{63B3BB69-23CF-44E3-9099-C40C66FF867C}">
                  <a14:compatExt spid="_x0000_s258134"/>
                </a:ext>
                <a:ext uri="{FF2B5EF4-FFF2-40B4-BE49-F238E27FC236}">
                  <a16:creationId xmlns:a16="http://schemas.microsoft.com/office/drawing/2014/main" id="{00000000-0008-0000-0D00-00005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109</xdr:row>
          <xdr:rowOff>0</xdr:rowOff>
        </xdr:from>
        <xdr:to>
          <xdr:col>10</xdr:col>
          <xdr:colOff>28575</xdr:colOff>
          <xdr:row>112</xdr:row>
          <xdr:rowOff>76200</xdr:rowOff>
        </xdr:to>
        <xdr:sp macro="" textlink="">
          <xdr:nvSpPr>
            <xdr:cNvPr id="258135" name="Check Box 87" hidden="1">
              <a:extLst>
                <a:ext uri="{63B3BB69-23CF-44E3-9099-C40C66FF867C}">
                  <a14:compatExt spid="_x0000_s258135"/>
                </a:ext>
                <a:ext uri="{FF2B5EF4-FFF2-40B4-BE49-F238E27FC236}">
                  <a16:creationId xmlns:a16="http://schemas.microsoft.com/office/drawing/2014/main" id="{00000000-0008-0000-0D00-00005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109</xdr:row>
          <xdr:rowOff>0</xdr:rowOff>
        </xdr:from>
        <xdr:to>
          <xdr:col>10</xdr:col>
          <xdr:colOff>28575</xdr:colOff>
          <xdr:row>112</xdr:row>
          <xdr:rowOff>0</xdr:rowOff>
        </xdr:to>
        <xdr:sp macro="" textlink="">
          <xdr:nvSpPr>
            <xdr:cNvPr id="258136" name="Check Box 88" hidden="1">
              <a:extLst>
                <a:ext uri="{63B3BB69-23CF-44E3-9099-C40C66FF867C}">
                  <a14:compatExt spid="_x0000_s258136"/>
                </a:ext>
                <a:ext uri="{FF2B5EF4-FFF2-40B4-BE49-F238E27FC236}">
                  <a16:creationId xmlns:a16="http://schemas.microsoft.com/office/drawing/2014/main" id="{00000000-0008-0000-0D00-00005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109</xdr:row>
          <xdr:rowOff>0</xdr:rowOff>
        </xdr:from>
        <xdr:to>
          <xdr:col>10</xdr:col>
          <xdr:colOff>28575</xdr:colOff>
          <xdr:row>112</xdr:row>
          <xdr:rowOff>66675</xdr:rowOff>
        </xdr:to>
        <xdr:sp macro="" textlink="">
          <xdr:nvSpPr>
            <xdr:cNvPr id="258137" name="Check Box 89" hidden="1">
              <a:extLst>
                <a:ext uri="{63B3BB69-23CF-44E3-9099-C40C66FF867C}">
                  <a14:compatExt spid="_x0000_s258137"/>
                </a:ext>
                <a:ext uri="{FF2B5EF4-FFF2-40B4-BE49-F238E27FC236}">
                  <a16:creationId xmlns:a16="http://schemas.microsoft.com/office/drawing/2014/main" id="{00000000-0008-0000-0D00-00005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109</xdr:row>
          <xdr:rowOff>219075</xdr:rowOff>
        </xdr:from>
        <xdr:to>
          <xdr:col>10</xdr:col>
          <xdr:colOff>28575</xdr:colOff>
          <xdr:row>111</xdr:row>
          <xdr:rowOff>19050</xdr:rowOff>
        </xdr:to>
        <xdr:sp macro="" textlink="">
          <xdr:nvSpPr>
            <xdr:cNvPr id="258138" name="Check Box 90" hidden="1">
              <a:extLst>
                <a:ext uri="{63B3BB69-23CF-44E3-9099-C40C66FF867C}">
                  <a14:compatExt spid="_x0000_s258138"/>
                </a:ext>
                <a:ext uri="{FF2B5EF4-FFF2-40B4-BE49-F238E27FC236}">
                  <a16:creationId xmlns:a16="http://schemas.microsoft.com/office/drawing/2014/main" id="{00000000-0008-0000-0D00-00005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109</xdr:row>
          <xdr:rowOff>95250</xdr:rowOff>
        </xdr:from>
        <xdr:to>
          <xdr:col>10</xdr:col>
          <xdr:colOff>28575</xdr:colOff>
          <xdr:row>113</xdr:row>
          <xdr:rowOff>19050</xdr:rowOff>
        </xdr:to>
        <xdr:sp macro="" textlink="">
          <xdr:nvSpPr>
            <xdr:cNvPr id="258139" name="Check Box 91" hidden="1">
              <a:extLst>
                <a:ext uri="{63B3BB69-23CF-44E3-9099-C40C66FF867C}">
                  <a14:compatExt spid="_x0000_s258139"/>
                </a:ext>
                <a:ext uri="{FF2B5EF4-FFF2-40B4-BE49-F238E27FC236}">
                  <a16:creationId xmlns:a16="http://schemas.microsoft.com/office/drawing/2014/main" id="{00000000-0008-0000-0D00-00005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109</xdr:row>
          <xdr:rowOff>95250</xdr:rowOff>
        </xdr:from>
        <xdr:to>
          <xdr:col>10</xdr:col>
          <xdr:colOff>28575</xdr:colOff>
          <xdr:row>112</xdr:row>
          <xdr:rowOff>66675</xdr:rowOff>
        </xdr:to>
        <xdr:sp macro="" textlink="">
          <xdr:nvSpPr>
            <xdr:cNvPr id="258140" name="Check Box 92" hidden="1">
              <a:extLst>
                <a:ext uri="{63B3BB69-23CF-44E3-9099-C40C66FF867C}">
                  <a14:compatExt spid="_x0000_s258140"/>
                </a:ext>
                <a:ext uri="{FF2B5EF4-FFF2-40B4-BE49-F238E27FC236}">
                  <a16:creationId xmlns:a16="http://schemas.microsoft.com/office/drawing/2014/main" id="{00000000-0008-0000-0D00-00005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109</xdr:row>
          <xdr:rowOff>95250</xdr:rowOff>
        </xdr:from>
        <xdr:to>
          <xdr:col>10</xdr:col>
          <xdr:colOff>28575</xdr:colOff>
          <xdr:row>112</xdr:row>
          <xdr:rowOff>114300</xdr:rowOff>
        </xdr:to>
        <xdr:sp macro="" textlink="">
          <xdr:nvSpPr>
            <xdr:cNvPr id="258141" name="Check Box 93" hidden="1">
              <a:extLst>
                <a:ext uri="{63B3BB69-23CF-44E3-9099-C40C66FF867C}">
                  <a14:compatExt spid="_x0000_s258141"/>
                </a:ext>
                <a:ext uri="{FF2B5EF4-FFF2-40B4-BE49-F238E27FC236}">
                  <a16:creationId xmlns:a16="http://schemas.microsoft.com/office/drawing/2014/main" id="{00000000-0008-0000-0D00-00005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109</xdr:row>
          <xdr:rowOff>95250</xdr:rowOff>
        </xdr:from>
        <xdr:to>
          <xdr:col>10</xdr:col>
          <xdr:colOff>28575</xdr:colOff>
          <xdr:row>110</xdr:row>
          <xdr:rowOff>142875</xdr:rowOff>
        </xdr:to>
        <xdr:sp macro="" textlink="">
          <xdr:nvSpPr>
            <xdr:cNvPr id="258142" name="Check Box 94" hidden="1">
              <a:extLst>
                <a:ext uri="{63B3BB69-23CF-44E3-9099-C40C66FF867C}">
                  <a14:compatExt spid="_x0000_s258142"/>
                </a:ext>
                <a:ext uri="{FF2B5EF4-FFF2-40B4-BE49-F238E27FC236}">
                  <a16:creationId xmlns:a16="http://schemas.microsoft.com/office/drawing/2014/main" id="{00000000-0008-0000-0D00-00005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109</xdr:row>
          <xdr:rowOff>190500</xdr:rowOff>
        </xdr:from>
        <xdr:to>
          <xdr:col>10</xdr:col>
          <xdr:colOff>28575</xdr:colOff>
          <xdr:row>113</xdr:row>
          <xdr:rowOff>38100</xdr:rowOff>
        </xdr:to>
        <xdr:sp macro="" textlink="">
          <xdr:nvSpPr>
            <xdr:cNvPr id="258143" name="Check Box 95" hidden="1">
              <a:extLst>
                <a:ext uri="{63B3BB69-23CF-44E3-9099-C40C66FF867C}">
                  <a14:compatExt spid="_x0000_s258143"/>
                </a:ext>
                <a:ext uri="{FF2B5EF4-FFF2-40B4-BE49-F238E27FC236}">
                  <a16:creationId xmlns:a16="http://schemas.microsoft.com/office/drawing/2014/main" id="{00000000-0008-0000-0D00-00005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109</xdr:row>
          <xdr:rowOff>190500</xdr:rowOff>
        </xdr:from>
        <xdr:to>
          <xdr:col>10</xdr:col>
          <xdr:colOff>28575</xdr:colOff>
          <xdr:row>112</xdr:row>
          <xdr:rowOff>104775</xdr:rowOff>
        </xdr:to>
        <xdr:sp macro="" textlink="">
          <xdr:nvSpPr>
            <xdr:cNvPr id="258144" name="Check Box 96" hidden="1">
              <a:extLst>
                <a:ext uri="{63B3BB69-23CF-44E3-9099-C40C66FF867C}">
                  <a14:compatExt spid="_x0000_s258144"/>
                </a:ext>
                <a:ext uri="{FF2B5EF4-FFF2-40B4-BE49-F238E27FC236}">
                  <a16:creationId xmlns:a16="http://schemas.microsoft.com/office/drawing/2014/main" id="{00000000-0008-0000-0D00-00006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109</xdr:row>
          <xdr:rowOff>190500</xdr:rowOff>
        </xdr:from>
        <xdr:to>
          <xdr:col>10</xdr:col>
          <xdr:colOff>28575</xdr:colOff>
          <xdr:row>113</xdr:row>
          <xdr:rowOff>28575</xdr:rowOff>
        </xdr:to>
        <xdr:sp macro="" textlink="">
          <xdr:nvSpPr>
            <xdr:cNvPr id="258145" name="Check Box 97" hidden="1">
              <a:extLst>
                <a:ext uri="{63B3BB69-23CF-44E3-9099-C40C66FF867C}">
                  <a14:compatExt spid="_x0000_s258145"/>
                </a:ext>
                <a:ext uri="{FF2B5EF4-FFF2-40B4-BE49-F238E27FC236}">
                  <a16:creationId xmlns:a16="http://schemas.microsoft.com/office/drawing/2014/main" id="{00000000-0008-0000-0D00-00006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109</xdr:row>
          <xdr:rowOff>190500</xdr:rowOff>
        </xdr:from>
        <xdr:to>
          <xdr:col>10</xdr:col>
          <xdr:colOff>28575</xdr:colOff>
          <xdr:row>111</xdr:row>
          <xdr:rowOff>38100</xdr:rowOff>
        </xdr:to>
        <xdr:sp macro="" textlink="">
          <xdr:nvSpPr>
            <xdr:cNvPr id="258146" name="Check Box 98" hidden="1">
              <a:extLst>
                <a:ext uri="{63B3BB69-23CF-44E3-9099-C40C66FF867C}">
                  <a14:compatExt spid="_x0000_s258146"/>
                </a:ext>
                <a:ext uri="{FF2B5EF4-FFF2-40B4-BE49-F238E27FC236}">
                  <a16:creationId xmlns:a16="http://schemas.microsoft.com/office/drawing/2014/main" id="{00000000-0008-0000-0D00-00006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118</xdr:row>
          <xdr:rowOff>0</xdr:rowOff>
        </xdr:from>
        <xdr:to>
          <xdr:col>10</xdr:col>
          <xdr:colOff>28575</xdr:colOff>
          <xdr:row>121</xdr:row>
          <xdr:rowOff>104775</xdr:rowOff>
        </xdr:to>
        <xdr:sp macro="" textlink="">
          <xdr:nvSpPr>
            <xdr:cNvPr id="258147" name="Check Box 99" hidden="1">
              <a:extLst>
                <a:ext uri="{63B3BB69-23CF-44E3-9099-C40C66FF867C}">
                  <a14:compatExt spid="_x0000_s258147"/>
                </a:ext>
                <a:ext uri="{FF2B5EF4-FFF2-40B4-BE49-F238E27FC236}">
                  <a16:creationId xmlns:a16="http://schemas.microsoft.com/office/drawing/2014/main" id="{00000000-0008-0000-0D00-00006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118</xdr:row>
          <xdr:rowOff>0</xdr:rowOff>
        </xdr:from>
        <xdr:to>
          <xdr:col>10</xdr:col>
          <xdr:colOff>28575</xdr:colOff>
          <xdr:row>121</xdr:row>
          <xdr:rowOff>19050</xdr:rowOff>
        </xdr:to>
        <xdr:sp macro="" textlink="">
          <xdr:nvSpPr>
            <xdr:cNvPr id="258148" name="Check Box 100" hidden="1">
              <a:extLst>
                <a:ext uri="{63B3BB69-23CF-44E3-9099-C40C66FF867C}">
                  <a14:compatExt spid="_x0000_s258148"/>
                </a:ext>
                <a:ext uri="{FF2B5EF4-FFF2-40B4-BE49-F238E27FC236}">
                  <a16:creationId xmlns:a16="http://schemas.microsoft.com/office/drawing/2014/main" id="{00000000-0008-0000-0D00-00006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118</xdr:row>
          <xdr:rowOff>0</xdr:rowOff>
        </xdr:from>
        <xdr:to>
          <xdr:col>10</xdr:col>
          <xdr:colOff>28575</xdr:colOff>
          <xdr:row>121</xdr:row>
          <xdr:rowOff>95250</xdr:rowOff>
        </xdr:to>
        <xdr:sp macro="" textlink="">
          <xdr:nvSpPr>
            <xdr:cNvPr id="258149" name="Check Box 101" hidden="1">
              <a:extLst>
                <a:ext uri="{63B3BB69-23CF-44E3-9099-C40C66FF867C}">
                  <a14:compatExt spid="_x0000_s258149"/>
                </a:ext>
                <a:ext uri="{FF2B5EF4-FFF2-40B4-BE49-F238E27FC236}">
                  <a16:creationId xmlns:a16="http://schemas.microsoft.com/office/drawing/2014/main" id="{00000000-0008-0000-0D00-00006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118</xdr:row>
          <xdr:rowOff>219075</xdr:rowOff>
        </xdr:from>
        <xdr:to>
          <xdr:col>10</xdr:col>
          <xdr:colOff>28575</xdr:colOff>
          <xdr:row>120</xdr:row>
          <xdr:rowOff>19050</xdr:rowOff>
        </xdr:to>
        <xdr:sp macro="" textlink="">
          <xdr:nvSpPr>
            <xdr:cNvPr id="258150" name="Check Box 102" hidden="1">
              <a:extLst>
                <a:ext uri="{63B3BB69-23CF-44E3-9099-C40C66FF867C}">
                  <a14:compatExt spid="_x0000_s258150"/>
                </a:ext>
                <a:ext uri="{FF2B5EF4-FFF2-40B4-BE49-F238E27FC236}">
                  <a16:creationId xmlns:a16="http://schemas.microsoft.com/office/drawing/2014/main" id="{00000000-0008-0000-0D00-00006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118</xdr:row>
          <xdr:rowOff>95250</xdr:rowOff>
        </xdr:from>
        <xdr:to>
          <xdr:col>10</xdr:col>
          <xdr:colOff>28575</xdr:colOff>
          <xdr:row>122</xdr:row>
          <xdr:rowOff>28575</xdr:rowOff>
        </xdr:to>
        <xdr:sp macro="" textlink="">
          <xdr:nvSpPr>
            <xdr:cNvPr id="258151" name="Check Box 103" hidden="1">
              <a:extLst>
                <a:ext uri="{63B3BB69-23CF-44E3-9099-C40C66FF867C}">
                  <a14:compatExt spid="_x0000_s258151"/>
                </a:ext>
                <a:ext uri="{FF2B5EF4-FFF2-40B4-BE49-F238E27FC236}">
                  <a16:creationId xmlns:a16="http://schemas.microsoft.com/office/drawing/2014/main" id="{00000000-0008-0000-0D00-00006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118</xdr:row>
          <xdr:rowOff>95250</xdr:rowOff>
        </xdr:from>
        <xdr:to>
          <xdr:col>10</xdr:col>
          <xdr:colOff>28575</xdr:colOff>
          <xdr:row>121</xdr:row>
          <xdr:rowOff>95250</xdr:rowOff>
        </xdr:to>
        <xdr:sp macro="" textlink="">
          <xdr:nvSpPr>
            <xdr:cNvPr id="258152" name="Check Box 104" hidden="1">
              <a:extLst>
                <a:ext uri="{63B3BB69-23CF-44E3-9099-C40C66FF867C}">
                  <a14:compatExt spid="_x0000_s258152"/>
                </a:ext>
                <a:ext uri="{FF2B5EF4-FFF2-40B4-BE49-F238E27FC236}">
                  <a16:creationId xmlns:a16="http://schemas.microsoft.com/office/drawing/2014/main" id="{00000000-0008-0000-0D00-00006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118</xdr:row>
          <xdr:rowOff>95250</xdr:rowOff>
        </xdr:from>
        <xdr:to>
          <xdr:col>10</xdr:col>
          <xdr:colOff>28575</xdr:colOff>
          <xdr:row>121</xdr:row>
          <xdr:rowOff>142875</xdr:rowOff>
        </xdr:to>
        <xdr:sp macro="" textlink="">
          <xdr:nvSpPr>
            <xdr:cNvPr id="258153" name="Check Box 105" hidden="1">
              <a:extLst>
                <a:ext uri="{63B3BB69-23CF-44E3-9099-C40C66FF867C}">
                  <a14:compatExt spid="_x0000_s258153"/>
                </a:ext>
                <a:ext uri="{FF2B5EF4-FFF2-40B4-BE49-F238E27FC236}">
                  <a16:creationId xmlns:a16="http://schemas.microsoft.com/office/drawing/2014/main" id="{00000000-0008-0000-0D00-00006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118</xdr:row>
          <xdr:rowOff>95250</xdr:rowOff>
        </xdr:from>
        <xdr:to>
          <xdr:col>10</xdr:col>
          <xdr:colOff>28575</xdr:colOff>
          <xdr:row>120</xdr:row>
          <xdr:rowOff>0</xdr:rowOff>
        </xdr:to>
        <xdr:sp macro="" textlink="">
          <xdr:nvSpPr>
            <xdr:cNvPr id="258154" name="Check Box 106" hidden="1">
              <a:extLst>
                <a:ext uri="{63B3BB69-23CF-44E3-9099-C40C66FF867C}">
                  <a14:compatExt spid="_x0000_s258154"/>
                </a:ext>
                <a:ext uri="{FF2B5EF4-FFF2-40B4-BE49-F238E27FC236}">
                  <a16:creationId xmlns:a16="http://schemas.microsoft.com/office/drawing/2014/main" id="{00000000-0008-0000-0D00-00006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118</xdr:row>
          <xdr:rowOff>190500</xdr:rowOff>
        </xdr:from>
        <xdr:to>
          <xdr:col>10</xdr:col>
          <xdr:colOff>28575</xdr:colOff>
          <xdr:row>122</xdr:row>
          <xdr:rowOff>38100</xdr:rowOff>
        </xdr:to>
        <xdr:sp macro="" textlink="">
          <xdr:nvSpPr>
            <xdr:cNvPr id="258155" name="Check Box 107" hidden="1">
              <a:extLst>
                <a:ext uri="{63B3BB69-23CF-44E3-9099-C40C66FF867C}">
                  <a14:compatExt spid="_x0000_s258155"/>
                </a:ext>
                <a:ext uri="{FF2B5EF4-FFF2-40B4-BE49-F238E27FC236}">
                  <a16:creationId xmlns:a16="http://schemas.microsoft.com/office/drawing/2014/main" id="{00000000-0008-0000-0D00-00006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118</xdr:row>
          <xdr:rowOff>190500</xdr:rowOff>
        </xdr:from>
        <xdr:to>
          <xdr:col>10</xdr:col>
          <xdr:colOff>28575</xdr:colOff>
          <xdr:row>121</xdr:row>
          <xdr:rowOff>104775</xdr:rowOff>
        </xdr:to>
        <xdr:sp macro="" textlink="">
          <xdr:nvSpPr>
            <xdr:cNvPr id="258156" name="Check Box 108" hidden="1">
              <a:extLst>
                <a:ext uri="{63B3BB69-23CF-44E3-9099-C40C66FF867C}">
                  <a14:compatExt spid="_x0000_s258156"/>
                </a:ext>
                <a:ext uri="{FF2B5EF4-FFF2-40B4-BE49-F238E27FC236}">
                  <a16:creationId xmlns:a16="http://schemas.microsoft.com/office/drawing/2014/main" id="{00000000-0008-0000-0D00-00006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118</xdr:row>
          <xdr:rowOff>190500</xdr:rowOff>
        </xdr:from>
        <xdr:to>
          <xdr:col>10</xdr:col>
          <xdr:colOff>28575</xdr:colOff>
          <xdr:row>122</xdr:row>
          <xdr:rowOff>28575</xdr:rowOff>
        </xdr:to>
        <xdr:sp macro="" textlink="">
          <xdr:nvSpPr>
            <xdr:cNvPr id="258157" name="Check Box 109" hidden="1">
              <a:extLst>
                <a:ext uri="{63B3BB69-23CF-44E3-9099-C40C66FF867C}">
                  <a14:compatExt spid="_x0000_s258157"/>
                </a:ext>
                <a:ext uri="{FF2B5EF4-FFF2-40B4-BE49-F238E27FC236}">
                  <a16:creationId xmlns:a16="http://schemas.microsoft.com/office/drawing/2014/main" id="{00000000-0008-0000-0D00-00006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118</xdr:row>
          <xdr:rowOff>190500</xdr:rowOff>
        </xdr:from>
        <xdr:to>
          <xdr:col>10</xdr:col>
          <xdr:colOff>28575</xdr:colOff>
          <xdr:row>120</xdr:row>
          <xdr:rowOff>38100</xdr:rowOff>
        </xdr:to>
        <xdr:sp macro="" textlink="">
          <xdr:nvSpPr>
            <xdr:cNvPr id="258158" name="Check Box 110" hidden="1">
              <a:extLst>
                <a:ext uri="{63B3BB69-23CF-44E3-9099-C40C66FF867C}">
                  <a14:compatExt spid="_x0000_s258158"/>
                </a:ext>
                <a:ext uri="{FF2B5EF4-FFF2-40B4-BE49-F238E27FC236}">
                  <a16:creationId xmlns:a16="http://schemas.microsoft.com/office/drawing/2014/main" id="{00000000-0008-0000-0D00-00006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127</xdr:row>
          <xdr:rowOff>0</xdr:rowOff>
        </xdr:from>
        <xdr:to>
          <xdr:col>10</xdr:col>
          <xdr:colOff>28575</xdr:colOff>
          <xdr:row>130</xdr:row>
          <xdr:rowOff>133350</xdr:rowOff>
        </xdr:to>
        <xdr:sp macro="" textlink="">
          <xdr:nvSpPr>
            <xdr:cNvPr id="258159" name="Check Box 111" hidden="1">
              <a:extLst>
                <a:ext uri="{63B3BB69-23CF-44E3-9099-C40C66FF867C}">
                  <a14:compatExt spid="_x0000_s258159"/>
                </a:ext>
                <a:ext uri="{FF2B5EF4-FFF2-40B4-BE49-F238E27FC236}">
                  <a16:creationId xmlns:a16="http://schemas.microsoft.com/office/drawing/2014/main" id="{00000000-0008-0000-0D00-00006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127</xdr:row>
          <xdr:rowOff>0</xdr:rowOff>
        </xdr:from>
        <xdr:to>
          <xdr:col>10</xdr:col>
          <xdr:colOff>28575</xdr:colOff>
          <xdr:row>130</xdr:row>
          <xdr:rowOff>38100</xdr:rowOff>
        </xdr:to>
        <xdr:sp macro="" textlink="">
          <xdr:nvSpPr>
            <xdr:cNvPr id="258160" name="Check Box 112" hidden="1">
              <a:extLst>
                <a:ext uri="{63B3BB69-23CF-44E3-9099-C40C66FF867C}">
                  <a14:compatExt spid="_x0000_s258160"/>
                </a:ext>
                <a:ext uri="{FF2B5EF4-FFF2-40B4-BE49-F238E27FC236}">
                  <a16:creationId xmlns:a16="http://schemas.microsoft.com/office/drawing/2014/main" id="{00000000-0008-0000-0D00-00007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127</xdr:row>
          <xdr:rowOff>0</xdr:rowOff>
        </xdr:from>
        <xdr:to>
          <xdr:col>10</xdr:col>
          <xdr:colOff>28575</xdr:colOff>
          <xdr:row>130</xdr:row>
          <xdr:rowOff>104775</xdr:rowOff>
        </xdr:to>
        <xdr:sp macro="" textlink="">
          <xdr:nvSpPr>
            <xdr:cNvPr id="258161" name="Check Box 113" hidden="1">
              <a:extLst>
                <a:ext uri="{63B3BB69-23CF-44E3-9099-C40C66FF867C}">
                  <a14:compatExt spid="_x0000_s258161"/>
                </a:ext>
                <a:ext uri="{FF2B5EF4-FFF2-40B4-BE49-F238E27FC236}">
                  <a16:creationId xmlns:a16="http://schemas.microsoft.com/office/drawing/2014/main" id="{00000000-0008-0000-0D00-00007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127</xdr:row>
          <xdr:rowOff>219075</xdr:rowOff>
        </xdr:from>
        <xdr:to>
          <xdr:col>10</xdr:col>
          <xdr:colOff>28575</xdr:colOff>
          <xdr:row>129</xdr:row>
          <xdr:rowOff>19050</xdr:rowOff>
        </xdr:to>
        <xdr:sp macro="" textlink="">
          <xdr:nvSpPr>
            <xdr:cNvPr id="258162" name="Check Box 114" hidden="1">
              <a:extLst>
                <a:ext uri="{63B3BB69-23CF-44E3-9099-C40C66FF867C}">
                  <a14:compatExt spid="_x0000_s258162"/>
                </a:ext>
                <a:ext uri="{FF2B5EF4-FFF2-40B4-BE49-F238E27FC236}">
                  <a16:creationId xmlns:a16="http://schemas.microsoft.com/office/drawing/2014/main" id="{00000000-0008-0000-0D00-00007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127</xdr:row>
          <xdr:rowOff>95250</xdr:rowOff>
        </xdr:from>
        <xdr:to>
          <xdr:col>10</xdr:col>
          <xdr:colOff>28575</xdr:colOff>
          <xdr:row>131</xdr:row>
          <xdr:rowOff>57150</xdr:rowOff>
        </xdr:to>
        <xdr:sp macro="" textlink="">
          <xdr:nvSpPr>
            <xdr:cNvPr id="258163" name="Check Box 115" hidden="1">
              <a:extLst>
                <a:ext uri="{63B3BB69-23CF-44E3-9099-C40C66FF867C}">
                  <a14:compatExt spid="_x0000_s258163"/>
                </a:ext>
                <a:ext uri="{FF2B5EF4-FFF2-40B4-BE49-F238E27FC236}">
                  <a16:creationId xmlns:a16="http://schemas.microsoft.com/office/drawing/2014/main" id="{00000000-0008-0000-0D00-00007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127</xdr:row>
          <xdr:rowOff>95250</xdr:rowOff>
        </xdr:from>
        <xdr:to>
          <xdr:col>10</xdr:col>
          <xdr:colOff>28575</xdr:colOff>
          <xdr:row>130</xdr:row>
          <xdr:rowOff>104775</xdr:rowOff>
        </xdr:to>
        <xdr:sp macro="" textlink="">
          <xdr:nvSpPr>
            <xdr:cNvPr id="258164" name="Check Box 116" hidden="1">
              <a:extLst>
                <a:ext uri="{63B3BB69-23CF-44E3-9099-C40C66FF867C}">
                  <a14:compatExt spid="_x0000_s258164"/>
                </a:ext>
                <a:ext uri="{FF2B5EF4-FFF2-40B4-BE49-F238E27FC236}">
                  <a16:creationId xmlns:a16="http://schemas.microsoft.com/office/drawing/2014/main" id="{00000000-0008-0000-0D00-00007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127</xdr:row>
          <xdr:rowOff>95250</xdr:rowOff>
        </xdr:from>
        <xdr:to>
          <xdr:col>10</xdr:col>
          <xdr:colOff>28575</xdr:colOff>
          <xdr:row>131</xdr:row>
          <xdr:rowOff>0</xdr:rowOff>
        </xdr:to>
        <xdr:sp macro="" textlink="">
          <xdr:nvSpPr>
            <xdr:cNvPr id="258165" name="Check Box 117" hidden="1">
              <a:extLst>
                <a:ext uri="{63B3BB69-23CF-44E3-9099-C40C66FF867C}">
                  <a14:compatExt spid="_x0000_s258165"/>
                </a:ext>
                <a:ext uri="{FF2B5EF4-FFF2-40B4-BE49-F238E27FC236}">
                  <a16:creationId xmlns:a16="http://schemas.microsoft.com/office/drawing/2014/main" id="{00000000-0008-0000-0D00-00007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127</xdr:row>
          <xdr:rowOff>95250</xdr:rowOff>
        </xdr:from>
        <xdr:to>
          <xdr:col>10</xdr:col>
          <xdr:colOff>28575</xdr:colOff>
          <xdr:row>129</xdr:row>
          <xdr:rowOff>19050</xdr:rowOff>
        </xdr:to>
        <xdr:sp macro="" textlink="">
          <xdr:nvSpPr>
            <xdr:cNvPr id="258166" name="Check Box 118" hidden="1">
              <a:extLst>
                <a:ext uri="{63B3BB69-23CF-44E3-9099-C40C66FF867C}">
                  <a14:compatExt spid="_x0000_s258166"/>
                </a:ext>
                <a:ext uri="{FF2B5EF4-FFF2-40B4-BE49-F238E27FC236}">
                  <a16:creationId xmlns:a16="http://schemas.microsoft.com/office/drawing/2014/main" id="{00000000-0008-0000-0D00-00007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127</xdr:row>
          <xdr:rowOff>190500</xdr:rowOff>
        </xdr:from>
        <xdr:to>
          <xdr:col>10</xdr:col>
          <xdr:colOff>28575</xdr:colOff>
          <xdr:row>131</xdr:row>
          <xdr:rowOff>38100</xdr:rowOff>
        </xdr:to>
        <xdr:sp macro="" textlink="">
          <xdr:nvSpPr>
            <xdr:cNvPr id="258167" name="Check Box 119" hidden="1">
              <a:extLst>
                <a:ext uri="{63B3BB69-23CF-44E3-9099-C40C66FF867C}">
                  <a14:compatExt spid="_x0000_s258167"/>
                </a:ext>
                <a:ext uri="{FF2B5EF4-FFF2-40B4-BE49-F238E27FC236}">
                  <a16:creationId xmlns:a16="http://schemas.microsoft.com/office/drawing/2014/main" id="{00000000-0008-0000-0D00-00007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127</xdr:row>
          <xdr:rowOff>190500</xdr:rowOff>
        </xdr:from>
        <xdr:to>
          <xdr:col>10</xdr:col>
          <xdr:colOff>28575</xdr:colOff>
          <xdr:row>130</xdr:row>
          <xdr:rowOff>104775</xdr:rowOff>
        </xdr:to>
        <xdr:sp macro="" textlink="">
          <xdr:nvSpPr>
            <xdr:cNvPr id="258168" name="Check Box 120" hidden="1">
              <a:extLst>
                <a:ext uri="{63B3BB69-23CF-44E3-9099-C40C66FF867C}">
                  <a14:compatExt spid="_x0000_s258168"/>
                </a:ext>
                <a:ext uri="{FF2B5EF4-FFF2-40B4-BE49-F238E27FC236}">
                  <a16:creationId xmlns:a16="http://schemas.microsoft.com/office/drawing/2014/main" id="{00000000-0008-0000-0D00-00007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127</xdr:row>
          <xdr:rowOff>190500</xdr:rowOff>
        </xdr:from>
        <xdr:to>
          <xdr:col>10</xdr:col>
          <xdr:colOff>28575</xdr:colOff>
          <xdr:row>131</xdr:row>
          <xdr:rowOff>28575</xdr:rowOff>
        </xdr:to>
        <xdr:sp macro="" textlink="">
          <xdr:nvSpPr>
            <xdr:cNvPr id="258169" name="Check Box 121" hidden="1">
              <a:extLst>
                <a:ext uri="{63B3BB69-23CF-44E3-9099-C40C66FF867C}">
                  <a14:compatExt spid="_x0000_s258169"/>
                </a:ext>
                <a:ext uri="{FF2B5EF4-FFF2-40B4-BE49-F238E27FC236}">
                  <a16:creationId xmlns:a16="http://schemas.microsoft.com/office/drawing/2014/main" id="{00000000-0008-0000-0D00-00007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127</xdr:row>
          <xdr:rowOff>190500</xdr:rowOff>
        </xdr:from>
        <xdr:to>
          <xdr:col>10</xdr:col>
          <xdr:colOff>28575</xdr:colOff>
          <xdr:row>129</xdr:row>
          <xdr:rowOff>38100</xdr:rowOff>
        </xdr:to>
        <xdr:sp macro="" textlink="">
          <xdr:nvSpPr>
            <xdr:cNvPr id="258170" name="Check Box 122" hidden="1">
              <a:extLst>
                <a:ext uri="{63B3BB69-23CF-44E3-9099-C40C66FF867C}">
                  <a14:compatExt spid="_x0000_s258170"/>
                </a:ext>
                <a:ext uri="{FF2B5EF4-FFF2-40B4-BE49-F238E27FC236}">
                  <a16:creationId xmlns:a16="http://schemas.microsoft.com/office/drawing/2014/main" id="{00000000-0008-0000-0D00-00007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178</xdr:row>
          <xdr:rowOff>0</xdr:rowOff>
        </xdr:from>
        <xdr:to>
          <xdr:col>10</xdr:col>
          <xdr:colOff>28575</xdr:colOff>
          <xdr:row>181</xdr:row>
          <xdr:rowOff>76200</xdr:rowOff>
        </xdr:to>
        <xdr:sp macro="" textlink="">
          <xdr:nvSpPr>
            <xdr:cNvPr id="258171" name="Check Box 123" hidden="1">
              <a:extLst>
                <a:ext uri="{63B3BB69-23CF-44E3-9099-C40C66FF867C}">
                  <a14:compatExt spid="_x0000_s258171"/>
                </a:ext>
                <a:ext uri="{FF2B5EF4-FFF2-40B4-BE49-F238E27FC236}">
                  <a16:creationId xmlns:a16="http://schemas.microsoft.com/office/drawing/2014/main" id="{00000000-0008-0000-0D00-00007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178</xdr:row>
          <xdr:rowOff>0</xdr:rowOff>
        </xdr:from>
        <xdr:to>
          <xdr:col>10</xdr:col>
          <xdr:colOff>28575</xdr:colOff>
          <xdr:row>181</xdr:row>
          <xdr:rowOff>0</xdr:rowOff>
        </xdr:to>
        <xdr:sp macro="" textlink="">
          <xdr:nvSpPr>
            <xdr:cNvPr id="258172" name="Check Box 124" hidden="1">
              <a:extLst>
                <a:ext uri="{63B3BB69-23CF-44E3-9099-C40C66FF867C}">
                  <a14:compatExt spid="_x0000_s258172"/>
                </a:ext>
                <a:ext uri="{FF2B5EF4-FFF2-40B4-BE49-F238E27FC236}">
                  <a16:creationId xmlns:a16="http://schemas.microsoft.com/office/drawing/2014/main" id="{00000000-0008-0000-0D00-00007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178</xdr:row>
          <xdr:rowOff>0</xdr:rowOff>
        </xdr:from>
        <xdr:to>
          <xdr:col>10</xdr:col>
          <xdr:colOff>28575</xdr:colOff>
          <xdr:row>181</xdr:row>
          <xdr:rowOff>66675</xdr:rowOff>
        </xdr:to>
        <xdr:sp macro="" textlink="">
          <xdr:nvSpPr>
            <xdr:cNvPr id="258173" name="Check Box 125" hidden="1">
              <a:extLst>
                <a:ext uri="{63B3BB69-23CF-44E3-9099-C40C66FF867C}">
                  <a14:compatExt spid="_x0000_s258173"/>
                </a:ext>
                <a:ext uri="{FF2B5EF4-FFF2-40B4-BE49-F238E27FC236}">
                  <a16:creationId xmlns:a16="http://schemas.microsoft.com/office/drawing/2014/main" id="{00000000-0008-0000-0D00-00007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178</xdr:row>
          <xdr:rowOff>219075</xdr:rowOff>
        </xdr:from>
        <xdr:to>
          <xdr:col>10</xdr:col>
          <xdr:colOff>28575</xdr:colOff>
          <xdr:row>180</xdr:row>
          <xdr:rowOff>19050</xdr:rowOff>
        </xdr:to>
        <xdr:sp macro="" textlink="">
          <xdr:nvSpPr>
            <xdr:cNvPr id="258174" name="Check Box 126" hidden="1">
              <a:extLst>
                <a:ext uri="{63B3BB69-23CF-44E3-9099-C40C66FF867C}">
                  <a14:compatExt spid="_x0000_s258174"/>
                </a:ext>
                <a:ext uri="{FF2B5EF4-FFF2-40B4-BE49-F238E27FC236}">
                  <a16:creationId xmlns:a16="http://schemas.microsoft.com/office/drawing/2014/main" id="{00000000-0008-0000-0D00-00007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178</xdr:row>
          <xdr:rowOff>95250</xdr:rowOff>
        </xdr:from>
        <xdr:to>
          <xdr:col>10</xdr:col>
          <xdr:colOff>28575</xdr:colOff>
          <xdr:row>182</xdr:row>
          <xdr:rowOff>19050</xdr:rowOff>
        </xdr:to>
        <xdr:sp macro="" textlink="">
          <xdr:nvSpPr>
            <xdr:cNvPr id="258175" name="Check Box 127" hidden="1">
              <a:extLst>
                <a:ext uri="{63B3BB69-23CF-44E3-9099-C40C66FF867C}">
                  <a14:compatExt spid="_x0000_s258175"/>
                </a:ext>
                <a:ext uri="{FF2B5EF4-FFF2-40B4-BE49-F238E27FC236}">
                  <a16:creationId xmlns:a16="http://schemas.microsoft.com/office/drawing/2014/main" id="{00000000-0008-0000-0D00-00007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178</xdr:row>
          <xdr:rowOff>95250</xdr:rowOff>
        </xdr:from>
        <xdr:to>
          <xdr:col>10</xdr:col>
          <xdr:colOff>28575</xdr:colOff>
          <xdr:row>181</xdr:row>
          <xdr:rowOff>66675</xdr:rowOff>
        </xdr:to>
        <xdr:sp macro="" textlink="">
          <xdr:nvSpPr>
            <xdr:cNvPr id="258176" name="Check Box 128" hidden="1">
              <a:extLst>
                <a:ext uri="{63B3BB69-23CF-44E3-9099-C40C66FF867C}">
                  <a14:compatExt spid="_x0000_s258176"/>
                </a:ext>
                <a:ext uri="{FF2B5EF4-FFF2-40B4-BE49-F238E27FC236}">
                  <a16:creationId xmlns:a16="http://schemas.microsoft.com/office/drawing/2014/main" id="{00000000-0008-0000-0D00-00008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178</xdr:row>
          <xdr:rowOff>95250</xdr:rowOff>
        </xdr:from>
        <xdr:to>
          <xdr:col>10</xdr:col>
          <xdr:colOff>28575</xdr:colOff>
          <xdr:row>181</xdr:row>
          <xdr:rowOff>114300</xdr:rowOff>
        </xdr:to>
        <xdr:sp macro="" textlink="">
          <xdr:nvSpPr>
            <xdr:cNvPr id="258177" name="Check Box 129" hidden="1">
              <a:extLst>
                <a:ext uri="{63B3BB69-23CF-44E3-9099-C40C66FF867C}">
                  <a14:compatExt spid="_x0000_s258177"/>
                </a:ext>
                <a:ext uri="{FF2B5EF4-FFF2-40B4-BE49-F238E27FC236}">
                  <a16:creationId xmlns:a16="http://schemas.microsoft.com/office/drawing/2014/main" id="{00000000-0008-0000-0D00-00008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178</xdr:row>
          <xdr:rowOff>95250</xdr:rowOff>
        </xdr:from>
        <xdr:to>
          <xdr:col>10</xdr:col>
          <xdr:colOff>28575</xdr:colOff>
          <xdr:row>179</xdr:row>
          <xdr:rowOff>142875</xdr:rowOff>
        </xdr:to>
        <xdr:sp macro="" textlink="">
          <xdr:nvSpPr>
            <xdr:cNvPr id="258178" name="Check Box 130" hidden="1">
              <a:extLst>
                <a:ext uri="{63B3BB69-23CF-44E3-9099-C40C66FF867C}">
                  <a14:compatExt spid="_x0000_s258178"/>
                </a:ext>
                <a:ext uri="{FF2B5EF4-FFF2-40B4-BE49-F238E27FC236}">
                  <a16:creationId xmlns:a16="http://schemas.microsoft.com/office/drawing/2014/main" id="{00000000-0008-0000-0D00-00008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178</xdr:row>
          <xdr:rowOff>190500</xdr:rowOff>
        </xdr:from>
        <xdr:to>
          <xdr:col>10</xdr:col>
          <xdr:colOff>28575</xdr:colOff>
          <xdr:row>182</xdr:row>
          <xdr:rowOff>38100</xdr:rowOff>
        </xdr:to>
        <xdr:sp macro="" textlink="">
          <xdr:nvSpPr>
            <xdr:cNvPr id="258179" name="Check Box 131" hidden="1">
              <a:extLst>
                <a:ext uri="{63B3BB69-23CF-44E3-9099-C40C66FF867C}">
                  <a14:compatExt spid="_x0000_s258179"/>
                </a:ext>
                <a:ext uri="{FF2B5EF4-FFF2-40B4-BE49-F238E27FC236}">
                  <a16:creationId xmlns:a16="http://schemas.microsoft.com/office/drawing/2014/main" id="{00000000-0008-0000-0D00-00008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178</xdr:row>
          <xdr:rowOff>190500</xdr:rowOff>
        </xdr:from>
        <xdr:to>
          <xdr:col>10</xdr:col>
          <xdr:colOff>28575</xdr:colOff>
          <xdr:row>181</xdr:row>
          <xdr:rowOff>104775</xdr:rowOff>
        </xdr:to>
        <xdr:sp macro="" textlink="">
          <xdr:nvSpPr>
            <xdr:cNvPr id="258180" name="Check Box 132" hidden="1">
              <a:extLst>
                <a:ext uri="{63B3BB69-23CF-44E3-9099-C40C66FF867C}">
                  <a14:compatExt spid="_x0000_s258180"/>
                </a:ext>
                <a:ext uri="{FF2B5EF4-FFF2-40B4-BE49-F238E27FC236}">
                  <a16:creationId xmlns:a16="http://schemas.microsoft.com/office/drawing/2014/main" id="{00000000-0008-0000-0D00-00008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178</xdr:row>
          <xdr:rowOff>190500</xdr:rowOff>
        </xdr:from>
        <xdr:to>
          <xdr:col>10</xdr:col>
          <xdr:colOff>28575</xdr:colOff>
          <xdr:row>182</xdr:row>
          <xdr:rowOff>28575</xdr:rowOff>
        </xdr:to>
        <xdr:sp macro="" textlink="">
          <xdr:nvSpPr>
            <xdr:cNvPr id="258181" name="Check Box 133" hidden="1">
              <a:extLst>
                <a:ext uri="{63B3BB69-23CF-44E3-9099-C40C66FF867C}">
                  <a14:compatExt spid="_x0000_s258181"/>
                </a:ext>
                <a:ext uri="{FF2B5EF4-FFF2-40B4-BE49-F238E27FC236}">
                  <a16:creationId xmlns:a16="http://schemas.microsoft.com/office/drawing/2014/main" id="{00000000-0008-0000-0D00-00008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178</xdr:row>
          <xdr:rowOff>190500</xdr:rowOff>
        </xdr:from>
        <xdr:to>
          <xdr:col>10</xdr:col>
          <xdr:colOff>28575</xdr:colOff>
          <xdr:row>180</xdr:row>
          <xdr:rowOff>38100</xdr:rowOff>
        </xdr:to>
        <xdr:sp macro="" textlink="">
          <xdr:nvSpPr>
            <xdr:cNvPr id="258182" name="Check Box 134" hidden="1">
              <a:extLst>
                <a:ext uri="{63B3BB69-23CF-44E3-9099-C40C66FF867C}">
                  <a14:compatExt spid="_x0000_s258182"/>
                </a:ext>
                <a:ext uri="{FF2B5EF4-FFF2-40B4-BE49-F238E27FC236}">
                  <a16:creationId xmlns:a16="http://schemas.microsoft.com/office/drawing/2014/main" id="{00000000-0008-0000-0D00-00008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185</xdr:row>
          <xdr:rowOff>0</xdr:rowOff>
        </xdr:from>
        <xdr:to>
          <xdr:col>10</xdr:col>
          <xdr:colOff>28575</xdr:colOff>
          <xdr:row>188</xdr:row>
          <xdr:rowOff>76200</xdr:rowOff>
        </xdr:to>
        <xdr:sp macro="" textlink="">
          <xdr:nvSpPr>
            <xdr:cNvPr id="258183" name="Check Box 135" hidden="1">
              <a:extLst>
                <a:ext uri="{63B3BB69-23CF-44E3-9099-C40C66FF867C}">
                  <a14:compatExt spid="_x0000_s258183"/>
                </a:ext>
                <a:ext uri="{FF2B5EF4-FFF2-40B4-BE49-F238E27FC236}">
                  <a16:creationId xmlns:a16="http://schemas.microsoft.com/office/drawing/2014/main" id="{00000000-0008-0000-0D00-00008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185</xdr:row>
          <xdr:rowOff>0</xdr:rowOff>
        </xdr:from>
        <xdr:to>
          <xdr:col>10</xdr:col>
          <xdr:colOff>28575</xdr:colOff>
          <xdr:row>188</xdr:row>
          <xdr:rowOff>0</xdr:rowOff>
        </xdr:to>
        <xdr:sp macro="" textlink="">
          <xdr:nvSpPr>
            <xdr:cNvPr id="258184" name="Check Box 136" hidden="1">
              <a:extLst>
                <a:ext uri="{63B3BB69-23CF-44E3-9099-C40C66FF867C}">
                  <a14:compatExt spid="_x0000_s258184"/>
                </a:ext>
                <a:ext uri="{FF2B5EF4-FFF2-40B4-BE49-F238E27FC236}">
                  <a16:creationId xmlns:a16="http://schemas.microsoft.com/office/drawing/2014/main" id="{00000000-0008-0000-0D00-00008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185</xdr:row>
          <xdr:rowOff>0</xdr:rowOff>
        </xdr:from>
        <xdr:to>
          <xdr:col>10</xdr:col>
          <xdr:colOff>28575</xdr:colOff>
          <xdr:row>188</xdr:row>
          <xdr:rowOff>66675</xdr:rowOff>
        </xdr:to>
        <xdr:sp macro="" textlink="">
          <xdr:nvSpPr>
            <xdr:cNvPr id="258185" name="Check Box 137" hidden="1">
              <a:extLst>
                <a:ext uri="{63B3BB69-23CF-44E3-9099-C40C66FF867C}">
                  <a14:compatExt spid="_x0000_s258185"/>
                </a:ext>
                <a:ext uri="{FF2B5EF4-FFF2-40B4-BE49-F238E27FC236}">
                  <a16:creationId xmlns:a16="http://schemas.microsoft.com/office/drawing/2014/main" id="{00000000-0008-0000-0D00-00008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185</xdr:row>
          <xdr:rowOff>219075</xdr:rowOff>
        </xdr:from>
        <xdr:to>
          <xdr:col>10</xdr:col>
          <xdr:colOff>28575</xdr:colOff>
          <xdr:row>187</xdr:row>
          <xdr:rowOff>19050</xdr:rowOff>
        </xdr:to>
        <xdr:sp macro="" textlink="">
          <xdr:nvSpPr>
            <xdr:cNvPr id="258186" name="Check Box 138" hidden="1">
              <a:extLst>
                <a:ext uri="{63B3BB69-23CF-44E3-9099-C40C66FF867C}">
                  <a14:compatExt spid="_x0000_s258186"/>
                </a:ext>
                <a:ext uri="{FF2B5EF4-FFF2-40B4-BE49-F238E27FC236}">
                  <a16:creationId xmlns:a16="http://schemas.microsoft.com/office/drawing/2014/main" id="{00000000-0008-0000-0D00-00008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185</xdr:row>
          <xdr:rowOff>95250</xdr:rowOff>
        </xdr:from>
        <xdr:to>
          <xdr:col>10</xdr:col>
          <xdr:colOff>28575</xdr:colOff>
          <xdr:row>189</xdr:row>
          <xdr:rowOff>19050</xdr:rowOff>
        </xdr:to>
        <xdr:sp macro="" textlink="">
          <xdr:nvSpPr>
            <xdr:cNvPr id="258187" name="Check Box 139" hidden="1">
              <a:extLst>
                <a:ext uri="{63B3BB69-23CF-44E3-9099-C40C66FF867C}">
                  <a14:compatExt spid="_x0000_s258187"/>
                </a:ext>
                <a:ext uri="{FF2B5EF4-FFF2-40B4-BE49-F238E27FC236}">
                  <a16:creationId xmlns:a16="http://schemas.microsoft.com/office/drawing/2014/main" id="{00000000-0008-0000-0D00-00008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185</xdr:row>
          <xdr:rowOff>95250</xdr:rowOff>
        </xdr:from>
        <xdr:to>
          <xdr:col>10</xdr:col>
          <xdr:colOff>28575</xdr:colOff>
          <xdr:row>188</xdr:row>
          <xdr:rowOff>66675</xdr:rowOff>
        </xdr:to>
        <xdr:sp macro="" textlink="">
          <xdr:nvSpPr>
            <xdr:cNvPr id="258188" name="Check Box 140" hidden="1">
              <a:extLst>
                <a:ext uri="{63B3BB69-23CF-44E3-9099-C40C66FF867C}">
                  <a14:compatExt spid="_x0000_s258188"/>
                </a:ext>
                <a:ext uri="{FF2B5EF4-FFF2-40B4-BE49-F238E27FC236}">
                  <a16:creationId xmlns:a16="http://schemas.microsoft.com/office/drawing/2014/main" id="{00000000-0008-0000-0D00-00008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185</xdr:row>
          <xdr:rowOff>95250</xdr:rowOff>
        </xdr:from>
        <xdr:to>
          <xdr:col>10</xdr:col>
          <xdr:colOff>28575</xdr:colOff>
          <xdr:row>188</xdr:row>
          <xdr:rowOff>114300</xdr:rowOff>
        </xdr:to>
        <xdr:sp macro="" textlink="">
          <xdr:nvSpPr>
            <xdr:cNvPr id="258189" name="Check Box 141" hidden="1">
              <a:extLst>
                <a:ext uri="{63B3BB69-23CF-44E3-9099-C40C66FF867C}">
                  <a14:compatExt spid="_x0000_s258189"/>
                </a:ext>
                <a:ext uri="{FF2B5EF4-FFF2-40B4-BE49-F238E27FC236}">
                  <a16:creationId xmlns:a16="http://schemas.microsoft.com/office/drawing/2014/main" id="{00000000-0008-0000-0D00-00008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185</xdr:row>
          <xdr:rowOff>95250</xdr:rowOff>
        </xdr:from>
        <xdr:to>
          <xdr:col>10</xdr:col>
          <xdr:colOff>28575</xdr:colOff>
          <xdr:row>186</xdr:row>
          <xdr:rowOff>142875</xdr:rowOff>
        </xdr:to>
        <xdr:sp macro="" textlink="">
          <xdr:nvSpPr>
            <xdr:cNvPr id="258190" name="Check Box 142" hidden="1">
              <a:extLst>
                <a:ext uri="{63B3BB69-23CF-44E3-9099-C40C66FF867C}">
                  <a14:compatExt spid="_x0000_s258190"/>
                </a:ext>
                <a:ext uri="{FF2B5EF4-FFF2-40B4-BE49-F238E27FC236}">
                  <a16:creationId xmlns:a16="http://schemas.microsoft.com/office/drawing/2014/main" id="{00000000-0008-0000-0D00-00008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185</xdr:row>
          <xdr:rowOff>190500</xdr:rowOff>
        </xdr:from>
        <xdr:to>
          <xdr:col>10</xdr:col>
          <xdr:colOff>28575</xdr:colOff>
          <xdr:row>189</xdr:row>
          <xdr:rowOff>38100</xdr:rowOff>
        </xdr:to>
        <xdr:sp macro="" textlink="">
          <xdr:nvSpPr>
            <xdr:cNvPr id="258191" name="Check Box 143" hidden="1">
              <a:extLst>
                <a:ext uri="{63B3BB69-23CF-44E3-9099-C40C66FF867C}">
                  <a14:compatExt spid="_x0000_s258191"/>
                </a:ext>
                <a:ext uri="{FF2B5EF4-FFF2-40B4-BE49-F238E27FC236}">
                  <a16:creationId xmlns:a16="http://schemas.microsoft.com/office/drawing/2014/main" id="{00000000-0008-0000-0D00-00008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185</xdr:row>
          <xdr:rowOff>190500</xdr:rowOff>
        </xdr:from>
        <xdr:to>
          <xdr:col>10</xdr:col>
          <xdr:colOff>28575</xdr:colOff>
          <xdr:row>188</xdr:row>
          <xdr:rowOff>104775</xdr:rowOff>
        </xdr:to>
        <xdr:sp macro="" textlink="">
          <xdr:nvSpPr>
            <xdr:cNvPr id="258192" name="Check Box 144" hidden="1">
              <a:extLst>
                <a:ext uri="{63B3BB69-23CF-44E3-9099-C40C66FF867C}">
                  <a14:compatExt spid="_x0000_s258192"/>
                </a:ext>
                <a:ext uri="{FF2B5EF4-FFF2-40B4-BE49-F238E27FC236}">
                  <a16:creationId xmlns:a16="http://schemas.microsoft.com/office/drawing/2014/main" id="{00000000-0008-0000-0D00-00009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185</xdr:row>
          <xdr:rowOff>190500</xdr:rowOff>
        </xdr:from>
        <xdr:to>
          <xdr:col>10</xdr:col>
          <xdr:colOff>28575</xdr:colOff>
          <xdr:row>189</xdr:row>
          <xdr:rowOff>28575</xdr:rowOff>
        </xdr:to>
        <xdr:sp macro="" textlink="">
          <xdr:nvSpPr>
            <xdr:cNvPr id="258193" name="Check Box 145" hidden="1">
              <a:extLst>
                <a:ext uri="{63B3BB69-23CF-44E3-9099-C40C66FF867C}">
                  <a14:compatExt spid="_x0000_s258193"/>
                </a:ext>
                <a:ext uri="{FF2B5EF4-FFF2-40B4-BE49-F238E27FC236}">
                  <a16:creationId xmlns:a16="http://schemas.microsoft.com/office/drawing/2014/main" id="{00000000-0008-0000-0D00-00009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185</xdr:row>
          <xdr:rowOff>190500</xdr:rowOff>
        </xdr:from>
        <xdr:to>
          <xdr:col>10</xdr:col>
          <xdr:colOff>28575</xdr:colOff>
          <xdr:row>187</xdr:row>
          <xdr:rowOff>38100</xdr:rowOff>
        </xdr:to>
        <xdr:sp macro="" textlink="">
          <xdr:nvSpPr>
            <xdr:cNvPr id="258194" name="Check Box 146" hidden="1">
              <a:extLst>
                <a:ext uri="{63B3BB69-23CF-44E3-9099-C40C66FF867C}">
                  <a14:compatExt spid="_x0000_s258194"/>
                </a:ext>
                <a:ext uri="{FF2B5EF4-FFF2-40B4-BE49-F238E27FC236}">
                  <a16:creationId xmlns:a16="http://schemas.microsoft.com/office/drawing/2014/main" id="{00000000-0008-0000-0D00-00009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192</xdr:row>
          <xdr:rowOff>0</xdr:rowOff>
        </xdr:from>
        <xdr:to>
          <xdr:col>10</xdr:col>
          <xdr:colOff>28575</xdr:colOff>
          <xdr:row>195</xdr:row>
          <xdr:rowOff>76200</xdr:rowOff>
        </xdr:to>
        <xdr:sp macro="" textlink="">
          <xdr:nvSpPr>
            <xdr:cNvPr id="258195" name="Check Box 147" hidden="1">
              <a:extLst>
                <a:ext uri="{63B3BB69-23CF-44E3-9099-C40C66FF867C}">
                  <a14:compatExt spid="_x0000_s258195"/>
                </a:ext>
                <a:ext uri="{FF2B5EF4-FFF2-40B4-BE49-F238E27FC236}">
                  <a16:creationId xmlns:a16="http://schemas.microsoft.com/office/drawing/2014/main" id="{00000000-0008-0000-0D00-00009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192</xdr:row>
          <xdr:rowOff>0</xdr:rowOff>
        </xdr:from>
        <xdr:to>
          <xdr:col>10</xdr:col>
          <xdr:colOff>28575</xdr:colOff>
          <xdr:row>195</xdr:row>
          <xdr:rowOff>0</xdr:rowOff>
        </xdr:to>
        <xdr:sp macro="" textlink="">
          <xdr:nvSpPr>
            <xdr:cNvPr id="258196" name="Check Box 148" hidden="1">
              <a:extLst>
                <a:ext uri="{63B3BB69-23CF-44E3-9099-C40C66FF867C}">
                  <a14:compatExt spid="_x0000_s258196"/>
                </a:ext>
                <a:ext uri="{FF2B5EF4-FFF2-40B4-BE49-F238E27FC236}">
                  <a16:creationId xmlns:a16="http://schemas.microsoft.com/office/drawing/2014/main" id="{00000000-0008-0000-0D00-00009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192</xdr:row>
          <xdr:rowOff>0</xdr:rowOff>
        </xdr:from>
        <xdr:to>
          <xdr:col>10</xdr:col>
          <xdr:colOff>28575</xdr:colOff>
          <xdr:row>195</xdr:row>
          <xdr:rowOff>66675</xdr:rowOff>
        </xdr:to>
        <xdr:sp macro="" textlink="">
          <xdr:nvSpPr>
            <xdr:cNvPr id="258197" name="Check Box 149" hidden="1">
              <a:extLst>
                <a:ext uri="{63B3BB69-23CF-44E3-9099-C40C66FF867C}">
                  <a14:compatExt spid="_x0000_s258197"/>
                </a:ext>
                <a:ext uri="{FF2B5EF4-FFF2-40B4-BE49-F238E27FC236}">
                  <a16:creationId xmlns:a16="http://schemas.microsoft.com/office/drawing/2014/main" id="{00000000-0008-0000-0D00-00009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192</xdr:row>
          <xdr:rowOff>219075</xdr:rowOff>
        </xdr:from>
        <xdr:to>
          <xdr:col>10</xdr:col>
          <xdr:colOff>28575</xdr:colOff>
          <xdr:row>194</xdr:row>
          <xdr:rowOff>19050</xdr:rowOff>
        </xdr:to>
        <xdr:sp macro="" textlink="">
          <xdr:nvSpPr>
            <xdr:cNvPr id="258198" name="Check Box 150" hidden="1">
              <a:extLst>
                <a:ext uri="{63B3BB69-23CF-44E3-9099-C40C66FF867C}">
                  <a14:compatExt spid="_x0000_s258198"/>
                </a:ext>
                <a:ext uri="{FF2B5EF4-FFF2-40B4-BE49-F238E27FC236}">
                  <a16:creationId xmlns:a16="http://schemas.microsoft.com/office/drawing/2014/main" id="{00000000-0008-0000-0D00-00009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192</xdr:row>
          <xdr:rowOff>95250</xdr:rowOff>
        </xdr:from>
        <xdr:to>
          <xdr:col>10</xdr:col>
          <xdr:colOff>28575</xdr:colOff>
          <xdr:row>196</xdr:row>
          <xdr:rowOff>19050</xdr:rowOff>
        </xdr:to>
        <xdr:sp macro="" textlink="">
          <xdr:nvSpPr>
            <xdr:cNvPr id="258199" name="Check Box 151" hidden="1">
              <a:extLst>
                <a:ext uri="{63B3BB69-23CF-44E3-9099-C40C66FF867C}">
                  <a14:compatExt spid="_x0000_s258199"/>
                </a:ext>
                <a:ext uri="{FF2B5EF4-FFF2-40B4-BE49-F238E27FC236}">
                  <a16:creationId xmlns:a16="http://schemas.microsoft.com/office/drawing/2014/main" id="{00000000-0008-0000-0D00-00009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192</xdr:row>
          <xdr:rowOff>95250</xdr:rowOff>
        </xdr:from>
        <xdr:to>
          <xdr:col>10</xdr:col>
          <xdr:colOff>28575</xdr:colOff>
          <xdr:row>195</xdr:row>
          <xdr:rowOff>66675</xdr:rowOff>
        </xdr:to>
        <xdr:sp macro="" textlink="">
          <xdr:nvSpPr>
            <xdr:cNvPr id="258200" name="Check Box 152" hidden="1">
              <a:extLst>
                <a:ext uri="{63B3BB69-23CF-44E3-9099-C40C66FF867C}">
                  <a14:compatExt spid="_x0000_s258200"/>
                </a:ext>
                <a:ext uri="{FF2B5EF4-FFF2-40B4-BE49-F238E27FC236}">
                  <a16:creationId xmlns:a16="http://schemas.microsoft.com/office/drawing/2014/main" id="{00000000-0008-0000-0D00-00009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192</xdr:row>
          <xdr:rowOff>95250</xdr:rowOff>
        </xdr:from>
        <xdr:to>
          <xdr:col>10</xdr:col>
          <xdr:colOff>28575</xdr:colOff>
          <xdr:row>195</xdr:row>
          <xdr:rowOff>114300</xdr:rowOff>
        </xdr:to>
        <xdr:sp macro="" textlink="">
          <xdr:nvSpPr>
            <xdr:cNvPr id="258201" name="Check Box 153" hidden="1">
              <a:extLst>
                <a:ext uri="{63B3BB69-23CF-44E3-9099-C40C66FF867C}">
                  <a14:compatExt spid="_x0000_s258201"/>
                </a:ext>
                <a:ext uri="{FF2B5EF4-FFF2-40B4-BE49-F238E27FC236}">
                  <a16:creationId xmlns:a16="http://schemas.microsoft.com/office/drawing/2014/main" id="{00000000-0008-0000-0D00-00009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192</xdr:row>
          <xdr:rowOff>95250</xdr:rowOff>
        </xdr:from>
        <xdr:to>
          <xdr:col>10</xdr:col>
          <xdr:colOff>28575</xdr:colOff>
          <xdr:row>193</xdr:row>
          <xdr:rowOff>142875</xdr:rowOff>
        </xdr:to>
        <xdr:sp macro="" textlink="">
          <xdr:nvSpPr>
            <xdr:cNvPr id="258202" name="Check Box 154" hidden="1">
              <a:extLst>
                <a:ext uri="{63B3BB69-23CF-44E3-9099-C40C66FF867C}">
                  <a14:compatExt spid="_x0000_s258202"/>
                </a:ext>
                <a:ext uri="{FF2B5EF4-FFF2-40B4-BE49-F238E27FC236}">
                  <a16:creationId xmlns:a16="http://schemas.microsoft.com/office/drawing/2014/main" id="{00000000-0008-0000-0D00-00009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192</xdr:row>
          <xdr:rowOff>190500</xdr:rowOff>
        </xdr:from>
        <xdr:to>
          <xdr:col>10</xdr:col>
          <xdr:colOff>28575</xdr:colOff>
          <xdr:row>196</xdr:row>
          <xdr:rowOff>38100</xdr:rowOff>
        </xdr:to>
        <xdr:sp macro="" textlink="">
          <xdr:nvSpPr>
            <xdr:cNvPr id="258203" name="Check Box 155" hidden="1">
              <a:extLst>
                <a:ext uri="{63B3BB69-23CF-44E3-9099-C40C66FF867C}">
                  <a14:compatExt spid="_x0000_s258203"/>
                </a:ext>
                <a:ext uri="{FF2B5EF4-FFF2-40B4-BE49-F238E27FC236}">
                  <a16:creationId xmlns:a16="http://schemas.microsoft.com/office/drawing/2014/main" id="{00000000-0008-0000-0D00-00009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192</xdr:row>
          <xdr:rowOff>190500</xdr:rowOff>
        </xdr:from>
        <xdr:to>
          <xdr:col>10</xdr:col>
          <xdr:colOff>28575</xdr:colOff>
          <xdr:row>195</xdr:row>
          <xdr:rowOff>104775</xdr:rowOff>
        </xdr:to>
        <xdr:sp macro="" textlink="">
          <xdr:nvSpPr>
            <xdr:cNvPr id="258204" name="Check Box 156" hidden="1">
              <a:extLst>
                <a:ext uri="{63B3BB69-23CF-44E3-9099-C40C66FF867C}">
                  <a14:compatExt spid="_x0000_s258204"/>
                </a:ext>
                <a:ext uri="{FF2B5EF4-FFF2-40B4-BE49-F238E27FC236}">
                  <a16:creationId xmlns:a16="http://schemas.microsoft.com/office/drawing/2014/main" id="{00000000-0008-0000-0D00-00009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192</xdr:row>
          <xdr:rowOff>190500</xdr:rowOff>
        </xdr:from>
        <xdr:to>
          <xdr:col>10</xdr:col>
          <xdr:colOff>28575</xdr:colOff>
          <xdr:row>196</xdr:row>
          <xdr:rowOff>28575</xdr:rowOff>
        </xdr:to>
        <xdr:sp macro="" textlink="">
          <xdr:nvSpPr>
            <xdr:cNvPr id="258205" name="Check Box 157" hidden="1">
              <a:extLst>
                <a:ext uri="{63B3BB69-23CF-44E3-9099-C40C66FF867C}">
                  <a14:compatExt spid="_x0000_s258205"/>
                </a:ext>
                <a:ext uri="{FF2B5EF4-FFF2-40B4-BE49-F238E27FC236}">
                  <a16:creationId xmlns:a16="http://schemas.microsoft.com/office/drawing/2014/main" id="{00000000-0008-0000-0D00-00009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192</xdr:row>
          <xdr:rowOff>190500</xdr:rowOff>
        </xdr:from>
        <xdr:to>
          <xdr:col>10</xdr:col>
          <xdr:colOff>28575</xdr:colOff>
          <xdr:row>194</xdr:row>
          <xdr:rowOff>38100</xdr:rowOff>
        </xdr:to>
        <xdr:sp macro="" textlink="">
          <xdr:nvSpPr>
            <xdr:cNvPr id="258206" name="Check Box 158" hidden="1">
              <a:extLst>
                <a:ext uri="{63B3BB69-23CF-44E3-9099-C40C66FF867C}">
                  <a14:compatExt spid="_x0000_s258206"/>
                </a:ext>
                <a:ext uri="{FF2B5EF4-FFF2-40B4-BE49-F238E27FC236}">
                  <a16:creationId xmlns:a16="http://schemas.microsoft.com/office/drawing/2014/main" id="{00000000-0008-0000-0D00-00009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200</xdr:row>
          <xdr:rowOff>0</xdr:rowOff>
        </xdr:from>
        <xdr:to>
          <xdr:col>10</xdr:col>
          <xdr:colOff>28575</xdr:colOff>
          <xdr:row>203</xdr:row>
          <xdr:rowOff>76200</xdr:rowOff>
        </xdr:to>
        <xdr:sp macro="" textlink="">
          <xdr:nvSpPr>
            <xdr:cNvPr id="258207" name="Check Box 159" hidden="1">
              <a:extLst>
                <a:ext uri="{63B3BB69-23CF-44E3-9099-C40C66FF867C}">
                  <a14:compatExt spid="_x0000_s258207"/>
                </a:ext>
                <a:ext uri="{FF2B5EF4-FFF2-40B4-BE49-F238E27FC236}">
                  <a16:creationId xmlns:a16="http://schemas.microsoft.com/office/drawing/2014/main" id="{00000000-0008-0000-0D00-00009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200</xdr:row>
          <xdr:rowOff>0</xdr:rowOff>
        </xdr:from>
        <xdr:to>
          <xdr:col>10</xdr:col>
          <xdr:colOff>28575</xdr:colOff>
          <xdr:row>203</xdr:row>
          <xdr:rowOff>0</xdr:rowOff>
        </xdr:to>
        <xdr:sp macro="" textlink="">
          <xdr:nvSpPr>
            <xdr:cNvPr id="258208" name="Check Box 160" hidden="1">
              <a:extLst>
                <a:ext uri="{63B3BB69-23CF-44E3-9099-C40C66FF867C}">
                  <a14:compatExt spid="_x0000_s258208"/>
                </a:ext>
                <a:ext uri="{FF2B5EF4-FFF2-40B4-BE49-F238E27FC236}">
                  <a16:creationId xmlns:a16="http://schemas.microsoft.com/office/drawing/2014/main" id="{00000000-0008-0000-0D00-0000A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200</xdr:row>
          <xdr:rowOff>0</xdr:rowOff>
        </xdr:from>
        <xdr:to>
          <xdr:col>10</xdr:col>
          <xdr:colOff>28575</xdr:colOff>
          <xdr:row>203</xdr:row>
          <xdr:rowOff>66675</xdr:rowOff>
        </xdr:to>
        <xdr:sp macro="" textlink="">
          <xdr:nvSpPr>
            <xdr:cNvPr id="258209" name="Check Box 161" hidden="1">
              <a:extLst>
                <a:ext uri="{63B3BB69-23CF-44E3-9099-C40C66FF867C}">
                  <a14:compatExt spid="_x0000_s258209"/>
                </a:ext>
                <a:ext uri="{FF2B5EF4-FFF2-40B4-BE49-F238E27FC236}">
                  <a16:creationId xmlns:a16="http://schemas.microsoft.com/office/drawing/2014/main" id="{00000000-0008-0000-0D00-0000A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200</xdr:row>
          <xdr:rowOff>219075</xdr:rowOff>
        </xdr:from>
        <xdr:to>
          <xdr:col>10</xdr:col>
          <xdr:colOff>28575</xdr:colOff>
          <xdr:row>202</xdr:row>
          <xdr:rowOff>19050</xdr:rowOff>
        </xdr:to>
        <xdr:sp macro="" textlink="">
          <xdr:nvSpPr>
            <xdr:cNvPr id="258210" name="Check Box 162" hidden="1">
              <a:extLst>
                <a:ext uri="{63B3BB69-23CF-44E3-9099-C40C66FF867C}">
                  <a14:compatExt spid="_x0000_s258210"/>
                </a:ext>
                <a:ext uri="{FF2B5EF4-FFF2-40B4-BE49-F238E27FC236}">
                  <a16:creationId xmlns:a16="http://schemas.microsoft.com/office/drawing/2014/main" id="{00000000-0008-0000-0D00-0000A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200</xdr:row>
          <xdr:rowOff>95250</xdr:rowOff>
        </xdr:from>
        <xdr:to>
          <xdr:col>10</xdr:col>
          <xdr:colOff>28575</xdr:colOff>
          <xdr:row>204</xdr:row>
          <xdr:rowOff>19050</xdr:rowOff>
        </xdr:to>
        <xdr:sp macro="" textlink="">
          <xdr:nvSpPr>
            <xdr:cNvPr id="258211" name="Check Box 163" hidden="1">
              <a:extLst>
                <a:ext uri="{63B3BB69-23CF-44E3-9099-C40C66FF867C}">
                  <a14:compatExt spid="_x0000_s258211"/>
                </a:ext>
                <a:ext uri="{FF2B5EF4-FFF2-40B4-BE49-F238E27FC236}">
                  <a16:creationId xmlns:a16="http://schemas.microsoft.com/office/drawing/2014/main" id="{00000000-0008-0000-0D00-0000A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200</xdr:row>
          <xdr:rowOff>95250</xdr:rowOff>
        </xdr:from>
        <xdr:to>
          <xdr:col>10</xdr:col>
          <xdr:colOff>28575</xdr:colOff>
          <xdr:row>203</xdr:row>
          <xdr:rowOff>66675</xdr:rowOff>
        </xdr:to>
        <xdr:sp macro="" textlink="">
          <xdr:nvSpPr>
            <xdr:cNvPr id="258212" name="Check Box 164" hidden="1">
              <a:extLst>
                <a:ext uri="{63B3BB69-23CF-44E3-9099-C40C66FF867C}">
                  <a14:compatExt spid="_x0000_s258212"/>
                </a:ext>
                <a:ext uri="{FF2B5EF4-FFF2-40B4-BE49-F238E27FC236}">
                  <a16:creationId xmlns:a16="http://schemas.microsoft.com/office/drawing/2014/main" id="{00000000-0008-0000-0D00-0000A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200</xdr:row>
          <xdr:rowOff>95250</xdr:rowOff>
        </xdr:from>
        <xdr:to>
          <xdr:col>10</xdr:col>
          <xdr:colOff>28575</xdr:colOff>
          <xdr:row>203</xdr:row>
          <xdr:rowOff>114300</xdr:rowOff>
        </xdr:to>
        <xdr:sp macro="" textlink="">
          <xdr:nvSpPr>
            <xdr:cNvPr id="258213" name="Check Box 165" hidden="1">
              <a:extLst>
                <a:ext uri="{63B3BB69-23CF-44E3-9099-C40C66FF867C}">
                  <a14:compatExt spid="_x0000_s258213"/>
                </a:ext>
                <a:ext uri="{FF2B5EF4-FFF2-40B4-BE49-F238E27FC236}">
                  <a16:creationId xmlns:a16="http://schemas.microsoft.com/office/drawing/2014/main" id="{00000000-0008-0000-0D00-0000A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200</xdr:row>
          <xdr:rowOff>95250</xdr:rowOff>
        </xdr:from>
        <xdr:to>
          <xdr:col>10</xdr:col>
          <xdr:colOff>28575</xdr:colOff>
          <xdr:row>201</xdr:row>
          <xdr:rowOff>142875</xdr:rowOff>
        </xdr:to>
        <xdr:sp macro="" textlink="">
          <xdr:nvSpPr>
            <xdr:cNvPr id="258214" name="Check Box 166" hidden="1">
              <a:extLst>
                <a:ext uri="{63B3BB69-23CF-44E3-9099-C40C66FF867C}">
                  <a14:compatExt spid="_x0000_s258214"/>
                </a:ext>
                <a:ext uri="{FF2B5EF4-FFF2-40B4-BE49-F238E27FC236}">
                  <a16:creationId xmlns:a16="http://schemas.microsoft.com/office/drawing/2014/main" id="{00000000-0008-0000-0D00-0000A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200</xdr:row>
          <xdr:rowOff>190500</xdr:rowOff>
        </xdr:from>
        <xdr:to>
          <xdr:col>10</xdr:col>
          <xdr:colOff>28575</xdr:colOff>
          <xdr:row>204</xdr:row>
          <xdr:rowOff>38100</xdr:rowOff>
        </xdr:to>
        <xdr:sp macro="" textlink="">
          <xdr:nvSpPr>
            <xdr:cNvPr id="258215" name="Check Box 167" hidden="1">
              <a:extLst>
                <a:ext uri="{63B3BB69-23CF-44E3-9099-C40C66FF867C}">
                  <a14:compatExt spid="_x0000_s258215"/>
                </a:ext>
                <a:ext uri="{FF2B5EF4-FFF2-40B4-BE49-F238E27FC236}">
                  <a16:creationId xmlns:a16="http://schemas.microsoft.com/office/drawing/2014/main" id="{00000000-0008-0000-0D00-0000A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200</xdr:row>
          <xdr:rowOff>190500</xdr:rowOff>
        </xdr:from>
        <xdr:to>
          <xdr:col>10</xdr:col>
          <xdr:colOff>28575</xdr:colOff>
          <xdr:row>203</xdr:row>
          <xdr:rowOff>104775</xdr:rowOff>
        </xdr:to>
        <xdr:sp macro="" textlink="">
          <xdr:nvSpPr>
            <xdr:cNvPr id="258216" name="Check Box 168" hidden="1">
              <a:extLst>
                <a:ext uri="{63B3BB69-23CF-44E3-9099-C40C66FF867C}">
                  <a14:compatExt spid="_x0000_s258216"/>
                </a:ext>
                <a:ext uri="{FF2B5EF4-FFF2-40B4-BE49-F238E27FC236}">
                  <a16:creationId xmlns:a16="http://schemas.microsoft.com/office/drawing/2014/main" id="{00000000-0008-0000-0D00-0000A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200</xdr:row>
          <xdr:rowOff>190500</xdr:rowOff>
        </xdr:from>
        <xdr:to>
          <xdr:col>10</xdr:col>
          <xdr:colOff>28575</xdr:colOff>
          <xdr:row>204</xdr:row>
          <xdr:rowOff>28575</xdr:rowOff>
        </xdr:to>
        <xdr:sp macro="" textlink="">
          <xdr:nvSpPr>
            <xdr:cNvPr id="258217" name="Check Box 169" hidden="1">
              <a:extLst>
                <a:ext uri="{63B3BB69-23CF-44E3-9099-C40C66FF867C}">
                  <a14:compatExt spid="_x0000_s258217"/>
                </a:ext>
                <a:ext uri="{FF2B5EF4-FFF2-40B4-BE49-F238E27FC236}">
                  <a16:creationId xmlns:a16="http://schemas.microsoft.com/office/drawing/2014/main" id="{00000000-0008-0000-0D00-0000A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200</xdr:row>
          <xdr:rowOff>190500</xdr:rowOff>
        </xdr:from>
        <xdr:to>
          <xdr:col>10</xdr:col>
          <xdr:colOff>28575</xdr:colOff>
          <xdr:row>202</xdr:row>
          <xdr:rowOff>38100</xdr:rowOff>
        </xdr:to>
        <xdr:sp macro="" textlink="">
          <xdr:nvSpPr>
            <xdr:cNvPr id="258218" name="Check Box 170" hidden="1">
              <a:extLst>
                <a:ext uri="{63B3BB69-23CF-44E3-9099-C40C66FF867C}">
                  <a14:compatExt spid="_x0000_s258218"/>
                </a:ext>
                <a:ext uri="{FF2B5EF4-FFF2-40B4-BE49-F238E27FC236}">
                  <a16:creationId xmlns:a16="http://schemas.microsoft.com/office/drawing/2014/main" id="{00000000-0008-0000-0D00-0000A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207</xdr:row>
          <xdr:rowOff>0</xdr:rowOff>
        </xdr:from>
        <xdr:to>
          <xdr:col>10</xdr:col>
          <xdr:colOff>28575</xdr:colOff>
          <xdr:row>210</xdr:row>
          <xdr:rowOff>76200</xdr:rowOff>
        </xdr:to>
        <xdr:sp macro="" textlink="">
          <xdr:nvSpPr>
            <xdr:cNvPr id="258219" name="Check Box 171" hidden="1">
              <a:extLst>
                <a:ext uri="{63B3BB69-23CF-44E3-9099-C40C66FF867C}">
                  <a14:compatExt spid="_x0000_s258219"/>
                </a:ext>
                <a:ext uri="{FF2B5EF4-FFF2-40B4-BE49-F238E27FC236}">
                  <a16:creationId xmlns:a16="http://schemas.microsoft.com/office/drawing/2014/main" id="{00000000-0008-0000-0D00-0000A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207</xdr:row>
          <xdr:rowOff>0</xdr:rowOff>
        </xdr:from>
        <xdr:to>
          <xdr:col>10</xdr:col>
          <xdr:colOff>28575</xdr:colOff>
          <xdr:row>210</xdr:row>
          <xdr:rowOff>0</xdr:rowOff>
        </xdr:to>
        <xdr:sp macro="" textlink="">
          <xdr:nvSpPr>
            <xdr:cNvPr id="258220" name="Check Box 172" hidden="1">
              <a:extLst>
                <a:ext uri="{63B3BB69-23CF-44E3-9099-C40C66FF867C}">
                  <a14:compatExt spid="_x0000_s258220"/>
                </a:ext>
                <a:ext uri="{FF2B5EF4-FFF2-40B4-BE49-F238E27FC236}">
                  <a16:creationId xmlns:a16="http://schemas.microsoft.com/office/drawing/2014/main" id="{00000000-0008-0000-0D00-0000A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207</xdr:row>
          <xdr:rowOff>0</xdr:rowOff>
        </xdr:from>
        <xdr:to>
          <xdr:col>10</xdr:col>
          <xdr:colOff>28575</xdr:colOff>
          <xdr:row>210</xdr:row>
          <xdr:rowOff>66675</xdr:rowOff>
        </xdr:to>
        <xdr:sp macro="" textlink="">
          <xdr:nvSpPr>
            <xdr:cNvPr id="258221" name="Check Box 173" hidden="1">
              <a:extLst>
                <a:ext uri="{63B3BB69-23CF-44E3-9099-C40C66FF867C}">
                  <a14:compatExt spid="_x0000_s258221"/>
                </a:ext>
                <a:ext uri="{FF2B5EF4-FFF2-40B4-BE49-F238E27FC236}">
                  <a16:creationId xmlns:a16="http://schemas.microsoft.com/office/drawing/2014/main" id="{00000000-0008-0000-0D00-0000A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207</xdr:row>
          <xdr:rowOff>219075</xdr:rowOff>
        </xdr:from>
        <xdr:to>
          <xdr:col>10</xdr:col>
          <xdr:colOff>28575</xdr:colOff>
          <xdr:row>209</xdr:row>
          <xdr:rowOff>19050</xdr:rowOff>
        </xdr:to>
        <xdr:sp macro="" textlink="">
          <xdr:nvSpPr>
            <xdr:cNvPr id="258222" name="Check Box 174" hidden="1">
              <a:extLst>
                <a:ext uri="{63B3BB69-23CF-44E3-9099-C40C66FF867C}">
                  <a14:compatExt spid="_x0000_s258222"/>
                </a:ext>
                <a:ext uri="{FF2B5EF4-FFF2-40B4-BE49-F238E27FC236}">
                  <a16:creationId xmlns:a16="http://schemas.microsoft.com/office/drawing/2014/main" id="{00000000-0008-0000-0D00-0000A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207</xdr:row>
          <xdr:rowOff>95250</xdr:rowOff>
        </xdr:from>
        <xdr:to>
          <xdr:col>10</xdr:col>
          <xdr:colOff>28575</xdr:colOff>
          <xdr:row>211</xdr:row>
          <xdr:rowOff>19050</xdr:rowOff>
        </xdr:to>
        <xdr:sp macro="" textlink="">
          <xdr:nvSpPr>
            <xdr:cNvPr id="258223" name="Check Box 175" hidden="1">
              <a:extLst>
                <a:ext uri="{63B3BB69-23CF-44E3-9099-C40C66FF867C}">
                  <a14:compatExt spid="_x0000_s258223"/>
                </a:ext>
                <a:ext uri="{FF2B5EF4-FFF2-40B4-BE49-F238E27FC236}">
                  <a16:creationId xmlns:a16="http://schemas.microsoft.com/office/drawing/2014/main" id="{00000000-0008-0000-0D00-0000A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207</xdr:row>
          <xdr:rowOff>95250</xdr:rowOff>
        </xdr:from>
        <xdr:to>
          <xdr:col>10</xdr:col>
          <xdr:colOff>28575</xdr:colOff>
          <xdr:row>210</xdr:row>
          <xdr:rowOff>66675</xdr:rowOff>
        </xdr:to>
        <xdr:sp macro="" textlink="">
          <xdr:nvSpPr>
            <xdr:cNvPr id="258224" name="Check Box 176" hidden="1">
              <a:extLst>
                <a:ext uri="{63B3BB69-23CF-44E3-9099-C40C66FF867C}">
                  <a14:compatExt spid="_x0000_s258224"/>
                </a:ext>
                <a:ext uri="{FF2B5EF4-FFF2-40B4-BE49-F238E27FC236}">
                  <a16:creationId xmlns:a16="http://schemas.microsoft.com/office/drawing/2014/main" id="{00000000-0008-0000-0D00-0000B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207</xdr:row>
          <xdr:rowOff>95250</xdr:rowOff>
        </xdr:from>
        <xdr:to>
          <xdr:col>10</xdr:col>
          <xdr:colOff>28575</xdr:colOff>
          <xdr:row>210</xdr:row>
          <xdr:rowOff>114300</xdr:rowOff>
        </xdr:to>
        <xdr:sp macro="" textlink="">
          <xdr:nvSpPr>
            <xdr:cNvPr id="258225" name="Check Box 177" hidden="1">
              <a:extLst>
                <a:ext uri="{63B3BB69-23CF-44E3-9099-C40C66FF867C}">
                  <a14:compatExt spid="_x0000_s258225"/>
                </a:ext>
                <a:ext uri="{FF2B5EF4-FFF2-40B4-BE49-F238E27FC236}">
                  <a16:creationId xmlns:a16="http://schemas.microsoft.com/office/drawing/2014/main" id="{00000000-0008-0000-0D00-0000B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207</xdr:row>
          <xdr:rowOff>95250</xdr:rowOff>
        </xdr:from>
        <xdr:to>
          <xdr:col>10</xdr:col>
          <xdr:colOff>28575</xdr:colOff>
          <xdr:row>208</xdr:row>
          <xdr:rowOff>142875</xdr:rowOff>
        </xdr:to>
        <xdr:sp macro="" textlink="">
          <xdr:nvSpPr>
            <xdr:cNvPr id="258226" name="Check Box 178" hidden="1">
              <a:extLst>
                <a:ext uri="{63B3BB69-23CF-44E3-9099-C40C66FF867C}">
                  <a14:compatExt spid="_x0000_s258226"/>
                </a:ext>
                <a:ext uri="{FF2B5EF4-FFF2-40B4-BE49-F238E27FC236}">
                  <a16:creationId xmlns:a16="http://schemas.microsoft.com/office/drawing/2014/main" id="{00000000-0008-0000-0D00-0000B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207</xdr:row>
          <xdr:rowOff>190500</xdr:rowOff>
        </xdr:from>
        <xdr:to>
          <xdr:col>10</xdr:col>
          <xdr:colOff>28575</xdr:colOff>
          <xdr:row>211</xdr:row>
          <xdr:rowOff>38100</xdr:rowOff>
        </xdr:to>
        <xdr:sp macro="" textlink="">
          <xdr:nvSpPr>
            <xdr:cNvPr id="258227" name="Check Box 179" hidden="1">
              <a:extLst>
                <a:ext uri="{63B3BB69-23CF-44E3-9099-C40C66FF867C}">
                  <a14:compatExt spid="_x0000_s258227"/>
                </a:ext>
                <a:ext uri="{FF2B5EF4-FFF2-40B4-BE49-F238E27FC236}">
                  <a16:creationId xmlns:a16="http://schemas.microsoft.com/office/drawing/2014/main" id="{00000000-0008-0000-0D00-0000B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207</xdr:row>
          <xdr:rowOff>190500</xdr:rowOff>
        </xdr:from>
        <xdr:to>
          <xdr:col>10</xdr:col>
          <xdr:colOff>28575</xdr:colOff>
          <xdr:row>210</xdr:row>
          <xdr:rowOff>104775</xdr:rowOff>
        </xdr:to>
        <xdr:sp macro="" textlink="">
          <xdr:nvSpPr>
            <xdr:cNvPr id="258228" name="Check Box 180" hidden="1">
              <a:extLst>
                <a:ext uri="{63B3BB69-23CF-44E3-9099-C40C66FF867C}">
                  <a14:compatExt spid="_x0000_s258228"/>
                </a:ext>
                <a:ext uri="{FF2B5EF4-FFF2-40B4-BE49-F238E27FC236}">
                  <a16:creationId xmlns:a16="http://schemas.microsoft.com/office/drawing/2014/main" id="{00000000-0008-0000-0D00-0000B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207</xdr:row>
          <xdr:rowOff>190500</xdr:rowOff>
        </xdr:from>
        <xdr:to>
          <xdr:col>10</xdr:col>
          <xdr:colOff>28575</xdr:colOff>
          <xdr:row>211</xdr:row>
          <xdr:rowOff>28575</xdr:rowOff>
        </xdr:to>
        <xdr:sp macro="" textlink="">
          <xdr:nvSpPr>
            <xdr:cNvPr id="258229" name="Check Box 181" hidden="1">
              <a:extLst>
                <a:ext uri="{63B3BB69-23CF-44E3-9099-C40C66FF867C}">
                  <a14:compatExt spid="_x0000_s258229"/>
                </a:ext>
                <a:ext uri="{FF2B5EF4-FFF2-40B4-BE49-F238E27FC236}">
                  <a16:creationId xmlns:a16="http://schemas.microsoft.com/office/drawing/2014/main" id="{00000000-0008-0000-0D00-0000B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207</xdr:row>
          <xdr:rowOff>190500</xdr:rowOff>
        </xdr:from>
        <xdr:to>
          <xdr:col>10</xdr:col>
          <xdr:colOff>28575</xdr:colOff>
          <xdr:row>209</xdr:row>
          <xdr:rowOff>38100</xdr:rowOff>
        </xdr:to>
        <xdr:sp macro="" textlink="">
          <xdr:nvSpPr>
            <xdr:cNvPr id="258230" name="Check Box 182" hidden="1">
              <a:extLst>
                <a:ext uri="{63B3BB69-23CF-44E3-9099-C40C66FF867C}">
                  <a14:compatExt spid="_x0000_s258230"/>
                </a:ext>
                <a:ext uri="{FF2B5EF4-FFF2-40B4-BE49-F238E27FC236}">
                  <a16:creationId xmlns:a16="http://schemas.microsoft.com/office/drawing/2014/main" id="{00000000-0008-0000-0D00-0000B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214</xdr:row>
          <xdr:rowOff>0</xdr:rowOff>
        </xdr:from>
        <xdr:to>
          <xdr:col>10</xdr:col>
          <xdr:colOff>28575</xdr:colOff>
          <xdr:row>217</xdr:row>
          <xdr:rowOff>76200</xdr:rowOff>
        </xdr:to>
        <xdr:sp macro="" textlink="">
          <xdr:nvSpPr>
            <xdr:cNvPr id="258231" name="Check Box 183" hidden="1">
              <a:extLst>
                <a:ext uri="{63B3BB69-23CF-44E3-9099-C40C66FF867C}">
                  <a14:compatExt spid="_x0000_s258231"/>
                </a:ext>
                <a:ext uri="{FF2B5EF4-FFF2-40B4-BE49-F238E27FC236}">
                  <a16:creationId xmlns:a16="http://schemas.microsoft.com/office/drawing/2014/main" id="{00000000-0008-0000-0D00-0000B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214</xdr:row>
          <xdr:rowOff>0</xdr:rowOff>
        </xdr:from>
        <xdr:to>
          <xdr:col>10</xdr:col>
          <xdr:colOff>28575</xdr:colOff>
          <xdr:row>217</xdr:row>
          <xdr:rowOff>0</xdr:rowOff>
        </xdr:to>
        <xdr:sp macro="" textlink="">
          <xdr:nvSpPr>
            <xdr:cNvPr id="258232" name="Check Box 184" hidden="1">
              <a:extLst>
                <a:ext uri="{63B3BB69-23CF-44E3-9099-C40C66FF867C}">
                  <a14:compatExt spid="_x0000_s258232"/>
                </a:ext>
                <a:ext uri="{FF2B5EF4-FFF2-40B4-BE49-F238E27FC236}">
                  <a16:creationId xmlns:a16="http://schemas.microsoft.com/office/drawing/2014/main" id="{00000000-0008-0000-0D00-0000B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214</xdr:row>
          <xdr:rowOff>0</xdr:rowOff>
        </xdr:from>
        <xdr:to>
          <xdr:col>10</xdr:col>
          <xdr:colOff>28575</xdr:colOff>
          <xdr:row>217</xdr:row>
          <xdr:rowOff>66675</xdr:rowOff>
        </xdr:to>
        <xdr:sp macro="" textlink="">
          <xdr:nvSpPr>
            <xdr:cNvPr id="258233" name="Check Box 185" hidden="1">
              <a:extLst>
                <a:ext uri="{63B3BB69-23CF-44E3-9099-C40C66FF867C}">
                  <a14:compatExt spid="_x0000_s258233"/>
                </a:ext>
                <a:ext uri="{FF2B5EF4-FFF2-40B4-BE49-F238E27FC236}">
                  <a16:creationId xmlns:a16="http://schemas.microsoft.com/office/drawing/2014/main" id="{00000000-0008-0000-0D00-0000B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214</xdr:row>
          <xdr:rowOff>219075</xdr:rowOff>
        </xdr:from>
        <xdr:to>
          <xdr:col>10</xdr:col>
          <xdr:colOff>28575</xdr:colOff>
          <xdr:row>216</xdr:row>
          <xdr:rowOff>19050</xdr:rowOff>
        </xdr:to>
        <xdr:sp macro="" textlink="">
          <xdr:nvSpPr>
            <xdr:cNvPr id="258234" name="Check Box 186" hidden="1">
              <a:extLst>
                <a:ext uri="{63B3BB69-23CF-44E3-9099-C40C66FF867C}">
                  <a14:compatExt spid="_x0000_s258234"/>
                </a:ext>
                <a:ext uri="{FF2B5EF4-FFF2-40B4-BE49-F238E27FC236}">
                  <a16:creationId xmlns:a16="http://schemas.microsoft.com/office/drawing/2014/main" id="{00000000-0008-0000-0D00-0000B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214</xdr:row>
          <xdr:rowOff>95250</xdr:rowOff>
        </xdr:from>
        <xdr:to>
          <xdr:col>10</xdr:col>
          <xdr:colOff>28575</xdr:colOff>
          <xdr:row>218</xdr:row>
          <xdr:rowOff>19050</xdr:rowOff>
        </xdr:to>
        <xdr:sp macro="" textlink="">
          <xdr:nvSpPr>
            <xdr:cNvPr id="258235" name="Check Box 187" hidden="1">
              <a:extLst>
                <a:ext uri="{63B3BB69-23CF-44E3-9099-C40C66FF867C}">
                  <a14:compatExt spid="_x0000_s258235"/>
                </a:ext>
                <a:ext uri="{FF2B5EF4-FFF2-40B4-BE49-F238E27FC236}">
                  <a16:creationId xmlns:a16="http://schemas.microsoft.com/office/drawing/2014/main" id="{00000000-0008-0000-0D00-0000B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214</xdr:row>
          <xdr:rowOff>95250</xdr:rowOff>
        </xdr:from>
        <xdr:to>
          <xdr:col>10</xdr:col>
          <xdr:colOff>28575</xdr:colOff>
          <xdr:row>217</xdr:row>
          <xdr:rowOff>66675</xdr:rowOff>
        </xdr:to>
        <xdr:sp macro="" textlink="">
          <xdr:nvSpPr>
            <xdr:cNvPr id="258236" name="Check Box 188" hidden="1">
              <a:extLst>
                <a:ext uri="{63B3BB69-23CF-44E3-9099-C40C66FF867C}">
                  <a14:compatExt spid="_x0000_s258236"/>
                </a:ext>
                <a:ext uri="{FF2B5EF4-FFF2-40B4-BE49-F238E27FC236}">
                  <a16:creationId xmlns:a16="http://schemas.microsoft.com/office/drawing/2014/main" id="{00000000-0008-0000-0D00-0000B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214</xdr:row>
          <xdr:rowOff>95250</xdr:rowOff>
        </xdr:from>
        <xdr:to>
          <xdr:col>10</xdr:col>
          <xdr:colOff>28575</xdr:colOff>
          <xdr:row>217</xdr:row>
          <xdr:rowOff>114300</xdr:rowOff>
        </xdr:to>
        <xdr:sp macro="" textlink="">
          <xdr:nvSpPr>
            <xdr:cNvPr id="258237" name="Check Box 189" hidden="1">
              <a:extLst>
                <a:ext uri="{63B3BB69-23CF-44E3-9099-C40C66FF867C}">
                  <a14:compatExt spid="_x0000_s258237"/>
                </a:ext>
                <a:ext uri="{FF2B5EF4-FFF2-40B4-BE49-F238E27FC236}">
                  <a16:creationId xmlns:a16="http://schemas.microsoft.com/office/drawing/2014/main" id="{00000000-0008-0000-0D00-0000B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214</xdr:row>
          <xdr:rowOff>95250</xdr:rowOff>
        </xdr:from>
        <xdr:to>
          <xdr:col>10</xdr:col>
          <xdr:colOff>28575</xdr:colOff>
          <xdr:row>215</xdr:row>
          <xdr:rowOff>142875</xdr:rowOff>
        </xdr:to>
        <xdr:sp macro="" textlink="">
          <xdr:nvSpPr>
            <xdr:cNvPr id="258238" name="Check Box 190" hidden="1">
              <a:extLst>
                <a:ext uri="{63B3BB69-23CF-44E3-9099-C40C66FF867C}">
                  <a14:compatExt spid="_x0000_s258238"/>
                </a:ext>
                <a:ext uri="{FF2B5EF4-FFF2-40B4-BE49-F238E27FC236}">
                  <a16:creationId xmlns:a16="http://schemas.microsoft.com/office/drawing/2014/main" id="{00000000-0008-0000-0D00-0000B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214</xdr:row>
          <xdr:rowOff>190500</xdr:rowOff>
        </xdr:from>
        <xdr:to>
          <xdr:col>10</xdr:col>
          <xdr:colOff>28575</xdr:colOff>
          <xdr:row>218</xdr:row>
          <xdr:rowOff>38100</xdr:rowOff>
        </xdr:to>
        <xdr:sp macro="" textlink="">
          <xdr:nvSpPr>
            <xdr:cNvPr id="258239" name="Check Box 191" hidden="1">
              <a:extLst>
                <a:ext uri="{63B3BB69-23CF-44E3-9099-C40C66FF867C}">
                  <a14:compatExt spid="_x0000_s258239"/>
                </a:ext>
                <a:ext uri="{FF2B5EF4-FFF2-40B4-BE49-F238E27FC236}">
                  <a16:creationId xmlns:a16="http://schemas.microsoft.com/office/drawing/2014/main" id="{00000000-0008-0000-0D00-0000B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214</xdr:row>
          <xdr:rowOff>190500</xdr:rowOff>
        </xdr:from>
        <xdr:to>
          <xdr:col>10</xdr:col>
          <xdr:colOff>28575</xdr:colOff>
          <xdr:row>217</xdr:row>
          <xdr:rowOff>104775</xdr:rowOff>
        </xdr:to>
        <xdr:sp macro="" textlink="">
          <xdr:nvSpPr>
            <xdr:cNvPr id="258240" name="Check Box 192" hidden="1">
              <a:extLst>
                <a:ext uri="{63B3BB69-23CF-44E3-9099-C40C66FF867C}">
                  <a14:compatExt spid="_x0000_s258240"/>
                </a:ext>
                <a:ext uri="{FF2B5EF4-FFF2-40B4-BE49-F238E27FC236}">
                  <a16:creationId xmlns:a16="http://schemas.microsoft.com/office/drawing/2014/main" id="{00000000-0008-0000-0D00-0000C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214</xdr:row>
          <xdr:rowOff>190500</xdr:rowOff>
        </xdr:from>
        <xdr:to>
          <xdr:col>10</xdr:col>
          <xdr:colOff>28575</xdr:colOff>
          <xdr:row>218</xdr:row>
          <xdr:rowOff>28575</xdr:rowOff>
        </xdr:to>
        <xdr:sp macro="" textlink="">
          <xdr:nvSpPr>
            <xdr:cNvPr id="258241" name="Check Box 193" hidden="1">
              <a:extLst>
                <a:ext uri="{63B3BB69-23CF-44E3-9099-C40C66FF867C}">
                  <a14:compatExt spid="_x0000_s258241"/>
                </a:ext>
                <a:ext uri="{FF2B5EF4-FFF2-40B4-BE49-F238E27FC236}">
                  <a16:creationId xmlns:a16="http://schemas.microsoft.com/office/drawing/2014/main" id="{00000000-0008-0000-0D00-0000C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214</xdr:row>
          <xdr:rowOff>190500</xdr:rowOff>
        </xdr:from>
        <xdr:to>
          <xdr:col>10</xdr:col>
          <xdr:colOff>28575</xdr:colOff>
          <xdr:row>216</xdr:row>
          <xdr:rowOff>38100</xdr:rowOff>
        </xdr:to>
        <xdr:sp macro="" textlink="">
          <xdr:nvSpPr>
            <xdr:cNvPr id="258242" name="Check Box 194" hidden="1">
              <a:extLst>
                <a:ext uri="{63B3BB69-23CF-44E3-9099-C40C66FF867C}">
                  <a14:compatExt spid="_x0000_s258242"/>
                </a:ext>
                <a:ext uri="{FF2B5EF4-FFF2-40B4-BE49-F238E27FC236}">
                  <a16:creationId xmlns:a16="http://schemas.microsoft.com/office/drawing/2014/main" id="{00000000-0008-0000-0D00-0000C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221</xdr:row>
          <xdr:rowOff>0</xdr:rowOff>
        </xdr:from>
        <xdr:to>
          <xdr:col>10</xdr:col>
          <xdr:colOff>28575</xdr:colOff>
          <xdr:row>224</xdr:row>
          <xdr:rowOff>19050</xdr:rowOff>
        </xdr:to>
        <xdr:sp macro="" textlink="">
          <xdr:nvSpPr>
            <xdr:cNvPr id="258243" name="Check Box 195" hidden="1">
              <a:extLst>
                <a:ext uri="{63B3BB69-23CF-44E3-9099-C40C66FF867C}">
                  <a14:compatExt spid="_x0000_s258243"/>
                </a:ext>
                <a:ext uri="{FF2B5EF4-FFF2-40B4-BE49-F238E27FC236}">
                  <a16:creationId xmlns:a16="http://schemas.microsoft.com/office/drawing/2014/main" id="{00000000-0008-0000-0D00-0000C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221</xdr:row>
          <xdr:rowOff>0</xdr:rowOff>
        </xdr:from>
        <xdr:to>
          <xdr:col>10</xdr:col>
          <xdr:colOff>28575</xdr:colOff>
          <xdr:row>223</xdr:row>
          <xdr:rowOff>104775</xdr:rowOff>
        </xdr:to>
        <xdr:sp macro="" textlink="">
          <xdr:nvSpPr>
            <xdr:cNvPr id="258244" name="Check Box 196" hidden="1">
              <a:extLst>
                <a:ext uri="{63B3BB69-23CF-44E3-9099-C40C66FF867C}">
                  <a14:compatExt spid="_x0000_s258244"/>
                </a:ext>
                <a:ext uri="{FF2B5EF4-FFF2-40B4-BE49-F238E27FC236}">
                  <a16:creationId xmlns:a16="http://schemas.microsoft.com/office/drawing/2014/main" id="{00000000-0008-0000-0D00-0000C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221</xdr:row>
          <xdr:rowOff>0</xdr:rowOff>
        </xdr:from>
        <xdr:to>
          <xdr:col>10</xdr:col>
          <xdr:colOff>28575</xdr:colOff>
          <xdr:row>224</xdr:row>
          <xdr:rowOff>0</xdr:rowOff>
        </xdr:to>
        <xdr:sp macro="" textlink="">
          <xdr:nvSpPr>
            <xdr:cNvPr id="258245" name="Check Box 197" hidden="1">
              <a:extLst>
                <a:ext uri="{63B3BB69-23CF-44E3-9099-C40C66FF867C}">
                  <a14:compatExt spid="_x0000_s258245"/>
                </a:ext>
                <a:ext uri="{FF2B5EF4-FFF2-40B4-BE49-F238E27FC236}">
                  <a16:creationId xmlns:a16="http://schemas.microsoft.com/office/drawing/2014/main" id="{00000000-0008-0000-0D00-0000C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221</xdr:row>
          <xdr:rowOff>219075</xdr:rowOff>
        </xdr:from>
        <xdr:to>
          <xdr:col>10</xdr:col>
          <xdr:colOff>28575</xdr:colOff>
          <xdr:row>223</xdr:row>
          <xdr:rowOff>0</xdr:rowOff>
        </xdr:to>
        <xdr:sp macro="" textlink="">
          <xdr:nvSpPr>
            <xdr:cNvPr id="258246" name="Check Box 198" hidden="1">
              <a:extLst>
                <a:ext uri="{63B3BB69-23CF-44E3-9099-C40C66FF867C}">
                  <a14:compatExt spid="_x0000_s258246"/>
                </a:ext>
                <a:ext uri="{FF2B5EF4-FFF2-40B4-BE49-F238E27FC236}">
                  <a16:creationId xmlns:a16="http://schemas.microsoft.com/office/drawing/2014/main" id="{00000000-0008-0000-0D00-0000C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221</xdr:row>
          <xdr:rowOff>95250</xdr:rowOff>
        </xdr:from>
        <xdr:to>
          <xdr:col>10</xdr:col>
          <xdr:colOff>28575</xdr:colOff>
          <xdr:row>224</xdr:row>
          <xdr:rowOff>114300</xdr:rowOff>
        </xdr:to>
        <xdr:sp macro="" textlink="">
          <xdr:nvSpPr>
            <xdr:cNvPr id="258247" name="Check Box 199" hidden="1">
              <a:extLst>
                <a:ext uri="{63B3BB69-23CF-44E3-9099-C40C66FF867C}">
                  <a14:compatExt spid="_x0000_s258247"/>
                </a:ext>
                <a:ext uri="{FF2B5EF4-FFF2-40B4-BE49-F238E27FC236}">
                  <a16:creationId xmlns:a16="http://schemas.microsoft.com/office/drawing/2014/main" id="{00000000-0008-0000-0D00-0000C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221</xdr:row>
          <xdr:rowOff>95250</xdr:rowOff>
        </xdr:from>
        <xdr:to>
          <xdr:col>10</xdr:col>
          <xdr:colOff>28575</xdr:colOff>
          <xdr:row>224</xdr:row>
          <xdr:rowOff>0</xdr:rowOff>
        </xdr:to>
        <xdr:sp macro="" textlink="">
          <xdr:nvSpPr>
            <xdr:cNvPr id="258248" name="Check Box 200" hidden="1">
              <a:extLst>
                <a:ext uri="{63B3BB69-23CF-44E3-9099-C40C66FF867C}">
                  <a14:compatExt spid="_x0000_s258248"/>
                </a:ext>
                <a:ext uri="{FF2B5EF4-FFF2-40B4-BE49-F238E27FC236}">
                  <a16:creationId xmlns:a16="http://schemas.microsoft.com/office/drawing/2014/main" id="{00000000-0008-0000-0D00-0000C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221</xdr:row>
          <xdr:rowOff>95250</xdr:rowOff>
        </xdr:from>
        <xdr:to>
          <xdr:col>10</xdr:col>
          <xdr:colOff>28575</xdr:colOff>
          <xdr:row>224</xdr:row>
          <xdr:rowOff>57150</xdr:rowOff>
        </xdr:to>
        <xdr:sp macro="" textlink="">
          <xdr:nvSpPr>
            <xdr:cNvPr id="258249" name="Check Box 201" hidden="1">
              <a:extLst>
                <a:ext uri="{63B3BB69-23CF-44E3-9099-C40C66FF867C}">
                  <a14:compatExt spid="_x0000_s258249"/>
                </a:ext>
                <a:ext uri="{FF2B5EF4-FFF2-40B4-BE49-F238E27FC236}">
                  <a16:creationId xmlns:a16="http://schemas.microsoft.com/office/drawing/2014/main" id="{00000000-0008-0000-0D00-0000C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221</xdr:row>
          <xdr:rowOff>95250</xdr:rowOff>
        </xdr:from>
        <xdr:to>
          <xdr:col>10</xdr:col>
          <xdr:colOff>28575</xdr:colOff>
          <xdr:row>222</xdr:row>
          <xdr:rowOff>76200</xdr:rowOff>
        </xdr:to>
        <xdr:sp macro="" textlink="">
          <xdr:nvSpPr>
            <xdr:cNvPr id="258250" name="Check Box 202" hidden="1">
              <a:extLst>
                <a:ext uri="{63B3BB69-23CF-44E3-9099-C40C66FF867C}">
                  <a14:compatExt spid="_x0000_s258250"/>
                </a:ext>
                <a:ext uri="{FF2B5EF4-FFF2-40B4-BE49-F238E27FC236}">
                  <a16:creationId xmlns:a16="http://schemas.microsoft.com/office/drawing/2014/main" id="{00000000-0008-0000-0D00-0000C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221</xdr:row>
          <xdr:rowOff>190500</xdr:rowOff>
        </xdr:from>
        <xdr:to>
          <xdr:col>10</xdr:col>
          <xdr:colOff>28575</xdr:colOff>
          <xdr:row>225</xdr:row>
          <xdr:rowOff>0</xdr:rowOff>
        </xdr:to>
        <xdr:sp macro="" textlink="">
          <xdr:nvSpPr>
            <xdr:cNvPr id="258251" name="Check Box 203" hidden="1">
              <a:extLst>
                <a:ext uri="{63B3BB69-23CF-44E3-9099-C40C66FF867C}">
                  <a14:compatExt spid="_x0000_s258251"/>
                </a:ext>
                <a:ext uri="{FF2B5EF4-FFF2-40B4-BE49-F238E27FC236}">
                  <a16:creationId xmlns:a16="http://schemas.microsoft.com/office/drawing/2014/main" id="{00000000-0008-0000-0D00-0000C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221</xdr:row>
          <xdr:rowOff>190500</xdr:rowOff>
        </xdr:from>
        <xdr:to>
          <xdr:col>10</xdr:col>
          <xdr:colOff>28575</xdr:colOff>
          <xdr:row>224</xdr:row>
          <xdr:rowOff>66675</xdr:rowOff>
        </xdr:to>
        <xdr:sp macro="" textlink="">
          <xdr:nvSpPr>
            <xdr:cNvPr id="258252" name="Check Box 204" hidden="1">
              <a:extLst>
                <a:ext uri="{63B3BB69-23CF-44E3-9099-C40C66FF867C}">
                  <a14:compatExt spid="_x0000_s258252"/>
                </a:ext>
                <a:ext uri="{FF2B5EF4-FFF2-40B4-BE49-F238E27FC236}">
                  <a16:creationId xmlns:a16="http://schemas.microsoft.com/office/drawing/2014/main" id="{00000000-0008-0000-0D00-0000C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221</xdr:row>
          <xdr:rowOff>190500</xdr:rowOff>
        </xdr:from>
        <xdr:to>
          <xdr:col>10</xdr:col>
          <xdr:colOff>28575</xdr:colOff>
          <xdr:row>224</xdr:row>
          <xdr:rowOff>152400</xdr:rowOff>
        </xdr:to>
        <xdr:sp macro="" textlink="">
          <xdr:nvSpPr>
            <xdr:cNvPr id="258253" name="Check Box 205" hidden="1">
              <a:extLst>
                <a:ext uri="{63B3BB69-23CF-44E3-9099-C40C66FF867C}">
                  <a14:compatExt spid="_x0000_s258253"/>
                </a:ext>
                <a:ext uri="{FF2B5EF4-FFF2-40B4-BE49-F238E27FC236}">
                  <a16:creationId xmlns:a16="http://schemas.microsoft.com/office/drawing/2014/main" id="{00000000-0008-0000-0D00-0000C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221</xdr:row>
          <xdr:rowOff>190500</xdr:rowOff>
        </xdr:from>
        <xdr:to>
          <xdr:col>10</xdr:col>
          <xdr:colOff>28575</xdr:colOff>
          <xdr:row>223</xdr:row>
          <xdr:rowOff>0</xdr:rowOff>
        </xdr:to>
        <xdr:sp macro="" textlink="">
          <xdr:nvSpPr>
            <xdr:cNvPr id="258254" name="Check Box 206" hidden="1">
              <a:extLst>
                <a:ext uri="{63B3BB69-23CF-44E3-9099-C40C66FF867C}">
                  <a14:compatExt spid="_x0000_s258254"/>
                </a:ext>
                <a:ext uri="{FF2B5EF4-FFF2-40B4-BE49-F238E27FC236}">
                  <a16:creationId xmlns:a16="http://schemas.microsoft.com/office/drawing/2014/main" id="{00000000-0008-0000-0D00-0000C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228</xdr:row>
          <xdr:rowOff>0</xdr:rowOff>
        </xdr:from>
        <xdr:to>
          <xdr:col>10</xdr:col>
          <xdr:colOff>28575</xdr:colOff>
          <xdr:row>231</xdr:row>
          <xdr:rowOff>152400</xdr:rowOff>
        </xdr:to>
        <xdr:sp macro="" textlink="">
          <xdr:nvSpPr>
            <xdr:cNvPr id="258255" name="Check Box 207" hidden="1">
              <a:extLst>
                <a:ext uri="{63B3BB69-23CF-44E3-9099-C40C66FF867C}">
                  <a14:compatExt spid="_x0000_s258255"/>
                </a:ext>
                <a:ext uri="{FF2B5EF4-FFF2-40B4-BE49-F238E27FC236}">
                  <a16:creationId xmlns:a16="http://schemas.microsoft.com/office/drawing/2014/main" id="{00000000-0008-0000-0D00-0000C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228</xdr:row>
          <xdr:rowOff>0</xdr:rowOff>
        </xdr:from>
        <xdr:to>
          <xdr:col>10</xdr:col>
          <xdr:colOff>28575</xdr:colOff>
          <xdr:row>231</xdr:row>
          <xdr:rowOff>66675</xdr:rowOff>
        </xdr:to>
        <xdr:sp macro="" textlink="">
          <xdr:nvSpPr>
            <xdr:cNvPr id="258256" name="Check Box 208" hidden="1">
              <a:extLst>
                <a:ext uri="{63B3BB69-23CF-44E3-9099-C40C66FF867C}">
                  <a14:compatExt spid="_x0000_s258256"/>
                </a:ext>
                <a:ext uri="{FF2B5EF4-FFF2-40B4-BE49-F238E27FC236}">
                  <a16:creationId xmlns:a16="http://schemas.microsoft.com/office/drawing/2014/main" id="{00000000-0008-0000-0D00-0000D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228</xdr:row>
          <xdr:rowOff>0</xdr:rowOff>
        </xdr:from>
        <xdr:to>
          <xdr:col>10</xdr:col>
          <xdr:colOff>28575</xdr:colOff>
          <xdr:row>231</xdr:row>
          <xdr:rowOff>142875</xdr:rowOff>
        </xdr:to>
        <xdr:sp macro="" textlink="">
          <xdr:nvSpPr>
            <xdr:cNvPr id="258257" name="Check Box 209" hidden="1">
              <a:extLst>
                <a:ext uri="{63B3BB69-23CF-44E3-9099-C40C66FF867C}">
                  <a14:compatExt spid="_x0000_s258257"/>
                </a:ext>
                <a:ext uri="{FF2B5EF4-FFF2-40B4-BE49-F238E27FC236}">
                  <a16:creationId xmlns:a16="http://schemas.microsoft.com/office/drawing/2014/main" id="{00000000-0008-0000-0D00-0000D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228</xdr:row>
          <xdr:rowOff>219075</xdr:rowOff>
        </xdr:from>
        <xdr:to>
          <xdr:col>10</xdr:col>
          <xdr:colOff>28575</xdr:colOff>
          <xdr:row>230</xdr:row>
          <xdr:rowOff>19050</xdr:rowOff>
        </xdr:to>
        <xdr:sp macro="" textlink="">
          <xdr:nvSpPr>
            <xdr:cNvPr id="258258" name="Check Box 210" hidden="1">
              <a:extLst>
                <a:ext uri="{63B3BB69-23CF-44E3-9099-C40C66FF867C}">
                  <a14:compatExt spid="_x0000_s258258"/>
                </a:ext>
                <a:ext uri="{FF2B5EF4-FFF2-40B4-BE49-F238E27FC236}">
                  <a16:creationId xmlns:a16="http://schemas.microsoft.com/office/drawing/2014/main" id="{00000000-0008-0000-0D00-0000D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228</xdr:row>
          <xdr:rowOff>95250</xdr:rowOff>
        </xdr:from>
        <xdr:to>
          <xdr:col>10</xdr:col>
          <xdr:colOff>28575</xdr:colOff>
          <xdr:row>232</xdr:row>
          <xdr:rowOff>76200</xdr:rowOff>
        </xdr:to>
        <xdr:sp macro="" textlink="">
          <xdr:nvSpPr>
            <xdr:cNvPr id="258259" name="Check Box 211" hidden="1">
              <a:extLst>
                <a:ext uri="{63B3BB69-23CF-44E3-9099-C40C66FF867C}">
                  <a14:compatExt spid="_x0000_s258259"/>
                </a:ext>
                <a:ext uri="{FF2B5EF4-FFF2-40B4-BE49-F238E27FC236}">
                  <a16:creationId xmlns:a16="http://schemas.microsoft.com/office/drawing/2014/main" id="{00000000-0008-0000-0D00-0000D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228</xdr:row>
          <xdr:rowOff>95250</xdr:rowOff>
        </xdr:from>
        <xdr:to>
          <xdr:col>10</xdr:col>
          <xdr:colOff>28575</xdr:colOff>
          <xdr:row>231</xdr:row>
          <xdr:rowOff>133350</xdr:rowOff>
        </xdr:to>
        <xdr:sp macro="" textlink="">
          <xdr:nvSpPr>
            <xdr:cNvPr id="258260" name="Check Box 212" hidden="1">
              <a:extLst>
                <a:ext uri="{63B3BB69-23CF-44E3-9099-C40C66FF867C}">
                  <a14:compatExt spid="_x0000_s258260"/>
                </a:ext>
                <a:ext uri="{FF2B5EF4-FFF2-40B4-BE49-F238E27FC236}">
                  <a16:creationId xmlns:a16="http://schemas.microsoft.com/office/drawing/2014/main" id="{00000000-0008-0000-0D00-0000D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228</xdr:row>
          <xdr:rowOff>95250</xdr:rowOff>
        </xdr:from>
        <xdr:to>
          <xdr:col>10</xdr:col>
          <xdr:colOff>28575</xdr:colOff>
          <xdr:row>232</xdr:row>
          <xdr:rowOff>19050</xdr:rowOff>
        </xdr:to>
        <xdr:sp macro="" textlink="">
          <xdr:nvSpPr>
            <xdr:cNvPr id="258261" name="Check Box 213" hidden="1">
              <a:extLst>
                <a:ext uri="{63B3BB69-23CF-44E3-9099-C40C66FF867C}">
                  <a14:compatExt spid="_x0000_s258261"/>
                </a:ext>
                <a:ext uri="{FF2B5EF4-FFF2-40B4-BE49-F238E27FC236}">
                  <a16:creationId xmlns:a16="http://schemas.microsoft.com/office/drawing/2014/main" id="{00000000-0008-0000-0D00-0000D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228</xdr:row>
          <xdr:rowOff>95250</xdr:rowOff>
        </xdr:from>
        <xdr:to>
          <xdr:col>10</xdr:col>
          <xdr:colOff>28575</xdr:colOff>
          <xdr:row>230</xdr:row>
          <xdr:rowOff>38100</xdr:rowOff>
        </xdr:to>
        <xdr:sp macro="" textlink="">
          <xdr:nvSpPr>
            <xdr:cNvPr id="258262" name="Check Box 214" hidden="1">
              <a:extLst>
                <a:ext uri="{63B3BB69-23CF-44E3-9099-C40C66FF867C}">
                  <a14:compatExt spid="_x0000_s258262"/>
                </a:ext>
                <a:ext uri="{FF2B5EF4-FFF2-40B4-BE49-F238E27FC236}">
                  <a16:creationId xmlns:a16="http://schemas.microsoft.com/office/drawing/2014/main" id="{00000000-0008-0000-0D00-0000D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228</xdr:row>
          <xdr:rowOff>190500</xdr:rowOff>
        </xdr:from>
        <xdr:to>
          <xdr:col>10</xdr:col>
          <xdr:colOff>28575</xdr:colOff>
          <xdr:row>232</xdr:row>
          <xdr:rowOff>38100</xdr:rowOff>
        </xdr:to>
        <xdr:sp macro="" textlink="">
          <xdr:nvSpPr>
            <xdr:cNvPr id="258263" name="Check Box 215" hidden="1">
              <a:extLst>
                <a:ext uri="{63B3BB69-23CF-44E3-9099-C40C66FF867C}">
                  <a14:compatExt spid="_x0000_s258263"/>
                </a:ext>
                <a:ext uri="{FF2B5EF4-FFF2-40B4-BE49-F238E27FC236}">
                  <a16:creationId xmlns:a16="http://schemas.microsoft.com/office/drawing/2014/main" id="{00000000-0008-0000-0D00-0000D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228</xdr:row>
          <xdr:rowOff>190500</xdr:rowOff>
        </xdr:from>
        <xdr:to>
          <xdr:col>10</xdr:col>
          <xdr:colOff>28575</xdr:colOff>
          <xdr:row>231</xdr:row>
          <xdr:rowOff>104775</xdr:rowOff>
        </xdr:to>
        <xdr:sp macro="" textlink="">
          <xdr:nvSpPr>
            <xdr:cNvPr id="258264" name="Check Box 216" hidden="1">
              <a:extLst>
                <a:ext uri="{63B3BB69-23CF-44E3-9099-C40C66FF867C}">
                  <a14:compatExt spid="_x0000_s258264"/>
                </a:ext>
                <a:ext uri="{FF2B5EF4-FFF2-40B4-BE49-F238E27FC236}">
                  <a16:creationId xmlns:a16="http://schemas.microsoft.com/office/drawing/2014/main" id="{00000000-0008-0000-0D00-0000D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228</xdr:row>
          <xdr:rowOff>190500</xdr:rowOff>
        </xdr:from>
        <xdr:to>
          <xdr:col>10</xdr:col>
          <xdr:colOff>28575</xdr:colOff>
          <xdr:row>232</xdr:row>
          <xdr:rowOff>28575</xdr:rowOff>
        </xdr:to>
        <xdr:sp macro="" textlink="">
          <xdr:nvSpPr>
            <xdr:cNvPr id="258265" name="Check Box 217" hidden="1">
              <a:extLst>
                <a:ext uri="{63B3BB69-23CF-44E3-9099-C40C66FF867C}">
                  <a14:compatExt spid="_x0000_s258265"/>
                </a:ext>
                <a:ext uri="{FF2B5EF4-FFF2-40B4-BE49-F238E27FC236}">
                  <a16:creationId xmlns:a16="http://schemas.microsoft.com/office/drawing/2014/main" id="{00000000-0008-0000-0D00-0000D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228</xdr:row>
          <xdr:rowOff>190500</xdr:rowOff>
        </xdr:from>
        <xdr:to>
          <xdr:col>10</xdr:col>
          <xdr:colOff>28575</xdr:colOff>
          <xdr:row>230</xdr:row>
          <xdr:rowOff>38100</xdr:rowOff>
        </xdr:to>
        <xdr:sp macro="" textlink="">
          <xdr:nvSpPr>
            <xdr:cNvPr id="258266" name="Check Box 218" hidden="1">
              <a:extLst>
                <a:ext uri="{63B3BB69-23CF-44E3-9099-C40C66FF867C}">
                  <a14:compatExt spid="_x0000_s258266"/>
                </a:ext>
                <a:ext uri="{FF2B5EF4-FFF2-40B4-BE49-F238E27FC236}">
                  <a16:creationId xmlns:a16="http://schemas.microsoft.com/office/drawing/2014/main" id="{00000000-0008-0000-0D00-0000D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235</xdr:row>
          <xdr:rowOff>0</xdr:rowOff>
        </xdr:from>
        <xdr:to>
          <xdr:col>10</xdr:col>
          <xdr:colOff>28575</xdr:colOff>
          <xdr:row>238</xdr:row>
          <xdr:rowOff>152400</xdr:rowOff>
        </xdr:to>
        <xdr:sp macro="" textlink="">
          <xdr:nvSpPr>
            <xdr:cNvPr id="258267" name="Check Box 219" hidden="1">
              <a:extLst>
                <a:ext uri="{63B3BB69-23CF-44E3-9099-C40C66FF867C}">
                  <a14:compatExt spid="_x0000_s258267"/>
                </a:ext>
                <a:ext uri="{FF2B5EF4-FFF2-40B4-BE49-F238E27FC236}">
                  <a16:creationId xmlns:a16="http://schemas.microsoft.com/office/drawing/2014/main" id="{00000000-0008-0000-0D00-0000D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235</xdr:row>
          <xdr:rowOff>0</xdr:rowOff>
        </xdr:from>
        <xdr:to>
          <xdr:col>10</xdr:col>
          <xdr:colOff>28575</xdr:colOff>
          <xdr:row>238</xdr:row>
          <xdr:rowOff>66675</xdr:rowOff>
        </xdr:to>
        <xdr:sp macro="" textlink="">
          <xdr:nvSpPr>
            <xdr:cNvPr id="258268" name="Check Box 220" hidden="1">
              <a:extLst>
                <a:ext uri="{63B3BB69-23CF-44E3-9099-C40C66FF867C}">
                  <a14:compatExt spid="_x0000_s258268"/>
                </a:ext>
                <a:ext uri="{FF2B5EF4-FFF2-40B4-BE49-F238E27FC236}">
                  <a16:creationId xmlns:a16="http://schemas.microsoft.com/office/drawing/2014/main" id="{00000000-0008-0000-0D00-0000D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235</xdr:row>
          <xdr:rowOff>0</xdr:rowOff>
        </xdr:from>
        <xdr:to>
          <xdr:col>10</xdr:col>
          <xdr:colOff>28575</xdr:colOff>
          <xdr:row>238</xdr:row>
          <xdr:rowOff>142875</xdr:rowOff>
        </xdr:to>
        <xdr:sp macro="" textlink="">
          <xdr:nvSpPr>
            <xdr:cNvPr id="258269" name="Check Box 221" hidden="1">
              <a:extLst>
                <a:ext uri="{63B3BB69-23CF-44E3-9099-C40C66FF867C}">
                  <a14:compatExt spid="_x0000_s258269"/>
                </a:ext>
                <a:ext uri="{FF2B5EF4-FFF2-40B4-BE49-F238E27FC236}">
                  <a16:creationId xmlns:a16="http://schemas.microsoft.com/office/drawing/2014/main" id="{00000000-0008-0000-0D00-0000D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235</xdr:row>
          <xdr:rowOff>219075</xdr:rowOff>
        </xdr:from>
        <xdr:to>
          <xdr:col>10</xdr:col>
          <xdr:colOff>28575</xdr:colOff>
          <xdr:row>237</xdr:row>
          <xdr:rowOff>19050</xdr:rowOff>
        </xdr:to>
        <xdr:sp macro="" textlink="">
          <xdr:nvSpPr>
            <xdr:cNvPr id="258270" name="Check Box 222" hidden="1">
              <a:extLst>
                <a:ext uri="{63B3BB69-23CF-44E3-9099-C40C66FF867C}">
                  <a14:compatExt spid="_x0000_s258270"/>
                </a:ext>
                <a:ext uri="{FF2B5EF4-FFF2-40B4-BE49-F238E27FC236}">
                  <a16:creationId xmlns:a16="http://schemas.microsoft.com/office/drawing/2014/main" id="{00000000-0008-0000-0D00-0000D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235</xdr:row>
          <xdr:rowOff>95250</xdr:rowOff>
        </xdr:from>
        <xdr:to>
          <xdr:col>10</xdr:col>
          <xdr:colOff>28575</xdr:colOff>
          <xdr:row>239</xdr:row>
          <xdr:rowOff>76200</xdr:rowOff>
        </xdr:to>
        <xdr:sp macro="" textlink="">
          <xdr:nvSpPr>
            <xdr:cNvPr id="258271" name="Check Box 223" hidden="1">
              <a:extLst>
                <a:ext uri="{63B3BB69-23CF-44E3-9099-C40C66FF867C}">
                  <a14:compatExt spid="_x0000_s258271"/>
                </a:ext>
                <a:ext uri="{FF2B5EF4-FFF2-40B4-BE49-F238E27FC236}">
                  <a16:creationId xmlns:a16="http://schemas.microsoft.com/office/drawing/2014/main" id="{00000000-0008-0000-0D00-0000D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235</xdr:row>
          <xdr:rowOff>95250</xdr:rowOff>
        </xdr:from>
        <xdr:to>
          <xdr:col>10</xdr:col>
          <xdr:colOff>28575</xdr:colOff>
          <xdr:row>238</xdr:row>
          <xdr:rowOff>133350</xdr:rowOff>
        </xdr:to>
        <xdr:sp macro="" textlink="">
          <xdr:nvSpPr>
            <xdr:cNvPr id="258272" name="Check Box 224" hidden="1">
              <a:extLst>
                <a:ext uri="{63B3BB69-23CF-44E3-9099-C40C66FF867C}">
                  <a14:compatExt spid="_x0000_s258272"/>
                </a:ext>
                <a:ext uri="{FF2B5EF4-FFF2-40B4-BE49-F238E27FC236}">
                  <a16:creationId xmlns:a16="http://schemas.microsoft.com/office/drawing/2014/main" id="{00000000-0008-0000-0D00-0000E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235</xdr:row>
          <xdr:rowOff>95250</xdr:rowOff>
        </xdr:from>
        <xdr:to>
          <xdr:col>10</xdr:col>
          <xdr:colOff>28575</xdr:colOff>
          <xdr:row>239</xdr:row>
          <xdr:rowOff>19050</xdr:rowOff>
        </xdr:to>
        <xdr:sp macro="" textlink="">
          <xdr:nvSpPr>
            <xdr:cNvPr id="258273" name="Check Box 225" hidden="1">
              <a:extLst>
                <a:ext uri="{63B3BB69-23CF-44E3-9099-C40C66FF867C}">
                  <a14:compatExt spid="_x0000_s258273"/>
                </a:ext>
                <a:ext uri="{FF2B5EF4-FFF2-40B4-BE49-F238E27FC236}">
                  <a16:creationId xmlns:a16="http://schemas.microsoft.com/office/drawing/2014/main" id="{00000000-0008-0000-0D00-0000E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235</xdr:row>
          <xdr:rowOff>95250</xdr:rowOff>
        </xdr:from>
        <xdr:to>
          <xdr:col>10</xdr:col>
          <xdr:colOff>28575</xdr:colOff>
          <xdr:row>237</xdr:row>
          <xdr:rowOff>38100</xdr:rowOff>
        </xdr:to>
        <xdr:sp macro="" textlink="">
          <xdr:nvSpPr>
            <xdr:cNvPr id="258274" name="Check Box 226" hidden="1">
              <a:extLst>
                <a:ext uri="{63B3BB69-23CF-44E3-9099-C40C66FF867C}">
                  <a14:compatExt spid="_x0000_s258274"/>
                </a:ext>
                <a:ext uri="{FF2B5EF4-FFF2-40B4-BE49-F238E27FC236}">
                  <a16:creationId xmlns:a16="http://schemas.microsoft.com/office/drawing/2014/main" id="{00000000-0008-0000-0D00-0000E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235</xdr:row>
          <xdr:rowOff>190500</xdr:rowOff>
        </xdr:from>
        <xdr:to>
          <xdr:col>10</xdr:col>
          <xdr:colOff>28575</xdr:colOff>
          <xdr:row>239</xdr:row>
          <xdr:rowOff>38100</xdr:rowOff>
        </xdr:to>
        <xdr:sp macro="" textlink="">
          <xdr:nvSpPr>
            <xdr:cNvPr id="258275" name="Check Box 227" hidden="1">
              <a:extLst>
                <a:ext uri="{63B3BB69-23CF-44E3-9099-C40C66FF867C}">
                  <a14:compatExt spid="_x0000_s258275"/>
                </a:ext>
                <a:ext uri="{FF2B5EF4-FFF2-40B4-BE49-F238E27FC236}">
                  <a16:creationId xmlns:a16="http://schemas.microsoft.com/office/drawing/2014/main" id="{00000000-0008-0000-0D00-0000E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235</xdr:row>
          <xdr:rowOff>190500</xdr:rowOff>
        </xdr:from>
        <xdr:to>
          <xdr:col>10</xdr:col>
          <xdr:colOff>28575</xdr:colOff>
          <xdr:row>238</xdr:row>
          <xdr:rowOff>104775</xdr:rowOff>
        </xdr:to>
        <xdr:sp macro="" textlink="">
          <xdr:nvSpPr>
            <xdr:cNvPr id="258276" name="Check Box 228" hidden="1">
              <a:extLst>
                <a:ext uri="{63B3BB69-23CF-44E3-9099-C40C66FF867C}">
                  <a14:compatExt spid="_x0000_s258276"/>
                </a:ext>
                <a:ext uri="{FF2B5EF4-FFF2-40B4-BE49-F238E27FC236}">
                  <a16:creationId xmlns:a16="http://schemas.microsoft.com/office/drawing/2014/main" id="{00000000-0008-0000-0D00-0000E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235</xdr:row>
          <xdr:rowOff>190500</xdr:rowOff>
        </xdr:from>
        <xdr:to>
          <xdr:col>10</xdr:col>
          <xdr:colOff>28575</xdr:colOff>
          <xdr:row>239</xdr:row>
          <xdr:rowOff>28575</xdr:rowOff>
        </xdr:to>
        <xdr:sp macro="" textlink="">
          <xdr:nvSpPr>
            <xdr:cNvPr id="258277" name="Check Box 229" hidden="1">
              <a:extLst>
                <a:ext uri="{63B3BB69-23CF-44E3-9099-C40C66FF867C}">
                  <a14:compatExt spid="_x0000_s258277"/>
                </a:ext>
                <a:ext uri="{FF2B5EF4-FFF2-40B4-BE49-F238E27FC236}">
                  <a16:creationId xmlns:a16="http://schemas.microsoft.com/office/drawing/2014/main" id="{00000000-0008-0000-0D00-0000E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235</xdr:row>
          <xdr:rowOff>190500</xdr:rowOff>
        </xdr:from>
        <xdr:to>
          <xdr:col>10</xdr:col>
          <xdr:colOff>28575</xdr:colOff>
          <xdr:row>237</xdr:row>
          <xdr:rowOff>38100</xdr:rowOff>
        </xdr:to>
        <xdr:sp macro="" textlink="">
          <xdr:nvSpPr>
            <xdr:cNvPr id="258278" name="Check Box 230" hidden="1">
              <a:extLst>
                <a:ext uri="{63B3BB69-23CF-44E3-9099-C40C66FF867C}">
                  <a14:compatExt spid="_x0000_s258278"/>
                </a:ext>
                <a:ext uri="{FF2B5EF4-FFF2-40B4-BE49-F238E27FC236}">
                  <a16:creationId xmlns:a16="http://schemas.microsoft.com/office/drawing/2014/main" id="{00000000-0008-0000-0D00-0000E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243</xdr:row>
          <xdr:rowOff>0</xdr:rowOff>
        </xdr:from>
        <xdr:to>
          <xdr:col>10</xdr:col>
          <xdr:colOff>28575</xdr:colOff>
          <xdr:row>246</xdr:row>
          <xdr:rowOff>19050</xdr:rowOff>
        </xdr:to>
        <xdr:sp macro="" textlink="">
          <xdr:nvSpPr>
            <xdr:cNvPr id="258279" name="Check Box 231" hidden="1">
              <a:extLst>
                <a:ext uri="{63B3BB69-23CF-44E3-9099-C40C66FF867C}">
                  <a14:compatExt spid="_x0000_s258279"/>
                </a:ext>
                <a:ext uri="{FF2B5EF4-FFF2-40B4-BE49-F238E27FC236}">
                  <a16:creationId xmlns:a16="http://schemas.microsoft.com/office/drawing/2014/main" id="{00000000-0008-0000-0D00-0000E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243</xdr:row>
          <xdr:rowOff>0</xdr:rowOff>
        </xdr:from>
        <xdr:to>
          <xdr:col>10</xdr:col>
          <xdr:colOff>28575</xdr:colOff>
          <xdr:row>245</xdr:row>
          <xdr:rowOff>104775</xdr:rowOff>
        </xdr:to>
        <xdr:sp macro="" textlink="">
          <xdr:nvSpPr>
            <xdr:cNvPr id="258280" name="Check Box 232" hidden="1">
              <a:extLst>
                <a:ext uri="{63B3BB69-23CF-44E3-9099-C40C66FF867C}">
                  <a14:compatExt spid="_x0000_s258280"/>
                </a:ext>
                <a:ext uri="{FF2B5EF4-FFF2-40B4-BE49-F238E27FC236}">
                  <a16:creationId xmlns:a16="http://schemas.microsoft.com/office/drawing/2014/main" id="{00000000-0008-0000-0D00-0000E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243</xdr:row>
          <xdr:rowOff>0</xdr:rowOff>
        </xdr:from>
        <xdr:to>
          <xdr:col>10</xdr:col>
          <xdr:colOff>28575</xdr:colOff>
          <xdr:row>246</xdr:row>
          <xdr:rowOff>0</xdr:rowOff>
        </xdr:to>
        <xdr:sp macro="" textlink="">
          <xdr:nvSpPr>
            <xdr:cNvPr id="258281" name="Check Box 233" hidden="1">
              <a:extLst>
                <a:ext uri="{63B3BB69-23CF-44E3-9099-C40C66FF867C}">
                  <a14:compatExt spid="_x0000_s258281"/>
                </a:ext>
                <a:ext uri="{FF2B5EF4-FFF2-40B4-BE49-F238E27FC236}">
                  <a16:creationId xmlns:a16="http://schemas.microsoft.com/office/drawing/2014/main" id="{00000000-0008-0000-0D00-0000E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243</xdr:row>
          <xdr:rowOff>219075</xdr:rowOff>
        </xdr:from>
        <xdr:to>
          <xdr:col>10</xdr:col>
          <xdr:colOff>28575</xdr:colOff>
          <xdr:row>245</xdr:row>
          <xdr:rowOff>0</xdr:rowOff>
        </xdr:to>
        <xdr:sp macro="" textlink="">
          <xdr:nvSpPr>
            <xdr:cNvPr id="258282" name="Check Box 234" hidden="1">
              <a:extLst>
                <a:ext uri="{63B3BB69-23CF-44E3-9099-C40C66FF867C}">
                  <a14:compatExt spid="_x0000_s258282"/>
                </a:ext>
                <a:ext uri="{FF2B5EF4-FFF2-40B4-BE49-F238E27FC236}">
                  <a16:creationId xmlns:a16="http://schemas.microsoft.com/office/drawing/2014/main" id="{00000000-0008-0000-0D00-0000E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243</xdr:row>
          <xdr:rowOff>95250</xdr:rowOff>
        </xdr:from>
        <xdr:to>
          <xdr:col>10</xdr:col>
          <xdr:colOff>28575</xdr:colOff>
          <xdr:row>246</xdr:row>
          <xdr:rowOff>114300</xdr:rowOff>
        </xdr:to>
        <xdr:sp macro="" textlink="">
          <xdr:nvSpPr>
            <xdr:cNvPr id="258283" name="Check Box 235" hidden="1">
              <a:extLst>
                <a:ext uri="{63B3BB69-23CF-44E3-9099-C40C66FF867C}">
                  <a14:compatExt spid="_x0000_s258283"/>
                </a:ext>
                <a:ext uri="{FF2B5EF4-FFF2-40B4-BE49-F238E27FC236}">
                  <a16:creationId xmlns:a16="http://schemas.microsoft.com/office/drawing/2014/main" id="{00000000-0008-0000-0D00-0000E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243</xdr:row>
          <xdr:rowOff>95250</xdr:rowOff>
        </xdr:from>
        <xdr:to>
          <xdr:col>10</xdr:col>
          <xdr:colOff>28575</xdr:colOff>
          <xdr:row>246</xdr:row>
          <xdr:rowOff>0</xdr:rowOff>
        </xdr:to>
        <xdr:sp macro="" textlink="">
          <xdr:nvSpPr>
            <xdr:cNvPr id="258284" name="Check Box 236" hidden="1">
              <a:extLst>
                <a:ext uri="{63B3BB69-23CF-44E3-9099-C40C66FF867C}">
                  <a14:compatExt spid="_x0000_s258284"/>
                </a:ext>
                <a:ext uri="{FF2B5EF4-FFF2-40B4-BE49-F238E27FC236}">
                  <a16:creationId xmlns:a16="http://schemas.microsoft.com/office/drawing/2014/main" id="{00000000-0008-0000-0D00-0000E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243</xdr:row>
          <xdr:rowOff>95250</xdr:rowOff>
        </xdr:from>
        <xdr:to>
          <xdr:col>10</xdr:col>
          <xdr:colOff>28575</xdr:colOff>
          <xdr:row>246</xdr:row>
          <xdr:rowOff>57150</xdr:rowOff>
        </xdr:to>
        <xdr:sp macro="" textlink="">
          <xdr:nvSpPr>
            <xdr:cNvPr id="258285" name="Check Box 237" hidden="1">
              <a:extLst>
                <a:ext uri="{63B3BB69-23CF-44E3-9099-C40C66FF867C}">
                  <a14:compatExt spid="_x0000_s258285"/>
                </a:ext>
                <a:ext uri="{FF2B5EF4-FFF2-40B4-BE49-F238E27FC236}">
                  <a16:creationId xmlns:a16="http://schemas.microsoft.com/office/drawing/2014/main" id="{00000000-0008-0000-0D00-0000E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243</xdr:row>
          <xdr:rowOff>95250</xdr:rowOff>
        </xdr:from>
        <xdr:to>
          <xdr:col>10</xdr:col>
          <xdr:colOff>28575</xdr:colOff>
          <xdr:row>244</xdr:row>
          <xdr:rowOff>76200</xdr:rowOff>
        </xdr:to>
        <xdr:sp macro="" textlink="">
          <xdr:nvSpPr>
            <xdr:cNvPr id="258286" name="Check Box 238" hidden="1">
              <a:extLst>
                <a:ext uri="{63B3BB69-23CF-44E3-9099-C40C66FF867C}">
                  <a14:compatExt spid="_x0000_s258286"/>
                </a:ext>
                <a:ext uri="{FF2B5EF4-FFF2-40B4-BE49-F238E27FC236}">
                  <a16:creationId xmlns:a16="http://schemas.microsoft.com/office/drawing/2014/main" id="{00000000-0008-0000-0D00-0000E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243</xdr:row>
          <xdr:rowOff>190500</xdr:rowOff>
        </xdr:from>
        <xdr:to>
          <xdr:col>10</xdr:col>
          <xdr:colOff>28575</xdr:colOff>
          <xdr:row>247</xdr:row>
          <xdr:rowOff>0</xdr:rowOff>
        </xdr:to>
        <xdr:sp macro="" textlink="">
          <xdr:nvSpPr>
            <xdr:cNvPr id="258287" name="Check Box 239" hidden="1">
              <a:extLst>
                <a:ext uri="{63B3BB69-23CF-44E3-9099-C40C66FF867C}">
                  <a14:compatExt spid="_x0000_s258287"/>
                </a:ext>
                <a:ext uri="{FF2B5EF4-FFF2-40B4-BE49-F238E27FC236}">
                  <a16:creationId xmlns:a16="http://schemas.microsoft.com/office/drawing/2014/main" id="{00000000-0008-0000-0D00-0000E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243</xdr:row>
          <xdr:rowOff>190500</xdr:rowOff>
        </xdr:from>
        <xdr:to>
          <xdr:col>10</xdr:col>
          <xdr:colOff>28575</xdr:colOff>
          <xdr:row>246</xdr:row>
          <xdr:rowOff>66675</xdr:rowOff>
        </xdr:to>
        <xdr:sp macro="" textlink="">
          <xdr:nvSpPr>
            <xdr:cNvPr id="258288" name="Check Box 240" hidden="1">
              <a:extLst>
                <a:ext uri="{63B3BB69-23CF-44E3-9099-C40C66FF867C}">
                  <a14:compatExt spid="_x0000_s258288"/>
                </a:ext>
                <a:ext uri="{FF2B5EF4-FFF2-40B4-BE49-F238E27FC236}">
                  <a16:creationId xmlns:a16="http://schemas.microsoft.com/office/drawing/2014/main" id="{00000000-0008-0000-0D00-0000F0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243</xdr:row>
          <xdr:rowOff>190500</xdr:rowOff>
        </xdr:from>
        <xdr:to>
          <xdr:col>10</xdr:col>
          <xdr:colOff>28575</xdr:colOff>
          <xdr:row>246</xdr:row>
          <xdr:rowOff>152400</xdr:rowOff>
        </xdr:to>
        <xdr:sp macro="" textlink="">
          <xdr:nvSpPr>
            <xdr:cNvPr id="258289" name="Check Box 241" hidden="1">
              <a:extLst>
                <a:ext uri="{63B3BB69-23CF-44E3-9099-C40C66FF867C}">
                  <a14:compatExt spid="_x0000_s258289"/>
                </a:ext>
                <a:ext uri="{FF2B5EF4-FFF2-40B4-BE49-F238E27FC236}">
                  <a16:creationId xmlns:a16="http://schemas.microsoft.com/office/drawing/2014/main" id="{00000000-0008-0000-0D00-0000F1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243</xdr:row>
          <xdr:rowOff>190500</xdr:rowOff>
        </xdr:from>
        <xdr:to>
          <xdr:col>10</xdr:col>
          <xdr:colOff>28575</xdr:colOff>
          <xdr:row>245</xdr:row>
          <xdr:rowOff>0</xdr:rowOff>
        </xdr:to>
        <xdr:sp macro="" textlink="">
          <xdr:nvSpPr>
            <xdr:cNvPr id="258290" name="Check Box 242" hidden="1">
              <a:extLst>
                <a:ext uri="{63B3BB69-23CF-44E3-9099-C40C66FF867C}">
                  <a14:compatExt spid="_x0000_s258290"/>
                </a:ext>
                <a:ext uri="{FF2B5EF4-FFF2-40B4-BE49-F238E27FC236}">
                  <a16:creationId xmlns:a16="http://schemas.microsoft.com/office/drawing/2014/main" id="{00000000-0008-0000-0D00-0000F2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250</xdr:row>
          <xdr:rowOff>0</xdr:rowOff>
        </xdr:from>
        <xdr:to>
          <xdr:col>10</xdr:col>
          <xdr:colOff>28575</xdr:colOff>
          <xdr:row>253</xdr:row>
          <xdr:rowOff>152400</xdr:rowOff>
        </xdr:to>
        <xdr:sp macro="" textlink="">
          <xdr:nvSpPr>
            <xdr:cNvPr id="258291" name="Check Box 243" hidden="1">
              <a:extLst>
                <a:ext uri="{63B3BB69-23CF-44E3-9099-C40C66FF867C}">
                  <a14:compatExt spid="_x0000_s258291"/>
                </a:ext>
                <a:ext uri="{FF2B5EF4-FFF2-40B4-BE49-F238E27FC236}">
                  <a16:creationId xmlns:a16="http://schemas.microsoft.com/office/drawing/2014/main" id="{00000000-0008-0000-0D00-0000F3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250</xdr:row>
          <xdr:rowOff>0</xdr:rowOff>
        </xdr:from>
        <xdr:to>
          <xdr:col>10</xdr:col>
          <xdr:colOff>28575</xdr:colOff>
          <xdr:row>253</xdr:row>
          <xdr:rowOff>66675</xdr:rowOff>
        </xdr:to>
        <xdr:sp macro="" textlink="">
          <xdr:nvSpPr>
            <xdr:cNvPr id="258292" name="Check Box 244" hidden="1">
              <a:extLst>
                <a:ext uri="{63B3BB69-23CF-44E3-9099-C40C66FF867C}">
                  <a14:compatExt spid="_x0000_s258292"/>
                </a:ext>
                <a:ext uri="{FF2B5EF4-FFF2-40B4-BE49-F238E27FC236}">
                  <a16:creationId xmlns:a16="http://schemas.microsoft.com/office/drawing/2014/main" id="{00000000-0008-0000-0D00-0000F4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250</xdr:row>
          <xdr:rowOff>0</xdr:rowOff>
        </xdr:from>
        <xdr:to>
          <xdr:col>10</xdr:col>
          <xdr:colOff>28575</xdr:colOff>
          <xdr:row>253</xdr:row>
          <xdr:rowOff>142875</xdr:rowOff>
        </xdr:to>
        <xdr:sp macro="" textlink="">
          <xdr:nvSpPr>
            <xdr:cNvPr id="258293" name="Check Box 245" hidden="1">
              <a:extLst>
                <a:ext uri="{63B3BB69-23CF-44E3-9099-C40C66FF867C}">
                  <a14:compatExt spid="_x0000_s258293"/>
                </a:ext>
                <a:ext uri="{FF2B5EF4-FFF2-40B4-BE49-F238E27FC236}">
                  <a16:creationId xmlns:a16="http://schemas.microsoft.com/office/drawing/2014/main" id="{00000000-0008-0000-0D00-0000F5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250</xdr:row>
          <xdr:rowOff>219075</xdr:rowOff>
        </xdr:from>
        <xdr:to>
          <xdr:col>10</xdr:col>
          <xdr:colOff>28575</xdr:colOff>
          <xdr:row>252</xdr:row>
          <xdr:rowOff>19050</xdr:rowOff>
        </xdr:to>
        <xdr:sp macro="" textlink="">
          <xdr:nvSpPr>
            <xdr:cNvPr id="258294" name="Check Box 246" hidden="1">
              <a:extLst>
                <a:ext uri="{63B3BB69-23CF-44E3-9099-C40C66FF867C}">
                  <a14:compatExt spid="_x0000_s258294"/>
                </a:ext>
                <a:ext uri="{FF2B5EF4-FFF2-40B4-BE49-F238E27FC236}">
                  <a16:creationId xmlns:a16="http://schemas.microsoft.com/office/drawing/2014/main" id="{00000000-0008-0000-0D00-0000F6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250</xdr:row>
          <xdr:rowOff>95250</xdr:rowOff>
        </xdr:from>
        <xdr:to>
          <xdr:col>10</xdr:col>
          <xdr:colOff>28575</xdr:colOff>
          <xdr:row>254</xdr:row>
          <xdr:rowOff>76200</xdr:rowOff>
        </xdr:to>
        <xdr:sp macro="" textlink="">
          <xdr:nvSpPr>
            <xdr:cNvPr id="258295" name="Check Box 247" hidden="1">
              <a:extLst>
                <a:ext uri="{63B3BB69-23CF-44E3-9099-C40C66FF867C}">
                  <a14:compatExt spid="_x0000_s258295"/>
                </a:ext>
                <a:ext uri="{FF2B5EF4-FFF2-40B4-BE49-F238E27FC236}">
                  <a16:creationId xmlns:a16="http://schemas.microsoft.com/office/drawing/2014/main" id="{00000000-0008-0000-0D00-0000F7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250</xdr:row>
          <xdr:rowOff>95250</xdr:rowOff>
        </xdr:from>
        <xdr:to>
          <xdr:col>10</xdr:col>
          <xdr:colOff>28575</xdr:colOff>
          <xdr:row>253</xdr:row>
          <xdr:rowOff>133350</xdr:rowOff>
        </xdr:to>
        <xdr:sp macro="" textlink="">
          <xdr:nvSpPr>
            <xdr:cNvPr id="258296" name="Check Box 248" hidden="1">
              <a:extLst>
                <a:ext uri="{63B3BB69-23CF-44E3-9099-C40C66FF867C}">
                  <a14:compatExt spid="_x0000_s258296"/>
                </a:ext>
                <a:ext uri="{FF2B5EF4-FFF2-40B4-BE49-F238E27FC236}">
                  <a16:creationId xmlns:a16="http://schemas.microsoft.com/office/drawing/2014/main" id="{00000000-0008-0000-0D00-0000F8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250</xdr:row>
          <xdr:rowOff>95250</xdr:rowOff>
        </xdr:from>
        <xdr:to>
          <xdr:col>10</xdr:col>
          <xdr:colOff>28575</xdr:colOff>
          <xdr:row>254</xdr:row>
          <xdr:rowOff>19050</xdr:rowOff>
        </xdr:to>
        <xdr:sp macro="" textlink="">
          <xdr:nvSpPr>
            <xdr:cNvPr id="258297" name="Check Box 249" hidden="1">
              <a:extLst>
                <a:ext uri="{63B3BB69-23CF-44E3-9099-C40C66FF867C}">
                  <a14:compatExt spid="_x0000_s258297"/>
                </a:ext>
                <a:ext uri="{FF2B5EF4-FFF2-40B4-BE49-F238E27FC236}">
                  <a16:creationId xmlns:a16="http://schemas.microsoft.com/office/drawing/2014/main" id="{00000000-0008-0000-0D00-0000F9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250</xdr:row>
          <xdr:rowOff>95250</xdr:rowOff>
        </xdr:from>
        <xdr:to>
          <xdr:col>10</xdr:col>
          <xdr:colOff>28575</xdr:colOff>
          <xdr:row>252</xdr:row>
          <xdr:rowOff>38100</xdr:rowOff>
        </xdr:to>
        <xdr:sp macro="" textlink="">
          <xdr:nvSpPr>
            <xdr:cNvPr id="258298" name="Check Box 250" hidden="1">
              <a:extLst>
                <a:ext uri="{63B3BB69-23CF-44E3-9099-C40C66FF867C}">
                  <a14:compatExt spid="_x0000_s258298"/>
                </a:ext>
                <a:ext uri="{FF2B5EF4-FFF2-40B4-BE49-F238E27FC236}">
                  <a16:creationId xmlns:a16="http://schemas.microsoft.com/office/drawing/2014/main" id="{00000000-0008-0000-0D00-0000FA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250</xdr:row>
          <xdr:rowOff>190500</xdr:rowOff>
        </xdr:from>
        <xdr:to>
          <xdr:col>10</xdr:col>
          <xdr:colOff>28575</xdr:colOff>
          <xdr:row>254</xdr:row>
          <xdr:rowOff>38100</xdr:rowOff>
        </xdr:to>
        <xdr:sp macro="" textlink="">
          <xdr:nvSpPr>
            <xdr:cNvPr id="258299" name="Check Box 251" hidden="1">
              <a:extLst>
                <a:ext uri="{63B3BB69-23CF-44E3-9099-C40C66FF867C}">
                  <a14:compatExt spid="_x0000_s258299"/>
                </a:ext>
                <a:ext uri="{FF2B5EF4-FFF2-40B4-BE49-F238E27FC236}">
                  <a16:creationId xmlns:a16="http://schemas.microsoft.com/office/drawing/2014/main" id="{00000000-0008-0000-0D00-0000FB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250</xdr:row>
          <xdr:rowOff>190500</xdr:rowOff>
        </xdr:from>
        <xdr:to>
          <xdr:col>10</xdr:col>
          <xdr:colOff>28575</xdr:colOff>
          <xdr:row>253</xdr:row>
          <xdr:rowOff>104775</xdr:rowOff>
        </xdr:to>
        <xdr:sp macro="" textlink="">
          <xdr:nvSpPr>
            <xdr:cNvPr id="258300" name="Check Box 252" hidden="1">
              <a:extLst>
                <a:ext uri="{63B3BB69-23CF-44E3-9099-C40C66FF867C}">
                  <a14:compatExt spid="_x0000_s258300"/>
                </a:ext>
                <a:ext uri="{FF2B5EF4-FFF2-40B4-BE49-F238E27FC236}">
                  <a16:creationId xmlns:a16="http://schemas.microsoft.com/office/drawing/2014/main" id="{00000000-0008-0000-0D00-0000FC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250</xdr:row>
          <xdr:rowOff>190500</xdr:rowOff>
        </xdr:from>
        <xdr:to>
          <xdr:col>10</xdr:col>
          <xdr:colOff>28575</xdr:colOff>
          <xdr:row>254</xdr:row>
          <xdr:rowOff>28575</xdr:rowOff>
        </xdr:to>
        <xdr:sp macro="" textlink="">
          <xdr:nvSpPr>
            <xdr:cNvPr id="258301" name="Check Box 253" hidden="1">
              <a:extLst>
                <a:ext uri="{63B3BB69-23CF-44E3-9099-C40C66FF867C}">
                  <a14:compatExt spid="_x0000_s258301"/>
                </a:ext>
                <a:ext uri="{FF2B5EF4-FFF2-40B4-BE49-F238E27FC236}">
                  <a16:creationId xmlns:a16="http://schemas.microsoft.com/office/drawing/2014/main" id="{00000000-0008-0000-0D00-0000FD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250</xdr:row>
          <xdr:rowOff>190500</xdr:rowOff>
        </xdr:from>
        <xdr:to>
          <xdr:col>10</xdr:col>
          <xdr:colOff>28575</xdr:colOff>
          <xdr:row>252</xdr:row>
          <xdr:rowOff>38100</xdr:rowOff>
        </xdr:to>
        <xdr:sp macro="" textlink="">
          <xdr:nvSpPr>
            <xdr:cNvPr id="258302" name="Check Box 254" hidden="1">
              <a:extLst>
                <a:ext uri="{63B3BB69-23CF-44E3-9099-C40C66FF867C}">
                  <a14:compatExt spid="_x0000_s258302"/>
                </a:ext>
                <a:ext uri="{FF2B5EF4-FFF2-40B4-BE49-F238E27FC236}">
                  <a16:creationId xmlns:a16="http://schemas.microsoft.com/office/drawing/2014/main" id="{00000000-0008-0000-0D00-0000FE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257</xdr:row>
          <xdr:rowOff>0</xdr:rowOff>
        </xdr:from>
        <xdr:to>
          <xdr:col>10</xdr:col>
          <xdr:colOff>28575</xdr:colOff>
          <xdr:row>260</xdr:row>
          <xdr:rowOff>152400</xdr:rowOff>
        </xdr:to>
        <xdr:sp macro="" textlink="">
          <xdr:nvSpPr>
            <xdr:cNvPr id="258303" name="Check Box 255" hidden="1">
              <a:extLst>
                <a:ext uri="{63B3BB69-23CF-44E3-9099-C40C66FF867C}">
                  <a14:compatExt spid="_x0000_s258303"/>
                </a:ext>
                <a:ext uri="{FF2B5EF4-FFF2-40B4-BE49-F238E27FC236}">
                  <a16:creationId xmlns:a16="http://schemas.microsoft.com/office/drawing/2014/main" id="{00000000-0008-0000-0D00-0000FFF0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257</xdr:row>
          <xdr:rowOff>0</xdr:rowOff>
        </xdr:from>
        <xdr:to>
          <xdr:col>10</xdr:col>
          <xdr:colOff>28575</xdr:colOff>
          <xdr:row>260</xdr:row>
          <xdr:rowOff>66675</xdr:rowOff>
        </xdr:to>
        <xdr:sp macro="" textlink="">
          <xdr:nvSpPr>
            <xdr:cNvPr id="258304" name="Check Box 256" hidden="1">
              <a:extLst>
                <a:ext uri="{63B3BB69-23CF-44E3-9099-C40C66FF867C}">
                  <a14:compatExt spid="_x0000_s258304"/>
                </a:ext>
                <a:ext uri="{FF2B5EF4-FFF2-40B4-BE49-F238E27FC236}">
                  <a16:creationId xmlns:a16="http://schemas.microsoft.com/office/drawing/2014/main" id="{00000000-0008-0000-0D00-000000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257</xdr:row>
          <xdr:rowOff>0</xdr:rowOff>
        </xdr:from>
        <xdr:to>
          <xdr:col>10</xdr:col>
          <xdr:colOff>28575</xdr:colOff>
          <xdr:row>260</xdr:row>
          <xdr:rowOff>142875</xdr:rowOff>
        </xdr:to>
        <xdr:sp macro="" textlink="">
          <xdr:nvSpPr>
            <xdr:cNvPr id="258305" name="Check Box 257" hidden="1">
              <a:extLst>
                <a:ext uri="{63B3BB69-23CF-44E3-9099-C40C66FF867C}">
                  <a14:compatExt spid="_x0000_s258305"/>
                </a:ext>
                <a:ext uri="{FF2B5EF4-FFF2-40B4-BE49-F238E27FC236}">
                  <a16:creationId xmlns:a16="http://schemas.microsoft.com/office/drawing/2014/main" id="{00000000-0008-0000-0D00-000001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257</xdr:row>
          <xdr:rowOff>219075</xdr:rowOff>
        </xdr:from>
        <xdr:to>
          <xdr:col>10</xdr:col>
          <xdr:colOff>28575</xdr:colOff>
          <xdr:row>259</xdr:row>
          <xdr:rowOff>19050</xdr:rowOff>
        </xdr:to>
        <xdr:sp macro="" textlink="">
          <xdr:nvSpPr>
            <xdr:cNvPr id="258306" name="Check Box 258" hidden="1">
              <a:extLst>
                <a:ext uri="{63B3BB69-23CF-44E3-9099-C40C66FF867C}">
                  <a14:compatExt spid="_x0000_s258306"/>
                </a:ext>
                <a:ext uri="{FF2B5EF4-FFF2-40B4-BE49-F238E27FC236}">
                  <a16:creationId xmlns:a16="http://schemas.microsoft.com/office/drawing/2014/main" id="{00000000-0008-0000-0D00-000002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257</xdr:row>
          <xdr:rowOff>95250</xdr:rowOff>
        </xdr:from>
        <xdr:to>
          <xdr:col>10</xdr:col>
          <xdr:colOff>28575</xdr:colOff>
          <xdr:row>261</xdr:row>
          <xdr:rowOff>76200</xdr:rowOff>
        </xdr:to>
        <xdr:sp macro="" textlink="">
          <xdr:nvSpPr>
            <xdr:cNvPr id="258307" name="Check Box 259" hidden="1">
              <a:extLst>
                <a:ext uri="{63B3BB69-23CF-44E3-9099-C40C66FF867C}">
                  <a14:compatExt spid="_x0000_s258307"/>
                </a:ext>
                <a:ext uri="{FF2B5EF4-FFF2-40B4-BE49-F238E27FC236}">
                  <a16:creationId xmlns:a16="http://schemas.microsoft.com/office/drawing/2014/main" id="{00000000-0008-0000-0D00-000003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257</xdr:row>
          <xdr:rowOff>95250</xdr:rowOff>
        </xdr:from>
        <xdr:to>
          <xdr:col>10</xdr:col>
          <xdr:colOff>28575</xdr:colOff>
          <xdr:row>260</xdr:row>
          <xdr:rowOff>133350</xdr:rowOff>
        </xdr:to>
        <xdr:sp macro="" textlink="">
          <xdr:nvSpPr>
            <xdr:cNvPr id="258308" name="Check Box 260" hidden="1">
              <a:extLst>
                <a:ext uri="{63B3BB69-23CF-44E3-9099-C40C66FF867C}">
                  <a14:compatExt spid="_x0000_s258308"/>
                </a:ext>
                <a:ext uri="{FF2B5EF4-FFF2-40B4-BE49-F238E27FC236}">
                  <a16:creationId xmlns:a16="http://schemas.microsoft.com/office/drawing/2014/main" id="{00000000-0008-0000-0D00-000004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257</xdr:row>
          <xdr:rowOff>95250</xdr:rowOff>
        </xdr:from>
        <xdr:to>
          <xdr:col>10</xdr:col>
          <xdr:colOff>28575</xdr:colOff>
          <xdr:row>261</xdr:row>
          <xdr:rowOff>19050</xdr:rowOff>
        </xdr:to>
        <xdr:sp macro="" textlink="">
          <xdr:nvSpPr>
            <xdr:cNvPr id="258309" name="Check Box 261" hidden="1">
              <a:extLst>
                <a:ext uri="{63B3BB69-23CF-44E3-9099-C40C66FF867C}">
                  <a14:compatExt spid="_x0000_s258309"/>
                </a:ext>
                <a:ext uri="{FF2B5EF4-FFF2-40B4-BE49-F238E27FC236}">
                  <a16:creationId xmlns:a16="http://schemas.microsoft.com/office/drawing/2014/main" id="{00000000-0008-0000-0D00-000005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257</xdr:row>
          <xdr:rowOff>95250</xdr:rowOff>
        </xdr:from>
        <xdr:to>
          <xdr:col>10</xdr:col>
          <xdr:colOff>28575</xdr:colOff>
          <xdr:row>259</xdr:row>
          <xdr:rowOff>38100</xdr:rowOff>
        </xdr:to>
        <xdr:sp macro="" textlink="">
          <xdr:nvSpPr>
            <xdr:cNvPr id="258310" name="Check Box 262" hidden="1">
              <a:extLst>
                <a:ext uri="{63B3BB69-23CF-44E3-9099-C40C66FF867C}">
                  <a14:compatExt spid="_x0000_s258310"/>
                </a:ext>
                <a:ext uri="{FF2B5EF4-FFF2-40B4-BE49-F238E27FC236}">
                  <a16:creationId xmlns:a16="http://schemas.microsoft.com/office/drawing/2014/main" id="{00000000-0008-0000-0D00-000006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257</xdr:row>
          <xdr:rowOff>190500</xdr:rowOff>
        </xdr:from>
        <xdr:to>
          <xdr:col>10</xdr:col>
          <xdr:colOff>28575</xdr:colOff>
          <xdr:row>261</xdr:row>
          <xdr:rowOff>38100</xdr:rowOff>
        </xdr:to>
        <xdr:sp macro="" textlink="">
          <xdr:nvSpPr>
            <xdr:cNvPr id="258311" name="Check Box 263" hidden="1">
              <a:extLst>
                <a:ext uri="{63B3BB69-23CF-44E3-9099-C40C66FF867C}">
                  <a14:compatExt spid="_x0000_s258311"/>
                </a:ext>
                <a:ext uri="{FF2B5EF4-FFF2-40B4-BE49-F238E27FC236}">
                  <a16:creationId xmlns:a16="http://schemas.microsoft.com/office/drawing/2014/main" id="{00000000-0008-0000-0D00-000007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257</xdr:row>
          <xdr:rowOff>190500</xdr:rowOff>
        </xdr:from>
        <xdr:to>
          <xdr:col>10</xdr:col>
          <xdr:colOff>28575</xdr:colOff>
          <xdr:row>260</xdr:row>
          <xdr:rowOff>104775</xdr:rowOff>
        </xdr:to>
        <xdr:sp macro="" textlink="">
          <xdr:nvSpPr>
            <xdr:cNvPr id="258312" name="Check Box 264" hidden="1">
              <a:extLst>
                <a:ext uri="{63B3BB69-23CF-44E3-9099-C40C66FF867C}">
                  <a14:compatExt spid="_x0000_s258312"/>
                </a:ext>
                <a:ext uri="{FF2B5EF4-FFF2-40B4-BE49-F238E27FC236}">
                  <a16:creationId xmlns:a16="http://schemas.microsoft.com/office/drawing/2014/main" id="{00000000-0008-0000-0D00-000008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257</xdr:row>
          <xdr:rowOff>190500</xdr:rowOff>
        </xdr:from>
        <xdr:to>
          <xdr:col>10</xdr:col>
          <xdr:colOff>28575</xdr:colOff>
          <xdr:row>261</xdr:row>
          <xdr:rowOff>28575</xdr:rowOff>
        </xdr:to>
        <xdr:sp macro="" textlink="">
          <xdr:nvSpPr>
            <xdr:cNvPr id="258313" name="Check Box 265" hidden="1">
              <a:extLst>
                <a:ext uri="{63B3BB69-23CF-44E3-9099-C40C66FF867C}">
                  <a14:compatExt spid="_x0000_s258313"/>
                </a:ext>
                <a:ext uri="{FF2B5EF4-FFF2-40B4-BE49-F238E27FC236}">
                  <a16:creationId xmlns:a16="http://schemas.microsoft.com/office/drawing/2014/main" id="{00000000-0008-0000-0D00-000009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257</xdr:row>
          <xdr:rowOff>190500</xdr:rowOff>
        </xdr:from>
        <xdr:to>
          <xdr:col>10</xdr:col>
          <xdr:colOff>28575</xdr:colOff>
          <xdr:row>259</xdr:row>
          <xdr:rowOff>38100</xdr:rowOff>
        </xdr:to>
        <xdr:sp macro="" textlink="">
          <xdr:nvSpPr>
            <xdr:cNvPr id="258314" name="Check Box 266" hidden="1">
              <a:extLst>
                <a:ext uri="{63B3BB69-23CF-44E3-9099-C40C66FF867C}">
                  <a14:compatExt spid="_x0000_s258314"/>
                </a:ext>
                <a:ext uri="{FF2B5EF4-FFF2-40B4-BE49-F238E27FC236}">
                  <a16:creationId xmlns:a16="http://schemas.microsoft.com/office/drawing/2014/main" id="{00000000-0008-0000-0D00-00000A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265</xdr:row>
          <xdr:rowOff>0</xdr:rowOff>
        </xdr:from>
        <xdr:to>
          <xdr:col>10</xdr:col>
          <xdr:colOff>28575</xdr:colOff>
          <xdr:row>268</xdr:row>
          <xdr:rowOff>19050</xdr:rowOff>
        </xdr:to>
        <xdr:sp macro="" textlink="">
          <xdr:nvSpPr>
            <xdr:cNvPr id="258315" name="Check Box 267" hidden="1">
              <a:extLst>
                <a:ext uri="{63B3BB69-23CF-44E3-9099-C40C66FF867C}">
                  <a14:compatExt spid="_x0000_s258315"/>
                </a:ext>
                <a:ext uri="{FF2B5EF4-FFF2-40B4-BE49-F238E27FC236}">
                  <a16:creationId xmlns:a16="http://schemas.microsoft.com/office/drawing/2014/main" id="{00000000-0008-0000-0D00-00000B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265</xdr:row>
          <xdr:rowOff>0</xdr:rowOff>
        </xdr:from>
        <xdr:to>
          <xdr:col>10</xdr:col>
          <xdr:colOff>28575</xdr:colOff>
          <xdr:row>267</xdr:row>
          <xdr:rowOff>104775</xdr:rowOff>
        </xdr:to>
        <xdr:sp macro="" textlink="">
          <xdr:nvSpPr>
            <xdr:cNvPr id="258316" name="Check Box 268" hidden="1">
              <a:extLst>
                <a:ext uri="{63B3BB69-23CF-44E3-9099-C40C66FF867C}">
                  <a14:compatExt spid="_x0000_s258316"/>
                </a:ext>
                <a:ext uri="{FF2B5EF4-FFF2-40B4-BE49-F238E27FC236}">
                  <a16:creationId xmlns:a16="http://schemas.microsoft.com/office/drawing/2014/main" id="{00000000-0008-0000-0D00-00000C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265</xdr:row>
          <xdr:rowOff>0</xdr:rowOff>
        </xdr:from>
        <xdr:to>
          <xdr:col>10</xdr:col>
          <xdr:colOff>28575</xdr:colOff>
          <xdr:row>268</xdr:row>
          <xdr:rowOff>0</xdr:rowOff>
        </xdr:to>
        <xdr:sp macro="" textlink="">
          <xdr:nvSpPr>
            <xdr:cNvPr id="258317" name="Check Box 269" hidden="1">
              <a:extLst>
                <a:ext uri="{63B3BB69-23CF-44E3-9099-C40C66FF867C}">
                  <a14:compatExt spid="_x0000_s258317"/>
                </a:ext>
                <a:ext uri="{FF2B5EF4-FFF2-40B4-BE49-F238E27FC236}">
                  <a16:creationId xmlns:a16="http://schemas.microsoft.com/office/drawing/2014/main" id="{00000000-0008-0000-0D00-00000D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265</xdr:row>
          <xdr:rowOff>219075</xdr:rowOff>
        </xdr:from>
        <xdr:to>
          <xdr:col>10</xdr:col>
          <xdr:colOff>28575</xdr:colOff>
          <xdr:row>267</xdr:row>
          <xdr:rowOff>0</xdr:rowOff>
        </xdr:to>
        <xdr:sp macro="" textlink="">
          <xdr:nvSpPr>
            <xdr:cNvPr id="258318" name="Check Box 270" hidden="1">
              <a:extLst>
                <a:ext uri="{63B3BB69-23CF-44E3-9099-C40C66FF867C}">
                  <a14:compatExt spid="_x0000_s258318"/>
                </a:ext>
                <a:ext uri="{FF2B5EF4-FFF2-40B4-BE49-F238E27FC236}">
                  <a16:creationId xmlns:a16="http://schemas.microsoft.com/office/drawing/2014/main" id="{00000000-0008-0000-0D00-00000E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265</xdr:row>
          <xdr:rowOff>95250</xdr:rowOff>
        </xdr:from>
        <xdr:to>
          <xdr:col>10</xdr:col>
          <xdr:colOff>28575</xdr:colOff>
          <xdr:row>268</xdr:row>
          <xdr:rowOff>114300</xdr:rowOff>
        </xdr:to>
        <xdr:sp macro="" textlink="">
          <xdr:nvSpPr>
            <xdr:cNvPr id="258319" name="Check Box 271" hidden="1">
              <a:extLst>
                <a:ext uri="{63B3BB69-23CF-44E3-9099-C40C66FF867C}">
                  <a14:compatExt spid="_x0000_s258319"/>
                </a:ext>
                <a:ext uri="{FF2B5EF4-FFF2-40B4-BE49-F238E27FC236}">
                  <a16:creationId xmlns:a16="http://schemas.microsoft.com/office/drawing/2014/main" id="{00000000-0008-0000-0D00-00000F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265</xdr:row>
          <xdr:rowOff>95250</xdr:rowOff>
        </xdr:from>
        <xdr:to>
          <xdr:col>10</xdr:col>
          <xdr:colOff>28575</xdr:colOff>
          <xdr:row>268</xdr:row>
          <xdr:rowOff>0</xdr:rowOff>
        </xdr:to>
        <xdr:sp macro="" textlink="">
          <xdr:nvSpPr>
            <xdr:cNvPr id="258320" name="Check Box 272" hidden="1">
              <a:extLst>
                <a:ext uri="{63B3BB69-23CF-44E3-9099-C40C66FF867C}">
                  <a14:compatExt spid="_x0000_s258320"/>
                </a:ext>
                <a:ext uri="{FF2B5EF4-FFF2-40B4-BE49-F238E27FC236}">
                  <a16:creationId xmlns:a16="http://schemas.microsoft.com/office/drawing/2014/main" id="{00000000-0008-0000-0D00-000010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265</xdr:row>
          <xdr:rowOff>95250</xdr:rowOff>
        </xdr:from>
        <xdr:to>
          <xdr:col>10</xdr:col>
          <xdr:colOff>28575</xdr:colOff>
          <xdr:row>268</xdr:row>
          <xdr:rowOff>57150</xdr:rowOff>
        </xdr:to>
        <xdr:sp macro="" textlink="">
          <xdr:nvSpPr>
            <xdr:cNvPr id="258321" name="Check Box 273" hidden="1">
              <a:extLst>
                <a:ext uri="{63B3BB69-23CF-44E3-9099-C40C66FF867C}">
                  <a14:compatExt spid="_x0000_s258321"/>
                </a:ext>
                <a:ext uri="{FF2B5EF4-FFF2-40B4-BE49-F238E27FC236}">
                  <a16:creationId xmlns:a16="http://schemas.microsoft.com/office/drawing/2014/main" id="{00000000-0008-0000-0D00-000011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265</xdr:row>
          <xdr:rowOff>95250</xdr:rowOff>
        </xdr:from>
        <xdr:to>
          <xdr:col>10</xdr:col>
          <xdr:colOff>28575</xdr:colOff>
          <xdr:row>266</xdr:row>
          <xdr:rowOff>76200</xdr:rowOff>
        </xdr:to>
        <xdr:sp macro="" textlink="">
          <xdr:nvSpPr>
            <xdr:cNvPr id="258322" name="Check Box 274" hidden="1">
              <a:extLst>
                <a:ext uri="{63B3BB69-23CF-44E3-9099-C40C66FF867C}">
                  <a14:compatExt spid="_x0000_s258322"/>
                </a:ext>
                <a:ext uri="{FF2B5EF4-FFF2-40B4-BE49-F238E27FC236}">
                  <a16:creationId xmlns:a16="http://schemas.microsoft.com/office/drawing/2014/main" id="{00000000-0008-0000-0D00-000012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265</xdr:row>
          <xdr:rowOff>190500</xdr:rowOff>
        </xdr:from>
        <xdr:to>
          <xdr:col>10</xdr:col>
          <xdr:colOff>28575</xdr:colOff>
          <xdr:row>269</xdr:row>
          <xdr:rowOff>0</xdr:rowOff>
        </xdr:to>
        <xdr:sp macro="" textlink="">
          <xdr:nvSpPr>
            <xdr:cNvPr id="258323" name="Check Box 275" hidden="1">
              <a:extLst>
                <a:ext uri="{63B3BB69-23CF-44E3-9099-C40C66FF867C}">
                  <a14:compatExt spid="_x0000_s258323"/>
                </a:ext>
                <a:ext uri="{FF2B5EF4-FFF2-40B4-BE49-F238E27FC236}">
                  <a16:creationId xmlns:a16="http://schemas.microsoft.com/office/drawing/2014/main" id="{00000000-0008-0000-0D00-000013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265</xdr:row>
          <xdr:rowOff>190500</xdr:rowOff>
        </xdr:from>
        <xdr:to>
          <xdr:col>10</xdr:col>
          <xdr:colOff>28575</xdr:colOff>
          <xdr:row>268</xdr:row>
          <xdr:rowOff>66675</xdr:rowOff>
        </xdr:to>
        <xdr:sp macro="" textlink="">
          <xdr:nvSpPr>
            <xdr:cNvPr id="258324" name="Check Box 276" hidden="1">
              <a:extLst>
                <a:ext uri="{63B3BB69-23CF-44E3-9099-C40C66FF867C}">
                  <a14:compatExt spid="_x0000_s258324"/>
                </a:ext>
                <a:ext uri="{FF2B5EF4-FFF2-40B4-BE49-F238E27FC236}">
                  <a16:creationId xmlns:a16="http://schemas.microsoft.com/office/drawing/2014/main" id="{00000000-0008-0000-0D00-000014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265</xdr:row>
          <xdr:rowOff>190500</xdr:rowOff>
        </xdr:from>
        <xdr:to>
          <xdr:col>10</xdr:col>
          <xdr:colOff>28575</xdr:colOff>
          <xdr:row>268</xdr:row>
          <xdr:rowOff>152400</xdr:rowOff>
        </xdr:to>
        <xdr:sp macro="" textlink="">
          <xdr:nvSpPr>
            <xdr:cNvPr id="258325" name="Check Box 277" hidden="1">
              <a:extLst>
                <a:ext uri="{63B3BB69-23CF-44E3-9099-C40C66FF867C}">
                  <a14:compatExt spid="_x0000_s258325"/>
                </a:ext>
                <a:ext uri="{FF2B5EF4-FFF2-40B4-BE49-F238E27FC236}">
                  <a16:creationId xmlns:a16="http://schemas.microsoft.com/office/drawing/2014/main" id="{00000000-0008-0000-0D00-000015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265</xdr:row>
          <xdr:rowOff>190500</xdr:rowOff>
        </xdr:from>
        <xdr:to>
          <xdr:col>10</xdr:col>
          <xdr:colOff>28575</xdr:colOff>
          <xdr:row>267</xdr:row>
          <xdr:rowOff>0</xdr:rowOff>
        </xdr:to>
        <xdr:sp macro="" textlink="">
          <xdr:nvSpPr>
            <xdr:cNvPr id="258326" name="Check Box 278" hidden="1">
              <a:extLst>
                <a:ext uri="{63B3BB69-23CF-44E3-9099-C40C66FF867C}">
                  <a14:compatExt spid="_x0000_s258326"/>
                </a:ext>
                <a:ext uri="{FF2B5EF4-FFF2-40B4-BE49-F238E27FC236}">
                  <a16:creationId xmlns:a16="http://schemas.microsoft.com/office/drawing/2014/main" id="{00000000-0008-0000-0D00-000016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272</xdr:row>
          <xdr:rowOff>0</xdr:rowOff>
        </xdr:from>
        <xdr:to>
          <xdr:col>10</xdr:col>
          <xdr:colOff>28575</xdr:colOff>
          <xdr:row>275</xdr:row>
          <xdr:rowOff>152400</xdr:rowOff>
        </xdr:to>
        <xdr:sp macro="" textlink="">
          <xdr:nvSpPr>
            <xdr:cNvPr id="258327" name="Check Box 279" hidden="1">
              <a:extLst>
                <a:ext uri="{63B3BB69-23CF-44E3-9099-C40C66FF867C}">
                  <a14:compatExt spid="_x0000_s258327"/>
                </a:ext>
                <a:ext uri="{FF2B5EF4-FFF2-40B4-BE49-F238E27FC236}">
                  <a16:creationId xmlns:a16="http://schemas.microsoft.com/office/drawing/2014/main" id="{00000000-0008-0000-0D00-000017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272</xdr:row>
          <xdr:rowOff>0</xdr:rowOff>
        </xdr:from>
        <xdr:to>
          <xdr:col>10</xdr:col>
          <xdr:colOff>28575</xdr:colOff>
          <xdr:row>275</xdr:row>
          <xdr:rowOff>66675</xdr:rowOff>
        </xdr:to>
        <xdr:sp macro="" textlink="">
          <xdr:nvSpPr>
            <xdr:cNvPr id="258328" name="Check Box 280" hidden="1">
              <a:extLst>
                <a:ext uri="{63B3BB69-23CF-44E3-9099-C40C66FF867C}">
                  <a14:compatExt spid="_x0000_s258328"/>
                </a:ext>
                <a:ext uri="{FF2B5EF4-FFF2-40B4-BE49-F238E27FC236}">
                  <a16:creationId xmlns:a16="http://schemas.microsoft.com/office/drawing/2014/main" id="{00000000-0008-0000-0D00-000018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272</xdr:row>
          <xdr:rowOff>0</xdr:rowOff>
        </xdr:from>
        <xdr:to>
          <xdr:col>10</xdr:col>
          <xdr:colOff>28575</xdr:colOff>
          <xdr:row>275</xdr:row>
          <xdr:rowOff>142875</xdr:rowOff>
        </xdr:to>
        <xdr:sp macro="" textlink="">
          <xdr:nvSpPr>
            <xdr:cNvPr id="258329" name="Check Box 281" hidden="1">
              <a:extLst>
                <a:ext uri="{63B3BB69-23CF-44E3-9099-C40C66FF867C}">
                  <a14:compatExt spid="_x0000_s258329"/>
                </a:ext>
                <a:ext uri="{FF2B5EF4-FFF2-40B4-BE49-F238E27FC236}">
                  <a16:creationId xmlns:a16="http://schemas.microsoft.com/office/drawing/2014/main" id="{00000000-0008-0000-0D00-000019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272</xdr:row>
          <xdr:rowOff>219075</xdr:rowOff>
        </xdr:from>
        <xdr:to>
          <xdr:col>10</xdr:col>
          <xdr:colOff>28575</xdr:colOff>
          <xdr:row>274</xdr:row>
          <xdr:rowOff>19050</xdr:rowOff>
        </xdr:to>
        <xdr:sp macro="" textlink="">
          <xdr:nvSpPr>
            <xdr:cNvPr id="258330" name="Check Box 282" hidden="1">
              <a:extLst>
                <a:ext uri="{63B3BB69-23CF-44E3-9099-C40C66FF867C}">
                  <a14:compatExt spid="_x0000_s258330"/>
                </a:ext>
                <a:ext uri="{FF2B5EF4-FFF2-40B4-BE49-F238E27FC236}">
                  <a16:creationId xmlns:a16="http://schemas.microsoft.com/office/drawing/2014/main" id="{00000000-0008-0000-0D00-00001A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272</xdr:row>
          <xdr:rowOff>95250</xdr:rowOff>
        </xdr:from>
        <xdr:to>
          <xdr:col>10</xdr:col>
          <xdr:colOff>28575</xdr:colOff>
          <xdr:row>276</xdr:row>
          <xdr:rowOff>76200</xdr:rowOff>
        </xdr:to>
        <xdr:sp macro="" textlink="">
          <xdr:nvSpPr>
            <xdr:cNvPr id="258331" name="Check Box 283" hidden="1">
              <a:extLst>
                <a:ext uri="{63B3BB69-23CF-44E3-9099-C40C66FF867C}">
                  <a14:compatExt spid="_x0000_s258331"/>
                </a:ext>
                <a:ext uri="{FF2B5EF4-FFF2-40B4-BE49-F238E27FC236}">
                  <a16:creationId xmlns:a16="http://schemas.microsoft.com/office/drawing/2014/main" id="{00000000-0008-0000-0D00-00001B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272</xdr:row>
          <xdr:rowOff>95250</xdr:rowOff>
        </xdr:from>
        <xdr:to>
          <xdr:col>10</xdr:col>
          <xdr:colOff>28575</xdr:colOff>
          <xdr:row>275</xdr:row>
          <xdr:rowOff>133350</xdr:rowOff>
        </xdr:to>
        <xdr:sp macro="" textlink="">
          <xdr:nvSpPr>
            <xdr:cNvPr id="258332" name="Check Box 284" hidden="1">
              <a:extLst>
                <a:ext uri="{63B3BB69-23CF-44E3-9099-C40C66FF867C}">
                  <a14:compatExt spid="_x0000_s258332"/>
                </a:ext>
                <a:ext uri="{FF2B5EF4-FFF2-40B4-BE49-F238E27FC236}">
                  <a16:creationId xmlns:a16="http://schemas.microsoft.com/office/drawing/2014/main" id="{00000000-0008-0000-0D00-00001C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272</xdr:row>
          <xdr:rowOff>95250</xdr:rowOff>
        </xdr:from>
        <xdr:to>
          <xdr:col>10</xdr:col>
          <xdr:colOff>28575</xdr:colOff>
          <xdr:row>276</xdr:row>
          <xdr:rowOff>19050</xdr:rowOff>
        </xdr:to>
        <xdr:sp macro="" textlink="">
          <xdr:nvSpPr>
            <xdr:cNvPr id="258333" name="Check Box 285" hidden="1">
              <a:extLst>
                <a:ext uri="{63B3BB69-23CF-44E3-9099-C40C66FF867C}">
                  <a14:compatExt spid="_x0000_s258333"/>
                </a:ext>
                <a:ext uri="{FF2B5EF4-FFF2-40B4-BE49-F238E27FC236}">
                  <a16:creationId xmlns:a16="http://schemas.microsoft.com/office/drawing/2014/main" id="{00000000-0008-0000-0D00-00001D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272</xdr:row>
          <xdr:rowOff>95250</xdr:rowOff>
        </xdr:from>
        <xdr:to>
          <xdr:col>10</xdr:col>
          <xdr:colOff>28575</xdr:colOff>
          <xdr:row>274</xdr:row>
          <xdr:rowOff>38100</xdr:rowOff>
        </xdr:to>
        <xdr:sp macro="" textlink="">
          <xdr:nvSpPr>
            <xdr:cNvPr id="258334" name="Check Box 286" hidden="1">
              <a:extLst>
                <a:ext uri="{63B3BB69-23CF-44E3-9099-C40C66FF867C}">
                  <a14:compatExt spid="_x0000_s258334"/>
                </a:ext>
                <a:ext uri="{FF2B5EF4-FFF2-40B4-BE49-F238E27FC236}">
                  <a16:creationId xmlns:a16="http://schemas.microsoft.com/office/drawing/2014/main" id="{00000000-0008-0000-0D00-00001E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272</xdr:row>
          <xdr:rowOff>190500</xdr:rowOff>
        </xdr:from>
        <xdr:to>
          <xdr:col>10</xdr:col>
          <xdr:colOff>28575</xdr:colOff>
          <xdr:row>276</xdr:row>
          <xdr:rowOff>38100</xdr:rowOff>
        </xdr:to>
        <xdr:sp macro="" textlink="">
          <xdr:nvSpPr>
            <xdr:cNvPr id="258335" name="Check Box 287" hidden="1">
              <a:extLst>
                <a:ext uri="{63B3BB69-23CF-44E3-9099-C40C66FF867C}">
                  <a14:compatExt spid="_x0000_s258335"/>
                </a:ext>
                <a:ext uri="{FF2B5EF4-FFF2-40B4-BE49-F238E27FC236}">
                  <a16:creationId xmlns:a16="http://schemas.microsoft.com/office/drawing/2014/main" id="{00000000-0008-0000-0D00-00001F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272</xdr:row>
          <xdr:rowOff>190500</xdr:rowOff>
        </xdr:from>
        <xdr:to>
          <xdr:col>10</xdr:col>
          <xdr:colOff>28575</xdr:colOff>
          <xdr:row>275</xdr:row>
          <xdr:rowOff>104775</xdr:rowOff>
        </xdr:to>
        <xdr:sp macro="" textlink="">
          <xdr:nvSpPr>
            <xdr:cNvPr id="258336" name="Check Box 288" hidden="1">
              <a:extLst>
                <a:ext uri="{63B3BB69-23CF-44E3-9099-C40C66FF867C}">
                  <a14:compatExt spid="_x0000_s258336"/>
                </a:ext>
                <a:ext uri="{FF2B5EF4-FFF2-40B4-BE49-F238E27FC236}">
                  <a16:creationId xmlns:a16="http://schemas.microsoft.com/office/drawing/2014/main" id="{00000000-0008-0000-0D00-000020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272</xdr:row>
          <xdr:rowOff>190500</xdr:rowOff>
        </xdr:from>
        <xdr:to>
          <xdr:col>10</xdr:col>
          <xdr:colOff>28575</xdr:colOff>
          <xdr:row>276</xdr:row>
          <xdr:rowOff>28575</xdr:rowOff>
        </xdr:to>
        <xdr:sp macro="" textlink="">
          <xdr:nvSpPr>
            <xdr:cNvPr id="258337" name="Check Box 289" hidden="1">
              <a:extLst>
                <a:ext uri="{63B3BB69-23CF-44E3-9099-C40C66FF867C}">
                  <a14:compatExt spid="_x0000_s258337"/>
                </a:ext>
                <a:ext uri="{FF2B5EF4-FFF2-40B4-BE49-F238E27FC236}">
                  <a16:creationId xmlns:a16="http://schemas.microsoft.com/office/drawing/2014/main" id="{00000000-0008-0000-0D00-000021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272</xdr:row>
          <xdr:rowOff>190500</xdr:rowOff>
        </xdr:from>
        <xdr:to>
          <xdr:col>10</xdr:col>
          <xdr:colOff>28575</xdr:colOff>
          <xdr:row>274</xdr:row>
          <xdr:rowOff>38100</xdr:rowOff>
        </xdr:to>
        <xdr:sp macro="" textlink="">
          <xdr:nvSpPr>
            <xdr:cNvPr id="258338" name="Check Box 290" hidden="1">
              <a:extLst>
                <a:ext uri="{63B3BB69-23CF-44E3-9099-C40C66FF867C}">
                  <a14:compatExt spid="_x0000_s258338"/>
                </a:ext>
                <a:ext uri="{FF2B5EF4-FFF2-40B4-BE49-F238E27FC236}">
                  <a16:creationId xmlns:a16="http://schemas.microsoft.com/office/drawing/2014/main" id="{00000000-0008-0000-0D00-000022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279</xdr:row>
          <xdr:rowOff>0</xdr:rowOff>
        </xdr:from>
        <xdr:to>
          <xdr:col>10</xdr:col>
          <xdr:colOff>28575</xdr:colOff>
          <xdr:row>282</xdr:row>
          <xdr:rowOff>152400</xdr:rowOff>
        </xdr:to>
        <xdr:sp macro="" textlink="">
          <xdr:nvSpPr>
            <xdr:cNvPr id="258339" name="Check Box 291" hidden="1">
              <a:extLst>
                <a:ext uri="{63B3BB69-23CF-44E3-9099-C40C66FF867C}">
                  <a14:compatExt spid="_x0000_s258339"/>
                </a:ext>
                <a:ext uri="{FF2B5EF4-FFF2-40B4-BE49-F238E27FC236}">
                  <a16:creationId xmlns:a16="http://schemas.microsoft.com/office/drawing/2014/main" id="{00000000-0008-0000-0D00-000023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279</xdr:row>
          <xdr:rowOff>0</xdr:rowOff>
        </xdr:from>
        <xdr:to>
          <xdr:col>10</xdr:col>
          <xdr:colOff>28575</xdr:colOff>
          <xdr:row>282</xdr:row>
          <xdr:rowOff>66675</xdr:rowOff>
        </xdr:to>
        <xdr:sp macro="" textlink="">
          <xdr:nvSpPr>
            <xdr:cNvPr id="258340" name="Check Box 292" hidden="1">
              <a:extLst>
                <a:ext uri="{63B3BB69-23CF-44E3-9099-C40C66FF867C}">
                  <a14:compatExt spid="_x0000_s258340"/>
                </a:ext>
                <a:ext uri="{FF2B5EF4-FFF2-40B4-BE49-F238E27FC236}">
                  <a16:creationId xmlns:a16="http://schemas.microsoft.com/office/drawing/2014/main" id="{00000000-0008-0000-0D00-000024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279</xdr:row>
          <xdr:rowOff>0</xdr:rowOff>
        </xdr:from>
        <xdr:to>
          <xdr:col>10</xdr:col>
          <xdr:colOff>28575</xdr:colOff>
          <xdr:row>282</xdr:row>
          <xdr:rowOff>142875</xdr:rowOff>
        </xdr:to>
        <xdr:sp macro="" textlink="">
          <xdr:nvSpPr>
            <xdr:cNvPr id="258341" name="Check Box 293" hidden="1">
              <a:extLst>
                <a:ext uri="{63B3BB69-23CF-44E3-9099-C40C66FF867C}">
                  <a14:compatExt spid="_x0000_s258341"/>
                </a:ext>
                <a:ext uri="{FF2B5EF4-FFF2-40B4-BE49-F238E27FC236}">
                  <a16:creationId xmlns:a16="http://schemas.microsoft.com/office/drawing/2014/main" id="{00000000-0008-0000-0D00-000025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279</xdr:row>
          <xdr:rowOff>219075</xdr:rowOff>
        </xdr:from>
        <xdr:to>
          <xdr:col>10</xdr:col>
          <xdr:colOff>28575</xdr:colOff>
          <xdr:row>281</xdr:row>
          <xdr:rowOff>19050</xdr:rowOff>
        </xdr:to>
        <xdr:sp macro="" textlink="">
          <xdr:nvSpPr>
            <xdr:cNvPr id="258342" name="Check Box 294" hidden="1">
              <a:extLst>
                <a:ext uri="{63B3BB69-23CF-44E3-9099-C40C66FF867C}">
                  <a14:compatExt spid="_x0000_s258342"/>
                </a:ext>
                <a:ext uri="{FF2B5EF4-FFF2-40B4-BE49-F238E27FC236}">
                  <a16:creationId xmlns:a16="http://schemas.microsoft.com/office/drawing/2014/main" id="{00000000-0008-0000-0D00-000026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279</xdr:row>
          <xdr:rowOff>95250</xdr:rowOff>
        </xdr:from>
        <xdr:to>
          <xdr:col>10</xdr:col>
          <xdr:colOff>28575</xdr:colOff>
          <xdr:row>283</xdr:row>
          <xdr:rowOff>76200</xdr:rowOff>
        </xdr:to>
        <xdr:sp macro="" textlink="">
          <xdr:nvSpPr>
            <xdr:cNvPr id="258343" name="Check Box 295" hidden="1">
              <a:extLst>
                <a:ext uri="{63B3BB69-23CF-44E3-9099-C40C66FF867C}">
                  <a14:compatExt spid="_x0000_s258343"/>
                </a:ext>
                <a:ext uri="{FF2B5EF4-FFF2-40B4-BE49-F238E27FC236}">
                  <a16:creationId xmlns:a16="http://schemas.microsoft.com/office/drawing/2014/main" id="{00000000-0008-0000-0D00-000027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279</xdr:row>
          <xdr:rowOff>95250</xdr:rowOff>
        </xdr:from>
        <xdr:to>
          <xdr:col>10</xdr:col>
          <xdr:colOff>28575</xdr:colOff>
          <xdr:row>282</xdr:row>
          <xdr:rowOff>133350</xdr:rowOff>
        </xdr:to>
        <xdr:sp macro="" textlink="">
          <xdr:nvSpPr>
            <xdr:cNvPr id="258344" name="Check Box 296" hidden="1">
              <a:extLst>
                <a:ext uri="{63B3BB69-23CF-44E3-9099-C40C66FF867C}">
                  <a14:compatExt spid="_x0000_s258344"/>
                </a:ext>
                <a:ext uri="{FF2B5EF4-FFF2-40B4-BE49-F238E27FC236}">
                  <a16:creationId xmlns:a16="http://schemas.microsoft.com/office/drawing/2014/main" id="{00000000-0008-0000-0D00-000028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279</xdr:row>
          <xdr:rowOff>95250</xdr:rowOff>
        </xdr:from>
        <xdr:to>
          <xdr:col>10</xdr:col>
          <xdr:colOff>28575</xdr:colOff>
          <xdr:row>283</xdr:row>
          <xdr:rowOff>19050</xdr:rowOff>
        </xdr:to>
        <xdr:sp macro="" textlink="">
          <xdr:nvSpPr>
            <xdr:cNvPr id="258345" name="Check Box 297" hidden="1">
              <a:extLst>
                <a:ext uri="{63B3BB69-23CF-44E3-9099-C40C66FF867C}">
                  <a14:compatExt spid="_x0000_s258345"/>
                </a:ext>
                <a:ext uri="{FF2B5EF4-FFF2-40B4-BE49-F238E27FC236}">
                  <a16:creationId xmlns:a16="http://schemas.microsoft.com/office/drawing/2014/main" id="{00000000-0008-0000-0D00-000029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279</xdr:row>
          <xdr:rowOff>95250</xdr:rowOff>
        </xdr:from>
        <xdr:to>
          <xdr:col>10</xdr:col>
          <xdr:colOff>28575</xdr:colOff>
          <xdr:row>281</xdr:row>
          <xdr:rowOff>38100</xdr:rowOff>
        </xdr:to>
        <xdr:sp macro="" textlink="">
          <xdr:nvSpPr>
            <xdr:cNvPr id="258346" name="Check Box 298" hidden="1">
              <a:extLst>
                <a:ext uri="{63B3BB69-23CF-44E3-9099-C40C66FF867C}">
                  <a14:compatExt spid="_x0000_s258346"/>
                </a:ext>
                <a:ext uri="{FF2B5EF4-FFF2-40B4-BE49-F238E27FC236}">
                  <a16:creationId xmlns:a16="http://schemas.microsoft.com/office/drawing/2014/main" id="{00000000-0008-0000-0D00-00002A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279</xdr:row>
          <xdr:rowOff>190500</xdr:rowOff>
        </xdr:from>
        <xdr:to>
          <xdr:col>10</xdr:col>
          <xdr:colOff>28575</xdr:colOff>
          <xdr:row>283</xdr:row>
          <xdr:rowOff>38100</xdr:rowOff>
        </xdr:to>
        <xdr:sp macro="" textlink="">
          <xdr:nvSpPr>
            <xdr:cNvPr id="258347" name="Check Box 299" hidden="1">
              <a:extLst>
                <a:ext uri="{63B3BB69-23CF-44E3-9099-C40C66FF867C}">
                  <a14:compatExt spid="_x0000_s258347"/>
                </a:ext>
                <a:ext uri="{FF2B5EF4-FFF2-40B4-BE49-F238E27FC236}">
                  <a16:creationId xmlns:a16="http://schemas.microsoft.com/office/drawing/2014/main" id="{00000000-0008-0000-0D00-00002B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279</xdr:row>
          <xdr:rowOff>190500</xdr:rowOff>
        </xdr:from>
        <xdr:to>
          <xdr:col>10</xdr:col>
          <xdr:colOff>28575</xdr:colOff>
          <xdr:row>282</xdr:row>
          <xdr:rowOff>104775</xdr:rowOff>
        </xdr:to>
        <xdr:sp macro="" textlink="">
          <xdr:nvSpPr>
            <xdr:cNvPr id="258348" name="Check Box 300" hidden="1">
              <a:extLst>
                <a:ext uri="{63B3BB69-23CF-44E3-9099-C40C66FF867C}">
                  <a14:compatExt spid="_x0000_s258348"/>
                </a:ext>
                <a:ext uri="{FF2B5EF4-FFF2-40B4-BE49-F238E27FC236}">
                  <a16:creationId xmlns:a16="http://schemas.microsoft.com/office/drawing/2014/main" id="{00000000-0008-0000-0D00-00002C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279</xdr:row>
          <xdr:rowOff>190500</xdr:rowOff>
        </xdr:from>
        <xdr:to>
          <xdr:col>10</xdr:col>
          <xdr:colOff>28575</xdr:colOff>
          <xdr:row>283</xdr:row>
          <xdr:rowOff>28575</xdr:rowOff>
        </xdr:to>
        <xdr:sp macro="" textlink="">
          <xdr:nvSpPr>
            <xdr:cNvPr id="258349" name="Check Box 301" hidden="1">
              <a:extLst>
                <a:ext uri="{63B3BB69-23CF-44E3-9099-C40C66FF867C}">
                  <a14:compatExt spid="_x0000_s258349"/>
                </a:ext>
                <a:ext uri="{FF2B5EF4-FFF2-40B4-BE49-F238E27FC236}">
                  <a16:creationId xmlns:a16="http://schemas.microsoft.com/office/drawing/2014/main" id="{00000000-0008-0000-0D00-00002D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685800</xdr:colOff>
          <xdr:row>279</xdr:row>
          <xdr:rowOff>190500</xdr:rowOff>
        </xdr:from>
        <xdr:to>
          <xdr:col>10</xdr:col>
          <xdr:colOff>28575</xdr:colOff>
          <xdr:row>281</xdr:row>
          <xdr:rowOff>38100</xdr:rowOff>
        </xdr:to>
        <xdr:sp macro="" textlink="">
          <xdr:nvSpPr>
            <xdr:cNvPr id="258350" name="Check Box 302" hidden="1">
              <a:extLst>
                <a:ext uri="{63B3BB69-23CF-44E3-9099-C40C66FF867C}">
                  <a14:compatExt spid="_x0000_s258350"/>
                </a:ext>
                <a:ext uri="{FF2B5EF4-FFF2-40B4-BE49-F238E27FC236}">
                  <a16:creationId xmlns:a16="http://schemas.microsoft.com/office/drawing/2014/main" id="{00000000-0008-0000-0D00-00002EF10300}"/>
                </a:ext>
              </a:extLst>
            </xdr:cNvPr>
            <xdr:cNvSpPr/>
          </xdr:nvSpPr>
          <xdr:spPr bwMode="auto">
            <a:xfrm>
              <a:off x="0" y="0"/>
              <a:ext cx="0" cy="0"/>
            </a:xfrm>
            <a:prstGeom prst="rect">
              <a:avLst/>
            </a:prstGeom>
            <a:noFill/>
            <a:ln>
              <a:noFill/>
            </a:ln>
            <a:effectLst/>
            <a:extLst>
              <a:ext uri="{909E8E84-426E-40DD-AFC4-6F175D3DCCD1}">
                <a14:hiddenFill>
                  <a:solidFill>
                    <a:srgbClr val="FFFFE1"/>
                  </a:solidFill>
                </a14:hiddenFill>
              </a:ext>
              <a:ext uri="{91240B29-F687-4F45-9708-019B960494DF}">
                <a14:hiddenLine w="9525">
                  <a:solidFill>
                    <a:srgbClr val="000000"/>
                  </a:solidFill>
                  <a:miter lim="800000"/>
                  <a:headEnd/>
                  <a:tailEnd/>
                </a14:hiddenLine>
              </a:ext>
              <a:ext uri="{53640926-AAD7-44D8-BBD7-CCE9431645EC}">
                <a14:shadowObscured val="1"/>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editAs="oneCell">
    <xdr:from>
      <xdr:col>3</xdr:col>
      <xdr:colOff>1089660</xdr:colOff>
      <xdr:row>43</xdr:row>
      <xdr:rowOff>11430</xdr:rowOff>
    </xdr:from>
    <xdr:to>
      <xdr:col>6</xdr:col>
      <xdr:colOff>224579</xdr:colOff>
      <xdr:row>45</xdr:row>
      <xdr:rowOff>194310</xdr:rowOff>
    </xdr:to>
    <xdr:pic>
      <xdr:nvPicPr>
        <xdr:cNvPr id="2" name="図 7">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7056" r="17728"/>
        <a:stretch>
          <a:fillRect/>
        </a:stretch>
      </xdr:blipFill>
      <xdr:spPr bwMode="auto">
        <a:xfrm>
          <a:off x="1775460" y="8454390"/>
          <a:ext cx="2121959" cy="655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1120140</xdr:colOff>
      <xdr:row>42</xdr:row>
      <xdr:rowOff>0</xdr:rowOff>
    </xdr:from>
    <xdr:to>
      <xdr:col>6</xdr:col>
      <xdr:colOff>255059</xdr:colOff>
      <xdr:row>44</xdr:row>
      <xdr:rowOff>182880</xdr:rowOff>
    </xdr:to>
    <xdr:pic>
      <xdr:nvPicPr>
        <xdr:cNvPr id="2" name="図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7056" r="17728"/>
        <a:stretch>
          <a:fillRect/>
        </a:stretch>
      </xdr:blipFill>
      <xdr:spPr bwMode="auto">
        <a:xfrm>
          <a:off x="1805940" y="8374380"/>
          <a:ext cx="2121959" cy="655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50</xdr:col>
      <xdr:colOff>228600</xdr:colOff>
      <xdr:row>0</xdr:row>
      <xdr:rowOff>60960</xdr:rowOff>
    </xdr:from>
    <xdr:to>
      <xdr:col>51</xdr:col>
      <xdr:colOff>475354</xdr:colOff>
      <xdr:row>2</xdr:row>
      <xdr:rowOff>131107</xdr:rowOff>
    </xdr:to>
    <xdr:sp macro="" textlink="">
      <xdr:nvSpPr>
        <xdr:cNvPr id="2" name="Text Box 334">
          <a:extLst>
            <a:ext uri="{FF2B5EF4-FFF2-40B4-BE49-F238E27FC236}">
              <a16:creationId xmlns:a16="http://schemas.microsoft.com/office/drawing/2014/main" id="{00000000-0008-0000-0E00-000002000000}"/>
            </a:ext>
          </a:extLst>
        </xdr:cNvPr>
        <xdr:cNvSpPr txBox="1">
          <a:spLocks noChangeArrowheads="1"/>
        </xdr:cNvSpPr>
      </xdr:nvSpPr>
      <xdr:spPr bwMode="auto">
        <a:xfrm>
          <a:off x="30708600" y="60960"/>
          <a:ext cx="856354" cy="405427"/>
        </a:xfrm>
        <a:prstGeom prst="rect">
          <a:avLst/>
        </a:prstGeom>
        <a:ln>
          <a:solidFill>
            <a:srgbClr val="FF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72000" tIns="72000" rIns="72000" bIns="72000" anchor="b" upright="1"/>
        <a:lstStyle/>
        <a:p>
          <a:pPr algn="ctr" rtl="0">
            <a:lnSpc>
              <a:spcPts val="1300"/>
            </a:lnSpc>
            <a:defRPr sz="1000"/>
          </a:pPr>
          <a:r>
            <a:rPr lang="ja-JP" altLang="en-US" sz="1500" b="1" i="0" u="none" strike="noStrike" baseline="0">
              <a:solidFill>
                <a:srgbClr val="FF0000"/>
              </a:solidFill>
              <a:latin typeface="ＭＳ ゴシック" pitchFamily="49" charset="-128"/>
              <a:ea typeface="ＭＳ ゴシック" pitchFamily="49" charset="-128"/>
              <a:cs typeface="+mn-cs"/>
            </a:rPr>
            <a:t>記入例</a:t>
          </a:r>
          <a:endParaRPr lang="ja-JP" altLang="en-US" sz="1500" b="1" i="0" u="none" strike="noStrike" baseline="0">
            <a:solidFill>
              <a:srgbClr val="FF0000"/>
            </a:solidFill>
            <a:latin typeface="ＭＳ ゴシック" pitchFamily="49" charset="-128"/>
            <a:ea typeface="ＭＳ ゴシック" pitchFamily="49" charset="-128"/>
          </a:endParaRPr>
        </a:p>
      </xdr:txBody>
    </xdr:sp>
    <xdr:clientData/>
  </xdr:twoCellAnchor>
  <xdr:twoCellAnchor>
    <xdr:from>
      <xdr:col>64</xdr:col>
      <xdr:colOff>243840</xdr:colOff>
      <xdr:row>16</xdr:row>
      <xdr:rowOff>0</xdr:rowOff>
    </xdr:from>
    <xdr:to>
      <xdr:col>68</xdr:col>
      <xdr:colOff>523875</xdr:colOff>
      <xdr:row>21</xdr:row>
      <xdr:rowOff>111125</xdr:rowOff>
    </xdr:to>
    <xdr:sp macro="" textlink="">
      <xdr:nvSpPr>
        <xdr:cNvPr id="3" name="四角形吹き出し 2">
          <a:extLst>
            <a:ext uri="{FF2B5EF4-FFF2-40B4-BE49-F238E27FC236}">
              <a16:creationId xmlns:a16="http://schemas.microsoft.com/office/drawing/2014/main" id="{00000000-0008-0000-0E00-000003000000}"/>
            </a:ext>
          </a:extLst>
        </xdr:cNvPr>
        <xdr:cNvSpPr/>
      </xdr:nvSpPr>
      <xdr:spPr>
        <a:xfrm>
          <a:off x="39258240" y="2682240"/>
          <a:ext cx="2718435" cy="949325"/>
        </a:xfrm>
        <a:prstGeom prst="wedgeRectCallout">
          <a:avLst>
            <a:gd name="adj1" fmla="val -73243"/>
            <a:gd name="adj2" fmla="val -104190"/>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電力会社発行の電力明細を根拠として入力してください。</a:t>
          </a:r>
          <a:endParaRPr kumimoji="1" lang="en-US" altLang="ja-JP" sz="900">
            <a:solidFill>
              <a:srgbClr val="FF0000"/>
            </a:solidFill>
          </a:endParaRPr>
        </a:p>
        <a:p>
          <a:pPr algn="l"/>
          <a:r>
            <a:rPr kumimoji="1" lang="ja-JP" altLang="en-US" sz="900">
              <a:solidFill>
                <a:srgbClr val="FF0000"/>
              </a:solidFill>
            </a:rPr>
            <a:t>新築の場合は負荷一覧をもとに電力量を算出してください。</a:t>
          </a:r>
        </a:p>
      </xdr:txBody>
    </xdr:sp>
    <xdr:clientData/>
  </xdr:twoCellAnchor>
  <xdr:twoCellAnchor>
    <xdr:from>
      <xdr:col>64</xdr:col>
      <xdr:colOff>281940</xdr:colOff>
      <xdr:row>77</xdr:row>
      <xdr:rowOff>22860</xdr:rowOff>
    </xdr:from>
    <xdr:to>
      <xdr:col>67</xdr:col>
      <xdr:colOff>304800</xdr:colOff>
      <xdr:row>79</xdr:row>
      <xdr:rowOff>76200</xdr:rowOff>
    </xdr:to>
    <xdr:sp macro="" textlink="">
      <xdr:nvSpPr>
        <xdr:cNvPr id="4" name="四角形吹き出し 3">
          <a:extLst>
            <a:ext uri="{FF2B5EF4-FFF2-40B4-BE49-F238E27FC236}">
              <a16:creationId xmlns:a16="http://schemas.microsoft.com/office/drawing/2014/main" id="{00000000-0008-0000-0E00-000004000000}"/>
            </a:ext>
          </a:extLst>
        </xdr:cNvPr>
        <xdr:cNvSpPr/>
      </xdr:nvSpPr>
      <xdr:spPr>
        <a:xfrm>
          <a:off x="39296340" y="12931140"/>
          <a:ext cx="1851660" cy="388620"/>
        </a:xfrm>
        <a:prstGeom prst="wedgeRectCallout">
          <a:avLst>
            <a:gd name="adj1" fmla="val -73243"/>
            <a:gd name="adj2" fmla="val -104190"/>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発電シミュレーションのデータを根拠として入力してください。</a:t>
          </a:r>
        </a:p>
      </xdr:txBody>
    </xdr:sp>
    <xdr:clientData/>
  </xdr:twoCellAnchor>
  <xdr:twoCellAnchor>
    <xdr:from>
      <xdr:col>60</xdr:col>
      <xdr:colOff>411480</xdr:colOff>
      <xdr:row>8</xdr:row>
      <xdr:rowOff>137160</xdr:rowOff>
    </xdr:from>
    <xdr:to>
      <xdr:col>65</xdr:col>
      <xdr:colOff>586740</xdr:colOff>
      <xdr:row>11</xdr:row>
      <xdr:rowOff>114300</xdr:rowOff>
    </xdr:to>
    <xdr:sp macro="" textlink="">
      <xdr:nvSpPr>
        <xdr:cNvPr id="5" name="四角形吹き出し 5">
          <a:extLst>
            <a:ext uri="{FF2B5EF4-FFF2-40B4-BE49-F238E27FC236}">
              <a16:creationId xmlns:a16="http://schemas.microsoft.com/office/drawing/2014/main" id="{00000000-0008-0000-0E00-000005000000}"/>
            </a:ext>
          </a:extLst>
        </xdr:cNvPr>
        <xdr:cNvSpPr/>
      </xdr:nvSpPr>
      <xdr:spPr>
        <a:xfrm>
          <a:off x="36987480" y="1478280"/>
          <a:ext cx="3223260" cy="480060"/>
        </a:xfrm>
        <a:prstGeom prst="wedgeRectCallout">
          <a:avLst>
            <a:gd name="adj1" fmla="val -75622"/>
            <a:gd name="adj2" fmla="val -31767"/>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FF0000"/>
              </a:solidFill>
            </a:rPr>
            <a:t>自家消費型再生可能エネルギー発電等設備の年間発電量の合計が、需要先の年間消費電力量の合計の範囲内であること。</a:t>
          </a:r>
        </a:p>
        <a:p>
          <a:pPr algn="l"/>
          <a:endParaRPr kumimoji="1" lang="ja-JP" altLang="en-US" sz="900">
            <a:solidFill>
              <a:srgbClr val="FF0000"/>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63</xdr:col>
      <xdr:colOff>143436</xdr:colOff>
      <xdr:row>110</xdr:row>
      <xdr:rowOff>143434</xdr:rowOff>
    </xdr:from>
    <xdr:to>
      <xdr:col>64</xdr:col>
      <xdr:colOff>2296086</xdr:colOff>
      <xdr:row>115</xdr:row>
      <xdr:rowOff>168535</xdr:rowOff>
    </xdr:to>
    <xdr:sp macro="" textlink="">
      <xdr:nvSpPr>
        <xdr:cNvPr id="2" name="吹き出し: 四角形 9">
          <a:extLst>
            <a:ext uri="{FF2B5EF4-FFF2-40B4-BE49-F238E27FC236}">
              <a16:creationId xmlns:a16="http://schemas.microsoft.com/office/drawing/2014/main" id="{00000000-0008-0000-0F00-000002000000}"/>
            </a:ext>
          </a:extLst>
        </xdr:cNvPr>
        <xdr:cNvSpPr/>
      </xdr:nvSpPr>
      <xdr:spPr>
        <a:xfrm>
          <a:off x="27744420" y="24047374"/>
          <a:ext cx="0" cy="863301"/>
        </a:xfrm>
        <a:prstGeom prst="wedgeRectCallout">
          <a:avLst>
            <a:gd name="adj1" fmla="val -65872"/>
            <a:gd name="adj2" fmla="val -32718"/>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n-ea"/>
              <a:ea typeface="+mn-ea"/>
            </a:rPr>
            <a:t>今回の申請内容に対し、証書発行事業者が対応可能かどうか確認の上、スケジュールを記載してください。</a:t>
          </a:r>
        </a:p>
      </xdr:txBody>
    </xdr:sp>
    <xdr:clientData/>
  </xdr:twoCellAnchor>
  <xdr:twoCellAnchor>
    <xdr:from>
      <xdr:col>64</xdr:col>
      <xdr:colOff>17930</xdr:colOff>
      <xdr:row>2</xdr:row>
      <xdr:rowOff>35859</xdr:rowOff>
    </xdr:from>
    <xdr:to>
      <xdr:col>64</xdr:col>
      <xdr:colOff>2322980</xdr:colOff>
      <xdr:row>5</xdr:row>
      <xdr:rowOff>25101</xdr:rowOff>
    </xdr:to>
    <xdr:sp macro="" textlink="">
      <xdr:nvSpPr>
        <xdr:cNvPr id="3" name="吹き出し: 四角形 9">
          <a:extLst>
            <a:ext uri="{FF2B5EF4-FFF2-40B4-BE49-F238E27FC236}">
              <a16:creationId xmlns:a16="http://schemas.microsoft.com/office/drawing/2014/main" id="{00000000-0008-0000-0F00-000003000000}"/>
            </a:ext>
          </a:extLst>
        </xdr:cNvPr>
        <xdr:cNvSpPr/>
      </xdr:nvSpPr>
      <xdr:spPr>
        <a:xfrm>
          <a:off x="27744420" y="454959"/>
          <a:ext cx="0" cy="880782"/>
        </a:xfrm>
        <a:prstGeom prst="wedgeRectCallout">
          <a:avLst>
            <a:gd name="adj1" fmla="val -65872"/>
            <a:gd name="adj2" fmla="val -32718"/>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n-ea"/>
              <a:ea typeface="+mn-ea"/>
            </a:rPr>
            <a:t>都内の環境価値消費場所とその施設の消費電力量を記載してください。</a:t>
          </a:r>
        </a:p>
      </xdr:txBody>
    </xdr:sp>
    <xdr:clientData/>
  </xdr:twoCellAnchor>
  <xdr:twoCellAnchor>
    <xdr:from>
      <xdr:col>63</xdr:col>
      <xdr:colOff>44824</xdr:colOff>
      <xdr:row>97</xdr:row>
      <xdr:rowOff>143435</xdr:rowOff>
    </xdr:from>
    <xdr:to>
      <xdr:col>64</xdr:col>
      <xdr:colOff>2197474</xdr:colOff>
      <xdr:row>102</xdr:row>
      <xdr:rowOff>168535</xdr:rowOff>
    </xdr:to>
    <xdr:sp macro="" textlink="">
      <xdr:nvSpPr>
        <xdr:cNvPr id="4" name="吹き出し: 四角形 9">
          <a:extLst>
            <a:ext uri="{FF2B5EF4-FFF2-40B4-BE49-F238E27FC236}">
              <a16:creationId xmlns:a16="http://schemas.microsoft.com/office/drawing/2014/main" id="{00000000-0008-0000-0F00-000004000000}"/>
            </a:ext>
          </a:extLst>
        </xdr:cNvPr>
        <xdr:cNvSpPr/>
      </xdr:nvSpPr>
      <xdr:spPr>
        <a:xfrm>
          <a:off x="27744420" y="21860435"/>
          <a:ext cx="0" cy="863300"/>
        </a:xfrm>
        <a:prstGeom prst="wedgeRectCallout">
          <a:avLst>
            <a:gd name="adj1" fmla="val -65872"/>
            <a:gd name="adj2" fmla="val -32718"/>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n-ea"/>
              <a:ea typeface="+mn-ea"/>
            </a:rPr>
            <a:t>都内施設の消費電力量がこの数値を下回る場合、申請できません。</a:t>
          </a:r>
        </a:p>
      </xdr:txBody>
    </xdr:sp>
    <xdr:clientData/>
  </xdr:twoCellAnchor>
  <xdr:twoCellAnchor>
    <xdr:from>
      <xdr:col>63</xdr:col>
      <xdr:colOff>107576</xdr:colOff>
      <xdr:row>104</xdr:row>
      <xdr:rowOff>161365</xdr:rowOff>
    </xdr:from>
    <xdr:to>
      <xdr:col>64</xdr:col>
      <xdr:colOff>2260226</xdr:colOff>
      <xdr:row>110</xdr:row>
      <xdr:rowOff>16136</xdr:rowOff>
    </xdr:to>
    <xdr:sp macro="" textlink="">
      <xdr:nvSpPr>
        <xdr:cNvPr id="5" name="吹き出し: 四角形 9">
          <a:extLst>
            <a:ext uri="{FF2B5EF4-FFF2-40B4-BE49-F238E27FC236}">
              <a16:creationId xmlns:a16="http://schemas.microsoft.com/office/drawing/2014/main" id="{00000000-0008-0000-0F00-000005000000}"/>
            </a:ext>
          </a:extLst>
        </xdr:cNvPr>
        <xdr:cNvSpPr/>
      </xdr:nvSpPr>
      <xdr:spPr>
        <a:xfrm>
          <a:off x="27744420" y="23059465"/>
          <a:ext cx="0" cy="860611"/>
        </a:xfrm>
        <a:prstGeom prst="wedgeRectCallout">
          <a:avLst>
            <a:gd name="adj1" fmla="val -65872"/>
            <a:gd name="adj2" fmla="val -32718"/>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n-ea"/>
              <a:ea typeface="+mn-ea"/>
            </a:rPr>
            <a:t>ここの</a:t>
          </a:r>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設備の審査</a:t>
          </a:r>
          <a:r>
            <a:rPr kumimoji="1" lang="en-US" altLang="ja-JP" sz="1100">
              <a:solidFill>
                <a:sysClr val="windowText" lastClr="000000"/>
              </a:solidFill>
              <a:latin typeface="+mn-ea"/>
              <a:ea typeface="+mn-ea"/>
            </a:rPr>
            <a:t>"</a:t>
          </a:r>
          <a:r>
            <a:rPr kumimoji="1" lang="ja-JP" altLang="en-US" sz="1100">
              <a:solidFill>
                <a:sysClr val="windowText" lastClr="000000"/>
              </a:solidFill>
              <a:latin typeface="+mn-ea"/>
              <a:ea typeface="+mn-ea"/>
            </a:rPr>
            <a:t>は、公社が行う助成金申請に関わる審査ではありません。</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66675</xdr:colOff>
      <xdr:row>4</xdr:row>
      <xdr:rowOff>53341</xdr:rowOff>
    </xdr:from>
    <xdr:to>
      <xdr:col>13</xdr:col>
      <xdr:colOff>129540</xdr:colOff>
      <xdr:row>8</xdr:row>
      <xdr:rowOff>114301</xdr:rowOff>
    </xdr:to>
    <xdr:sp macro="" textlink="">
      <xdr:nvSpPr>
        <xdr:cNvPr id="2" name="四角形: 角を丸くする 3">
          <a:extLst>
            <a:ext uri="{FF2B5EF4-FFF2-40B4-BE49-F238E27FC236}">
              <a16:creationId xmlns:a16="http://schemas.microsoft.com/office/drawing/2014/main" id="{00000000-0008-0000-1100-000002000000}"/>
            </a:ext>
          </a:extLst>
        </xdr:cNvPr>
        <xdr:cNvSpPr/>
      </xdr:nvSpPr>
      <xdr:spPr>
        <a:xfrm>
          <a:off x="1651635" y="830581"/>
          <a:ext cx="1320165" cy="762000"/>
        </a:xfrm>
        <a:prstGeom prst="round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a:solidFill>
                <a:srgbClr val="FF0000"/>
              </a:solidFill>
              <a:latin typeface="ＭＳ Ｐ明朝" panose="02020600040205080304" pitchFamily="18" charset="-128"/>
              <a:ea typeface="ＭＳ Ｐ明朝" panose="02020600040205080304" pitchFamily="18" charset="-128"/>
            </a:rPr>
            <a:t>太陽電池モジュール</a:t>
          </a:r>
          <a:endParaRPr kumimoji="1" lang="en-US" altLang="ja-JP" sz="900">
            <a:solidFill>
              <a:srgbClr val="FF0000"/>
            </a:solidFill>
            <a:latin typeface="ＭＳ Ｐ明朝" panose="02020600040205080304" pitchFamily="18" charset="-128"/>
            <a:ea typeface="ＭＳ Ｐ明朝" panose="02020600040205080304" pitchFamily="18" charset="-128"/>
          </a:endParaRPr>
        </a:p>
        <a:p>
          <a:pPr algn="ctr"/>
          <a:r>
            <a:rPr kumimoji="1" lang="ja-JP" altLang="en-US" sz="900">
              <a:solidFill>
                <a:srgbClr val="FF0000"/>
              </a:solidFill>
              <a:latin typeface="ＭＳ Ｐ明朝" panose="02020600040205080304" pitchFamily="18" charset="-128"/>
              <a:ea typeface="ＭＳ Ｐ明朝" panose="02020600040205080304" pitchFamily="18" charset="-128"/>
            </a:rPr>
            <a:t>（</a:t>
          </a:r>
          <a:r>
            <a:rPr kumimoji="1" lang="en-US" altLang="ja-JP" sz="900">
              <a:solidFill>
                <a:srgbClr val="FF0000"/>
              </a:solidFill>
              <a:latin typeface="ＭＳ Ｐ明朝" panose="02020600040205080304" pitchFamily="18" charset="-128"/>
              <a:ea typeface="ＭＳ Ｐ明朝" panose="02020600040205080304" pitchFamily="18" charset="-128"/>
            </a:rPr>
            <a:t>10</a:t>
          </a:r>
          <a:r>
            <a:rPr kumimoji="1" lang="ja-JP" altLang="en-US" sz="900">
              <a:solidFill>
                <a:srgbClr val="FF0000"/>
              </a:solidFill>
              <a:latin typeface="ＭＳ Ｐ明朝" panose="02020600040205080304" pitchFamily="18" charset="-128"/>
              <a:ea typeface="ＭＳ Ｐ明朝" panose="02020600040205080304" pitchFamily="18" charset="-128"/>
            </a:rPr>
            <a:t>枚</a:t>
          </a:r>
          <a:r>
            <a:rPr kumimoji="1" lang="en-US" altLang="ja-JP" sz="900">
              <a:solidFill>
                <a:srgbClr val="FF0000"/>
              </a:solidFill>
              <a:latin typeface="ＭＳ Ｐ明朝" panose="02020600040205080304" pitchFamily="18" charset="-128"/>
              <a:ea typeface="ＭＳ Ｐ明朝" panose="02020600040205080304" pitchFamily="18" charset="-128"/>
            </a:rPr>
            <a:t>×300W</a:t>
          </a:r>
        </a:p>
        <a:p>
          <a:pPr algn="ctr"/>
          <a:r>
            <a:rPr kumimoji="1" lang="en-US" altLang="ja-JP" sz="900">
              <a:solidFill>
                <a:srgbClr val="FF0000"/>
              </a:solidFill>
              <a:latin typeface="ＭＳ Ｐ明朝" panose="02020600040205080304" pitchFamily="18" charset="-128"/>
              <a:ea typeface="ＭＳ Ｐ明朝" panose="02020600040205080304" pitchFamily="18" charset="-128"/>
            </a:rPr>
            <a:t>=3.00kW</a:t>
          </a:r>
          <a:r>
            <a:rPr kumimoji="1" lang="ja-JP" altLang="en-US" sz="900">
              <a:solidFill>
                <a:srgbClr val="FF0000"/>
              </a:solidFill>
              <a:latin typeface="ＭＳ Ｐ明朝" panose="02020600040205080304" pitchFamily="18" charset="-128"/>
              <a:ea typeface="ＭＳ Ｐ明朝" panose="02020600040205080304" pitchFamily="18" charset="-128"/>
            </a:rPr>
            <a:t>）</a:t>
          </a:r>
        </a:p>
      </xdr:txBody>
    </xdr:sp>
    <xdr:clientData/>
  </xdr:twoCellAnchor>
  <xdr:twoCellAnchor>
    <xdr:from>
      <xdr:col>18</xdr:col>
      <xdr:colOff>89535</xdr:colOff>
      <xdr:row>4</xdr:row>
      <xdr:rowOff>30481</xdr:rowOff>
    </xdr:from>
    <xdr:to>
      <xdr:col>23</xdr:col>
      <xdr:colOff>99060</xdr:colOff>
      <xdr:row>8</xdr:row>
      <xdr:rowOff>129541</xdr:rowOff>
    </xdr:to>
    <xdr:sp macro="" textlink="">
      <xdr:nvSpPr>
        <xdr:cNvPr id="3" name="四角形: 角を丸くする 3">
          <a:extLst>
            <a:ext uri="{FF2B5EF4-FFF2-40B4-BE49-F238E27FC236}">
              <a16:creationId xmlns:a16="http://schemas.microsoft.com/office/drawing/2014/main" id="{00000000-0008-0000-1100-000003000000}"/>
            </a:ext>
          </a:extLst>
        </xdr:cNvPr>
        <xdr:cNvSpPr/>
      </xdr:nvSpPr>
      <xdr:spPr>
        <a:xfrm>
          <a:off x="4189095" y="807721"/>
          <a:ext cx="1266825" cy="800100"/>
        </a:xfrm>
        <a:prstGeom prst="roundRect">
          <a:avLst/>
        </a:prstGeom>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900">
              <a:solidFill>
                <a:srgbClr val="FF0000"/>
              </a:solidFill>
              <a:latin typeface="ＭＳ Ｐ明朝" panose="02020600040205080304" pitchFamily="18" charset="-128"/>
              <a:ea typeface="ＭＳ Ｐ明朝" panose="02020600040205080304" pitchFamily="18" charset="-128"/>
            </a:rPr>
            <a:t>太陽電池モジュール</a:t>
          </a:r>
          <a:endParaRPr kumimoji="1" lang="en-US" altLang="ja-JP" sz="900">
            <a:solidFill>
              <a:srgbClr val="FF0000"/>
            </a:solidFill>
            <a:latin typeface="ＭＳ Ｐ明朝" panose="02020600040205080304" pitchFamily="18" charset="-128"/>
            <a:ea typeface="ＭＳ Ｐ明朝" panose="02020600040205080304" pitchFamily="18" charset="-128"/>
          </a:endParaRPr>
        </a:p>
        <a:p>
          <a:pPr algn="ctr"/>
          <a:r>
            <a:rPr kumimoji="1" lang="ja-JP" altLang="en-US" sz="900">
              <a:solidFill>
                <a:srgbClr val="FF0000"/>
              </a:solidFill>
              <a:latin typeface="ＭＳ Ｐ明朝" panose="02020600040205080304" pitchFamily="18" charset="-128"/>
              <a:ea typeface="ＭＳ Ｐ明朝" panose="02020600040205080304" pitchFamily="18" charset="-128"/>
            </a:rPr>
            <a:t>（</a:t>
          </a:r>
          <a:r>
            <a:rPr kumimoji="1" lang="en-US" altLang="ja-JP" sz="900">
              <a:solidFill>
                <a:srgbClr val="FF0000"/>
              </a:solidFill>
              <a:latin typeface="ＭＳ Ｐ明朝" panose="02020600040205080304" pitchFamily="18" charset="-128"/>
              <a:ea typeface="ＭＳ Ｐ明朝" panose="02020600040205080304" pitchFamily="18" charset="-128"/>
            </a:rPr>
            <a:t>15</a:t>
          </a:r>
          <a:r>
            <a:rPr kumimoji="1" lang="ja-JP" altLang="en-US" sz="900">
              <a:solidFill>
                <a:srgbClr val="FF0000"/>
              </a:solidFill>
              <a:latin typeface="ＭＳ Ｐ明朝" panose="02020600040205080304" pitchFamily="18" charset="-128"/>
              <a:ea typeface="ＭＳ Ｐ明朝" panose="02020600040205080304" pitchFamily="18" charset="-128"/>
            </a:rPr>
            <a:t>枚</a:t>
          </a:r>
          <a:r>
            <a:rPr kumimoji="1" lang="en-US" altLang="ja-JP" sz="900">
              <a:solidFill>
                <a:srgbClr val="FF0000"/>
              </a:solidFill>
              <a:latin typeface="ＭＳ Ｐ明朝" panose="02020600040205080304" pitchFamily="18" charset="-128"/>
              <a:ea typeface="ＭＳ Ｐ明朝" panose="02020600040205080304" pitchFamily="18" charset="-128"/>
            </a:rPr>
            <a:t>×300W</a:t>
          </a:r>
        </a:p>
        <a:p>
          <a:pPr algn="ctr"/>
          <a:r>
            <a:rPr kumimoji="1" lang="en-US" altLang="ja-JP" sz="900">
              <a:solidFill>
                <a:srgbClr val="FF0000"/>
              </a:solidFill>
              <a:latin typeface="ＭＳ Ｐ明朝" panose="02020600040205080304" pitchFamily="18" charset="-128"/>
              <a:ea typeface="ＭＳ Ｐ明朝" panose="02020600040205080304" pitchFamily="18" charset="-128"/>
            </a:rPr>
            <a:t>=4.50kW</a:t>
          </a:r>
          <a:r>
            <a:rPr kumimoji="1" lang="ja-JP" altLang="en-US" sz="900">
              <a:solidFill>
                <a:srgbClr val="FF0000"/>
              </a:solidFill>
              <a:latin typeface="ＭＳ Ｐ明朝" panose="02020600040205080304" pitchFamily="18" charset="-128"/>
              <a:ea typeface="ＭＳ Ｐ明朝" panose="02020600040205080304" pitchFamily="18" charset="-128"/>
            </a:rPr>
            <a:t>）</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3</xdr:col>
      <xdr:colOff>1257300</xdr:colOff>
      <xdr:row>43</xdr:row>
      <xdr:rowOff>133350</xdr:rowOff>
    </xdr:from>
    <xdr:to>
      <xdr:col>6</xdr:col>
      <xdr:colOff>455295</xdr:colOff>
      <xdr:row>46</xdr:row>
      <xdr:rowOff>249555</xdr:rowOff>
    </xdr:to>
    <xdr:pic>
      <xdr:nvPicPr>
        <xdr:cNvPr id="19562" name="図 7">
          <a:extLst>
            <a:ext uri="{FF2B5EF4-FFF2-40B4-BE49-F238E27FC236}">
              <a16:creationId xmlns:a16="http://schemas.microsoft.com/office/drawing/2014/main" id="{00000000-0008-0000-1200-00006A4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7056" r="17728"/>
        <a:stretch>
          <a:fillRect/>
        </a:stretch>
      </xdr:blipFill>
      <xdr:spPr bwMode="auto">
        <a:xfrm>
          <a:off x="2009775" y="9791700"/>
          <a:ext cx="23907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xdr:col>
      <xdr:colOff>1257300</xdr:colOff>
      <xdr:row>43</xdr:row>
      <xdr:rowOff>133350</xdr:rowOff>
    </xdr:from>
    <xdr:to>
      <xdr:col>6</xdr:col>
      <xdr:colOff>462915</xdr:colOff>
      <xdr:row>46</xdr:row>
      <xdr:rowOff>249555</xdr:rowOff>
    </xdr:to>
    <xdr:pic>
      <xdr:nvPicPr>
        <xdr:cNvPr id="23649" name="図 1">
          <a:extLst>
            <a:ext uri="{FF2B5EF4-FFF2-40B4-BE49-F238E27FC236}">
              <a16:creationId xmlns:a16="http://schemas.microsoft.com/office/drawing/2014/main" id="{00000000-0008-0000-1300-0000615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7056" r="17728"/>
        <a:stretch>
          <a:fillRect/>
        </a:stretch>
      </xdr:blipFill>
      <xdr:spPr bwMode="auto">
        <a:xfrm>
          <a:off x="2009775" y="9791700"/>
          <a:ext cx="23907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55</xdr:col>
      <xdr:colOff>143435</xdr:colOff>
      <xdr:row>0</xdr:row>
      <xdr:rowOff>143436</xdr:rowOff>
    </xdr:from>
    <xdr:to>
      <xdr:col>57</xdr:col>
      <xdr:colOff>448235</xdr:colOff>
      <xdr:row>4</xdr:row>
      <xdr:rowOff>10980</xdr:rowOff>
    </xdr:to>
    <xdr:sp macro="" textlink="">
      <xdr:nvSpPr>
        <xdr:cNvPr id="2" name="Text Box 334">
          <a:extLst>
            <a:ext uri="{FF2B5EF4-FFF2-40B4-BE49-F238E27FC236}">
              <a16:creationId xmlns:a16="http://schemas.microsoft.com/office/drawing/2014/main" id="{00000000-0008-0000-1400-000002000000}"/>
            </a:ext>
          </a:extLst>
        </xdr:cNvPr>
        <xdr:cNvSpPr txBox="1">
          <a:spLocks noChangeArrowheads="1"/>
        </xdr:cNvSpPr>
      </xdr:nvSpPr>
      <xdr:spPr bwMode="auto">
        <a:xfrm>
          <a:off x="47242655" y="143436"/>
          <a:ext cx="1066800" cy="393324"/>
        </a:xfrm>
        <a:prstGeom prst="rect">
          <a:avLst/>
        </a:prstGeom>
        <a:ln>
          <a:solidFill>
            <a:srgbClr val="FF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72000" tIns="72000" rIns="72000" bIns="72000" anchor="b" upright="1"/>
        <a:lstStyle/>
        <a:p>
          <a:pPr algn="ctr" rtl="0">
            <a:lnSpc>
              <a:spcPts val="1300"/>
            </a:lnSpc>
            <a:defRPr sz="1000"/>
          </a:pPr>
          <a:r>
            <a:rPr lang="ja-JP" altLang="en-US" sz="1500" b="1" i="0" u="none" strike="noStrike" baseline="0">
              <a:solidFill>
                <a:srgbClr val="FF0000"/>
              </a:solidFill>
              <a:latin typeface="ＭＳ ゴシック" pitchFamily="49" charset="-128"/>
              <a:ea typeface="ＭＳ ゴシック" pitchFamily="49" charset="-128"/>
              <a:cs typeface="+mn-cs"/>
            </a:rPr>
            <a:t>記入例</a:t>
          </a:r>
          <a:endParaRPr lang="ja-JP" altLang="en-US" sz="1500" b="1" i="0" u="none" strike="noStrike" baseline="0">
            <a:solidFill>
              <a:srgbClr val="FF0000"/>
            </a:solidFill>
            <a:latin typeface="ＭＳ ゴシック" pitchFamily="49" charset="-128"/>
            <a:ea typeface="ＭＳ ゴシック" pitchFamily="49" charset="-128"/>
          </a:endParaRPr>
        </a:p>
      </xdr:txBody>
    </xdr:sp>
    <xdr:clientData/>
  </xdr:twoCellAnchor>
  <xdr:twoCellAnchor>
    <xdr:from>
      <xdr:col>66</xdr:col>
      <xdr:colOff>98612</xdr:colOff>
      <xdr:row>16</xdr:row>
      <xdr:rowOff>143435</xdr:rowOff>
    </xdr:from>
    <xdr:to>
      <xdr:col>67</xdr:col>
      <xdr:colOff>753035</xdr:colOff>
      <xdr:row>19</xdr:row>
      <xdr:rowOff>15688</xdr:rowOff>
    </xdr:to>
    <xdr:sp macro="" textlink="">
      <xdr:nvSpPr>
        <xdr:cNvPr id="3" name="吹き出し: 四角形 1">
          <a:extLst>
            <a:ext uri="{FF2B5EF4-FFF2-40B4-BE49-F238E27FC236}">
              <a16:creationId xmlns:a16="http://schemas.microsoft.com/office/drawing/2014/main" id="{00000000-0008-0000-1400-000003000000}"/>
            </a:ext>
          </a:extLst>
        </xdr:cNvPr>
        <xdr:cNvSpPr/>
      </xdr:nvSpPr>
      <xdr:spPr>
        <a:xfrm>
          <a:off x="56943812" y="3541955"/>
          <a:ext cx="1774563" cy="626633"/>
        </a:xfrm>
        <a:prstGeom prst="wedgeRectCallout">
          <a:avLst>
            <a:gd name="adj1" fmla="val -56300"/>
            <a:gd name="adj2" fmla="val -92646"/>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共通利用範囲に合わせた容量を入力してください</a:t>
          </a:r>
        </a:p>
      </xdr:txBody>
    </xdr:sp>
    <xdr:clientData/>
  </xdr:twoCellAnchor>
  <xdr:twoCellAnchor>
    <xdr:from>
      <xdr:col>33</xdr:col>
      <xdr:colOff>125506</xdr:colOff>
      <xdr:row>16</xdr:row>
      <xdr:rowOff>143435</xdr:rowOff>
    </xdr:from>
    <xdr:to>
      <xdr:col>34</xdr:col>
      <xdr:colOff>815788</xdr:colOff>
      <xdr:row>19</xdr:row>
      <xdr:rowOff>15688</xdr:rowOff>
    </xdr:to>
    <xdr:sp macro="" textlink="">
      <xdr:nvSpPr>
        <xdr:cNvPr id="4" name="吹き出し: 四角形 1">
          <a:extLst>
            <a:ext uri="{FF2B5EF4-FFF2-40B4-BE49-F238E27FC236}">
              <a16:creationId xmlns:a16="http://schemas.microsoft.com/office/drawing/2014/main" id="{00000000-0008-0000-1400-000004000000}"/>
            </a:ext>
          </a:extLst>
        </xdr:cNvPr>
        <xdr:cNvSpPr/>
      </xdr:nvSpPr>
      <xdr:spPr>
        <a:xfrm>
          <a:off x="28464286" y="3541955"/>
          <a:ext cx="1772322" cy="626633"/>
        </a:xfrm>
        <a:prstGeom prst="wedgeRectCallout">
          <a:avLst>
            <a:gd name="adj1" fmla="val -56300"/>
            <a:gd name="adj2" fmla="val -92646"/>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共通利用範囲に合わせた容量を入力してください</a:t>
          </a:r>
        </a:p>
      </xdr:txBody>
    </xdr:sp>
    <xdr:clientData/>
  </xdr:twoCellAnchor>
  <xdr:twoCellAnchor>
    <xdr:from>
      <xdr:col>55</xdr:col>
      <xdr:colOff>574425</xdr:colOff>
      <xdr:row>22</xdr:row>
      <xdr:rowOff>169372</xdr:rowOff>
    </xdr:from>
    <xdr:to>
      <xdr:col>58</xdr:col>
      <xdr:colOff>438048</xdr:colOff>
      <xdr:row>25</xdr:row>
      <xdr:rowOff>59706</xdr:rowOff>
    </xdr:to>
    <xdr:sp macro="" textlink="">
      <xdr:nvSpPr>
        <xdr:cNvPr id="5" name="吹き出し: 四角形 1">
          <a:extLst>
            <a:ext uri="{FF2B5EF4-FFF2-40B4-BE49-F238E27FC236}">
              <a16:creationId xmlns:a16="http://schemas.microsoft.com/office/drawing/2014/main" id="{00000000-0008-0000-1400-000005000000}"/>
            </a:ext>
          </a:extLst>
        </xdr:cNvPr>
        <xdr:cNvSpPr/>
      </xdr:nvSpPr>
      <xdr:spPr>
        <a:xfrm>
          <a:off x="47673645" y="5076652"/>
          <a:ext cx="1395243" cy="644714"/>
        </a:xfrm>
        <a:prstGeom prst="wedgeRectCallout">
          <a:avLst>
            <a:gd name="adj1" fmla="val -830"/>
            <a:gd name="adj2" fmla="val -123486"/>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費用区分を選択</a:t>
          </a:r>
          <a:endParaRPr kumimoji="1" lang="en-US" altLang="ja-JP" sz="1100">
            <a:solidFill>
              <a:sysClr val="windowText" lastClr="000000"/>
            </a:solidFill>
            <a:latin typeface="+mn-ea"/>
            <a:ea typeface="+mn-ea"/>
          </a:endParaRPr>
        </a:p>
        <a:p>
          <a:pPr algn="ctr"/>
          <a:r>
            <a:rPr kumimoji="1" lang="ja-JP" altLang="en-US" sz="1100">
              <a:solidFill>
                <a:sysClr val="windowText" lastClr="000000"/>
              </a:solidFill>
              <a:latin typeface="+mn-ea"/>
              <a:ea typeface="+mn-ea"/>
            </a:rPr>
            <a:t>してください</a:t>
          </a:r>
        </a:p>
      </xdr:txBody>
    </xdr:sp>
    <xdr:clientData/>
  </xdr:twoCellAnchor>
  <xdr:twoCellAnchor>
    <xdr:from>
      <xdr:col>61</xdr:col>
      <xdr:colOff>914400</xdr:colOff>
      <xdr:row>38</xdr:row>
      <xdr:rowOff>215153</xdr:rowOff>
    </xdr:from>
    <xdr:to>
      <xdr:col>63</xdr:col>
      <xdr:colOff>430305</xdr:colOff>
      <xdr:row>41</xdr:row>
      <xdr:rowOff>212911</xdr:rowOff>
    </xdr:to>
    <xdr:sp macro="" textlink="">
      <xdr:nvSpPr>
        <xdr:cNvPr id="6" name="吹き出し: 四角形 1">
          <a:extLst>
            <a:ext uri="{FF2B5EF4-FFF2-40B4-BE49-F238E27FC236}">
              <a16:creationId xmlns:a16="http://schemas.microsoft.com/office/drawing/2014/main" id="{00000000-0008-0000-1400-000006000000}"/>
            </a:ext>
          </a:extLst>
        </xdr:cNvPr>
        <xdr:cNvSpPr/>
      </xdr:nvSpPr>
      <xdr:spPr>
        <a:xfrm>
          <a:off x="52859940" y="9145793"/>
          <a:ext cx="1405665" cy="622598"/>
        </a:xfrm>
        <a:prstGeom prst="wedgeRectCallout">
          <a:avLst>
            <a:gd name="adj1" fmla="val -56300"/>
            <a:gd name="adj2" fmla="val -92646"/>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見積書の総額と一致させてください。</a:t>
          </a:r>
          <a:endParaRPr kumimoji="1" lang="en-US" altLang="ja-JP" sz="1100">
            <a:solidFill>
              <a:sysClr val="windowText" lastClr="000000"/>
            </a:solidFill>
            <a:latin typeface="+mn-ea"/>
            <a:ea typeface="+mn-ea"/>
          </a:endParaRPr>
        </a:p>
      </xdr:txBody>
    </xdr:sp>
    <xdr:clientData/>
  </xdr:twoCellAnchor>
  <xdr:twoCellAnchor>
    <xdr:from>
      <xdr:col>65</xdr:col>
      <xdr:colOff>224116</xdr:colOff>
      <xdr:row>1</xdr:row>
      <xdr:rowOff>35860</xdr:rowOff>
    </xdr:from>
    <xdr:to>
      <xdr:col>66</xdr:col>
      <xdr:colOff>600634</xdr:colOff>
      <xdr:row>4</xdr:row>
      <xdr:rowOff>53789</xdr:rowOff>
    </xdr:to>
    <xdr:sp macro="" textlink="">
      <xdr:nvSpPr>
        <xdr:cNvPr id="7" name="吹き出し: 四角形 1">
          <a:extLst>
            <a:ext uri="{FF2B5EF4-FFF2-40B4-BE49-F238E27FC236}">
              <a16:creationId xmlns:a16="http://schemas.microsoft.com/office/drawing/2014/main" id="{00000000-0008-0000-1400-000007000000}"/>
            </a:ext>
          </a:extLst>
        </xdr:cNvPr>
        <xdr:cNvSpPr/>
      </xdr:nvSpPr>
      <xdr:spPr>
        <a:xfrm>
          <a:off x="55949176" y="203500"/>
          <a:ext cx="1496658" cy="376069"/>
        </a:xfrm>
        <a:prstGeom prst="wedgeRectCallout">
          <a:avLst>
            <a:gd name="adj1" fmla="val -74264"/>
            <a:gd name="adj2" fmla="val -14075"/>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選択してください</a:t>
          </a:r>
        </a:p>
      </xdr:txBody>
    </xdr:sp>
    <xdr:clientData/>
  </xdr:twoCellAnchor>
  <xdr:twoCellAnchor>
    <xdr:from>
      <xdr:col>58</xdr:col>
      <xdr:colOff>502227</xdr:colOff>
      <xdr:row>22</xdr:row>
      <xdr:rowOff>190500</xdr:rowOff>
    </xdr:from>
    <xdr:to>
      <xdr:col>59</xdr:col>
      <xdr:colOff>828175</xdr:colOff>
      <xdr:row>26</xdr:row>
      <xdr:rowOff>3189</xdr:rowOff>
    </xdr:to>
    <xdr:sp macro="" textlink="">
      <xdr:nvSpPr>
        <xdr:cNvPr id="8" name="吹き出し: 四角形 1">
          <a:extLst>
            <a:ext uri="{FF2B5EF4-FFF2-40B4-BE49-F238E27FC236}">
              <a16:creationId xmlns:a16="http://schemas.microsoft.com/office/drawing/2014/main" id="{00000000-0008-0000-1400-000008000000}"/>
            </a:ext>
          </a:extLst>
        </xdr:cNvPr>
        <xdr:cNvSpPr/>
      </xdr:nvSpPr>
      <xdr:spPr>
        <a:xfrm>
          <a:off x="49133067" y="5097780"/>
          <a:ext cx="1750888" cy="818529"/>
        </a:xfrm>
        <a:prstGeom prst="wedgeRectCallout">
          <a:avLst>
            <a:gd name="adj1" fmla="val 8006"/>
            <a:gd name="adj2" fmla="val -109315"/>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n-ea"/>
              <a:ea typeface="+mn-ea"/>
            </a:rPr>
            <a:t>見積書の明細に番号を記載し、その番号を記入してください。</a:t>
          </a:r>
        </a:p>
      </xdr:txBody>
    </xdr:sp>
    <xdr:clientData/>
  </xdr:twoCellAnchor>
  <xdr:twoCellAnchor>
    <xdr:from>
      <xdr:col>59</xdr:col>
      <xdr:colOff>863474</xdr:colOff>
      <xdr:row>24</xdr:row>
      <xdr:rowOff>161000</xdr:rowOff>
    </xdr:from>
    <xdr:to>
      <xdr:col>62</xdr:col>
      <xdr:colOff>308405</xdr:colOff>
      <xdr:row>29</xdr:row>
      <xdr:rowOff>22811</xdr:rowOff>
    </xdr:to>
    <xdr:sp macro="" textlink="">
      <xdr:nvSpPr>
        <xdr:cNvPr id="9" name="吹き出し: 四角形 1">
          <a:extLst>
            <a:ext uri="{FF2B5EF4-FFF2-40B4-BE49-F238E27FC236}">
              <a16:creationId xmlns:a16="http://schemas.microsoft.com/office/drawing/2014/main" id="{00000000-0008-0000-1400-000009000000}"/>
            </a:ext>
          </a:extLst>
        </xdr:cNvPr>
        <xdr:cNvSpPr/>
      </xdr:nvSpPr>
      <xdr:spPr>
        <a:xfrm>
          <a:off x="50919254" y="5571200"/>
          <a:ext cx="2279571" cy="1119111"/>
        </a:xfrm>
        <a:prstGeom prst="wedgeRectCallout">
          <a:avLst>
            <a:gd name="adj1" fmla="val -25646"/>
            <a:gd name="adj2" fmla="val -135991"/>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n-ea"/>
              <a:ea typeface="+mn-ea"/>
            </a:rPr>
            <a:t>　助成区分（発電設備、共通設備、蓄電池）を選択してください。</a:t>
          </a:r>
          <a:endParaRPr kumimoji="1" lang="en-US" altLang="ja-JP" sz="1100">
            <a:solidFill>
              <a:sysClr val="windowText" lastClr="000000"/>
            </a:solidFill>
            <a:latin typeface="+mn-ea"/>
            <a:ea typeface="+mn-ea"/>
          </a:endParaRPr>
        </a:p>
        <a:p>
          <a:pPr algn="l"/>
          <a:r>
            <a:rPr kumimoji="1" lang="ja-JP" altLang="en-US" sz="1100">
              <a:solidFill>
                <a:sysClr val="windowText" lastClr="000000"/>
              </a:solidFill>
              <a:latin typeface="+mn-ea"/>
              <a:ea typeface="+mn-ea"/>
            </a:rPr>
            <a:t>　発電設備と蓄電池で共通に利用する設備がある場合は、共通設備を選択してください。</a:t>
          </a:r>
        </a:p>
      </xdr:txBody>
    </xdr:sp>
    <xdr:clientData/>
  </xdr:twoCellAnchor>
  <xdr:twoCellAnchor>
    <xdr:from>
      <xdr:col>60</xdr:col>
      <xdr:colOff>519545</xdr:colOff>
      <xdr:row>8</xdr:row>
      <xdr:rowOff>57670</xdr:rowOff>
    </xdr:from>
    <xdr:to>
      <xdr:col>62</xdr:col>
      <xdr:colOff>137675</xdr:colOff>
      <xdr:row>9</xdr:row>
      <xdr:rowOff>93593</xdr:rowOff>
    </xdr:to>
    <xdr:sp macro="" textlink="">
      <xdr:nvSpPr>
        <xdr:cNvPr id="10" name="吹き出し: 四角形 1">
          <a:extLst>
            <a:ext uri="{FF2B5EF4-FFF2-40B4-BE49-F238E27FC236}">
              <a16:creationId xmlns:a16="http://schemas.microsoft.com/office/drawing/2014/main" id="{00000000-0008-0000-1400-00000A000000}"/>
            </a:ext>
          </a:extLst>
        </xdr:cNvPr>
        <xdr:cNvSpPr/>
      </xdr:nvSpPr>
      <xdr:spPr>
        <a:xfrm>
          <a:off x="51520205" y="1193050"/>
          <a:ext cx="1507890" cy="226423"/>
        </a:xfrm>
        <a:prstGeom prst="wedgeRectCallout">
          <a:avLst>
            <a:gd name="adj1" fmla="val -13186"/>
            <a:gd name="adj2" fmla="val -102170"/>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選択してください</a:t>
          </a:r>
        </a:p>
      </xdr:txBody>
    </xdr:sp>
    <xdr:clientData/>
  </xdr:twoCellAnchor>
  <xdr:twoCellAnchor>
    <xdr:from>
      <xdr:col>62</xdr:col>
      <xdr:colOff>429589</xdr:colOff>
      <xdr:row>8</xdr:row>
      <xdr:rowOff>51955</xdr:rowOff>
    </xdr:from>
    <xdr:to>
      <xdr:col>64</xdr:col>
      <xdr:colOff>57245</xdr:colOff>
      <xdr:row>9</xdr:row>
      <xdr:rowOff>73086</xdr:rowOff>
    </xdr:to>
    <xdr:sp macro="" textlink="">
      <xdr:nvSpPr>
        <xdr:cNvPr id="11" name="吹き出し: 四角形 1">
          <a:extLst>
            <a:ext uri="{FF2B5EF4-FFF2-40B4-BE49-F238E27FC236}">
              <a16:creationId xmlns:a16="http://schemas.microsoft.com/office/drawing/2014/main" id="{00000000-0008-0000-1400-00000B000000}"/>
            </a:ext>
          </a:extLst>
        </xdr:cNvPr>
        <xdr:cNvSpPr/>
      </xdr:nvSpPr>
      <xdr:spPr>
        <a:xfrm>
          <a:off x="53320009" y="1187335"/>
          <a:ext cx="1517416" cy="211631"/>
        </a:xfrm>
        <a:prstGeom prst="wedgeRectCallout">
          <a:avLst>
            <a:gd name="adj1" fmla="val -27549"/>
            <a:gd name="adj2" fmla="val -95027"/>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選択してください</a:t>
          </a:r>
        </a:p>
      </xdr:txBody>
    </xdr:sp>
    <xdr:clientData/>
  </xdr:twoCellAnchor>
  <xdr:twoCellAnchor>
    <xdr:from>
      <xdr:col>64</xdr:col>
      <xdr:colOff>63478</xdr:colOff>
      <xdr:row>8</xdr:row>
      <xdr:rowOff>83284</xdr:rowOff>
    </xdr:from>
    <xdr:to>
      <xdr:col>65</xdr:col>
      <xdr:colOff>626810</xdr:colOff>
      <xdr:row>9</xdr:row>
      <xdr:rowOff>97403</xdr:rowOff>
    </xdr:to>
    <xdr:sp macro="" textlink="">
      <xdr:nvSpPr>
        <xdr:cNvPr id="12" name="吹き出し: 四角形 1">
          <a:extLst>
            <a:ext uri="{FF2B5EF4-FFF2-40B4-BE49-F238E27FC236}">
              <a16:creationId xmlns:a16="http://schemas.microsoft.com/office/drawing/2014/main" id="{00000000-0008-0000-1400-00000C000000}"/>
            </a:ext>
          </a:extLst>
        </xdr:cNvPr>
        <xdr:cNvSpPr/>
      </xdr:nvSpPr>
      <xdr:spPr>
        <a:xfrm>
          <a:off x="54843658" y="1218664"/>
          <a:ext cx="1508212" cy="204619"/>
        </a:xfrm>
        <a:prstGeom prst="wedgeRectCallout">
          <a:avLst>
            <a:gd name="adj1" fmla="val -24563"/>
            <a:gd name="adj2" fmla="val -95027"/>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選択してください</a:t>
          </a:r>
        </a:p>
      </xdr:txBody>
    </xdr:sp>
    <xdr:clientData/>
  </xdr:twoCellAnchor>
  <xdr:twoCellAnchor>
    <xdr:from>
      <xdr:col>65</xdr:col>
      <xdr:colOff>598561</xdr:colOff>
      <xdr:row>8</xdr:row>
      <xdr:rowOff>53860</xdr:rowOff>
    </xdr:from>
    <xdr:to>
      <xdr:col>66</xdr:col>
      <xdr:colOff>973075</xdr:colOff>
      <xdr:row>9</xdr:row>
      <xdr:rowOff>97403</xdr:rowOff>
    </xdr:to>
    <xdr:sp macro="" textlink="">
      <xdr:nvSpPr>
        <xdr:cNvPr id="13" name="吹き出し: 四角形 1">
          <a:extLst>
            <a:ext uri="{FF2B5EF4-FFF2-40B4-BE49-F238E27FC236}">
              <a16:creationId xmlns:a16="http://schemas.microsoft.com/office/drawing/2014/main" id="{00000000-0008-0000-1400-00000D000000}"/>
            </a:ext>
          </a:extLst>
        </xdr:cNvPr>
        <xdr:cNvSpPr/>
      </xdr:nvSpPr>
      <xdr:spPr>
        <a:xfrm>
          <a:off x="56323621" y="1189240"/>
          <a:ext cx="1494654" cy="234043"/>
        </a:xfrm>
        <a:prstGeom prst="wedgeRectCallout">
          <a:avLst>
            <a:gd name="adj1" fmla="val -24563"/>
            <a:gd name="adj2" fmla="val -95027"/>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選択してください</a:t>
          </a:r>
        </a:p>
      </xdr:txBody>
    </xdr:sp>
    <xdr:clientData/>
  </xdr:twoCellAnchor>
  <xdr:twoCellAnchor>
    <xdr:from>
      <xdr:col>66</xdr:col>
      <xdr:colOff>962816</xdr:colOff>
      <xdr:row>7</xdr:row>
      <xdr:rowOff>10069</xdr:rowOff>
    </xdr:from>
    <xdr:to>
      <xdr:col>68</xdr:col>
      <xdr:colOff>403556</xdr:colOff>
      <xdr:row>8</xdr:row>
      <xdr:rowOff>118796</xdr:rowOff>
    </xdr:to>
    <xdr:sp macro="" textlink="">
      <xdr:nvSpPr>
        <xdr:cNvPr id="14" name="吹き出し: 四角形 1">
          <a:extLst>
            <a:ext uri="{FF2B5EF4-FFF2-40B4-BE49-F238E27FC236}">
              <a16:creationId xmlns:a16="http://schemas.microsoft.com/office/drawing/2014/main" id="{00000000-0008-0000-1400-00000E000000}"/>
            </a:ext>
          </a:extLst>
        </xdr:cNvPr>
        <xdr:cNvSpPr/>
      </xdr:nvSpPr>
      <xdr:spPr>
        <a:xfrm>
          <a:off x="57808016" y="1061629"/>
          <a:ext cx="1505760" cy="192547"/>
        </a:xfrm>
        <a:prstGeom prst="wedgeRectCallout">
          <a:avLst>
            <a:gd name="adj1" fmla="val -24563"/>
            <a:gd name="adj2" fmla="val -95027"/>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選択してください</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53</xdr:col>
      <xdr:colOff>215153</xdr:colOff>
      <xdr:row>17</xdr:row>
      <xdr:rowOff>53789</xdr:rowOff>
    </xdr:from>
    <xdr:to>
      <xdr:col>55</xdr:col>
      <xdr:colOff>502022</xdr:colOff>
      <xdr:row>19</xdr:row>
      <xdr:rowOff>212912</xdr:rowOff>
    </xdr:to>
    <xdr:sp macro="" textlink="">
      <xdr:nvSpPr>
        <xdr:cNvPr id="3" name="吹き出し: 四角形 1">
          <a:extLst>
            <a:ext uri="{FF2B5EF4-FFF2-40B4-BE49-F238E27FC236}">
              <a16:creationId xmlns:a16="http://schemas.microsoft.com/office/drawing/2014/main" id="{00000000-0008-0000-1500-000003000000}"/>
            </a:ext>
          </a:extLst>
        </xdr:cNvPr>
        <xdr:cNvSpPr/>
      </xdr:nvSpPr>
      <xdr:spPr>
        <a:xfrm>
          <a:off x="7857378" y="3584389"/>
          <a:ext cx="1410819" cy="622673"/>
        </a:xfrm>
        <a:prstGeom prst="wedgeRectCallout">
          <a:avLst>
            <a:gd name="adj1" fmla="val -56300"/>
            <a:gd name="adj2" fmla="val -92646"/>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費用区分を選択</a:t>
          </a:r>
          <a:endParaRPr kumimoji="1" lang="en-US" altLang="ja-JP" sz="1100">
            <a:solidFill>
              <a:sysClr val="windowText" lastClr="000000"/>
            </a:solidFill>
            <a:latin typeface="+mn-ea"/>
            <a:ea typeface="+mn-ea"/>
          </a:endParaRPr>
        </a:p>
        <a:p>
          <a:pPr algn="ctr"/>
          <a:r>
            <a:rPr kumimoji="1" lang="ja-JP" altLang="en-US" sz="1100">
              <a:solidFill>
                <a:sysClr val="windowText" lastClr="000000"/>
              </a:solidFill>
              <a:latin typeface="+mn-ea"/>
              <a:ea typeface="+mn-ea"/>
            </a:rPr>
            <a:t>してください</a:t>
          </a:r>
        </a:p>
      </xdr:txBody>
    </xdr:sp>
    <xdr:clientData/>
  </xdr:twoCellAnchor>
  <xdr:twoCellAnchor>
    <xdr:from>
      <xdr:col>59</xdr:col>
      <xdr:colOff>313764</xdr:colOff>
      <xdr:row>1</xdr:row>
      <xdr:rowOff>26894</xdr:rowOff>
    </xdr:from>
    <xdr:to>
      <xdr:col>61</xdr:col>
      <xdr:colOff>251010</xdr:colOff>
      <xdr:row>3</xdr:row>
      <xdr:rowOff>0</xdr:rowOff>
    </xdr:to>
    <xdr:sp macro="" textlink="">
      <xdr:nvSpPr>
        <xdr:cNvPr id="4" name="吹き出し: 四角形 1">
          <a:extLst>
            <a:ext uri="{FF2B5EF4-FFF2-40B4-BE49-F238E27FC236}">
              <a16:creationId xmlns:a16="http://schemas.microsoft.com/office/drawing/2014/main" id="{00000000-0008-0000-1500-000004000000}"/>
            </a:ext>
          </a:extLst>
        </xdr:cNvPr>
        <xdr:cNvSpPr/>
      </xdr:nvSpPr>
      <xdr:spPr>
        <a:xfrm>
          <a:off x="12013639" y="153894"/>
          <a:ext cx="1413621" cy="369981"/>
        </a:xfrm>
        <a:prstGeom prst="wedgeRectCallout">
          <a:avLst>
            <a:gd name="adj1" fmla="val -74249"/>
            <a:gd name="adj2" fmla="val -34507"/>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選択してください</a:t>
          </a:r>
        </a:p>
      </xdr:txBody>
    </xdr:sp>
    <xdr:clientData/>
  </xdr:twoCellAnchor>
  <xdr:twoCellAnchor>
    <xdr:from>
      <xdr:col>57</xdr:col>
      <xdr:colOff>35858</xdr:colOff>
      <xdr:row>42</xdr:row>
      <xdr:rowOff>62752</xdr:rowOff>
    </xdr:from>
    <xdr:to>
      <xdr:col>58</xdr:col>
      <xdr:colOff>708210</xdr:colOff>
      <xdr:row>45</xdr:row>
      <xdr:rowOff>96369</xdr:rowOff>
    </xdr:to>
    <xdr:sp macro="" textlink="">
      <xdr:nvSpPr>
        <xdr:cNvPr id="5" name="吹き出し: 四角形 1">
          <a:extLst>
            <a:ext uri="{FF2B5EF4-FFF2-40B4-BE49-F238E27FC236}">
              <a16:creationId xmlns:a16="http://schemas.microsoft.com/office/drawing/2014/main" id="{00000000-0008-0000-1500-000005000000}"/>
            </a:ext>
          </a:extLst>
        </xdr:cNvPr>
        <xdr:cNvSpPr/>
      </xdr:nvSpPr>
      <xdr:spPr>
        <a:xfrm>
          <a:off x="10265708" y="8962277"/>
          <a:ext cx="1408952" cy="611467"/>
        </a:xfrm>
        <a:prstGeom prst="wedgeRectCallout">
          <a:avLst>
            <a:gd name="adj1" fmla="val -56300"/>
            <a:gd name="adj2" fmla="val -92646"/>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見積書の総額と一致させてください。</a:t>
          </a:r>
          <a:endParaRPr kumimoji="1" lang="en-US" altLang="ja-JP" sz="1100">
            <a:solidFill>
              <a:sysClr val="windowText" lastClr="000000"/>
            </a:solidFill>
            <a:latin typeface="+mn-ea"/>
            <a:ea typeface="+mn-ea"/>
          </a:endParaRPr>
        </a:p>
      </xdr:txBody>
    </xdr:sp>
    <xdr:clientData/>
  </xdr:twoCellAnchor>
  <xdr:twoCellAnchor>
    <xdr:from>
      <xdr:col>54</xdr:col>
      <xdr:colOff>8964</xdr:colOff>
      <xdr:row>22</xdr:row>
      <xdr:rowOff>62752</xdr:rowOff>
    </xdr:from>
    <xdr:to>
      <xdr:col>56</xdr:col>
      <xdr:colOff>311074</xdr:colOff>
      <xdr:row>25</xdr:row>
      <xdr:rowOff>155649</xdr:rowOff>
    </xdr:to>
    <xdr:sp macro="" textlink="">
      <xdr:nvSpPr>
        <xdr:cNvPr id="6" name="吹き出し: 四角形 1">
          <a:extLst>
            <a:ext uri="{FF2B5EF4-FFF2-40B4-BE49-F238E27FC236}">
              <a16:creationId xmlns:a16="http://schemas.microsoft.com/office/drawing/2014/main" id="{00000000-0008-0000-1500-000006000000}"/>
            </a:ext>
          </a:extLst>
        </xdr:cNvPr>
        <xdr:cNvSpPr/>
      </xdr:nvSpPr>
      <xdr:spPr>
        <a:xfrm>
          <a:off x="8041714" y="4742702"/>
          <a:ext cx="1768960" cy="778697"/>
        </a:xfrm>
        <a:prstGeom prst="wedgeRectCallout">
          <a:avLst>
            <a:gd name="adj1" fmla="val 8006"/>
            <a:gd name="adj2" fmla="val -109315"/>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n-ea"/>
              <a:ea typeface="+mn-ea"/>
            </a:rPr>
            <a:t>見積書の明細に番号を記載し、その番号を記入してください。</a:t>
          </a:r>
        </a:p>
      </xdr:txBody>
    </xdr:sp>
    <xdr:clientData/>
  </xdr:twoCellAnchor>
  <xdr:twoCellAnchor>
    <xdr:from>
      <xdr:col>55</xdr:col>
      <xdr:colOff>394447</xdr:colOff>
      <xdr:row>5</xdr:row>
      <xdr:rowOff>17930</xdr:rowOff>
    </xdr:from>
    <xdr:to>
      <xdr:col>57</xdr:col>
      <xdr:colOff>439271</xdr:colOff>
      <xdr:row>6</xdr:row>
      <xdr:rowOff>155874</xdr:rowOff>
    </xdr:to>
    <xdr:sp macro="" textlink="">
      <xdr:nvSpPr>
        <xdr:cNvPr id="7" name="吹き出し: 四角形 1">
          <a:extLst>
            <a:ext uri="{FF2B5EF4-FFF2-40B4-BE49-F238E27FC236}">
              <a16:creationId xmlns:a16="http://schemas.microsoft.com/office/drawing/2014/main" id="{00000000-0008-0000-1500-000007000000}"/>
            </a:ext>
          </a:extLst>
        </xdr:cNvPr>
        <xdr:cNvSpPr/>
      </xdr:nvSpPr>
      <xdr:spPr>
        <a:xfrm>
          <a:off x="9154272" y="999005"/>
          <a:ext cx="1514849" cy="236369"/>
        </a:xfrm>
        <a:prstGeom prst="wedgeRectCallout">
          <a:avLst>
            <a:gd name="adj1" fmla="val -13186"/>
            <a:gd name="adj2" fmla="val -102170"/>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選択してください</a:t>
          </a:r>
        </a:p>
      </xdr:txBody>
    </xdr:sp>
    <xdr:clientData/>
  </xdr:twoCellAnchor>
  <xdr:twoCellAnchor>
    <xdr:from>
      <xdr:col>56</xdr:col>
      <xdr:colOff>85164</xdr:colOff>
      <xdr:row>11</xdr:row>
      <xdr:rowOff>129316</xdr:rowOff>
    </xdr:from>
    <xdr:to>
      <xdr:col>58</xdr:col>
      <xdr:colOff>493059</xdr:colOff>
      <xdr:row>13</xdr:row>
      <xdr:rowOff>206188</xdr:rowOff>
    </xdr:to>
    <xdr:sp macro="" textlink="">
      <xdr:nvSpPr>
        <xdr:cNvPr id="8" name="吹き出し: 四角形 1">
          <a:extLst>
            <a:ext uri="{FF2B5EF4-FFF2-40B4-BE49-F238E27FC236}">
              <a16:creationId xmlns:a16="http://schemas.microsoft.com/office/drawing/2014/main" id="{00000000-0008-0000-1500-000008000000}"/>
            </a:ext>
          </a:extLst>
        </xdr:cNvPr>
        <xdr:cNvSpPr/>
      </xdr:nvSpPr>
      <xdr:spPr>
        <a:xfrm>
          <a:off x="9584764" y="2221641"/>
          <a:ext cx="1871570" cy="600747"/>
        </a:xfrm>
        <a:prstGeom prst="wedgeRectCallout">
          <a:avLst>
            <a:gd name="adj1" fmla="val -27549"/>
            <a:gd name="adj2" fmla="val -95027"/>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導入予定の蓄電池の総蓄電容量と一致させてください。</a:t>
          </a:r>
        </a:p>
      </xdr:txBody>
    </xdr:sp>
    <xdr:clientData/>
  </xdr:twoCellAnchor>
  <xdr:twoCellAnchor>
    <xdr:from>
      <xdr:col>60</xdr:col>
      <xdr:colOff>251347</xdr:colOff>
      <xdr:row>4</xdr:row>
      <xdr:rowOff>1570</xdr:rowOff>
    </xdr:from>
    <xdr:to>
      <xdr:col>87</xdr:col>
      <xdr:colOff>463250</xdr:colOff>
      <xdr:row>4</xdr:row>
      <xdr:rowOff>209662</xdr:rowOff>
    </xdr:to>
    <xdr:sp macro="" textlink="">
      <xdr:nvSpPr>
        <xdr:cNvPr id="9" name="吹き出し: 四角形 1">
          <a:extLst>
            <a:ext uri="{FF2B5EF4-FFF2-40B4-BE49-F238E27FC236}">
              <a16:creationId xmlns:a16="http://schemas.microsoft.com/office/drawing/2014/main" id="{00000000-0008-0000-1500-000009000000}"/>
            </a:ext>
          </a:extLst>
        </xdr:cNvPr>
        <xdr:cNvSpPr/>
      </xdr:nvSpPr>
      <xdr:spPr>
        <a:xfrm>
          <a:off x="12694172" y="754045"/>
          <a:ext cx="1526353" cy="208092"/>
        </a:xfrm>
        <a:prstGeom prst="wedgeRectCallout">
          <a:avLst>
            <a:gd name="adj1" fmla="val -68706"/>
            <a:gd name="adj2" fmla="val 12674"/>
          </a:avLst>
        </a:prstGeom>
        <a:solidFill>
          <a:schemeClr val="accent5">
            <a:lumMod val="40000"/>
            <a:lumOff val="60000"/>
          </a:schemeClr>
        </a:solidFill>
        <a:ln>
          <a:solidFill>
            <a:schemeClr val="accent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mn-ea"/>
              <a:ea typeface="+mn-ea"/>
            </a:rPr>
            <a:t>選択してください</a:t>
          </a:r>
        </a:p>
      </xdr:txBody>
    </xdr:sp>
    <xdr:clientData/>
  </xdr:twoCellAnchor>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57150</xdr:colOff>
          <xdr:row>49</xdr:row>
          <xdr:rowOff>133350</xdr:rowOff>
        </xdr:from>
        <xdr:to>
          <xdr:col>20</xdr:col>
          <xdr:colOff>219075</xdr:colOff>
          <xdr:row>55</xdr:row>
          <xdr:rowOff>180975</xdr:rowOff>
        </xdr:to>
        <xdr:sp macro="" textlink="">
          <xdr:nvSpPr>
            <xdr:cNvPr id="201729" name="Check Box 1" hidden="1">
              <a:extLst>
                <a:ext uri="{63B3BB69-23CF-44E3-9099-C40C66FF867C}">
                  <a14:compatExt spid="_x0000_s201729"/>
                </a:ext>
                <a:ext uri="{FF2B5EF4-FFF2-40B4-BE49-F238E27FC236}">
                  <a16:creationId xmlns:a16="http://schemas.microsoft.com/office/drawing/2014/main" id="{00000000-0008-0000-1D00-0000011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49</xdr:row>
          <xdr:rowOff>142875</xdr:rowOff>
        </xdr:from>
        <xdr:to>
          <xdr:col>22</xdr:col>
          <xdr:colOff>180975</xdr:colOff>
          <xdr:row>55</xdr:row>
          <xdr:rowOff>152400</xdr:rowOff>
        </xdr:to>
        <xdr:sp macro="" textlink="">
          <xdr:nvSpPr>
            <xdr:cNvPr id="201730" name="Check Box 2" hidden="1">
              <a:extLst>
                <a:ext uri="{63B3BB69-23CF-44E3-9099-C40C66FF867C}">
                  <a14:compatExt spid="_x0000_s201730"/>
                </a:ext>
                <a:ext uri="{FF2B5EF4-FFF2-40B4-BE49-F238E27FC236}">
                  <a16:creationId xmlns:a16="http://schemas.microsoft.com/office/drawing/2014/main" id="{00000000-0008-0000-1D00-0000021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貯蓄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209550</xdr:colOff>
          <xdr:row>49</xdr:row>
          <xdr:rowOff>133350</xdr:rowOff>
        </xdr:from>
        <xdr:to>
          <xdr:col>24</xdr:col>
          <xdr:colOff>142875</xdr:colOff>
          <xdr:row>55</xdr:row>
          <xdr:rowOff>161925</xdr:rowOff>
        </xdr:to>
        <xdr:sp macro="" textlink="">
          <xdr:nvSpPr>
            <xdr:cNvPr id="201731" name="Check Box 3" hidden="1">
              <a:extLst>
                <a:ext uri="{63B3BB69-23CF-44E3-9099-C40C66FF867C}">
                  <a14:compatExt spid="_x0000_s201731"/>
                </a:ext>
                <a:ext uri="{FF2B5EF4-FFF2-40B4-BE49-F238E27FC236}">
                  <a16:creationId xmlns:a16="http://schemas.microsoft.com/office/drawing/2014/main" id="{00000000-0008-0000-1D00-0000031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当座</a:t>
              </a:r>
            </a:p>
          </xdr:txBody>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57150</xdr:colOff>
          <xdr:row>46</xdr:row>
          <xdr:rowOff>114300</xdr:rowOff>
        </xdr:from>
        <xdr:to>
          <xdr:col>20</xdr:col>
          <xdr:colOff>219075</xdr:colOff>
          <xdr:row>52</xdr:row>
          <xdr:rowOff>152400</xdr:rowOff>
        </xdr:to>
        <xdr:sp macro="" textlink="">
          <xdr:nvSpPr>
            <xdr:cNvPr id="200705" name="Check Box 1" hidden="1">
              <a:extLst>
                <a:ext uri="{63B3BB69-23CF-44E3-9099-C40C66FF867C}">
                  <a14:compatExt spid="_x0000_s200705"/>
                </a:ext>
                <a:ext uri="{FF2B5EF4-FFF2-40B4-BE49-F238E27FC236}">
                  <a16:creationId xmlns:a16="http://schemas.microsoft.com/office/drawing/2014/main" id="{00000000-0008-0000-1E00-0000011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46</xdr:row>
          <xdr:rowOff>133350</xdr:rowOff>
        </xdr:from>
        <xdr:to>
          <xdr:col>22</xdr:col>
          <xdr:colOff>180975</xdr:colOff>
          <xdr:row>52</xdr:row>
          <xdr:rowOff>152400</xdr:rowOff>
        </xdr:to>
        <xdr:sp macro="" textlink="">
          <xdr:nvSpPr>
            <xdr:cNvPr id="200706" name="Check Box 2" hidden="1">
              <a:extLst>
                <a:ext uri="{63B3BB69-23CF-44E3-9099-C40C66FF867C}">
                  <a14:compatExt spid="_x0000_s200706"/>
                </a:ext>
                <a:ext uri="{FF2B5EF4-FFF2-40B4-BE49-F238E27FC236}">
                  <a16:creationId xmlns:a16="http://schemas.microsoft.com/office/drawing/2014/main" id="{00000000-0008-0000-1E00-0000021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貯蓄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209550</xdr:colOff>
          <xdr:row>46</xdr:row>
          <xdr:rowOff>123825</xdr:rowOff>
        </xdr:from>
        <xdr:to>
          <xdr:col>24</xdr:col>
          <xdr:colOff>142875</xdr:colOff>
          <xdr:row>52</xdr:row>
          <xdr:rowOff>142875</xdr:rowOff>
        </xdr:to>
        <xdr:sp macro="" textlink="">
          <xdr:nvSpPr>
            <xdr:cNvPr id="200707" name="Check Box 3" hidden="1">
              <a:extLst>
                <a:ext uri="{63B3BB69-23CF-44E3-9099-C40C66FF867C}">
                  <a14:compatExt spid="_x0000_s200707"/>
                </a:ext>
                <a:ext uri="{FF2B5EF4-FFF2-40B4-BE49-F238E27FC236}">
                  <a16:creationId xmlns:a16="http://schemas.microsoft.com/office/drawing/2014/main" id="{00000000-0008-0000-1E00-00000310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当座</a:t>
              </a:r>
            </a:p>
          </xdr:txBody>
        </xdr:sp>
        <xdr:clientData/>
      </xdr:twoCellAnchor>
    </mc:Choice>
    <mc:Fallback/>
  </mc:AlternateContent>
  <xdr:twoCellAnchor>
    <xdr:from>
      <xdr:col>27</xdr:col>
      <xdr:colOff>0</xdr:colOff>
      <xdr:row>2</xdr:row>
      <xdr:rowOff>0</xdr:rowOff>
    </xdr:from>
    <xdr:to>
      <xdr:col>27</xdr:col>
      <xdr:colOff>552450</xdr:colOff>
      <xdr:row>3</xdr:row>
      <xdr:rowOff>0</xdr:rowOff>
    </xdr:to>
    <xdr:sp macro="" textlink="">
      <xdr:nvSpPr>
        <xdr:cNvPr id="2" name="正方形/長方形 1">
          <a:extLst>
            <a:ext uri="{FF2B5EF4-FFF2-40B4-BE49-F238E27FC236}">
              <a16:creationId xmlns:a16="http://schemas.microsoft.com/office/drawing/2014/main" id="{00000000-0008-0000-1E00-000002000000}"/>
            </a:ext>
          </a:extLst>
        </xdr:cNvPr>
        <xdr:cNvSpPr/>
      </xdr:nvSpPr>
      <xdr:spPr>
        <a:xfrm>
          <a:off x="6659880" y="350520"/>
          <a:ext cx="491490" cy="167640"/>
        </a:xfrm>
        <a:prstGeom prst="rect">
          <a:avLst/>
        </a:prstGeom>
        <a:solidFill>
          <a:srgbClr val="FFFF66"/>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50</xdr:row>
          <xdr:rowOff>142875</xdr:rowOff>
        </xdr:from>
        <xdr:to>
          <xdr:col>4</xdr:col>
          <xdr:colOff>57150</xdr:colOff>
          <xdr:row>50</xdr:row>
          <xdr:rowOff>371475</xdr:rowOff>
        </xdr:to>
        <xdr:sp macro="" textlink="">
          <xdr:nvSpPr>
            <xdr:cNvPr id="86017" name="Check Box 1" hidden="1">
              <a:extLst>
                <a:ext uri="{63B3BB69-23CF-44E3-9099-C40C66FF867C}">
                  <a14:compatExt spid="_x0000_s86017"/>
                </a:ext>
                <a:ext uri="{FF2B5EF4-FFF2-40B4-BE49-F238E27FC236}">
                  <a16:creationId xmlns:a16="http://schemas.microsoft.com/office/drawing/2014/main" id="{00000000-0008-0000-2000-0000015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xdr:twoCellAnchor>
    <xdr:from>
      <xdr:col>50</xdr:col>
      <xdr:colOff>243840</xdr:colOff>
      <xdr:row>0</xdr:row>
      <xdr:rowOff>83820</xdr:rowOff>
    </xdr:from>
    <xdr:to>
      <xdr:col>51</xdr:col>
      <xdr:colOff>561528</xdr:colOff>
      <xdr:row>2</xdr:row>
      <xdr:rowOff>83482</xdr:rowOff>
    </xdr:to>
    <xdr:sp macro="" textlink="">
      <xdr:nvSpPr>
        <xdr:cNvPr id="2" name="Text Box 334">
          <a:extLst>
            <a:ext uri="{FF2B5EF4-FFF2-40B4-BE49-F238E27FC236}">
              <a16:creationId xmlns:a16="http://schemas.microsoft.com/office/drawing/2014/main" id="{00000000-0008-0000-2700-000002000000}"/>
            </a:ext>
          </a:extLst>
        </xdr:cNvPr>
        <xdr:cNvSpPr txBox="1">
          <a:spLocks noChangeArrowheads="1"/>
        </xdr:cNvSpPr>
      </xdr:nvSpPr>
      <xdr:spPr bwMode="auto">
        <a:xfrm>
          <a:off x="6534150" y="85725"/>
          <a:ext cx="921573" cy="399712"/>
        </a:xfrm>
        <a:prstGeom prst="rect">
          <a:avLst/>
        </a:prstGeom>
        <a:ln>
          <a:solidFill>
            <a:srgbClr val="FF0000"/>
          </a:solidFill>
          <a:headEnd/>
          <a:tailEnd/>
        </a:ln>
      </xdr:spPr>
      <xdr:style>
        <a:lnRef idx="2">
          <a:schemeClr val="accent1"/>
        </a:lnRef>
        <a:fillRef idx="1">
          <a:schemeClr val="lt1"/>
        </a:fillRef>
        <a:effectRef idx="0">
          <a:schemeClr val="accent1"/>
        </a:effectRef>
        <a:fontRef idx="minor">
          <a:schemeClr val="dk1"/>
        </a:fontRef>
      </xdr:style>
      <xdr:txBody>
        <a:bodyPr vertOverflow="clip" wrap="square" lIns="72000" tIns="72000" rIns="72000" bIns="72000" anchor="b" upright="1"/>
        <a:lstStyle/>
        <a:p>
          <a:pPr algn="ctr" rtl="0">
            <a:lnSpc>
              <a:spcPts val="1300"/>
            </a:lnSpc>
            <a:defRPr sz="1000"/>
          </a:pPr>
          <a:r>
            <a:rPr lang="ja-JP" altLang="en-US" sz="1500" b="1" i="0" u="none" strike="noStrike" baseline="0">
              <a:solidFill>
                <a:srgbClr val="FF0000"/>
              </a:solidFill>
              <a:latin typeface="ＭＳ ゴシック" pitchFamily="49" charset="-128"/>
              <a:ea typeface="ＭＳ ゴシック" pitchFamily="49" charset="-128"/>
              <a:cs typeface="+mn-cs"/>
            </a:rPr>
            <a:t>記入例</a:t>
          </a:r>
          <a:endParaRPr lang="ja-JP" altLang="en-US" sz="1500" b="1" i="0" u="none" strike="noStrike" baseline="0">
            <a:solidFill>
              <a:srgbClr val="FF0000"/>
            </a:solidFill>
            <a:latin typeface="ＭＳ ゴシック" pitchFamily="49" charset="-128"/>
            <a:ea typeface="ＭＳ ゴシック" pitchFamily="49" charset="-128"/>
          </a:endParaRPr>
        </a:p>
      </xdr:txBody>
    </xdr:sp>
    <xdr:clientData/>
  </xdr:twoCellAnchor>
  <xdr:twoCellAnchor>
    <xdr:from>
      <xdr:col>75</xdr:col>
      <xdr:colOff>160020</xdr:colOff>
      <xdr:row>3</xdr:row>
      <xdr:rowOff>60960</xdr:rowOff>
    </xdr:from>
    <xdr:to>
      <xdr:col>80</xdr:col>
      <xdr:colOff>236220</xdr:colOff>
      <xdr:row>5</xdr:row>
      <xdr:rowOff>83820</xdr:rowOff>
    </xdr:to>
    <xdr:sp macro="" textlink="">
      <xdr:nvSpPr>
        <xdr:cNvPr id="3" name="四角形吹き出し 4">
          <a:extLst>
            <a:ext uri="{FF2B5EF4-FFF2-40B4-BE49-F238E27FC236}">
              <a16:creationId xmlns:a16="http://schemas.microsoft.com/office/drawing/2014/main" id="{00000000-0008-0000-2700-000003000000}"/>
            </a:ext>
          </a:extLst>
        </xdr:cNvPr>
        <xdr:cNvSpPr/>
      </xdr:nvSpPr>
      <xdr:spPr>
        <a:xfrm>
          <a:off x="12954000" y="628650"/>
          <a:ext cx="1657350" cy="352425"/>
        </a:xfrm>
        <a:prstGeom prst="wedgeRectCallout">
          <a:avLst>
            <a:gd name="adj1" fmla="val -65629"/>
            <a:gd name="adj2" fmla="val -56577"/>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rgbClr val="FF0000"/>
              </a:solidFill>
            </a:rPr>
            <a:t>提出日を記入してください。</a:t>
          </a:r>
        </a:p>
      </xdr:txBody>
    </xdr:sp>
    <xdr:clientData/>
  </xdr:twoCellAnchor>
  <xdr:twoCellAnchor>
    <xdr:from>
      <xdr:col>78</xdr:col>
      <xdr:colOff>487680</xdr:colOff>
      <xdr:row>27</xdr:row>
      <xdr:rowOff>152400</xdr:rowOff>
    </xdr:from>
    <xdr:to>
      <xdr:col>81</xdr:col>
      <xdr:colOff>464820</xdr:colOff>
      <xdr:row>29</xdr:row>
      <xdr:rowOff>289560</xdr:rowOff>
    </xdr:to>
    <xdr:sp macro="" textlink="">
      <xdr:nvSpPr>
        <xdr:cNvPr id="4" name="四角形吹き出し 5">
          <a:extLst>
            <a:ext uri="{FF2B5EF4-FFF2-40B4-BE49-F238E27FC236}">
              <a16:creationId xmlns:a16="http://schemas.microsoft.com/office/drawing/2014/main" id="{00000000-0008-0000-2700-000004000000}"/>
            </a:ext>
          </a:extLst>
        </xdr:cNvPr>
        <xdr:cNvSpPr/>
      </xdr:nvSpPr>
      <xdr:spPr>
        <a:xfrm>
          <a:off x="13639800" y="5076825"/>
          <a:ext cx="1809750" cy="533400"/>
        </a:xfrm>
        <a:prstGeom prst="wedgeRectCallout">
          <a:avLst>
            <a:gd name="adj1" fmla="val -102347"/>
            <a:gd name="adj2" fmla="val 57710"/>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rgbClr val="FF0000"/>
              </a:solidFill>
            </a:rPr>
            <a:t>変更後の電力供給場所の情報を記載してください。</a:t>
          </a:r>
        </a:p>
      </xdr:txBody>
    </xdr:sp>
    <xdr:clientData/>
  </xdr:twoCellAnchor>
  <xdr:twoCellAnchor>
    <xdr:from>
      <xdr:col>78</xdr:col>
      <xdr:colOff>594360</xdr:colOff>
      <xdr:row>33</xdr:row>
      <xdr:rowOff>99060</xdr:rowOff>
    </xdr:from>
    <xdr:to>
      <xdr:col>81</xdr:col>
      <xdr:colOff>571500</xdr:colOff>
      <xdr:row>35</xdr:row>
      <xdr:rowOff>160020</xdr:rowOff>
    </xdr:to>
    <xdr:sp macro="" textlink="">
      <xdr:nvSpPr>
        <xdr:cNvPr id="5" name="四角形吹き出し 7">
          <a:extLst>
            <a:ext uri="{FF2B5EF4-FFF2-40B4-BE49-F238E27FC236}">
              <a16:creationId xmlns:a16="http://schemas.microsoft.com/office/drawing/2014/main" id="{00000000-0008-0000-2700-000005000000}"/>
            </a:ext>
          </a:extLst>
        </xdr:cNvPr>
        <xdr:cNvSpPr/>
      </xdr:nvSpPr>
      <xdr:spPr>
        <a:xfrm>
          <a:off x="13744575" y="6429375"/>
          <a:ext cx="1809750" cy="542925"/>
        </a:xfrm>
        <a:prstGeom prst="wedgeRectCallout">
          <a:avLst>
            <a:gd name="adj1" fmla="val -102347"/>
            <a:gd name="adj2" fmla="val 57710"/>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rgbClr val="FF0000"/>
              </a:solidFill>
            </a:rPr>
            <a:t>変更前の電力供給場所の情報を記載してください。</a:t>
          </a:r>
        </a:p>
      </xdr:txBody>
    </xdr:sp>
    <xdr:clientData/>
  </xdr:twoCellAnchor>
  <xdr:twoCellAnchor>
    <xdr:from>
      <xdr:col>78</xdr:col>
      <xdr:colOff>182880</xdr:colOff>
      <xdr:row>38</xdr:row>
      <xdr:rowOff>281940</xdr:rowOff>
    </xdr:from>
    <xdr:to>
      <xdr:col>81</xdr:col>
      <xdr:colOff>266700</xdr:colOff>
      <xdr:row>39</xdr:row>
      <xdr:rowOff>396240</xdr:rowOff>
    </xdr:to>
    <xdr:sp macro="" textlink="">
      <xdr:nvSpPr>
        <xdr:cNvPr id="6" name="四角形吹き出し 9">
          <a:extLst>
            <a:ext uri="{FF2B5EF4-FFF2-40B4-BE49-F238E27FC236}">
              <a16:creationId xmlns:a16="http://schemas.microsoft.com/office/drawing/2014/main" id="{00000000-0008-0000-2700-000006000000}"/>
            </a:ext>
          </a:extLst>
        </xdr:cNvPr>
        <xdr:cNvSpPr/>
      </xdr:nvSpPr>
      <xdr:spPr>
        <a:xfrm>
          <a:off x="13335000" y="7781925"/>
          <a:ext cx="1914525" cy="552450"/>
        </a:xfrm>
        <a:prstGeom prst="wedgeRectCallout">
          <a:avLst>
            <a:gd name="adj1" fmla="val -74499"/>
            <a:gd name="adj2" fmla="val 29139"/>
          </a:avLst>
        </a:prstGeom>
        <a:solidFill>
          <a:schemeClr val="bg1"/>
        </a:solid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rgbClr val="FF0000"/>
              </a:solidFill>
            </a:rPr>
            <a:t>右上の申請日よりも前の日付の場合、受付できません。</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26</xdr:col>
      <xdr:colOff>137160</xdr:colOff>
      <xdr:row>1</xdr:row>
      <xdr:rowOff>7620</xdr:rowOff>
    </xdr:from>
    <xdr:to>
      <xdr:col>27</xdr:col>
      <xdr:colOff>487680</xdr:colOff>
      <xdr:row>2</xdr:row>
      <xdr:rowOff>26670</xdr:rowOff>
    </xdr:to>
    <xdr:sp macro="" textlink="">
      <xdr:nvSpPr>
        <xdr:cNvPr id="2" name="正方形/長方形 1">
          <a:extLst>
            <a:ext uri="{FF2B5EF4-FFF2-40B4-BE49-F238E27FC236}">
              <a16:creationId xmlns:a16="http://schemas.microsoft.com/office/drawing/2014/main" id="{00000000-0008-0000-2900-000002000000}"/>
            </a:ext>
          </a:extLst>
        </xdr:cNvPr>
        <xdr:cNvSpPr/>
      </xdr:nvSpPr>
      <xdr:spPr>
        <a:xfrm>
          <a:off x="6233160" y="259080"/>
          <a:ext cx="495300" cy="171450"/>
        </a:xfrm>
        <a:prstGeom prst="rect">
          <a:avLst/>
        </a:prstGeom>
        <a:solidFill>
          <a:srgbClr val="FFFF66"/>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104775</xdr:colOff>
          <xdr:row>33</xdr:row>
          <xdr:rowOff>504825</xdr:rowOff>
        </xdr:from>
        <xdr:to>
          <xdr:col>6</xdr:col>
          <xdr:colOff>19050</xdr:colOff>
          <xdr:row>35</xdr:row>
          <xdr:rowOff>38100</xdr:rowOff>
        </xdr:to>
        <xdr:sp macro="" textlink="">
          <xdr:nvSpPr>
            <xdr:cNvPr id="234497" name="Check Box 1" descr="同意します" hidden="1">
              <a:extLst>
                <a:ext uri="{63B3BB69-23CF-44E3-9099-C40C66FF867C}">
                  <a14:compatExt spid="_x0000_s234497"/>
                </a:ext>
                <a:ext uri="{FF2B5EF4-FFF2-40B4-BE49-F238E27FC236}">
                  <a16:creationId xmlns:a16="http://schemas.microsoft.com/office/drawing/2014/main" id="{00000000-0008-0000-2300-00000194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27</xdr:col>
      <xdr:colOff>0</xdr:colOff>
      <xdr:row>1</xdr:row>
      <xdr:rowOff>0</xdr:rowOff>
    </xdr:from>
    <xdr:to>
      <xdr:col>28</xdr:col>
      <xdr:colOff>0</xdr:colOff>
      <xdr:row>2</xdr:row>
      <xdr:rowOff>19050</xdr:rowOff>
    </xdr:to>
    <xdr:sp macro="" textlink="">
      <xdr:nvSpPr>
        <xdr:cNvPr id="3" name="正方形/長方形 2">
          <a:extLst>
            <a:ext uri="{FF2B5EF4-FFF2-40B4-BE49-F238E27FC236}">
              <a16:creationId xmlns:a16="http://schemas.microsoft.com/office/drawing/2014/main" id="{00000000-0008-0000-2900-000003000000}"/>
            </a:ext>
          </a:extLst>
        </xdr:cNvPr>
        <xdr:cNvSpPr/>
      </xdr:nvSpPr>
      <xdr:spPr>
        <a:xfrm>
          <a:off x="6240780" y="251460"/>
          <a:ext cx="495300" cy="171450"/>
        </a:xfrm>
        <a:prstGeom prst="rect">
          <a:avLst/>
        </a:prstGeom>
        <a:solidFill>
          <a:srgbClr val="FFFF66"/>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00002\&#32207;&#21209;&#37096;\&#26481;&#20140;&#37117;&#22320;&#29699;&#28201;&#26262;&#21270;&#38450;&#27490;&#27963;&#21205;&#25512;&#36914;&#12475;&#12531;&#12479;&#12540;\&#21109;&#12456;&#12493;&#25903;&#25588;&#12481;&#12540;&#12512;\&#65320;&#65298;&#65304;\&#22320;&#29987;&#22320;&#28040;&#22411;&#20877;&#29983;&#21487;&#33021;&#12456;&#12493;&#12523;&#12462;&#12540;&#23566;&#20837;&#25313;&#22823;&#20107;&#26989;\SII_&#20877;&#29983;&#21487;&#33021;&#12456;&#12493;&#12523;&#12462;&#12540;&#20107;&#26989;&#32773;&#25903;&#25588;&#20107;&#26989;&#36027;&#35036;&#21161;&#37329;\SII_H28&#23455;&#26045;&#35336;&#30011;&#26360;&#31561;&#65288;&#30330;&#38651;&#35373;&#20633;&#21450;&#12403;&#33988;&#38651;&#27744;&#21033;&#29992;&#65289;28ts_d_koufu06-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00001\cnt\&#26481;&#20140;&#37117;&#22320;&#29699;&#28201;&#26262;&#21270;&#38450;&#27490;&#27963;&#21205;&#25512;&#36914;&#12475;&#12531;&#12479;&#12540;\&#21109;&#12456;&#12493;&#25903;&#25588;&#12481;&#12540;&#12512;\&#65330;&#65300;\&#22320;&#29987;&#22320;&#28040;&#20877;&#12456;&#12493;&#22679;&#24375;&#12503;&#12525;&#12472;&#12455;&#12463;&#12488;R4\02_&#20132;&#20184;&#35201;&#32177;&#12539;&#27096;&#24335;FMT\03_&#27096;&#24335;&#12539;FMT\07_&#22235;&#23450;&#35036;&#27491;&#65288;&#37117;&#22806;&#65289;\chisan_project_hachiken_yoshiki_isshiki_230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goto-k\Desktop\chisan_project_tonai_yoshiki_isshiki_2304.xlsx" TargetMode="External"/><Relationship Id="rId1" Type="http://schemas.openxmlformats.org/officeDocument/2006/relationships/externalLinkPath" Target="file:///C:\Users\goto-k\Desktop\chisan_project_tonai_yoshiki_isshiki_2304.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T0515878\AppData\Local\Temp\MicrosoftEdgeDownloads\29730aca-bad8-492a-a2e9-578b60535843\island_pv_yoshiki_250401_1.xlsx" TargetMode="External"/><Relationship Id="rId1" Type="http://schemas.openxmlformats.org/officeDocument/2006/relationships/externalLinkPath" Target="file:///\\TMG-fc00.edstokyotocho.onmicrosoft.com\sfs021-001\Users\T0515878\AppData\Local\Temp\MicrosoftEdgeDownloads\29730aca-bad8-492a-a2e9-578b60535843\island_pv_yoshiki_250401_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5sv3\&#12463;&#12540;&#12523;&#12493;&#12483;&#12488;&#20849;&#26377;\Users\center-96-pc\Documents\&#12467;&#12472;&#12455;&#12493;&#38306;&#20418;\&#35201;&#32177;\&#31532;16&#21495;&#27096;&#24335;%20&#21161;&#25104;&#20107;&#26989;&#23455;&#26045;&#35336;&#30011;&#26360;(&#21407;&#32025;)H250412.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Y:\&#28201;&#26262;&#21270;&#23550;&#31574;&#25512;&#36914;&#35506;\&#21109;&#12456;&#12493;&#25903;&#25588;&#12481;&#12540;&#12512;\&#65330;&#65301;\267&#20877;&#12456;&#12493;&#35373;&#20633;&#12398;&#26032;&#35215;&#23566;&#20837;&#12395;&#12388;&#12394;&#12364;&#12427;&#38651;&#21147;&#35519;&#36948;&#27083;&#31689;&#20107;&#26989;\01_&#20132;&#20184;&#35201;&#32177;\02_&#27096;&#24335;\00_&#20107;&#26989;&#38283;&#22987;&#26178;\04_&#31532;1-4&#21495;&#27096;&#24335;\saiene_introduction_yoshiki_isshiki_2308\&#22826;&#38525;&#20809;_&#33988;&#38651;&#27744;_&#30003;&#35531;&#27096;&#24335;&#19968;&#24335;.xlsx" TargetMode="External"/><Relationship Id="rId1" Type="http://schemas.openxmlformats.org/officeDocument/2006/relationships/externalLinkPath" Target="file:///\\Fs00001\cnt\&#28201;&#26262;&#21270;&#23550;&#31574;&#25512;&#36914;&#35506;\&#21109;&#12456;&#12493;&#25903;&#25588;&#12481;&#12540;&#12512;\&#65330;&#65301;\267&#20877;&#12456;&#12493;&#35373;&#20633;&#12398;&#26032;&#35215;&#23566;&#20837;&#12395;&#12388;&#12394;&#12364;&#12427;&#38651;&#21147;&#35519;&#36948;&#27083;&#31689;&#20107;&#26989;\01_&#20132;&#20184;&#35201;&#32177;\02_&#27096;&#24335;\00_&#20107;&#26989;&#38283;&#22987;&#26178;\04_&#31532;1-4&#21495;&#27096;&#24335;\saiene_introduction_yoshiki_isshiki_2308\&#22826;&#38525;&#20809;_&#33988;&#38651;&#27744;_&#30003;&#35531;&#27096;&#24335;&#19968;&#24335;.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goto-k\Documents\&#12510;&#12452;&#12501;&#12457;&#12523;&#12480;\1_&#21109;&#12456;&#12493;&#36039;&#26009;\1_&#20877;&#12456;&#12493;&#23566;&#20837;&#25512;&#36914;&#20107;&#26989;\R6&#65374;R8\5_&#35336;&#31639;&#27096;&#24335;\r6chisan_togai_yoshiki_20240417-3.xlsx" TargetMode="External"/><Relationship Id="rId1" Type="http://schemas.openxmlformats.org/officeDocument/2006/relationships/externalLinkPath" Target="file:///C:\Users\goto-k\Documents\&#12510;&#12452;&#12501;&#12457;&#12523;&#12480;\1_&#21109;&#12456;&#12493;&#36039;&#26009;\1_&#20877;&#12456;&#12493;&#23566;&#20837;&#25512;&#36914;&#20107;&#26989;\R6&#65374;R8\5_&#35336;&#31639;&#27096;&#24335;\r6chisan_togai_yoshiki_20240417-3.xlsx" TargetMode="External"/></Relationships>
</file>

<file path=xl/externalLinks/_rels/externalLink8.xml.rels><?xml version="1.0" encoding="UTF-8" standalone="yes"?>
<Relationships xmlns="http://schemas.openxmlformats.org/package/2006/relationships"><Relationship Id="rId3" Type="http://schemas.openxmlformats.org/officeDocument/2006/relationships/externalLinkPath" Target="../../../../../../&#21109;&#12456;&#12493;&#25903;&#25588;&#12481;&#12540;&#12512;/&#65330;&#65302;/320&#21306;&#24066;&#30010;&#26449;&#20844;&#20849;&#26045;&#35373;&#31561;&#12408;&#12398;&#20877;&#29983;&#21487;&#33021;&#12456;&#12493;&#12523;&#12462;&#12540;&#23566;&#20837;&#20419;&#36914;&#20107;&#26989;/04_&#27096;&#24335;/&#24460;&#34276;&#20316;&#26989;&#29992;_&#21306;&#24066;&#30010;&#26449;&#29256;r6chisan_kushi_yoshiki_20240605.xlsx" TargetMode="External"/><Relationship Id="rId2" Type="http://schemas.openxmlformats.org/officeDocument/2006/relationships/externalLinkPath" Target="file:///Y:\&#28201;&#26262;&#21270;&#23550;&#31574;&#25512;&#36914;&#35506;\&#21109;&#12456;&#12493;&#25903;&#25588;&#12481;&#12540;&#12512;\&#65330;&#65302;\320&#21306;&#24066;&#30010;&#26449;&#20844;&#20849;&#26045;&#35373;&#31561;&#12408;&#12398;&#20877;&#29983;&#21487;&#33021;&#12456;&#12493;&#12523;&#12462;&#12540;&#23566;&#20837;&#20419;&#36914;&#20107;&#26989;\04_&#27096;&#24335;\&#24460;&#34276;&#20316;&#26989;&#29992;_&#21306;&#24066;&#30010;&#26449;&#29256;r6chisan_kushi_yoshiki_20240605.xlsx" TargetMode="External"/><Relationship Id="rId1" Type="http://schemas.openxmlformats.org/officeDocument/2006/relationships/externalLinkPath" Target="/&#28201;&#26262;&#21270;&#23550;&#31574;&#25512;&#36914;&#35506;/&#21109;&#12456;&#12493;&#25903;&#25588;&#12481;&#12540;&#12512;/&#65330;&#65302;/320&#21306;&#24066;&#30010;&#26449;&#20844;&#20849;&#26045;&#35373;&#31561;&#12408;&#12398;&#20877;&#29983;&#21487;&#33021;&#12456;&#12493;&#12523;&#12462;&#12540;&#23566;&#20837;&#20419;&#36914;&#20107;&#26989;/04_&#27096;&#24335;/&#24460;&#34276;&#20316;&#26989;&#29992;_&#21306;&#24066;&#30010;&#26449;&#29256;r6chisan_kushi_yoshiki_20240605.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Y:\&#28201;&#26262;&#21270;&#23550;&#31574;&#25512;&#36914;&#35506;\&#21109;&#12456;&#12493;&#25903;&#25588;&#12481;&#12540;&#12512;\&#65330;&#65301;\267&#20877;&#12456;&#12493;&#35373;&#20633;&#12398;&#26032;&#35215;&#23566;&#20837;&#12395;&#12388;&#12394;&#12364;&#12427;&#38651;&#21147;&#35519;&#36948;&#27083;&#31689;&#20107;&#26989;\01_&#20132;&#20184;&#35201;&#32177;\02_&#27096;&#24335;\02_12&#26376;&#26356;&#26032;\04_&#31532;1-4&#21495;&#27096;&#24335;\saiene_introduction_yoshiki_isshiki_2312\&#22826;&#38525;&#20809;_&#33988;&#38651;&#27744;_&#30003;&#35531;&#27096;&#24335;&#19968;&#24335;.xlsx" TargetMode="External"/><Relationship Id="rId1" Type="http://schemas.openxmlformats.org/officeDocument/2006/relationships/externalLinkPath" Target="file:///\\Fs00001\cnt\&#28201;&#26262;&#21270;&#23550;&#31574;&#25512;&#36914;&#35506;\&#21109;&#12456;&#12493;&#25903;&#25588;&#12481;&#12540;&#12512;\&#65330;&#65301;\267&#20877;&#12456;&#12493;&#35373;&#20633;&#12398;&#26032;&#35215;&#23566;&#20837;&#12395;&#12388;&#12394;&#12364;&#12427;&#38651;&#21147;&#35519;&#36948;&#27083;&#31689;&#20107;&#26989;\01_&#20132;&#20184;&#35201;&#32177;\02_&#27096;&#24335;\02_12&#26376;&#26356;&#26032;\04_&#31532;1-4&#21495;&#27096;&#24335;\saiene_introduction_yoshiki_isshiki_2312\&#22826;&#38525;&#20809;_&#33988;&#38651;&#27744;_&#30003;&#35531;&#27096;&#24335;&#19968;&#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手順"/>
      <sheetName val="汎用入力規則リスト"/>
      <sheetName val="データ参照シート"/>
      <sheetName val="チェックリスト"/>
      <sheetName val="（別紙3）役員名簿"/>
      <sheetName val="3-1実施計画概要（発電）"/>
      <sheetName val="3-2　設備導入事業経費の配分（当年度）（発電）"/>
      <sheetName val="3-2　設備導入事業経費の配分（他年度１）（発電）"/>
      <sheetName val="3-2　設備導入事業経費の配分（他年度２）（発電）"/>
      <sheetName val="3-2　設備導入事業経費の配分（他年度３）（発電）"/>
      <sheetName val="3-2　設備導入事業経費の配分（総計）（発電）"/>
      <sheetName val="3-4　補助事業に要する経費及びその調達方法"/>
      <sheetName val="3-6　発電単価の算定について"/>
      <sheetName val="3-7　設備及び導入効果（太陽光発電）"/>
      <sheetName val="3-7　設備及び導入効果（風力発電）"/>
      <sheetName val="3-7　設備及び導入効果（バイオマス発電）"/>
      <sheetName val="3-7　設備及び導入効果（水力発電）"/>
      <sheetName val="3-7　設備及び導入効果（地熱発電）"/>
      <sheetName val="3-8　補助対象設備の機器リスト"/>
      <sheetName val="3-18　バイオマス依存率(熱利用)"/>
      <sheetName val="3-24　事業実施に関連する事項（発電）"/>
      <sheetName val="3-25　事業実施体制"/>
      <sheetName val="3-26　事業実施予定スケジュール"/>
      <sheetName val="【参考】日本標準産業中分類"/>
    </sheetNames>
    <sheetDataSet>
      <sheetData sheetId="0"/>
      <sheetData sheetId="1"/>
      <sheetData sheetId="2">
        <row r="2">
          <cell r="B2">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目次"/>
      <sheetName val="提出方法"/>
      <sheetName val="記載要領"/>
      <sheetName val="日本標準産業中分類"/>
      <sheetName val="会社規模判断資料"/>
      <sheetName val="基本情報"/>
      <sheetName val="第１号"/>
      <sheetName val="第１号_第二面"/>
      <sheetName val="第２号 (助成対象事業者用)"/>
      <sheetName val="第２号 (共同申請者用) "/>
      <sheetName val="第２号 (手続き代行者用)"/>
      <sheetName val="第3号"/>
      <sheetName val="第４号(太陽光）"/>
      <sheetName val="第４号（風力)"/>
      <sheetName val="第４号（水力)"/>
      <sheetName val="第４号（地熱)"/>
      <sheetName val="第４号（ﾊﾞｲｵﾏｽ発電)"/>
      <sheetName val="第４号（共通_環境価値）"/>
      <sheetName val="別紙１"/>
      <sheetName val="別紙２"/>
      <sheetName val="別紙３"/>
      <sheetName val="別紙３ (2)"/>
      <sheetName val="共通様式_助成対象事業経費内訳（全体）"/>
      <sheetName val="共通様式_助成対象事業経費内訳（太陽光）"/>
      <sheetName val="共通様式_助成対象事業経費内訳（太陽光を除く）"/>
      <sheetName val="共通様式_蓄電池"/>
      <sheetName val="補助資料（機器按分）"/>
      <sheetName val="第7号様式"/>
      <sheetName val="第8号様式"/>
      <sheetName val="第9号様式"/>
      <sheetName val="第11号様式"/>
      <sheetName val="第13号様式"/>
      <sheetName val="第14号様式"/>
      <sheetName val="第15号様式"/>
      <sheetName val="第17の1号様式"/>
      <sheetName val="第17の2号様式"/>
      <sheetName val="第17の3号様式"/>
      <sheetName val="第21号様式"/>
      <sheetName val="第22号様式"/>
      <sheetName val="第24号様式"/>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ow r="173">
          <cell r="G173" t="str">
            <v/>
          </cell>
          <cell r="BG173">
            <v>31200</v>
          </cell>
        </row>
      </sheetData>
      <sheetData sheetId="13">
        <row r="116">
          <cell r="G116" t="str">
            <v/>
          </cell>
        </row>
      </sheetData>
      <sheetData sheetId="14">
        <row r="202">
          <cell r="G202" t="str">
            <v/>
          </cell>
        </row>
      </sheetData>
      <sheetData sheetId="15">
        <row r="206">
          <cell r="G206" t="str">
            <v/>
          </cell>
        </row>
      </sheetData>
      <sheetData sheetId="16">
        <row r="356">
          <cell r="G356" t="str">
            <v/>
          </cell>
        </row>
      </sheetData>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情報集約シート"/>
      <sheetName val="目次"/>
      <sheetName val="記載要領"/>
      <sheetName val="日本標準産業中分類"/>
      <sheetName val="会社規模判断資料"/>
      <sheetName val="基本情報入力シート"/>
      <sheetName val="第1号"/>
      <sheetName val="第2号 (助成対象事業者用)"/>
      <sheetName val="第2号 (共同申請者用) "/>
      <sheetName val="第2号 (共同申請者用)  (2)"/>
      <sheetName val="第2号 (手続き代行者用)"/>
      <sheetName val="第3号"/>
      <sheetName val="第4(太陽光）"/>
      <sheetName val="第4（風力)"/>
      <sheetName val="第4（水力)"/>
      <sheetName val="第4（地熱)"/>
      <sheetName val="第4（ﾊﾞｲｵﾏｽ発電)"/>
      <sheetName val="第4（太陽熱)"/>
      <sheetName val="第4（温度差熱)"/>
      <sheetName val="第4（地中熱)"/>
      <sheetName val="第4（ﾊﾞｲｵﾏｽ熱)"/>
      <sheetName val="別紙１"/>
      <sheetName val="別紙２"/>
      <sheetName val="別紙２ (2)"/>
      <sheetName val="共通様式_全体"/>
      <sheetName val="共通様式_太陽光発電"/>
      <sheetName val="システム系統図（光）最新"/>
      <sheetName val="共通様式_太陽光を除く発電設備"/>
      <sheetName val="共通様式_熱利用設備"/>
      <sheetName val="第７号様式"/>
      <sheetName val="第８号様式"/>
      <sheetName val="第10号様式"/>
      <sheetName val="第12号様式"/>
      <sheetName val="第13号様式"/>
      <sheetName val="第14号様式"/>
      <sheetName val="第16号の１様式"/>
      <sheetName val="第16号の２様式"/>
      <sheetName val="第16号の３様式"/>
      <sheetName val="第20号様式"/>
      <sheetName val="第21号様式"/>
      <sheetName val="第23号様式"/>
      <sheetName val="提出方法"/>
    </sheetNames>
    <sheetDataSet>
      <sheetData sheetId="0"/>
      <sheetData sheetId="1"/>
      <sheetData sheetId="2"/>
      <sheetData sheetId="3"/>
      <sheetData sheetId="4"/>
      <sheetData sheetId="5"/>
      <sheetData sheetId="6">
        <row r="9">
          <cell r="L9">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10">
          <cell r="G10">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提出方法"/>
      <sheetName val="記載要領"/>
      <sheetName val="日本標準産業中分類"/>
      <sheetName val="会社規模判断資料"/>
      <sheetName val="基本情報"/>
      <sheetName val="第1号（交付申請） "/>
      <sheetName val="第2号 (助成対象者、共同申請者、手続代行者)"/>
      <sheetName val="第4号(事業実施計画書）"/>
      <sheetName val="△第4(太陽光・蓄電池）"/>
      <sheetName val="×別紙1"/>
      <sheetName val="×共通様式_全体"/>
      <sheetName val="×共通様式_太陽光発電"/>
      <sheetName val="×共通様式_蓄電池"/>
      <sheetName val="補助資料（機器按分）"/>
      <sheetName val="×第7号様式"/>
      <sheetName val="第5号様式"/>
      <sheetName val="第6号様式"/>
      <sheetName val="第7号様式"/>
      <sheetName val="第8号様式"/>
      <sheetName val="（いったん没）第10号様式"/>
      <sheetName val="（いったん没）第11号様式 "/>
      <sheetName val="第10号様式"/>
      <sheetName val="×第11号様式 (2)"/>
      <sheetName val="第12号様式"/>
      <sheetName val="第14号様式"/>
      <sheetName val="第16の１号様式"/>
      <sheetName val="第16の２号様式"/>
      <sheetName val="第16の３号様式"/>
      <sheetName val="第17号様式"/>
      <sheetName val="第18号様式"/>
      <sheetName val="第19号様式"/>
      <sheetName val="第20号様式"/>
      <sheetName val="×使わない第22号様式"/>
      <sheetName val="×使わない第23号様式"/>
      <sheetName val="第21号様式"/>
      <sheetName val="第22号様式"/>
      <sheetName val="第22様式 計算書（添付しない）"/>
      <sheetName val="第23号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載・印刷要領"/>
      <sheetName val="基本情報"/>
      <sheetName val="横変換"/>
      <sheetName val="業種リスト"/>
      <sheetName val="建物分類"/>
      <sheetName val="対策"/>
      <sheetName val="１"/>
      <sheetName val="17-1"/>
      <sheetName val="17-2"/>
      <sheetName val="17-3"/>
      <sheetName val="17-4"/>
      <sheetName val="17-5-1"/>
      <sheetName val="15-5-2"/>
      <sheetName val="15-6"/>
      <sheetName val="15-7"/>
      <sheetName val="15-8"/>
      <sheetName val="15-9"/>
      <sheetName val="15別1-1"/>
      <sheetName val="15別1-2"/>
      <sheetName val="15別1-3"/>
      <sheetName val="15別1-4"/>
      <sheetName val="15別1-5"/>
      <sheetName val="15別1-6"/>
      <sheetName val="15別2"/>
      <sheetName val="15別3-1"/>
      <sheetName val="15別3-2"/>
      <sheetName val="15別3-3"/>
      <sheetName val="15別4-1"/>
      <sheetName val="15別4-2"/>
      <sheetName val="15別5"/>
    </sheetNames>
    <sheetDataSet>
      <sheetData sheetId="0"/>
      <sheetData sheetId="1"/>
      <sheetData sheetId="2"/>
      <sheetData sheetId="3"/>
      <sheetData sheetId="4"/>
      <sheetData sheetId="5">
        <row r="2">
          <cell r="K2" t="str">
            <v>①製造業</v>
          </cell>
        </row>
        <row r="3">
          <cell r="K3" t="str">
            <v>①建設業</v>
          </cell>
        </row>
        <row r="4">
          <cell r="K4" t="str">
            <v>①運輸業</v>
          </cell>
        </row>
        <row r="5">
          <cell r="K5" t="str">
            <v>①その他</v>
          </cell>
        </row>
        <row r="6">
          <cell r="K6" t="str">
            <v>②卸売業</v>
          </cell>
        </row>
        <row r="7">
          <cell r="K7" t="str">
            <v>③サービス業</v>
          </cell>
        </row>
        <row r="8">
          <cell r="K8" t="str">
            <v>④小売業</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方法（印刷不要）"/>
      <sheetName val="記載要領（印刷不要）"/>
      <sheetName val="基本情報"/>
      <sheetName val="第１号_１枚目"/>
      <sheetName val="第１号_２枚目"/>
      <sheetName val="第２号 (助成対象事業者用)"/>
      <sheetName val="第２号 (共同申請者①用) "/>
      <sheetName val="第２号 (共同申請者②用) "/>
      <sheetName val="第２号 (共同申請者③用) "/>
      <sheetName val="第２号 (手続き代行者用)"/>
      <sheetName val="第３号"/>
      <sheetName val="第４号（太陽光,蓄電池）"/>
      <sheetName val="第４号_設備の概要_１枚目"/>
      <sheetName val="第４号_設備の概要_２枚目 "/>
      <sheetName val="第４号_設備の概要_３枚目"/>
      <sheetName val="第４号_設備の概要_４枚目（蓄電池）"/>
      <sheetName val="第４号_設備の概要_５枚目（蓄電池）"/>
      <sheetName val="第４号_導入効果"/>
      <sheetName val="第４号_４ー10"/>
      <sheetName val="第４号_別紙１"/>
      <sheetName val="共通様式２"/>
      <sheetName val="第７号様式"/>
      <sheetName val="第８号様式"/>
      <sheetName val="第９号様式"/>
      <sheetName val="第11号様式"/>
      <sheetName val="第13号様式"/>
      <sheetName val="第14号様式"/>
      <sheetName val="第15号様式"/>
      <sheetName val="第17号様式"/>
      <sheetName val="第21号様式"/>
      <sheetName val="第22号様式"/>
      <sheetName val="第24号様式"/>
      <sheetName val="第26号様式"/>
      <sheetName val="第28号様式"/>
    </sheetNames>
    <sheetDataSet>
      <sheetData sheetId="0"/>
      <sheetData sheetId="1"/>
      <sheetData sheetId="2"/>
      <sheetData sheetId="3"/>
      <sheetData sheetId="4"/>
      <sheetData sheetId="5"/>
      <sheetData sheetId="6"/>
      <sheetData sheetId="7"/>
      <sheetData sheetId="8"/>
      <sheetData sheetId="9"/>
      <sheetData sheetId="10"/>
      <sheetData sheetId="11">
        <row r="15">
          <cell r="BE15" t="str">
            <v>太陽光発電</v>
          </cell>
        </row>
        <row r="16">
          <cell r="BE16" t="str">
            <v>○○県○○市○○町１－１－１</v>
          </cell>
        </row>
        <row r="17">
          <cell r="BE17" t="str">
            <v>○○県○○市○○町１－１－１</v>
          </cell>
        </row>
        <row r="35">
          <cell r="BE35" t="str">
            <v>●●併設蓄電池</v>
          </cell>
        </row>
        <row r="49">
          <cell r="BE49" t="str">
            <v>■■株式会社　○○営業所</v>
          </cell>
        </row>
        <row r="55">
          <cell r="BE55" t="str">
            <v>■■株式会社　本社ビル</v>
          </cell>
        </row>
      </sheetData>
      <sheetData sheetId="12">
        <row r="8">
          <cell r="F8" t="str">
            <v/>
          </cell>
          <cell r="BF8" t="str">
            <v>○○発電所１</v>
          </cell>
        </row>
      </sheetData>
      <sheetData sheetId="13">
        <row r="6">
          <cell r="F6" t="str">
            <v/>
          </cell>
        </row>
      </sheetData>
      <sheetData sheetId="14">
        <row r="6">
          <cell r="F6" t="str">
            <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情報集約シート"/>
      <sheetName val="記載要領"/>
      <sheetName val="日本標準産業中分類"/>
      <sheetName val="会社規模判断資料"/>
      <sheetName val="第2号 (助成対象事業者用)"/>
      <sheetName val="共通１－２(太陽光）"/>
      <sheetName val="共通１－２（風力)"/>
      <sheetName val="共通１－２（水力)"/>
      <sheetName val="共通１－２（地熱発電)"/>
      <sheetName val="共通１－２（ﾊﾞｲｵﾏｽ発電)"/>
      <sheetName val="共通１－４（環境価値）"/>
      <sheetName val="共通２_全体"/>
      <sheetName val="システム系統図（光）最新"/>
      <sheetName val="共通２_太陽光発電"/>
      <sheetName val="共通様式２_太陽光を除く発電設備"/>
      <sheetName val="第５号様式"/>
      <sheetName val="第６号様式"/>
      <sheetName val="第７号様式"/>
      <sheetName val="第８号様式"/>
      <sheetName val="第９号様式"/>
      <sheetName val="第14号様式"/>
      <sheetName val="第15号様式"/>
      <sheetName val="第17号様式"/>
      <sheetName val="参考様式１"/>
      <sheetName val="参考様式２"/>
    </sheetNames>
    <sheetDataSet>
      <sheetData sheetId="0" refreshError="1"/>
      <sheetData sheetId="1" refreshError="1"/>
      <sheetData sheetId="2" refreshError="1"/>
      <sheetData sheetId="3" refreshError="1"/>
      <sheetData sheetId="4" refreshError="1"/>
      <sheetData sheetId="5">
        <row r="136">
          <cell r="G136" t="str">
            <v/>
          </cell>
        </row>
      </sheetData>
      <sheetData sheetId="6">
        <row r="81">
          <cell r="G81" t="str">
            <v/>
          </cell>
        </row>
      </sheetData>
      <sheetData sheetId="7">
        <row r="171">
          <cell r="G171" t="str">
            <v/>
          </cell>
        </row>
      </sheetData>
      <sheetData sheetId="8">
        <row r="166">
          <cell r="G166" t="str">
            <v/>
          </cell>
        </row>
      </sheetData>
      <sheetData sheetId="9">
        <row r="325">
          <cell r="G325" t="str">
            <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情報集約シート"/>
      <sheetName val="記載要領"/>
      <sheetName val="日本標準産業中分類"/>
      <sheetName val="会社規模判断資料"/>
      <sheetName val="第1号"/>
      <sheetName val="第2号 （参考)"/>
      <sheetName val="共通１ー１（基本情報）"/>
      <sheetName val="共通１－２(太陽光）"/>
      <sheetName val="共通１－２（風力)"/>
      <sheetName val="共通１－２（水力)"/>
      <sheetName val="共通１－２（地熱発電)"/>
      <sheetName val="共通１－２（ﾊﾞｲｵﾏｽ発電) "/>
      <sheetName val="共通１－２（太陽熱)"/>
      <sheetName val="共通１－２（温度差熱)"/>
      <sheetName val="共通１－２（地中熱)"/>
      <sheetName val="共通１－２（ﾊﾞｲｵﾏｽ熱)"/>
      <sheetName val="共通１－２（地熱利用)"/>
      <sheetName val="共通１－４（環境価値）"/>
      <sheetName val="共通１－５（費用対効果）"/>
      <sheetName val="共通２_全体"/>
      <sheetName val="共通２_発電設備"/>
      <sheetName val="システム系統図（光）最新"/>
      <sheetName val="共通様式2_蓄電池単独"/>
      <sheetName val="共通様式２_熱利用設備"/>
      <sheetName val="第３号様式"/>
      <sheetName val="第４号様式"/>
      <sheetName val="第５号様式"/>
      <sheetName val="第６号様式"/>
      <sheetName val="第７号様式"/>
      <sheetName val="第８号様式"/>
      <sheetName val="第９号様式"/>
      <sheetName val="第10号様式"/>
      <sheetName val="第10号の２様式"/>
      <sheetName val="第11号様式"/>
      <sheetName val="第12号様式"/>
      <sheetName val="第13号様式"/>
      <sheetName val="第14号様式"/>
      <sheetName val="第15号様式"/>
      <sheetName val="第16号様式"/>
      <sheetName val="第17号様式"/>
      <sheetName val="第18号様式"/>
      <sheetName val="第19号様式"/>
      <sheetName val="参考様式１"/>
      <sheetName val="参考様式２"/>
      <sheetName val="参考様式３"/>
    </sheetNames>
    <sheetDataSet>
      <sheetData sheetId="0"/>
      <sheetData sheetId="1"/>
      <sheetData sheetId="2"/>
      <sheetData sheetId="3"/>
      <sheetData sheetId="4"/>
      <sheetData sheetId="5"/>
      <sheetData sheetId="6"/>
      <sheetData sheetId="7">
        <row r="6">
          <cell r="G6">
            <v>9</v>
          </cell>
        </row>
      </sheetData>
      <sheetData sheetId="8">
        <row r="5">
          <cell r="G5">
            <v>200</v>
          </cell>
        </row>
      </sheetData>
      <sheetData sheetId="9">
        <row r="6">
          <cell r="G6">
            <v>1489</v>
          </cell>
        </row>
      </sheetData>
      <sheetData sheetId="10">
        <row r="5">
          <cell r="G5" t="str">
            <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方法（印刷不要）"/>
      <sheetName val="記載要領（印刷不要）"/>
      <sheetName val="基本情報（印刷不要）"/>
      <sheetName val="第１号_１枚目"/>
      <sheetName val="第１号_２枚目"/>
      <sheetName val="第２号 (助成対象事業者用)"/>
      <sheetName val="第２号 (共同申請者①用) "/>
      <sheetName val="第２号 (共同申請者②用) "/>
      <sheetName val="第２号 (共同申請者③用) "/>
      <sheetName val="第２号 (手続き代行者用)"/>
      <sheetName val="第３号"/>
      <sheetName val="第４号（太陽光,蓄電池）"/>
      <sheetName val="第４号_設備の概要_１枚目"/>
      <sheetName val="第４号_設備の概要_２枚目 "/>
      <sheetName val="第４号_設備の概要_３枚目"/>
      <sheetName val="第４号_設備の概要_４枚目（蓄電池）"/>
      <sheetName val="第４号_設備の概要_５枚目（蓄電池）"/>
      <sheetName val="第４号_導入効果"/>
      <sheetName val="第４号_４ー10"/>
      <sheetName val="第４号_別紙１"/>
      <sheetName val="共通様式２"/>
      <sheetName val="第７号様式"/>
      <sheetName val="第８号様式"/>
      <sheetName val="第９号様式"/>
      <sheetName val="第11号様式"/>
      <sheetName val="第13号様式"/>
      <sheetName val="第14号様式"/>
      <sheetName val="第15号様式"/>
      <sheetName val="第17号様式"/>
      <sheetName val="第21号様式"/>
      <sheetName val="第22号様式"/>
      <sheetName val="第24号様式"/>
      <sheetName val="第26号様式"/>
      <sheetName val="第28号様式"/>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24">
          <cell r="BL24" t="str">
            <v>○○○○○○○○○○</v>
          </cell>
        </row>
        <row r="26">
          <cell r="BM26" t="str">
            <v>HH○○○○</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3" Type="http://schemas.openxmlformats.org/officeDocument/2006/relationships/vmlDrawing" Target="../drawings/vmlDrawing2.vml"/><Relationship Id="rId7" Type="http://schemas.openxmlformats.org/officeDocument/2006/relationships/ctrlProp" Target="../ctrlProps/ctrlProp16.xml"/><Relationship Id="rId12" Type="http://schemas.openxmlformats.org/officeDocument/2006/relationships/ctrlProp" Target="../ctrlProps/ctrlProp21.xml"/><Relationship Id="rId2" Type="http://schemas.openxmlformats.org/officeDocument/2006/relationships/drawing" Target="../drawings/drawing5.xml"/><Relationship Id="rId1" Type="http://schemas.openxmlformats.org/officeDocument/2006/relationships/printerSettings" Target="../printerSettings/printerSettings6.bin"/><Relationship Id="rId6" Type="http://schemas.openxmlformats.org/officeDocument/2006/relationships/ctrlProp" Target="../ctrlProps/ctrlProp15.xml"/><Relationship Id="rId11" Type="http://schemas.openxmlformats.org/officeDocument/2006/relationships/ctrlProp" Target="../ctrlProps/ctrlProp20.xml"/><Relationship Id="rId5" Type="http://schemas.openxmlformats.org/officeDocument/2006/relationships/ctrlProp" Target="../ctrlProps/ctrlProp14.xml"/><Relationship Id="rId15" Type="http://schemas.openxmlformats.org/officeDocument/2006/relationships/ctrlProp" Target="../ctrlProps/ctrlProp24.xml"/><Relationship Id="rId10" Type="http://schemas.openxmlformats.org/officeDocument/2006/relationships/ctrlProp" Target="../ctrlProps/ctrlProp19.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3" Type="http://schemas.openxmlformats.org/officeDocument/2006/relationships/vmlDrawing" Target="../drawings/vmlDrawing3.v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 Type="http://schemas.openxmlformats.org/officeDocument/2006/relationships/drawing" Target="../drawings/drawing6.xml"/><Relationship Id="rId16" Type="http://schemas.openxmlformats.org/officeDocument/2006/relationships/ctrlProp" Target="../ctrlProps/ctrlProp37.xml"/><Relationship Id="rId1" Type="http://schemas.openxmlformats.org/officeDocument/2006/relationships/printerSettings" Target="../printerSettings/printerSettings7.bin"/><Relationship Id="rId6" Type="http://schemas.openxmlformats.org/officeDocument/2006/relationships/ctrlProp" Target="../ctrlProps/ctrlProp27.xml"/><Relationship Id="rId11" Type="http://schemas.openxmlformats.org/officeDocument/2006/relationships/ctrlProp" Target="../ctrlProps/ctrlProp32.xml"/><Relationship Id="rId5" Type="http://schemas.openxmlformats.org/officeDocument/2006/relationships/ctrlProp" Target="../ctrlProps/ctrlProp26.xml"/><Relationship Id="rId15" Type="http://schemas.openxmlformats.org/officeDocument/2006/relationships/ctrlProp" Target="../ctrlProps/ctrlProp36.xml"/><Relationship Id="rId10" Type="http://schemas.openxmlformats.org/officeDocument/2006/relationships/ctrlProp" Target="../ctrlProps/ctrlProp31.xml"/><Relationship Id="rId4" Type="http://schemas.openxmlformats.org/officeDocument/2006/relationships/ctrlProp" Target="../ctrlProps/ctrlProp25.xml"/><Relationship Id="rId9" Type="http://schemas.openxmlformats.org/officeDocument/2006/relationships/ctrlProp" Target="../ctrlProps/ctrlProp30.xml"/><Relationship Id="rId14" Type="http://schemas.openxmlformats.org/officeDocument/2006/relationships/ctrlProp" Target="../ctrlProps/ctrlProp3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43.xml"/><Relationship Id="rId13" Type="http://schemas.openxmlformats.org/officeDocument/2006/relationships/ctrlProp" Target="../ctrlProps/ctrlProp48.xml"/><Relationship Id="rId18" Type="http://schemas.openxmlformats.org/officeDocument/2006/relationships/ctrlProp" Target="../ctrlProps/ctrlProp53.xml"/><Relationship Id="rId26" Type="http://schemas.openxmlformats.org/officeDocument/2006/relationships/ctrlProp" Target="../ctrlProps/ctrlProp61.xml"/><Relationship Id="rId3" Type="http://schemas.openxmlformats.org/officeDocument/2006/relationships/vmlDrawing" Target="../drawings/vmlDrawing4.vml"/><Relationship Id="rId21" Type="http://schemas.openxmlformats.org/officeDocument/2006/relationships/ctrlProp" Target="../ctrlProps/ctrlProp56.xml"/><Relationship Id="rId7" Type="http://schemas.openxmlformats.org/officeDocument/2006/relationships/ctrlProp" Target="../ctrlProps/ctrlProp42.xml"/><Relationship Id="rId12" Type="http://schemas.openxmlformats.org/officeDocument/2006/relationships/ctrlProp" Target="../ctrlProps/ctrlProp47.xml"/><Relationship Id="rId17" Type="http://schemas.openxmlformats.org/officeDocument/2006/relationships/ctrlProp" Target="../ctrlProps/ctrlProp52.xml"/><Relationship Id="rId25" Type="http://schemas.openxmlformats.org/officeDocument/2006/relationships/ctrlProp" Target="../ctrlProps/ctrlProp60.xml"/><Relationship Id="rId2" Type="http://schemas.openxmlformats.org/officeDocument/2006/relationships/drawing" Target="../drawings/drawing7.xml"/><Relationship Id="rId16" Type="http://schemas.openxmlformats.org/officeDocument/2006/relationships/ctrlProp" Target="../ctrlProps/ctrlProp51.xml"/><Relationship Id="rId20" Type="http://schemas.openxmlformats.org/officeDocument/2006/relationships/ctrlProp" Target="../ctrlProps/ctrlProp55.xml"/><Relationship Id="rId1" Type="http://schemas.openxmlformats.org/officeDocument/2006/relationships/printerSettings" Target="../printerSettings/printerSettings9.bin"/><Relationship Id="rId6" Type="http://schemas.openxmlformats.org/officeDocument/2006/relationships/ctrlProp" Target="../ctrlProps/ctrlProp41.xml"/><Relationship Id="rId11" Type="http://schemas.openxmlformats.org/officeDocument/2006/relationships/ctrlProp" Target="../ctrlProps/ctrlProp46.xml"/><Relationship Id="rId24" Type="http://schemas.openxmlformats.org/officeDocument/2006/relationships/ctrlProp" Target="../ctrlProps/ctrlProp59.xml"/><Relationship Id="rId5" Type="http://schemas.openxmlformats.org/officeDocument/2006/relationships/ctrlProp" Target="../ctrlProps/ctrlProp40.xml"/><Relationship Id="rId15" Type="http://schemas.openxmlformats.org/officeDocument/2006/relationships/ctrlProp" Target="../ctrlProps/ctrlProp50.xml"/><Relationship Id="rId23" Type="http://schemas.openxmlformats.org/officeDocument/2006/relationships/ctrlProp" Target="../ctrlProps/ctrlProp58.xml"/><Relationship Id="rId10" Type="http://schemas.openxmlformats.org/officeDocument/2006/relationships/ctrlProp" Target="../ctrlProps/ctrlProp45.xml"/><Relationship Id="rId19" Type="http://schemas.openxmlformats.org/officeDocument/2006/relationships/ctrlProp" Target="../ctrlProps/ctrlProp54.xml"/><Relationship Id="rId4" Type="http://schemas.openxmlformats.org/officeDocument/2006/relationships/ctrlProp" Target="../ctrlProps/ctrlProp39.xml"/><Relationship Id="rId9" Type="http://schemas.openxmlformats.org/officeDocument/2006/relationships/ctrlProp" Target="../ctrlProps/ctrlProp44.xml"/><Relationship Id="rId14" Type="http://schemas.openxmlformats.org/officeDocument/2006/relationships/ctrlProp" Target="../ctrlProps/ctrlProp49.xml"/><Relationship Id="rId22" Type="http://schemas.openxmlformats.org/officeDocument/2006/relationships/ctrlProp" Target="../ctrlProps/ctrlProp57.xml"/><Relationship Id="rId27" Type="http://schemas.openxmlformats.org/officeDocument/2006/relationships/ctrlProp" Target="../ctrlProps/ctrlProp6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17" Type="http://schemas.openxmlformats.org/officeDocument/2006/relationships/ctrlProp" Target="../ctrlProps/ctrlProp176.xml"/><Relationship Id="rId299" Type="http://schemas.openxmlformats.org/officeDocument/2006/relationships/ctrlProp" Target="../ctrlProps/ctrlProp358.xml"/><Relationship Id="rId21" Type="http://schemas.openxmlformats.org/officeDocument/2006/relationships/ctrlProp" Target="../ctrlProps/ctrlProp80.xml"/><Relationship Id="rId63" Type="http://schemas.openxmlformats.org/officeDocument/2006/relationships/ctrlProp" Target="../ctrlProps/ctrlProp122.xml"/><Relationship Id="rId159" Type="http://schemas.openxmlformats.org/officeDocument/2006/relationships/ctrlProp" Target="../ctrlProps/ctrlProp218.xml"/><Relationship Id="rId170" Type="http://schemas.openxmlformats.org/officeDocument/2006/relationships/ctrlProp" Target="../ctrlProps/ctrlProp229.xml"/><Relationship Id="rId226" Type="http://schemas.openxmlformats.org/officeDocument/2006/relationships/ctrlProp" Target="../ctrlProps/ctrlProp285.xml"/><Relationship Id="rId268" Type="http://schemas.openxmlformats.org/officeDocument/2006/relationships/ctrlProp" Target="../ctrlProps/ctrlProp327.xml"/><Relationship Id="rId32" Type="http://schemas.openxmlformats.org/officeDocument/2006/relationships/ctrlProp" Target="../ctrlProps/ctrlProp91.xml"/><Relationship Id="rId74" Type="http://schemas.openxmlformats.org/officeDocument/2006/relationships/ctrlProp" Target="../ctrlProps/ctrlProp133.xml"/><Relationship Id="rId128" Type="http://schemas.openxmlformats.org/officeDocument/2006/relationships/ctrlProp" Target="../ctrlProps/ctrlProp187.xml"/><Relationship Id="rId5" Type="http://schemas.openxmlformats.org/officeDocument/2006/relationships/ctrlProp" Target="../ctrlProps/ctrlProp64.xml"/><Relationship Id="rId181" Type="http://schemas.openxmlformats.org/officeDocument/2006/relationships/ctrlProp" Target="../ctrlProps/ctrlProp240.xml"/><Relationship Id="rId237" Type="http://schemas.openxmlformats.org/officeDocument/2006/relationships/ctrlProp" Target="../ctrlProps/ctrlProp296.xml"/><Relationship Id="rId279" Type="http://schemas.openxmlformats.org/officeDocument/2006/relationships/ctrlProp" Target="../ctrlProps/ctrlProp338.xml"/><Relationship Id="rId43" Type="http://schemas.openxmlformats.org/officeDocument/2006/relationships/ctrlProp" Target="../ctrlProps/ctrlProp102.xml"/><Relationship Id="rId139" Type="http://schemas.openxmlformats.org/officeDocument/2006/relationships/ctrlProp" Target="../ctrlProps/ctrlProp198.xml"/><Relationship Id="rId290" Type="http://schemas.openxmlformats.org/officeDocument/2006/relationships/ctrlProp" Target="../ctrlProps/ctrlProp349.xml"/><Relationship Id="rId304" Type="http://schemas.openxmlformats.org/officeDocument/2006/relationships/ctrlProp" Target="../ctrlProps/ctrlProp363.xml"/><Relationship Id="rId85" Type="http://schemas.openxmlformats.org/officeDocument/2006/relationships/ctrlProp" Target="../ctrlProps/ctrlProp144.xml"/><Relationship Id="rId150" Type="http://schemas.openxmlformats.org/officeDocument/2006/relationships/ctrlProp" Target="../ctrlProps/ctrlProp209.xml"/><Relationship Id="rId192" Type="http://schemas.openxmlformats.org/officeDocument/2006/relationships/ctrlProp" Target="../ctrlProps/ctrlProp251.xml"/><Relationship Id="rId206" Type="http://schemas.openxmlformats.org/officeDocument/2006/relationships/ctrlProp" Target="../ctrlProps/ctrlProp265.xml"/><Relationship Id="rId248" Type="http://schemas.openxmlformats.org/officeDocument/2006/relationships/ctrlProp" Target="../ctrlProps/ctrlProp307.xml"/><Relationship Id="rId12" Type="http://schemas.openxmlformats.org/officeDocument/2006/relationships/ctrlProp" Target="../ctrlProps/ctrlProp71.xml"/><Relationship Id="rId108" Type="http://schemas.openxmlformats.org/officeDocument/2006/relationships/ctrlProp" Target="../ctrlProps/ctrlProp167.xml"/><Relationship Id="rId54" Type="http://schemas.openxmlformats.org/officeDocument/2006/relationships/ctrlProp" Target="../ctrlProps/ctrlProp113.xml"/><Relationship Id="rId96" Type="http://schemas.openxmlformats.org/officeDocument/2006/relationships/ctrlProp" Target="../ctrlProps/ctrlProp155.xml"/><Relationship Id="rId161" Type="http://schemas.openxmlformats.org/officeDocument/2006/relationships/ctrlProp" Target="../ctrlProps/ctrlProp220.xml"/><Relationship Id="rId217" Type="http://schemas.openxmlformats.org/officeDocument/2006/relationships/ctrlProp" Target="../ctrlProps/ctrlProp276.xml"/><Relationship Id="rId259" Type="http://schemas.openxmlformats.org/officeDocument/2006/relationships/ctrlProp" Target="../ctrlProps/ctrlProp318.xml"/><Relationship Id="rId23" Type="http://schemas.openxmlformats.org/officeDocument/2006/relationships/ctrlProp" Target="../ctrlProps/ctrlProp82.xml"/><Relationship Id="rId119" Type="http://schemas.openxmlformats.org/officeDocument/2006/relationships/ctrlProp" Target="../ctrlProps/ctrlProp178.xml"/><Relationship Id="rId270" Type="http://schemas.openxmlformats.org/officeDocument/2006/relationships/ctrlProp" Target="../ctrlProps/ctrlProp329.xml"/><Relationship Id="rId291" Type="http://schemas.openxmlformats.org/officeDocument/2006/relationships/ctrlProp" Target="../ctrlProps/ctrlProp350.xml"/><Relationship Id="rId305" Type="http://schemas.openxmlformats.org/officeDocument/2006/relationships/ctrlProp" Target="../ctrlProps/ctrlProp364.xml"/><Relationship Id="rId44" Type="http://schemas.openxmlformats.org/officeDocument/2006/relationships/ctrlProp" Target="../ctrlProps/ctrlProp103.xml"/><Relationship Id="rId65" Type="http://schemas.openxmlformats.org/officeDocument/2006/relationships/ctrlProp" Target="../ctrlProps/ctrlProp124.xml"/><Relationship Id="rId86" Type="http://schemas.openxmlformats.org/officeDocument/2006/relationships/ctrlProp" Target="../ctrlProps/ctrlProp145.xml"/><Relationship Id="rId130" Type="http://schemas.openxmlformats.org/officeDocument/2006/relationships/ctrlProp" Target="../ctrlProps/ctrlProp189.xml"/><Relationship Id="rId151" Type="http://schemas.openxmlformats.org/officeDocument/2006/relationships/ctrlProp" Target="../ctrlProps/ctrlProp210.xml"/><Relationship Id="rId172" Type="http://schemas.openxmlformats.org/officeDocument/2006/relationships/ctrlProp" Target="../ctrlProps/ctrlProp231.xml"/><Relationship Id="rId193" Type="http://schemas.openxmlformats.org/officeDocument/2006/relationships/ctrlProp" Target="../ctrlProps/ctrlProp252.xml"/><Relationship Id="rId207" Type="http://schemas.openxmlformats.org/officeDocument/2006/relationships/ctrlProp" Target="../ctrlProps/ctrlProp266.xml"/><Relationship Id="rId228" Type="http://schemas.openxmlformats.org/officeDocument/2006/relationships/ctrlProp" Target="../ctrlProps/ctrlProp287.xml"/><Relationship Id="rId249" Type="http://schemas.openxmlformats.org/officeDocument/2006/relationships/ctrlProp" Target="../ctrlProps/ctrlProp308.xml"/><Relationship Id="rId13" Type="http://schemas.openxmlformats.org/officeDocument/2006/relationships/ctrlProp" Target="../ctrlProps/ctrlProp72.xml"/><Relationship Id="rId109" Type="http://schemas.openxmlformats.org/officeDocument/2006/relationships/ctrlProp" Target="../ctrlProps/ctrlProp168.xml"/><Relationship Id="rId260" Type="http://schemas.openxmlformats.org/officeDocument/2006/relationships/ctrlProp" Target="../ctrlProps/ctrlProp319.xml"/><Relationship Id="rId281" Type="http://schemas.openxmlformats.org/officeDocument/2006/relationships/ctrlProp" Target="../ctrlProps/ctrlProp340.xml"/><Relationship Id="rId34" Type="http://schemas.openxmlformats.org/officeDocument/2006/relationships/ctrlProp" Target="../ctrlProps/ctrlProp93.xml"/><Relationship Id="rId55" Type="http://schemas.openxmlformats.org/officeDocument/2006/relationships/ctrlProp" Target="../ctrlProps/ctrlProp114.xml"/><Relationship Id="rId76" Type="http://schemas.openxmlformats.org/officeDocument/2006/relationships/ctrlProp" Target="../ctrlProps/ctrlProp135.xml"/><Relationship Id="rId97" Type="http://schemas.openxmlformats.org/officeDocument/2006/relationships/ctrlProp" Target="../ctrlProps/ctrlProp156.xml"/><Relationship Id="rId120" Type="http://schemas.openxmlformats.org/officeDocument/2006/relationships/ctrlProp" Target="../ctrlProps/ctrlProp179.xml"/><Relationship Id="rId141" Type="http://schemas.openxmlformats.org/officeDocument/2006/relationships/ctrlProp" Target="../ctrlProps/ctrlProp200.xml"/><Relationship Id="rId7" Type="http://schemas.openxmlformats.org/officeDocument/2006/relationships/ctrlProp" Target="../ctrlProps/ctrlProp66.xml"/><Relationship Id="rId162" Type="http://schemas.openxmlformats.org/officeDocument/2006/relationships/ctrlProp" Target="../ctrlProps/ctrlProp221.xml"/><Relationship Id="rId183" Type="http://schemas.openxmlformats.org/officeDocument/2006/relationships/ctrlProp" Target="../ctrlProps/ctrlProp242.xml"/><Relationship Id="rId218" Type="http://schemas.openxmlformats.org/officeDocument/2006/relationships/ctrlProp" Target="../ctrlProps/ctrlProp277.xml"/><Relationship Id="rId239" Type="http://schemas.openxmlformats.org/officeDocument/2006/relationships/ctrlProp" Target="../ctrlProps/ctrlProp298.xml"/><Relationship Id="rId250" Type="http://schemas.openxmlformats.org/officeDocument/2006/relationships/ctrlProp" Target="../ctrlProps/ctrlProp309.xml"/><Relationship Id="rId271" Type="http://schemas.openxmlformats.org/officeDocument/2006/relationships/ctrlProp" Target="../ctrlProps/ctrlProp330.xml"/><Relationship Id="rId292" Type="http://schemas.openxmlformats.org/officeDocument/2006/relationships/ctrlProp" Target="../ctrlProps/ctrlProp351.xml"/><Relationship Id="rId24" Type="http://schemas.openxmlformats.org/officeDocument/2006/relationships/ctrlProp" Target="../ctrlProps/ctrlProp83.xml"/><Relationship Id="rId45" Type="http://schemas.openxmlformats.org/officeDocument/2006/relationships/ctrlProp" Target="../ctrlProps/ctrlProp104.xml"/><Relationship Id="rId66" Type="http://schemas.openxmlformats.org/officeDocument/2006/relationships/ctrlProp" Target="../ctrlProps/ctrlProp125.xml"/><Relationship Id="rId87" Type="http://schemas.openxmlformats.org/officeDocument/2006/relationships/ctrlProp" Target="../ctrlProps/ctrlProp146.xml"/><Relationship Id="rId110" Type="http://schemas.openxmlformats.org/officeDocument/2006/relationships/ctrlProp" Target="../ctrlProps/ctrlProp169.xml"/><Relationship Id="rId131" Type="http://schemas.openxmlformats.org/officeDocument/2006/relationships/ctrlProp" Target="../ctrlProps/ctrlProp190.xml"/><Relationship Id="rId152" Type="http://schemas.openxmlformats.org/officeDocument/2006/relationships/ctrlProp" Target="../ctrlProps/ctrlProp211.xml"/><Relationship Id="rId173" Type="http://schemas.openxmlformats.org/officeDocument/2006/relationships/ctrlProp" Target="../ctrlProps/ctrlProp232.xml"/><Relationship Id="rId194" Type="http://schemas.openxmlformats.org/officeDocument/2006/relationships/ctrlProp" Target="../ctrlProps/ctrlProp253.xml"/><Relationship Id="rId208" Type="http://schemas.openxmlformats.org/officeDocument/2006/relationships/ctrlProp" Target="../ctrlProps/ctrlProp267.xml"/><Relationship Id="rId229" Type="http://schemas.openxmlformats.org/officeDocument/2006/relationships/ctrlProp" Target="../ctrlProps/ctrlProp288.xml"/><Relationship Id="rId240" Type="http://schemas.openxmlformats.org/officeDocument/2006/relationships/ctrlProp" Target="../ctrlProps/ctrlProp299.xml"/><Relationship Id="rId261" Type="http://schemas.openxmlformats.org/officeDocument/2006/relationships/ctrlProp" Target="../ctrlProps/ctrlProp320.xml"/><Relationship Id="rId14" Type="http://schemas.openxmlformats.org/officeDocument/2006/relationships/ctrlProp" Target="../ctrlProps/ctrlProp73.xml"/><Relationship Id="rId35" Type="http://schemas.openxmlformats.org/officeDocument/2006/relationships/ctrlProp" Target="../ctrlProps/ctrlProp94.xml"/><Relationship Id="rId56" Type="http://schemas.openxmlformats.org/officeDocument/2006/relationships/ctrlProp" Target="../ctrlProps/ctrlProp115.xml"/><Relationship Id="rId77" Type="http://schemas.openxmlformats.org/officeDocument/2006/relationships/ctrlProp" Target="../ctrlProps/ctrlProp136.xml"/><Relationship Id="rId100" Type="http://schemas.openxmlformats.org/officeDocument/2006/relationships/ctrlProp" Target="../ctrlProps/ctrlProp159.xml"/><Relationship Id="rId282" Type="http://schemas.openxmlformats.org/officeDocument/2006/relationships/ctrlProp" Target="../ctrlProps/ctrlProp341.xml"/><Relationship Id="rId8" Type="http://schemas.openxmlformats.org/officeDocument/2006/relationships/ctrlProp" Target="../ctrlProps/ctrlProp67.xml"/><Relationship Id="rId98" Type="http://schemas.openxmlformats.org/officeDocument/2006/relationships/ctrlProp" Target="../ctrlProps/ctrlProp157.xml"/><Relationship Id="rId121" Type="http://schemas.openxmlformats.org/officeDocument/2006/relationships/ctrlProp" Target="../ctrlProps/ctrlProp180.xml"/><Relationship Id="rId142" Type="http://schemas.openxmlformats.org/officeDocument/2006/relationships/ctrlProp" Target="../ctrlProps/ctrlProp201.xml"/><Relationship Id="rId163" Type="http://schemas.openxmlformats.org/officeDocument/2006/relationships/ctrlProp" Target="../ctrlProps/ctrlProp222.xml"/><Relationship Id="rId184" Type="http://schemas.openxmlformats.org/officeDocument/2006/relationships/ctrlProp" Target="../ctrlProps/ctrlProp243.xml"/><Relationship Id="rId219" Type="http://schemas.openxmlformats.org/officeDocument/2006/relationships/ctrlProp" Target="../ctrlProps/ctrlProp278.xml"/><Relationship Id="rId230" Type="http://schemas.openxmlformats.org/officeDocument/2006/relationships/ctrlProp" Target="../ctrlProps/ctrlProp289.xml"/><Relationship Id="rId251" Type="http://schemas.openxmlformats.org/officeDocument/2006/relationships/ctrlProp" Target="../ctrlProps/ctrlProp310.xml"/><Relationship Id="rId25" Type="http://schemas.openxmlformats.org/officeDocument/2006/relationships/ctrlProp" Target="../ctrlProps/ctrlProp84.xml"/><Relationship Id="rId46" Type="http://schemas.openxmlformats.org/officeDocument/2006/relationships/ctrlProp" Target="../ctrlProps/ctrlProp105.xml"/><Relationship Id="rId67" Type="http://schemas.openxmlformats.org/officeDocument/2006/relationships/ctrlProp" Target="../ctrlProps/ctrlProp126.xml"/><Relationship Id="rId272" Type="http://schemas.openxmlformats.org/officeDocument/2006/relationships/ctrlProp" Target="../ctrlProps/ctrlProp331.xml"/><Relationship Id="rId293" Type="http://schemas.openxmlformats.org/officeDocument/2006/relationships/ctrlProp" Target="../ctrlProps/ctrlProp352.xml"/><Relationship Id="rId88" Type="http://schemas.openxmlformats.org/officeDocument/2006/relationships/ctrlProp" Target="../ctrlProps/ctrlProp147.xml"/><Relationship Id="rId111" Type="http://schemas.openxmlformats.org/officeDocument/2006/relationships/ctrlProp" Target="../ctrlProps/ctrlProp170.xml"/><Relationship Id="rId132" Type="http://schemas.openxmlformats.org/officeDocument/2006/relationships/ctrlProp" Target="../ctrlProps/ctrlProp191.xml"/><Relationship Id="rId153" Type="http://schemas.openxmlformats.org/officeDocument/2006/relationships/ctrlProp" Target="../ctrlProps/ctrlProp212.xml"/><Relationship Id="rId174" Type="http://schemas.openxmlformats.org/officeDocument/2006/relationships/ctrlProp" Target="../ctrlProps/ctrlProp233.xml"/><Relationship Id="rId195" Type="http://schemas.openxmlformats.org/officeDocument/2006/relationships/ctrlProp" Target="../ctrlProps/ctrlProp254.xml"/><Relationship Id="rId209" Type="http://schemas.openxmlformats.org/officeDocument/2006/relationships/ctrlProp" Target="../ctrlProps/ctrlProp268.xml"/><Relationship Id="rId220" Type="http://schemas.openxmlformats.org/officeDocument/2006/relationships/ctrlProp" Target="../ctrlProps/ctrlProp279.xml"/><Relationship Id="rId241" Type="http://schemas.openxmlformats.org/officeDocument/2006/relationships/ctrlProp" Target="../ctrlProps/ctrlProp300.xml"/><Relationship Id="rId15" Type="http://schemas.openxmlformats.org/officeDocument/2006/relationships/ctrlProp" Target="../ctrlProps/ctrlProp74.xml"/><Relationship Id="rId36" Type="http://schemas.openxmlformats.org/officeDocument/2006/relationships/ctrlProp" Target="../ctrlProps/ctrlProp95.xml"/><Relationship Id="rId57" Type="http://schemas.openxmlformats.org/officeDocument/2006/relationships/ctrlProp" Target="../ctrlProps/ctrlProp116.xml"/><Relationship Id="rId262" Type="http://schemas.openxmlformats.org/officeDocument/2006/relationships/ctrlProp" Target="../ctrlProps/ctrlProp321.xml"/><Relationship Id="rId283" Type="http://schemas.openxmlformats.org/officeDocument/2006/relationships/ctrlProp" Target="../ctrlProps/ctrlProp342.xml"/><Relationship Id="rId78" Type="http://schemas.openxmlformats.org/officeDocument/2006/relationships/ctrlProp" Target="../ctrlProps/ctrlProp137.xml"/><Relationship Id="rId99" Type="http://schemas.openxmlformats.org/officeDocument/2006/relationships/ctrlProp" Target="../ctrlProps/ctrlProp158.xml"/><Relationship Id="rId101" Type="http://schemas.openxmlformats.org/officeDocument/2006/relationships/ctrlProp" Target="../ctrlProps/ctrlProp160.xml"/><Relationship Id="rId122" Type="http://schemas.openxmlformats.org/officeDocument/2006/relationships/ctrlProp" Target="../ctrlProps/ctrlProp181.xml"/><Relationship Id="rId143" Type="http://schemas.openxmlformats.org/officeDocument/2006/relationships/ctrlProp" Target="../ctrlProps/ctrlProp202.xml"/><Relationship Id="rId164" Type="http://schemas.openxmlformats.org/officeDocument/2006/relationships/ctrlProp" Target="../ctrlProps/ctrlProp223.xml"/><Relationship Id="rId185" Type="http://schemas.openxmlformats.org/officeDocument/2006/relationships/ctrlProp" Target="../ctrlProps/ctrlProp244.xml"/><Relationship Id="rId9" Type="http://schemas.openxmlformats.org/officeDocument/2006/relationships/ctrlProp" Target="../ctrlProps/ctrlProp68.xml"/><Relationship Id="rId210" Type="http://schemas.openxmlformats.org/officeDocument/2006/relationships/ctrlProp" Target="../ctrlProps/ctrlProp269.xml"/><Relationship Id="rId26" Type="http://schemas.openxmlformats.org/officeDocument/2006/relationships/ctrlProp" Target="../ctrlProps/ctrlProp85.xml"/><Relationship Id="rId231" Type="http://schemas.openxmlformats.org/officeDocument/2006/relationships/ctrlProp" Target="../ctrlProps/ctrlProp290.xml"/><Relationship Id="rId252" Type="http://schemas.openxmlformats.org/officeDocument/2006/relationships/ctrlProp" Target="../ctrlProps/ctrlProp311.xml"/><Relationship Id="rId273" Type="http://schemas.openxmlformats.org/officeDocument/2006/relationships/ctrlProp" Target="../ctrlProps/ctrlProp332.xml"/><Relationship Id="rId294" Type="http://schemas.openxmlformats.org/officeDocument/2006/relationships/ctrlProp" Target="../ctrlProps/ctrlProp353.xml"/><Relationship Id="rId47" Type="http://schemas.openxmlformats.org/officeDocument/2006/relationships/ctrlProp" Target="../ctrlProps/ctrlProp106.xml"/><Relationship Id="rId68" Type="http://schemas.openxmlformats.org/officeDocument/2006/relationships/ctrlProp" Target="../ctrlProps/ctrlProp127.xml"/><Relationship Id="rId89" Type="http://schemas.openxmlformats.org/officeDocument/2006/relationships/ctrlProp" Target="../ctrlProps/ctrlProp148.xml"/><Relationship Id="rId112" Type="http://schemas.openxmlformats.org/officeDocument/2006/relationships/ctrlProp" Target="../ctrlProps/ctrlProp171.xml"/><Relationship Id="rId133" Type="http://schemas.openxmlformats.org/officeDocument/2006/relationships/ctrlProp" Target="../ctrlProps/ctrlProp192.xml"/><Relationship Id="rId154" Type="http://schemas.openxmlformats.org/officeDocument/2006/relationships/ctrlProp" Target="../ctrlProps/ctrlProp213.xml"/><Relationship Id="rId175" Type="http://schemas.openxmlformats.org/officeDocument/2006/relationships/ctrlProp" Target="../ctrlProps/ctrlProp234.xml"/><Relationship Id="rId196" Type="http://schemas.openxmlformats.org/officeDocument/2006/relationships/ctrlProp" Target="../ctrlProps/ctrlProp255.xml"/><Relationship Id="rId200" Type="http://schemas.openxmlformats.org/officeDocument/2006/relationships/ctrlProp" Target="../ctrlProps/ctrlProp259.xml"/><Relationship Id="rId16" Type="http://schemas.openxmlformats.org/officeDocument/2006/relationships/ctrlProp" Target="../ctrlProps/ctrlProp75.xml"/><Relationship Id="rId221" Type="http://schemas.openxmlformats.org/officeDocument/2006/relationships/ctrlProp" Target="../ctrlProps/ctrlProp280.xml"/><Relationship Id="rId242" Type="http://schemas.openxmlformats.org/officeDocument/2006/relationships/ctrlProp" Target="../ctrlProps/ctrlProp301.xml"/><Relationship Id="rId263" Type="http://schemas.openxmlformats.org/officeDocument/2006/relationships/ctrlProp" Target="../ctrlProps/ctrlProp322.xml"/><Relationship Id="rId284" Type="http://schemas.openxmlformats.org/officeDocument/2006/relationships/ctrlProp" Target="../ctrlProps/ctrlProp343.xml"/><Relationship Id="rId37" Type="http://schemas.openxmlformats.org/officeDocument/2006/relationships/ctrlProp" Target="../ctrlProps/ctrlProp96.xml"/><Relationship Id="rId58" Type="http://schemas.openxmlformats.org/officeDocument/2006/relationships/ctrlProp" Target="../ctrlProps/ctrlProp117.xml"/><Relationship Id="rId79" Type="http://schemas.openxmlformats.org/officeDocument/2006/relationships/ctrlProp" Target="../ctrlProps/ctrlProp138.xml"/><Relationship Id="rId102" Type="http://schemas.openxmlformats.org/officeDocument/2006/relationships/ctrlProp" Target="../ctrlProps/ctrlProp161.xml"/><Relationship Id="rId123" Type="http://schemas.openxmlformats.org/officeDocument/2006/relationships/ctrlProp" Target="../ctrlProps/ctrlProp182.xml"/><Relationship Id="rId144" Type="http://schemas.openxmlformats.org/officeDocument/2006/relationships/ctrlProp" Target="../ctrlProps/ctrlProp203.xml"/><Relationship Id="rId90" Type="http://schemas.openxmlformats.org/officeDocument/2006/relationships/ctrlProp" Target="../ctrlProps/ctrlProp149.xml"/><Relationship Id="rId165" Type="http://schemas.openxmlformats.org/officeDocument/2006/relationships/ctrlProp" Target="../ctrlProps/ctrlProp224.xml"/><Relationship Id="rId186" Type="http://schemas.openxmlformats.org/officeDocument/2006/relationships/ctrlProp" Target="../ctrlProps/ctrlProp245.xml"/><Relationship Id="rId211" Type="http://schemas.openxmlformats.org/officeDocument/2006/relationships/ctrlProp" Target="../ctrlProps/ctrlProp270.xml"/><Relationship Id="rId232" Type="http://schemas.openxmlformats.org/officeDocument/2006/relationships/ctrlProp" Target="../ctrlProps/ctrlProp291.xml"/><Relationship Id="rId253" Type="http://schemas.openxmlformats.org/officeDocument/2006/relationships/ctrlProp" Target="../ctrlProps/ctrlProp312.xml"/><Relationship Id="rId274" Type="http://schemas.openxmlformats.org/officeDocument/2006/relationships/ctrlProp" Target="../ctrlProps/ctrlProp333.xml"/><Relationship Id="rId295" Type="http://schemas.openxmlformats.org/officeDocument/2006/relationships/ctrlProp" Target="../ctrlProps/ctrlProp354.xml"/><Relationship Id="rId27" Type="http://schemas.openxmlformats.org/officeDocument/2006/relationships/ctrlProp" Target="../ctrlProps/ctrlProp86.xml"/><Relationship Id="rId48" Type="http://schemas.openxmlformats.org/officeDocument/2006/relationships/ctrlProp" Target="../ctrlProps/ctrlProp107.xml"/><Relationship Id="rId69" Type="http://schemas.openxmlformats.org/officeDocument/2006/relationships/ctrlProp" Target="../ctrlProps/ctrlProp128.xml"/><Relationship Id="rId113" Type="http://schemas.openxmlformats.org/officeDocument/2006/relationships/ctrlProp" Target="../ctrlProps/ctrlProp172.xml"/><Relationship Id="rId134" Type="http://schemas.openxmlformats.org/officeDocument/2006/relationships/ctrlProp" Target="../ctrlProps/ctrlProp193.xml"/><Relationship Id="rId80" Type="http://schemas.openxmlformats.org/officeDocument/2006/relationships/ctrlProp" Target="../ctrlProps/ctrlProp139.xml"/><Relationship Id="rId155" Type="http://schemas.openxmlformats.org/officeDocument/2006/relationships/ctrlProp" Target="../ctrlProps/ctrlProp214.xml"/><Relationship Id="rId176" Type="http://schemas.openxmlformats.org/officeDocument/2006/relationships/ctrlProp" Target="../ctrlProps/ctrlProp235.xml"/><Relationship Id="rId197" Type="http://schemas.openxmlformats.org/officeDocument/2006/relationships/ctrlProp" Target="../ctrlProps/ctrlProp256.xml"/><Relationship Id="rId201" Type="http://schemas.openxmlformats.org/officeDocument/2006/relationships/ctrlProp" Target="../ctrlProps/ctrlProp260.xml"/><Relationship Id="rId222" Type="http://schemas.openxmlformats.org/officeDocument/2006/relationships/ctrlProp" Target="../ctrlProps/ctrlProp281.xml"/><Relationship Id="rId243" Type="http://schemas.openxmlformats.org/officeDocument/2006/relationships/ctrlProp" Target="../ctrlProps/ctrlProp302.xml"/><Relationship Id="rId264" Type="http://schemas.openxmlformats.org/officeDocument/2006/relationships/ctrlProp" Target="../ctrlProps/ctrlProp323.xml"/><Relationship Id="rId285" Type="http://schemas.openxmlformats.org/officeDocument/2006/relationships/ctrlProp" Target="../ctrlProps/ctrlProp344.xml"/><Relationship Id="rId17" Type="http://schemas.openxmlformats.org/officeDocument/2006/relationships/ctrlProp" Target="../ctrlProps/ctrlProp76.xml"/><Relationship Id="rId38" Type="http://schemas.openxmlformats.org/officeDocument/2006/relationships/ctrlProp" Target="../ctrlProps/ctrlProp97.xml"/><Relationship Id="rId59" Type="http://schemas.openxmlformats.org/officeDocument/2006/relationships/ctrlProp" Target="../ctrlProps/ctrlProp118.xml"/><Relationship Id="rId103" Type="http://schemas.openxmlformats.org/officeDocument/2006/relationships/ctrlProp" Target="../ctrlProps/ctrlProp162.xml"/><Relationship Id="rId124" Type="http://schemas.openxmlformats.org/officeDocument/2006/relationships/ctrlProp" Target="../ctrlProps/ctrlProp183.xml"/><Relationship Id="rId70" Type="http://schemas.openxmlformats.org/officeDocument/2006/relationships/ctrlProp" Target="../ctrlProps/ctrlProp129.xml"/><Relationship Id="rId91" Type="http://schemas.openxmlformats.org/officeDocument/2006/relationships/ctrlProp" Target="../ctrlProps/ctrlProp150.xml"/><Relationship Id="rId145" Type="http://schemas.openxmlformats.org/officeDocument/2006/relationships/ctrlProp" Target="../ctrlProps/ctrlProp204.xml"/><Relationship Id="rId166" Type="http://schemas.openxmlformats.org/officeDocument/2006/relationships/ctrlProp" Target="../ctrlProps/ctrlProp225.xml"/><Relationship Id="rId187" Type="http://schemas.openxmlformats.org/officeDocument/2006/relationships/ctrlProp" Target="../ctrlProps/ctrlProp246.xml"/><Relationship Id="rId1" Type="http://schemas.openxmlformats.org/officeDocument/2006/relationships/printerSettings" Target="../printerSettings/printerSettings14.bin"/><Relationship Id="rId212" Type="http://schemas.openxmlformats.org/officeDocument/2006/relationships/ctrlProp" Target="../ctrlProps/ctrlProp271.xml"/><Relationship Id="rId233" Type="http://schemas.openxmlformats.org/officeDocument/2006/relationships/ctrlProp" Target="../ctrlProps/ctrlProp292.xml"/><Relationship Id="rId254" Type="http://schemas.openxmlformats.org/officeDocument/2006/relationships/ctrlProp" Target="../ctrlProps/ctrlProp313.xml"/><Relationship Id="rId28" Type="http://schemas.openxmlformats.org/officeDocument/2006/relationships/ctrlProp" Target="../ctrlProps/ctrlProp87.xml"/><Relationship Id="rId49" Type="http://schemas.openxmlformats.org/officeDocument/2006/relationships/ctrlProp" Target="../ctrlProps/ctrlProp108.xml"/><Relationship Id="rId114" Type="http://schemas.openxmlformats.org/officeDocument/2006/relationships/ctrlProp" Target="../ctrlProps/ctrlProp173.xml"/><Relationship Id="rId275" Type="http://schemas.openxmlformats.org/officeDocument/2006/relationships/ctrlProp" Target="../ctrlProps/ctrlProp334.xml"/><Relationship Id="rId296" Type="http://schemas.openxmlformats.org/officeDocument/2006/relationships/ctrlProp" Target="../ctrlProps/ctrlProp355.xml"/><Relationship Id="rId300" Type="http://schemas.openxmlformats.org/officeDocument/2006/relationships/ctrlProp" Target="../ctrlProps/ctrlProp359.xml"/><Relationship Id="rId60" Type="http://schemas.openxmlformats.org/officeDocument/2006/relationships/ctrlProp" Target="../ctrlProps/ctrlProp119.xml"/><Relationship Id="rId81" Type="http://schemas.openxmlformats.org/officeDocument/2006/relationships/ctrlProp" Target="../ctrlProps/ctrlProp140.xml"/><Relationship Id="rId135" Type="http://schemas.openxmlformats.org/officeDocument/2006/relationships/ctrlProp" Target="../ctrlProps/ctrlProp194.xml"/><Relationship Id="rId156" Type="http://schemas.openxmlformats.org/officeDocument/2006/relationships/ctrlProp" Target="../ctrlProps/ctrlProp215.xml"/><Relationship Id="rId177" Type="http://schemas.openxmlformats.org/officeDocument/2006/relationships/ctrlProp" Target="../ctrlProps/ctrlProp236.xml"/><Relationship Id="rId198" Type="http://schemas.openxmlformats.org/officeDocument/2006/relationships/ctrlProp" Target="../ctrlProps/ctrlProp257.xml"/><Relationship Id="rId202" Type="http://schemas.openxmlformats.org/officeDocument/2006/relationships/ctrlProp" Target="../ctrlProps/ctrlProp261.xml"/><Relationship Id="rId223" Type="http://schemas.openxmlformats.org/officeDocument/2006/relationships/ctrlProp" Target="../ctrlProps/ctrlProp282.xml"/><Relationship Id="rId244" Type="http://schemas.openxmlformats.org/officeDocument/2006/relationships/ctrlProp" Target="../ctrlProps/ctrlProp303.xml"/><Relationship Id="rId18" Type="http://schemas.openxmlformats.org/officeDocument/2006/relationships/ctrlProp" Target="../ctrlProps/ctrlProp77.xml"/><Relationship Id="rId39" Type="http://schemas.openxmlformats.org/officeDocument/2006/relationships/ctrlProp" Target="../ctrlProps/ctrlProp98.xml"/><Relationship Id="rId265" Type="http://schemas.openxmlformats.org/officeDocument/2006/relationships/ctrlProp" Target="../ctrlProps/ctrlProp324.xml"/><Relationship Id="rId286" Type="http://schemas.openxmlformats.org/officeDocument/2006/relationships/ctrlProp" Target="../ctrlProps/ctrlProp345.xml"/><Relationship Id="rId50" Type="http://schemas.openxmlformats.org/officeDocument/2006/relationships/ctrlProp" Target="../ctrlProps/ctrlProp109.xml"/><Relationship Id="rId104" Type="http://schemas.openxmlformats.org/officeDocument/2006/relationships/ctrlProp" Target="../ctrlProps/ctrlProp163.xml"/><Relationship Id="rId125" Type="http://schemas.openxmlformats.org/officeDocument/2006/relationships/ctrlProp" Target="../ctrlProps/ctrlProp184.xml"/><Relationship Id="rId146" Type="http://schemas.openxmlformats.org/officeDocument/2006/relationships/ctrlProp" Target="../ctrlProps/ctrlProp205.xml"/><Relationship Id="rId167" Type="http://schemas.openxmlformats.org/officeDocument/2006/relationships/ctrlProp" Target="../ctrlProps/ctrlProp226.xml"/><Relationship Id="rId188" Type="http://schemas.openxmlformats.org/officeDocument/2006/relationships/ctrlProp" Target="../ctrlProps/ctrlProp247.xml"/><Relationship Id="rId71" Type="http://schemas.openxmlformats.org/officeDocument/2006/relationships/ctrlProp" Target="../ctrlProps/ctrlProp130.xml"/><Relationship Id="rId92" Type="http://schemas.openxmlformats.org/officeDocument/2006/relationships/ctrlProp" Target="../ctrlProps/ctrlProp151.xml"/><Relationship Id="rId213" Type="http://schemas.openxmlformats.org/officeDocument/2006/relationships/ctrlProp" Target="../ctrlProps/ctrlProp272.xml"/><Relationship Id="rId234" Type="http://schemas.openxmlformats.org/officeDocument/2006/relationships/ctrlProp" Target="../ctrlProps/ctrlProp293.xml"/><Relationship Id="rId2" Type="http://schemas.openxmlformats.org/officeDocument/2006/relationships/drawing" Target="../drawings/drawing9.xml"/><Relationship Id="rId29" Type="http://schemas.openxmlformats.org/officeDocument/2006/relationships/ctrlProp" Target="../ctrlProps/ctrlProp88.xml"/><Relationship Id="rId255" Type="http://schemas.openxmlformats.org/officeDocument/2006/relationships/ctrlProp" Target="../ctrlProps/ctrlProp314.xml"/><Relationship Id="rId276" Type="http://schemas.openxmlformats.org/officeDocument/2006/relationships/ctrlProp" Target="../ctrlProps/ctrlProp335.xml"/><Relationship Id="rId297" Type="http://schemas.openxmlformats.org/officeDocument/2006/relationships/ctrlProp" Target="../ctrlProps/ctrlProp356.xml"/><Relationship Id="rId40" Type="http://schemas.openxmlformats.org/officeDocument/2006/relationships/ctrlProp" Target="../ctrlProps/ctrlProp99.xml"/><Relationship Id="rId115" Type="http://schemas.openxmlformats.org/officeDocument/2006/relationships/ctrlProp" Target="../ctrlProps/ctrlProp174.xml"/><Relationship Id="rId136" Type="http://schemas.openxmlformats.org/officeDocument/2006/relationships/ctrlProp" Target="../ctrlProps/ctrlProp195.xml"/><Relationship Id="rId157" Type="http://schemas.openxmlformats.org/officeDocument/2006/relationships/ctrlProp" Target="../ctrlProps/ctrlProp216.xml"/><Relationship Id="rId178" Type="http://schemas.openxmlformats.org/officeDocument/2006/relationships/ctrlProp" Target="../ctrlProps/ctrlProp237.xml"/><Relationship Id="rId301" Type="http://schemas.openxmlformats.org/officeDocument/2006/relationships/ctrlProp" Target="../ctrlProps/ctrlProp360.xml"/><Relationship Id="rId61" Type="http://schemas.openxmlformats.org/officeDocument/2006/relationships/ctrlProp" Target="../ctrlProps/ctrlProp120.xml"/><Relationship Id="rId82" Type="http://schemas.openxmlformats.org/officeDocument/2006/relationships/ctrlProp" Target="../ctrlProps/ctrlProp141.xml"/><Relationship Id="rId199" Type="http://schemas.openxmlformats.org/officeDocument/2006/relationships/ctrlProp" Target="../ctrlProps/ctrlProp258.xml"/><Relationship Id="rId203" Type="http://schemas.openxmlformats.org/officeDocument/2006/relationships/ctrlProp" Target="../ctrlProps/ctrlProp262.xml"/><Relationship Id="rId19" Type="http://schemas.openxmlformats.org/officeDocument/2006/relationships/ctrlProp" Target="../ctrlProps/ctrlProp78.xml"/><Relationship Id="rId224" Type="http://schemas.openxmlformats.org/officeDocument/2006/relationships/ctrlProp" Target="../ctrlProps/ctrlProp283.xml"/><Relationship Id="rId245" Type="http://schemas.openxmlformats.org/officeDocument/2006/relationships/ctrlProp" Target="../ctrlProps/ctrlProp304.xml"/><Relationship Id="rId266" Type="http://schemas.openxmlformats.org/officeDocument/2006/relationships/ctrlProp" Target="../ctrlProps/ctrlProp325.xml"/><Relationship Id="rId287" Type="http://schemas.openxmlformats.org/officeDocument/2006/relationships/ctrlProp" Target="../ctrlProps/ctrlProp346.xml"/><Relationship Id="rId30" Type="http://schemas.openxmlformats.org/officeDocument/2006/relationships/ctrlProp" Target="../ctrlProps/ctrlProp89.xml"/><Relationship Id="rId105" Type="http://schemas.openxmlformats.org/officeDocument/2006/relationships/ctrlProp" Target="../ctrlProps/ctrlProp164.xml"/><Relationship Id="rId126" Type="http://schemas.openxmlformats.org/officeDocument/2006/relationships/ctrlProp" Target="../ctrlProps/ctrlProp185.xml"/><Relationship Id="rId147" Type="http://schemas.openxmlformats.org/officeDocument/2006/relationships/ctrlProp" Target="../ctrlProps/ctrlProp206.xml"/><Relationship Id="rId168" Type="http://schemas.openxmlformats.org/officeDocument/2006/relationships/ctrlProp" Target="../ctrlProps/ctrlProp227.xml"/><Relationship Id="rId51" Type="http://schemas.openxmlformats.org/officeDocument/2006/relationships/ctrlProp" Target="../ctrlProps/ctrlProp110.xml"/><Relationship Id="rId72" Type="http://schemas.openxmlformats.org/officeDocument/2006/relationships/ctrlProp" Target="../ctrlProps/ctrlProp131.xml"/><Relationship Id="rId93" Type="http://schemas.openxmlformats.org/officeDocument/2006/relationships/ctrlProp" Target="../ctrlProps/ctrlProp152.xml"/><Relationship Id="rId189" Type="http://schemas.openxmlformats.org/officeDocument/2006/relationships/ctrlProp" Target="../ctrlProps/ctrlProp248.xml"/><Relationship Id="rId3" Type="http://schemas.openxmlformats.org/officeDocument/2006/relationships/vmlDrawing" Target="../drawings/vmlDrawing5.vml"/><Relationship Id="rId214" Type="http://schemas.openxmlformats.org/officeDocument/2006/relationships/ctrlProp" Target="../ctrlProps/ctrlProp273.xml"/><Relationship Id="rId235" Type="http://schemas.openxmlformats.org/officeDocument/2006/relationships/ctrlProp" Target="../ctrlProps/ctrlProp294.xml"/><Relationship Id="rId256" Type="http://schemas.openxmlformats.org/officeDocument/2006/relationships/ctrlProp" Target="../ctrlProps/ctrlProp315.xml"/><Relationship Id="rId277" Type="http://schemas.openxmlformats.org/officeDocument/2006/relationships/ctrlProp" Target="../ctrlProps/ctrlProp336.xml"/><Relationship Id="rId298" Type="http://schemas.openxmlformats.org/officeDocument/2006/relationships/ctrlProp" Target="../ctrlProps/ctrlProp357.xml"/><Relationship Id="rId116" Type="http://schemas.openxmlformats.org/officeDocument/2006/relationships/ctrlProp" Target="../ctrlProps/ctrlProp175.xml"/><Relationship Id="rId137" Type="http://schemas.openxmlformats.org/officeDocument/2006/relationships/ctrlProp" Target="../ctrlProps/ctrlProp196.xml"/><Relationship Id="rId158" Type="http://schemas.openxmlformats.org/officeDocument/2006/relationships/ctrlProp" Target="../ctrlProps/ctrlProp217.xml"/><Relationship Id="rId302" Type="http://schemas.openxmlformats.org/officeDocument/2006/relationships/ctrlProp" Target="../ctrlProps/ctrlProp361.xml"/><Relationship Id="rId20" Type="http://schemas.openxmlformats.org/officeDocument/2006/relationships/ctrlProp" Target="../ctrlProps/ctrlProp79.xml"/><Relationship Id="rId41" Type="http://schemas.openxmlformats.org/officeDocument/2006/relationships/ctrlProp" Target="../ctrlProps/ctrlProp100.xml"/><Relationship Id="rId62" Type="http://schemas.openxmlformats.org/officeDocument/2006/relationships/ctrlProp" Target="../ctrlProps/ctrlProp121.xml"/><Relationship Id="rId83" Type="http://schemas.openxmlformats.org/officeDocument/2006/relationships/ctrlProp" Target="../ctrlProps/ctrlProp142.xml"/><Relationship Id="rId179" Type="http://schemas.openxmlformats.org/officeDocument/2006/relationships/ctrlProp" Target="../ctrlProps/ctrlProp238.xml"/><Relationship Id="rId190" Type="http://schemas.openxmlformats.org/officeDocument/2006/relationships/ctrlProp" Target="../ctrlProps/ctrlProp249.xml"/><Relationship Id="rId204" Type="http://schemas.openxmlformats.org/officeDocument/2006/relationships/ctrlProp" Target="../ctrlProps/ctrlProp263.xml"/><Relationship Id="rId225" Type="http://schemas.openxmlformats.org/officeDocument/2006/relationships/ctrlProp" Target="../ctrlProps/ctrlProp284.xml"/><Relationship Id="rId246" Type="http://schemas.openxmlformats.org/officeDocument/2006/relationships/ctrlProp" Target="../ctrlProps/ctrlProp305.xml"/><Relationship Id="rId267" Type="http://schemas.openxmlformats.org/officeDocument/2006/relationships/ctrlProp" Target="../ctrlProps/ctrlProp326.xml"/><Relationship Id="rId288" Type="http://schemas.openxmlformats.org/officeDocument/2006/relationships/ctrlProp" Target="../ctrlProps/ctrlProp347.xml"/><Relationship Id="rId106" Type="http://schemas.openxmlformats.org/officeDocument/2006/relationships/ctrlProp" Target="../ctrlProps/ctrlProp165.xml"/><Relationship Id="rId127" Type="http://schemas.openxmlformats.org/officeDocument/2006/relationships/ctrlProp" Target="../ctrlProps/ctrlProp186.xml"/><Relationship Id="rId10" Type="http://schemas.openxmlformats.org/officeDocument/2006/relationships/ctrlProp" Target="../ctrlProps/ctrlProp69.xml"/><Relationship Id="rId31" Type="http://schemas.openxmlformats.org/officeDocument/2006/relationships/ctrlProp" Target="../ctrlProps/ctrlProp90.xml"/><Relationship Id="rId52" Type="http://schemas.openxmlformats.org/officeDocument/2006/relationships/ctrlProp" Target="../ctrlProps/ctrlProp111.xml"/><Relationship Id="rId73" Type="http://schemas.openxmlformats.org/officeDocument/2006/relationships/ctrlProp" Target="../ctrlProps/ctrlProp132.xml"/><Relationship Id="rId94" Type="http://schemas.openxmlformats.org/officeDocument/2006/relationships/ctrlProp" Target="../ctrlProps/ctrlProp153.xml"/><Relationship Id="rId148" Type="http://schemas.openxmlformats.org/officeDocument/2006/relationships/ctrlProp" Target="../ctrlProps/ctrlProp207.xml"/><Relationship Id="rId169" Type="http://schemas.openxmlformats.org/officeDocument/2006/relationships/ctrlProp" Target="../ctrlProps/ctrlProp228.xml"/><Relationship Id="rId4" Type="http://schemas.openxmlformats.org/officeDocument/2006/relationships/ctrlProp" Target="../ctrlProps/ctrlProp63.xml"/><Relationship Id="rId180" Type="http://schemas.openxmlformats.org/officeDocument/2006/relationships/ctrlProp" Target="../ctrlProps/ctrlProp239.xml"/><Relationship Id="rId215" Type="http://schemas.openxmlformats.org/officeDocument/2006/relationships/ctrlProp" Target="../ctrlProps/ctrlProp274.xml"/><Relationship Id="rId236" Type="http://schemas.openxmlformats.org/officeDocument/2006/relationships/ctrlProp" Target="../ctrlProps/ctrlProp295.xml"/><Relationship Id="rId257" Type="http://schemas.openxmlformats.org/officeDocument/2006/relationships/ctrlProp" Target="../ctrlProps/ctrlProp316.xml"/><Relationship Id="rId278" Type="http://schemas.openxmlformats.org/officeDocument/2006/relationships/ctrlProp" Target="../ctrlProps/ctrlProp337.xml"/><Relationship Id="rId303" Type="http://schemas.openxmlformats.org/officeDocument/2006/relationships/ctrlProp" Target="../ctrlProps/ctrlProp362.xml"/><Relationship Id="rId42" Type="http://schemas.openxmlformats.org/officeDocument/2006/relationships/ctrlProp" Target="../ctrlProps/ctrlProp101.xml"/><Relationship Id="rId84" Type="http://schemas.openxmlformats.org/officeDocument/2006/relationships/ctrlProp" Target="../ctrlProps/ctrlProp143.xml"/><Relationship Id="rId138" Type="http://schemas.openxmlformats.org/officeDocument/2006/relationships/ctrlProp" Target="../ctrlProps/ctrlProp197.xml"/><Relationship Id="rId191" Type="http://schemas.openxmlformats.org/officeDocument/2006/relationships/ctrlProp" Target="../ctrlProps/ctrlProp250.xml"/><Relationship Id="rId205" Type="http://schemas.openxmlformats.org/officeDocument/2006/relationships/ctrlProp" Target="../ctrlProps/ctrlProp264.xml"/><Relationship Id="rId247" Type="http://schemas.openxmlformats.org/officeDocument/2006/relationships/ctrlProp" Target="../ctrlProps/ctrlProp306.xml"/><Relationship Id="rId107" Type="http://schemas.openxmlformats.org/officeDocument/2006/relationships/ctrlProp" Target="../ctrlProps/ctrlProp166.xml"/><Relationship Id="rId289" Type="http://schemas.openxmlformats.org/officeDocument/2006/relationships/ctrlProp" Target="../ctrlProps/ctrlProp348.xml"/><Relationship Id="rId11" Type="http://schemas.openxmlformats.org/officeDocument/2006/relationships/ctrlProp" Target="../ctrlProps/ctrlProp70.xml"/><Relationship Id="rId53" Type="http://schemas.openxmlformats.org/officeDocument/2006/relationships/ctrlProp" Target="../ctrlProps/ctrlProp112.xml"/><Relationship Id="rId149" Type="http://schemas.openxmlformats.org/officeDocument/2006/relationships/ctrlProp" Target="../ctrlProps/ctrlProp208.xml"/><Relationship Id="rId95" Type="http://schemas.openxmlformats.org/officeDocument/2006/relationships/ctrlProp" Target="../ctrlProps/ctrlProp154.xml"/><Relationship Id="rId160" Type="http://schemas.openxmlformats.org/officeDocument/2006/relationships/ctrlProp" Target="../ctrlProps/ctrlProp219.xml"/><Relationship Id="rId216" Type="http://schemas.openxmlformats.org/officeDocument/2006/relationships/ctrlProp" Target="../ctrlProps/ctrlProp275.xml"/><Relationship Id="rId258" Type="http://schemas.openxmlformats.org/officeDocument/2006/relationships/ctrlProp" Target="../ctrlProps/ctrlProp317.xml"/><Relationship Id="rId22" Type="http://schemas.openxmlformats.org/officeDocument/2006/relationships/ctrlProp" Target="../ctrlProps/ctrlProp81.xml"/><Relationship Id="rId64" Type="http://schemas.openxmlformats.org/officeDocument/2006/relationships/ctrlProp" Target="../ctrlProps/ctrlProp123.xml"/><Relationship Id="rId118" Type="http://schemas.openxmlformats.org/officeDocument/2006/relationships/ctrlProp" Target="../ctrlProps/ctrlProp177.xml"/><Relationship Id="rId171" Type="http://schemas.openxmlformats.org/officeDocument/2006/relationships/ctrlProp" Target="../ctrlProps/ctrlProp230.xml"/><Relationship Id="rId227" Type="http://schemas.openxmlformats.org/officeDocument/2006/relationships/ctrlProp" Target="../ctrlProps/ctrlProp286.xml"/><Relationship Id="rId269" Type="http://schemas.openxmlformats.org/officeDocument/2006/relationships/ctrlProp" Target="../ctrlProps/ctrlProp328.xml"/><Relationship Id="rId33" Type="http://schemas.openxmlformats.org/officeDocument/2006/relationships/ctrlProp" Target="../ctrlProps/ctrlProp92.xml"/><Relationship Id="rId129" Type="http://schemas.openxmlformats.org/officeDocument/2006/relationships/ctrlProp" Target="../ctrlProps/ctrlProp188.xml"/><Relationship Id="rId280" Type="http://schemas.openxmlformats.org/officeDocument/2006/relationships/ctrlProp" Target="../ctrlProps/ctrlProp339.xml"/><Relationship Id="rId75" Type="http://schemas.openxmlformats.org/officeDocument/2006/relationships/ctrlProp" Target="../ctrlProps/ctrlProp134.xml"/><Relationship Id="rId140" Type="http://schemas.openxmlformats.org/officeDocument/2006/relationships/ctrlProp" Target="../ctrlProps/ctrlProp199.xml"/><Relationship Id="rId182" Type="http://schemas.openxmlformats.org/officeDocument/2006/relationships/ctrlProp" Target="../ctrlProps/ctrlProp241.xml"/><Relationship Id="rId6" Type="http://schemas.openxmlformats.org/officeDocument/2006/relationships/ctrlProp" Target="../ctrlProps/ctrlProp65.xml"/><Relationship Id="rId238" Type="http://schemas.openxmlformats.org/officeDocument/2006/relationships/ctrlProp" Target="../ctrlProps/ctrlProp297.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8.xml"/><Relationship Id="rId1" Type="http://schemas.openxmlformats.org/officeDocument/2006/relationships/printerSettings" Target="../printerSettings/printerSettings24.bin"/><Relationship Id="rId4" Type="http://schemas.openxmlformats.org/officeDocument/2006/relationships/comments" Target="../comments1.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9.xml"/><Relationship Id="rId1" Type="http://schemas.openxmlformats.org/officeDocument/2006/relationships/printerSettings" Target="../printerSettings/printerSettings30.bin"/><Relationship Id="rId6" Type="http://schemas.openxmlformats.org/officeDocument/2006/relationships/ctrlProp" Target="../ctrlProps/ctrlProp367.xml"/><Relationship Id="rId5" Type="http://schemas.openxmlformats.org/officeDocument/2006/relationships/ctrlProp" Target="../ctrlProps/ctrlProp366.xml"/><Relationship Id="rId4" Type="http://schemas.openxmlformats.org/officeDocument/2006/relationships/ctrlProp" Target="../ctrlProps/ctrlProp365.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0.xml"/><Relationship Id="rId1" Type="http://schemas.openxmlformats.org/officeDocument/2006/relationships/printerSettings" Target="../printerSettings/printerSettings31.bin"/><Relationship Id="rId6" Type="http://schemas.openxmlformats.org/officeDocument/2006/relationships/ctrlProp" Target="../ctrlProps/ctrlProp370.xml"/><Relationship Id="rId5" Type="http://schemas.openxmlformats.org/officeDocument/2006/relationships/ctrlProp" Target="../ctrlProps/ctrlProp369.xml"/><Relationship Id="rId4" Type="http://schemas.openxmlformats.org/officeDocument/2006/relationships/ctrlProp" Target="../ctrlProps/ctrlProp368.xm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1.xml"/><Relationship Id="rId1" Type="http://schemas.openxmlformats.org/officeDocument/2006/relationships/printerSettings" Target="../printerSettings/printerSettings33.bin"/><Relationship Id="rId4" Type="http://schemas.openxmlformats.org/officeDocument/2006/relationships/ctrlProp" Target="../ctrlProps/ctrlProp371.xml"/></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3.xml"/><Relationship Id="rId1" Type="http://schemas.openxmlformats.org/officeDocument/2006/relationships/printerSettings" Target="../printerSettings/printerSettings36.bin"/><Relationship Id="rId4" Type="http://schemas.openxmlformats.org/officeDocument/2006/relationships/ctrlProp" Target="../ctrlProps/ctrlProp372.xm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2:AC71"/>
  <sheetViews>
    <sheetView view="pageBreakPreview" zoomScaleNormal="100" zoomScaleSheetLayoutView="100" workbookViewId="0">
      <selection activeCell="X33" sqref="X33"/>
    </sheetView>
  </sheetViews>
  <sheetFormatPr defaultColWidth="9" defaultRowHeight="13.5"/>
  <cols>
    <col min="1" max="1" width="0.75" style="1" customWidth="1"/>
    <col min="2" max="28" width="3.25" style="1" customWidth="1"/>
    <col min="29" max="29" width="3.75" style="1" customWidth="1"/>
    <col min="30" max="30" width="2.875" style="1" customWidth="1"/>
    <col min="31" max="32" width="7.875" style="1" customWidth="1"/>
    <col min="33" max="16384" width="9" style="1"/>
  </cols>
  <sheetData>
    <row r="2" spans="2:29" ht="50.25" customHeight="1">
      <c r="B2" s="992" t="s">
        <v>2625</v>
      </c>
      <c r="C2" s="993"/>
      <c r="D2" s="993"/>
      <c r="E2" s="993"/>
      <c r="F2" s="993"/>
      <c r="G2" s="993"/>
      <c r="H2" s="993"/>
      <c r="I2" s="993"/>
      <c r="J2" s="993"/>
      <c r="K2" s="993"/>
      <c r="L2" s="993"/>
      <c r="M2" s="993"/>
      <c r="N2" s="993"/>
      <c r="O2" s="993"/>
      <c r="P2" s="993"/>
      <c r="Q2" s="993"/>
      <c r="R2" s="993"/>
      <c r="S2" s="993"/>
      <c r="T2" s="993"/>
      <c r="U2" s="993"/>
      <c r="V2" s="993"/>
      <c r="W2" s="993"/>
      <c r="X2" s="993"/>
      <c r="Y2" s="993"/>
      <c r="Z2" s="993"/>
      <c r="AA2" s="993"/>
      <c r="AB2" s="993"/>
    </row>
    <row r="3" spans="2:29" ht="9" customHeight="1">
      <c r="B3" s="359"/>
      <c r="C3" s="360"/>
      <c r="D3" s="360"/>
      <c r="E3" s="360"/>
      <c r="F3" s="360"/>
      <c r="G3" s="360"/>
      <c r="H3" s="360"/>
      <c r="I3" s="360"/>
      <c r="J3" s="360"/>
      <c r="K3" s="360"/>
      <c r="L3" s="360"/>
    </row>
    <row r="4" spans="2:29" ht="24" hidden="1" customHeight="1">
      <c r="B4" s="361"/>
      <c r="D4" s="323"/>
      <c r="E4" s="323"/>
      <c r="F4" s="360"/>
      <c r="G4" s="360"/>
      <c r="H4" s="360"/>
      <c r="I4" s="360"/>
      <c r="J4" s="360"/>
      <c r="K4" s="360"/>
      <c r="L4" s="360"/>
    </row>
    <row r="5" spans="2:29" ht="21" hidden="1" customHeight="1">
      <c r="B5" s="332"/>
      <c r="C5" s="329"/>
      <c r="D5" s="329"/>
      <c r="E5" s="329"/>
      <c r="F5" s="329"/>
      <c r="G5" s="329"/>
      <c r="H5" s="329"/>
      <c r="I5" s="323"/>
      <c r="J5" s="329"/>
      <c r="K5" s="329"/>
      <c r="L5" s="362"/>
      <c r="M5" s="362"/>
      <c r="N5" s="362"/>
      <c r="O5" s="362"/>
      <c r="P5" s="362"/>
      <c r="Q5" s="362"/>
      <c r="R5" s="362"/>
      <c r="S5" s="362"/>
      <c r="T5" s="362"/>
      <c r="U5" s="362"/>
      <c r="V5" s="362"/>
      <c r="W5" s="362"/>
      <c r="X5" s="362"/>
      <c r="Y5" s="362"/>
      <c r="Z5" s="362"/>
      <c r="AA5" s="362"/>
      <c r="AB5" s="362"/>
      <c r="AC5" s="362"/>
    </row>
    <row r="6" spans="2:29" ht="21" hidden="1" customHeight="1">
      <c r="B6" s="332"/>
      <c r="C6" s="329"/>
      <c r="D6" s="329"/>
      <c r="E6" s="329"/>
      <c r="F6" s="329"/>
      <c r="G6" s="329"/>
      <c r="H6" s="329"/>
      <c r="I6" s="323"/>
      <c r="J6" s="329"/>
      <c r="K6" s="329"/>
      <c r="L6" s="362"/>
      <c r="M6" s="362"/>
      <c r="N6" s="362"/>
      <c r="O6" s="362"/>
      <c r="P6" s="362"/>
      <c r="Q6" s="362"/>
      <c r="R6" s="362"/>
      <c r="S6" s="362"/>
      <c r="T6" s="362"/>
      <c r="U6" s="362"/>
      <c r="V6" s="362"/>
      <c r="W6" s="362"/>
      <c r="X6" s="362"/>
      <c r="Y6" s="362"/>
      <c r="Z6" s="362"/>
      <c r="AA6" s="362"/>
      <c r="AB6" s="362"/>
      <c r="AC6" s="362"/>
    </row>
    <row r="7" spans="2:29" ht="21" hidden="1" customHeight="1">
      <c r="B7" s="332"/>
      <c r="C7" s="329"/>
      <c r="D7" s="329"/>
      <c r="E7" s="329"/>
      <c r="F7" s="329"/>
      <c r="G7" s="329"/>
      <c r="H7" s="329"/>
      <c r="I7" s="323"/>
      <c r="J7" s="329"/>
      <c r="K7" s="329"/>
      <c r="L7" s="362"/>
      <c r="M7" s="362"/>
      <c r="N7" s="362"/>
      <c r="O7" s="362"/>
      <c r="P7" s="362"/>
      <c r="Q7" s="362"/>
      <c r="R7" s="362"/>
      <c r="S7" s="362"/>
      <c r="T7" s="362"/>
      <c r="U7" s="362"/>
      <c r="V7" s="362"/>
      <c r="W7" s="362"/>
      <c r="X7" s="362"/>
      <c r="Y7" s="362"/>
      <c r="Z7" s="362"/>
      <c r="AA7" s="362"/>
      <c r="AB7" s="362"/>
      <c r="AC7" s="362"/>
    </row>
    <row r="8" spans="2:29" ht="21" hidden="1" customHeight="1">
      <c r="B8" s="332"/>
      <c r="C8" s="329"/>
      <c r="D8" s="329"/>
      <c r="E8" s="329"/>
      <c r="F8" s="329"/>
      <c r="G8" s="329"/>
      <c r="H8" s="329"/>
      <c r="I8" s="323"/>
      <c r="J8" s="329"/>
      <c r="K8" s="329"/>
      <c r="L8" s="362"/>
      <c r="M8" s="362"/>
      <c r="N8" s="362"/>
      <c r="O8" s="362"/>
      <c r="P8" s="362"/>
      <c r="Q8" s="362"/>
      <c r="R8" s="362"/>
      <c r="S8" s="362"/>
      <c r="T8" s="362"/>
      <c r="U8" s="362"/>
      <c r="V8" s="362"/>
      <c r="W8" s="362"/>
      <c r="X8" s="362"/>
      <c r="Y8" s="362"/>
      <c r="Z8" s="362"/>
      <c r="AA8" s="362"/>
      <c r="AB8" s="362"/>
      <c r="AC8" s="362"/>
    </row>
    <row r="9" spans="2:29" ht="21" hidden="1" customHeight="1">
      <c r="B9" s="332"/>
      <c r="C9" s="329"/>
      <c r="D9" s="329"/>
      <c r="E9" s="329"/>
      <c r="F9" s="329"/>
      <c r="G9" s="329"/>
      <c r="H9" s="329"/>
      <c r="I9" s="323"/>
      <c r="J9" s="329"/>
      <c r="K9" s="329"/>
      <c r="L9" s="362"/>
      <c r="M9" s="362"/>
      <c r="N9" s="362"/>
      <c r="O9" s="362"/>
      <c r="P9" s="362"/>
      <c r="Q9" s="362"/>
      <c r="R9" s="362"/>
      <c r="S9" s="362"/>
      <c r="T9" s="362"/>
      <c r="U9" s="362"/>
      <c r="V9" s="362"/>
      <c r="W9" s="362"/>
      <c r="X9" s="362"/>
      <c r="Y9" s="362"/>
      <c r="Z9" s="362"/>
      <c r="AA9" s="362"/>
      <c r="AB9" s="362"/>
      <c r="AC9" s="362"/>
    </row>
    <row r="10" spans="2:29" ht="21" hidden="1" customHeight="1">
      <c r="B10" s="332"/>
      <c r="C10" s="329"/>
      <c r="D10" s="329"/>
      <c r="E10" s="329"/>
      <c r="F10" s="329"/>
      <c r="G10" s="329"/>
      <c r="H10" s="329"/>
      <c r="I10" s="323"/>
      <c r="J10" s="329"/>
      <c r="K10" s="329"/>
      <c r="L10" s="362"/>
      <c r="M10" s="362"/>
      <c r="N10" s="362"/>
      <c r="O10" s="362"/>
      <c r="P10" s="362"/>
      <c r="Q10" s="362"/>
      <c r="R10" s="362"/>
      <c r="S10" s="362"/>
      <c r="T10" s="362"/>
      <c r="U10" s="362"/>
      <c r="V10" s="362"/>
      <c r="W10" s="362"/>
      <c r="X10" s="362"/>
      <c r="Y10" s="362"/>
      <c r="Z10" s="362"/>
      <c r="AA10" s="362"/>
      <c r="AB10" s="362"/>
      <c r="AC10" s="362"/>
    </row>
    <row r="11" spans="2:29" ht="21" hidden="1" customHeight="1">
      <c r="B11" s="332"/>
      <c r="C11" s="329"/>
      <c r="D11" s="329"/>
      <c r="E11" s="329"/>
      <c r="F11" s="329"/>
      <c r="G11" s="329"/>
      <c r="H11" s="329"/>
      <c r="I11" s="323"/>
      <c r="J11" s="329"/>
      <c r="K11" s="329"/>
      <c r="L11" s="362"/>
      <c r="M11" s="362"/>
      <c r="N11" s="362"/>
      <c r="O11" s="362"/>
      <c r="P11" s="362"/>
      <c r="Q11" s="362"/>
      <c r="R11" s="362"/>
      <c r="S11" s="362"/>
      <c r="T11" s="362"/>
      <c r="U11" s="362"/>
      <c r="V11" s="362"/>
      <c r="W11" s="362"/>
      <c r="X11" s="362"/>
      <c r="Y11" s="362"/>
      <c r="Z11" s="362"/>
      <c r="AA11" s="362"/>
      <c r="AB11" s="362"/>
      <c r="AC11" s="362"/>
    </row>
    <row r="12" spans="2:29" ht="21" hidden="1" customHeight="1">
      <c r="B12" s="332"/>
      <c r="C12" s="329"/>
      <c r="D12" s="329"/>
      <c r="E12" s="329"/>
      <c r="F12" s="329"/>
      <c r="G12" s="329"/>
      <c r="H12" s="329"/>
      <c r="I12" s="323"/>
      <c r="J12" s="329"/>
      <c r="K12" s="329"/>
      <c r="L12" s="362"/>
      <c r="M12" s="362"/>
      <c r="N12" s="362"/>
      <c r="O12" s="362"/>
      <c r="P12" s="362"/>
      <c r="Q12" s="362"/>
      <c r="R12" s="362"/>
      <c r="S12" s="362"/>
      <c r="T12" s="362"/>
      <c r="U12" s="362"/>
      <c r="V12" s="362"/>
      <c r="W12" s="362"/>
      <c r="X12" s="362"/>
      <c r="Y12" s="362"/>
      <c r="Z12" s="362"/>
      <c r="AA12" s="362"/>
      <c r="AB12" s="362"/>
      <c r="AC12" s="362"/>
    </row>
    <row r="13" spans="2:29" ht="21" hidden="1" customHeight="1">
      <c r="B13" s="332"/>
      <c r="D13" s="323"/>
      <c r="E13" s="323"/>
      <c r="F13" s="323"/>
      <c r="G13" s="323"/>
      <c r="H13" s="323"/>
      <c r="I13" s="323"/>
      <c r="L13" s="3"/>
      <c r="M13" s="3"/>
      <c r="N13" s="3"/>
      <c r="O13" s="7"/>
      <c r="P13" s="3"/>
      <c r="Q13" s="3"/>
      <c r="R13" s="3"/>
      <c r="S13" s="3"/>
      <c r="T13" s="3"/>
      <c r="U13" s="3"/>
      <c r="V13" s="3"/>
      <c r="W13" s="3"/>
      <c r="X13" s="3"/>
      <c r="Y13" s="3"/>
      <c r="Z13" s="3"/>
      <c r="AA13" s="3"/>
      <c r="AB13" s="3"/>
      <c r="AC13" s="3"/>
    </row>
    <row r="14" spans="2:29" ht="21" hidden="1" customHeight="1">
      <c r="B14" s="332"/>
      <c r="C14" s="329"/>
      <c r="D14" s="363"/>
      <c r="E14" s="329"/>
      <c r="F14" s="329"/>
      <c r="G14" s="329"/>
      <c r="H14" s="329"/>
      <c r="I14" s="323"/>
      <c r="J14" s="329"/>
      <c r="K14" s="329"/>
      <c r="L14" s="362"/>
      <c r="M14" s="362"/>
      <c r="N14" s="362"/>
      <c r="O14" s="362"/>
      <c r="P14" s="362"/>
      <c r="Q14" s="362"/>
      <c r="R14" s="362"/>
      <c r="S14" s="362"/>
      <c r="T14" s="362"/>
      <c r="U14" s="362"/>
      <c r="V14" s="362"/>
      <c r="W14" s="362"/>
      <c r="X14" s="362"/>
      <c r="Y14" s="362"/>
      <c r="Z14" s="362"/>
      <c r="AA14" s="362"/>
      <c r="AB14" s="362"/>
      <c r="AC14" s="362"/>
    </row>
    <row r="15" spans="2:29" ht="13.5" hidden="1" customHeight="1">
      <c r="B15" s="332"/>
      <c r="C15" s="323"/>
      <c r="D15" s="323"/>
      <c r="E15" s="323"/>
      <c r="F15" s="323"/>
      <c r="G15" s="323"/>
      <c r="H15" s="323"/>
      <c r="I15" s="323"/>
      <c r="K15" s="3"/>
      <c r="L15" s="3"/>
      <c r="M15" s="3"/>
      <c r="N15" s="7"/>
      <c r="O15" s="3"/>
      <c r="P15" s="3"/>
      <c r="Q15" s="3"/>
      <c r="R15" s="3"/>
      <c r="S15" s="3"/>
      <c r="T15" s="3"/>
      <c r="U15" s="3"/>
      <c r="V15" s="3"/>
      <c r="W15" s="3"/>
      <c r="X15" s="3"/>
      <c r="Y15" s="3"/>
      <c r="Z15" s="3"/>
      <c r="AA15" s="3"/>
      <c r="AB15" s="3"/>
    </row>
    <row r="16" spans="2:29" ht="13.5" hidden="1" customHeight="1">
      <c r="B16" s="332"/>
      <c r="C16" s="323"/>
      <c r="D16" s="323"/>
      <c r="E16" s="323"/>
      <c r="F16" s="323"/>
      <c r="G16" s="323"/>
      <c r="H16" s="323"/>
      <c r="I16" s="323"/>
      <c r="K16" s="3"/>
      <c r="L16" s="3"/>
      <c r="M16" s="3"/>
      <c r="N16" s="7"/>
      <c r="O16" s="3"/>
      <c r="P16" s="3"/>
      <c r="Q16" s="3"/>
      <c r="R16" s="3"/>
      <c r="S16" s="3"/>
      <c r="T16" s="3"/>
      <c r="U16" s="3"/>
      <c r="V16" s="3"/>
      <c r="W16" s="3"/>
      <c r="X16" s="3"/>
      <c r="Y16" s="3"/>
      <c r="Z16" s="3"/>
      <c r="AA16" s="3"/>
      <c r="AB16" s="3"/>
    </row>
    <row r="17" spans="2:29" ht="24" customHeight="1">
      <c r="B17" s="364" t="s">
        <v>2274</v>
      </c>
      <c r="C17" s="332"/>
      <c r="D17" s="332"/>
      <c r="E17" s="332"/>
      <c r="F17" s="332"/>
      <c r="G17" s="332"/>
      <c r="H17" s="332"/>
      <c r="I17" s="332"/>
      <c r="J17" s="332"/>
      <c r="K17" s="332"/>
      <c r="L17" s="332"/>
      <c r="M17" s="3"/>
      <c r="N17" s="3"/>
      <c r="O17" s="3"/>
      <c r="P17" s="3"/>
      <c r="Q17" s="3"/>
      <c r="R17" s="3"/>
      <c r="S17" s="3"/>
      <c r="T17" s="3"/>
      <c r="U17" s="3"/>
      <c r="V17" s="3"/>
      <c r="W17" s="3"/>
      <c r="X17" s="3"/>
      <c r="Y17" s="3"/>
      <c r="Z17" s="3"/>
      <c r="AA17" s="3"/>
      <c r="AB17" s="3"/>
    </row>
    <row r="18" spans="2:29" ht="14.25">
      <c r="B18" s="365"/>
      <c r="C18" s="4" t="s">
        <v>2515</v>
      </c>
      <c r="D18" s="366"/>
      <c r="E18" s="366"/>
      <c r="F18" s="366"/>
      <c r="G18" s="366"/>
      <c r="H18" s="366"/>
      <c r="I18" s="366"/>
      <c r="J18" s="366"/>
      <c r="K18" s="366"/>
      <c r="L18" s="366"/>
      <c r="M18" s="357"/>
      <c r="N18" s="357"/>
      <c r="O18" s="357"/>
      <c r="P18" s="357"/>
      <c r="Q18" s="357"/>
      <c r="R18" s="357"/>
      <c r="S18" s="357"/>
      <c r="T18" s="357"/>
      <c r="U18" s="357"/>
      <c r="V18" s="357"/>
      <c r="W18" s="357"/>
      <c r="X18" s="357"/>
      <c r="Y18" s="357"/>
      <c r="Z18" s="357"/>
      <c r="AA18" s="357"/>
      <c r="AB18" s="357"/>
      <c r="AC18" s="357"/>
    </row>
    <row r="19" spans="2:29" ht="14.25">
      <c r="B19" s="365"/>
      <c r="D19" s="367" t="s">
        <v>2516</v>
      </c>
      <c r="E19" s="366"/>
      <c r="F19" s="366"/>
      <c r="G19" s="366"/>
      <c r="H19" s="366"/>
      <c r="I19" s="366"/>
      <c r="J19" s="366"/>
      <c r="K19" s="366"/>
      <c r="L19" s="366"/>
      <c r="M19" s="357"/>
      <c r="N19" s="357"/>
      <c r="O19" s="357"/>
      <c r="P19" s="357"/>
      <c r="Q19" s="357"/>
      <c r="R19" s="357"/>
      <c r="S19" s="357"/>
      <c r="T19" s="357"/>
      <c r="U19" s="357"/>
      <c r="V19" s="357"/>
      <c r="W19" s="357"/>
      <c r="X19" s="357"/>
      <c r="Y19" s="357"/>
      <c r="Z19" s="357"/>
      <c r="AA19" s="357"/>
      <c r="AB19" s="357"/>
      <c r="AC19" s="357"/>
    </row>
    <row r="20" spans="2:29" ht="14.25">
      <c r="B20" s="365"/>
      <c r="C20" s="367"/>
      <c r="D20" s="367" t="s">
        <v>2517</v>
      </c>
      <c r="E20" s="366"/>
      <c r="F20" s="366"/>
      <c r="G20" s="366"/>
      <c r="H20" s="366"/>
      <c r="I20" s="366"/>
      <c r="J20" s="366"/>
      <c r="K20" s="366"/>
      <c r="L20" s="366"/>
      <c r="M20" s="357"/>
      <c r="N20" s="357"/>
      <c r="O20" s="357"/>
      <c r="P20" s="357"/>
      <c r="Q20" s="357"/>
      <c r="R20" s="357"/>
      <c r="S20" s="357"/>
      <c r="T20" s="357"/>
      <c r="U20" s="357"/>
      <c r="V20" s="357"/>
      <c r="W20" s="357"/>
      <c r="X20" s="357"/>
      <c r="Y20" s="357"/>
      <c r="Z20" s="357"/>
      <c r="AA20" s="357"/>
      <c r="AB20" s="357"/>
      <c r="AC20" s="357"/>
    </row>
    <row r="21" spans="2:29" ht="14.25">
      <c r="B21" s="365"/>
      <c r="C21" s="4" t="s">
        <v>2518</v>
      </c>
      <c r="D21" s="366"/>
      <c r="E21" s="366"/>
      <c r="F21" s="366"/>
      <c r="G21" s="366"/>
      <c r="H21" s="366"/>
      <c r="I21" s="366"/>
      <c r="J21" s="366"/>
      <c r="K21" s="366"/>
      <c r="L21" s="366"/>
      <c r="M21" s="357"/>
      <c r="N21" s="357"/>
      <c r="O21" s="357"/>
      <c r="P21" s="357"/>
      <c r="Q21" s="357"/>
      <c r="R21" s="357"/>
      <c r="S21" s="357"/>
      <c r="T21" s="357"/>
      <c r="U21" s="357"/>
      <c r="V21" s="357"/>
      <c r="W21" s="357"/>
      <c r="X21" s="357"/>
      <c r="Y21" s="357"/>
      <c r="Z21" s="357"/>
      <c r="AA21" s="357"/>
      <c r="AB21" s="357"/>
      <c r="AC21" s="357"/>
    </row>
    <row r="22" spans="2:29" ht="13.5" customHeight="1">
      <c r="B22" s="365"/>
      <c r="C22" s="367"/>
      <c r="D22" s="367" t="s">
        <v>2519</v>
      </c>
      <c r="E22" s="366"/>
      <c r="F22" s="366"/>
      <c r="G22" s="366"/>
      <c r="H22" s="366"/>
      <c r="I22" s="366"/>
      <c r="J22" s="366"/>
      <c r="K22" s="366"/>
      <c r="L22" s="366"/>
      <c r="M22" s="357"/>
      <c r="N22" s="357"/>
      <c r="O22" s="357"/>
      <c r="P22" s="357"/>
      <c r="Q22" s="357"/>
      <c r="R22" s="357"/>
      <c r="S22" s="357"/>
      <c r="T22" s="357"/>
      <c r="U22" s="357"/>
      <c r="V22" s="357"/>
      <c r="W22" s="357"/>
      <c r="X22" s="357"/>
      <c r="Y22" s="357"/>
      <c r="Z22" s="357"/>
      <c r="AA22" s="357"/>
      <c r="AB22" s="357"/>
      <c r="AC22" s="357"/>
    </row>
    <row r="23" spans="2:29" ht="13.5" customHeight="1">
      <c r="B23" s="365"/>
      <c r="C23" s="368"/>
      <c r="D23" s="332"/>
      <c r="E23" s="332"/>
      <c r="F23" s="332"/>
      <c r="G23" s="332"/>
      <c r="H23" s="332"/>
      <c r="I23" s="332"/>
      <c r="J23" s="332"/>
      <c r="K23" s="332"/>
      <c r="L23" s="332"/>
      <c r="M23" s="3"/>
      <c r="N23" s="3"/>
      <c r="O23" s="3"/>
      <c r="P23" s="3"/>
      <c r="Q23" s="3"/>
      <c r="R23" s="3"/>
      <c r="S23" s="3"/>
      <c r="T23" s="3"/>
      <c r="U23" s="3"/>
      <c r="V23" s="3"/>
      <c r="W23" s="3"/>
      <c r="X23" s="3"/>
      <c r="Y23" s="3"/>
      <c r="Z23" s="3"/>
      <c r="AA23" s="3"/>
      <c r="AB23" s="3"/>
    </row>
    <row r="24" spans="2:29" ht="21" customHeight="1">
      <c r="B24" s="3"/>
      <c r="C24" s="4" t="s">
        <v>2524</v>
      </c>
      <c r="D24" s="3"/>
      <c r="E24" s="3"/>
      <c r="F24" s="3"/>
      <c r="G24" s="3"/>
      <c r="H24" s="3"/>
      <c r="I24" s="3"/>
      <c r="J24" s="3"/>
      <c r="K24" s="3"/>
      <c r="L24" s="3"/>
      <c r="M24" s="3"/>
      <c r="N24" s="3"/>
      <c r="O24" s="3"/>
      <c r="P24" s="3"/>
      <c r="Q24" s="3"/>
      <c r="R24" s="3"/>
      <c r="S24" s="3"/>
      <c r="T24" s="3"/>
      <c r="U24" s="3"/>
      <c r="V24" s="3"/>
      <c r="W24" s="3"/>
      <c r="X24" s="3"/>
      <c r="Y24" s="3"/>
      <c r="Z24" s="3"/>
      <c r="AA24" s="3"/>
      <c r="AB24" s="3"/>
    </row>
    <row r="25" spans="2:29" ht="5.25" customHeight="1">
      <c r="B25" s="3"/>
      <c r="C25" s="3"/>
      <c r="E25" s="348"/>
      <c r="F25" s="329"/>
      <c r="AB25" s="3"/>
    </row>
    <row r="26" spans="2:29" ht="21" customHeight="1">
      <c r="B26" s="3"/>
      <c r="C26" s="3"/>
      <c r="E26" s="369"/>
      <c r="F26" s="329" t="s">
        <v>38</v>
      </c>
      <c r="AB26" s="3"/>
    </row>
    <row r="27" spans="2:29" ht="5.25" customHeight="1">
      <c r="B27" s="3"/>
      <c r="C27" s="3"/>
      <c r="E27" s="318"/>
      <c r="F27" s="329"/>
      <c r="AB27" s="3"/>
    </row>
    <row r="28" spans="2:29" ht="21" customHeight="1">
      <c r="B28" s="3"/>
      <c r="C28" s="3"/>
      <c r="E28" s="370"/>
      <c r="F28" s="371" t="s">
        <v>39</v>
      </c>
      <c r="G28" s="372"/>
      <c r="H28" s="372"/>
      <c r="I28" s="372"/>
      <c r="J28" s="372"/>
      <c r="K28" s="372"/>
      <c r="L28" s="372"/>
      <c r="M28" s="372"/>
      <c r="N28" s="372"/>
      <c r="O28" s="372"/>
      <c r="P28" s="372"/>
      <c r="Q28" s="372"/>
      <c r="R28" s="372"/>
      <c r="S28" s="372"/>
      <c r="T28" s="372"/>
      <c r="U28" s="372"/>
      <c r="V28" s="372"/>
      <c r="W28" s="372"/>
      <c r="X28" s="372"/>
      <c r="Y28" s="372"/>
      <c r="Z28" s="372"/>
      <c r="AA28" s="372"/>
      <c r="AB28" s="373"/>
    </row>
    <row r="29" spans="2:29" ht="5.25" customHeight="1">
      <c r="B29" s="3"/>
      <c r="C29" s="3"/>
      <c r="E29" s="318"/>
      <c r="F29" s="329"/>
      <c r="AB29" s="3"/>
    </row>
    <row r="30" spans="2:29" ht="21" customHeight="1">
      <c r="B30" s="3"/>
      <c r="C30" s="3"/>
      <c r="E30" s="374"/>
      <c r="F30" s="329" t="s">
        <v>40</v>
      </c>
      <c r="G30" s="372"/>
      <c r="H30" s="372"/>
      <c r="I30" s="372"/>
      <c r="J30" s="372"/>
      <c r="K30" s="372"/>
      <c r="L30" s="372"/>
      <c r="M30" s="372"/>
      <c r="N30" s="372"/>
      <c r="O30" s="372"/>
      <c r="P30" s="372"/>
      <c r="Q30" s="372"/>
      <c r="R30" s="372"/>
      <c r="S30" s="372"/>
      <c r="T30" s="372"/>
      <c r="U30" s="372"/>
      <c r="V30" s="372"/>
      <c r="W30" s="372"/>
      <c r="X30" s="372"/>
      <c r="Y30" s="372"/>
      <c r="Z30" s="372"/>
      <c r="AA30" s="372"/>
      <c r="AB30" s="373"/>
    </row>
    <row r="31" spans="2:29" ht="5.25" customHeight="1">
      <c r="B31" s="3"/>
      <c r="C31" s="3"/>
      <c r="E31" s="318"/>
      <c r="F31" s="329"/>
      <c r="G31" s="372"/>
      <c r="H31" s="372"/>
      <c r="I31" s="372"/>
      <c r="J31" s="372"/>
      <c r="K31" s="372"/>
      <c r="L31" s="372"/>
      <c r="M31" s="372"/>
      <c r="N31" s="372"/>
      <c r="O31" s="372"/>
      <c r="P31" s="372"/>
      <c r="Q31" s="372"/>
      <c r="R31" s="372"/>
      <c r="S31" s="372"/>
      <c r="T31" s="372"/>
      <c r="U31" s="372"/>
      <c r="V31" s="372"/>
      <c r="W31" s="372"/>
      <c r="X31" s="372"/>
      <c r="Y31" s="372"/>
      <c r="Z31" s="372"/>
      <c r="AA31" s="372"/>
      <c r="AB31" s="373"/>
    </row>
    <row r="32" spans="2:29" ht="21" customHeight="1">
      <c r="B32" s="3"/>
      <c r="C32" s="3"/>
      <c r="E32" s="320"/>
      <c r="F32" s="1" t="s">
        <v>2275</v>
      </c>
      <c r="AB32" s="3"/>
    </row>
    <row r="33" spans="2:28" ht="14.25" customHeight="1">
      <c r="B33" s="3"/>
      <c r="C33" s="3"/>
      <c r="AB33" s="3"/>
    </row>
    <row r="34" spans="2:28" ht="14.25" customHeight="1"/>
    <row r="35" spans="2:28" ht="54.75" customHeight="1">
      <c r="B35" s="992" t="s">
        <v>2626</v>
      </c>
      <c r="C35" s="993"/>
      <c r="D35" s="993"/>
      <c r="E35" s="993"/>
      <c r="F35" s="993"/>
      <c r="G35" s="993"/>
      <c r="H35" s="993"/>
      <c r="I35" s="993"/>
      <c r="J35" s="993"/>
      <c r="K35" s="993"/>
      <c r="L35" s="993"/>
      <c r="M35" s="993"/>
      <c r="N35" s="993"/>
      <c r="O35" s="993"/>
      <c r="P35" s="993"/>
      <c r="Q35" s="993"/>
      <c r="R35" s="993"/>
      <c r="S35" s="993"/>
      <c r="T35" s="993"/>
      <c r="U35" s="993"/>
      <c r="V35" s="993"/>
      <c r="W35" s="993"/>
      <c r="X35" s="993"/>
      <c r="Y35" s="993"/>
      <c r="Z35" s="993"/>
      <c r="AA35" s="993"/>
      <c r="AB35" s="993"/>
    </row>
    <row r="36" spans="2:28" ht="14.25" customHeight="1"/>
    <row r="37" spans="2:28" ht="14.25" customHeight="1"/>
    <row r="38" spans="2:28" ht="23.25" customHeight="1">
      <c r="B38" s="375" t="s">
        <v>2520</v>
      </c>
      <c r="C38" s="332"/>
      <c r="D38" s="332"/>
      <c r="E38" s="3"/>
      <c r="F38" s="3"/>
      <c r="G38" s="3"/>
      <c r="H38" s="3"/>
      <c r="I38" s="3"/>
      <c r="J38" s="3"/>
      <c r="K38" s="3"/>
      <c r="L38" s="3"/>
      <c r="M38" s="3"/>
      <c r="N38" s="3"/>
      <c r="O38" s="3"/>
      <c r="P38" s="3"/>
      <c r="Q38" s="3"/>
      <c r="R38" s="3"/>
      <c r="S38" s="3"/>
      <c r="T38" s="3"/>
      <c r="U38" s="3"/>
      <c r="V38" s="3"/>
      <c r="W38" s="3"/>
      <c r="X38" s="3"/>
      <c r="Y38" s="3"/>
      <c r="Z38" s="3"/>
      <c r="AA38" s="3"/>
      <c r="AB38" s="3"/>
    </row>
    <row r="39" spans="2:28" ht="21" customHeight="1">
      <c r="B39" s="365"/>
      <c r="C39" s="3"/>
      <c r="D39" s="994" t="s">
        <v>2521</v>
      </c>
      <c r="E39" s="994"/>
      <c r="F39" s="994"/>
      <c r="G39" s="994"/>
      <c r="H39" s="994"/>
      <c r="I39" s="994"/>
      <c r="J39" s="994"/>
      <c r="K39" s="994"/>
      <c r="L39" s="994"/>
      <c r="M39" s="994"/>
      <c r="N39" s="994"/>
      <c r="O39" s="994"/>
      <c r="P39" s="994"/>
      <c r="Q39" s="994"/>
      <c r="R39" s="994"/>
      <c r="S39" s="994"/>
      <c r="T39" s="994"/>
      <c r="U39" s="994"/>
      <c r="V39" s="994"/>
      <c r="W39" s="994"/>
      <c r="X39" s="994"/>
      <c r="Y39" s="994"/>
      <c r="Z39" s="994"/>
      <c r="AA39" s="994"/>
      <c r="AB39" s="376"/>
    </row>
    <row r="40" spans="2:28" ht="14.25" customHeight="1">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2:28" ht="14.25" customHeight="1">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spans="2:28" ht="24" customHeight="1">
      <c r="B42" s="377" t="s">
        <v>41</v>
      </c>
      <c r="C42" s="3"/>
      <c r="D42" s="3"/>
      <c r="E42" s="3"/>
      <c r="F42" s="3"/>
      <c r="G42" s="3"/>
      <c r="H42" s="3"/>
      <c r="I42" s="3"/>
      <c r="J42" s="3"/>
      <c r="K42" s="3"/>
      <c r="L42" s="3"/>
      <c r="M42" s="3"/>
      <c r="N42" s="3"/>
      <c r="O42" s="3"/>
      <c r="P42" s="3"/>
      <c r="Q42" s="3"/>
      <c r="R42" s="3"/>
      <c r="S42" s="3"/>
      <c r="T42" s="3"/>
      <c r="U42" s="3"/>
      <c r="V42" s="3"/>
      <c r="W42" s="3"/>
      <c r="X42" s="3"/>
      <c r="Y42" s="3"/>
      <c r="Z42" s="3"/>
      <c r="AA42" s="3"/>
      <c r="AB42" s="3"/>
    </row>
    <row r="43" spans="2:28" ht="21" customHeight="1">
      <c r="B43" s="3"/>
      <c r="C43" s="3"/>
      <c r="D43" s="991" t="s">
        <v>45</v>
      </c>
      <c r="E43" s="991"/>
      <c r="F43" s="991"/>
      <c r="G43" s="991"/>
      <c r="H43" s="991"/>
      <c r="I43" s="991"/>
      <c r="J43" s="991"/>
      <c r="K43" s="991"/>
      <c r="L43" s="991"/>
      <c r="M43" s="991"/>
      <c r="N43" s="991"/>
      <c r="O43" s="991"/>
      <c r="P43" s="991"/>
      <c r="Q43" s="991"/>
      <c r="R43" s="991"/>
      <c r="S43" s="991"/>
      <c r="T43" s="991"/>
      <c r="U43" s="991"/>
      <c r="V43" s="991"/>
      <c r="W43" s="991"/>
      <c r="X43" s="991"/>
      <c r="Y43" s="991"/>
      <c r="Z43" s="991"/>
      <c r="AA43" s="991"/>
      <c r="AB43" s="3"/>
    </row>
    <row r="44" spans="2:28" ht="21" customHeight="1">
      <c r="B44" s="3"/>
      <c r="C44" s="3"/>
      <c r="D44" s="995" t="s">
        <v>44</v>
      </c>
      <c r="E44" s="995"/>
      <c r="F44" s="995"/>
      <c r="G44" s="995"/>
      <c r="H44" s="995"/>
      <c r="I44" s="995"/>
      <c r="J44" s="995"/>
      <c r="K44" s="995"/>
      <c r="L44" s="995"/>
      <c r="M44" s="995"/>
      <c r="N44" s="995"/>
      <c r="O44" s="995"/>
      <c r="P44" s="995"/>
      <c r="Q44" s="995"/>
      <c r="R44" s="995"/>
      <c r="S44" s="995"/>
      <c r="T44" s="995"/>
      <c r="U44" s="995"/>
      <c r="V44" s="995"/>
      <c r="W44" s="995"/>
      <c r="X44" s="995"/>
      <c r="Y44" s="995"/>
      <c r="Z44" s="995"/>
      <c r="AA44" s="995"/>
      <c r="AB44" s="3"/>
    </row>
    <row r="45" spans="2:28" ht="21" customHeight="1">
      <c r="B45" s="3"/>
      <c r="C45" s="3"/>
      <c r="D45" s="379"/>
      <c r="E45" s="379"/>
      <c r="F45" s="379"/>
      <c r="G45" s="379"/>
      <c r="H45" s="379"/>
      <c r="I45" s="379"/>
      <c r="J45" s="379"/>
      <c r="K45" s="379"/>
      <c r="L45" s="379"/>
      <c r="M45" s="379"/>
      <c r="N45" s="379"/>
      <c r="O45" s="379"/>
      <c r="P45" s="379"/>
      <c r="Q45" s="379"/>
      <c r="R45" s="379"/>
      <c r="S45" s="379"/>
      <c r="T45" s="379"/>
      <c r="U45" s="379"/>
      <c r="V45" s="379"/>
      <c r="W45" s="379"/>
      <c r="X45" s="379"/>
      <c r="Y45" s="379"/>
      <c r="Z45" s="379"/>
      <c r="AA45" s="379"/>
      <c r="AB45" s="3"/>
    </row>
    <row r="46" spans="2:28" ht="21" customHeight="1">
      <c r="B46" s="3"/>
      <c r="C46" s="3" t="s">
        <v>46</v>
      </c>
      <c r="D46" s="379"/>
      <c r="E46" s="379"/>
      <c r="F46" s="379"/>
      <c r="G46" s="379"/>
      <c r="H46" s="379"/>
      <c r="I46" s="379"/>
      <c r="J46" s="379"/>
      <c r="K46" s="379"/>
      <c r="L46" s="379"/>
      <c r="M46" s="379"/>
      <c r="N46" s="379"/>
      <c r="O46" s="379"/>
      <c r="P46" s="379"/>
      <c r="Q46" s="379"/>
      <c r="R46" s="379"/>
      <c r="S46" s="379"/>
      <c r="T46" s="379"/>
      <c r="U46" s="379"/>
      <c r="V46" s="379"/>
      <c r="W46" s="379"/>
      <c r="X46" s="379"/>
      <c r="Y46" s="379"/>
      <c r="Z46" s="379"/>
      <c r="AA46" s="379"/>
      <c r="AB46" s="3"/>
    </row>
    <row r="47" spans="2:28" ht="24" customHeight="1">
      <c r="B47" s="3"/>
      <c r="C47" s="3"/>
      <c r="D47" s="991" t="s">
        <v>42</v>
      </c>
      <c r="E47" s="991"/>
      <c r="F47" s="991"/>
      <c r="G47" s="991"/>
      <c r="H47" s="991"/>
      <c r="I47" s="991"/>
      <c r="J47" s="991"/>
      <c r="K47" s="991"/>
      <c r="L47" s="991"/>
      <c r="M47" s="991"/>
      <c r="N47" s="991"/>
      <c r="O47" s="991"/>
      <c r="P47" s="991"/>
      <c r="Q47" s="991"/>
      <c r="R47" s="991"/>
      <c r="S47" s="991"/>
      <c r="T47" s="991"/>
      <c r="U47" s="991"/>
      <c r="V47" s="991"/>
      <c r="W47" s="991"/>
      <c r="X47" s="991"/>
      <c r="Y47" s="991"/>
      <c r="Z47" s="991"/>
      <c r="AA47" s="991"/>
      <c r="AB47" s="3"/>
    </row>
    <row r="48" spans="2:28" ht="24" customHeight="1">
      <c r="B48" s="3"/>
      <c r="C48" s="3"/>
      <c r="D48" s="994" t="s">
        <v>43</v>
      </c>
      <c r="E48" s="994"/>
      <c r="F48" s="994"/>
      <c r="G48" s="994"/>
      <c r="H48" s="994"/>
      <c r="I48" s="994"/>
      <c r="J48" s="994"/>
      <c r="K48" s="994"/>
      <c r="L48" s="994"/>
      <c r="M48" s="994"/>
      <c r="N48" s="994"/>
      <c r="O48" s="994"/>
      <c r="P48" s="994"/>
      <c r="Q48" s="994"/>
      <c r="R48" s="994"/>
      <c r="S48" s="994"/>
      <c r="T48" s="994"/>
      <c r="U48" s="994"/>
      <c r="V48" s="994"/>
      <c r="W48" s="994"/>
      <c r="X48" s="994"/>
      <c r="Y48" s="994"/>
      <c r="Z48" s="994"/>
      <c r="AA48" s="994"/>
      <c r="AB48" s="376"/>
    </row>
    <row r="49" spans="2:28" ht="14.25" customHeight="1">
      <c r="B49" s="3"/>
      <c r="C49" s="3"/>
      <c r="AB49" s="3"/>
    </row>
    <row r="50" spans="2:28" ht="21" customHeight="1">
      <c r="B50" s="3"/>
      <c r="C50" s="3"/>
      <c r="D50" s="1" t="s">
        <v>37</v>
      </c>
      <c r="AB50" s="3"/>
    </row>
    <row r="51" spans="2:28" ht="14.25" customHeight="1">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2:28" ht="14.25">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2:28" ht="14.25">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2:28" ht="14.25">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2:28" ht="14.25">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2:28" ht="14.25">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2:28" ht="14.25">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2:28" ht="14.25">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2:28" ht="14.25">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2:28" ht="14.25">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2:28" ht="14.25">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2:28" ht="14.25">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2:28" ht="14.25">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2:28" ht="14.25">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2:28" ht="14.25">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2:28" ht="14.25">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2:28" ht="21.75" customHeight="1">
      <c r="B67" s="3"/>
      <c r="C67" s="3"/>
      <c r="D67" s="3"/>
      <c r="F67" s="3"/>
      <c r="G67" s="3"/>
      <c r="H67" s="3"/>
      <c r="I67" s="3"/>
      <c r="J67" s="3"/>
      <c r="K67" s="3"/>
      <c r="L67" s="3"/>
      <c r="M67" s="3"/>
      <c r="N67" s="3"/>
      <c r="O67" s="3"/>
      <c r="P67" s="3"/>
      <c r="Q67" s="3"/>
      <c r="R67" s="3"/>
      <c r="S67" s="3"/>
      <c r="T67" s="3"/>
      <c r="U67" s="3"/>
      <c r="V67" s="3"/>
      <c r="W67" s="3"/>
      <c r="X67" s="3"/>
      <c r="Y67" s="3"/>
      <c r="Z67" s="3"/>
      <c r="AA67" s="3"/>
      <c r="AB67" s="3"/>
    </row>
    <row r="68" spans="2:28" ht="21.75" customHeight="1">
      <c r="B68" s="3"/>
      <c r="C68" s="3"/>
      <c r="D68" s="3"/>
      <c r="F68" s="3"/>
      <c r="G68" s="3"/>
      <c r="H68" s="3"/>
      <c r="I68" s="3"/>
      <c r="J68" s="3"/>
      <c r="K68" s="3"/>
      <c r="L68" s="3"/>
      <c r="M68" s="3"/>
      <c r="N68" s="3"/>
      <c r="O68" s="3"/>
      <c r="P68" s="3"/>
      <c r="Q68" s="3"/>
      <c r="R68" s="3"/>
      <c r="S68" s="3"/>
      <c r="T68" s="3"/>
      <c r="U68" s="3"/>
      <c r="V68" s="3"/>
      <c r="W68" s="3"/>
      <c r="X68" s="3"/>
      <c r="Y68" s="3"/>
      <c r="Z68" s="3"/>
      <c r="AA68" s="3"/>
      <c r="AB68" s="3"/>
    </row>
    <row r="69" spans="2:28" ht="14.25">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2:28" ht="14.25">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2:28" ht="18" customHeight="1">
      <c r="B71" s="3"/>
      <c r="C71" s="3"/>
      <c r="D71" s="3"/>
      <c r="E71" s="3"/>
      <c r="F71" s="3"/>
      <c r="G71" s="3"/>
      <c r="H71" s="3"/>
      <c r="I71" s="3"/>
      <c r="J71" s="3"/>
      <c r="K71" s="3"/>
      <c r="L71" s="3"/>
      <c r="M71" s="3"/>
      <c r="N71" s="3"/>
      <c r="O71" s="3"/>
      <c r="P71" s="3"/>
      <c r="Q71" s="3"/>
      <c r="R71" s="3"/>
      <c r="S71" s="3"/>
      <c r="T71" s="3"/>
      <c r="U71" s="3"/>
      <c r="V71" s="3"/>
      <c r="W71" s="3"/>
      <c r="X71" s="3"/>
      <c r="Y71" s="3"/>
      <c r="Z71" s="3"/>
      <c r="AA71" s="3"/>
      <c r="AB71" s="3"/>
    </row>
  </sheetData>
  <sheetProtection algorithmName="SHA-512" hashValue="5iyuHZ97/BDbowJgk6xO+zXuuZ7Ysm1VZRP5qxdbFKzK7Pz4/vz/A19BfxyzFxL9iWBvyXTkuJzWmlX+pahoNQ==" saltValue="Z5iB+++DF9MfUwnpoEuakQ==" spinCount="100000" sheet="1" formatCells="0" selectLockedCells="1"/>
  <mergeCells count="7">
    <mergeCell ref="D43:AA43"/>
    <mergeCell ref="D47:AA47"/>
    <mergeCell ref="B2:AB2"/>
    <mergeCell ref="D48:AA48"/>
    <mergeCell ref="B35:AB35"/>
    <mergeCell ref="D39:AA39"/>
    <mergeCell ref="D44:AA44"/>
  </mergeCells>
  <phoneticPr fontId="25"/>
  <pageMargins left="0.70866141732283472" right="0.70866141732283472" top="0.74803149606299213" bottom="0.74803149606299213" header="0.31496062992125984" footer="0.31496062992125984"/>
  <pageSetup paperSize="9" orientation="portrait" blackAndWhite="1" r:id="rId1"/>
  <rowBreaks count="1" manualBreakCount="1">
    <brk id="34" max="2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B1:C101"/>
  <sheetViews>
    <sheetView workbookViewId="0"/>
  </sheetViews>
  <sheetFormatPr defaultColWidth="9" defaultRowHeight="14.25"/>
  <cols>
    <col min="1" max="1" width="1.625" style="1" customWidth="1"/>
    <col min="2" max="2" width="35.625" style="8" customWidth="1"/>
    <col min="3" max="3" width="45.625" style="8" customWidth="1"/>
    <col min="4" max="16384" width="9" style="1"/>
  </cols>
  <sheetData>
    <row r="1" spans="2:3" ht="24" customHeight="1">
      <c r="B1" s="8" t="s">
        <v>167</v>
      </c>
    </row>
    <row r="2" spans="2:3" ht="18" customHeight="1">
      <c r="B2" s="10" t="s">
        <v>48</v>
      </c>
      <c r="C2" s="9" t="s">
        <v>47</v>
      </c>
    </row>
    <row r="3" spans="2:3" ht="13.5">
      <c r="B3" s="996" t="s">
        <v>49</v>
      </c>
      <c r="C3" s="12" t="s">
        <v>69</v>
      </c>
    </row>
    <row r="4" spans="2:3" ht="13.5">
      <c r="B4" s="997"/>
      <c r="C4" s="12" t="s">
        <v>70</v>
      </c>
    </row>
    <row r="5" spans="2:3" ht="13.5">
      <c r="B5" s="996" t="s">
        <v>50</v>
      </c>
      <c r="C5" s="12" t="s">
        <v>71</v>
      </c>
    </row>
    <row r="6" spans="2:3" ht="13.5">
      <c r="B6" s="997"/>
      <c r="C6" s="12" t="s">
        <v>72</v>
      </c>
    </row>
    <row r="7" spans="2:3" ht="13.5">
      <c r="B7" s="11" t="s">
        <v>51</v>
      </c>
      <c r="C7" s="12" t="s">
        <v>73</v>
      </c>
    </row>
    <row r="8" spans="2:3" ht="13.5">
      <c r="B8" s="996" t="s">
        <v>52</v>
      </c>
      <c r="C8" s="12" t="s">
        <v>74</v>
      </c>
    </row>
    <row r="9" spans="2:3" ht="13.5">
      <c r="B9" s="998"/>
      <c r="C9" s="12" t="s">
        <v>75</v>
      </c>
    </row>
    <row r="10" spans="2:3" ht="13.5">
      <c r="B10" s="997"/>
      <c r="C10" s="12" t="s">
        <v>76</v>
      </c>
    </row>
    <row r="11" spans="2:3" ht="13.5">
      <c r="B11" s="996" t="s">
        <v>53</v>
      </c>
      <c r="C11" s="12" t="s">
        <v>77</v>
      </c>
    </row>
    <row r="12" spans="2:3" ht="13.5">
      <c r="B12" s="998"/>
      <c r="C12" s="12" t="s">
        <v>78</v>
      </c>
    </row>
    <row r="13" spans="2:3" ht="13.5">
      <c r="B13" s="998"/>
      <c r="C13" s="12" t="s">
        <v>79</v>
      </c>
    </row>
    <row r="14" spans="2:3" ht="13.5">
      <c r="B14" s="998"/>
      <c r="C14" s="12" t="s">
        <v>80</v>
      </c>
    </row>
    <row r="15" spans="2:3" ht="13.5">
      <c r="B15" s="998"/>
      <c r="C15" s="12" t="s">
        <v>81</v>
      </c>
    </row>
    <row r="16" spans="2:3" ht="13.5">
      <c r="B16" s="998"/>
      <c r="C16" s="12" t="s">
        <v>82</v>
      </c>
    </row>
    <row r="17" spans="2:3" ht="13.5">
      <c r="B17" s="998"/>
      <c r="C17" s="12" t="s">
        <v>83</v>
      </c>
    </row>
    <row r="18" spans="2:3" ht="13.5">
      <c r="B18" s="998"/>
      <c r="C18" s="12" t="s">
        <v>84</v>
      </c>
    </row>
    <row r="19" spans="2:3" ht="13.5">
      <c r="B19" s="998"/>
      <c r="C19" s="12" t="s">
        <v>85</v>
      </c>
    </row>
    <row r="20" spans="2:3" ht="13.5">
      <c r="B20" s="998"/>
      <c r="C20" s="12" t="s">
        <v>86</v>
      </c>
    </row>
    <row r="21" spans="2:3" ht="13.5">
      <c r="B21" s="998"/>
      <c r="C21" s="12" t="s">
        <v>87</v>
      </c>
    </row>
    <row r="22" spans="2:3" ht="13.5">
      <c r="B22" s="998"/>
      <c r="C22" s="12" t="s">
        <v>88</v>
      </c>
    </row>
    <row r="23" spans="2:3" ht="13.5">
      <c r="B23" s="998"/>
      <c r="C23" s="12" t="s">
        <v>89</v>
      </c>
    </row>
    <row r="24" spans="2:3" ht="13.5">
      <c r="B24" s="998"/>
      <c r="C24" s="12" t="s">
        <v>90</v>
      </c>
    </row>
    <row r="25" spans="2:3" ht="13.5">
      <c r="B25" s="998"/>
      <c r="C25" s="12" t="s">
        <v>91</v>
      </c>
    </row>
    <row r="26" spans="2:3" ht="13.5">
      <c r="B26" s="998"/>
      <c r="C26" s="12" t="s">
        <v>92</v>
      </c>
    </row>
    <row r="27" spans="2:3" ht="13.5">
      <c r="B27" s="998"/>
      <c r="C27" s="12" t="s">
        <v>93</v>
      </c>
    </row>
    <row r="28" spans="2:3" ht="13.5">
      <c r="B28" s="998"/>
      <c r="C28" s="12" t="s">
        <v>94</v>
      </c>
    </row>
    <row r="29" spans="2:3" ht="13.5">
      <c r="B29" s="998"/>
      <c r="C29" s="12" t="s">
        <v>95</v>
      </c>
    </row>
    <row r="30" spans="2:3" ht="13.5">
      <c r="B30" s="998"/>
      <c r="C30" s="12" t="s">
        <v>96</v>
      </c>
    </row>
    <row r="31" spans="2:3" ht="13.5">
      <c r="B31" s="998"/>
      <c r="C31" s="12" t="s">
        <v>97</v>
      </c>
    </row>
    <row r="32" spans="2:3" ht="13.5">
      <c r="B32" s="998"/>
      <c r="C32" s="12" t="s">
        <v>98</v>
      </c>
    </row>
    <row r="33" spans="2:3" ht="13.5">
      <c r="B33" s="998"/>
      <c r="C33" s="12" t="s">
        <v>99</v>
      </c>
    </row>
    <row r="34" spans="2:3" ht="13.5">
      <c r="B34" s="997"/>
      <c r="C34" s="12" t="s">
        <v>100</v>
      </c>
    </row>
    <row r="35" spans="2:3" ht="13.5">
      <c r="B35" s="996" t="s">
        <v>54</v>
      </c>
      <c r="C35" s="12" t="s">
        <v>101</v>
      </c>
    </row>
    <row r="36" spans="2:3" ht="13.5">
      <c r="B36" s="998"/>
      <c r="C36" s="12" t="s">
        <v>102</v>
      </c>
    </row>
    <row r="37" spans="2:3" ht="13.5">
      <c r="B37" s="998"/>
      <c r="C37" s="12" t="s">
        <v>103</v>
      </c>
    </row>
    <row r="38" spans="2:3" ht="13.5">
      <c r="B38" s="997"/>
      <c r="C38" s="12" t="s">
        <v>104</v>
      </c>
    </row>
    <row r="39" spans="2:3" ht="13.5">
      <c r="B39" s="996" t="s">
        <v>55</v>
      </c>
      <c r="C39" s="12" t="s">
        <v>105</v>
      </c>
    </row>
    <row r="40" spans="2:3" ht="13.5">
      <c r="B40" s="998"/>
      <c r="C40" s="12" t="s">
        <v>106</v>
      </c>
    </row>
    <row r="41" spans="2:3" ht="13.5">
      <c r="B41" s="998"/>
      <c r="C41" s="12" t="s">
        <v>107</v>
      </c>
    </row>
    <row r="42" spans="2:3" ht="13.5">
      <c r="B42" s="998"/>
      <c r="C42" s="12" t="s">
        <v>108</v>
      </c>
    </row>
    <row r="43" spans="2:3" ht="13.5">
      <c r="B43" s="997"/>
      <c r="C43" s="12" t="s">
        <v>109</v>
      </c>
    </row>
    <row r="44" spans="2:3" ht="13.5">
      <c r="B44" s="996" t="s">
        <v>56</v>
      </c>
      <c r="C44" s="12" t="s">
        <v>110</v>
      </c>
    </row>
    <row r="45" spans="2:3" ht="13.5">
      <c r="B45" s="998"/>
      <c r="C45" s="12" t="s">
        <v>111</v>
      </c>
    </row>
    <row r="46" spans="2:3" ht="13.5">
      <c r="B46" s="998"/>
      <c r="C46" s="12" t="s">
        <v>112</v>
      </c>
    </row>
    <row r="47" spans="2:3" ht="13.5">
      <c r="B47" s="998"/>
      <c r="C47" s="12" t="s">
        <v>113</v>
      </c>
    </row>
    <row r="48" spans="2:3" ht="13.5">
      <c r="B48" s="998"/>
      <c r="C48" s="12" t="s">
        <v>114</v>
      </c>
    </row>
    <row r="49" spans="2:3" ht="13.5">
      <c r="B49" s="998"/>
      <c r="C49" s="12" t="s">
        <v>115</v>
      </c>
    </row>
    <row r="50" spans="2:3" ht="13.5">
      <c r="B50" s="998"/>
      <c r="C50" s="12" t="s">
        <v>116</v>
      </c>
    </row>
    <row r="51" spans="2:3" ht="13.5">
      <c r="B51" s="997"/>
      <c r="C51" s="12" t="s">
        <v>117</v>
      </c>
    </row>
    <row r="52" spans="2:3" ht="13.5">
      <c r="B52" s="996" t="s">
        <v>57</v>
      </c>
      <c r="C52" s="12" t="s">
        <v>118</v>
      </c>
    </row>
    <row r="53" spans="2:3" ht="13.5">
      <c r="B53" s="998"/>
      <c r="C53" s="12" t="s">
        <v>119</v>
      </c>
    </row>
    <row r="54" spans="2:3" ht="13.5">
      <c r="B54" s="998"/>
      <c r="C54" s="12" t="s">
        <v>120</v>
      </c>
    </row>
    <row r="55" spans="2:3" ht="13.5">
      <c r="B55" s="998"/>
      <c r="C55" s="12" t="s">
        <v>121</v>
      </c>
    </row>
    <row r="56" spans="2:3" ht="13.5">
      <c r="B56" s="998"/>
      <c r="C56" s="12" t="s">
        <v>122</v>
      </c>
    </row>
    <row r="57" spans="2:3" ht="13.5">
      <c r="B57" s="998"/>
      <c r="C57" s="12" t="s">
        <v>123</v>
      </c>
    </row>
    <row r="58" spans="2:3" ht="13.5">
      <c r="B58" s="998"/>
      <c r="C58" s="12" t="s">
        <v>124</v>
      </c>
    </row>
    <row r="59" spans="2:3" ht="13.5">
      <c r="B59" s="998"/>
      <c r="C59" s="12" t="s">
        <v>125</v>
      </c>
    </row>
    <row r="60" spans="2:3" ht="13.5">
      <c r="B60" s="998"/>
      <c r="C60" s="12" t="s">
        <v>126</v>
      </c>
    </row>
    <row r="61" spans="2:3" ht="13.5">
      <c r="B61" s="998"/>
      <c r="C61" s="12" t="s">
        <v>127</v>
      </c>
    </row>
    <row r="62" spans="2:3" ht="13.5">
      <c r="B62" s="998"/>
      <c r="C62" s="12" t="s">
        <v>128</v>
      </c>
    </row>
    <row r="63" spans="2:3" ht="13.5">
      <c r="B63" s="997"/>
      <c r="C63" s="12" t="s">
        <v>129</v>
      </c>
    </row>
    <row r="64" spans="2:3" ht="13.5">
      <c r="B64" s="996" t="s">
        <v>58</v>
      </c>
      <c r="C64" s="12" t="s">
        <v>130</v>
      </c>
    </row>
    <row r="65" spans="2:3" ht="13.5">
      <c r="B65" s="998"/>
      <c r="C65" s="12" t="s">
        <v>131</v>
      </c>
    </row>
    <row r="66" spans="2:3" ht="13.5">
      <c r="B66" s="998"/>
      <c r="C66" s="12" t="s">
        <v>132</v>
      </c>
    </row>
    <row r="67" spans="2:3" ht="13.5">
      <c r="B67" s="998"/>
      <c r="C67" s="12" t="s">
        <v>133</v>
      </c>
    </row>
    <row r="68" spans="2:3" ht="13.5">
      <c r="B68" s="998"/>
      <c r="C68" s="12" t="s">
        <v>134</v>
      </c>
    </row>
    <row r="69" spans="2:3" ht="13.5">
      <c r="B69" s="997"/>
      <c r="C69" s="13" t="s">
        <v>135</v>
      </c>
    </row>
    <row r="70" spans="2:3" ht="13.5">
      <c r="B70" s="996" t="s">
        <v>59</v>
      </c>
      <c r="C70" s="12" t="s">
        <v>136</v>
      </c>
    </row>
    <row r="71" spans="2:3" ht="13.5">
      <c r="B71" s="998"/>
      <c r="C71" s="12" t="s">
        <v>137</v>
      </c>
    </row>
    <row r="72" spans="2:3" ht="13.5">
      <c r="B72" s="997"/>
      <c r="C72" s="12" t="s">
        <v>138</v>
      </c>
    </row>
    <row r="73" spans="2:3" ht="13.5">
      <c r="B73" s="996" t="s">
        <v>60</v>
      </c>
      <c r="C73" s="12" t="s">
        <v>139</v>
      </c>
    </row>
    <row r="74" spans="2:3" ht="13.5">
      <c r="B74" s="998"/>
      <c r="C74" s="12" t="s">
        <v>140</v>
      </c>
    </row>
    <row r="75" spans="2:3" ht="13.5">
      <c r="B75" s="998"/>
      <c r="C75" s="12" t="s">
        <v>141</v>
      </c>
    </row>
    <row r="76" spans="2:3" ht="13.5">
      <c r="B76" s="997"/>
      <c r="C76" s="12" t="s">
        <v>142</v>
      </c>
    </row>
    <row r="77" spans="2:3" ht="13.5">
      <c r="B77" s="996" t="s">
        <v>61</v>
      </c>
      <c r="C77" s="12" t="s">
        <v>143</v>
      </c>
    </row>
    <row r="78" spans="2:3" ht="13.5">
      <c r="B78" s="998"/>
      <c r="C78" s="12" t="s">
        <v>144</v>
      </c>
    </row>
    <row r="79" spans="2:3" ht="13.5">
      <c r="B79" s="997"/>
      <c r="C79" s="12" t="s">
        <v>145</v>
      </c>
    </row>
    <row r="80" spans="2:3" ht="13.5">
      <c r="B80" s="996" t="s">
        <v>62</v>
      </c>
      <c r="C80" s="12" t="s">
        <v>2291</v>
      </c>
    </row>
    <row r="81" spans="2:3" ht="13.5">
      <c r="B81" s="998"/>
      <c r="C81" s="12" t="s">
        <v>146</v>
      </c>
    </row>
    <row r="82" spans="2:3" ht="13.5">
      <c r="B82" s="997"/>
      <c r="C82" s="12" t="s">
        <v>147</v>
      </c>
    </row>
    <row r="83" spans="2:3" ht="13.5">
      <c r="B83" s="996" t="s">
        <v>63</v>
      </c>
      <c r="C83" s="12" t="s">
        <v>148</v>
      </c>
    </row>
    <row r="84" spans="2:3" ht="13.5">
      <c r="B84" s="997"/>
      <c r="C84" s="12" t="s">
        <v>149</v>
      </c>
    </row>
    <row r="85" spans="2:3" ht="13.5">
      <c r="B85" s="996" t="s">
        <v>64</v>
      </c>
      <c r="C85" s="12" t="s">
        <v>150</v>
      </c>
    </row>
    <row r="86" spans="2:3" ht="13.5">
      <c r="B86" s="998"/>
      <c r="C86" s="12" t="s">
        <v>151</v>
      </c>
    </row>
    <row r="87" spans="2:3" ht="13.5">
      <c r="B87" s="997"/>
      <c r="C87" s="12" t="s">
        <v>152</v>
      </c>
    </row>
    <row r="88" spans="2:3" ht="13.5">
      <c r="B88" s="996" t="s">
        <v>65</v>
      </c>
      <c r="C88" s="12" t="s">
        <v>153</v>
      </c>
    </row>
    <row r="89" spans="2:3" ht="13.5">
      <c r="B89" s="997"/>
      <c r="C89" s="12" t="s">
        <v>154</v>
      </c>
    </row>
    <row r="90" spans="2:3" ht="13.5">
      <c r="B90" s="996" t="s">
        <v>66</v>
      </c>
      <c r="C90" s="12" t="s">
        <v>155</v>
      </c>
    </row>
    <row r="91" spans="2:3" ht="13.5">
      <c r="B91" s="998"/>
      <c r="C91" s="12" t="s">
        <v>156</v>
      </c>
    </row>
    <row r="92" spans="2:3" ht="13.5">
      <c r="B92" s="998"/>
      <c r="C92" s="12" t="s">
        <v>157</v>
      </c>
    </row>
    <row r="93" spans="2:3" ht="13.5">
      <c r="B93" s="998"/>
      <c r="C93" s="12" t="s">
        <v>158</v>
      </c>
    </row>
    <row r="94" spans="2:3" ht="13.5">
      <c r="B94" s="998"/>
      <c r="C94" s="12" t="s">
        <v>159</v>
      </c>
    </row>
    <row r="95" spans="2:3" ht="13.5">
      <c r="B95" s="998"/>
      <c r="C95" s="12" t="s">
        <v>160</v>
      </c>
    </row>
    <row r="96" spans="2:3" ht="13.5">
      <c r="B96" s="998"/>
      <c r="C96" s="12" t="s">
        <v>161</v>
      </c>
    </row>
    <row r="97" spans="2:3" ht="13.5">
      <c r="B97" s="998"/>
      <c r="C97" s="12" t="s">
        <v>162</v>
      </c>
    </row>
    <row r="98" spans="2:3" ht="13.5">
      <c r="B98" s="997"/>
      <c r="C98" s="12" t="s">
        <v>163</v>
      </c>
    </row>
    <row r="99" spans="2:3" ht="13.5">
      <c r="B99" s="996" t="s">
        <v>67</v>
      </c>
      <c r="C99" s="12" t="s">
        <v>164</v>
      </c>
    </row>
    <row r="100" spans="2:3" ht="13.5">
      <c r="B100" s="997"/>
      <c r="C100" s="12" t="s">
        <v>165</v>
      </c>
    </row>
    <row r="101" spans="2:3" ht="13.5">
      <c r="B101" s="11" t="s">
        <v>68</v>
      </c>
      <c r="C101" s="12" t="s">
        <v>166</v>
      </c>
    </row>
  </sheetData>
  <mergeCells count="18">
    <mergeCell ref="B3:B4"/>
    <mergeCell ref="B5:B6"/>
    <mergeCell ref="B8:B10"/>
    <mergeCell ref="B11:B34"/>
    <mergeCell ref="B35:B38"/>
    <mergeCell ref="B39:B43"/>
    <mergeCell ref="B44:B51"/>
    <mergeCell ref="B52:B63"/>
    <mergeCell ref="B64:B69"/>
    <mergeCell ref="B70:B72"/>
    <mergeCell ref="B88:B89"/>
    <mergeCell ref="B90:B98"/>
    <mergeCell ref="B99:B100"/>
    <mergeCell ref="B73:B76"/>
    <mergeCell ref="B77:B79"/>
    <mergeCell ref="B80:B82"/>
    <mergeCell ref="B83:B84"/>
    <mergeCell ref="B85:B87"/>
  </mergeCells>
  <phoneticPr fontId="39"/>
  <pageMargins left="0.70866141732283472" right="0.70866141732283472" top="0.74803149606299213" bottom="0.74803149606299213"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6"/>
  <dimension ref="B1:G2118"/>
  <sheetViews>
    <sheetView workbookViewId="0"/>
  </sheetViews>
  <sheetFormatPr defaultColWidth="16.5" defaultRowHeight="13.5"/>
  <cols>
    <col min="1" max="1" width="1.375" style="26" customWidth="1"/>
    <col min="2" max="2" width="24.625" style="26" bestFit="1" customWidth="1"/>
    <col min="3" max="6" width="16.5" style="26"/>
    <col min="7" max="7" width="51.625" style="26" customWidth="1"/>
    <col min="8" max="8" width="1.75" style="26" customWidth="1"/>
    <col min="9" max="16384" width="16.5" style="26"/>
  </cols>
  <sheetData>
    <row r="1" spans="2:7" ht="14.25" thickBot="1"/>
    <row r="2" spans="2:7">
      <c r="B2" s="33" t="s">
        <v>1845</v>
      </c>
      <c r="C2" s="1002" t="s">
        <v>2091</v>
      </c>
      <c r="D2" s="1002"/>
      <c r="E2" s="1002" t="s">
        <v>2092</v>
      </c>
      <c r="F2" s="1003"/>
    </row>
    <row r="3" spans="2:7">
      <c r="B3" s="34" t="s">
        <v>2088</v>
      </c>
      <c r="C3" s="1004" t="s">
        <v>2093</v>
      </c>
      <c r="D3" s="1004"/>
      <c r="E3" s="1004" t="s">
        <v>2097</v>
      </c>
      <c r="F3" s="1006"/>
    </row>
    <row r="4" spans="2:7">
      <c r="B4" s="34" t="s">
        <v>2085</v>
      </c>
      <c r="C4" s="1004" t="s">
        <v>2094</v>
      </c>
      <c r="D4" s="1004"/>
      <c r="E4" s="1004" t="s">
        <v>2098</v>
      </c>
      <c r="F4" s="1006"/>
    </row>
    <row r="5" spans="2:7">
      <c r="B5" s="34" t="s">
        <v>2087</v>
      </c>
      <c r="C5" s="1004" t="s">
        <v>2095</v>
      </c>
      <c r="D5" s="1004"/>
      <c r="E5" s="1004" t="s">
        <v>2098</v>
      </c>
      <c r="F5" s="1006"/>
    </row>
    <row r="6" spans="2:7" ht="14.25" thickBot="1">
      <c r="B6" s="35" t="s">
        <v>2086</v>
      </c>
      <c r="C6" s="1005" t="s">
        <v>2096</v>
      </c>
      <c r="D6" s="1005"/>
      <c r="E6" s="1005" t="s">
        <v>2099</v>
      </c>
      <c r="F6" s="1007"/>
    </row>
    <row r="7" spans="2:7">
      <c r="C7" s="29"/>
      <c r="D7" s="29"/>
      <c r="E7" s="29"/>
      <c r="F7" s="29"/>
    </row>
    <row r="8" spans="2:7">
      <c r="B8" s="30" t="s">
        <v>2103</v>
      </c>
      <c r="C8" s="999" t="s">
        <v>2102</v>
      </c>
      <c r="D8" s="1000"/>
      <c r="E8" s="1000"/>
      <c r="F8" s="1000"/>
      <c r="G8" s="1001"/>
    </row>
    <row r="9" spans="2:7">
      <c r="B9" s="32" t="s">
        <v>2089</v>
      </c>
      <c r="C9" s="28" t="s">
        <v>2090</v>
      </c>
      <c r="D9" s="28" t="s">
        <v>290</v>
      </c>
      <c r="E9" s="28" t="s">
        <v>291</v>
      </c>
      <c r="F9" s="28" t="s">
        <v>292</v>
      </c>
      <c r="G9" s="28" t="s">
        <v>293</v>
      </c>
    </row>
    <row r="10" spans="2:7">
      <c r="B10" s="31" t="s">
        <v>2088</v>
      </c>
      <c r="C10" s="27" t="s">
        <v>294</v>
      </c>
      <c r="D10" s="27">
        <v>0</v>
      </c>
      <c r="E10" s="27">
        <v>0</v>
      </c>
      <c r="F10" s="27">
        <v>0</v>
      </c>
      <c r="G10" s="27" t="s">
        <v>295</v>
      </c>
    </row>
    <row r="11" spans="2:7">
      <c r="B11" s="31" t="s">
        <v>2088</v>
      </c>
      <c r="C11" s="27" t="s">
        <v>294</v>
      </c>
      <c r="D11" s="27">
        <v>1</v>
      </c>
      <c r="E11" s="27">
        <v>0</v>
      </c>
      <c r="F11" s="27">
        <v>0</v>
      </c>
      <c r="G11" s="27" t="s">
        <v>296</v>
      </c>
    </row>
    <row r="12" spans="2:7">
      <c r="B12" s="31" t="s">
        <v>2088</v>
      </c>
      <c r="C12" s="27" t="s">
        <v>294</v>
      </c>
      <c r="D12" s="27">
        <v>1</v>
      </c>
      <c r="E12" s="27">
        <v>10</v>
      </c>
      <c r="F12" s="27">
        <v>0</v>
      </c>
      <c r="G12" s="27" t="s">
        <v>297</v>
      </c>
    </row>
    <row r="13" spans="2:7">
      <c r="B13" s="31" t="s">
        <v>2088</v>
      </c>
      <c r="C13" s="27" t="s">
        <v>294</v>
      </c>
      <c r="D13" s="27">
        <v>1</v>
      </c>
      <c r="E13" s="27">
        <v>10</v>
      </c>
      <c r="F13" s="27">
        <v>100</v>
      </c>
      <c r="G13" s="27" t="s">
        <v>298</v>
      </c>
    </row>
    <row r="14" spans="2:7">
      <c r="B14" s="31" t="s">
        <v>2088</v>
      </c>
      <c r="C14" s="27" t="s">
        <v>294</v>
      </c>
      <c r="D14" s="27">
        <v>1</v>
      </c>
      <c r="E14" s="27">
        <v>10</v>
      </c>
      <c r="F14" s="27">
        <v>109</v>
      </c>
      <c r="G14" s="27" t="s">
        <v>299</v>
      </c>
    </row>
    <row r="15" spans="2:7">
      <c r="B15" s="31" t="s">
        <v>2088</v>
      </c>
      <c r="C15" s="27" t="s">
        <v>294</v>
      </c>
      <c r="D15" s="27">
        <v>1</v>
      </c>
      <c r="E15" s="27">
        <v>11</v>
      </c>
      <c r="F15" s="27">
        <v>0</v>
      </c>
      <c r="G15" s="27" t="s">
        <v>300</v>
      </c>
    </row>
    <row r="16" spans="2:7">
      <c r="B16" s="31" t="s">
        <v>2088</v>
      </c>
      <c r="C16" s="27" t="s">
        <v>294</v>
      </c>
      <c r="D16" s="27">
        <v>1</v>
      </c>
      <c r="E16" s="27">
        <v>11</v>
      </c>
      <c r="F16" s="27">
        <v>111</v>
      </c>
      <c r="G16" s="27" t="s">
        <v>301</v>
      </c>
    </row>
    <row r="17" spans="2:7">
      <c r="B17" s="31" t="s">
        <v>2088</v>
      </c>
      <c r="C17" s="27" t="s">
        <v>294</v>
      </c>
      <c r="D17" s="27">
        <v>1</v>
      </c>
      <c r="E17" s="27">
        <v>11</v>
      </c>
      <c r="F17" s="27">
        <v>112</v>
      </c>
      <c r="G17" s="27" t="s">
        <v>302</v>
      </c>
    </row>
    <row r="18" spans="2:7">
      <c r="B18" s="31" t="s">
        <v>2088</v>
      </c>
      <c r="C18" s="27" t="s">
        <v>294</v>
      </c>
      <c r="D18" s="27">
        <v>1</v>
      </c>
      <c r="E18" s="27">
        <v>11</v>
      </c>
      <c r="F18" s="27">
        <v>113</v>
      </c>
      <c r="G18" s="27" t="s">
        <v>303</v>
      </c>
    </row>
    <row r="19" spans="2:7">
      <c r="B19" s="31" t="s">
        <v>2088</v>
      </c>
      <c r="C19" s="27" t="s">
        <v>294</v>
      </c>
      <c r="D19" s="27">
        <v>1</v>
      </c>
      <c r="E19" s="27">
        <v>11</v>
      </c>
      <c r="F19" s="27">
        <v>114</v>
      </c>
      <c r="G19" s="27" t="s">
        <v>304</v>
      </c>
    </row>
    <row r="20" spans="2:7">
      <c r="B20" s="31" t="s">
        <v>2088</v>
      </c>
      <c r="C20" s="27" t="s">
        <v>294</v>
      </c>
      <c r="D20" s="27">
        <v>1</v>
      </c>
      <c r="E20" s="27">
        <v>11</v>
      </c>
      <c r="F20" s="27">
        <v>115</v>
      </c>
      <c r="G20" s="27" t="s">
        <v>305</v>
      </c>
    </row>
    <row r="21" spans="2:7">
      <c r="B21" s="31" t="s">
        <v>2088</v>
      </c>
      <c r="C21" s="27" t="s">
        <v>294</v>
      </c>
      <c r="D21" s="27">
        <v>1</v>
      </c>
      <c r="E21" s="27">
        <v>11</v>
      </c>
      <c r="F21" s="27">
        <v>116</v>
      </c>
      <c r="G21" s="27" t="s">
        <v>306</v>
      </c>
    </row>
    <row r="22" spans="2:7">
      <c r="B22" s="31" t="s">
        <v>2088</v>
      </c>
      <c r="C22" s="27" t="s">
        <v>294</v>
      </c>
      <c r="D22" s="27">
        <v>1</v>
      </c>
      <c r="E22" s="27">
        <v>11</v>
      </c>
      <c r="F22" s="27">
        <v>117</v>
      </c>
      <c r="G22" s="27" t="s">
        <v>307</v>
      </c>
    </row>
    <row r="23" spans="2:7">
      <c r="B23" s="31" t="s">
        <v>2088</v>
      </c>
      <c r="C23" s="27" t="s">
        <v>294</v>
      </c>
      <c r="D23" s="27">
        <v>1</v>
      </c>
      <c r="E23" s="27">
        <v>11</v>
      </c>
      <c r="F23" s="27">
        <v>119</v>
      </c>
      <c r="G23" s="27" t="s">
        <v>308</v>
      </c>
    </row>
    <row r="24" spans="2:7">
      <c r="B24" s="31" t="s">
        <v>2088</v>
      </c>
      <c r="C24" s="27" t="s">
        <v>294</v>
      </c>
      <c r="D24" s="27">
        <v>1</v>
      </c>
      <c r="E24" s="27">
        <v>12</v>
      </c>
      <c r="F24" s="27">
        <v>0</v>
      </c>
      <c r="G24" s="27" t="s">
        <v>309</v>
      </c>
    </row>
    <row r="25" spans="2:7">
      <c r="B25" s="31" t="s">
        <v>2088</v>
      </c>
      <c r="C25" s="27" t="s">
        <v>294</v>
      </c>
      <c r="D25" s="27">
        <v>1</v>
      </c>
      <c r="E25" s="27">
        <v>12</v>
      </c>
      <c r="F25" s="27">
        <v>121</v>
      </c>
      <c r="G25" s="27" t="s">
        <v>310</v>
      </c>
    </row>
    <row r="26" spans="2:7">
      <c r="B26" s="31" t="s">
        <v>2088</v>
      </c>
      <c r="C26" s="27" t="s">
        <v>294</v>
      </c>
      <c r="D26" s="27">
        <v>1</v>
      </c>
      <c r="E26" s="27">
        <v>12</v>
      </c>
      <c r="F26" s="27">
        <v>122</v>
      </c>
      <c r="G26" s="27" t="s">
        <v>311</v>
      </c>
    </row>
    <row r="27" spans="2:7">
      <c r="B27" s="31" t="s">
        <v>2088</v>
      </c>
      <c r="C27" s="27" t="s">
        <v>294</v>
      </c>
      <c r="D27" s="27">
        <v>1</v>
      </c>
      <c r="E27" s="27">
        <v>12</v>
      </c>
      <c r="F27" s="27">
        <v>123</v>
      </c>
      <c r="G27" s="27" t="s">
        <v>312</v>
      </c>
    </row>
    <row r="28" spans="2:7">
      <c r="B28" s="31" t="s">
        <v>2088</v>
      </c>
      <c r="C28" s="27" t="s">
        <v>294</v>
      </c>
      <c r="D28" s="27">
        <v>1</v>
      </c>
      <c r="E28" s="27">
        <v>12</v>
      </c>
      <c r="F28" s="27">
        <v>124</v>
      </c>
      <c r="G28" s="27" t="s">
        <v>313</v>
      </c>
    </row>
    <row r="29" spans="2:7">
      <c r="B29" s="31" t="s">
        <v>2088</v>
      </c>
      <c r="C29" s="27" t="s">
        <v>294</v>
      </c>
      <c r="D29" s="27">
        <v>1</v>
      </c>
      <c r="E29" s="27">
        <v>12</v>
      </c>
      <c r="F29" s="27">
        <v>125</v>
      </c>
      <c r="G29" s="27" t="s">
        <v>314</v>
      </c>
    </row>
    <row r="30" spans="2:7">
      <c r="B30" s="31" t="s">
        <v>2088</v>
      </c>
      <c r="C30" s="27" t="s">
        <v>294</v>
      </c>
      <c r="D30" s="27">
        <v>1</v>
      </c>
      <c r="E30" s="27">
        <v>12</v>
      </c>
      <c r="F30" s="27">
        <v>126</v>
      </c>
      <c r="G30" s="27" t="s">
        <v>315</v>
      </c>
    </row>
    <row r="31" spans="2:7">
      <c r="B31" s="31" t="s">
        <v>2088</v>
      </c>
      <c r="C31" s="27" t="s">
        <v>294</v>
      </c>
      <c r="D31" s="27">
        <v>1</v>
      </c>
      <c r="E31" s="27">
        <v>12</v>
      </c>
      <c r="F31" s="27">
        <v>129</v>
      </c>
      <c r="G31" s="27" t="s">
        <v>316</v>
      </c>
    </row>
    <row r="32" spans="2:7">
      <c r="B32" s="31" t="s">
        <v>2088</v>
      </c>
      <c r="C32" s="27" t="s">
        <v>294</v>
      </c>
      <c r="D32" s="27">
        <v>1</v>
      </c>
      <c r="E32" s="27">
        <v>13</v>
      </c>
      <c r="F32" s="27">
        <v>0</v>
      </c>
      <c r="G32" s="27" t="s">
        <v>317</v>
      </c>
    </row>
    <row r="33" spans="2:7">
      <c r="B33" s="31" t="s">
        <v>2088</v>
      </c>
      <c r="C33" s="27" t="s">
        <v>294</v>
      </c>
      <c r="D33" s="27">
        <v>1</v>
      </c>
      <c r="E33" s="27">
        <v>13</v>
      </c>
      <c r="F33" s="27">
        <v>131</v>
      </c>
      <c r="G33" s="27" t="s">
        <v>318</v>
      </c>
    </row>
    <row r="34" spans="2:7">
      <c r="B34" s="31" t="s">
        <v>2088</v>
      </c>
      <c r="C34" s="27" t="s">
        <v>294</v>
      </c>
      <c r="D34" s="27">
        <v>1</v>
      </c>
      <c r="E34" s="27">
        <v>13</v>
      </c>
      <c r="F34" s="27">
        <v>132</v>
      </c>
      <c r="G34" s="27" t="s">
        <v>319</v>
      </c>
    </row>
    <row r="35" spans="2:7">
      <c r="B35" s="31" t="s">
        <v>2088</v>
      </c>
      <c r="C35" s="27" t="s">
        <v>294</v>
      </c>
      <c r="D35" s="27">
        <v>1</v>
      </c>
      <c r="E35" s="27">
        <v>13</v>
      </c>
      <c r="F35" s="27">
        <v>133</v>
      </c>
      <c r="G35" s="27" t="s">
        <v>320</v>
      </c>
    </row>
    <row r="36" spans="2:7">
      <c r="B36" s="31" t="s">
        <v>2088</v>
      </c>
      <c r="C36" s="27" t="s">
        <v>294</v>
      </c>
      <c r="D36" s="27">
        <v>1</v>
      </c>
      <c r="E36" s="27">
        <v>13</v>
      </c>
      <c r="F36" s="27">
        <v>134</v>
      </c>
      <c r="G36" s="27" t="s">
        <v>321</v>
      </c>
    </row>
    <row r="37" spans="2:7">
      <c r="B37" s="31" t="s">
        <v>2088</v>
      </c>
      <c r="C37" s="27" t="s">
        <v>294</v>
      </c>
      <c r="D37" s="27">
        <v>1</v>
      </c>
      <c r="E37" s="27">
        <v>14</v>
      </c>
      <c r="F37" s="27">
        <v>0</v>
      </c>
      <c r="G37" s="27" t="s">
        <v>322</v>
      </c>
    </row>
    <row r="38" spans="2:7">
      <c r="B38" s="31" t="s">
        <v>2088</v>
      </c>
      <c r="C38" s="27" t="s">
        <v>294</v>
      </c>
      <c r="D38" s="27">
        <v>1</v>
      </c>
      <c r="E38" s="27">
        <v>14</v>
      </c>
      <c r="F38" s="27">
        <v>141</v>
      </c>
      <c r="G38" s="27" t="s">
        <v>322</v>
      </c>
    </row>
    <row r="39" spans="2:7">
      <c r="B39" s="31" t="s">
        <v>2088</v>
      </c>
      <c r="C39" s="27" t="s">
        <v>294</v>
      </c>
      <c r="D39" s="27">
        <v>2</v>
      </c>
      <c r="E39" s="27">
        <v>0</v>
      </c>
      <c r="F39" s="27">
        <v>0</v>
      </c>
      <c r="G39" s="27" t="s">
        <v>323</v>
      </c>
    </row>
    <row r="40" spans="2:7">
      <c r="B40" s="31" t="s">
        <v>2088</v>
      </c>
      <c r="C40" s="27" t="s">
        <v>294</v>
      </c>
      <c r="D40" s="27">
        <v>2</v>
      </c>
      <c r="E40" s="27">
        <v>20</v>
      </c>
      <c r="F40" s="27">
        <v>0</v>
      </c>
      <c r="G40" s="27" t="s">
        <v>324</v>
      </c>
    </row>
    <row r="41" spans="2:7">
      <c r="B41" s="31" t="s">
        <v>2088</v>
      </c>
      <c r="C41" s="27" t="s">
        <v>294</v>
      </c>
      <c r="D41" s="27">
        <v>2</v>
      </c>
      <c r="E41" s="27">
        <v>20</v>
      </c>
      <c r="F41" s="27">
        <v>200</v>
      </c>
      <c r="G41" s="27" t="s">
        <v>298</v>
      </c>
    </row>
    <row r="42" spans="2:7">
      <c r="B42" s="31" t="s">
        <v>2088</v>
      </c>
      <c r="C42" s="27" t="s">
        <v>294</v>
      </c>
      <c r="D42" s="27">
        <v>2</v>
      </c>
      <c r="E42" s="27">
        <v>20</v>
      </c>
      <c r="F42" s="27">
        <v>209</v>
      </c>
      <c r="G42" s="27" t="s">
        <v>299</v>
      </c>
    </row>
    <row r="43" spans="2:7">
      <c r="B43" s="31" t="s">
        <v>2088</v>
      </c>
      <c r="C43" s="27" t="s">
        <v>294</v>
      </c>
      <c r="D43" s="27">
        <v>2</v>
      </c>
      <c r="E43" s="27">
        <v>21</v>
      </c>
      <c r="F43" s="27">
        <v>0</v>
      </c>
      <c r="G43" s="27" t="s">
        <v>325</v>
      </c>
    </row>
    <row r="44" spans="2:7">
      <c r="B44" s="31" t="s">
        <v>2088</v>
      </c>
      <c r="C44" s="27" t="s">
        <v>294</v>
      </c>
      <c r="D44" s="27">
        <v>2</v>
      </c>
      <c r="E44" s="27">
        <v>21</v>
      </c>
      <c r="F44" s="27">
        <v>211</v>
      </c>
      <c r="G44" s="27" t="s">
        <v>325</v>
      </c>
    </row>
    <row r="45" spans="2:7">
      <c r="B45" s="31" t="s">
        <v>2088</v>
      </c>
      <c r="C45" s="27" t="s">
        <v>294</v>
      </c>
      <c r="D45" s="27">
        <v>2</v>
      </c>
      <c r="E45" s="27">
        <v>22</v>
      </c>
      <c r="F45" s="27">
        <v>0</v>
      </c>
      <c r="G45" s="27" t="s">
        <v>326</v>
      </c>
    </row>
    <row r="46" spans="2:7">
      <c r="B46" s="31" t="s">
        <v>2088</v>
      </c>
      <c r="C46" s="27" t="s">
        <v>294</v>
      </c>
      <c r="D46" s="27">
        <v>2</v>
      </c>
      <c r="E46" s="27">
        <v>22</v>
      </c>
      <c r="F46" s="27">
        <v>221</v>
      </c>
      <c r="G46" s="27" t="s">
        <v>326</v>
      </c>
    </row>
    <row r="47" spans="2:7">
      <c r="B47" s="31" t="s">
        <v>2088</v>
      </c>
      <c r="C47" s="27" t="s">
        <v>294</v>
      </c>
      <c r="D47" s="27">
        <v>2</v>
      </c>
      <c r="E47" s="27">
        <v>23</v>
      </c>
      <c r="F47" s="27">
        <v>0</v>
      </c>
      <c r="G47" s="27" t="s">
        <v>327</v>
      </c>
    </row>
    <row r="48" spans="2:7">
      <c r="B48" s="31" t="s">
        <v>2088</v>
      </c>
      <c r="C48" s="27" t="s">
        <v>294</v>
      </c>
      <c r="D48" s="27">
        <v>2</v>
      </c>
      <c r="E48" s="27">
        <v>23</v>
      </c>
      <c r="F48" s="27">
        <v>231</v>
      </c>
      <c r="G48" s="27" t="s">
        <v>328</v>
      </c>
    </row>
    <row r="49" spans="2:7">
      <c r="B49" s="31" t="s">
        <v>2088</v>
      </c>
      <c r="C49" s="27" t="s">
        <v>294</v>
      </c>
      <c r="D49" s="27">
        <v>2</v>
      </c>
      <c r="E49" s="27">
        <v>23</v>
      </c>
      <c r="F49" s="27">
        <v>239</v>
      </c>
      <c r="G49" s="27" t="s">
        <v>329</v>
      </c>
    </row>
    <row r="50" spans="2:7">
      <c r="B50" s="31" t="s">
        <v>2088</v>
      </c>
      <c r="C50" s="27" t="s">
        <v>294</v>
      </c>
      <c r="D50" s="27">
        <v>2</v>
      </c>
      <c r="E50" s="27">
        <v>24</v>
      </c>
      <c r="F50" s="27">
        <v>0</v>
      </c>
      <c r="G50" s="27" t="s">
        <v>330</v>
      </c>
    </row>
    <row r="51" spans="2:7">
      <c r="B51" s="31" t="s">
        <v>2088</v>
      </c>
      <c r="C51" s="27" t="s">
        <v>294</v>
      </c>
      <c r="D51" s="27">
        <v>2</v>
      </c>
      <c r="E51" s="27">
        <v>24</v>
      </c>
      <c r="F51" s="27">
        <v>241</v>
      </c>
      <c r="G51" s="27" t="s">
        <v>331</v>
      </c>
    </row>
    <row r="52" spans="2:7">
      <c r="B52" s="31" t="s">
        <v>2088</v>
      </c>
      <c r="C52" s="27" t="s">
        <v>294</v>
      </c>
      <c r="D52" s="27">
        <v>2</v>
      </c>
      <c r="E52" s="27">
        <v>24</v>
      </c>
      <c r="F52" s="27">
        <v>242</v>
      </c>
      <c r="G52" s="27" t="s">
        <v>332</v>
      </c>
    </row>
    <row r="53" spans="2:7">
      <c r="B53" s="31" t="s">
        <v>2088</v>
      </c>
      <c r="C53" s="27" t="s">
        <v>294</v>
      </c>
      <c r="D53" s="27">
        <v>2</v>
      </c>
      <c r="E53" s="27">
        <v>24</v>
      </c>
      <c r="F53" s="27">
        <v>243</v>
      </c>
      <c r="G53" s="27" t="s">
        <v>333</v>
      </c>
    </row>
    <row r="54" spans="2:7">
      <c r="B54" s="31" t="s">
        <v>2088</v>
      </c>
      <c r="C54" s="27" t="s">
        <v>294</v>
      </c>
      <c r="D54" s="27">
        <v>2</v>
      </c>
      <c r="E54" s="27">
        <v>24</v>
      </c>
      <c r="F54" s="27">
        <v>249</v>
      </c>
      <c r="G54" s="27" t="s">
        <v>334</v>
      </c>
    </row>
    <row r="55" spans="2:7">
      <c r="B55" s="31" t="s">
        <v>2088</v>
      </c>
      <c r="C55" s="27" t="s">
        <v>294</v>
      </c>
      <c r="D55" s="27">
        <v>2</v>
      </c>
      <c r="E55" s="27">
        <v>29</v>
      </c>
      <c r="F55" s="27">
        <v>0</v>
      </c>
      <c r="G55" s="27" t="s">
        <v>335</v>
      </c>
    </row>
    <row r="56" spans="2:7">
      <c r="B56" s="31" t="s">
        <v>2088</v>
      </c>
      <c r="C56" s="27" t="s">
        <v>294</v>
      </c>
      <c r="D56" s="27">
        <v>2</v>
      </c>
      <c r="E56" s="27">
        <v>29</v>
      </c>
      <c r="F56" s="27">
        <v>299</v>
      </c>
      <c r="G56" s="27" t="s">
        <v>335</v>
      </c>
    </row>
    <row r="57" spans="2:7">
      <c r="B57" s="31" t="s">
        <v>2088</v>
      </c>
      <c r="C57" s="27" t="s">
        <v>336</v>
      </c>
      <c r="D57" s="27">
        <v>0</v>
      </c>
      <c r="E57" s="27">
        <v>0</v>
      </c>
      <c r="F57" s="27">
        <v>0</v>
      </c>
      <c r="G57" s="27" t="s">
        <v>337</v>
      </c>
    </row>
    <row r="58" spans="2:7">
      <c r="B58" s="31" t="s">
        <v>2088</v>
      </c>
      <c r="C58" s="27" t="s">
        <v>336</v>
      </c>
      <c r="D58" s="27">
        <v>3</v>
      </c>
      <c r="E58" s="27">
        <v>0</v>
      </c>
      <c r="F58" s="27">
        <v>0</v>
      </c>
      <c r="G58" s="27" t="s">
        <v>338</v>
      </c>
    </row>
    <row r="59" spans="2:7">
      <c r="B59" s="31" t="s">
        <v>2088</v>
      </c>
      <c r="C59" s="27" t="s">
        <v>336</v>
      </c>
      <c r="D59" s="27">
        <v>3</v>
      </c>
      <c r="E59" s="27">
        <v>30</v>
      </c>
      <c r="F59" s="27">
        <v>0</v>
      </c>
      <c r="G59" s="27" t="s">
        <v>339</v>
      </c>
    </row>
    <row r="60" spans="2:7">
      <c r="B60" s="31" t="s">
        <v>2088</v>
      </c>
      <c r="C60" s="27" t="s">
        <v>336</v>
      </c>
      <c r="D60" s="27">
        <v>3</v>
      </c>
      <c r="E60" s="27">
        <v>30</v>
      </c>
      <c r="F60" s="27">
        <v>300</v>
      </c>
      <c r="G60" s="27" t="s">
        <v>298</v>
      </c>
    </row>
    <row r="61" spans="2:7">
      <c r="B61" s="31" t="s">
        <v>2088</v>
      </c>
      <c r="C61" s="27" t="s">
        <v>336</v>
      </c>
      <c r="D61" s="27">
        <v>3</v>
      </c>
      <c r="E61" s="27">
        <v>30</v>
      </c>
      <c r="F61" s="27">
        <v>309</v>
      </c>
      <c r="G61" s="27" t="s">
        <v>299</v>
      </c>
    </row>
    <row r="62" spans="2:7">
      <c r="B62" s="31" t="s">
        <v>2088</v>
      </c>
      <c r="C62" s="27" t="s">
        <v>336</v>
      </c>
      <c r="D62" s="27">
        <v>3</v>
      </c>
      <c r="E62" s="27">
        <v>31</v>
      </c>
      <c r="F62" s="27">
        <v>0</v>
      </c>
      <c r="G62" s="27" t="s">
        <v>340</v>
      </c>
    </row>
    <row r="63" spans="2:7">
      <c r="B63" s="31" t="s">
        <v>2088</v>
      </c>
      <c r="C63" s="27" t="s">
        <v>336</v>
      </c>
      <c r="D63" s="27">
        <v>3</v>
      </c>
      <c r="E63" s="27">
        <v>31</v>
      </c>
      <c r="F63" s="27">
        <v>311</v>
      </c>
      <c r="G63" s="27" t="s">
        <v>341</v>
      </c>
    </row>
    <row r="64" spans="2:7">
      <c r="B64" s="31" t="s">
        <v>2088</v>
      </c>
      <c r="C64" s="27" t="s">
        <v>336</v>
      </c>
      <c r="D64" s="27">
        <v>3</v>
      </c>
      <c r="E64" s="27">
        <v>31</v>
      </c>
      <c r="F64" s="27">
        <v>312</v>
      </c>
      <c r="G64" s="27" t="s">
        <v>342</v>
      </c>
    </row>
    <row r="65" spans="2:7">
      <c r="B65" s="31" t="s">
        <v>2088</v>
      </c>
      <c r="C65" s="27" t="s">
        <v>336</v>
      </c>
      <c r="D65" s="27">
        <v>3</v>
      </c>
      <c r="E65" s="27">
        <v>31</v>
      </c>
      <c r="F65" s="27">
        <v>313</v>
      </c>
      <c r="G65" s="27" t="s">
        <v>343</v>
      </c>
    </row>
    <row r="66" spans="2:7">
      <c r="B66" s="31" t="s">
        <v>2088</v>
      </c>
      <c r="C66" s="27" t="s">
        <v>336</v>
      </c>
      <c r="D66" s="27">
        <v>3</v>
      </c>
      <c r="E66" s="27">
        <v>31</v>
      </c>
      <c r="F66" s="27">
        <v>314</v>
      </c>
      <c r="G66" s="27" t="s">
        <v>344</v>
      </c>
    </row>
    <row r="67" spans="2:7">
      <c r="B67" s="31" t="s">
        <v>2088</v>
      </c>
      <c r="C67" s="27" t="s">
        <v>336</v>
      </c>
      <c r="D67" s="27">
        <v>3</v>
      </c>
      <c r="E67" s="27">
        <v>31</v>
      </c>
      <c r="F67" s="27">
        <v>315</v>
      </c>
      <c r="G67" s="27" t="s">
        <v>345</v>
      </c>
    </row>
    <row r="68" spans="2:7">
      <c r="B68" s="31" t="s">
        <v>2088</v>
      </c>
      <c r="C68" s="27" t="s">
        <v>336</v>
      </c>
      <c r="D68" s="27">
        <v>3</v>
      </c>
      <c r="E68" s="27">
        <v>31</v>
      </c>
      <c r="F68" s="27">
        <v>316</v>
      </c>
      <c r="G68" s="27" t="s">
        <v>346</v>
      </c>
    </row>
    <row r="69" spans="2:7">
      <c r="B69" s="31" t="s">
        <v>2088</v>
      </c>
      <c r="C69" s="27" t="s">
        <v>336</v>
      </c>
      <c r="D69" s="27">
        <v>3</v>
      </c>
      <c r="E69" s="27">
        <v>31</v>
      </c>
      <c r="F69" s="27">
        <v>317</v>
      </c>
      <c r="G69" s="27" t="s">
        <v>347</v>
      </c>
    </row>
    <row r="70" spans="2:7">
      <c r="B70" s="31" t="s">
        <v>2088</v>
      </c>
      <c r="C70" s="27" t="s">
        <v>336</v>
      </c>
      <c r="D70" s="27">
        <v>3</v>
      </c>
      <c r="E70" s="27">
        <v>31</v>
      </c>
      <c r="F70" s="27">
        <v>318</v>
      </c>
      <c r="G70" s="27" t="s">
        <v>348</v>
      </c>
    </row>
    <row r="71" spans="2:7">
      <c r="B71" s="31" t="s">
        <v>2088</v>
      </c>
      <c r="C71" s="27" t="s">
        <v>336</v>
      </c>
      <c r="D71" s="27">
        <v>3</v>
      </c>
      <c r="E71" s="27">
        <v>31</v>
      </c>
      <c r="F71" s="27">
        <v>319</v>
      </c>
      <c r="G71" s="27" t="s">
        <v>349</v>
      </c>
    </row>
    <row r="72" spans="2:7">
      <c r="B72" s="31" t="s">
        <v>2088</v>
      </c>
      <c r="C72" s="27" t="s">
        <v>336</v>
      </c>
      <c r="D72" s="27">
        <v>3</v>
      </c>
      <c r="E72" s="27">
        <v>32</v>
      </c>
      <c r="F72" s="27">
        <v>0</v>
      </c>
      <c r="G72" s="27" t="s">
        <v>350</v>
      </c>
    </row>
    <row r="73" spans="2:7">
      <c r="B73" s="31" t="s">
        <v>2088</v>
      </c>
      <c r="C73" s="27" t="s">
        <v>336</v>
      </c>
      <c r="D73" s="27">
        <v>3</v>
      </c>
      <c r="E73" s="27">
        <v>32</v>
      </c>
      <c r="F73" s="27">
        <v>321</v>
      </c>
      <c r="G73" s="27" t="s">
        <v>350</v>
      </c>
    </row>
    <row r="74" spans="2:7">
      <c r="B74" s="31" t="s">
        <v>2088</v>
      </c>
      <c r="C74" s="27" t="s">
        <v>336</v>
      </c>
      <c r="D74" s="27">
        <v>4</v>
      </c>
      <c r="E74" s="27">
        <v>0</v>
      </c>
      <c r="F74" s="27">
        <v>0</v>
      </c>
      <c r="G74" s="27" t="s">
        <v>351</v>
      </c>
    </row>
    <row r="75" spans="2:7">
      <c r="B75" s="31" t="s">
        <v>2088</v>
      </c>
      <c r="C75" s="27" t="s">
        <v>336</v>
      </c>
      <c r="D75" s="27">
        <v>4</v>
      </c>
      <c r="E75" s="27">
        <v>40</v>
      </c>
      <c r="F75" s="27">
        <v>0</v>
      </c>
      <c r="G75" s="27" t="s">
        <v>352</v>
      </c>
    </row>
    <row r="76" spans="2:7">
      <c r="B76" s="31" t="s">
        <v>2088</v>
      </c>
      <c r="C76" s="27" t="s">
        <v>336</v>
      </c>
      <c r="D76" s="27">
        <v>4</v>
      </c>
      <c r="E76" s="27">
        <v>40</v>
      </c>
      <c r="F76" s="27">
        <v>400</v>
      </c>
      <c r="G76" s="27" t="s">
        <v>298</v>
      </c>
    </row>
    <row r="77" spans="2:7">
      <c r="B77" s="31" t="s">
        <v>2088</v>
      </c>
      <c r="C77" s="27" t="s">
        <v>336</v>
      </c>
      <c r="D77" s="27">
        <v>4</v>
      </c>
      <c r="E77" s="27">
        <v>40</v>
      </c>
      <c r="F77" s="27">
        <v>409</v>
      </c>
      <c r="G77" s="27" t="s">
        <v>299</v>
      </c>
    </row>
    <row r="78" spans="2:7">
      <c r="B78" s="31" t="s">
        <v>2088</v>
      </c>
      <c r="C78" s="27" t="s">
        <v>336</v>
      </c>
      <c r="D78" s="27">
        <v>4</v>
      </c>
      <c r="E78" s="27">
        <v>41</v>
      </c>
      <c r="F78" s="27">
        <v>0</v>
      </c>
      <c r="G78" s="27" t="s">
        <v>353</v>
      </c>
    </row>
    <row r="79" spans="2:7">
      <c r="B79" s="31" t="s">
        <v>2088</v>
      </c>
      <c r="C79" s="27" t="s">
        <v>336</v>
      </c>
      <c r="D79" s="27">
        <v>4</v>
      </c>
      <c r="E79" s="27">
        <v>41</v>
      </c>
      <c r="F79" s="27">
        <v>411</v>
      </c>
      <c r="G79" s="27" t="s">
        <v>354</v>
      </c>
    </row>
    <row r="80" spans="2:7">
      <c r="B80" s="31" t="s">
        <v>2088</v>
      </c>
      <c r="C80" s="27" t="s">
        <v>336</v>
      </c>
      <c r="D80" s="27">
        <v>4</v>
      </c>
      <c r="E80" s="27">
        <v>41</v>
      </c>
      <c r="F80" s="27">
        <v>412</v>
      </c>
      <c r="G80" s="27" t="s">
        <v>355</v>
      </c>
    </row>
    <row r="81" spans="2:7">
      <c r="B81" s="31" t="s">
        <v>2088</v>
      </c>
      <c r="C81" s="27" t="s">
        <v>336</v>
      </c>
      <c r="D81" s="27">
        <v>4</v>
      </c>
      <c r="E81" s="27">
        <v>41</v>
      </c>
      <c r="F81" s="27">
        <v>413</v>
      </c>
      <c r="G81" s="27" t="s">
        <v>356</v>
      </c>
    </row>
    <row r="82" spans="2:7">
      <c r="B82" s="31" t="s">
        <v>2088</v>
      </c>
      <c r="C82" s="27" t="s">
        <v>336</v>
      </c>
      <c r="D82" s="27">
        <v>4</v>
      </c>
      <c r="E82" s="27">
        <v>41</v>
      </c>
      <c r="F82" s="27">
        <v>414</v>
      </c>
      <c r="G82" s="27" t="s">
        <v>357</v>
      </c>
    </row>
    <row r="83" spans="2:7">
      <c r="B83" s="31" t="s">
        <v>2088</v>
      </c>
      <c r="C83" s="27" t="s">
        <v>336</v>
      </c>
      <c r="D83" s="27">
        <v>4</v>
      </c>
      <c r="E83" s="27">
        <v>41</v>
      </c>
      <c r="F83" s="27">
        <v>415</v>
      </c>
      <c r="G83" s="27" t="s">
        <v>358</v>
      </c>
    </row>
    <row r="84" spans="2:7">
      <c r="B84" s="31" t="s">
        <v>2088</v>
      </c>
      <c r="C84" s="27" t="s">
        <v>336</v>
      </c>
      <c r="D84" s="27">
        <v>4</v>
      </c>
      <c r="E84" s="27">
        <v>41</v>
      </c>
      <c r="F84" s="27">
        <v>419</v>
      </c>
      <c r="G84" s="27" t="s">
        <v>359</v>
      </c>
    </row>
    <row r="85" spans="2:7">
      <c r="B85" s="31" t="s">
        <v>2088</v>
      </c>
      <c r="C85" s="27" t="s">
        <v>336</v>
      </c>
      <c r="D85" s="27">
        <v>4</v>
      </c>
      <c r="E85" s="27">
        <v>42</v>
      </c>
      <c r="F85" s="27">
        <v>0</v>
      </c>
      <c r="G85" s="27" t="s">
        <v>360</v>
      </c>
    </row>
    <row r="86" spans="2:7">
      <c r="B86" s="31" t="s">
        <v>2088</v>
      </c>
      <c r="C86" s="27" t="s">
        <v>336</v>
      </c>
      <c r="D86" s="27">
        <v>4</v>
      </c>
      <c r="E86" s="27">
        <v>42</v>
      </c>
      <c r="F86" s="27">
        <v>421</v>
      </c>
      <c r="G86" s="27" t="s">
        <v>360</v>
      </c>
    </row>
    <row r="87" spans="2:7">
      <c r="B87" s="31" t="s">
        <v>2088</v>
      </c>
      <c r="C87" s="27" t="s">
        <v>361</v>
      </c>
      <c r="D87" s="27">
        <v>0</v>
      </c>
      <c r="E87" s="27">
        <v>0</v>
      </c>
      <c r="F87" s="27">
        <v>0</v>
      </c>
      <c r="G87" s="27" t="s">
        <v>362</v>
      </c>
    </row>
    <row r="88" spans="2:7">
      <c r="B88" s="31" t="s">
        <v>2088</v>
      </c>
      <c r="C88" s="27" t="s">
        <v>361</v>
      </c>
      <c r="D88" s="27">
        <v>5</v>
      </c>
      <c r="E88" s="27">
        <v>0</v>
      </c>
      <c r="F88" s="27">
        <v>0</v>
      </c>
      <c r="G88" s="27" t="s">
        <v>362</v>
      </c>
    </row>
    <row r="89" spans="2:7">
      <c r="B89" s="31" t="s">
        <v>2088</v>
      </c>
      <c r="C89" s="27" t="s">
        <v>361</v>
      </c>
      <c r="D89" s="27">
        <v>5</v>
      </c>
      <c r="E89" s="27">
        <v>50</v>
      </c>
      <c r="F89" s="27">
        <v>0</v>
      </c>
      <c r="G89" s="27" t="s">
        <v>363</v>
      </c>
    </row>
    <row r="90" spans="2:7">
      <c r="B90" s="31" t="s">
        <v>2088</v>
      </c>
      <c r="C90" s="27" t="s">
        <v>361</v>
      </c>
      <c r="D90" s="27">
        <v>5</v>
      </c>
      <c r="E90" s="27">
        <v>50</v>
      </c>
      <c r="F90" s="27">
        <v>500</v>
      </c>
      <c r="G90" s="27" t="s">
        <v>298</v>
      </c>
    </row>
    <row r="91" spans="2:7">
      <c r="B91" s="31" t="s">
        <v>2088</v>
      </c>
      <c r="C91" s="27" t="s">
        <v>361</v>
      </c>
      <c r="D91" s="27">
        <v>5</v>
      </c>
      <c r="E91" s="27">
        <v>50</v>
      </c>
      <c r="F91" s="27">
        <v>509</v>
      </c>
      <c r="G91" s="27" t="s">
        <v>299</v>
      </c>
    </row>
    <row r="92" spans="2:7">
      <c r="B92" s="31" t="s">
        <v>2088</v>
      </c>
      <c r="C92" s="27" t="s">
        <v>361</v>
      </c>
      <c r="D92" s="27">
        <v>5</v>
      </c>
      <c r="E92" s="27">
        <v>51</v>
      </c>
      <c r="F92" s="27">
        <v>0</v>
      </c>
      <c r="G92" s="27" t="s">
        <v>364</v>
      </c>
    </row>
    <row r="93" spans="2:7">
      <c r="B93" s="31" t="s">
        <v>2088</v>
      </c>
      <c r="C93" s="27" t="s">
        <v>361</v>
      </c>
      <c r="D93" s="27">
        <v>5</v>
      </c>
      <c r="E93" s="27">
        <v>51</v>
      </c>
      <c r="F93" s="27">
        <v>511</v>
      </c>
      <c r="G93" s="27" t="s">
        <v>365</v>
      </c>
    </row>
    <row r="94" spans="2:7">
      <c r="B94" s="31" t="s">
        <v>2088</v>
      </c>
      <c r="C94" s="27" t="s">
        <v>361</v>
      </c>
      <c r="D94" s="27">
        <v>5</v>
      </c>
      <c r="E94" s="27">
        <v>51</v>
      </c>
      <c r="F94" s="27">
        <v>512</v>
      </c>
      <c r="G94" s="27" t="s">
        <v>366</v>
      </c>
    </row>
    <row r="95" spans="2:7">
      <c r="B95" s="31" t="s">
        <v>2088</v>
      </c>
      <c r="C95" s="27" t="s">
        <v>361</v>
      </c>
      <c r="D95" s="27">
        <v>5</v>
      </c>
      <c r="E95" s="27">
        <v>51</v>
      </c>
      <c r="F95" s="27">
        <v>513</v>
      </c>
      <c r="G95" s="27" t="s">
        <v>367</v>
      </c>
    </row>
    <row r="96" spans="2:7">
      <c r="B96" s="31" t="s">
        <v>2088</v>
      </c>
      <c r="C96" s="27" t="s">
        <v>361</v>
      </c>
      <c r="D96" s="27">
        <v>5</v>
      </c>
      <c r="E96" s="27">
        <v>51</v>
      </c>
      <c r="F96" s="27">
        <v>519</v>
      </c>
      <c r="G96" s="27" t="s">
        <v>368</v>
      </c>
    </row>
    <row r="97" spans="2:7">
      <c r="B97" s="31" t="s">
        <v>2088</v>
      </c>
      <c r="C97" s="27" t="s">
        <v>361</v>
      </c>
      <c r="D97" s="27">
        <v>5</v>
      </c>
      <c r="E97" s="27">
        <v>52</v>
      </c>
      <c r="F97" s="27">
        <v>0</v>
      </c>
      <c r="G97" s="27" t="s">
        <v>369</v>
      </c>
    </row>
    <row r="98" spans="2:7">
      <c r="B98" s="31" t="s">
        <v>2088</v>
      </c>
      <c r="C98" s="27" t="s">
        <v>361</v>
      </c>
      <c r="D98" s="27">
        <v>5</v>
      </c>
      <c r="E98" s="27">
        <v>52</v>
      </c>
      <c r="F98" s="27">
        <v>521</v>
      </c>
      <c r="G98" s="27" t="s">
        <v>370</v>
      </c>
    </row>
    <row r="99" spans="2:7">
      <c r="B99" s="31" t="s">
        <v>2088</v>
      </c>
      <c r="C99" s="27" t="s">
        <v>361</v>
      </c>
      <c r="D99" s="27">
        <v>5</v>
      </c>
      <c r="E99" s="27">
        <v>52</v>
      </c>
      <c r="F99" s="27">
        <v>522</v>
      </c>
      <c r="G99" s="27" t="s">
        <v>371</v>
      </c>
    </row>
    <row r="100" spans="2:7">
      <c r="B100" s="31" t="s">
        <v>2088</v>
      </c>
      <c r="C100" s="27" t="s">
        <v>361</v>
      </c>
      <c r="D100" s="27">
        <v>5</v>
      </c>
      <c r="E100" s="27">
        <v>53</v>
      </c>
      <c r="F100" s="27">
        <v>0</v>
      </c>
      <c r="G100" s="27" t="s">
        <v>372</v>
      </c>
    </row>
    <row r="101" spans="2:7">
      <c r="B101" s="31" t="s">
        <v>2088</v>
      </c>
      <c r="C101" s="27" t="s">
        <v>361</v>
      </c>
      <c r="D101" s="27">
        <v>5</v>
      </c>
      <c r="E101" s="27">
        <v>53</v>
      </c>
      <c r="F101" s="27">
        <v>531</v>
      </c>
      <c r="G101" s="27" t="s">
        <v>373</v>
      </c>
    </row>
    <row r="102" spans="2:7">
      <c r="B102" s="31" t="s">
        <v>2088</v>
      </c>
      <c r="C102" s="27" t="s">
        <v>361</v>
      </c>
      <c r="D102" s="27">
        <v>5</v>
      </c>
      <c r="E102" s="27">
        <v>53</v>
      </c>
      <c r="F102" s="27">
        <v>532</v>
      </c>
      <c r="G102" s="27" t="s">
        <v>374</v>
      </c>
    </row>
    <row r="103" spans="2:7">
      <c r="B103" s="31" t="s">
        <v>2088</v>
      </c>
      <c r="C103" s="27" t="s">
        <v>361</v>
      </c>
      <c r="D103" s="27">
        <v>5</v>
      </c>
      <c r="E103" s="27">
        <v>54</v>
      </c>
      <c r="F103" s="27">
        <v>0</v>
      </c>
      <c r="G103" s="27" t="s">
        <v>375</v>
      </c>
    </row>
    <row r="104" spans="2:7">
      <c r="B104" s="31" t="s">
        <v>2088</v>
      </c>
      <c r="C104" s="27" t="s">
        <v>361</v>
      </c>
      <c r="D104" s="27">
        <v>5</v>
      </c>
      <c r="E104" s="27">
        <v>54</v>
      </c>
      <c r="F104" s="27">
        <v>541</v>
      </c>
      <c r="G104" s="27" t="s">
        <v>376</v>
      </c>
    </row>
    <row r="105" spans="2:7">
      <c r="B105" s="31" t="s">
        <v>2088</v>
      </c>
      <c r="C105" s="27" t="s">
        <v>361</v>
      </c>
      <c r="D105" s="27">
        <v>5</v>
      </c>
      <c r="E105" s="27">
        <v>54</v>
      </c>
      <c r="F105" s="27">
        <v>542</v>
      </c>
      <c r="G105" s="27" t="s">
        <v>377</v>
      </c>
    </row>
    <row r="106" spans="2:7">
      <c r="B106" s="31" t="s">
        <v>2088</v>
      </c>
      <c r="C106" s="27" t="s">
        <v>361</v>
      </c>
      <c r="D106" s="27">
        <v>5</v>
      </c>
      <c r="E106" s="27">
        <v>54</v>
      </c>
      <c r="F106" s="27">
        <v>543</v>
      </c>
      <c r="G106" s="27" t="s">
        <v>378</v>
      </c>
    </row>
    <row r="107" spans="2:7">
      <c r="B107" s="31" t="s">
        <v>2088</v>
      </c>
      <c r="C107" s="27" t="s">
        <v>361</v>
      </c>
      <c r="D107" s="27">
        <v>5</v>
      </c>
      <c r="E107" s="27">
        <v>54</v>
      </c>
      <c r="F107" s="27">
        <v>544</v>
      </c>
      <c r="G107" s="27" t="s">
        <v>379</v>
      </c>
    </row>
    <row r="108" spans="2:7">
      <c r="B108" s="31" t="s">
        <v>2088</v>
      </c>
      <c r="C108" s="27" t="s">
        <v>361</v>
      </c>
      <c r="D108" s="27">
        <v>5</v>
      </c>
      <c r="E108" s="27">
        <v>54</v>
      </c>
      <c r="F108" s="27">
        <v>545</v>
      </c>
      <c r="G108" s="27" t="s">
        <v>380</v>
      </c>
    </row>
    <row r="109" spans="2:7">
      <c r="B109" s="31" t="s">
        <v>2088</v>
      </c>
      <c r="C109" s="27" t="s">
        <v>361</v>
      </c>
      <c r="D109" s="27">
        <v>5</v>
      </c>
      <c r="E109" s="27">
        <v>54</v>
      </c>
      <c r="F109" s="27">
        <v>546</v>
      </c>
      <c r="G109" s="27" t="s">
        <v>381</v>
      </c>
    </row>
    <row r="110" spans="2:7">
      <c r="B110" s="31" t="s">
        <v>2088</v>
      </c>
      <c r="C110" s="27" t="s">
        <v>361</v>
      </c>
      <c r="D110" s="27">
        <v>5</v>
      </c>
      <c r="E110" s="27">
        <v>54</v>
      </c>
      <c r="F110" s="27">
        <v>547</v>
      </c>
      <c r="G110" s="27" t="s">
        <v>382</v>
      </c>
    </row>
    <row r="111" spans="2:7">
      <c r="B111" s="31" t="s">
        <v>2088</v>
      </c>
      <c r="C111" s="27" t="s">
        <v>361</v>
      </c>
      <c r="D111" s="27">
        <v>5</v>
      </c>
      <c r="E111" s="27">
        <v>54</v>
      </c>
      <c r="F111" s="27">
        <v>548</v>
      </c>
      <c r="G111" s="27" t="s">
        <v>383</v>
      </c>
    </row>
    <row r="112" spans="2:7">
      <c r="B112" s="31" t="s">
        <v>2088</v>
      </c>
      <c r="C112" s="27" t="s">
        <v>361</v>
      </c>
      <c r="D112" s="27">
        <v>5</v>
      </c>
      <c r="E112" s="27">
        <v>54</v>
      </c>
      <c r="F112" s="27">
        <v>549</v>
      </c>
      <c r="G112" s="27" t="s">
        <v>384</v>
      </c>
    </row>
    <row r="113" spans="2:7">
      <c r="B113" s="31" t="s">
        <v>2088</v>
      </c>
      <c r="C113" s="27" t="s">
        <v>361</v>
      </c>
      <c r="D113" s="27">
        <v>5</v>
      </c>
      <c r="E113" s="27">
        <v>55</v>
      </c>
      <c r="F113" s="27">
        <v>0</v>
      </c>
      <c r="G113" s="27" t="s">
        <v>385</v>
      </c>
    </row>
    <row r="114" spans="2:7">
      <c r="B114" s="31" t="s">
        <v>2088</v>
      </c>
      <c r="C114" s="27" t="s">
        <v>361</v>
      </c>
      <c r="D114" s="27">
        <v>5</v>
      </c>
      <c r="E114" s="27">
        <v>55</v>
      </c>
      <c r="F114" s="27">
        <v>551</v>
      </c>
      <c r="G114" s="27" t="s">
        <v>386</v>
      </c>
    </row>
    <row r="115" spans="2:7">
      <c r="B115" s="31" t="s">
        <v>2088</v>
      </c>
      <c r="C115" s="27" t="s">
        <v>361</v>
      </c>
      <c r="D115" s="27">
        <v>5</v>
      </c>
      <c r="E115" s="27">
        <v>55</v>
      </c>
      <c r="F115" s="27">
        <v>552</v>
      </c>
      <c r="G115" s="27" t="s">
        <v>387</v>
      </c>
    </row>
    <row r="116" spans="2:7">
      <c r="B116" s="31" t="s">
        <v>2088</v>
      </c>
      <c r="C116" s="27" t="s">
        <v>361</v>
      </c>
      <c r="D116" s="27">
        <v>5</v>
      </c>
      <c r="E116" s="27">
        <v>55</v>
      </c>
      <c r="F116" s="27">
        <v>553</v>
      </c>
      <c r="G116" s="27" t="s">
        <v>388</v>
      </c>
    </row>
    <row r="117" spans="2:7">
      <c r="B117" s="31" t="s">
        <v>2088</v>
      </c>
      <c r="C117" s="27" t="s">
        <v>361</v>
      </c>
      <c r="D117" s="27">
        <v>5</v>
      </c>
      <c r="E117" s="27">
        <v>55</v>
      </c>
      <c r="F117" s="27">
        <v>554</v>
      </c>
      <c r="G117" s="27" t="s">
        <v>389</v>
      </c>
    </row>
    <row r="118" spans="2:7">
      <c r="B118" s="31" t="s">
        <v>2088</v>
      </c>
      <c r="C118" s="27" t="s">
        <v>361</v>
      </c>
      <c r="D118" s="27">
        <v>5</v>
      </c>
      <c r="E118" s="27">
        <v>55</v>
      </c>
      <c r="F118" s="27">
        <v>555</v>
      </c>
      <c r="G118" s="27" t="s">
        <v>390</v>
      </c>
    </row>
    <row r="119" spans="2:7">
      <c r="B119" s="31" t="s">
        <v>2088</v>
      </c>
      <c r="C119" s="27" t="s">
        <v>361</v>
      </c>
      <c r="D119" s="27">
        <v>5</v>
      </c>
      <c r="E119" s="27">
        <v>55</v>
      </c>
      <c r="F119" s="27">
        <v>556</v>
      </c>
      <c r="G119" s="27" t="s">
        <v>391</v>
      </c>
    </row>
    <row r="120" spans="2:7">
      <c r="B120" s="31" t="s">
        <v>2088</v>
      </c>
      <c r="C120" s="27" t="s">
        <v>361</v>
      </c>
      <c r="D120" s="27">
        <v>5</v>
      </c>
      <c r="E120" s="27">
        <v>55</v>
      </c>
      <c r="F120" s="27">
        <v>557</v>
      </c>
      <c r="G120" s="27" t="s">
        <v>392</v>
      </c>
    </row>
    <row r="121" spans="2:7">
      <c r="B121" s="31" t="s">
        <v>2088</v>
      </c>
      <c r="C121" s="27" t="s">
        <v>361</v>
      </c>
      <c r="D121" s="27">
        <v>5</v>
      </c>
      <c r="E121" s="27">
        <v>55</v>
      </c>
      <c r="F121" s="27">
        <v>559</v>
      </c>
      <c r="G121" s="27" t="s">
        <v>393</v>
      </c>
    </row>
    <row r="122" spans="2:7">
      <c r="B122" s="31" t="s">
        <v>2088</v>
      </c>
      <c r="C122" s="27" t="s">
        <v>361</v>
      </c>
      <c r="D122" s="27">
        <v>5</v>
      </c>
      <c r="E122" s="27">
        <v>59</v>
      </c>
      <c r="F122" s="27">
        <v>0</v>
      </c>
      <c r="G122" s="27" t="s">
        <v>394</v>
      </c>
    </row>
    <row r="123" spans="2:7">
      <c r="B123" s="31" t="s">
        <v>2088</v>
      </c>
      <c r="C123" s="27" t="s">
        <v>361</v>
      </c>
      <c r="D123" s="27">
        <v>5</v>
      </c>
      <c r="E123" s="27">
        <v>59</v>
      </c>
      <c r="F123" s="27">
        <v>591</v>
      </c>
      <c r="G123" s="27" t="s">
        <v>395</v>
      </c>
    </row>
    <row r="124" spans="2:7">
      <c r="B124" s="31" t="s">
        <v>2088</v>
      </c>
      <c r="C124" s="27" t="s">
        <v>361</v>
      </c>
      <c r="D124" s="27">
        <v>5</v>
      </c>
      <c r="E124" s="27">
        <v>59</v>
      </c>
      <c r="F124" s="27">
        <v>592</v>
      </c>
      <c r="G124" s="27" t="s">
        <v>396</v>
      </c>
    </row>
    <row r="125" spans="2:7">
      <c r="B125" s="31" t="s">
        <v>2088</v>
      </c>
      <c r="C125" s="27" t="s">
        <v>361</v>
      </c>
      <c r="D125" s="27">
        <v>5</v>
      </c>
      <c r="E125" s="27">
        <v>59</v>
      </c>
      <c r="F125" s="27">
        <v>593</v>
      </c>
      <c r="G125" s="27" t="s">
        <v>397</v>
      </c>
    </row>
    <row r="126" spans="2:7">
      <c r="B126" s="31" t="s">
        <v>2088</v>
      </c>
      <c r="C126" s="27" t="s">
        <v>361</v>
      </c>
      <c r="D126" s="27">
        <v>5</v>
      </c>
      <c r="E126" s="27">
        <v>59</v>
      </c>
      <c r="F126" s="27">
        <v>594</v>
      </c>
      <c r="G126" s="27" t="s">
        <v>398</v>
      </c>
    </row>
    <row r="127" spans="2:7">
      <c r="B127" s="31" t="s">
        <v>2088</v>
      </c>
      <c r="C127" s="27" t="s">
        <v>361</v>
      </c>
      <c r="D127" s="27">
        <v>5</v>
      </c>
      <c r="E127" s="27">
        <v>59</v>
      </c>
      <c r="F127" s="27">
        <v>599</v>
      </c>
      <c r="G127" s="27" t="s">
        <v>399</v>
      </c>
    </row>
    <row r="128" spans="2:7">
      <c r="B128" s="31" t="s">
        <v>2088</v>
      </c>
      <c r="C128" s="27" t="s">
        <v>400</v>
      </c>
      <c r="D128" s="27">
        <v>0</v>
      </c>
      <c r="E128" s="27">
        <v>0</v>
      </c>
      <c r="F128" s="27">
        <v>0</v>
      </c>
      <c r="G128" s="27" t="s">
        <v>401</v>
      </c>
    </row>
    <row r="129" spans="2:7">
      <c r="B129" s="31" t="s">
        <v>2088</v>
      </c>
      <c r="C129" s="27" t="s">
        <v>400</v>
      </c>
      <c r="D129" s="27">
        <v>6</v>
      </c>
      <c r="E129" s="27">
        <v>0</v>
      </c>
      <c r="F129" s="27">
        <v>0</v>
      </c>
      <c r="G129" s="27" t="s">
        <v>402</v>
      </c>
    </row>
    <row r="130" spans="2:7">
      <c r="B130" s="31" t="s">
        <v>2088</v>
      </c>
      <c r="C130" s="27" t="s">
        <v>400</v>
      </c>
      <c r="D130" s="27">
        <v>6</v>
      </c>
      <c r="E130" s="27">
        <v>60</v>
      </c>
      <c r="F130" s="27">
        <v>0</v>
      </c>
      <c r="G130" s="27" t="s">
        <v>403</v>
      </c>
    </row>
    <row r="131" spans="2:7">
      <c r="B131" s="31" t="s">
        <v>2088</v>
      </c>
      <c r="C131" s="27" t="s">
        <v>400</v>
      </c>
      <c r="D131" s="27">
        <v>6</v>
      </c>
      <c r="E131" s="27">
        <v>60</v>
      </c>
      <c r="F131" s="27">
        <v>600</v>
      </c>
      <c r="G131" s="27" t="s">
        <v>298</v>
      </c>
    </row>
    <row r="132" spans="2:7">
      <c r="B132" s="31" t="s">
        <v>2088</v>
      </c>
      <c r="C132" s="27" t="s">
        <v>400</v>
      </c>
      <c r="D132" s="27">
        <v>6</v>
      </c>
      <c r="E132" s="27">
        <v>60</v>
      </c>
      <c r="F132" s="27">
        <v>609</v>
      </c>
      <c r="G132" s="27" t="s">
        <v>299</v>
      </c>
    </row>
    <row r="133" spans="2:7">
      <c r="B133" s="31" t="s">
        <v>2088</v>
      </c>
      <c r="C133" s="27" t="s">
        <v>400</v>
      </c>
      <c r="D133" s="27">
        <v>6</v>
      </c>
      <c r="E133" s="27">
        <v>61</v>
      </c>
      <c r="F133" s="27">
        <v>0</v>
      </c>
      <c r="G133" s="27" t="s">
        <v>404</v>
      </c>
    </row>
    <row r="134" spans="2:7">
      <c r="B134" s="31" t="s">
        <v>2088</v>
      </c>
      <c r="C134" s="27" t="s">
        <v>400</v>
      </c>
      <c r="D134" s="27">
        <v>6</v>
      </c>
      <c r="E134" s="27">
        <v>61</v>
      </c>
      <c r="F134" s="27">
        <v>611</v>
      </c>
      <c r="G134" s="27" t="s">
        <v>404</v>
      </c>
    </row>
    <row r="135" spans="2:7">
      <c r="B135" s="31" t="s">
        <v>2088</v>
      </c>
      <c r="C135" s="27" t="s">
        <v>400</v>
      </c>
      <c r="D135" s="27">
        <v>6</v>
      </c>
      <c r="E135" s="27">
        <v>62</v>
      </c>
      <c r="F135" s="27">
        <v>0</v>
      </c>
      <c r="G135" s="27" t="s">
        <v>405</v>
      </c>
    </row>
    <row r="136" spans="2:7">
      <c r="B136" s="31" t="s">
        <v>2088</v>
      </c>
      <c r="C136" s="27" t="s">
        <v>400</v>
      </c>
      <c r="D136" s="27">
        <v>6</v>
      </c>
      <c r="E136" s="27">
        <v>62</v>
      </c>
      <c r="F136" s="27">
        <v>621</v>
      </c>
      <c r="G136" s="27" t="s">
        <v>406</v>
      </c>
    </row>
    <row r="137" spans="2:7">
      <c r="B137" s="31" t="s">
        <v>2088</v>
      </c>
      <c r="C137" s="27" t="s">
        <v>400</v>
      </c>
      <c r="D137" s="27">
        <v>6</v>
      </c>
      <c r="E137" s="27">
        <v>62</v>
      </c>
      <c r="F137" s="27">
        <v>622</v>
      </c>
      <c r="G137" s="27" t="s">
        <v>407</v>
      </c>
    </row>
    <row r="138" spans="2:7">
      <c r="B138" s="31" t="s">
        <v>2088</v>
      </c>
      <c r="C138" s="27" t="s">
        <v>400</v>
      </c>
      <c r="D138" s="27">
        <v>6</v>
      </c>
      <c r="E138" s="27">
        <v>62</v>
      </c>
      <c r="F138" s="27">
        <v>623</v>
      </c>
      <c r="G138" s="27" t="s">
        <v>408</v>
      </c>
    </row>
    <row r="139" spans="2:7">
      <c r="B139" s="31" t="s">
        <v>2088</v>
      </c>
      <c r="C139" s="27" t="s">
        <v>400</v>
      </c>
      <c r="D139" s="27">
        <v>6</v>
      </c>
      <c r="E139" s="27">
        <v>63</v>
      </c>
      <c r="F139" s="27">
        <v>0</v>
      </c>
      <c r="G139" s="27" t="s">
        <v>409</v>
      </c>
    </row>
    <row r="140" spans="2:7">
      <c r="B140" s="31" t="s">
        <v>2088</v>
      </c>
      <c r="C140" s="27" t="s">
        <v>400</v>
      </c>
      <c r="D140" s="27">
        <v>6</v>
      </c>
      <c r="E140" s="27">
        <v>63</v>
      </c>
      <c r="F140" s="27">
        <v>631</v>
      </c>
      <c r="G140" s="27" t="s">
        <v>409</v>
      </c>
    </row>
    <row r="141" spans="2:7">
      <c r="B141" s="31" t="s">
        <v>2088</v>
      </c>
      <c r="C141" s="27" t="s">
        <v>400</v>
      </c>
      <c r="D141" s="27">
        <v>6</v>
      </c>
      <c r="E141" s="27">
        <v>64</v>
      </c>
      <c r="F141" s="27">
        <v>0</v>
      </c>
      <c r="G141" s="27" t="s">
        <v>410</v>
      </c>
    </row>
    <row r="142" spans="2:7">
      <c r="B142" s="31" t="s">
        <v>2088</v>
      </c>
      <c r="C142" s="27" t="s">
        <v>400</v>
      </c>
      <c r="D142" s="27">
        <v>6</v>
      </c>
      <c r="E142" s="27">
        <v>64</v>
      </c>
      <c r="F142" s="27">
        <v>641</v>
      </c>
      <c r="G142" s="27" t="s">
        <v>410</v>
      </c>
    </row>
    <row r="143" spans="2:7">
      <c r="B143" s="31" t="s">
        <v>2088</v>
      </c>
      <c r="C143" s="27" t="s">
        <v>400</v>
      </c>
      <c r="D143" s="27">
        <v>6</v>
      </c>
      <c r="E143" s="27">
        <v>65</v>
      </c>
      <c r="F143" s="27">
        <v>0</v>
      </c>
      <c r="G143" s="27" t="s">
        <v>411</v>
      </c>
    </row>
    <row r="144" spans="2:7">
      <c r="B144" s="31" t="s">
        <v>2088</v>
      </c>
      <c r="C144" s="27" t="s">
        <v>400</v>
      </c>
      <c r="D144" s="27">
        <v>6</v>
      </c>
      <c r="E144" s="27">
        <v>65</v>
      </c>
      <c r="F144" s="27">
        <v>651</v>
      </c>
      <c r="G144" s="27" t="s">
        <v>411</v>
      </c>
    </row>
    <row r="145" spans="2:7">
      <c r="B145" s="31" t="s">
        <v>2088</v>
      </c>
      <c r="C145" s="27" t="s">
        <v>400</v>
      </c>
      <c r="D145" s="27">
        <v>6</v>
      </c>
      <c r="E145" s="27">
        <v>66</v>
      </c>
      <c r="F145" s="27">
        <v>0</v>
      </c>
      <c r="G145" s="27" t="s">
        <v>412</v>
      </c>
    </row>
    <row r="146" spans="2:7">
      <c r="B146" s="31" t="s">
        <v>2088</v>
      </c>
      <c r="C146" s="27" t="s">
        <v>400</v>
      </c>
      <c r="D146" s="27">
        <v>6</v>
      </c>
      <c r="E146" s="27">
        <v>66</v>
      </c>
      <c r="F146" s="27">
        <v>661</v>
      </c>
      <c r="G146" s="27" t="s">
        <v>412</v>
      </c>
    </row>
    <row r="147" spans="2:7">
      <c r="B147" s="31" t="s">
        <v>2088</v>
      </c>
      <c r="C147" s="27" t="s">
        <v>400</v>
      </c>
      <c r="D147" s="27">
        <v>7</v>
      </c>
      <c r="E147" s="27">
        <v>0</v>
      </c>
      <c r="F147" s="27">
        <v>0</v>
      </c>
      <c r="G147" s="27" t="s">
        <v>413</v>
      </c>
    </row>
    <row r="148" spans="2:7">
      <c r="B148" s="31" t="s">
        <v>2088</v>
      </c>
      <c r="C148" s="27" t="s">
        <v>400</v>
      </c>
      <c r="D148" s="27">
        <v>7</v>
      </c>
      <c r="E148" s="27">
        <v>70</v>
      </c>
      <c r="F148" s="27">
        <v>0</v>
      </c>
      <c r="G148" s="27" t="s">
        <v>414</v>
      </c>
    </row>
    <row r="149" spans="2:7">
      <c r="B149" s="31" t="s">
        <v>2088</v>
      </c>
      <c r="C149" s="27" t="s">
        <v>400</v>
      </c>
      <c r="D149" s="27">
        <v>7</v>
      </c>
      <c r="E149" s="27">
        <v>70</v>
      </c>
      <c r="F149" s="27">
        <v>700</v>
      </c>
      <c r="G149" s="27" t="s">
        <v>298</v>
      </c>
    </row>
    <row r="150" spans="2:7">
      <c r="B150" s="31" t="s">
        <v>2088</v>
      </c>
      <c r="C150" s="27" t="s">
        <v>400</v>
      </c>
      <c r="D150" s="27">
        <v>7</v>
      </c>
      <c r="E150" s="27">
        <v>70</v>
      </c>
      <c r="F150" s="27">
        <v>709</v>
      </c>
      <c r="G150" s="27" t="s">
        <v>299</v>
      </c>
    </row>
    <row r="151" spans="2:7">
      <c r="B151" s="31" t="s">
        <v>2088</v>
      </c>
      <c r="C151" s="27" t="s">
        <v>400</v>
      </c>
      <c r="D151" s="27">
        <v>7</v>
      </c>
      <c r="E151" s="27">
        <v>71</v>
      </c>
      <c r="F151" s="27">
        <v>0</v>
      </c>
      <c r="G151" s="27" t="s">
        <v>415</v>
      </c>
    </row>
    <row r="152" spans="2:7">
      <c r="B152" s="31" t="s">
        <v>2088</v>
      </c>
      <c r="C152" s="27" t="s">
        <v>400</v>
      </c>
      <c r="D152" s="27">
        <v>7</v>
      </c>
      <c r="E152" s="27">
        <v>71</v>
      </c>
      <c r="F152" s="27">
        <v>711</v>
      </c>
      <c r="G152" s="27" t="s">
        <v>416</v>
      </c>
    </row>
    <row r="153" spans="2:7">
      <c r="B153" s="31" t="s">
        <v>2088</v>
      </c>
      <c r="C153" s="27" t="s">
        <v>400</v>
      </c>
      <c r="D153" s="27">
        <v>7</v>
      </c>
      <c r="E153" s="27">
        <v>71</v>
      </c>
      <c r="F153" s="27">
        <v>712</v>
      </c>
      <c r="G153" s="27" t="s">
        <v>417</v>
      </c>
    </row>
    <row r="154" spans="2:7">
      <c r="B154" s="31" t="s">
        <v>2088</v>
      </c>
      <c r="C154" s="27" t="s">
        <v>400</v>
      </c>
      <c r="D154" s="27">
        <v>7</v>
      </c>
      <c r="E154" s="27">
        <v>72</v>
      </c>
      <c r="F154" s="27">
        <v>0</v>
      </c>
      <c r="G154" s="27" t="s">
        <v>418</v>
      </c>
    </row>
    <row r="155" spans="2:7">
      <c r="B155" s="31" t="s">
        <v>2088</v>
      </c>
      <c r="C155" s="27" t="s">
        <v>400</v>
      </c>
      <c r="D155" s="27">
        <v>7</v>
      </c>
      <c r="E155" s="27">
        <v>72</v>
      </c>
      <c r="F155" s="27">
        <v>721</v>
      </c>
      <c r="G155" s="27" t="s">
        <v>419</v>
      </c>
    </row>
    <row r="156" spans="2:7">
      <c r="B156" s="31" t="s">
        <v>2088</v>
      </c>
      <c r="C156" s="27" t="s">
        <v>400</v>
      </c>
      <c r="D156" s="27">
        <v>7</v>
      </c>
      <c r="E156" s="27">
        <v>72</v>
      </c>
      <c r="F156" s="27">
        <v>722</v>
      </c>
      <c r="G156" s="27" t="s">
        <v>420</v>
      </c>
    </row>
    <row r="157" spans="2:7">
      <c r="B157" s="31" t="s">
        <v>2088</v>
      </c>
      <c r="C157" s="27" t="s">
        <v>400</v>
      </c>
      <c r="D157" s="27">
        <v>7</v>
      </c>
      <c r="E157" s="27">
        <v>72</v>
      </c>
      <c r="F157" s="27">
        <v>723</v>
      </c>
      <c r="G157" s="27" t="s">
        <v>421</v>
      </c>
    </row>
    <row r="158" spans="2:7">
      <c r="B158" s="31" t="s">
        <v>2088</v>
      </c>
      <c r="C158" s="27" t="s">
        <v>400</v>
      </c>
      <c r="D158" s="27">
        <v>7</v>
      </c>
      <c r="E158" s="27">
        <v>73</v>
      </c>
      <c r="F158" s="27">
        <v>0</v>
      </c>
      <c r="G158" s="27" t="s">
        <v>422</v>
      </c>
    </row>
    <row r="159" spans="2:7">
      <c r="B159" s="31" t="s">
        <v>2088</v>
      </c>
      <c r="C159" s="27" t="s">
        <v>400</v>
      </c>
      <c r="D159" s="27">
        <v>7</v>
      </c>
      <c r="E159" s="27">
        <v>73</v>
      </c>
      <c r="F159" s="27">
        <v>731</v>
      </c>
      <c r="G159" s="27" t="s">
        <v>423</v>
      </c>
    </row>
    <row r="160" spans="2:7">
      <c r="B160" s="31" t="s">
        <v>2088</v>
      </c>
      <c r="C160" s="27" t="s">
        <v>400</v>
      </c>
      <c r="D160" s="27">
        <v>7</v>
      </c>
      <c r="E160" s="27">
        <v>73</v>
      </c>
      <c r="F160" s="27">
        <v>732</v>
      </c>
      <c r="G160" s="27" t="s">
        <v>424</v>
      </c>
    </row>
    <row r="161" spans="2:7">
      <c r="B161" s="31" t="s">
        <v>2088</v>
      </c>
      <c r="C161" s="27" t="s">
        <v>400</v>
      </c>
      <c r="D161" s="27">
        <v>7</v>
      </c>
      <c r="E161" s="27">
        <v>74</v>
      </c>
      <c r="F161" s="27">
        <v>0</v>
      </c>
      <c r="G161" s="27" t="s">
        <v>425</v>
      </c>
    </row>
    <row r="162" spans="2:7">
      <c r="B162" s="31" t="s">
        <v>2088</v>
      </c>
      <c r="C162" s="27" t="s">
        <v>400</v>
      </c>
      <c r="D162" s="27">
        <v>7</v>
      </c>
      <c r="E162" s="27">
        <v>74</v>
      </c>
      <c r="F162" s="27">
        <v>741</v>
      </c>
      <c r="G162" s="27" t="s">
        <v>426</v>
      </c>
    </row>
    <row r="163" spans="2:7">
      <c r="B163" s="31" t="s">
        <v>2088</v>
      </c>
      <c r="C163" s="27" t="s">
        <v>400</v>
      </c>
      <c r="D163" s="27">
        <v>7</v>
      </c>
      <c r="E163" s="27">
        <v>74</v>
      </c>
      <c r="F163" s="27">
        <v>742</v>
      </c>
      <c r="G163" s="27" t="s">
        <v>427</v>
      </c>
    </row>
    <row r="164" spans="2:7">
      <c r="B164" s="31" t="s">
        <v>2088</v>
      </c>
      <c r="C164" s="27" t="s">
        <v>400</v>
      </c>
      <c r="D164" s="27">
        <v>7</v>
      </c>
      <c r="E164" s="27">
        <v>74</v>
      </c>
      <c r="F164" s="27">
        <v>743</v>
      </c>
      <c r="G164" s="27" t="s">
        <v>428</v>
      </c>
    </row>
    <row r="165" spans="2:7">
      <c r="B165" s="31" t="s">
        <v>2088</v>
      </c>
      <c r="C165" s="27" t="s">
        <v>400</v>
      </c>
      <c r="D165" s="27">
        <v>7</v>
      </c>
      <c r="E165" s="27">
        <v>74</v>
      </c>
      <c r="F165" s="27">
        <v>744</v>
      </c>
      <c r="G165" s="27" t="s">
        <v>429</v>
      </c>
    </row>
    <row r="166" spans="2:7">
      <c r="B166" s="31" t="s">
        <v>2088</v>
      </c>
      <c r="C166" s="27" t="s">
        <v>400</v>
      </c>
      <c r="D166" s="27">
        <v>7</v>
      </c>
      <c r="E166" s="27">
        <v>75</v>
      </c>
      <c r="F166" s="27">
        <v>0</v>
      </c>
      <c r="G166" s="27" t="s">
        <v>430</v>
      </c>
    </row>
    <row r="167" spans="2:7">
      <c r="B167" s="31" t="s">
        <v>2088</v>
      </c>
      <c r="C167" s="27" t="s">
        <v>400</v>
      </c>
      <c r="D167" s="27">
        <v>7</v>
      </c>
      <c r="E167" s="27">
        <v>75</v>
      </c>
      <c r="F167" s="27">
        <v>751</v>
      </c>
      <c r="G167" s="27" t="s">
        <v>430</v>
      </c>
    </row>
    <row r="168" spans="2:7">
      <c r="B168" s="31" t="s">
        <v>2088</v>
      </c>
      <c r="C168" s="27" t="s">
        <v>400</v>
      </c>
      <c r="D168" s="27">
        <v>7</v>
      </c>
      <c r="E168" s="27">
        <v>76</v>
      </c>
      <c r="F168" s="27">
        <v>0</v>
      </c>
      <c r="G168" s="27" t="s">
        <v>431</v>
      </c>
    </row>
    <row r="169" spans="2:7">
      <c r="B169" s="31" t="s">
        <v>2088</v>
      </c>
      <c r="C169" s="27" t="s">
        <v>400</v>
      </c>
      <c r="D169" s="27">
        <v>7</v>
      </c>
      <c r="E169" s="27">
        <v>76</v>
      </c>
      <c r="F169" s="27">
        <v>761</v>
      </c>
      <c r="G169" s="27" t="s">
        <v>432</v>
      </c>
    </row>
    <row r="170" spans="2:7">
      <c r="B170" s="31" t="s">
        <v>2088</v>
      </c>
      <c r="C170" s="27" t="s">
        <v>400</v>
      </c>
      <c r="D170" s="27">
        <v>7</v>
      </c>
      <c r="E170" s="27">
        <v>76</v>
      </c>
      <c r="F170" s="27">
        <v>762</v>
      </c>
      <c r="G170" s="27" t="s">
        <v>433</v>
      </c>
    </row>
    <row r="171" spans="2:7">
      <c r="B171" s="31" t="s">
        <v>2088</v>
      </c>
      <c r="C171" s="27" t="s">
        <v>400</v>
      </c>
      <c r="D171" s="27">
        <v>7</v>
      </c>
      <c r="E171" s="27">
        <v>76</v>
      </c>
      <c r="F171" s="27">
        <v>763</v>
      </c>
      <c r="G171" s="27" t="s">
        <v>434</v>
      </c>
    </row>
    <row r="172" spans="2:7">
      <c r="B172" s="31" t="s">
        <v>2088</v>
      </c>
      <c r="C172" s="27" t="s">
        <v>400</v>
      </c>
      <c r="D172" s="27">
        <v>7</v>
      </c>
      <c r="E172" s="27">
        <v>77</v>
      </c>
      <c r="F172" s="27">
        <v>0</v>
      </c>
      <c r="G172" s="27" t="s">
        <v>435</v>
      </c>
    </row>
    <row r="173" spans="2:7">
      <c r="B173" s="31" t="s">
        <v>2088</v>
      </c>
      <c r="C173" s="27" t="s">
        <v>400</v>
      </c>
      <c r="D173" s="27">
        <v>7</v>
      </c>
      <c r="E173" s="27">
        <v>77</v>
      </c>
      <c r="F173" s="27">
        <v>771</v>
      </c>
      <c r="G173" s="27" t="s">
        <v>436</v>
      </c>
    </row>
    <row r="174" spans="2:7">
      <c r="B174" s="31" t="s">
        <v>2088</v>
      </c>
      <c r="C174" s="27" t="s">
        <v>400</v>
      </c>
      <c r="D174" s="27">
        <v>7</v>
      </c>
      <c r="E174" s="27">
        <v>77</v>
      </c>
      <c r="F174" s="27">
        <v>772</v>
      </c>
      <c r="G174" s="27" t="s">
        <v>437</v>
      </c>
    </row>
    <row r="175" spans="2:7">
      <c r="B175" s="31" t="s">
        <v>2088</v>
      </c>
      <c r="C175" s="27" t="s">
        <v>400</v>
      </c>
      <c r="D175" s="27">
        <v>7</v>
      </c>
      <c r="E175" s="27">
        <v>78</v>
      </c>
      <c r="F175" s="27">
        <v>0</v>
      </c>
      <c r="G175" s="27" t="s">
        <v>438</v>
      </c>
    </row>
    <row r="176" spans="2:7">
      <c r="B176" s="31" t="s">
        <v>2088</v>
      </c>
      <c r="C176" s="27" t="s">
        <v>400</v>
      </c>
      <c r="D176" s="27">
        <v>7</v>
      </c>
      <c r="E176" s="27">
        <v>78</v>
      </c>
      <c r="F176" s="27">
        <v>781</v>
      </c>
      <c r="G176" s="27" t="s">
        <v>439</v>
      </c>
    </row>
    <row r="177" spans="2:7">
      <c r="B177" s="31" t="s">
        <v>2088</v>
      </c>
      <c r="C177" s="27" t="s">
        <v>400</v>
      </c>
      <c r="D177" s="27">
        <v>7</v>
      </c>
      <c r="E177" s="27">
        <v>78</v>
      </c>
      <c r="F177" s="27">
        <v>782</v>
      </c>
      <c r="G177" s="27" t="s">
        <v>440</v>
      </c>
    </row>
    <row r="178" spans="2:7">
      <c r="B178" s="31" t="s">
        <v>2088</v>
      </c>
      <c r="C178" s="27" t="s">
        <v>400</v>
      </c>
      <c r="D178" s="27">
        <v>7</v>
      </c>
      <c r="E178" s="27">
        <v>79</v>
      </c>
      <c r="F178" s="27">
        <v>0</v>
      </c>
      <c r="G178" s="27" t="s">
        <v>441</v>
      </c>
    </row>
    <row r="179" spans="2:7">
      <c r="B179" s="31" t="s">
        <v>2088</v>
      </c>
      <c r="C179" s="27" t="s">
        <v>400</v>
      </c>
      <c r="D179" s="27">
        <v>7</v>
      </c>
      <c r="E179" s="27">
        <v>79</v>
      </c>
      <c r="F179" s="27">
        <v>791</v>
      </c>
      <c r="G179" s="27" t="s">
        <v>442</v>
      </c>
    </row>
    <row r="180" spans="2:7">
      <c r="B180" s="31" t="s">
        <v>2088</v>
      </c>
      <c r="C180" s="27" t="s">
        <v>400</v>
      </c>
      <c r="D180" s="27">
        <v>7</v>
      </c>
      <c r="E180" s="27">
        <v>79</v>
      </c>
      <c r="F180" s="27">
        <v>792</v>
      </c>
      <c r="G180" s="27" t="s">
        <v>443</v>
      </c>
    </row>
    <row r="181" spans="2:7">
      <c r="B181" s="31" t="s">
        <v>2088</v>
      </c>
      <c r="C181" s="27" t="s">
        <v>400</v>
      </c>
      <c r="D181" s="27">
        <v>7</v>
      </c>
      <c r="E181" s="27">
        <v>79</v>
      </c>
      <c r="F181" s="27">
        <v>793</v>
      </c>
      <c r="G181" s="27" t="s">
        <v>444</v>
      </c>
    </row>
    <row r="182" spans="2:7">
      <c r="B182" s="31" t="s">
        <v>2088</v>
      </c>
      <c r="C182" s="27" t="s">
        <v>400</v>
      </c>
      <c r="D182" s="27">
        <v>7</v>
      </c>
      <c r="E182" s="27">
        <v>79</v>
      </c>
      <c r="F182" s="27">
        <v>794</v>
      </c>
      <c r="G182" s="27" t="s">
        <v>445</v>
      </c>
    </row>
    <row r="183" spans="2:7">
      <c r="B183" s="31" t="s">
        <v>2088</v>
      </c>
      <c r="C183" s="27" t="s">
        <v>400</v>
      </c>
      <c r="D183" s="27">
        <v>7</v>
      </c>
      <c r="E183" s="27">
        <v>79</v>
      </c>
      <c r="F183" s="27">
        <v>795</v>
      </c>
      <c r="G183" s="27" t="s">
        <v>446</v>
      </c>
    </row>
    <row r="184" spans="2:7">
      <c r="B184" s="31" t="s">
        <v>2088</v>
      </c>
      <c r="C184" s="27" t="s">
        <v>400</v>
      </c>
      <c r="D184" s="27">
        <v>7</v>
      </c>
      <c r="E184" s="27">
        <v>79</v>
      </c>
      <c r="F184" s="27">
        <v>796</v>
      </c>
      <c r="G184" s="27" t="s">
        <v>447</v>
      </c>
    </row>
    <row r="185" spans="2:7">
      <c r="B185" s="31" t="s">
        <v>2088</v>
      </c>
      <c r="C185" s="27" t="s">
        <v>400</v>
      </c>
      <c r="D185" s="27">
        <v>7</v>
      </c>
      <c r="E185" s="27">
        <v>79</v>
      </c>
      <c r="F185" s="27">
        <v>799</v>
      </c>
      <c r="G185" s="27" t="s">
        <v>448</v>
      </c>
    </row>
    <row r="186" spans="2:7">
      <c r="B186" s="31" t="s">
        <v>2088</v>
      </c>
      <c r="C186" s="27" t="s">
        <v>400</v>
      </c>
      <c r="D186" s="27">
        <v>8</v>
      </c>
      <c r="E186" s="27">
        <v>0</v>
      </c>
      <c r="F186" s="27">
        <v>0</v>
      </c>
      <c r="G186" s="27" t="s">
        <v>449</v>
      </c>
    </row>
    <row r="187" spans="2:7">
      <c r="B187" s="31" t="s">
        <v>2088</v>
      </c>
      <c r="C187" s="27" t="s">
        <v>400</v>
      </c>
      <c r="D187" s="27">
        <v>8</v>
      </c>
      <c r="E187" s="27">
        <v>80</v>
      </c>
      <c r="F187" s="27">
        <v>0</v>
      </c>
      <c r="G187" s="27" t="s">
        <v>450</v>
      </c>
    </row>
    <row r="188" spans="2:7">
      <c r="B188" s="31" t="s">
        <v>2088</v>
      </c>
      <c r="C188" s="27" t="s">
        <v>400</v>
      </c>
      <c r="D188" s="27">
        <v>8</v>
      </c>
      <c r="E188" s="27">
        <v>80</v>
      </c>
      <c r="F188" s="27">
        <v>800</v>
      </c>
      <c r="G188" s="27" t="s">
        <v>298</v>
      </c>
    </row>
    <row r="189" spans="2:7">
      <c r="B189" s="31" t="s">
        <v>2088</v>
      </c>
      <c r="C189" s="27" t="s">
        <v>400</v>
      </c>
      <c r="D189" s="27">
        <v>8</v>
      </c>
      <c r="E189" s="27">
        <v>80</v>
      </c>
      <c r="F189" s="27">
        <v>809</v>
      </c>
      <c r="G189" s="27" t="s">
        <v>299</v>
      </c>
    </row>
    <row r="190" spans="2:7">
      <c r="B190" s="31" t="s">
        <v>2088</v>
      </c>
      <c r="C190" s="27" t="s">
        <v>400</v>
      </c>
      <c r="D190" s="27">
        <v>8</v>
      </c>
      <c r="E190" s="27">
        <v>81</v>
      </c>
      <c r="F190" s="27">
        <v>0</v>
      </c>
      <c r="G190" s="27" t="s">
        <v>451</v>
      </c>
    </row>
    <row r="191" spans="2:7">
      <c r="B191" s="31" t="s">
        <v>2088</v>
      </c>
      <c r="C191" s="27" t="s">
        <v>400</v>
      </c>
      <c r="D191" s="27">
        <v>8</v>
      </c>
      <c r="E191" s="27">
        <v>81</v>
      </c>
      <c r="F191" s="27">
        <v>811</v>
      </c>
      <c r="G191" s="27" t="s">
        <v>452</v>
      </c>
    </row>
    <row r="192" spans="2:7">
      <c r="B192" s="31" t="s">
        <v>2088</v>
      </c>
      <c r="C192" s="27" t="s">
        <v>400</v>
      </c>
      <c r="D192" s="27">
        <v>8</v>
      </c>
      <c r="E192" s="27">
        <v>81</v>
      </c>
      <c r="F192" s="27">
        <v>812</v>
      </c>
      <c r="G192" s="27" t="s">
        <v>453</v>
      </c>
    </row>
    <row r="193" spans="2:7">
      <c r="B193" s="31" t="s">
        <v>2088</v>
      </c>
      <c r="C193" s="27" t="s">
        <v>400</v>
      </c>
      <c r="D193" s="27">
        <v>8</v>
      </c>
      <c r="E193" s="27">
        <v>82</v>
      </c>
      <c r="F193" s="27">
        <v>0</v>
      </c>
      <c r="G193" s="27" t="s">
        <v>454</v>
      </c>
    </row>
    <row r="194" spans="2:7">
      <c r="B194" s="31" t="s">
        <v>2088</v>
      </c>
      <c r="C194" s="27" t="s">
        <v>400</v>
      </c>
      <c r="D194" s="27">
        <v>8</v>
      </c>
      <c r="E194" s="27">
        <v>82</v>
      </c>
      <c r="F194" s="27">
        <v>821</v>
      </c>
      <c r="G194" s="27" t="s">
        <v>455</v>
      </c>
    </row>
    <row r="195" spans="2:7">
      <c r="B195" s="31" t="s">
        <v>2088</v>
      </c>
      <c r="C195" s="27" t="s">
        <v>400</v>
      </c>
      <c r="D195" s="27">
        <v>8</v>
      </c>
      <c r="E195" s="27">
        <v>82</v>
      </c>
      <c r="F195" s="27">
        <v>822</v>
      </c>
      <c r="G195" s="27" t="s">
        <v>456</v>
      </c>
    </row>
    <row r="196" spans="2:7">
      <c r="B196" s="31" t="s">
        <v>2088</v>
      </c>
      <c r="C196" s="27" t="s">
        <v>400</v>
      </c>
      <c r="D196" s="27">
        <v>8</v>
      </c>
      <c r="E196" s="27">
        <v>82</v>
      </c>
      <c r="F196" s="27">
        <v>823</v>
      </c>
      <c r="G196" s="27" t="s">
        <v>457</v>
      </c>
    </row>
    <row r="197" spans="2:7">
      <c r="B197" s="31" t="s">
        <v>2088</v>
      </c>
      <c r="C197" s="27" t="s">
        <v>400</v>
      </c>
      <c r="D197" s="27">
        <v>8</v>
      </c>
      <c r="E197" s="27">
        <v>83</v>
      </c>
      <c r="F197" s="27">
        <v>0</v>
      </c>
      <c r="G197" s="27" t="s">
        <v>458</v>
      </c>
    </row>
    <row r="198" spans="2:7">
      <c r="B198" s="31" t="s">
        <v>2088</v>
      </c>
      <c r="C198" s="27" t="s">
        <v>400</v>
      </c>
      <c r="D198" s="27">
        <v>8</v>
      </c>
      <c r="E198" s="27">
        <v>83</v>
      </c>
      <c r="F198" s="27">
        <v>831</v>
      </c>
      <c r="G198" s="27" t="s">
        <v>459</v>
      </c>
    </row>
    <row r="199" spans="2:7">
      <c r="B199" s="31" t="s">
        <v>2088</v>
      </c>
      <c r="C199" s="27" t="s">
        <v>400</v>
      </c>
      <c r="D199" s="27">
        <v>8</v>
      </c>
      <c r="E199" s="27">
        <v>83</v>
      </c>
      <c r="F199" s="27">
        <v>832</v>
      </c>
      <c r="G199" s="27" t="s">
        <v>460</v>
      </c>
    </row>
    <row r="200" spans="2:7">
      <c r="B200" s="31" t="s">
        <v>2088</v>
      </c>
      <c r="C200" s="27" t="s">
        <v>400</v>
      </c>
      <c r="D200" s="27">
        <v>8</v>
      </c>
      <c r="E200" s="27">
        <v>83</v>
      </c>
      <c r="F200" s="27">
        <v>833</v>
      </c>
      <c r="G200" s="27" t="s">
        <v>461</v>
      </c>
    </row>
    <row r="201" spans="2:7">
      <c r="B201" s="31" t="s">
        <v>2088</v>
      </c>
      <c r="C201" s="27" t="s">
        <v>400</v>
      </c>
      <c r="D201" s="27">
        <v>8</v>
      </c>
      <c r="E201" s="27">
        <v>83</v>
      </c>
      <c r="F201" s="27">
        <v>839</v>
      </c>
      <c r="G201" s="27" t="s">
        <v>462</v>
      </c>
    </row>
    <row r="202" spans="2:7">
      <c r="B202" s="31" t="s">
        <v>2088</v>
      </c>
      <c r="C202" s="27" t="s">
        <v>400</v>
      </c>
      <c r="D202" s="27">
        <v>8</v>
      </c>
      <c r="E202" s="27">
        <v>84</v>
      </c>
      <c r="F202" s="27">
        <v>0</v>
      </c>
      <c r="G202" s="27" t="s">
        <v>463</v>
      </c>
    </row>
    <row r="203" spans="2:7">
      <c r="B203" s="31" t="s">
        <v>2088</v>
      </c>
      <c r="C203" s="27" t="s">
        <v>400</v>
      </c>
      <c r="D203" s="27">
        <v>8</v>
      </c>
      <c r="E203" s="27">
        <v>84</v>
      </c>
      <c r="F203" s="27">
        <v>841</v>
      </c>
      <c r="G203" s="27" t="s">
        <v>464</v>
      </c>
    </row>
    <row r="204" spans="2:7">
      <c r="B204" s="31" t="s">
        <v>2088</v>
      </c>
      <c r="C204" s="27" t="s">
        <v>400</v>
      </c>
      <c r="D204" s="27">
        <v>8</v>
      </c>
      <c r="E204" s="27">
        <v>84</v>
      </c>
      <c r="F204" s="27">
        <v>842</v>
      </c>
      <c r="G204" s="27" t="s">
        <v>465</v>
      </c>
    </row>
    <row r="205" spans="2:7">
      <c r="B205" s="31" t="s">
        <v>2088</v>
      </c>
      <c r="C205" s="27" t="s">
        <v>400</v>
      </c>
      <c r="D205" s="27">
        <v>8</v>
      </c>
      <c r="E205" s="27">
        <v>89</v>
      </c>
      <c r="F205" s="27">
        <v>0</v>
      </c>
      <c r="G205" s="27" t="s">
        <v>466</v>
      </c>
    </row>
    <row r="206" spans="2:7">
      <c r="B206" s="31" t="s">
        <v>2088</v>
      </c>
      <c r="C206" s="27" t="s">
        <v>400</v>
      </c>
      <c r="D206" s="27">
        <v>8</v>
      </c>
      <c r="E206" s="27">
        <v>89</v>
      </c>
      <c r="F206" s="27">
        <v>891</v>
      </c>
      <c r="G206" s="27" t="s">
        <v>467</v>
      </c>
    </row>
    <row r="207" spans="2:7">
      <c r="B207" s="31" t="s">
        <v>2088</v>
      </c>
      <c r="C207" s="27" t="s">
        <v>400</v>
      </c>
      <c r="D207" s="27">
        <v>8</v>
      </c>
      <c r="E207" s="27">
        <v>89</v>
      </c>
      <c r="F207" s="27">
        <v>892</v>
      </c>
      <c r="G207" s="27" t="s">
        <v>468</v>
      </c>
    </row>
    <row r="208" spans="2:7">
      <c r="B208" s="31" t="s">
        <v>2088</v>
      </c>
      <c r="C208" s="27" t="s">
        <v>400</v>
      </c>
      <c r="D208" s="27">
        <v>8</v>
      </c>
      <c r="E208" s="27">
        <v>89</v>
      </c>
      <c r="F208" s="27">
        <v>893</v>
      </c>
      <c r="G208" s="27" t="s">
        <v>469</v>
      </c>
    </row>
    <row r="209" spans="2:7">
      <c r="B209" s="31" t="s">
        <v>2088</v>
      </c>
      <c r="C209" s="27" t="s">
        <v>400</v>
      </c>
      <c r="D209" s="27">
        <v>8</v>
      </c>
      <c r="E209" s="27">
        <v>89</v>
      </c>
      <c r="F209" s="27">
        <v>894</v>
      </c>
      <c r="G209" s="27" t="s">
        <v>470</v>
      </c>
    </row>
    <row r="210" spans="2:7">
      <c r="B210" s="31" t="s">
        <v>2088</v>
      </c>
      <c r="C210" s="27" t="s">
        <v>471</v>
      </c>
      <c r="D210" s="27">
        <v>0</v>
      </c>
      <c r="E210" s="27">
        <v>0</v>
      </c>
      <c r="F210" s="27">
        <v>0</v>
      </c>
      <c r="G210" s="27" t="s">
        <v>472</v>
      </c>
    </row>
    <row r="211" spans="2:7">
      <c r="B211" s="31" t="s">
        <v>2088</v>
      </c>
      <c r="C211" s="27" t="s">
        <v>471</v>
      </c>
      <c r="D211" s="27">
        <v>9</v>
      </c>
      <c r="E211" s="27">
        <v>0</v>
      </c>
      <c r="F211" s="27">
        <v>0</v>
      </c>
      <c r="G211" s="27" t="s">
        <v>473</v>
      </c>
    </row>
    <row r="212" spans="2:7">
      <c r="B212" s="31" t="s">
        <v>2088</v>
      </c>
      <c r="C212" s="27" t="s">
        <v>471</v>
      </c>
      <c r="D212" s="27">
        <v>9</v>
      </c>
      <c r="E212" s="27">
        <v>90</v>
      </c>
      <c r="F212" s="27">
        <v>0</v>
      </c>
      <c r="G212" s="27" t="s">
        <v>474</v>
      </c>
    </row>
    <row r="213" spans="2:7">
      <c r="B213" s="31" t="s">
        <v>2088</v>
      </c>
      <c r="C213" s="27" t="s">
        <v>471</v>
      </c>
      <c r="D213" s="27">
        <v>9</v>
      </c>
      <c r="E213" s="27">
        <v>90</v>
      </c>
      <c r="F213" s="27">
        <v>900</v>
      </c>
      <c r="G213" s="27" t="s">
        <v>298</v>
      </c>
    </row>
    <row r="214" spans="2:7">
      <c r="B214" s="31" t="s">
        <v>2088</v>
      </c>
      <c r="C214" s="27" t="s">
        <v>471</v>
      </c>
      <c r="D214" s="27">
        <v>9</v>
      </c>
      <c r="E214" s="27">
        <v>90</v>
      </c>
      <c r="F214" s="27">
        <v>909</v>
      </c>
      <c r="G214" s="27" t="s">
        <v>299</v>
      </c>
    </row>
    <row r="215" spans="2:7">
      <c r="B215" s="31" t="s">
        <v>2088</v>
      </c>
      <c r="C215" s="27" t="s">
        <v>471</v>
      </c>
      <c r="D215" s="27">
        <v>9</v>
      </c>
      <c r="E215" s="27">
        <v>91</v>
      </c>
      <c r="F215" s="27">
        <v>0</v>
      </c>
      <c r="G215" s="27" t="s">
        <v>475</v>
      </c>
    </row>
    <row r="216" spans="2:7">
      <c r="B216" s="31" t="s">
        <v>2088</v>
      </c>
      <c r="C216" s="27" t="s">
        <v>471</v>
      </c>
      <c r="D216" s="27">
        <v>9</v>
      </c>
      <c r="E216" s="27">
        <v>91</v>
      </c>
      <c r="F216" s="27">
        <v>911</v>
      </c>
      <c r="G216" s="27" t="s">
        <v>476</v>
      </c>
    </row>
    <row r="217" spans="2:7">
      <c r="B217" s="31" t="s">
        <v>2088</v>
      </c>
      <c r="C217" s="27" t="s">
        <v>471</v>
      </c>
      <c r="D217" s="27">
        <v>9</v>
      </c>
      <c r="E217" s="27">
        <v>91</v>
      </c>
      <c r="F217" s="27">
        <v>912</v>
      </c>
      <c r="G217" s="27" t="s">
        <v>477</v>
      </c>
    </row>
    <row r="218" spans="2:7">
      <c r="B218" s="31" t="s">
        <v>2088</v>
      </c>
      <c r="C218" s="27" t="s">
        <v>471</v>
      </c>
      <c r="D218" s="27">
        <v>9</v>
      </c>
      <c r="E218" s="27">
        <v>91</v>
      </c>
      <c r="F218" s="27">
        <v>913</v>
      </c>
      <c r="G218" s="27" t="s">
        <v>478</v>
      </c>
    </row>
    <row r="219" spans="2:7">
      <c r="B219" s="31" t="s">
        <v>2088</v>
      </c>
      <c r="C219" s="27" t="s">
        <v>471</v>
      </c>
      <c r="D219" s="27">
        <v>9</v>
      </c>
      <c r="E219" s="27">
        <v>91</v>
      </c>
      <c r="F219" s="27">
        <v>914</v>
      </c>
      <c r="G219" s="27" t="s">
        <v>479</v>
      </c>
    </row>
    <row r="220" spans="2:7">
      <c r="B220" s="31" t="s">
        <v>2088</v>
      </c>
      <c r="C220" s="27" t="s">
        <v>471</v>
      </c>
      <c r="D220" s="27">
        <v>9</v>
      </c>
      <c r="E220" s="27">
        <v>91</v>
      </c>
      <c r="F220" s="27">
        <v>919</v>
      </c>
      <c r="G220" s="27" t="s">
        <v>480</v>
      </c>
    </row>
    <row r="221" spans="2:7">
      <c r="B221" s="31" t="s">
        <v>2088</v>
      </c>
      <c r="C221" s="27" t="s">
        <v>471</v>
      </c>
      <c r="D221" s="27">
        <v>9</v>
      </c>
      <c r="E221" s="27">
        <v>92</v>
      </c>
      <c r="F221" s="27">
        <v>0</v>
      </c>
      <c r="G221" s="27" t="s">
        <v>481</v>
      </c>
    </row>
    <row r="222" spans="2:7">
      <c r="B222" s="31" t="s">
        <v>2088</v>
      </c>
      <c r="C222" s="27" t="s">
        <v>471</v>
      </c>
      <c r="D222" s="27">
        <v>9</v>
      </c>
      <c r="E222" s="27">
        <v>92</v>
      </c>
      <c r="F222" s="27">
        <v>921</v>
      </c>
      <c r="G222" s="27" t="s">
        <v>482</v>
      </c>
    </row>
    <row r="223" spans="2:7">
      <c r="B223" s="31" t="s">
        <v>2088</v>
      </c>
      <c r="C223" s="27" t="s">
        <v>471</v>
      </c>
      <c r="D223" s="27">
        <v>9</v>
      </c>
      <c r="E223" s="27">
        <v>92</v>
      </c>
      <c r="F223" s="27">
        <v>922</v>
      </c>
      <c r="G223" s="27" t="s">
        <v>483</v>
      </c>
    </row>
    <row r="224" spans="2:7">
      <c r="B224" s="31" t="s">
        <v>2088</v>
      </c>
      <c r="C224" s="27" t="s">
        <v>471</v>
      </c>
      <c r="D224" s="27">
        <v>9</v>
      </c>
      <c r="E224" s="27">
        <v>92</v>
      </c>
      <c r="F224" s="27">
        <v>923</v>
      </c>
      <c r="G224" s="27" t="s">
        <v>484</v>
      </c>
    </row>
    <row r="225" spans="2:7">
      <c r="B225" s="31" t="s">
        <v>2088</v>
      </c>
      <c r="C225" s="27" t="s">
        <v>471</v>
      </c>
      <c r="D225" s="27">
        <v>9</v>
      </c>
      <c r="E225" s="27">
        <v>92</v>
      </c>
      <c r="F225" s="27">
        <v>924</v>
      </c>
      <c r="G225" s="27" t="s">
        <v>485</v>
      </c>
    </row>
    <row r="226" spans="2:7">
      <c r="B226" s="31" t="s">
        <v>2088</v>
      </c>
      <c r="C226" s="27" t="s">
        <v>471</v>
      </c>
      <c r="D226" s="27">
        <v>9</v>
      </c>
      <c r="E226" s="27">
        <v>92</v>
      </c>
      <c r="F226" s="27">
        <v>925</v>
      </c>
      <c r="G226" s="27" t="s">
        <v>486</v>
      </c>
    </row>
    <row r="227" spans="2:7">
      <c r="B227" s="31" t="s">
        <v>2088</v>
      </c>
      <c r="C227" s="27" t="s">
        <v>471</v>
      </c>
      <c r="D227" s="27">
        <v>9</v>
      </c>
      <c r="E227" s="27">
        <v>92</v>
      </c>
      <c r="F227" s="27">
        <v>926</v>
      </c>
      <c r="G227" s="27" t="s">
        <v>487</v>
      </c>
    </row>
    <row r="228" spans="2:7">
      <c r="B228" s="31" t="s">
        <v>2088</v>
      </c>
      <c r="C228" s="27" t="s">
        <v>471</v>
      </c>
      <c r="D228" s="27">
        <v>9</v>
      </c>
      <c r="E228" s="27">
        <v>92</v>
      </c>
      <c r="F228" s="27">
        <v>929</v>
      </c>
      <c r="G228" s="27" t="s">
        <v>488</v>
      </c>
    </row>
    <row r="229" spans="2:7">
      <c r="B229" s="31" t="s">
        <v>2088</v>
      </c>
      <c r="C229" s="27" t="s">
        <v>471</v>
      </c>
      <c r="D229" s="27">
        <v>9</v>
      </c>
      <c r="E229" s="27">
        <v>93</v>
      </c>
      <c r="F229" s="27">
        <v>0</v>
      </c>
      <c r="G229" s="27" t="s">
        <v>489</v>
      </c>
    </row>
    <row r="230" spans="2:7">
      <c r="B230" s="31" t="s">
        <v>2088</v>
      </c>
      <c r="C230" s="27" t="s">
        <v>471</v>
      </c>
      <c r="D230" s="27">
        <v>9</v>
      </c>
      <c r="E230" s="27">
        <v>93</v>
      </c>
      <c r="F230" s="27">
        <v>931</v>
      </c>
      <c r="G230" s="27" t="s">
        <v>490</v>
      </c>
    </row>
    <row r="231" spans="2:7">
      <c r="B231" s="31" t="s">
        <v>2088</v>
      </c>
      <c r="C231" s="27" t="s">
        <v>471</v>
      </c>
      <c r="D231" s="27">
        <v>9</v>
      </c>
      <c r="E231" s="27">
        <v>93</v>
      </c>
      <c r="F231" s="27">
        <v>932</v>
      </c>
      <c r="G231" s="27" t="s">
        <v>491</v>
      </c>
    </row>
    <row r="232" spans="2:7">
      <c r="B232" s="31" t="s">
        <v>2088</v>
      </c>
      <c r="C232" s="27" t="s">
        <v>471</v>
      </c>
      <c r="D232" s="27">
        <v>9</v>
      </c>
      <c r="E232" s="27">
        <v>94</v>
      </c>
      <c r="F232" s="27">
        <v>0</v>
      </c>
      <c r="G232" s="27" t="s">
        <v>492</v>
      </c>
    </row>
    <row r="233" spans="2:7">
      <c r="B233" s="31" t="s">
        <v>2088</v>
      </c>
      <c r="C233" s="27" t="s">
        <v>471</v>
      </c>
      <c r="D233" s="27">
        <v>9</v>
      </c>
      <c r="E233" s="27">
        <v>94</v>
      </c>
      <c r="F233" s="27">
        <v>941</v>
      </c>
      <c r="G233" s="27" t="s">
        <v>493</v>
      </c>
    </row>
    <row r="234" spans="2:7">
      <c r="B234" s="31" t="s">
        <v>2088</v>
      </c>
      <c r="C234" s="27" t="s">
        <v>471</v>
      </c>
      <c r="D234" s="27">
        <v>9</v>
      </c>
      <c r="E234" s="27">
        <v>94</v>
      </c>
      <c r="F234" s="27">
        <v>942</v>
      </c>
      <c r="G234" s="27" t="s">
        <v>494</v>
      </c>
    </row>
    <row r="235" spans="2:7">
      <c r="B235" s="31" t="s">
        <v>2088</v>
      </c>
      <c r="C235" s="27" t="s">
        <v>471</v>
      </c>
      <c r="D235" s="27">
        <v>9</v>
      </c>
      <c r="E235" s="27">
        <v>94</v>
      </c>
      <c r="F235" s="27">
        <v>943</v>
      </c>
      <c r="G235" s="27" t="s">
        <v>495</v>
      </c>
    </row>
    <row r="236" spans="2:7">
      <c r="B236" s="31" t="s">
        <v>2088</v>
      </c>
      <c r="C236" s="27" t="s">
        <v>471</v>
      </c>
      <c r="D236" s="27">
        <v>9</v>
      </c>
      <c r="E236" s="27">
        <v>94</v>
      </c>
      <c r="F236" s="27">
        <v>944</v>
      </c>
      <c r="G236" s="27" t="s">
        <v>496</v>
      </c>
    </row>
    <row r="237" spans="2:7">
      <c r="B237" s="31" t="s">
        <v>2088</v>
      </c>
      <c r="C237" s="27" t="s">
        <v>471</v>
      </c>
      <c r="D237" s="27">
        <v>9</v>
      </c>
      <c r="E237" s="27">
        <v>94</v>
      </c>
      <c r="F237" s="27">
        <v>949</v>
      </c>
      <c r="G237" s="27" t="s">
        <v>497</v>
      </c>
    </row>
    <row r="238" spans="2:7">
      <c r="B238" s="31" t="s">
        <v>2088</v>
      </c>
      <c r="C238" s="27" t="s">
        <v>471</v>
      </c>
      <c r="D238" s="27">
        <v>9</v>
      </c>
      <c r="E238" s="27">
        <v>95</v>
      </c>
      <c r="F238" s="27">
        <v>0</v>
      </c>
      <c r="G238" s="27" t="s">
        <v>498</v>
      </c>
    </row>
    <row r="239" spans="2:7">
      <c r="B239" s="31" t="s">
        <v>2088</v>
      </c>
      <c r="C239" s="27" t="s">
        <v>471</v>
      </c>
      <c r="D239" s="27">
        <v>9</v>
      </c>
      <c r="E239" s="27">
        <v>95</v>
      </c>
      <c r="F239" s="27">
        <v>951</v>
      </c>
      <c r="G239" s="27" t="s">
        <v>499</v>
      </c>
    </row>
    <row r="240" spans="2:7">
      <c r="B240" s="31" t="s">
        <v>2088</v>
      </c>
      <c r="C240" s="27" t="s">
        <v>471</v>
      </c>
      <c r="D240" s="27">
        <v>9</v>
      </c>
      <c r="E240" s="27">
        <v>95</v>
      </c>
      <c r="F240" s="27">
        <v>952</v>
      </c>
      <c r="G240" s="27" t="s">
        <v>500</v>
      </c>
    </row>
    <row r="241" spans="2:7">
      <c r="B241" s="31" t="s">
        <v>2088</v>
      </c>
      <c r="C241" s="27" t="s">
        <v>471</v>
      </c>
      <c r="D241" s="27">
        <v>9</v>
      </c>
      <c r="E241" s="27">
        <v>95</v>
      </c>
      <c r="F241" s="27">
        <v>953</v>
      </c>
      <c r="G241" s="27" t="s">
        <v>501</v>
      </c>
    </row>
    <row r="242" spans="2:7">
      <c r="B242" s="31" t="s">
        <v>2088</v>
      </c>
      <c r="C242" s="27" t="s">
        <v>471</v>
      </c>
      <c r="D242" s="27">
        <v>9</v>
      </c>
      <c r="E242" s="27">
        <v>96</v>
      </c>
      <c r="F242" s="27">
        <v>0</v>
      </c>
      <c r="G242" s="27" t="s">
        <v>502</v>
      </c>
    </row>
    <row r="243" spans="2:7">
      <c r="B243" s="31" t="s">
        <v>2088</v>
      </c>
      <c r="C243" s="27" t="s">
        <v>471</v>
      </c>
      <c r="D243" s="27">
        <v>9</v>
      </c>
      <c r="E243" s="27">
        <v>96</v>
      </c>
      <c r="F243" s="27">
        <v>961</v>
      </c>
      <c r="G243" s="27" t="s">
        <v>503</v>
      </c>
    </row>
    <row r="244" spans="2:7">
      <c r="B244" s="31" t="s">
        <v>2088</v>
      </c>
      <c r="C244" s="27" t="s">
        <v>471</v>
      </c>
      <c r="D244" s="27">
        <v>9</v>
      </c>
      <c r="E244" s="27">
        <v>96</v>
      </c>
      <c r="F244" s="27">
        <v>962</v>
      </c>
      <c r="G244" s="27" t="s">
        <v>504</v>
      </c>
    </row>
    <row r="245" spans="2:7">
      <c r="B245" s="31" t="s">
        <v>2088</v>
      </c>
      <c r="C245" s="27" t="s">
        <v>471</v>
      </c>
      <c r="D245" s="27">
        <v>9</v>
      </c>
      <c r="E245" s="27">
        <v>96</v>
      </c>
      <c r="F245" s="27">
        <v>969</v>
      </c>
      <c r="G245" s="27" t="s">
        <v>505</v>
      </c>
    </row>
    <row r="246" spans="2:7">
      <c r="B246" s="31" t="s">
        <v>2088</v>
      </c>
      <c r="C246" s="27" t="s">
        <v>471</v>
      </c>
      <c r="D246" s="27">
        <v>9</v>
      </c>
      <c r="E246" s="27">
        <v>97</v>
      </c>
      <c r="F246" s="27">
        <v>0</v>
      </c>
      <c r="G246" s="27" t="s">
        <v>506</v>
      </c>
    </row>
    <row r="247" spans="2:7">
      <c r="B247" s="31" t="s">
        <v>2088</v>
      </c>
      <c r="C247" s="27" t="s">
        <v>471</v>
      </c>
      <c r="D247" s="27">
        <v>9</v>
      </c>
      <c r="E247" s="27">
        <v>97</v>
      </c>
      <c r="F247" s="27">
        <v>971</v>
      </c>
      <c r="G247" s="27" t="s">
        <v>507</v>
      </c>
    </row>
    <row r="248" spans="2:7">
      <c r="B248" s="31" t="s">
        <v>2088</v>
      </c>
      <c r="C248" s="27" t="s">
        <v>471</v>
      </c>
      <c r="D248" s="27">
        <v>9</v>
      </c>
      <c r="E248" s="27">
        <v>97</v>
      </c>
      <c r="F248" s="27">
        <v>972</v>
      </c>
      <c r="G248" s="27" t="s">
        <v>508</v>
      </c>
    </row>
    <row r="249" spans="2:7">
      <c r="B249" s="31" t="s">
        <v>2088</v>
      </c>
      <c r="C249" s="27" t="s">
        <v>471</v>
      </c>
      <c r="D249" s="27">
        <v>9</v>
      </c>
      <c r="E249" s="27">
        <v>97</v>
      </c>
      <c r="F249" s="27">
        <v>973</v>
      </c>
      <c r="G249" s="27" t="s">
        <v>509</v>
      </c>
    </row>
    <row r="250" spans="2:7">
      <c r="B250" s="31" t="s">
        <v>2088</v>
      </c>
      <c r="C250" s="27" t="s">
        <v>471</v>
      </c>
      <c r="D250" s="27">
        <v>9</v>
      </c>
      <c r="E250" s="27">
        <v>97</v>
      </c>
      <c r="F250" s="27">
        <v>974</v>
      </c>
      <c r="G250" s="27" t="s">
        <v>510</v>
      </c>
    </row>
    <row r="251" spans="2:7">
      <c r="B251" s="31" t="s">
        <v>2088</v>
      </c>
      <c r="C251" s="27" t="s">
        <v>471</v>
      </c>
      <c r="D251" s="27">
        <v>9</v>
      </c>
      <c r="E251" s="27">
        <v>97</v>
      </c>
      <c r="F251" s="27">
        <v>979</v>
      </c>
      <c r="G251" s="27" t="s">
        <v>511</v>
      </c>
    </row>
    <row r="252" spans="2:7">
      <c r="B252" s="31" t="s">
        <v>2088</v>
      </c>
      <c r="C252" s="27" t="s">
        <v>471</v>
      </c>
      <c r="D252" s="27">
        <v>9</v>
      </c>
      <c r="E252" s="27">
        <v>98</v>
      </c>
      <c r="F252" s="27">
        <v>0</v>
      </c>
      <c r="G252" s="27" t="s">
        <v>512</v>
      </c>
    </row>
    <row r="253" spans="2:7">
      <c r="B253" s="31" t="s">
        <v>2088</v>
      </c>
      <c r="C253" s="27" t="s">
        <v>471</v>
      </c>
      <c r="D253" s="27">
        <v>9</v>
      </c>
      <c r="E253" s="27">
        <v>98</v>
      </c>
      <c r="F253" s="27">
        <v>981</v>
      </c>
      <c r="G253" s="27" t="s">
        <v>513</v>
      </c>
    </row>
    <row r="254" spans="2:7">
      <c r="B254" s="31" t="s">
        <v>2088</v>
      </c>
      <c r="C254" s="27" t="s">
        <v>471</v>
      </c>
      <c r="D254" s="27">
        <v>9</v>
      </c>
      <c r="E254" s="27">
        <v>98</v>
      </c>
      <c r="F254" s="27">
        <v>982</v>
      </c>
      <c r="G254" s="27" t="s">
        <v>514</v>
      </c>
    </row>
    <row r="255" spans="2:7">
      <c r="B255" s="31" t="s">
        <v>2088</v>
      </c>
      <c r="C255" s="27" t="s">
        <v>471</v>
      </c>
      <c r="D255" s="27">
        <v>9</v>
      </c>
      <c r="E255" s="27">
        <v>99</v>
      </c>
      <c r="F255" s="27">
        <v>0</v>
      </c>
      <c r="G255" s="27" t="s">
        <v>515</v>
      </c>
    </row>
    <row r="256" spans="2:7">
      <c r="B256" s="31" t="s">
        <v>2088</v>
      </c>
      <c r="C256" s="27" t="s">
        <v>471</v>
      </c>
      <c r="D256" s="27">
        <v>9</v>
      </c>
      <c r="E256" s="27">
        <v>99</v>
      </c>
      <c r="F256" s="27">
        <v>991</v>
      </c>
      <c r="G256" s="27" t="s">
        <v>516</v>
      </c>
    </row>
    <row r="257" spans="2:7">
      <c r="B257" s="31" t="s">
        <v>2088</v>
      </c>
      <c r="C257" s="27" t="s">
        <v>471</v>
      </c>
      <c r="D257" s="27">
        <v>9</v>
      </c>
      <c r="E257" s="27">
        <v>99</v>
      </c>
      <c r="F257" s="27">
        <v>992</v>
      </c>
      <c r="G257" s="27" t="s">
        <v>517</v>
      </c>
    </row>
    <row r="258" spans="2:7">
      <c r="B258" s="31" t="s">
        <v>2088</v>
      </c>
      <c r="C258" s="27" t="s">
        <v>471</v>
      </c>
      <c r="D258" s="27">
        <v>9</v>
      </c>
      <c r="E258" s="27">
        <v>99</v>
      </c>
      <c r="F258" s="27">
        <v>993</v>
      </c>
      <c r="G258" s="27" t="s">
        <v>518</v>
      </c>
    </row>
    <row r="259" spans="2:7">
      <c r="B259" s="31" t="s">
        <v>2088</v>
      </c>
      <c r="C259" s="27" t="s">
        <v>471</v>
      </c>
      <c r="D259" s="27">
        <v>9</v>
      </c>
      <c r="E259" s="27">
        <v>99</v>
      </c>
      <c r="F259" s="27">
        <v>994</v>
      </c>
      <c r="G259" s="27" t="s">
        <v>519</v>
      </c>
    </row>
    <row r="260" spans="2:7">
      <c r="B260" s="31" t="s">
        <v>2088</v>
      </c>
      <c r="C260" s="27" t="s">
        <v>471</v>
      </c>
      <c r="D260" s="27">
        <v>9</v>
      </c>
      <c r="E260" s="27">
        <v>99</v>
      </c>
      <c r="F260" s="27">
        <v>995</v>
      </c>
      <c r="G260" s="27" t="s">
        <v>520</v>
      </c>
    </row>
    <row r="261" spans="2:7">
      <c r="B261" s="31" t="s">
        <v>2088</v>
      </c>
      <c r="C261" s="27" t="s">
        <v>471</v>
      </c>
      <c r="D261" s="27">
        <v>9</v>
      </c>
      <c r="E261" s="27">
        <v>99</v>
      </c>
      <c r="F261" s="27">
        <v>996</v>
      </c>
      <c r="G261" s="27" t="s">
        <v>521</v>
      </c>
    </row>
    <row r="262" spans="2:7">
      <c r="B262" s="31" t="s">
        <v>2088</v>
      </c>
      <c r="C262" s="27" t="s">
        <v>471</v>
      </c>
      <c r="D262" s="27">
        <v>9</v>
      </c>
      <c r="E262" s="27">
        <v>99</v>
      </c>
      <c r="F262" s="27">
        <v>997</v>
      </c>
      <c r="G262" s="27" t="s">
        <v>522</v>
      </c>
    </row>
    <row r="263" spans="2:7">
      <c r="B263" s="31" t="s">
        <v>2088</v>
      </c>
      <c r="C263" s="27" t="s">
        <v>471</v>
      </c>
      <c r="D263" s="27">
        <v>9</v>
      </c>
      <c r="E263" s="27">
        <v>99</v>
      </c>
      <c r="F263" s="27">
        <v>998</v>
      </c>
      <c r="G263" s="27" t="s">
        <v>523</v>
      </c>
    </row>
    <row r="264" spans="2:7">
      <c r="B264" s="31" t="s">
        <v>2088</v>
      </c>
      <c r="C264" s="27" t="s">
        <v>471</v>
      </c>
      <c r="D264" s="27">
        <v>9</v>
      </c>
      <c r="E264" s="27">
        <v>99</v>
      </c>
      <c r="F264" s="27">
        <v>999</v>
      </c>
      <c r="G264" s="27" t="s">
        <v>524</v>
      </c>
    </row>
    <row r="265" spans="2:7">
      <c r="B265" s="31" t="s">
        <v>2088</v>
      </c>
      <c r="C265" s="27" t="s">
        <v>471</v>
      </c>
      <c r="D265" s="27">
        <v>10</v>
      </c>
      <c r="E265" s="27">
        <v>0</v>
      </c>
      <c r="F265" s="27">
        <v>0</v>
      </c>
      <c r="G265" s="27" t="s">
        <v>525</v>
      </c>
    </row>
    <row r="266" spans="2:7">
      <c r="B266" s="31" t="s">
        <v>2088</v>
      </c>
      <c r="C266" s="27" t="s">
        <v>471</v>
      </c>
      <c r="D266" s="27">
        <v>10</v>
      </c>
      <c r="E266" s="27">
        <v>100</v>
      </c>
      <c r="F266" s="27">
        <v>0</v>
      </c>
      <c r="G266" s="27" t="s">
        <v>526</v>
      </c>
    </row>
    <row r="267" spans="2:7">
      <c r="B267" s="31" t="s">
        <v>2088</v>
      </c>
      <c r="C267" s="27" t="s">
        <v>471</v>
      </c>
      <c r="D267" s="27">
        <v>10</v>
      </c>
      <c r="E267" s="27">
        <v>100</v>
      </c>
      <c r="F267" s="27">
        <v>1000</v>
      </c>
      <c r="G267" s="27" t="s">
        <v>298</v>
      </c>
    </row>
    <row r="268" spans="2:7">
      <c r="B268" s="31" t="s">
        <v>2088</v>
      </c>
      <c r="C268" s="27" t="s">
        <v>471</v>
      </c>
      <c r="D268" s="27">
        <v>10</v>
      </c>
      <c r="E268" s="27">
        <v>100</v>
      </c>
      <c r="F268" s="27">
        <v>1009</v>
      </c>
      <c r="G268" s="27" t="s">
        <v>299</v>
      </c>
    </row>
    <row r="269" spans="2:7">
      <c r="B269" s="31" t="s">
        <v>2088</v>
      </c>
      <c r="C269" s="27" t="s">
        <v>471</v>
      </c>
      <c r="D269" s="27">
        <v>10</v>
      </c>
      <c r="E269" s="27">
        <v>101</v>
      </c>
      <c r="F269" s="27">
        <v>0</v>
      </c>
      <c r="G269" s="27" t="s">
        <v>527</v>
      </c>
    </row>
    <row r="270" spans="2:7">
      <c r="B270" s="31" t="s">
        <v>2088</v>
      </c>
      <c r="C270" s="27" t="s">
        <v>471</v>
      </c>
      <c r="D270" s="27">
        <v>10</v>
      </c>
      <c r="E270" s="27">
        <v>101</v>
      </c>
      <c r="F270" s="27">
        <v>1011</v>
      </c>
      <c r="G270" s="27" t="s">
        <v>527</v>
      </c>
    </row>
    <row r="271" spans="2:7">
      <c r="B271" s="31" t="s">
        <v>2088</v>
      </c>
      <c r="C271" s="27" t="s">
        <v>471</v>
      </c>
      <c r="D271" s="27">
        <v>10</v>
      </c>
      <c r="E271" s="27">
        <v>102</v>
      </c>
      <c r="F271" s="27">
        <v>0</v>
      </c>
      <c r="G271" s="27" t="s">
        <v>528</v>
      </c>
    </row>
    <row r="272" spans="2:7">
      <c r="B272" s="31" t="s">
        <v>2088</v>
      </c>
      <c r="C272" s="27" t="s">
        <v>471</v>
      </c>
      <c r="D272" s="27">
        <v>10</v>
      </c>
      <c r="E272" s="27">
        <v>102</v>
      </c>
      <c r="F272" s="27">
        <v>1021</v>
      </c>
      <c r="G272" s="27" t="s">
        <v>529</v>
      </c>
    </row>
    <row r="273" spans="2:7">
      <c r="B273" s="31" t="s">
        <v>2088</v>
      </c>
      <c r="C273" s="27" t="s">
        <v>471</v>
      </c>
      <c r="D273" s="27">
        <v>10</v>
      </c>
      <c r="E273" s="27">
        <v>102</v>
      </c>
      <c r="F273" s="27">
        <v>1022</v>
      </c>
      <c r="G273" s="27" t="s">
        <v>530</v>
      </c>
    </row>
    <row r="274" spans="2:7">
      <c r="B274" s="31" t="s">
        <v>2088</v>
      </c>
      <c r="C274" s="27" t="s">
        <v>471</v>
      </c>
      <c r="D274" s="27">
        <v>10</v>
      </c>
      <c r="E274" s="27">
        <v>102</v>
      </c>
      <c r="F274" s="27">
        <v>1023</v>
      </c>
      <c r="G274" s="27" t="s">
        <v>531</v>
      </c>
    </row>
    <row r="275" spans="2:7">
      <c r="B275" s="31" t="s">
        <v>2088</v>
      </c>
      <c r="C275" s="27" t="s">
        <v>471</v>
      </c>
      <c r="D275" s="27">
        <v>10</v>
      </c>
      <c r="E275" s="27">
        <v>102</v>
      </c>
      <c r="F275" s="27">
        <v>1024</v>
      </c>
      <c r="G275" s="27" t="s">
        <v>532</v>
      </c>
    </row>
    <row r="276" spans="2:7">
      <c r="B276" s="31" t="s">
        <v>2088</v>
      </c>
      <c r="C276" s="27" t="s">
        <v>471</v>
      </c>
      <c r="D276" s="27">
        <v>10</v>
      </c>
      <c r="E276" s="27">
        <v>103</v>
      </c>
      <c r="F276" s="27">
        <v>0</v>
      </c>
      <c r="G276" s="27" t="s">
        <v>533</v>
      </c>
    </row>
    <row r="277" spans="2:7">
      <c r="B277" s="31" t="s">
        <v>2088</v>
      </c>
      <c r="C277" s="27" t="s">
        <v>471</v>
      </c>
      <c r="D277" s="27">
        <v>10</v>
      </c>
      <c r="E277" s="27">
        <v>103</v>
      </c>
      <c r="F277" s="27">
        <v>1031</v>
      </c>
      <c r="G277" s="27" t="s">
        <v>534</v>
      </c>
    </row>
    <row r="278" spans="2:7">
      <c r="B278" s="31" t="s">
        <v>2088</v>
      </c>
      <c r="C278" s="27" t="s">
        <v>471</v>
      </c>
      <c r="D278" s="27">
        <v>10</v>
      </c>
      <c r="E278" s="27">
        <v>103</v>
      </c>
      <c r="F278" s="27">
        <v>1032</v>
      </c>
      <c r="G278" s="27" t="s">
        <v>535</v>
      </c>
    </row>
    <row r="279" spans="2:7">
      <c r="B279" s="31" t="s">
        <v>2088</v>
      </c>
      <c r="C279" s="27" t="s">
        <v>471</v>
      </c>
      <c r="D279" s="27">
        <v>10</v>
      </c>
      <c r="E279" s="27">
        <v>104</v>
      </c>
      <c r="F279" s="27">
        <v>0</v>
      </c>
      <c r="G279" s="27" t="s">
        <v>536</v>
      </c>
    </row>
    <row r="280" spans="2:7">
      <c r="B280" s="31" t="s">
        <v>2088</v>
      </c>
      <c r="C280" s="27" t="s">
        <v>471</v>
      </c>
      <c r="D280" s="27">
        <v>10</v>
      </c>
      <c r="E280" s="27">
        <v>104</v>
      </c>
      <c r="F280" s="27">
        <v>1041</v>
      </c>
      <c r="G280" s="27" t="s">
        <v>536</v>
      </c>
    </row>
    <row r="281" spans="2:7">
      <c r="B281" s="31" t="s">
        <v>2088</v>
      </c>
      <c r="C281" s="27" t="s">
        <v>471</v>
      </c>
      <c r="D281" s="27">
        <v>10</v>
      </c>
      <c r="E281" s="27">
        <v>105</v>
      </c>
      <c r="F281" s="27">
        <v>0</v>
      </c>
      <c r="G281" s="27" t="s">
        <v>537</v>
      </c>
    </row>
    <row r="282" spans="2:7">
      <c r="B282" s="31" t="s">
        <v>2088</v>
      </c>
      <c r="C282" s="27" t="s">
        <v>471</v>
      </c>
      <c r="D282" s="27">
        <v>10</v>
      </c>
      <c r="E282" s="27">
        <v>105</v>
      </c>
      <c r="F282" s="27">
        <v>1051</v>
      </c>
      <c r="G282" s="27" t="s">
        <v>538</v>
      </c>
    </row>
    <row r="283" spans="2:7">
      <c r="B283" s="31" t="s">
        <v>2088</v>
      </c>
      <c r="C283" s="27" t="s">
        <v>471</v>
      </c>
      <c r="D283" s="27">
        <v>10</v>
      </c>
      <c r="E283" s="27">
        <v>105</v>
      </c>
      <c r="F283" s="27">
        <v>1052</v>
      </c>
      <c r="G283" s="27" t="s">
        <v>539</v>
      </c>
    </row>
    <row r="284" spans="2:7">
      <c r="B284" s="31" t="s">
        <v>2088</v>
      </c>
      <c r="C284" s="27" t="s">
        <v>471</v>
      </c>
      <c r="D284" s="27">
        <v>10</v>
      </c>
      <c r="E284" s="27">
        <v>106</v>
      </c>
      <c r="F284" s="27">
        <v>0</v>
      </c>
      <c r="G284" s="27" t="s">
        <v>540</v>
      </c>
    </row>
    <row r="285" spans="2:7">
      <c r="B285" s="31" t="s">
        <v>2088</v>
      </c>
      <c r="C285" s="27" t="s">
        <v>471</v>
      </c>
      <c r="D285" s="27">
        <v>10</v>
      </c>
      <c r="E285" s="27">
        <v>106</v>
      </c>
      <c r="F285" s="27">
        <v>1061</v>
      </c>
      <c r="G285" s="27" t="s">
        <v>541</v>
      </c>
    </row>
    <row r="286" spans="2:7">
      <c r="B286" s="31" t="s">
        <v>2088</v>
      </c>
      <c r="C286" s="27" t="s">
        <v>471</v>
      </c>
      <c r="D286" s="27">
        <v>10</v>
      </c>
      <c r="E286" s="27">
        <v>106</v>
      </c>
      <c r="F286" s="27">
        <v>1062</v>
      </c>
      <c r="G286" s="27" t="s">
        <v>542</v>
      </c>
    </row>
    <row r="287" spans="2:7">
      <c r="B287" s="31" t="s">
        <v>2088</v>
      </c>
      <c r="C287" s="27" t="s">
        <v>471</v>
      </c>
      <c r="D287" s="27">
        <v>10</v>
      </c>
      <c r="E287" s="27">
        <v>106</v>
      </c>
      <c r="F287" s="27">
        <v>1063</v>
      </c>
      <c r="G287" s="27" t="s">
        <v>543</v>
      </c>
    </row>
    <row r="288" spans="2:7">
      <c r="B288" s="31" t="s">
        <v>2088</v>
      </c>
      <c r="C288" s="27" t="s">
        <v>471</v>
      </c>
      <c r="D288" s="27">
        <v>11</v>
      </c>
      <c r="E288" s="27">
        <v>0</v>
      </c>
      <c r="F288" s="27">
        <v>0</v>
      </c>
      <c r="G288" s="27" t="s">
        <v>544</v>
      </c>
    </row>
    <row r="289" spans="2:7">
      <c r="B289" s="31" t="s">
        <v>2088</v>
      </c>
      <c r="C289" s="27" t="s">
        <v>471</v>
      </c>
      <c r="D289" s="27">
        <v>11</v>
      </c>
      <c r="E289" s="27">
        <v>110</v>
      </c>
      <c r="F289" s="27">
        <v>0</v>
      </c>
      <c r="G289" s="27" t="s">
        <v>545</v>
      </c>
    </row>
    <row r="290" spans="2:7">
      <c r="B290" s="31" t="s">
        <v>2088</v>
      </c>
      <c r="C290" s="27" t="s">
        <v>471</v>
      </c>
      <c r="D290" s="27">
        <v>11</v>
      </c>
      <c r="E290" s="27">
        <v>110</v>
      </c>
      <c r="F290" s="27">
        <v>1100</v>
      </c>
      <c r="G290" s="27" t="s">
        <v>298</v>
      </c>
    </row>
    <row r="291" spans="2:7">
      <c r="B291" s="31" t="s">
        <v>2088</v>
      </c>
      <c r="C291" s="27" t="s">
        <v>471</v>
      </c>
      <c r="D291" s="27">
        <v>11</v>
      </c>
      <c r="E291" s="27">
        <v>110</v>
      </c>
      <c r="F291" s="27">
        <v>1109</v>
      </c>
      <c r="G291" s="27" t="s">
        <v>299</v>
      </c>
    </row>
    <row r="292" spans="2:7">
      <c r="B292" s="31" t="s">
        <v>2088</v>
      </c>
      <c r="C292" s="27" t="s">
        <v>471</v>
      </c>
      <c r="D292" s="27">
        <v>11</v>
      </c>
      <c r="E292" s="27">
        <v>111</v>
      </c>
      <c r="F292" s="27">
        <v>0</v>
      </c>
      <c r="G292" s="27" t="s">
        <v>546</v>
      </c>
    </row>
    <row r="293" spans="2:7">
      <c r="B293" s="31" t="s">
        <v>2088</v>
      </c>
      <c r="C293" s="27" t="s">
        <v>471</v>
      </c>
      <c r="D293" s="27">
        <v>11</v>
      </c>
      <c r="E293" s="27">
        <v>111</v>
      </c>
      <c r="F293" s="27">
        <v>1111</v>
      </c>
      <c r="G293" s="27" t="s">
        <v>547</v>
      </c>
    </row>
    <row r="294" spans="2:7">
      <c r="B294" s="31" t="s">
        <v>2088</v>
      </c>
      <c r="C294" s="27" t="s">
        <v>471</v>
      </c>
      <c r="D294" s="27">
        <v>11</v>
      </c>
      <c r="E294" s="27">
        <v>111</v>
      </c>
      <c r="F294" s="27">
        <v>1112</v>
      </c>
      <c r="G294" s="27" t="s">
        <v>548</v>
      </c>
    </row>
    <row r="295" spans="2:7">
      <c r="B295" s="31" t="s">
        <v>2088</v>
      </c>
      <c r="C295" s="27" t="s">
        <v>471</v>
      </c>
      <c r="D295" s="27">
        <v>11</v>
      </c>
      <c r="E295" s="27">
        <v>111</v>
      </c>
      <c r="F295" s="27">
        <v>1113</v>
      </c>
      <c r="G295" s="27" t="s">
        <v>549</v>
      </c>
    </row>
    <row r="296" spans="2:7">
      <c r="B296" s="31" t="s">
        <v>2088</v>
      </c>
      <c r="C296" s="27" t="s">
        <v>471</v>
      </c>
      <c r="D296" s="27">
        <v>11</v>
      </c>
      <c r="E296" s="27">
        <v>111</v>
      </c>
      <c r="F296" s="27">
        <v>1114</v>
      </c>
      <c r="G296" s="27" t="s">
        <v>550</v>
      </c>
    </row>
    <row r="297" spans="2:7">
      <c r="B297" s="31" t="s">
        <v>2088</v>
      </c>
      <c r="C297" s="27" t="s">
        <v>471</v>
      </c>
      <c r="D297" s="27">
        <v>11</v>
      </c>
      <c r="E297" s="27">
        <v>111</v>
      </c>
      <c r="F297" s="27">
        <v>1115</v>
      </c>
      <c r="G297" s="27" t="s">
        <v>551</v>
      </c>
    </row>
    <row r="298" spans="2:7">
      <c r="B298" s="31" t="s">
        <v>2088</v>
      </c>
      <c r="C298" s="27" t="s">
        <v>471</v>
      </c>
      <c r="D298" s="27">
        <v>11</v>
      </c>
      <c r="E298" s="27">
        <v>111</v>
      </c>
      <c r="F298" s="27">
        <v>1116</v>
      </c>
      <c r="G298" s="27" t="s">
        <v>552</v>
      </c>
    </row>
    <row r="299" spans="2:7">
      <c r="B299" s="31" t="s">
        <v>2088</v>
      </c>
      <c r="C299" s="27" t="s">
        <v>471</v>
      </c>
      <c r="D299" s="27">
        <v>11</v>
      </c>
      <c r="E299" s="27">
        <v>111</v>
      </c>
      <c r="F299" s="27">
        <v>1117</v>
      </c>
      <c r="G299" s="27" t="s">
        <v>553</v>
      </c>
    </row>
    <row r="300" spans="2:7">
      <c r="B300" s="31" t="s">
        <v>2088</v>
      </c>
      <c r="C300" s="27" t="s">
        <v>471</v>
      </c>
      <c r="D300" s="27">
        <v>11</v>
      </c>
      <c r="E300" s="27">
        <v>111</v>
      </c>
      <c r="F300" s="27">
        <v>1118</v>
      </c>
      <c r="G300" s="27" t="s">
        <v>554</v>
      </c>
    </row>
    <row r="301" spans="2:7">
      <c r="B301" s="31" t="s">
        <v>2088</v>
      </c>
      <c r="C301" s="27" t="s">
        <v>471</v>
      </c>
      <c r="D301" s="27">
        <v>11</v>
      </c>
      <c r="E301" s="27">
        <v>111</v>
      </c>
      <c r="F301" s="27">
        <v>1119</v>
      </c>
      <c r="G301" s="27" t="s">
        <v>555</v>
      </c>
    </row>
    <row r="302" spans="2:7">
      <c r="B302" s="31" t="s">
        <v>2088</v>
      </c>
      <c r="C302" s="27" t="s">
        <v>471</v>
      </c>
      <c r="D302" s="27">
        <v>11</v>
      </c>
      <c r="E302" s="27">
        <v>112</v>
      </c>
      <c r="F302" s="27">
        <v>0</v>
      </c>
      <c r="G302" s="27" t="s">
        <v>556</v>
      </c>
    </row>
    <row r="303" spans="2:7">
      <c r="B303" s="31" t="s">
        <v>2088</v>
      </c>
      <c r="C303" s="27" t="s">
        <v>471</v>
      </c>
      <c r="D303" s="27">
        <v>11</v>
      </c>
      <c r="E303" s="27">
        <v>112</v>
      </c>
      <c r="F303" s="27">
        <v>1121</v>
      </c>
      <c r="G303" s="27" t="s">
        <v>557</v>
      </c>
    </row>
    <row r="304" spans="2:7">
      <c r="B304" s="31" t="s">
        <v>2088</v>
      </c>
      <c r="C304" s="27" t="s">
        <v>471</v>
      </c>
      <c r="D304" s="27">
        <v>11</v>
      </c>
      <c r="E304" s="27">
        <v>112</v>
      </c>
      <c r="F304" s="27">
        <v>1122</v>
      </c>
      <c r="G304" s="27" t="s">
        <v>558</v>
      </c>
    </row>
    <row r="305" spans="2:7">
      <c r="B305" s="31" t="s">
        <v>2088</v>
      </c>
      <c r="C305" s="27" t="s">
        <v>471</v>
      </c>
      <c r="D305" s="27">
        <v>11</v>
      </c>
      <c r="E305" s="27">
        <v>112</v>
      </c>
      <c r="F305" s="27">
        <v>1123</v>
      </c>
      <c r="G305" s="27" t="s">
        <v>559</v>
      </c>
    </row>
    <row r="306" spans="2:7">
      <c r="B306" s="31" t="s">
        <v>2088</v>
      </c>
      <c r="C306" s="27" t="s">
        <v>471</v>
      </c>
      <c r="D306" s="27">
        <v>11</v>
      </c>
      <c r="E306" s="27">
        <v>112</v>
      </c>
      <c r="F306" s="27">
        <v>1124</v>
      </c>
      <c r="G306" s="27" t="s">
        <v>560</v>
      </c>
    </row>
    <row r="307" spans="2:7">
      <c r="B307" s="31" t="s">
        <v>2088</v>
      </c>
      <c r="C307" s="27" t="s">
        <v>471</v>
      </c>
      <c r="D307" s="27">
        <v>11</v>
      </c>
      <c r="E307" s="27">
        <v>112</v>
      </c>
      <c r="F307" s="27">
        <v>1125</v>
      </c>
      <c r="G307" s="27" t="s">
        <v>561</v>
      </c>
    </row>
    <row r="308" spans="2:7">
      <c r="B308" s="31" t="s">
        <v>2088</v>
      </c>
      <c r="C308" s="27" t="s">
        <v>471</v>
      </c>
      <c r="D308" s="27">
        <v>11</v>
      </c>
      <c r="E308" s="27">
        <v>112</v>
      </c>
      <c r="F308" s="27">
        <v>1129</v>
      </c>
      <c r="G308" s="27" t="s">
        <v>562</v>
      </c>
    </row>
    <row r="309" spans="2:7">
      <c r="B309" s="31" t="s">
        <v>2088</v>
      </c>
      <c r="C309" s="27" t="s">
        <v>471</v>
      </c>
      <c r="D309" s="27">
        <v>11</v>
      </c>
      <c r="E309" s="27">
        <v>113</v>
      </c>
      <c r="F309" s="27">
        <v>0</v>
      </c>
      <c r="G309" s="27" t="s">
        <v>563</v>
      </c>
    </row>
    <row r="310" spans="2:7">
      <c r="B310" s="31" t="s">
        <v>2088</v>
      </c>
      <c r="C310" s="27" t="s">
        <v>471</v>
      </c>
      <c r="D310" s="27">
        <v>11</v>
      </c>
      <c r="E310" s="27">
        <v>113</v>
      </c>
      <c r="F310" s="27">
        <v>1131</v>
      </c>
      <c r="G310" s="27" t="s">
        <v>564</v>
      </c>
    </row>
    <row r="311" spans="2:7">
      <c r="B311" s="31" t="s">
        <v>2088</v>
      </c>
      <c r="C311" s="27" t="s">
        <v>471</v>
      </c>
      <c r="D311" s="27">
        <v>11</v>
      </c>
      <c r="E311" s="27">
        <v>113</v>
      </c>
      <c r="F311" s="27">
        <v>1132</v>
      </c>
      <c r="G311" s="27" t="s">
        <v>565</v>
      </c>
    </row>
    <row r="312" spans="2:7">
      <c r="B312" s="31" t="s">
        <v>2088</v>
      </c>
      <c r="C312" s="27" t="s">
        <v>471</v>
      </c>
      <c r="D312" s="27">
        <v>11</v>
      </c>
      <c r="E312" s="27">
        <v>113</v>
      </c>
      <c r="F312" s="27">
        <v>1133</v>
      </c>
      <c r="G312" s="27" t="s">
        <v>566</v>
      </c>
    </row>
    <row r="313" spans="2:7">
      <c r="B313" s="31" t="s">
        <v>2088</v>
      </c>
      <c r="C313" s="27" t="s">
        <v>471</v>
      </c>
      <c r="D313" s="27">
        <v>11</v>
      </c>
      <c r="E313" s="27">
        <v>114</v>
      </c>
      <c r="F313" s="27">
        <v>0</v>
      </c>
      <c r="G313" s="27" t="s">
        <v>567</v>
      </c>
    </row>
    <row r="314" spans="2:7">
      <c r="B314" s="31" t="s">
        <v>2088</v>
      </c>
      <c r="C314" s="27" t="s">
        <v>471</v>
      </c>
      <c r="D314" s="27">
        <v>11</v>
      </c>
      <c r="E314" s="27">
        <v>114</v>
      </c>
      <c r="F314" s="27">
        <v>1141</v>
      </c>
      <c r="G314" s="27" t="s">
        <v>568</v>
      </c>
    </row>
    <row r="315" spans="2:7">
      <c r="B315" s="31" t="s">
        <v>2088</v>
      </c>
      <c r="C315" s="27" t="s">
        <v>471</v>
      </c>
      <c r="D315" s="27">
        <v>11</v>
      </c>
      <c r="E315" s="27">
        <v>114</v>
      </c>
      <c r="F315" s="27">
        <v>1142</v>
      </c>
      <c r="G315" s="27" t="s">
        <v>569</v>
      </c>
    </row>
    <row r="316" spans="2:7">
      <c r="B316" s="31" t="s">
        <v>2088</v>
      </c>
      <c r="C316" s="27" t="s">
        <v>471</v>
      </c>
      <c r="D316" s="27">
        <v>11</v>
      </c>
      <c r="E316" s="27">
        <v>114</v>
      </c>
      <c r="F316" s="27">
        <v>1143</v>
      </c>
      <c r="G316" s="27" t="s">
        <v>570</v>
      </c>
    </row>
    <row r="317" spans="2:7">
      <c r="B317" s="31" t="s">
        <v>2088</v>
      </c>
      <c r="C317" s="27" t="s">
        <v>471</v>
      </c>
      <c r="D317" s="27">
        <v>11</v>
      </c>
      <c r="E317" s="27">
        <v>114</v>
      </c>
      <c r="F317" s="27">
        <v>1144</v>
      </c>
      <c r="G317" s="27" t="s">
        <v>571</v>
      </c>
    </row>
    <row r="318" spans="2:7">
      <c r="B318" s="31" t="s">
        <v>2088</v>
      </c>
      <c r="C318" s="27" t="s">
        <v>471</v>
      </c>
      <c r="D318" s="27">
        <v>11</v>
      </c>
      <c r="E318" s="27">
        <v>114</v>
      </c>
      <c r="F318" s="27">
        <v>1145</v>
      </c>
      <c r="G318" s="27" t="s">
        <v>572</v>
      </c>
    </row>
    <row r="319" spans="2:7">
      <c r="B319" s="31" t="s">
        <v>2088</v>
      </c>
      <c r="C319" s="27" t="s">
        <v>471</v>
      </c>
      <c r="D319" s="27">
        <v>11</v>
      </c>
      <c r="E319" s="27">
        <v>114</v>
      </c>
      <c r="F319" s="27">
        <v>1146</v>
      </c>
      <c r="G319" s="27" t="s">
        <v>573</v>
      </c>
    </row>
    <row r="320" spans="2:7">
      <c r="B320" s="31" t="s">
        <v>2088</v>
      </c>
      <c r="C320" s="27" t="s">
        <v>471</v>
      </c>
      <c r="D320" s="27">
        <v>11</v>
      </c>
      <c r="E320" s="27">
        <v>114</v>
      </c>
      <c r="F320" s="27">
        <v>1147</v>
      </c>
      <c r="G320" s="27" t="s">
        <v>574</v>
      </c>
    </row>
    <row r="321" spans="2:7">
      <c r="B321" s="31" t="s">
        <v>2088</v>
      </c>
      <c r="C321" s="27" t="s">
        <v>471</v>
      </c>
      <c r="D321" s="27">
        <v>11</v>
      </c>
      <c r="E321" s="27">
        <v>114</v>
      </c>
      <c r="F321" s="27">
        <v>1148</v>
      </c>
      <c r="G321" s="27" t="s">
        <v>575</v>
      </c>
    </row>
    <row r="322" spans="2:7">
      <c r="B322" s="31" t="s">
        <v>2088</v>
      </c>
      <c r="C322" s="27" t="s">
        <v>471</v>
      </c>
      <c r="D322" s="27">
        <v>11</v>
      </c>
      <c r="E322" s="27">
        <v>115</v>
      </c>
      <c r="F322" s="27">
        <v>0</v>
      </c>
      <c r="G322" s="27" t="s">
        <v>576</v>
      </c>
    </row>
    <row r="323" spans="2:7">
      <c r="B323" s="31" t="s">
        <v>2088</v>
      </c>
      <c r="C323" s="27" t="s">
        <v>471</v>
      </c>
      <c r="D323" s="27">
        <v>11</v>
      </c>
      <c r="E323" s="27">
        <v>115</v>
      </c>
      <c r="F323" s="27">
        <v>1151</v>
      </c>
      <c r="G323" s="27" t="s">
        <v>577</v>
      </c>
    </row>
    <row r="324" spans="2:7">
      <c r="B324" s="31" t="s">
        <v>2088</v>
      </c>
      <c r="C324" s="27" t="s">
        <v>471</v>
      </c>
      <c r="D324" s="27">
        <v>11</v>
      </c>
      <c r="E324" s="27">
        <v>115</v>
      </c>
      <c r="F324" s="27">
        <v>1152</v>
      </c>
      <c r="G324" s="27" t="s">
        <v>578</v>
      </c>
    </row>
    <row r="325" spans="2:7">
      <c r="B325" s="31" t="s">
        <v>2088</v>
      </c>
      <c r="C325" s="27" t="s">
        <v>471</v>
      </c>
      <c r="D325" s="27">
        <v>11</v>
      </c>
      <c r="E325" s="27">
        <v>115</v>
      </c>
      <c r="F325" s="27">
        <v>1153</v>
      </c>
      <c r="G325" s="27" t="s">
        <v>579</v>
      </c>
    </row>
    <row r="326" spans="2:7">
      <c r="B326" s="31" t="s">
        <v>2088</v>
      </c>
      <c r="C326" s="27" t="s">
        <v>471</v>
      </c>
      <c r="D326" s="27">
        <v>11</v>
      </c>
      <c r="E326" s="27">
        <v>115</v>
      </c>
      <c r="F326" s="27">
        <v>1154</v>
      </c>
      <c r="G326" s="27" t="s">
        <v>580</v>
      </c>
    </row>
    <row r="327" spans="2:7">
      <c r="B327" s="31" t="s">
        <v>2088</v>
      </c>
      <c r="C327" s="27" t="s">
        <v>471</v>
      </c>
      <c r="D327" s="27">
        <v>11</v>
      </c>
      <c r="E327" s="27">
        <v>115</v>
      </c>
      <c r="F327" s="27">
        <v>1155</v>
      </c>
      <c r="G327" s="27" t="s">
        <v>581</v>
      </c>
    </row>
    <row r="328" spans="2:7">
      <c r="B328" s="31" t="s">
        <v>2088</v>
      </c>
      <c r="C328" s="27" t="s">
        <v>471</v>
      </c>
      <c r="D328" s="27">
        <v>11</v>
      </c>
      <c r="E328" s="27">
        <v>115</v>
      </c>
      <c r="F328" s="27">
        <v>1156</v>
      </c>
      <c r="G328" s="27" t="s">
        <v>582</v>
      </c>
    </row>
    <row r="329" spans="2:7">
      <c r="B329" s="31" t="s">
        <v>2088</v>
      </c>
      <c r="C329" s="27" t="s">
        <v>471</v>
      </c>
      <c r="D329" s="27">
        <v>11</v>
      </c>
      <c r="E329" s="27">
        <v>115</v>
      </c>
      <c r="F329" s="27">
        <v>1157</v>
      </c>
      <c r="G329" s="27" t="s">
        <v>583</v>
      </c>
    </row>
    <row r="330" spans="2:7">
      <c r="B330" s="31" t="s">
        <v>2088</v>
      </c>
      <c r="C330" s="27" t="s">
        <v>471</v>
      </c>
      <c r="D330" s="27">
        <v>11</v>
      </c>
      <c r="E330" s="27">
        <v>115</v>
      </c>
      <c r="F330" s="27">
        <v>1158</v>
      </c>
      <c r="G330" s="27" t="s">
        <v>584</v>
      </c>
    </row>
    <row r="331" spans="2:7">
      <c r="B331" s="31" t="s">
        <v>2088</v>
      </c>
      <c r="C331" s="27" t="s">
        <v>471</v>
      </c>
      <c r="D331" s="27">
        <v>11</v>
      </c>
      <c r="E331" s="27">
        <v>115</v>
      </c>
      <c r="F331" s="27">
        <v>1159</v>
      </c>
      <c r="G331" s="27" t="s">
        <v>585</v>
      </c>
    </row>
    <row r="332" spans="2:7">
      <c r="B332" s="31" t="s">
        <v>2088</v>
      </c>
      <c r="C332" s="27" t="s">
        <v>471</v>
      </c>
      <c r="D332" s="27">
        <v>11</v>
      </c>
      <c r="E332" s="27">
        <v>116</v>
      </c>
      <c r="F332" s="27">
        <v>0</v>
      </c>
      <c r="G332" s="27" t="s">
        <v>586</v>
      </c>
    </row>
    <row r="333" spans="2:7">
      <c r="B333" s="31" t="s">
        <v>2088</v>
      </c>
      <c r="C333" s="27" t="s">
        <v>471</v>
      </c>
      <c r="D333" s="27">
        <v>11</v>
      </c>
      <c r="E333" s="27">
        <v>116</v>
      </c>
      <c r="F333" s="27">
        <v>1161</v>
      </c>
      <c r="G333" s="27" t="s">
        <v>587</v>
      </c>
    </row>
    <row r="334" spans="2:7">
      <c r="B334" s="31" t="s">
        <v>2088</v>
      </c>
      <c r="C334" s="27" t="s">
        <v>471</v>
      </c>
      <c r="D334" s="27">
        <v>11</v>
      </c>
      <c r="E334" s="27">
        <v>116</v>
      </c>
      <c r="F334" s="27">
        <v>1162</v>
      </c>
      <c r="G334" s="27" t="s">
        <v>588</v>
      </c>
    </row>
    <row r="335" spans="2:7">
      <c r="B335" s="31" t="s">
        <v>2088</v>
      </c>
      <c r="C335" s="27" t="s">
        <v>471</v>
      </c>
      <c r="D335" s="27">
        <v>11</v>
      </c>
      <c r="E335" s="27">
        <v>116</v>
      </c>
      <c r="F335" s="27">
        <v>1163</v>
      </c>
      <c r="G335" s="27" t="s">
        <v>589</v>
      </c>
    </row>
    <row r="336" spans="2:7">
      <c r="B336" s="31" t="s">
        <v>2088</v>
      </c>
      <c r="C336" s="27" t="s">
        <v>471</v>
      </c>
      <c r="D336" s="27">
        <v>11</v>
      </c>
      <c r="E336" s="27">
        <v>116</v>
      </c>
      <c r="F336" s="27">
        <v>1164</v>
      </c>
      <c r="G336" s="27" t="s">
        <v>590</v>
      </c>
    </row>
    <row r="337" spans="2:7">
      <c r="B337" s="31" t="s">
        <v>2088</v>
      </c>
      <c r="C337" s="27" t="s">
        <v>471</v>
      </c>
      <c r="D337" s="27">
        <v>11</v>
      </c>
      <c r="E337" s="27">
        <v>116</v>
      </c>
      <c r="F337" s="27">
        <v>1165</v>
      </c>
      <c r="G337" s="27" t="s">
        <v>591</v>
      </c>
    </row>
    <row r="338" spans="2:7">
      <c r="B338" s="31" t="s">
        <v>2088</v>
      </c>
      <c r="C338" s="27" t="s">
        <v>471</v>
      </c>
      <c r="D338" s="27">
        <v>11</v>
      </c>
      <c r="E338" s="27">
        <v>116</v>
      </c>
      <c r="F338" s="27">
        <v>1166</v>
      </c>
      <c r="G338" s="27" t="s">
        <v>592</v>
      </c>
    </row>
    <row r="339" spans="2:7">
      <c r="B339" s="31" t="s">
        <v>2088</v>
      </c>
      <c r="C339" s="27" t="s">
        <v>471</v>
      </c>
      <c r="D339" s="27">
        <v>11</v>
      </c>
      <c r="E339" s="27">
        <v>116</v>
      </c>
      <c r="F339" s="27">
        <v>1167</v>
      </c>
      <c r="G339" s="27" t="s">
        <v>593</v>
      </c>
    </row>
    <row r="340" spans="2:7">
      <c r="B340" s="31" t="s">
        <v>2088</v>
      </c>
      <c r="C340" s="27" t="s">
        <v>471</v>
      </c>
      <c r="D340" s="27">
        <v>11</v>
      </c>
      <c r="E340" s="27">
        <v>116</v>
      </c>
      <c r="F340" s="27">
        <v>1168</v>
      </c>
      <c r="G340" s="27" t="s">
        <v>594</v>
      </c>
    </row>
    <row r="341" spans="2:7">
      <c r="B341" s="31" t="s">
        <v>2088</v>
      </c>
      <c r="C341" s="27" t="s">
        <v>471</v>
      </c>
      <c r="D341" s="27">
        <v>11</v>
      </c>
      <c r="E341" s="27">
        <v>116</v>
      </c>
      <c r="F341" s="27">
        <v>1169</v>
      </c>
      <c r="G341" s="27" t="s">
        <v>595</v>
      </c>
    </row>
    <row r="342" spans="2:7">
      <c r="B342" s="31" t="s">
        <v>2088</v>
      </c>
      <c r="C342" s="27" t="s">
        <v>471</v>
      </c>
      <c r="D342" s="27">
        <v>11</v>
      </c>
      <c r="E342" s="27">
        <v>117</v>
      </c>
      <c r="F342" s="27">
        <v>0</v>
      </c>
      <c r="G342" s="27" t="s">
        <v>596</v>
      </c>
    </row>
    <row r="343" spans="2:7">
      <c r="B343" s="31" t="s">
        <v>2088</v>
      </c>
      <c r="C343" s="27" t="s">
        <v>471</v>
      </c>
      <c r="D343" s="27">
        <v>11</v>
      </c>
      <c r="E343" s="27">
        <v>117</v>
      </c>
      <c r="F343" s="27">
        <v>1171</v>
      </c>
      <c r="G343" s="27" t="s">
        <v>597</v>
      </c>
    </row>
    <row r="344" spans="2:7">
      <c r="B344" s="31" t="s">
        <v>2088</v>
      </c>
      <c r="C344" s="27" t="s">
        <v>471</v>
      </c>
      <c r="D344" s="27">
        <v>11</v>
      </c>
      <c r="E344" s="27">
        <v>117</v>
      </c>
      <c r="F344" s="27">
        <v>1172</v>
      </c>
      <c r="G344" s="27" t="s">
        <v>598</v>
      </c>
    </row>
    <row r="345" spans="2:7">
      <c r="B345" s="31" t="s">
        <v>2088</v>
      </c>
      <c r="C345" s="27" t="s">
        <v>471</v>
      </c>
      <c r="D345" s="27">
        <v>11</v>
      </c>
      <c r="E345" s="27">
        <v>117</v>
      </c>
      <c r="F345" s="27">
        <v>1173</v>
      </c>
      <c r="G345" s="27" t="s">
        <v>599</v>
      </c>
    </row>
    <row r="346" spans="2:7">
      <c r="B346" s="31" t="s">
        <v>2088</v>
      </c>
      <c r="C346" s="27" t="s">
        <v>471</v>
      </c>
      <c r="D346" s="27">
        <v>11</v>
      </c>
      <c r="E346" s="27">
        <v>117</v>
      </c>
      <c r="F346" s="27">
        <v>1174</v>
      </c>
      <c r="G346" s="27" t="s">
        <v>600</v>
      </c>
    </row>
    <row r="347" spans="2:7">
      <c r="B347" s="31" t="s">
        <v>2088</v>
      </c>
      <c r="C347" s="27" t="s">
        <v>471</v>
      </c>
      <c r="D347" s="27">
        <v>11</v>
      </c>
      <c r="E347" s="27">
        <v>118</v>
      </c>
      <c r="F347" s="27">
        <v>0</v>
      </c>
      <c r="G347" s="27" t="s">
        <v>601</v>
      </c>
    </row>
    <row r="348" spans="2:7">
      <c r="B348" s="31" t="s">
        <v>2088</v>
      </c>
      <c r="C348" s="27" t="s">
        <v>471</v>
      </c>
      <c r="D348" s="27">
        <v>11</v>
      </c>
      <c r="E348" s="27">
        <v>118</v>
      </c>
      <c r="F348" s="27">
        <v>1181</v>
      </c>
      <c r="G348" s="27" t="s">
        <v>602</v>
      </c>
    </row>
    <row r="349" spans="2:7">
      <c r="B349" s="31" t="s">
        <v>2088</v>
      </c>
      <c r="C349" s="27" t="s">
        <v>471</v>
      </c>
      <c r="D349" s="27">
        <v>11</v>
      </c>
      <c r="E349" s="27">
        <v>118</v>
      </c>
      <c r="F349" s="27">
        <v>1182</v>
      </c>
      <c r="G349" s="27" t="s">
        <v>603</v>
      </c>
    </row>
    <row r="350" spans="2:7">
      <c r="B350" s="31" t="s">
        <v>2088</v>
      </c>
      <c r="C350" s="27" t="s">
        <v>471</v>
      </c>
      <c r="D350" s="27">
        <v>11</v>
      </c>
      <c r="E350" s="27">
        <v>118</v>
      </c>
      <c r="F350" s="27">
        <v>1183</v>
      </c>
      <c r="G350" s="27" t="s">
        <v>604</v>
      </c>
    </row>
    <row r="351" spans="2:7">
      <c r="B351" s="31" t="s">
        <v>2088</v>
      </c>
      <c r="C351" s="27" t="s">
        <v>471</v>
      </c>
      <c r="D351" s="27">
        <v>11</v>
      </c>
      <c r="E351" s="27">
        <v>118</v>
      </c>
      <c r="F351" s="27">
        <v>1184</v>
      </c>
      <c r="G351" s="27" t="s">
        <v>605</v>
      </c>
    </row>
    <row r="352" spans="2:7">
      <c r="B352" s="31" t="s">
        <v>2088</v>
      </c>
      <c r="C352" s="27" t="s">
        <v>471</v>
      </c>
      <c r="D352" s="27">
        <v>11</v>
      </c>
      <c r="E352" s="27">
        <v>118</v>
      </c>
      <c r="F352" s="27">
        <v>1185</v>
      </c>
      <c r="G352" s="27" t="s">
        <v>606</v>
      </c>
    </row>
    <row r="353" spans="2:7">
      <c r="B353" s="31" t="s">
        <v>2088</v>
      </c>
      <c r="C353" s="27" t="s">
        <v>471</v>
      </c>
      <c r="D353" s="27">
        <v>11</v>
      </c>
      <c r="E353" s="27">
        <v>118</v>
      </c>
      <c r="F353" s="27">
        <v>1186</v>
      </c>
      <c r="G353" s="27" t="s">
        <v>607</v>
      </c>
    </row>
    <row r="354" spans="2:7">
      <c r="B354" s="31" t="s">
        <v>2088</v>
      </c>
      <c r="C354" s="27" t="s">
        <v>471</v>
      </c>
      <c r="D354" s="27">
        <v>11</v>
      </c>
      <c r="E354" s="27">
        <v>118</v>
      </c>
      <c r="F354" s="27">
        <v>1189</v>
      </c>
      <c r="G354" s="27" t="s">
        <v>608</v>
      </c>
    </row>
    <row r="355" spans="2:7">
      <c r="B355" s="31" t="s">
        <v>2088</v>
      </c>
      <c r="C355" s="27" t="s">
        <v>471</v>
      </c>
      <c r="D355" s="27">
        <v>11</v>
      </c>
      <c r="E355" s="27">
        <v>119</v>
      </c>
      <c r="F355" s="27">
        <v>0</v>
      </c>
      <c r="G355" s="27" t="s">
        <v>609</v>
      </c>
    </row>
    <row r="356" spans="2:7">
      <c r="B356" s="31" t="s">
        <v>2088</v>
      </c>
      <c r="C356" s="27" t="s">
        <v>471</v>
      </c>
      <c r="D356" s="27">
        <v>11</v>
      </c>
      <c r="E356" s="27">
        <v>119</v>
      </c>
      <c r="F356" s="27">
        <v>1191</v>
      </c>
      <c r="G356" s="27" t="s">
        <v>610</v>
      </c>
    </row>
    <row r="357" spans="2:7">
      <c r="B357" s="31" t="s">
        <v>2088</v>
      </c>
      <c r="C357" s="27" t="s">
        <v>471</v>
      </c>
      <c r="D357" s="27">
        <v>11</v>
      </c>
      <c r="E357" s="27">
        <v>119</v>
      </c>
      <c r="F357" s="27">
        <v>1192</v>
      </c>
      <c r="G357" s="27" t="s">
        <v>611</v>
      </c>
    </row>
    <row r="358" spans="2:7">
      <c r="B358" s="31" t="s">
        <v>2088</v>
      </c>
      <c r="C358" s="27" t="s">
        <v>471</v>
      </c>
      <c r="D358" s="27">
        <v>11</v>
      </c>
      <c r="E358" s="27">
        <v>119</v>
      </c>
      <c r="F358" s="27">
        <v>1193</v>
      </c>
      <c r="G358" s="27" t="s">
        <v>612</v>
      </c>
    </row>
    <row r="359" spans="2:7">
      <c r="B359" s="31" t="s">
        <v>2088</v>
      </c>
      <c r="C359" s="27" t="s">
        <v>471</v>
      </c>
      <c r="D359" s="27">
        <v>11</v>
      </c>
      <c r="E359" s="27">
        <v>119</v>
      </c>
      <c r="F359" s="27">
        <v>1194</v>
      </c>
      <c r="G359" s="27" t="s">
        <v>613</v>
      </c>
    </row>
    <row r="360" spans="2:7">
      <c r="B360" s="31" t="s">
        <v>2088</v>
      </c>
      <c r="C360" s="27" t="s">
        <v>471</v>
      </c>
      <c r="D360" s="27">
        <v>11</v>
      </c>
      <c r="E360" s="27">
        <v>119</v>
      </c>
      <c r="F360" s="27">
        <v>1195</v>
      </c>
      <c r="G360" s="27" t="s">
        <v>614</v>
      </c>
    </row>
    <row r="361" spans="2:7">
      <c r="B361" s="31" t="s">
        <v>2088</v>
      </c>
      <c r="C361" s="27" t="s">
        <v>471</v>
      </c>
      <c r="D361" s="27">
        <v>11</v>
      </c>
      <c r="E361" s="27">
        <v>119</v>
      </c>
      <c r="F361" s="27">
        <v>1196</v>
      </c>
      <c r="G361" s="27" t="s">
        <v>615</v>
      </c>
    </row>
    <row r="362" spans="2:7">
      <c r="B362" s="31" t="s">
        <v>2088</v>
      </c>
      <c r="C362" s="27" t="s">
        <v>471</v>
      </c>
      <c r="D362" s="27">
        <v>11</v>
      </c>
      <c r="E362" s="27">
        <v>119</v>
      </c>
      <c r="F362" s="27">
        <v>1197</v>
      </c>
      <c r="G362" s="27" t="s">
        <v>616</v>
      </c>
    </row>
    <row r="363" spans="2:7">
      <c r="B363" s="31" t="s">
        <v>2088</v>
      </c>
      <c r="C363" s="27" t="s">
        <v>471</v>
      </c>
      <c r="D363" s="27">
        <v>11</v>
      </c>
      <c r="E363" s="27">
        <v>119</v>
      </c>
      <c r="F363" s="27">
        <v>1198</v>
      </c>
      <c r="G363" s="27" t="s">
        <v>617</v>
      </c>
    </row>
    <row r="364" spans="2:7">
      <c r="B364" s="31" t="s">
        <v>2088</v>
      </c>
      <c r="C364" s="27" t="s">
        <v>471</v>
      </c>
      <c r="D364" s="27">
        <v>11</v>
      </c>
      <c r="E364" s="27">
        <v>119</v>
      </c>
      <c r="F364" s="27">
        <v>1199</v>
      </c>
      <c r="G364" s="27" t="s">
        <v>618</v>
      </c>
    </row>
    <row r="365" spans="2:7">
      <c r="B365" s="31" t="s">
        <v>2088</v>
      </c>
      <c r="C365" s="27" t="s">
        <v>471</v>
      </c>
      <c r="D365" s="27">
        <v>12</v>
      </c>
      <c r="E365" s="27">
        <v>0</v>
      </c>
      <c r="F365" s="27">
        <v>0</v>
      </c>
      <c r="G365" s="27" t="s">
        <v>619</v>
      </c>
    </row>
    <row r="366" spans="2:7">
      <c r="B366" s="31" t="s">
        <v>2088</v>
      </c>
      <c r="C366" s="27" t="s">
        <v>471</v>
      </c>
      <c r="D366" s="27">
        <v>12</v>
      </c>
      <c r="E366" s="27">
        <v>120</v>
      </c>
      <c r="F366" s="27">
        <v>0</v>
      </c>
      <c r="G366" s="27" t="s">
        <v>620</v>
      </c>
    </row>
    <row r="367" spans="2:7">
      <c r="B367" s="31" t="s">
        <v>2088</v>
      </c>
      <c r="C367" s="27" t="s">
        <v>471</v>
      </c>
      <c r="D367" s="27">
        <v>12</v>
      </c>
      <c r="E367" s="27">
        <v>120</v>
      </c>
      <c r="F367" s="27">
        <v>1200</v>
      </c>
      <c r="G367" s="27" t="s">
        <v>298</v>
      </c>
    </row>
    <row r="368" spans="2:7">
      <c r="B368" s="31" t="s">
        <v>2088</v>
      </c>
      <c r="C368" s="27" t="s">
        <v>471</v>
      </c>
      <c r="D368" s="27">
        <v>12</v>
      </c>
      <c r="E368" s="27">
        <v>120</v>
      </c>
      <c r="F368" s="27">
        <v>1209</v>
      </c>
      <c r="G368" s="27" t="s">
        <v>299</v>
      </c>
    </row>
    <row r="369" spans="2:7">
      <c r="B369" s="31" t="s">
        <v>2088</v>
      </c>
      <c r="C369" s="27" t="s">
        <v>471</v>
      </c>
      <c r="D369" s="27">
        <v>12</v>
      </c>
      <c r="E369" s="27">
        <v>121</v>
      </c>
      <c r="F369" s="27">
        <v>0</v>
      </c>
      <c r="G369" s="27" t="s">
        <v>621</v>
      </c>
    </row>
    <row r="370" spans="2:7">
      <c r="B370" s="31" t="s">
        <v>2088</v>
      </c>
      <c r="C370" s="27" t="s">
        <v>471</v>
      </c>
      <c r="D370" s="27">
        <v>12</v>
      </c>
      <c r="E370" s="27">
        <v>121</v>
      </c>
      <c r="F370" s="27">
        <v>1211</v>
      </c>
      <c r="G370" s="27" t="s">
        <v>622</v>
      </c>
    </row>
    <row r="371" spans="2:7">
      <c r="B371" s="31" t="s">
        <v>2088</v>
      </c>
      <c r="C371" s="27" t="s">
        <v>471</v>
      </c>
      <c r="D371" s="27">
        <v>12</v>
      </c>
      <c r="E371" s="27">
        <v>121</v>
      </c>
      <c r="F371" s="27">
        <v>1212</v>
      </c>
      <c r="G371" s="27" t="s">
        <v>623</v>
      </c>
    </row>
    <row r="372" spans="2:7">
      <c r="B372" s="31" t="s">
        <v>2088</v>
      </c>
      <c r="C372" s="27" t="s">
        <v>471</v>
      </c>
      <c r="D372" s="27">
        <v>12</v>
      </c>
      <c r="E372" s="27">
        <v>121</v>
      </c>
      <c r="F372" s="27">
        <v>1213</v>
      </c>
      <c r="G372" s="27" t="s">
        <v>624</v>
      </c>
    </row>
    <row r="373" spans="2:7">
      <c r="B373" s="31" t="s">
        <v>2088</v>
      </c>
      <c r="C373" s="27" t="s">
        <v>471</v>
      </c>
      <c r="D373" s="27">
        <v>12</v>
      </c>
      <c r="E373" s="27">
        <v>121</v>
      </c>
      <c r="F373" s="27">
        <v>1219</v>
      </c>
      <c r="G373" s="27" t="s">
        <v>625</v>
      </c>
    </row>
    <row r="374" spans="2:7">
      <c r="B374" s="31" t="s">
        <v>2088</v>
      </c>
      <c r="C374" s="27" t="s">
        <v>471</v>
      </c>
      <c r="D374" s="27">
        <v>12</v>
      </c>
      <c r="E374" s="27">
        <v>122</v>
      </c>
      <c r="F374" s="27">
        <v>0</v>
      </c>
      <c r="G374" s="27" t="s">
        <v>626</v>
      </c>
    </row>
    <row r="375" spans="2:7">
      <c r="B375" s="31" t="s">
        <v>2088</v>
      </c>
      <c r="C375" s="27" t="s">
        <v>471</v>
      </c>
      <c r="D375" s="27">
        <v>12</v>
      </c>
      <c r="E375" s="27">
        <v>122</v>
      </c>
      <c r="F375" s="27">
        <v>1221</v>
      </c>
      <c r="G375" s="27" t="s">
        <v>627</v>
      </c>
    </row>
    <row r="376" spans="2:7">
      <c r="B376" s="31" t="s">
        <v>2088</v>
      </c>
      <c r="C376" s="27" t="s">
        <v>471</v>
      </c>
      <c r="D376" s="27">
        <v>12</v>
      </c>
      <c r="E376" s="27">
        <v>122</v>
      </c>
      <c r="F376" s="27">
        <v>1222</v>
      </c>
      <c r="G376" s="27" t="s">
        <v>628</v>
      </c>
    </row>
    <row r="377" spans="2:7">
      <c r="B377" s="31" t="s">
        <v>2088</v>
      </c>
      <c r="C377" s="27" t="s">
        <v>471</v>
      </c>
      <c r="D377" s="27">
        <v>12</v>
      </c>
      <c r="E377" s="27">
        <v>122</v>
      </c>
      <c r="F377" s="27">
        <v>1223</v>
      </c>
      <c r="G377" s="27" t="s">
        <v>629</v>
      </c>
    </row>
    <row r="378" spans="2:7">
      <c r="B378" s="31" t="s">
        <v>2088</v>
      </c>
      <c r="C378" s="27" t="s">
        <v>471</v>
      </c>
      <c r="D378" s="27">
        <v>12</v>
      </c>
      <c r="E378" s="27">
        <v>122</v>
      </c>
      <c r="F378" s="27">
        <v>1224</v>
      </c>
      <c r="G378" s="27" t="s">
        <v>630</v>
      </c>
    </row>
    <row r="379" spans="2:7">
      <c r="B379" s="31" t="s">
        <v>2088</v>
      </c>
      <c r="C379" s="27" t="s">
        <v>471</v>
      </c>
      <c r="D379" s="27">
        <v>12</v>
      </c>
      <c r="E379" s="27">
        <v>122</v>
      </c>
      <c r="F379" s="27">
        <v>1225</v>
      </c>
      <c r="G379" s="27" t="s">
        <v>631</v>
      </c>
    </row>
    <row r="380" spans="2:7">
      <c r="B380" s="31" t="s">
        <v>2088</v>
      </c>
      <c r="C380" s="27" t="s">
        <v>471</v>
      </c>
      <c r="D380" s="27">
        <v>12</v>
      </c>
      <c r="E380" s="27">
        <v>122</v>
      </c>
      <c r="F380" s="27">
        <v>1226</v>
      </c>
      <c r="G380" s="27" t="s">
        <v>632</v>
      </c>
    </row>
    <row r="381" spans="2:7">
      <c r="B381" s="31" t="s">
        <v>2088</v>
      </c>
      <c r="C381" s="27" t="s">
        <v>471</v>
      </c>
      <c r="D381" s="27">
        <v>12</v>
      </c>
      <c r="E381" s="27">
        <v>122</v>
      </c>
      <c r="F381" s="27">
        <v>1227</v>
      </c>
      <c r="G381" s="27" t="s">
        <v>633</v>
      </c>
    </row>
    <row r="382" spans="2:7">
      <c r="B382" s="31" t="s">
        <v>2088</v>
      </c>
      <c r="C382" s="27" t="s">
        <v>471</v>
      </c>
      <c r="D382" s="27">
        <v>12</v>
      </c>
      <c r="E382" s="27">
        <v>122</v>
      </c>
      <c r="F382" s="27">
        <v>1228</v>
      </c>
      <c r="G382" s="27" t="s">
        <v>634</v>
      </c>
    </row>
    <row r="383" spans="2:7">
      <c r="B383" s="31" t="s">
        <v>2088</v>
      </c>
      <c r="C383" s="27" t="s">
        <v>471</v>
      </c>
      <c r="D383" s="27">
        <v>12</v>
      </c>
      <c r="E383" s="27">
        <v>123</v>
      </c>
      <c r="F383" s="27">
        <v>0</v>
      </c>
      <c r="G383" s="27" t="s">
        <v>635</v>
      </c>
    </row>
    <row r="384" spans="2:7">
      <c r="B384" s="31" t="s">
        <v>2088</v>
      </c>
      <c r="C384" s="27" t="s">
        <v>471</v>
      </c>
      <c r="D384" s="27">
        <v>12</v>
      </c>
      <c r="E384" s="27">
        <v>123</v>
      </c>
      <c r="F384" s="27">
        <v>1231</v>
      </c>
      <c r="G384" s="27" t="s">
        <v>636</v>
      </c>
    </row>
    <row r="385" spans="2:7">
      <c r="B385" s="31" t="s">
        <v>2088</v>
      </c>
      <c r="C385" s="27" t="s">
        <v>471</v>
      </c>
      <c r="D385" s="27">
        <v>12</v>
      </c>
      <c r="E385" s="27">
        <v>123</v>
      </c>
      <c r="F385" s="27">
        <v>1232</v>
      </c>
      <c r="G385" s="27" t="s">
        <v>637</v>
      </c>
    </row>
    <row r="386" spans="2:7">
      <c r="B386" s="31" t="s">
        <v>2088</v>
      </c>
      <c r="C386" s="27" t="s">
        <v>471</v>
      </c>
      <c r="D386" s="27">
        <v>12</v>
      </c>
      <c r="E386" s="27">
        <v>123</v>
      </c>
      <c r="F386" s="27">
        <v>1233</v>
      </c>
      <c r="G386" s="27" t="s">
        <v>638</v>
      </c>
    </row>
    <row r="387" spans="2:7">
      <c r="B387" s="31" t="s">
        <v>2088</v>
      </c>
      <c r="C387" s="27" t="s">
        <v>471</v>
      </c>
      <c r="D387" s="27">
        <v>12</v>
      </c>
      <c r="E387" s="27">
        <v>129</v>
      </c>
      <c r="F387" s="27">
        <v>0</v>
      </c>
      <c r="G387" s="27" t="s">
        <v>639</v>
      </c>
    </row>
    <row r="388" spans="2:7">
      <c r="B388" s="31" t="s">
        <v>2088</v>
      </c>
      <c r="C388" s="27" t="s">
        <v>471</v>
      </c>
      <c r="D388" s="27">
        <v>12</v>
      </c>
      <c r="E388" s="27">
        <v>129</v>
      </c>
      <c r="F388" s="27">
        <v>1291</v>
      </c>
      <c r="G388" s="27" t="s">
        <v>640</v>
      </c>
    </row>
    <row r="389" spans="2:7">
      <c r="B389" s="31" t="s">
        <v>2088</v>
      </c>
      <c r="C389" s="27" t="s">
        <v>471</v>
      </c>
      <c r="D389" s="27">
        <v>12</v>
      </c>
      <c r="E389" s="27">
        <v>129</v>
      </c>
      <c r="F389" s="27">
        <v>1292</v>
      </c>
      <c r="G389" s="27" t="s">
        <v>641</v>
      </c>
    </row>
    <row r="390" spans="2:7">
      <c r="B390" s="31" t="s">
        <v>2088</v>
      </c>
      <c r="C390" s="27" t="s">
        <v>471</v>
      </c>
      <c r="D390" s="27">
        <v>12</v>
      </c>
      <c r="E390" s="27">
        <v>129</v>
      </c>
      <c r="F390" s="27">
        <v>1299</v>
      </c>
      <c r="G390" s="27" t="s">
        <v>642</v>
      </c>
    </row>
    <row r="391" spans="2:7">
      <c r="B391" s="31" t="s">
        <v>2088</v>
      </c>
      <c r="C391" s="27" t="s">
        <v>471</v>
      </c>
      <c r="D391" s="27">
        <v>13</v>
      </c>
      <c r="E391" s="27">
        <v>0</v>
      </c>
      <c r="F391" s="27">
        <v>0</v>
      </c>
      <c r="G391" s="27" t="s">
        <v>643</v>
      </c>
    </row>
    <row r="392" spans="2:7">
      <c r="B392" s="31" t="s">
        <v>2088</v>
      </c>
      <c r="C392" s="27" t="s">
        <v>471</v>
      </c>
      <c r="D392" s="27">
        <v>13</v>
      </c>
      <c r="E392" s="27">
        <v>130</v>
      </c>
      <c r="F392" s="27">
        <v>0</v>
      </c>
      <c r="G392" s="27" t="s">
        <v>644</v>
      </c>
    </row>
    <row r="393" spans="2:7">
      <c r="B393" s="31" t="s">
        <v>2088</v>
      </c>
      <c r="C393" s="27" t="s">
        <v>471</v>
      </c>
      <c r="D393" s="27">
        <v>13</v>
      </c>
      <c r="E393" s="27">
        <v>130</v>
      </c>
      <c r="F393" s="27">
        <v>1300</v>
      </c>
      <c r="G393" s="27" t="s">
        <v>298</v>
      </c>
    </row>
    <row r="394" spans="2:7">
      <c r="B394" s="31" t="s">
        <v>2088</v>
      </c>
      <c r="C394" s="27" t="s">
        <v>471</v>
      </c>
      <c r="D394" s="27">
        <v>13</v>
      </c>
      <c r="E394" s="27">
        <v>130</v>
      </c>
      <c r="F394" s="27">
        <v>1309</v>
      </c>
      <c r="G394" s="27" t="s">
        <v>299</v>
      </c>
    </row>
    <row r="395" spans="2:7">
      <c r="B395" s="31" t="s">
        <v>2088</v>
      </c>
      <c r="C395" s="27" t="s">
        <v>471</v>
      </c>
      <c r="D395" s="27">
        <v>13</v>
      </c>
      <c r="E395" s="27">
        <v>131</v>
      </c>
      <c r="F395" s="27">
        <v>0</v>
      </c>
      <c r="G395" s="27" t="s">
        <v>645</v>
      </c>
    </row>
    <row r="396" spans="2:7">
      <c r="B396" s="31" t="s">
        <v>2088</v>
      </c>
      <c r="C396" s="27" t="s">
        <v>471</v>
      </c>
      <c r="D396" s="27">
        <v>13</v>
      </c>
      <c r="E396" s="27">
        <v>131</v>
      </c>
      <c r="F396" s="27">
        <v>1311</v>
      </c>
      <c r="G396" s="27" t="s">
        <v>646</v>
      </c>
    </row>
    <row r="397" spans="2:7">
      <c r="B397" s="31" t="s">
        <v>2088</v>
      </c>
      <c r="C397" s="27" t="s">
        <v>471</v>
      </c>
      <c r="D397" s="27">
        <v>13</v>
      </c>
      <c r="E397" s="27">
        <v>131</v>
      </c>
      <c r="F397" s="27">
        <v>1312</v>
      </c>
      <c r="G397" s="27" t="s">
        <v>647</v>
      </c>
    </row>
    <row r="398" spans="2:7">
      <c r="B398" s="31" t="s">
        <v>2088</v>
      </c>
      <c r="C398" s="27" t="s">
        <v>471</v>
      </c>
      <c r="D398" s="27">
        <v>13</v>
      </c>
      <c r="E398" s="27">
        <v>131</v>
      </c>
      <c r="F398" s="27">
        <v>1313</v>
      </c>
      <c r="G398" s="27" t="s">
        <v>648</v>
      </c>
    </row>
    <row r="399" spans="2:7">
      <c r="B399" s="31" t="s">
        <v>2088</v>
      </c>
      <c r="C399" s="27" t="s">
        <v>471</v>
      </c>
      <c r="D399" s="27">
        <v>13</v>
      </c>
      <c r="E399" s="27">
        <v>132</v>
      </c>
      <c r="F399" s="27">
        <v>0</v>
      </c>
      <c r="G399" s="27" t="s">
        <v>649</v>
      </c>
    </row>
    <row r="400" spans="2:7">
      <c r="B400" s="31" t="s">
        <v>2088</v>
      </c>
      <c r="C400" s="27" t="s">
        <v>471</v>
      </c>
      <c r="D400" s="27">
        <v>13</v>
      </c>
      <c r="E400" s="27">
        <v>132</v>
      </c>
      <c r="F400" s="27">
        <v>1321</v>
      </c>
      <c r="G400" s="27" t="s">
        <v>649</v>
      </c>
    </row>
    <row r="401" spans="2:7">
      <c r="B401" s="31" t="s">
        <v>2088</v>
      </c>
      <c r="C401" s="27" t="s">
        <v>471</v>
      </c>
      <c r="D401" s="27">
        <v>13</v>
      </c>
      <c r="E401" s="27">
        <v>133</v>
      </c>
      <c r="F401" s="27">
        <v>0</v>
      </c>
      <c r="G401" s="27" t="s">
        <v>650</v>
      </c>
    </row>
    <row r="402" spans="2:7">
      <c r="B402" s="31" t="s">
        <v>2088</v>
      </c>
      <c r="C402" s="27" t="s">
        <v>471</v>
      </c>
      <c r="D402" s="27">
        <v>13</v>
      </c>
      <c r="E402" s="27">
        <v>133</v>
      </c>
      <c r="F402" s="27">
        <v>1331</v>
      </c>
      <c r="G402" s="27" t="s">
        <v>650</v>
      </c>
    </row>
    <row r="403" spans="2:7">
      <c r="B403" s="31" t="s">
        <v>2088</v>
      </c>
      <c r="C403" s="27" t="s">
        <v>471</v>
      </c>
      <c r="D403" s="27">
        <v>13</v>
      </c>
      <c r="E403" s="27">
        <v>139</v>
      </c>
      <c r="F403" s="27">
        <v>0</v>
      </c>
      <c r="G403" s="27" t="s">
        <v>651</v>
      </c>
    </row>
    <row r="404" spans="2:7">
      <c r="B404" s="31" t="s">
        <v>2088</v>
      </c>
      <c r="C404" s="27" t="s">
        <v>471</v>
      </c>
      <c r="D404" s="27">
        <v>13</v>
      </c>
      <c r="E404" s="27">
        <v>139</v>
      </c>
      <c r="F404" s="27">
        <v>1391</v>
      </c>
      <c r="G404" s="27" t="s">
        <v>652</v>
      </c>
    </row>
    <row r="405" spans="2:7">
      <c r="B405" s="31" t="s">
        <v>2088</v>
      </c>
      <c r="C405" s="27" t="s">
        <v>471</v>
      </c>
      <c r="D405" s="27">
        <v>13</v>
      </c>
      <c r="E405" s="27">
        <v>139</v>
      </c>
      <c r="F405" s="27">
        <v>1392</v>
      </c>
      <c r="G405" s="27" t="s">
        <v>653</v>
      </c>
    </row>
    <row r="406" spans="2:7">
      <c r="B406" s="31" t="s">
        <v>2088</v>
      </c>
      <c r="C406" s="27" t="s">
        <v>471</v>
      </c>
      <c r="D406" s="27">
        <v>13</v>
      </c>
      <c r="E406" s="27">
        <v>139</v>
      </c>
      <c r="F406" s="27">
        <v>1393</v>
      </c>
      <c r="G406" s="27" t="s">
        <v>654</v>
      </c>
    </row>
    <row r="407" spans="2:7">
      <c r="B407" s="31" t="s">
        <v>2088</v>
      </c>
      <c r="C407" s="27" t="s">
        <v>471</v>
      </c>
      <c r="D407" s="27">
        <v>13</v>
      </c>
      <c r="E407" s="27">
        <v>139</v>
      </c>
      <c r="F407" s="27">
        <v>1399</v>
      </c>
      <c r="G407" s="27" t="s">
        <v>655</v>
      </c>
    </row>
    <row r="408" spans="2:7">
      <c r="B408" s="31" t="s">
        <v>2088</v>
      </c>
      <c r="C408" s="27" t="s">
        <v>471</v>
      </c>
      <c r="D408" s="27">
        <v>14</v>
      </c>
      <c r="E408" s="27">
        <v>0</v>
      </c>
      <c r="F408" s="27">
        <v>0</v>
      </c>
      <c r="G408" s="27" t="s">
        <v>656</v>
      </c>
    </row>
    <row r="409" spans="2:7">
      <c r="B409" s="31" t="s">
        <v>2088</v>
      </c>
      <c r="C409" s="27" t="s">
        <v>471</v>
      </c>
      <c r="D409" s="27">
        <v>14</v>
      </c>
      <c r="E409" s="27">
        <v>140</v>
      </c>
      <c r="F409" s="27">
        <v>0</v>
      </c>
      <c r="G409" s="27" t="s">
        <v>657</v>
      </c>
    </row>
    <row r="410" spans="2:7">
      <c r="B410" s="31" t="s">
        <v>2088</v>
      </c>
      <c r="C410" s="27" t="s">
        <v>471</v>
      </c>
      <c r="D410" s="27">
        <v>14</v>
      </c>
      <c r="E410" s="27">
        <v>140</v>
      </c>
      <c r="F410" s="27">
        <v>1400</v>
      </c>
      <c r="G410" s="27" t="s">
        <v>298</v>
      </c>
    </row>
    <row r="411" spans="2:7">
      <c r="B411" s="31" t="s">
        <v>2088</v>
      </c>
      <c r="C411" s="27" t="s">
        <v>471</v>
      </c>
      <c r="D411" s="27">
        <v>14</v>
      </c>
      <c r="E411" s="27">
        <v>140</v>
      </c>
      <c r="F411" s="27">
        <v>1409</v>
      </c>
      <c r="G411" s="27" t="s">
        <v>299</v>
      </c>
    </row>
    <row r="412" spans="2:7">
      <c r="B412" s="31" t="s">
        <v>2088</v>
      </c>
      <c r="C412" s="27" t="s">
        <v>471</v>
      </c>
      <c r="D412" s="27">
        <v>14</v>
      </c>
      <c r="E412" s="27">
        <v>141</v>
      </c>
      <c r="F412" s="27">
        <v>0</v>
      </c>
      <c r="G412" s="27" t="s">
        <v>658</v>
      </c>
    </row>
    <row r="413" spans="2:7">
      <c r="B413" s="31" t="s">
        <v>2088</v>
      </c>
      <c r="C413" s="27" t="s">
        <v>471</v>
      </c>
      <c r="D413" s="27">
        <v>14</v>
      </c>
      <c r="E413" s="27">
        <v>141</v>
      </c>
      <c r="F413" s="27">
        <v>1411</v>
      </c>
      <c r="G413" s="27" t="s">
        <v>658</v>
      </c>
    </row>
    <row r="414" spans="2:7">
      <c r="B414" s="31" t="s">
        <v>2088</v>
      </c>
      <c r="C414" s="27" t="s">
        <v>471</v>
      </c>
      <c r="D414" s="27">
        <v>14</v>
      </c>
      <c r="E414" s="27">
        <v>142</v>
      </c>
      <c r="F414" s="27">
        <v>0</v>
      </c>
      <c r="G414" s="27" t="s">
        <v>659</v>
      </c>
    </row>
    <row r="415" spans="2:7">
      <c r="B415" s="31" t="s">
        <v>2088</v>
      </c>
      <c r="C415" s="27" t="s">
        <v>471</v>
      </c>
      <c r="D415" s="27">
        <v>14</v>
      </c>
      <c r="E415" s="27">
        <v>142</v>
      </c>
      <c r="F415" s="27">
        <v>1421</v>
      </c>
      <c r="G415" s="27" t="s">
        <v>660</v>
      </c>
    </row>
    <row r="416" spans="2:7">
      <c r="B416" s="31" t="s">
        <v>2088</v>
      </c>
      <c r="C416" s="27" t="s">
        <v>471</v>
      </c>
      <c r="D416" s="27">
        <v>14</v>
      </c>
      <c r="E416" s="27">
        <v>142</v>
      </c>
      <c r="F416" s="27">
        <v>1422</v>
      </c>
      <c r="G416" s="27" t="s">
        <v>661</v>
      </c>
    </row>
    <row r="417" spans="2:7">
      <c r="B417" s="31" t="s">
        <v>2088</v>
      </c>
      <c r="C417" s="27" t="s">
        <v>471</v>
      </c>
      <c r="D417" s="27">
        <v>14</v>
      </c>
      <c r="E417" s="27">
        <v>142</v>
      </c>
      <c r="F417" s="27">
        <v>1423</v>
      </c>
      <c r="G417" s="27" t="s">
        <v>662</v>
      </c>
    </row>
    <row r="418" spans="2:7">
      <c r="B418" s="31" t="s">
        <v>2088</v>
      </c>
      <c r="C418" s="27" t="s">
        <v>471</v>
      </c>
      <c r="D418" s="27">
        <v>14</v>
      </c>
      <c r="E418" s="27">
        <v>142</v>
      </c>
      <c r="F418" s="27">
        <v>1424</v>
      </c>
      <c r="G418" s="27" t="s">
        <v>663</v>
      </c>
    </row>
    <row r="419" spans="2:7">
      <c r="B419" s="31" t="s">
        <v>2088</v>
      </c>
      <c r="C419" s="27" t="s">
        <v>471</v>
      </c>
      <c r="D419" s="27">
        <v>14</v>
      </c>
      <c r="E419" s="27">
        <v>143</v>
      </c>
      <c r="F419" s="27">
        <v>0</v>
      </c>
      <c r="G419" s="27" t="s">
        <v>664</v>
      </c>
    </row>
    <row r="420" spans="2:7">
      <c r="B420" s="31" t="s">
        <v>2088</v>
      </c>
      <c r="C420" s="27" t="s">
        <v>471</v>
      </c>
      <c r="D420" s="27">
        <v>14</v>
      </c>
      <c r="E420" s="27">
        <v>143</v>
      </c>
      <c r="F420" s="27">
        <v>1431</v>
      </c>
      <c r="G420" s="27" t="s">
        <v>665</v>
      </c>
    </row>
    <row r="421" spans="2:7">
      <c r="B421" s="31" t="s">
        <v>2088</v>
      </c>
      <c r="C421" s="27" t="s">
        <v>471</v>
      </c>
      <c r="D421" s="27">
        <v>14</v>
      </c>
      <c r="E421" s="27">
        <v>143</v>
      </c>
      <c r="F421" s="27">
        <v>1432</v>
      </c>
      <c r="G421" s="27" t="s">
        <v>666</v>
      </c>
    </row>
    <row r="422" spans="2:7">
      <c r="B422" s="31" t="s">
        <v>2088</v>
      </c>
      <c r="C422" s="27" t="s">
        <v>471</v>
      </c>
      <c r="D422" s="27">
        <v>14</v>
      </c>
      <c r="E422" s="27">
        <v>143</v>
      </c>
      <c r="F422" s="27">
        <v>1433</v>
      </c>
      <c r="G422" s="27" t="s">
        <v>667</v>
      </c>
    </row>
    <row r="423" spans="2:7">
      <c r="B423" s="31" t="s">
        <v>2088</v>
      </c>
      <c r="C423" s="27" t="s">
        <v>471</v>
      </c>
      <c r="D423" s="27">
        <v>14</v>
      </c>
      <c r="E423" s="27">
        <v>144</v>
      </c>
      <c r="F423" s="27">
        <v>0</v>
      </c>
      <c r="G423" s="27" t="s">
        <v>668</v>
      </c>
    </row>
    <row r="424" spans="2:7">
      <c r="B424" s="31" t="s">
        <v>2088</v>
      </c>
      <c r="C424" s="27" t="s">
        <v>471</v>
      </c>
      <c r="D424" s="27">
        <v>14</v>
      </c>
      <c r="E424" s="27">
        <v>144</v>
      </c>
      <c r="F424" s="27">
        <v>1441</v>
      </c>
      <c r="G424" s="27" t="s">
        <v>669</v>
      </c>
    </row>
    <row r="425" spans="2:7">
      <c r="B425" s="31" t="s">
        <v>2088</v>
      </c>
      <c r="C425" s="27" t="s">
        <v>471</v>
      </c>
      <c r="D425" s="27">
        <v>14</v>
      </c>
      <c r="E425" s="27">
        <v>144</v>
      </c>
      <c r="F425" s="27">
        <v>1442</v>
      </c>
      <c r="G425" s="27" t="s">
        <v>670</v>
      </c>
    </row>
    <row r="426" spans="2:7">
      <c r="B426" s="31" t="s">
        <v>2088</v>
      </c>
      <c r="C426" s="27" t="s">
        <v>471</v>
      </c>
      <c r="D426" s="27">
        <v>14</v>
      </c>
      <c r="E426" s="27">
        <v>144</v>
      </c>
      <c r="F426" s="27">
        <v>1449</v>
      </c>
      <c r="G426" s="27" t="s">
        <v>671</v>
      </c>
    </row>
    <row r="427" spans="2:7">
      <c r="B427" s="31" t="s">
        <v>2088</v>
      </c>
      <c r="C427" s="27" t="s">
        <v>471</v>
      </c>
      <c r="D427" s="27">
        <v>14</v>
      </c>
      <c r="E427" s="27">
        <v>145</v>
      </c>
      <c r="F427" s="27">
        <v>0</v>
      </c>
      <c r="G427" s="27" t="s">
        <v>672</v>
      </c>
    </row>
    <row r="428" spans="2:7">
      <c r="B428" s="31" t="s">
        <v>2088</v>
      </c>
      <c r="C428" s="27" t="s">
        <v>471</v>
      </c>
      <c r="D428" s="27">
        <v>14</v>
      </c>
      <c r="E428" s="27">
        <v>145</v>
      </c>
      <c r="F428" s="27">
        <v>1451</v>
      </c>
      <c r="G428" s="27" t="s">
        <v>673</v>
      </c>
    </row>
    <row r="429" spans="2:7">
      <c r="B429" s="31" t="s">
        <v>2088</v>
      </c>
      <c r="C429" s="27" t="s">
        <v>471</v>
      </c>
      <c r="D429" s="27">
        <v>14</v>
      </c>
      <c r="E429" s="27">
        <v>145</v>
      </c>
      <c r="F429" s="27">
        <v>1452</v>
      </c>
      <c r="G429" s="27" t="s">
        <v>674</v>
      </c>
    </row>
    <row r="430" spans="2:7">
      <c r="B430" s="31" t="s">
        <v>2088</v>
      </c>
      <c r="C430" s="27" t="s">
        <v>471</v>
      </c>
      <c r="D430" s="27">
        <v>14</v>
      </c>
      <c r="E430" s="27">
        <v>145</v>
      </c>
      <c r="F430" s="27">
        <v>1453</v>
      </c>
      <c r="G430" s="27" t="s">
        <v>675</v>
      </c>
    </row>
    <row r="431" spans="2:7">
      <c r="B431" s="31" t="s">
        <v>2088</v>
      </c>
      <c r="C431" s="27" t="s">
        <v>471</v>
      </c>
      <c r="D431" s="27">
        <v>14</v>
      </c>
      <c r="E431" s="27">
        <v>145</v>
      </c>
      <c r="F431" s="27">
        <v>1454</v>
      </c>
      <c r="G431" s="27" t="s">
        <v>676</v>
      </c>
    </row>
    <row r="432" spans="2:7">
      <c r="B432" s="31" t="s">
        <v>2088</v>
      </c>
      <c r="C432" s="27" t="s">
        <v>471</v>
      </c>
      <c r="D432" s="27">
        <v>14</v>
      </c>
      <c r="E432" s="27">
        <v>149</v>
      </c>
      <c r="F432" s="27">
        <v>0</v>
      </c>
      <c r="G432" s="27" t="s">
        <v>677</v>
      </c>
    </row>
    <row r="433" spans="2:7">
      <c r="B433" s="31" t="s">
        <v>2088</v>
      </c>
      <c r="C433" s="27" t="s">
        <v>471</v>
      </c>
      <c r="D433" s="27">
        <v>14</v>
      </c>
      <c r="E433" s="27">
        <v>149</v>
      </c>
      <c r="F433" s="27">
        <v>1499</v>
      </c>
      <c r="G433" s="27" t="s">
        <v>677</v>
      </c>
    </row>
    <row r="434" spans="2:7">
      <c r="B434" s="31" t="s">
        <v>2088</v>
      </c>
      <c r="C434" s="27" t="s">
        <v>471</v>
      </c>
      <c r="D434" s="27">
        <v>15</v>
      </c>
      <c r="E434" s="27">
        <v>0</v>
      </c>
      <c r="F434" s="27">
        <v>0</v>
      </c>
      <c r="G434" s="27" t="s">
        <v>678</v>
      </c>
    </row>
    <row r="435" spans="2:7">
      <c r="B435" s="31" t="s">
        <v>2088</v>
      </c>
      <c r="C435" s="27" t="s">
        <v>471</v>
      </c>
      <c r="D435" s="27">
        <v>15</v>
      </c>
      <c r="E435" s="27">
        <v>150</v>
      </c>
      <c r="F435" s="27">
        <v>0</v>
      </c>
      <c r="G435" s="27" t="s">
        <v>679</v>
      </c>
    </row>
    <row r="436" spans="2:7">
      <c r="B436" s="31" t="s">
        <v>2088</v>
      </c>
      <c r="C436" s="27" t="s">
        <v>471</v>
      </c>
      <c r="D436" s="27">
        <v>15</v>
      </c>
      <c r="E436" s="27">
        <v>150</v>
      </c>
      <c r="F436" s="27">
        <v>1500</v>
      </c>
      <c r="G436" s="27" t="s">
        <v>298</v>
      </c>
    </row>
    <row r="437" spans="2:7">
      <c r="B437" s="31" t="s">
        <v>2088</v>
      </c>
      <c r="C437" s="27" t="s">
        <v>471</v>
      </c>
      <c r="D437" s="27">
        <v>15</v>
      </c>
      <c r="E437" s="27">
        <v>150</v>
      </c>
      <c r="F437" s="27">
        <v>1509</v>
      </c>
      <c r="G437" s="27" t="s">
        <v>299</v>
      </c>
    </row>
    <row r="438" spans="2:7">
      <c r="B438" s="31" t="s">
        <v>2088</v>
      </c>
      <c r="C438" s="27" t="s">
        <v>471</v>
      </c>
      <c r="D438" s="27">
        <v>15</v>
      </c>
      <c r="E438" s="27">
        <v>151</v>
      </c>
      <c r="F438" s="27">
        <v>0</v>
      </c>
      <c r="G438" s="27" t="s">
        <v>680</v>
      </c>
    </row>
    <row r="439" spans="2:7">
      <c r="B439" s="31" t="s">
        <v>2088</v>
      </c>
      <c r="C439" s="27" t="s">
        <v>471</v>
      </c>
      <c r="D439" s="27">
        <v>15</v>
      </c>
      <c r="E439" s="27">
        <v>151</v>
      </c>
      <c r="F439" s="27">
        <v>1511</v>
      </c>
      <c r="G439" s="27" t="s">
        <v>681</v>
      </c>
    </row>
    <row r="440" spans="2:7">
      <c r="B440" s="31" t="s">
        <v>2088</v>
      </c>
      <c r="C440" s="27" t="s">
        <v>471</v>
      </c>
      <c r="D440" s="27">
        <v>15</v>
      </c>
      <c r="E440" s="27">
        <v>151</v>
      </c>
      <c r="F440" s="27">
        <v>1512</v>
      </c>
      <c r="G440" s="27" t="s">
        <v>682</v>
      </c>
    </row>
    <row r="441" spans="2:7">
      <c r="B441" s="31" t="s">
        <v>2088</v>
      </c>
      <c r="C441" s="27" t="s">
        <v>471</v>
      </c>
      <c r="D441" s="27">
        <v>15</v>
      </c>
      <c r="E441" s="27">
        <v>151</v>
      </c>
      <c r="F441" s="27">
        <v>1513</v>
      </c>
      <c r="G441" s="27" t="s">
        <v>683</v>
      </c>
    </row>
    <row r="442" spans="2:7">
      <c r="B442" s="31" t="s">
        <v>2088</v>
      </c>
      <c r="C442" s="27" t="s">
        <v>471</v>
      </c>
      <c r="D442" s="27">
        <v>15</v>
      </c>
      <c r="E442" s="27">
        <v>152</v>
      </c>
      <c r="F442" s="27">
        <v>0</v>
      </c>
      <c r="G442" s="27" t="s">
        <v>684</v>
      </c>
    </row>
    <row r="443" spans="2:7">
      <c r="B443" s="31" t="s">
        <v>2088</v>
      </c>
      <c r="C443" s="27" t="s">
        <v>471</v>
      </c>
      <c r="D443" s="27">
        <v>15</v>
      </c>
      <c r="E443" s="27">
        <v>152</v>
      </c>
      <c r="F443" s="27">
        <v>1521</v>
      </c>
      <c r="G443" s="27" t="s">
        <v>684</v>
      </c>
    </row>
    <row r="444" spans="2:7">
      <c r="B444" s="31" t="s">
        <v>2088</v>
      </c>
      <c r="C444" s="27" t="s">
        <v>471</v>
      </c>
      <c r="D444" s="27">
        <v>15</v>
      </c>
      <c r="E444" s="27">
        <v>153</v>
      </c>
      <c r="F444" s="27">
        <v>0</v>
      </c>
      <c r="G444" s="27" t="s">
        <v>685</v>
      </c>
    </row>
    <row r="445" spans="2:7">
      <c r="B445" s="31" t="s">
        <v>2088</v>
      </c>
      <c r="C445" s="27" t="s">
        <v>471</v>
      </c>
      <c r="D445" s="27">
        <v>15</v>
      </c>
      <c r="E445" s="27">
        <v>153</v>
      </c>
      <c r="F445" s="27">
        <v>1531</v>
      </c>
      <c r="G445" s="27" t="s">
        <v>686</v>
      </c>
    </row>
    <row r="446" spans="2:7">
      <c r="B446" s="31" t="s">
        <v>2088</v>
      </c>
      <c r="C446" s="27" t="s">
        <v>471</v>
      </c>
      <c r="D446" s="27">
        <v>15</v>
      </c>
      <c r="E446" s="27">
        <v>153</v>
      </c>
      <c r="F446" s="27">
        <v>1532</v>
      </c>
      <c r="G446" s="27" t="s">
        <v>687</v>
      </c>
    </row>
    <row r="447" spans="2:7">
      <c r="B447" s="31" t="s">
        <v>2088</v>
      </c>
      <c r="C447" s="27" t="s">
        <v>471</v>
      </c>
      <c r="D447" s="27">
        <v>15</v>
      </c>
      <c r="E447" s="27">
        <v>159</v>
      </c>
      <c r="F447" s="27">
        <v>0</v>
      </c>
      <c r="G447" s="27" t="s">
        <v>688</v>
      </c>
    </row>
    <row r="448" spans="2:7">
      <c r="B448" s="31" t="s">
        <v>2088</v>
      </c>
      <c r="C448" s="27" t="s">
        <v>471</v>
      </c>
      <c r="D448" s="27">
        <v>15</v>
      </c>
      <c r="E448" s="27">
        <v>159</v>
      </c>
      <c r="F448" s="27">
        <v>1591</v>
      </c>
      <c r="G448" s="27" t="s">
        <v>688</v>
      </c>
    </row>
    <row r="449" spans="2:7">
      <c r="B449" s="31" t="s">
        <v>2088</v>
      </c>
      <c r="C449" s="27" t="s">
        <v>471</v>
      </c>
      <c r="D449" s="27">
        <v>16</v>
      </c>
      <c r="E449" s="27">
        <v>0</v>
      </c>
      <c r="F449" s="27">
        <v>0</v>
      </c>
      <c r="G449" s="27" t="s">
        <v>689</v>
      </c>
    </row>
    <row r="450" spans="2:7">
      <c r="B450" s="31" t="s">
        <v>2088</v>
      </c>
      <c r="C450" s="27" t="s">
        <v>471</v>
      </c>
      <c r="D450" s="27">
        <v>16</v>
      </c>
      <c r="E450" s="27">
        <v>160</v>
      </c>
      <c r="F450" s="27">
        <v>0</v>
      </c>
      <c r="G450" s="27" t="s">
        <v>690</v>
      </c>
    </row>
    <row r="451" spans="2:7">
      <c r="B451" s="31" t="s">
        <v>2088</v>
      </c>
      <c r="C451" s="27" t="s">
        <v>471</v>
      </c>
      <c r="D451" s="27">
        <v>16</v>
      </c>
      <c r="E451" s="27">
        <v>160</v>
      </c>
      <c r="F451" s="27">
        <v>1600</v>
      </c>
      <c r="G451" s="27" t="s">
        <v>298</v>
      </c>
    </row>
    <row r="452" spans="2:7">
      <c r="B452" s="31" t="s">
        <v>2088</v>
      </c>
      <c r="C452" s="27" t="s">
        <v>471</v>
      </c>
      <c r="D452" s="27">
        <v>16</v>
      </c>
      <c r="E452" s="27">
        <v>160</v>
      </c>
      <c r="F452" s="27">
        <v>1609</v>
      </c>
      <c r="G452" s="27" t="s">
        <v>299</v>
      </c>
    </row>
    <row r="453" spans="2:7">
      <c r="B453" s="31" t="s">
        <v>2088</v>
      </c>
      <c r="C453" s="27" t="s">
        <v>471</v>
      </c>
      <c r="D453" s="27">
        <v>16</v>
      </c>
      <c r="E453" s="27">
        <v>161</v>
      </c>
      <c r="F453" s="27">
        <v>0</v>
      </c>
      <c r="G453" s="27" t="s">
        <v>691</v>
      </c>
    </row>
    <row r="454" spans="2:7">
      <c r="B454" s="31" t="s">
        <v>2088</v>
      </c>
      <c r="C454" s="27" t="s">
        <v>471</v>
      </c>
      <c r="D454" s="27">
        <v>16</v>
      </c>
      <c r="E454" s="27">
        <v>161</v>
      </c>
      <c r="F454" s="27">
        <v>1611</v>
      </c>
      <c r="G454" s="27" t="s">
        <v>692</v>
      </c>
    </row>
    <row r="455" spans="2:7">
      <c r="B455" s="31" t="s">
        <v>2088</v>
      </c>
      <c r="C455" s="27" t="s">
        <v>471</v>
      </c>
      <c r="D455" s="27">
        <v>16</v>
      </c>
      <c r="E455" s="27">
        <v>161</v>
      </c>
      <c r="F455" s="27">
        <v>1612</v>
      </c>
      <c r="G455" s="27" t="s">
        <v>693</v>
      </c>
    </row>
    <row r="456" spans="2:7">
      <c r="B456" s="31" t="s">
        <v>2088</v>
      </c>
      <c r="C456" s="27" t="s">
        <v>471</v>
      </c>
      <c r="D456" s="27">
        <v>16</v>
      </c>
      <c r="E456" s="27">
        <v>161</v>
      </c>
      <c r="F456" s="27">
        <v>1619</v>
      </c>
      <c r="G456" s="27" t="s">
        <v>694</v>
      </c>
    </row>
    <row r="457" spans="2:7">
      <c r="B457" s="31" t="s">
        <v>2088</v>
      </c>
      <c r="C457" s="27" t="s">
        <v>471</v>
      </c>
      <c r="D457" s="27">
        <v>16</v>
      </c>
      <c r="E457" s="27">
        <v>162</v>
      </c>
      <c r="F457" s="27">
        <v>0</v>
      </c>
      <c r="G457" s="27" t="s">
        <v>695</v>
      </c>
    </row>
    <row r="458" spans="2:7">
      <c r="B458" s="31" t="s">
        <v>2088</v>
      </c>
      <c r="C458" s="27" t="s">
        <v>471</v>
      </c>
      <c r="D458" s="27">
        <v>16</v>
      </c>
      <c r="E458" s="27">
        <v>162</v>
      </c>
      <c r="F458" s="27">
        <v>1621</v>
      </c>
      <c r="G458" s="27" t="s">
        <v>696</v>
      </c>
    </row>
    <row r="459" spans="2:7">
      <c r="B459" s="31" t="s">
        <v>2088</v>
      </c>
      <c r="C459" s="27" t="s">
        <v>471</v>
      </c>
      <c r="D459" s="27">
        <v>16</v>
      </c>
      <c r="E459" s="27">
        <v>162</v>
      </c>
      <c r="F459" s="27">
        <v>1622</v>
      </c>
      <c r="G459" s="27" t="s">
        <v>697</v>
      </c>
    </row>
    <row r="460" spans="2:7">
      <c r="B460" s="31" t="s">
        <v>2088</v>
      </c>
      <c r="C460" s="27" t="s">
        <v>471</v>
      </c>
      <c r="D460" s="27">
        <v>16</v>
      </c>
      <c r="E460" s="27">
        <v>162</v>
      </c>
      <c r="F460" s="27">
        <v>1623</v>
      </c>
      <c r="G460" s="27" t="s">
        <v>698</v>
      </c>
    </row>
    <row r="461" spans="2:7">
      <c r="B461" s="31" t="s">
        <v>2088</v>
      </c>
      <c r="C461" s="27" t="s">
        <v>471</v>
      </c>
      <c r="D461" s="27">
        <v>16</v>
      </c>
      <c r="E461" s="27">
        <v>162</v>
      </c>
      <c r="F461" s="27">
        <v>1624</v>
      </c>
      <c r="G461" s="27" t="s">
        <v>699</v>
      </c>
    </row>
    <row r="462" spans="2:7">
      <c r="B462" s="31" t="s">
        <v>2088</v>
      </c>
      <c r="C462" s="27" t="s">
        <v>471</v>
      </c>
      <c r="D462" s="27">
        <v>16</v>
      </c>
      <c r="E462" s="27">
        <v>162</v>
      </c>
      <c r="F462" s="27">
        <v>1629</v>
      </c>
      <c r="G462" s="27" t="s">
        <v>700</v>
      </c>
    </row>
    <row r="463" spans="2:7">
      <c r="B463" s="31" t="s">
        <v>2088</v>
      </c>
      <c r="C463" s="27" t="s">
        <v>471</v>
      </c>
      <c r="D463" s="27">
        <v>16</v>
      </c>
      <c r="E463" s="27">
        <v>163</v>
      </c>
      <c r="F463" s="27">
        <v>0</v>
      </c>
      <c r="G463" s="27" t="s">
        <v>701</v>
      </c>
    </row>
    <row r="464" spans="2:7">
      <c r="B464" s="31" t="s">
        <v>2088</v>
      </c>
      <c r="C464" s="27" t="s">
        <v>471</v>
      </c>
      <c r="D464" s="27">
        <v>16</v>
      </c>
      <c r="E464" s="27">
        <v>163</v>
      </c>
      <c r="F464" s="27">
        <v>1631</v>
      </c>
      <c r="G464" s="27" t="s">
        <v>702</v>
      </c>
    </row>
    <row r="465" spans="2:7">
      <c r="B465" s="31" t="s">
        <v>2088</v>
      </c>
      <c r="C465" s="27" t="s">
        <v>471</v>
      </c>
      <c r="D465" s="27">
        <v>16</v>
      </c>
      <c r="E465" s="27">
        <v>163</v>
      </c>
      <c r="F465" s="27">
        <v>1632</v>
      </c>
      <c r="G465" s="27" t="s">
        <v>703</v>
      </c>
    </row>
    <row r="466" spans="2:7">
      <c r="B466" s="31" t="s">
        <v>2088</v>
      </c>
      <c r="C466" s="27" t="s">
        <v>471</v>
      </c>
      <c r="D466" s="27">
        <v>16</v>
      </c>
      <c r="E466" s="27">
        <v>163</v>
      </c>
      <c r="F466" s="27">
        <v>1633</v>
      </c>
      <c r="G466" s="27" t="s">
        <v>704</v>
      </c>
    </row>
    <row r="467" spans="2:7">
      <c r="B467" s="31" t="s">
        <v>2088</v>
      </c>
      <c r="C467" s="27" t="s">
        <v>471</v>
      </c>
      <c r="D467" s="27">
        <v>16</v>
      </c>
      <c r="E467" s="27">
        <v>163</v>
      </c>
      <c r="F467" s="27">
        <v>1634</v>
      </c>
      <c r="G467" s="27" t="s">
        <v>705</v>
      </c>
    </row>
    <row r="468" spans="2:7">
      <c r="B468" s="31" t="s">
        <v>2088</v>
      </c>
      <c r="C468" s="27" t="s">
        <v>471</v>
      </c>
      <c r="D468" s="27">
        <v>16</v>
      </c>
      <c r="E468" s="27">
        <v>163</v>
      </c>
      <c r="F468" s="27">
        <v>1635</v>
      </c>
      <c r="G468" s="27" t="s">
        <v>706</v>
      </c>
    </row>
    <row r="469" spans="2:7">
      <c r="B469" s="31" t="s">
        <v>2088</v>
      </c>
      <c r="C469" s="27" t="s">
        <v>471</v>
      </c>
      <c r="D469" s="27">
        <v>16</v>
      </c>
      <c r="E469" s="27">
        <v>163</v>
      </c>
      <c r="F469" s="27">
        <v>1636</v>
      </c>
      <c r="G469" s="27" t="s">
        <v>707</v>
      </c>
    </row>
    <row r="470" spans="2:7">
      <c r="B470" s="31" t="s">
        <v>2088</v>
      </c>
      <c r="C470" s="27" t="s">
        <v>471</v>
      </c>
      <c r="D470" s="27">
        <v>16</v>
      </c>
      <c r="E470" s="27">
        <v>163</v>
      </c>
      <c r="F470" s="27">
        <v>1639</v>
      </c>
      <c r="G470" s="27" t="s">
        <v>708</v>
      </c>
    </row>
    <row r="471" spans="2:7">
      <c r="B471" s="31" t="s">
        <v>2088</v>
      </c>
      <c r="C471" s="27" t="s">
        <v>471</v>
      </c>
      <c r="D471" s="27">
        <v>16</v>
      </c>
      <c r="E471" s="27">
        <v>164</v>
      </c>
      <c r="F471" s="27">
        <v>0</v>
      </c>
      <c r="G471" s="27" t="s">
        <v>709</v>
      </c>
    </row>
    <row r="472" spans="2:7">
      <c r="B472" s="31" t="s">
        <v>2088</v>
      </c>
      <c r="C472" s="27" t="s">
        <v>471</v>
      </c>
      <c r="D472" s="27">
        <v>16</v>
      </c>
      <c r="E472" s="27">
        <v>164</v>
      </c>
      <c r="F472" s="27">
        <v>1641</v>
      </c>
      <c r="G472" s="27" t="s">
        <v>710</v>
      </c>
    </row>
    <row r="473" spans="2:7">
      <c r="B473" s="31" t="s">
        <v>2088</v>
      </c>
      <c r="C473" s="27" t="s">
        <v>471</v>
      </c>
      <c r="D473" s="27">
        <v>16</v>
      </c>
      <c r="E473" s="27">
        <v>164</v>
      </c>
      <c r="F473" s="27">
        <v>1642</v>
      </c>
      <c r="G473" s="27" t="s">
        <v>711</v>
      </c>
    </row>
    <row r="474" spans="2:7">
      <c r="B474" s="31" t="s">
        <v>2088</v>
      </c>
      <c r="C474" s="27" t="s">
        <v>471</v>
      </c>
      <c r="D474" s="27">
        <v>16</v>
      </c>
      <c r="E474" s="27">
        <v>164</v>
      </c>
      <c r="F474" s="27">
        <v>1643</v>
      </c>
      <c r="G474" s="27" t="s">
        <v>712</v>
      </c>
    </row>
    <row r="475" spans="2:7">
      <c r="B475" s="31" t="s">
        <v>2088</v>
      </c>
      <c r="C475" s="27" t="s">
        <v>471</v>
      </c>
      <c r="D475" s="27">
        <v>16</v>
      </c>
      <c r="E475" s="27">
        <v>164</v>
      </c>
      <c r="F475" s="27">
        <v>1644</v>
      </c>
      <c r="G475" s="27" t="s">
        <v>713</v>
      </c>
    </row>
    <row r="476" spans="2:7">
      <c r="B476" s="31" t="s">
        <v>2088</v>
      </c>
      <c r="C476" s="27" t="s">
        <v>471</v>
      </c>
      <c r="D476" s="27">
        <v>16</v>
      </c>
      <c r="E476" s="27">
        <v>164</v>
      </c>
      <c r="F476" s="27">
        <v>1645</v>
      </c>
      <c r="G476" s="27" t="s">
        <v>714</v>
      </c>
    </row>
    <row r="477" spans="2:7">
      <c r="B477" s="31" t="s">
        <v>2088</v>
      </c>
      <c r="C477" s="27" t="s">
        <v>471</v>
      </c>
      <c r="D477" s="27">
        <v>16</v>
      </c>
      <c r="E477" s="27">
        <v>164</v>
      </c>
      <c r="F477" s="27">
        <v>1646</v>
      </c>
      <c r="G477" s="27" t="s">
        <v>715</v>
      </c>
    </row>
    <row r="478" spans="2:7">
      <c r="B478" s="31" t="s">
        <v>2088</v>
      </c>
      <c r="C478" s="27" t="s">
        <v>471</v>
      </c>
      <c r="D478" s="27">
        <v>16</v>
      </c>
      <c r="E478" s="27">
        <v>164</v>
      </c>
      <c r="F478" s="27">
        <v>1647</v>
      </c>
      <c r="G478" s="27" t="s">
        <v>716</v>
      </c>
    </row>
    <row r="479" spans="2:7">
      <c r="B479" s="31" t="s">
        <v>2088</v>
      </c>
      <c r="C479" s="27" t="s">
        <v>471</v>
      </c>
      <c r="D479" s="27">
        <v>16</v>
      </c>
      <c r="E479" s="27">
        <v>165</v>
      </c>
      <c r="F479" s="27">
        <v>0</v>
      </c>
      <c r="G479" s="27" t="s">
        <v>717</v>
      </c>
    </row>
    <row r="480" spans="2:7">
      <c r="B480" s="31" t="s">
        <v>2088</v>
      </c>
      <c r="C480" s="27" t="s">
        <v>471</v>
      </c>
      <c r="D480" s="27">
        <v>16</v>
      </c>
      <c r="E480" s="27">
        <v>165</v>
      </c>
      <c r="F480" s="27">
        <v>1651</v>
      </c>
      <c r="G480" s="27" t="s">
        <v>718</v>
      </c>
    </row>
    <row r="481" spans="2:7">
      <c r="B481" s="31" t="s">
        <v>2088</v>
      </c>
      <c r="C481" s="27" t="s">
        <v>471</v>
      </c>
      <c r="D481" s="27">
        <v>16</v>
      </c>
      <c r="E481" s="27">
        <v>165</v>
      </c>
      <c r="F481" s="27">
        <v>1652</v>
      </c>
      <c r="G481" s="27" t="s">
        <v>719</v>
      </c>
    </row>
    <row r="482" spans="2:7">
      <c r="B482" s="31" t="s">
        <v>2088</v>
      </c>
      <c r="C482" s="27" t="s">
        <v>471</v>
      </c>
      <c r="D482" s="27">
        <v>16</v>
      </c>
      <c r="E482" s="27">
        <v>165</v>
      </c>
      <c r="F482" s="27">
        <v>1653</v>
      </c>
      <c r="G482" s="27" t="s">
        <v>720</v>
      </c>
    </row>
    <row r="483" spans="2:7">
      <c r="B483" s="31" t="s">
        <v>2088</v>
      </c>
      <c r="C483" s="27" t="s">
        <v>471</v>
      </c>
      <c r="D483" s="27">
        <v>16</v>
      </c>
      <c r="E483" s="27">
        <v>165</v>
      </c>
      <c r="F483" s="27">
        <v>1654</v>
      </c>
      <c r="G483" s="27" t="s">
        <v>721</v>
      </c>
    </row>
    <row r="484" spans="2:7">
      <c r="B484" s="31" t="s">
        <v>2088</v>
      </c>
      <c r="C484" s="27" t="s">
        <v>471</v>
      </c>
      <c r="D484" s="27">
        <v>16</v>
      </c>
      <c r="E484" s="27">
        <v>165</v>
      </c>
      <c r="F484" s="27">
        <v>1655</v>
      </c>
      <c r="G484" s="27" t="s">
        <v>722</v>
      </c>
    </row>
    <row r="485" spans="2:7">
      <c r="B485" s="31" t="s">
        <v>2088</v>
      </c>
      <c r="C485" s="27" t="s">
        <v>471</v>
      </c>
      <c r="D485" s="27">
        <v>16</v>
      </c>
      <c r="E485" s="27">
        <v>166</v>
      </c>
      <c r="F485" s="27">
        <v>0</v>
      </c>
      <c r="G485" s="27" t="s">
        <v>723</v>
      </c>
    </row>
    <row r="486" spans="2:7">
      <c r="B486" s="31" t="s">
        <v>2088</v>
      </c>
      <c r="C486" s="27" t="s">
        <v>471</v>
      </c>
      <c r="D486" s="27">
        <v>16</v>
      </c>
      <c r="E486" s="27">
        <v>166</v>
      </c>
      <c r="F486" s="27">
        <v>1661</v>
      </c>
      <c r="G486" s="27" t="s">
        <v>724</v>
      </c>
    </row>
    <row r="487" spans="2:7">
      <c r="B487" s="31" t="s">
        <v>2088</v>
      </c>
      <c r="C487" s="27" t="s">
        <v>471</v>
      </c>
      <c r="D487" s="27">
        <v>16</v>
      </c>
      <c r="E487" s="27">
        <v>166</v>
      </c>
      <c r="F487" s="27">
        <v>1662</v>
      </c>
      <c r="G487" s="27" t="s">
        <v>725</v>
      </c>
    </row>
    <row r="488" spans="2:7">
      <c r="B488" s="31" t="s">
        <v>2088</v>
      </c>
      <c r="C488" s="27" t="s">
        <v>471</v>
      </c>
      <c r="D488" s="27">
        <v>16</v>
      </c>
      <c r="E488" s="27">
        <v>166</v>
      </c>
      <c r="F488" s="27">
        <v>1669</v>
      </c>
      <c r="G488" s="27" t="s">
        <v>726</v>
      </c>
    </row>
    <row r="489" spans="2:7">
      <c r="B489" s="31" t="s">
        <v>2088</v>
      </c>
      <c r="C489" s="27" t="s">
        <v>471</v>
      </c>
      <c r="D489" s="27">
        <v>16</v>
      </c>
      <c r="E489" s="27">
        <v>169</v>
      </c>
      <c r="F489" s="27">
        <v>0</v>
      </c>
      <c r="G489" s="27" t="s">
        <v>727</v>
      </c>
    </row>
    <row r="490" spans="2:7">
      <c r="B490" s="31" t="s">
        <v>2088</v>
      </c>
      <c r="C490" s="27" t="s">
        <v>471</v>
      </c>
      <c r="D490" s="27">
        <v>16</v>
      </c>
      <c r="E490" s="27">
        <v>169</v>
      </c>
      <c r="F490" s="27">
        <v>1691</v>
      </c>
      <c r="G490" s="27" t="s">
        <v>728</v>
      </c>
    </row>
    <row r="491" spans="2:7">
      <c r="B491" s="31" t="s">
        <v>2088</v>
      </c>
      <c r="C491" s="27" t="s">
        <v>471</v>
      </c>
      <c r="D491" s="27">
        <v>16</v>
      </c>
      <c r="E491" s="27">
        <v>169</v>
      </c>
      <c r="F491" s="27">
        <v>1692</v>
      </c>
      <c r="G491" s="27" t="s">
        <v>729</v>
      </c>
    </row>
    <row r="492" spans="2:7">
      <c r="B492" s="31" t="s">
        <v>2088</v>
      </c>
      <c r="C492" s="27" t="s">
        <v>471</v>
      </c>
      <c r="D492" s="27">
        <v>16</v>
      </c>
      <c r="E492" s="27">
        <v>169</v>
      </c>
      <c r="F492" s="27">
        <v>1693</v>
      </c>
      <c r="G492" s="27" t="s">
        <v>730</v>
      </c>
    </row>
    <row r="493" spans="2:7">
      <c r="B493" s="31" t="s">
        <v>2088</v>
      </c>
      <c r="C493" s="27" t="s">
        <v>471</v>
      </c>
      <c r="D493" s="27">
        <v>16</v>
      </c>
      <c r="E493" s="27">
        <v>169</v>
      </c>
      <c r="F493" s="27">
        <v>1694</v>
      </c>
      <c r="G493" s="27" t="s">
        <v>731</v>
      </c>
    </row>
    <row r="494" spans="2:7">
      <c r="B494" s="31" t="s">
        <v>2088</v>
      </c>
      <c r="C494" s="27" t="s">
        <v>471</v>
      </c>
      <c r="D494" s="27">
        <v>16</v>
      </c>
      <c r="E494" s="27">
        <v>169</v>
      </c>
      <c r="F494" s="27">
        <v>1695</v>
      </c>
      <c r="G494" s="27" t="s">
        <v>732</v>
      </c>
    </row>
    <row r="495" spans="2:7">
      <c r="B495" s="31" t="s">
        <v>2088</v>
      </c>
      <c r="C495" s="27" t="s">
        <v>471</v>
      </c>
      <c r="D495" s="27">
        <v>16</v>
      </c>
      <c r="E495" s="27">
        <v>169</v>
      </c>
      <c r="F495" s="27">
        <v>1696</v>
      </c>
      <c r="G495" s="27" t="s">
        <v>733</v>
      </c>
    </row>
    <row r="496" spans="2:7">
      <c r="B496" s="31" t="s">
        <v>2088</v>
      </c>
      <c r="C496" s="27" t="s">
        <v>471</v>
      </c>
      <c r="D496" s="27">
        <v>16</v>
      </c>
      <c r="E496" s="27">
        <v>169</v>
      </c>
      <c r="F496" s="27">
        <v>1697</v>
      </c>
      <c r="G496" s="27" t="s">
        <v>734</v>
      </c>
    </row>
    <row r="497" spans="2:7">
      <c r="B497" s="31" t="s">
        <v>2088</v>
      </c>
      <c r="C497" s="27" t="s">
        <v>471</v>
      </c>
      <c r="D497" s="27">
        <v>16</v>
      </c>
      <c r="E497" s="27">
        <v>169</v>
      </c>
      <c r="F497" s="27">
        <v>1699</v>
      </c>
      <c r="G497" s="27" t="s">
        <v>735</v>
      </c>
    </row>
    <row r="498" spans="2:7">
      <c r="B498" s="31" t="s">
        <v>2088</v>
      </c>
      <c r="C498" s="27" t="s">
        <v>471</v>
      </c>
      <c r="D498" s="27">
        <v>17</v>
      </c>
      <c r="E498" s="27">
        <v>0</v>
      </c>
      <c r="F498" s="27">
        <v>0</v>
      </c>
      <c r="G498" s="27" t="s">
        <v>736</v>
      </c>
    </row>
    <row r="499" spans="2:7">
      <c r="B499" s="31" t="s">
        <v>2088</v>
      </c>
      <c r="C499" s="27" t="s">
        <v>471</v>
      </c>
      <c r="D499" s="27">
        <v>17</v>
      </c>
      <c r="E499" s="27">
        <v>170</v>
      </c>
      <c r="F499" s="27">
        <v>0</v>
      </c>
      <c r="G499" s="27" t="s">
        <v>737</v>
      </c>
    </row>
    <row r="500" spans="2:7">
      <c r="B500" s="31" t="s">
        <v>2088</v>
      </c>
      <c r="C500" s="27" t="s">
        <v>471</v>
      </c>
      <c r="D500" s="27">
        <v>17</v>
      </c>
      <c r="E500" s="27">
        <v>170</v>
      </c>
      <c r="F500" s="27">
        <v>1700</v>
      </c>
      <c r="G500" s="27" t="s">
        <v>298</v>
      </c>
    </row>
    <row r="501" spans="2:7">
      <c r="B501" s="31" t="s">
        <v>2088</v>
      </c>
      <c r="C501" s="27" t="s">
        <v>471</v>
      </c>
      <c r="D501" s="27">
        <v>17</v>
      </c>
      <c r="E501" s="27">
        <v>170</v>
      </c>
      <c r="F501" s="27">
        <v>1709</v>
      </c>
      <c r="G501" s="27" t="s">
        <v>299</v>
      </c>
    </row>
    <row r="502" spans="2:7">
      <c r="B502" s="31" t="s">
        <v>2088</v>
      </c>
      <c r="C502" s="27" t="s">
        <v>471</v>
      </c>
      <c r="D502" s="27">
        <v>17</v>
      </c>
      <c r="E502" s="27">
        <v>171</v>
      </c>
      <c r="F502" s="27">
        <v>0</v>
      </c>
      <c r="G502" s="27" t="s">
        <v>738</v>
      </c>
    </row>
    <row r="503" spans="2:7">
      <c r="B503" s="31" t="s">
        <v>2088</v>
      </c>
      <c r="C503" s="27" t="s">
        <v>471</v>
      </c>
      <c r="D503" s="27">
        <v>17</v>
      </c>
      <c r="E503" s="27">
        <v>171</v>
      </c>
      <c r="F503" s="27">
        <v>1711</v>
      </c>
      <c r="G503" s="27" t="s">
        <v>738</v>
      </c>
    </row>
    <row r="504" spans="2:7">
      <c r="B504" s="31" t="s">
        <v>2088</v>
      </c>
      <c r="C504" s="27" t="s">
        <v>471</v>
      </c>
      <c r="D504" s="27">
        <v>17</v>
      </c>
      <c r="E504" s="27">
        <v>172</v>
      </c>
      <c r="F504" s="27">
        <v>0</v>
      </c>
      <c r="G504" s="27" t="s">
        <v>739</v>
      </c>
    </row>
    <row r="505" spans="2:7">
      <c r="B505" s="31" t="s">
        <v>2088</v>
      </c>
      <c r="C505" s="27" t="s">
        <v>471</v>
      </c>
      <c r="D505" s="27">
        <v>17</v>
      </c>
      <c r="E505" s="27">
        <v>172</v>
      </c>
      <c r="F505" s="27">
        <v>1721</v>
      </c>
      <c r="G505" s="27" t="s">
        <v>739</v>
      </c>
    </row>
    <row r="506" spans="2:7">
      <c r="B506" s="31" t="s">
        <v>2088</v>
      </c>
      <c r="C506" s="27" t="s">
        <v>471</v>
      </c>
      <c r="D506" s="27">
        <v>17</v>
      </c>
      <c r="E506" s="27">
        <v>173</v>
      </c>
      <c r="F506" s="27">
        <v>0</v>
      </c>
      <c r="G506" s="27" t="s">
        <v>740</v>
      </c>
    </row>
    <row r="507" spans="2:7">
      <c r="B507" s="31" t="s">
        <v>2088</v>
      </c>
      <c r="C507" s="27" t="s">
        <v>471</v>
      </c>
      <c r="D507" s="27">
        <v>17</v>
      </c>
      <c r="E507" s="27">
        <v>173</v>
      </c>
      <c r="F507" s="27">
        <v>1731</v>
      </c>
      <c r="G507" s="27" t="s">
        <v>740</v>
      </c>
    </row>
    <row r="508" spans="2:7">
      <c r="B508" s="31" t="s">
        <v>2088</v>
      </c>
      <c r="C508" s="27" t="s">
        <v>471</v>
      </c>
      <c r="D508" s="27">
        <v>17</v>
      </c>
      <c r="E508" s="27">
        <v>174</v>
      </c>
      <c r="F508" s="27">
        <v>0</v>
      </c>
      <c r="G508" s="27" t="s">
        <v>741</v>
      </c>
    </row>
    <row r="509" spans="2:7">
      <c r="B509" s="31" t="s">
        <v>2088</v>
      </c>
      <c r="C509" s="27" t="s">
        <v>471</v>
      </c>
      <c r="D509" s="27">
        <v>17</v>
      </c>
      <c r="E509" s="27">
        <v>174</v>
      </c>
      <c r="F509" s="27">
        <v>1741</v>
      </c>
      <c r="G509" s="27" t="s">
        <v>741</v>
      </c>
    </row>
    <row r="510" spans="2:7">
      <c r="B510" s="31" t="s">
        <v>2088</v>
      </c>
      <c r="C510" s="27" t="s">
        <v>471</v>
      </c>
      <c r="D510" s="27">
        <v>17</v>
      </c>
      <c r="E510" s="27">
        <v>179</v>
      </c>
      <c r="F510" s="27">
        <v>0</v>
      </c>
      <c r="G510" s="27" t="s">
        <v>742</v>
      </c>
    </row>
    <row r="511" spans="2:7">
      <c r="B511" s="31" t="s">
        <v>2088</v>
      </c>
      <c r="C511" s="27" t="s">
        <v>471</v>
      </c>
      <c r="D511" s="27">
        <v>17</v>
      </c>
      <c r="E511" s="27">
        <v>179</v>
      </c>
      <c r="F511" s="27">
        <v>1799</v>
      </c>
      <c r="G511" s="27" t="s">
        <v>742</v>
      </c>
    </row>
    <row r="512" spans="2:7">
      <c r="B512" s="31" t="s">
        <v>2088</v>
      </c>
      <c r="C512" s="27" t="s">
        <v>471</v>
      </c>
      <c r="D512" s="27">
        <v>18</v>
      </c>
      <c r="E512" s="27">
        <v>0</v>
      </c>
      <c r="F512" s="27">
        <v>0</v>
      </c>
      <c r="G512" s="27" t="s">
        <v>743</v>
      </c>
    </row>
    <row r="513" spans="2:7">
      <c r="B513" s="31" t="s">
        <v>2088</v>
      </c>
      <c r="C513" s="27" t="s">
        <v>471</v>
      </c>
      <c r="D513" s="27">
        <v>18</v>
      </c>
      <c r="E513" s="27">
        <v>180</v>
      </c>
      <c r="F513" s="27">
        <v>0</v>
      </c>
      <c r="G513" s="27" t="s">
        <v>744</v>
      </c>
    </row>
    <row r="514" spans="2:7">
      <c r="B514" s="31" t="s">
        <v>2088</v>
      </c>
      <c r="C514" s="27" t="s">
        <v>471</v>
      </c>
      <c r="D514" s="27">
        <v>18</v>
      </c>
      <c r="E514" s="27">
        <v>180</v>
      </c>
      <c r="F514" s="27">
        <v>1800</v>
      </c>
      <c r="G514" s="27" t="s">
        <v>298</v>
      </c>
    </row>
    <row r="515" spans="2:7">
      <c r="B515" s="31" t="s">
        <v>2088</v>
      </c>
      <c r="C515" s="27" t="s">
        <v>471</v>
      </c>
      <c r="D515" s="27">
        <v>18</v>
      </c>
      <c r="E515" s="27">
        <v>180</v>
      </c>
      <c r="F515" s="27">
        <v>1809</v>
      </c>
      <c r="G515" s="27" t="s">
        <v>299</v>
      </c>
    </row>
    <row r="516" spans="2:7">
      <c r="B516" s="31" t="s">
        <v>2088</v>
      </c>
      <c r="C516" s="27" t="s">
        <v>471</v>
      </c>
      <c r="D516" s="27">
        <v>18</v>
      </c>
      <c r="E516" s="27">
        <v>181</v>
      </c>
      <c r="F516" s="27">
        <v>0</v>
      </c>
      <c r="G516" s="27" t="s">
        <v>745</v>
      </c>
    </row>
    <row r="517" spans="2:7">
      <c r="B517" s="31" t="s">
        <v>2088</v>
      </c>
      <c r="C517" s="27" t="s">
        <v>471</v>
      </c>
      <c r="D517" s="27">
        <v>18</v>
      </c>
      <c r="E517" s="27">
        <v>181</v>
      </c>
      <c r="F517" s="27">
        <v>1811</v>
      </c>
      <c r="G517" s="27" t="s">
        <v>746</v>
      </c>
    </row>
    <row r="518" spans="2:7">
      <c r="B518" s="31" t="s">
        <v>2088</v>
      </c>
      <c r="C518" s="27" t="s">
        <v>471</v>
      </c>
      <c r="D518" s="27">
        <v>18</v>
      </c>
      <c r="E518" s="27">
        <v>181</v>
      </c>
      <c r="F518" s="27">
        <v>1812</v>
      </c>
      <c r="G518" s="27" t="s">
        <v>747</v>
      </c>
    </row>
    <row r="519" spans="2:7">
      <c r="B519" s="31" t="s">
        <v>2088</v>
      </c>
      <c r="C519" s="27" t="s">
        <v>471</v>
      </c>
      <c r="D519" s="27">
        <v>18</v>
      </c>
      <c r="E519" s="27">
        <v>181</v>
      </c>
      <c r="F519" s="27">
        <v>1813</v>
      </c>
      <c r="G519" s="27" t="s">
        <v>748</v>
      </c>
    </row>
    <row r="520" spans="2:7">
      <c r="B520" s="31" t="s">
        <v>2088</v>
      </c>
      <c r="C520" s="27" t="s">
        <v>471</v>
      </c>
      <c r="D520" s="27">
        <v>18</v>
      </c>
      <c r="E520" s="27">
        <v>181</v>
      </c>
      <c r="F520" s="27">
        <v>1814</v>
      </c>
      <c r="G520" s="27" t="s">
        <v>749</v>
      </c>
    </row>
    <row r="521" spans="2:7">
      <c r="B521" s="31" t="s">
        <v>2088</v>
      </c>
      <c r="C521" s="27" t="s">
        <v>471</v>
      </c>
      <c r="D521" s="27">
        <v>18</v>
      </c>
      <c r="E521" s="27">
        <v>181</v>
      </c>
      <c r="F521" s="27">
        <v>1815</v>
      </c>
      <c r="G521" s="27" t="s">
        <v>750</v>
      </c>
    </row>
    <row r="522" spans="2:7">
      <c r="B522" s="31" t="s">
        <v>2088</v>
      </c>
      <c r="C522" s="27" t="s">
        <v>471</v>
      </c>
      <c r="D522" s="27">
        <v>18</v>
      </c>
      <c r="E522" s="27">
        <v>182</v>
      </c>
      <c r="F522" s="27">
        <v>0</v>
      </c>
      <c r="G522" s="27" t="s">
        <v>751</v>
      </c>
    </row>
    <row r="523" spans="2:7">
      <c r="B523" s="31" t="s">
        <v>2088</v>
      </c>
      <c r="C523" s="27" t="s">
        <v>471</v>
      </c>
      <c r="D523" s="27">
        <v>18</v>
      </c>
      <c r="E523" s="27">
        <v>182</v>
      </c>
      <c r="F523" s="27">
        <v>1821</v>
      </c>
      <c r="G523" s="27" t="s">
        <v>752</v>
      </c>
    </row>
    <row r="524" spans="2:7">
      <c r="B524" s="31" t="s">
        <v>2088</v>
      </c>
      <c r="C524" s="27" t="s">
        <v>471</v>
      </c>
      <c r="D524" s="27">
        <v>18</v>
      </c>
      <c r="E524" s="27">
        <v>182</v>
      </c>
      <c r="F524" s="27">
        <v>1822</v>
      </c>
      <c r="G524" s="27" t="s">
        <v>753</v>
      </c>
    </row>
    <row r="525" spans="2:7">
      <c r="B525" s="31" t="s">
        <v>2088</v>
      </c>
      <c r="C525" s="27" t="s">
        <v>471</v>
      </c>
      <c r="D525" s="27">
        <v>18</v>
      </c>
      <c r="E525" s="27">
        <v>182</v>
      </c>
      <c r="F525" s="27">
        <v>1823</v>
      </c>
      <c r="G525" s="27" t="s">
        <v>754</v>
      </c>
    </row>
    <row r="526" spans="2:7">
      <c r="B526" s="31" t="s">
        <v>2088</v>
      </c>
      <c r="C526" s="27" t="s">
        <v>471</v>
      </c>
      <c r="D526" s="27">
        <v>18</v>
      </c>
      <c r="E526" s="27">
        <v>182</v>
      </c>
      <c r="F526" s="27">
        <v>1824</v>
      </c>
      <c r="G526" s="27" t="s">
        <v>755</v>
      </c>
    </row>
    <row r="527" spans="2:7">
      <c r="B527" s="31" t="s">
        <v>2088</v>
      </c>
      <c r="C527" s="27" t="s">
        <v>471</v>
      </c>
      <c r="D527" s="27">
        <v>18</v>
      </c>
      <c r="E527" s="27">
        <v>182</v>
      </c>
      <c r="F527" s="27">
        <v>1825</v>
      </c>
      <c r="G527" s="27" t="s">
        <v>756</v>
      </c>
    </row>
    <row r="528" spans="2:7">
      <c r="B528" s="31" t="s">
        <v>2088</v>
      </c>
      <c r="C528" s="27" t="s">
        <v>471</v>
      </c>
      <c r="D528" s="27">
        <v>18</v>
      </c>
      <c r="E528" s="27">
        <v>183</v>
      </c>
      <c r="F528" s="27">
        <v>0</v>
      </c>
      <c r="G528" s="27" t="s">
        <v>757</v>
      </c>
    </row>
    <row r="529" spans="2:7">
      <c r="B529" s="31" t="s">
        <v>2088</v>
      </c>
      <c r="C529" s="27" t="s">
        <v>471</v>
      </c>
      <c r="D529" s="27">
        <v>18</v>
      </c>
      <c r="E529" s="27">
        <v>183</v>
      </c>
      <c r="F529" s="27">
        <v>1831</v>
      </c>
      <c r="G529" s="27" t="s">
        <v>758</v>
      </c>
    </row>
    <row r="530" spans="2:7">
      <c r="B530" s="31" t="s">
        <v>2088</v>
      </c>
      <c r="C530" s="27" t="s">
        <v>471</v>
      </c>
      <c r="D530" s="27">
        <v>18</v>
      </c>
      <c r="E530" s="27">
        <v>183</v>
      </c>
      <c r="F530" s="27">
        <v>1832</v>
      </c>
      <c r="G530" s="27" t="s">
        <v>759</v>
      </c>
    </row>
    <row r="531" spans="2:7">
      <c r="B531" s="31" t="s">
        <v>2088</v>
      </c>
      <c r="C531" s="27" t="s">
        <v>471</v>
      </c>
      <c r="D531" s="27">
        <v>18</v>
      </c>
      <c r="E531" s="27">
        <v>183</v>
      </c>
      <c r="F531" s="27">
        <v>1833</v>
      </c>
      <c r="G531" s="27" t="s">
        <v>760</v>
      </c>
    </row>
    <row r="532" spans="2:7">
      <c r="B532" s="31" t="s">
        <v>2088</v>
      </c>
      <c r="C532" s="27" t="s">
        <v>471</v>
      </c>
      <c r="D532" s="27">
        <v>18</v>
      </c>
      <c r="E532" s="27">
        <v>183</v>
      </c>
      <c r="F532" s="27">
        <v>1834</v>
      </c>
      <c r="G532" s="27" t="s">
        <v>761</v>
      </c>
    </row>
    <row r="533" spans="2:7">
      <c r="B533" s="31" t="s">
        <v>2088</v>
      </c>
      <c r="C533" s="27" t="s">
        <v>471</v>
      </c>
      <c r="D533" s="27">
        <v>18</v>
      </c>
      <c r="E533" s="27">
        <v>184</v>
      </c>
      <c r="F533" s="27">
        <v>0</v>
      </c>
      <c r="G533" s="27" t="s">
        <v>762</v>
      </c>
    </row>
    <row r="534" spans="2:7">
      <c r="B534" s="31" t="s">
        <v>2088</v>
      </c>
      <c r="C534" s="27" t="s">
        <v>471</v>
      </c>
      <c r="D534" s="27">
        <v>18</v>
      </c>
      <c r="E534" s="27">
        <v>184</v>
      </c>
      <c r="F534" s="27">
        <v>1841</v>
      </c>
      <c r="G534" s="27" t="s">
        <v>763</v>
      </c>
    </row>
    <row r="535" spans="2:7">
      <c r="B535" s="31" t="s">
        <v>2088</v>
      </c>
      <c r="C535" s="27" t="s">
        <v>471</v>
      </c>
      <c r="D535" s="27">
        <v>18</v>
      </c>
      <c r="E535" s="27">
        <v>184</v>
      </c>
      <c r="F535" s="27">
        <v>1842</v>
      </c>
      <c r="G535" s="27" t="s">
        <v>764</v>
      </c>
    </row>
    <row r="536" spans="2:7">
      <c r="B536" s="31" t="s">
        <v>2088</v>
      </c>
      <c r="C536" s="27" t="s">
        <v>471</v>
      </c>
      <c r="D536" s="27">
        <v>18</v>
      </c>
      <c r="E536" s="27">
        <v>184</v>
      </c>
      <c r="F536" s="27">
        <v>1843</v>
      </c>
      <c r="G536" s="27" t="s">
        <v>765</v>
      </c>
    </row>
    <row r="537" spans="2:7">
      <c r="B537" s="31" t="s">
        <v>2088</v>
      </c>
      <c r="C537" s="27" t="s">
        <v>471</v>
      </c>
      <c r="D537" s="27">
        <v>18</v>
      </c>
      <c r="E537" s="27">
        <v>184</v>
      </c>
      <c r="F537" s="27">
        <v>1844</v>
      </c>
      <c r="G537" s="27" t="s">
        <v>766</v>
      </c>
    </row>
    <row r="538" spans="2:7">
      <c r="B538" s="31" t="s">
        <v>2088</v>
      </c>
      <c r="C538" s="27" t="s">
        <v>471</v>
      </c>
      <c r="D538" s="27">
        <v>18</v>
      </c>
      <c r="E538" s="27">
        <v>184</v>
      </c>
      <c r="F538" s="27">
        <v>1845</v>
      </c>
      <c r="G538" s="27" t="s">
        <v>767</v>
      </c>
    </row>
    <row r="539" spans="2:7">
      <c r="B539" s="31" t="s">
        <v>2088</v>
      </c>
      <c r="C539" s="27" t="s">
        <v>471</v>
      </c>
      <c r="D539" s="27">
        <v>18</v>
      </c>
      <c r="E539" s="27">
        <v>185</v>
      </c>
      <c r="F539" s="27">
        <v>0</v>
      </c>
      <c r="G539" s="27" t="s">
        <v>768</v>
      </c>
    </row>
    <row r="540" spans="2:7">
      <c r="B540" s="31" t="s">
        <v>2088</v>
      </c>
      <c r="C540" s="27" t="s">
        <v>471</v>
      </c>
      <c r="D540" s="27">
        <v>18</v>
      </c>
      <c r="E540" s="27">
        <v>185</v>
      </c>
      <c r="F540" s="27">
        <v>1851</v>
      </c>
      <c r="G540" s="27" t="s">
        <v>769</v>
      </c>
    </row>
    <row r="541" spans="2:7">
      <c r="B541" s="31" t="s">
        <v>2088</v>
      </c>
      <c r="C541" s="27" t="s">
        <v>471</v>
      </c>
      <c r="D541" s="27">
        <v>18</v>
      </c>
      <c r="E541" s="27">
        <v>185</v>
      </c>
      <c r="F541" s="27">
        <v>1852</v>
      </c>
      <c r="G541" s="27" t="s">
        <v>770</v>
      </c>
    </row>
    <row r="542" spans="2:7">
      <c r="B542" s="31" t="s">
        <v>2088</v>
      </c>
      <c r="C542" s="27" t="s">
        <v>471</v>
      </c>
      <c r="D542" s="27">
        <v>18</v>
      </c>
      <c r="E542" s="27">
        <v>189</v>
      </c>
      <c r="F542" s="27">
        <v>0</v>
      </c>
      <c r="G542" s="27" t="s">
        <v>771</v>
      </c>
    </row>
    <row r="543" spans="2:7">
      <c r="B543" s="31" t="s">
        <v>2088</v>
      </c>
      <c r="C543" s="27" t="s">
        <v>471</v>
      </c>
      <c r="D543" s="27">
        <v>18</v>
      </c>
      <c r="E543" s="27">
        <v>189</v>
      </c>
      <c r="F543" s="27">
        <v>1891</v>
      </c>
      <c r="G543" s="27" t="s">
        <v>772</v>
      </c>
    </row>
    <row r="544" spans="2:7">
      <c r="B544" s="31" t="s">
        <v>2088</v>
      </c>
      <c r="C544" s="27" t="s">
        <v>471</v>
      </c>
      <c r="D544" s="27">
        <v>18</v>
      </c>
      <c r="E544" s="27">
        <v>189</v>
      </c>
      <c r="F544" s="27">
        <v>1892</v>
      </c>
      <c r="G544" s="27" t="s">
        <v>773</v>
      </c>
    </row>
    <row r="545" spans="2:7">
      <c r="B545" s="31" t="s">
        <v>2088</v>
      </c>
      <c r="C545" s="27" t="s">
        <v>471</v>
      </c>
      <c r="D545" s="27">
        <v>18</v>
      </c>
      <c r="E545" s="27">
        <v>189</v>
      </c>
      <c r="F545" s="27">
        <v>1897</v>
      </c>
      <c r="G545" s="27" t="s">
        <v>774</v>
      </c>
    </row>
    <row r="546" spans="2:7">
      <c r="B546" s="31" t="s">
        <v>2088</v>
      </c>
      <c r="C546" s="27" t="s">
        <v>471</v>
      </c>
      <c r="D546" s="27">
        <v>18</v>
      </c>
      <c r="E546" s="27">
        <v>189</v>
      </c>
      <c r="F546" s="27">
        <v>1898</v>
      </c>
      <c r="G546" s="27" t="s">
        <v>775</v>
      </c>
    </row>
    <row r="547" spans="2:7">
      <c r="B547" s="31" t="s">
        <v>2088</v>
      </c>
      <c r="C547" s="27" t="s">
        <v>471</v>
      </c>
      <c r="D547" s="27">
        <v>19</v>
      </c>
      <c r="E547" s="27">
        <v>0</v>
      </c>
      <c r="F547" s="27">
        <v>0</v>
      </c>
      <c r="G547" s="27" t="s">
        <v>776</v>
      </c>
    </row>
    <row r="548" spans="2:7">
      <c r="B548" s="31" t="s">
        <v>2088</v>
      </c>
      <c r="C548" s="27" t="s">
        <v>471</v>
      </c>
      <c r="D548" s="27">
        <v>19</v>
      </c>
      <c r="E548" s="27">
        <v>190</v>
      </c>
      <c r="F548" s="27">
        <v>0</v>
      </c>
      <c r="G548" s="27" t="s">
        <v>777</v>
      </c>
    </row>
    <row r="549" spans="2:7">
      <c r="B549" s="31" t="s">
        <v>2088</v>
      </c>
      <c r="C549" s="27" t="s">
        <v>471</v>
      </c>
      <c r="D549" s="27">
        <v>19</v>
      </c>
      <c r="E549" s="27">
        <v>190</v>
      </c>
      <c r="F549" s="27">
        <v>1900</v>
      </c>
      <c r="G549" s="27" t="s">
        <v>298</v>
      </c>
    </row>
    <row r="550" spans="2:7">
      <c r="B550" s="31" t="s">
        <v>2088</v>
      </c>
      <c r="C550" s="27" t="s">
        <v>471</v>
      </c>
      <c r="D550" s="27">
        <v>19</v>
      </c>
      <c r="E550" s="27">
        <v>190</v>
      </c>
      <c r="F550" s="27">
        <v>1909</v>
      </c>
      <c r="G550" s="27" t="s">
        <v>299</v>
      </c>
    </row>
    <row r="551" spans="2:7">
      <c r="B551" s="31" t="s">
        <v>2088</v>
      </c>
      <c r="C551" s="27" t="s">
        <v>471</v>
      </c>
      <c r="D551" s="27">
        <v>19</v>
      </c>
      <c r="E551" s="27">
        <v>191</v>
      </c>
      <c r="F551" s="27">
        <v>0</v>
      </c>
      <c r="G551" s="27" t="s">
        <v>778</v>
      </c>
    </row>
    <row r="552" spans="2:7">
      <c r="B552" s="31" t="s">
        <v>2088</v>
      </c>
      <c r="C552" s="27" t="s">
        <v>471</v>
      </c>
      <c r="D552" s="27">
        <v>19</v>
      </c>
      <c r="E552" s="27">
        <v>191</v>
      </c>
      <c r="F552" s="27">
        <v>1911</v>
      </c>
      <c r="G552" s="27" t="s">
        <v>779</v>
      </c>
    </row>
    <row r="553" spans="2:7">
      <c r="B553" s="31" t="s">
        <v>2088</v>
      </c>
      <c r="C553" s="27" t="s">
        <v>471</v>
      </c>
      <c r="D553" s="27">
        <v>19</v>
      </c>
      <c r="E553" s="27">
        <v>191</v>
      </c>
      <c r="F553" s="27">
        <v>1919</v>
      </c>
      <c r="G553" s="27" t="s">
        <v>780</v>
      </c>
    </row>
    <row r="554" spans="2:7">
      <c r="B554" s="31" t="s">
        <v>2088</v>
      </c>
      <c r="C554" s="27" t="s">
        <v>471</v>
      </c>
      <c r="D554" s="27">
        <v>19</v>
      </c>
      <c r="E554" s="27">
        <v>192</v>
      </c>
      <c r="F554" s="27">
        <v>0</v>
      </c>
      <c r="G554" s="27" t="s">
        <v>781</v>
      </c>
    </row>
    <row r="555" spans="2:7">
      <c r="B555" s="31" t="s">
        <v>2088</v>
      </c>
      <c r="C555" s="27" t="s">
        <v>471</v>
      </c>
      <c r="D555" s="27">
        <v>19</v>
      </c>
      <c r="E555" s="27">
        <v>192</v>
      </c>
      <c r="F555" s="27">
        <v>1921</v>
      </c>
      <c r="G555" s="27" t="s">
        <v>782</v>
      </c>
    </row>
    <row r="556" spans="2:7">
      <c r="B556" s="31" t="s">
        <v>2088</v>
      </c>
      <c r="C556" s="27" t="s">
        <v>471</v>
      </c>
      <c r="D556" s="27">
        <v>19</v>
      </c>
      <c r="E556" s="27">
        <v>192</v>
      </c>
      <c r="F556" s="27">
        <v>1922</v>
      </c>
      <c r="G556" s="27" t="s">
        <v>783</v>
      </c>
    </row>
    <row r="557" spans="2:7">
      <c r="B557" s="31" t="s">
        <v>2088</v>
      </c>
      <c r="C557" s="27" t="s">
        <v>471</v>
      </c>
      <c r="D557" s="27">
        <v>19</v>
      </c>
      <c r="E557" s="27">
        <v>193</v>
      </c>
      <c r="F557" s="27">
        <v>0</v>
      </c>
      <c r="G557" s="27" t="s">
        <v>784</v>
      </c>
    </row>
    <row r="558" spans="2:7">
      <c r="B558" s="31" t="s">
        <v>2088</v>
      </c>
      <c r="C558" s="27" t="s">
        <v>471</v>
      </c>
      <c r="D558" s="27">
        <v>19</v>
      </c>
      <c r="E558" s="27">
        <v>193</v>
      </c>
      <c r="F558" s="27">
        <v>1931</v>
      </c>
      <c r="G558" s="27" t="s">
        <v>785</v>
      </c>
    </row>
    <row r="559" spans="2:7">
      <c r="B559" s="31" t="s">
        <v>2088</v>
      </c>
      <c r="C559" s="27" t="s">
        <v>471</v>
      </c>
      <c r="D559" s="27">
        <v>19</v>
      </c>
      <c r="E559" s="27">
        <v>193</v>
      </c>
      <c r="F559" s="27">
        <v>1932</v>
      </c>
      <c r="G559" s="27" t="s">
        <v>786</v>
      </c>
    </row>
    <row r="560" spans="2:7">
      <c r="B560" s="31" t="s">
        <v>2088</v>
      </c>
      <c r="C560" s="27" t="s">
        <v>471</v>
      </c>
      <c r="D560" s="27">
        <v>19</v>
      </c>
      <c r="E560" s="27">
        <v>193</v>
      </c>
      <c r="F560" s="27">
        <v>1933</v>
      </c>
      <c r="G560" s="27" t="s">
        <v>787</v>
      </c>
    </row>
    <row r="561" spans="2:7">
      <c r="B561" s="31" t="s">
        <v>2088</v>
      </c>
      <c r="C561" s="27" t="s">
        <v>471</v>
      </c>
      <c r="D561" s="27">
        <v>19</v>
      </c>
      <c r="E561" s="27">
        <v>199</v>
      </c>
      <c r="F561" s="27">
        <v>0</v>
      </c>
      <c r="G561" s="27" t="s">
        <v>788</v>
      </c>
    </row>
    <row r="562" spans="2:7">
      <c r="B562" s="31" t="s">
        <v>2088</v>
      </c>
      <c r="C562" s="27" t="s">
        <v>471</v>
      </c>
      <c r="D562" s="27">
        <v>19</v>
      </c>
      <c r="E562" s="27">
        <v>199</v>
      </c>
      <c r="F562" s="27">
        <v>1991</v>
      </c>
      <c r="G562" s="27" t="s">
        <v>789</v>
      </c>
    </row>
    <row r="563" spans="2:7">
      <c r="B563" s="31" t="s">
        <v>2088</v>
      </c>
      <c r="C563" s="27" t="s">
        <v>471</v>
      </c>
      <c r="D563" s="27">
        <v>19</v>
      </c>
      <c r="E563" s="27">
        <v>199</v>
      </c>
      <c r="F563" s="27">
        <v>1992</v>
      </c>
      <c r="G563" s="27" t="s">
        <v>790</v>
      </c>
    </row>
    <row r="564" spans="2:7">
      <c r="B564" s="31" t="s">
        <v>2088</v>
      </c>
      <c r="C564" s="27" t="s">
        <v>471</v>
      </c>
      <c r="D564" s="27">
        <v>19</v>
      </c>
      <c r="E564" s="27">
        <v>199</v>
      </c>
      <c r="F564" s="27">
        <v>1993</v>
      </c>
      <c r="G564" s="27" t="s">
        <v>791</v>
      </c>
    </row>
    <row r="565" spans="2:7">
      <c r="B565" s="31" t="s">
        <v>2088</v>
      </c>
      <c r="C565" s="27" t="s">
        <v>471</v>
      </c>
      <c r="D565" s="27">
        <v>19</v>
      </c>
      <c r="E565" s="27">
        <v>199</v>
      </c>
      <c r="F565" s="27">
        <v>1994</v>
      </c>
      <c r="G565" s="27" t="s">
        <v>792</v>
      </c>
    </row>
    <row r="566" spans="2:7">
      <c r="B566" s="31" t="s">
        <v>2088</v>
      </c>
      <c r="C566" s="27" t="s">
        <v>471</v>
      </c>
      <c r="D566" s="27">
        <v>19</v>
      </c>
      <c r="E566" s="27">
        <v>199</v>
      </c>
      <c r="F566" s="27">
        <v>1995</v>
      </c>
      <c r="G566" s="27" t="s">
        <v>793</v>
      </c>
    </row>
    <row r="567" spans="2:7">
      <c r="B567" s="31" t="s">
        <v>2088</v>
      </c>
      <c r="C567" s="27" t="s">
        <v>471</v>
      </c>
      <c r="D567" s="27">
        <v>19</v>
      </c>
      <c r="E567" s="27">
        <v>199</v>
      </c>
      <c r="F567" s="27">
        <v>1999</v>
      </c>
      <c r="G567" s="27" t="s">
        <v>794</v>
      </c>
    </row>
    <row r="568" spans="2:7">
      <c r="B568" s="31" t="s">
        <v>2088</v>
      </c>
      <c r="C568" s="27" t="s">
        <v>471</v>
      </c>
      <c r="D568" s="27">
        <v>20</v>
      </c>
      <c r="E568" s="27">
        <v>0</v>
      </c>
      <c r="F568" s="27">
        <v>0</v>
      </c>
      <c r="G568" s="27" t="s">
        <v>795</v>
      </c>
    </row>
    <row r="569" spans="2:7">
      <c r="B569" s="31" t="s">
        <v>2088</v>
      </c>
      <c r="C569" s="27" t="s">
        <v>471</v>
      </c>
      <c r="D569" s="27">
        <v>20</v>
      </c>
      <c r="E569" s="27">
        <v>200</v>
      </c>
      <c r="F569" s="27">
        <v>0</v>
      </c>
      <c r="G569" s="27" t="s">
        <v>796</v>
      </c>
    </row>
    <row r="570" spans="2:7">
      <c r="B570" s="31" t="s">
        <v>2088</v>
      </c>
      <c r="C570" s="27" t="s">
        <v>471</v>
      </c>
      <c r="D570" s="27">
        <v>20</v>
      </c>
      <c r="E570" s="27">
        <v>200</v>
      </c>
      <c r="F570" s="27">
        <v>2000</v>
      </c>
      <c r="G570" s="27" t="s">
        <v>298</v>
      </c>
    </row>
    <row r="571" spans="2:7">
      <c r="B571" s="31" t="s">
        <v>2088</v>
      </c>
      <c r="C571" s="27" t="s">
        <v>471</v>
      </c>
      <c r="D571" s="27">
        <v>20</v>
      </c>
      <c r="E571" s="27">
        <v>200</v>
      </c>
      <c r="F571" s="27">
        <v>2009</v>
      </c>
      <c r="G571" s="27" t="s">
        <v>299</v>
      </c>
    </row>
    <row r="572" spans="2:7">
      <c r="B572" s="31" t="s">
        <v>2088</v>
      </c>
      <c r="C572" s="27" t="s">
        <v>471</v>
      </c>
      <c r="D572" s="27">
        <v>20</v>
      </c>
      <c r="E572" s="27">
        <v>201</v>
      </c>
      <c r="F572" s="27">
        <v>0</v>
      </c>
      <c r="G572" s="27" t="s">
        <v>797</v>
      </c>
    </row>
    <row r="573" spans="2:7">
      <c r="B573" s="31" t="s">
        <v>2088</v>
      </c>
      <c r="C573" s="27" t="s">
        <v>471</v>
      </c>
      <c r="D573" s="27">
        <v>20</v>
      </c>
      <c r="E573" s="27">
        <v>201</v>
      </c>
      <c r="F573" s="27">
        <v>2011</v>
      </c>
      <c r="G573" s="27" t="s">
        <v>797</v>
      </c>
    </row>
    <row r="574" spans="2:7">
      <c r="B574" s="31" t="s">
        <v>2088</v>
      </c>
      <c r="C574" s="27" t="s">
        <v>471</v>
      </c>
      <c r="D574" s="27">
        <v>20</v>
      </c>
      <c r="E574" s="27">
        <v>202</v>
      </c>
      <c r="F574" s="27">
        <v>0</v>
      </c>
      <c r="G574" s="27" t="s">
        <v>798</v>
      </c>
    </row>
    <row r="575" spans="2:7">
      <c r="B575" s="31" t="s">
        <v>2088</v>
      </c>
      <c r="C575" s="27" t="s">
        <v>471</v>
      </c>
      <c r="D575" s="27">
        <v>20</v>
      </c>
      <c r="E575" s="27">
        <v>202</v>
      </c>
      <c r="F575" s="27">
        <v>2021</v>
      </c>
      <c r="G575" s="27" t="s">
        <v>798</v>
      </c>
    </row>
    <row r="576" spans="2:7">
      <c r="B576" s="31" t="s">
        <v>2088</v>
      </c>
      <c r="C576" s="27" t="s">
        <v>471</v>
      </c>
      <c r="D576" s="27">
        <v>20</v>
      </c>
      <c r="E576" s="27">
        <v>203</v>
      </c>
      <c r="F576" s="27">
        <v>0</v>
      </c>
      <c r="G576" s="27" t="s">
        <v>799</v>
      </c>
    </row>
    <row r="577" spans="2:7">
      <c r="B577" s="31" t="s">
        <v>2088</v>
      </c>
      <c r="C577" s="27" t="s">
        <v>471</v>
      </c>
      <c r="D577" s="27">
        <v>20</v>
      </c>
      <c r="E577" s="27">
        <v>203</v>
      </c>
      <c r="F577" s="27">
        <v>2031</v>
      </c>
      <c r="G577" s="27" t="s">
        <v>799</v>
      </c>
    </row>
    <row r="578" spans="2:7">
      <c r="B578" s="31" t="s">
        <v>2088</v>
      </c>
      <c r="C578" s="27" t="s">
        <v>471</v>
      </c>
      <c r="D578" s="27">
        <v>20</v>
      </c>
      <c r="E578" s="27">
        <v>204</v>
      </c>
      <c r="F578" s="27">
        <v>0</v>
      </c>
      <c r="G578" s="27" t="s">
        <v>800</v>
      </c>
    </row>
    <row r="579" spans="2:7">
      <c r="B579" s="31" t="s">
        <v>2088</v>
      </c>
      <c r="C579" s="27" t="s">
        <v>471</v>
      </c>
      <c r="D579" s="27">
        <v>20</v>
      </c>
      <c r="E579" s="27">
        <v>204</v>
      </c>
      <c r="F579" s="27">
        <v>2041</v>
      </c>
      <c r="G579" s="27" t="s">
        <v>800</v>
      </c>
    </row>
    <row r="580" spans="2:7">
      <c r="B580" s="31" t="s">
        <v>2088</v>
      </c>
      <c r="C580" s="27" t="s">
        <v>471</v>
      </c>
      <c r="D580" s="27">
        <v>20</v>
      </c>
      <c r="E580" s="27">
        <v>205</v>
      </c>
      <c r="F580" s="27">
        <v>0</v>
      </c>
      <c r="G580" s="27" t="s">
        <v>801</v>
      </c>
    </row>
    <row r="581" spans="2:7">
      <c r="B581" s="31" t="s">
        <v>2088</v>
      </c>
      <c r="C581" s="27" t="s">
        <v>471</v>
      </c>
      <c r="D581" s="27">
        <v>20</v>
      </c>
      <c r="E581" s="27">
        <v>205</v>
      </c>
      <c r="F581" s="27">
        <v>2051</v>
      </c>
      <c r="G581" s="27" t="s">
        <v>801</v>
      </c>
    </row>
    <row r="582" spans="2:7">
      <c r="B582" s="31" t="s">
        <v>2088</v>
      </c>
      <c r="C582" s="27" t="s">
        <v>471</v>
      </c>
      <c r="D582" s="27">
        <v>20</v>
      </c>
      <c r="E582" s="27">
        <v>206</v>
      </c>
      <c r="F582" s="27">
        <v>0</v>
      </c>
      <c r="G582" s="27" t="s">
        <v>802</v>
      </c>
    </row>
    <row r="583" spans="2:7">
      <c r="B583" s="31" t="s">
        <v>2088</v>
      </c>
      <c r="C583" s="27" t="s">
        <v>471</v>
      </c>
      <c r="D583" s="27">
        <v>20</v>
      </c>
      <c r="E583" s="27">
        <v>206</v>
      </c>
      <c r="F583" s="27">
        <v>2061</v>
      </c>
      <c r="G583" s="27" t="s">
        <v>802</v>
      </c>
    </row>
    <row r="584" spans="2:7">
      <c r="B584" s="31" t="s">
        <v>2088</v>
      </c>
      <c r="C584" s="27" t="s">
        <v>471</v>
      </c>
      <c r="D584" s="27">
        <v>20</v>
      </c>
      <c r="E584" s="27">
        <v>207</v>
      </c>
      <c r="F584" s="27">
        <v>0</v>
      </c>
      <c r="G584" s="27" t="s">
        <v>803</v>
      </c>
    </row>
    <row r="585" spans="2:7">
      <c r="B585" s="31" t="s">
        <v>2088</v>
      </c>
      <c r="C585" s="27" t="s">
        <v>471</v>
      </c>
      <c r="D585" s="27">
        <v>20</v>
      </c>
      <c r="E585" s="27">
        <v>207</v>
      </c>
      <c r="F585" s="27">
        <v>2071</v>
      </c>
      <c r="G585" s="27" t="s">
        <v>804</v>
      </c>
    </row>
    <row r="586" spans="2:7">
      <c r="B586" s="31" t="s">
        <v>2088</v>
      </c>
      <c r="C586" s="27" t="s">
        <v>471</v>
      </c>
      <c r="D586" s="27">
        <v>20</v>
      </c>
      <c r="E586" s="27">
        <v>207</v>
      </c>
      <c r="F586" s="27">
        <v>2072</v>
      </c>
      <c r="G586" s="27" t="s">
        <v>805</v>
      </c>
    </row>
    <row r="587" spans="2:7">
      <c r="B587" s="31" t="s">
        <v>2088</v>
      </c>
      <c r="C587" s="27" t="s">
        <v>471</v>
      </c>
      <c r="D587" s="27">
        <v>20</v>
      </c>
      <c r="E587" s="27">
        <v>208</v>
      </c>
      <c r="F587" s="27">
        <v>0</v>
      </c>
      <c r="G587" s="27" t="s">
        <v>806</v>
      </c>
    </row>
    <row r="588" spans="2:7">
      <c r="B588" s="31" t="s">
        <v>2088</v>
      </c>
      <c r="C588" s="27" t="s">
        <v>471</v>
      </c>
      <c r="D588" s="27">
        <v>20</v>
      </c>
      <c r="E588" s="27">
        <v>208</v>
      </c>
      <c r="F588" s="27">
        <v>2081</v>
      </c>
      <c r="G588" s="27" t="s">
        <v>806</v>
      </c>
    </row>
    <row r="589" spans="2:7">
      <c r="B589" s="31" t="s">
        <v>2088</v>
      </c>
      <c r="C589" s="27" t="s">
        <v>471</v>
      </c>
      <c r="D589" s="27">
        <v>20</v>
      </c>
      <c r="E589" s="27">
        <v>209</v>
      </c>
      <c r="F589" s="27">
        <v>0</v>
      </c>
      <c r="G589" s="27" t="s">
        <v>807</v>
      </c>
    </row>
    <row r="590" spans="2:7">
      <c r="B590" s="31" t="s">
        <v>2088</v>
      </c>
      <c r="C590" s="27" t="s">
        <v>471</v>
      </c>
      <c r="D590" s="27">
        <v>20</v>
      </c>
      <c r="E590" s="27">
        <v>209</v>
      </c>
      <c r="F590" s="27">
        <v>2099</v>
      </c>
      <c r="G590" s="27" t="s">
        <v>807</v>
      </c>
    </row>
    <row r="591" spans="2:7">
      <c r="B591" s="31" t="s">
        <v>2088</v>
      </c>
      <c r="C591" s="27" t="s">
        <v>471</v>
      </c>
      <c r="D591" s="27">
        <v>21</v>
      </c>
      <c r="E591" s="27">
        <v>0</v>
      </c>
      <c r="F591" s="27">
        <v>0</v>
      </c>
      <c r="G591" s="27" t="s">
        <v>808</v>
      </c>
    </row>
    <row r="592" spans="2:7">
      <c r="B592" s="31" t="s">
        <v>2088</v>
      </c>
      <c r="C592" s="27" t="s">
        <v>471</v>
      </c>
      <c r="D592" s="27">
        <v>21</v>
      </c>
      <c r="E592" s="27">
        <v>210</v>
      </c>
      <c r="F592" s="27">
        <v>0</v>
      </c>
      <c r="G592" s="27" t="s">
        <v>809</v>
      </c>
    </row>
    <row r="593" spans="2:7">
      <c r="B593" s="31" t="s">
        <v>2088</v>
      </c>
      <c r="C593" s="27" t="s">
        <v>471</v>
      </c>
      <c r="D593" s="27">
        <v>21</v>
      </c>
      <c r="E593" s="27">
        <v>210</v>
      </c>
      <c r="F593" s="27">
        <v>2100</v>
      </c>
      <c r="G593" s="27" t="s">
        <v>298</v>
      </c>
    </row>
    <row r="594" spans="2:7">
      <c r="B594" s="31" t="s">
        <v>2088</v>
      </c>
      <c r="C594" s="27" t="s">
        <v>471</v>
      </c>
      <c r="D594" s="27">
        <v>21</v>
      </c>
      <c r="E594" s="27">
        <v>210</v>
      </c>
      <c r="F594" s="27">
        <v>2109</v>
      </c>
      <c r="G594" s="27" t="s">
        <v>299</v>
      </c>
    </row>
    <row r="595" spans="2:7">
      <c r="B595" s="31" t="s">
        <v>2088</v>
      </c>
      <c r="C595" s="27" t="s">
        <v>471</v>
      </c>
      <c r="D595" s="27">
        <v>21</v>
      </c>
      <c r="E595" s="27">
        <v>211</v>
      </c>
      <c r="F595" s="27">
        <v>0</v>
      </c>
      <c r="G595" s="27" t="s">
        <v>810</v>
      </c>
    </row>
    <row r="596" spans="2:7">
      <c r="B596" s="31" t="s">
        <v>2088</v>
      </c>
      <c r="C596" s="27" t="s">
        <v>471</v>
      </c>
      <c r="D596" s="27">
        <v>21</v>
      </c>
      <c r="E596" s="27">
        <v>211</v>
      </c>
      <c r="F596" s="27">
        <v>2111</v>
      </c>
      <c r="G596" s="27" t="s">
        <v>811</v>
      </c>
    </row>
    <row r="597" spans="2:7">
      <c r="B597" s="31" t="s">
        <v>2088</v>
      </c>
      <c r="C597" s="27" t="s">
        <v>471</v>
      </c>
      <c r="D597" s="27">
        <v>21</v>
      </c>
      <c r="E597" s="27">
        <v>211</v>
      </c>
      <c r="F597" s="27">
        <v>2112</v>
      </c>
      <c r="G597" s="27" t="s">
        <v>812</v>
      </c>
    </row>
    <row r="598" spans="2:7">
      <c r="B598" s="31" t="s">
        <v>2088</v>
      </c>
      <c r="C598" s="27" t="s">
        <v>471</v>
      </c>
      <c r="D598" s="27">
        <v>21</v>
      </c>
      <c r="E598" s="27">
        <v>211</v>
      </c>
      <c r="F598" s="27">
        <v>2113</v>
      </c>
      <c r="G598" s="27" t="s">
        <v>813</v>
      </c>
    </row>
    <row r="599" spans="2:7">
      <c r="B599" s="31" t="s">
        <v>2088</v>
      </c>
      <c r="C599" s="27" t="s">
        <v>471</v>
      </c>
      <c r="D599" s="27">
        <v>21</v>
      </c>
      <c r="E599" s="27">
        <v>211</v>
      </c>
      <c r="F599" s="27">
        <v>2114</v>
      </c>
      <c r="G599" s="27" t="s">
        <v>814</v>
      </c>
    </row>
    <row r="600" spans="2:7">
      <c r="B600" s="31" t="s">
        <v>2088</v>
      </c>
      <c r="C600" s="27" t="s">
        <v>471</v>
      </c>
      <c r="D600" s="27">
        <v>21</v>
      </c>
      <c r="E600" s="27">
        <v>211</v>
      </c>
      <c r="F600" s="27">
        <v>2115</v>
      </c>
      <c r="G600" s="27" t="s">
        <v>815</v>
      </c>
    </row>
    <row r="601" spans="2:7">
      <c r="B601" s="31" t="s">
        <v>2088</v>
      </c>
      <c r="C601" s="27" t="s">
        <v>471</v>
      </c>
      <c r="D601" s="27">
        <v>21</v>
      </c>
      <c r="E601" s="27">
        <v>211</v>
      </c>
      <c r="F601" s="27">
        <v>2116</v>
      </c>
      <c r="G601" s="27" t="s">
        <v>816</v>
      </c>
    </row>
    <row r="602" spans="2:7">
      <c r="B602" s="31" t="s">
        <v>2088</v>
      </c>
      <c r="C602" s="27" t="s">
        <v>471</v>
      </c>
      <c r="D602" s="27">
        <v>21</v>
      </c>
      <c r="E602" s="27">
        <v>211</v>
      </c>
      <c r="F602" s="27">
        <v>2117</v>
      </c>
      <c r="G602" s="27" t="s">
        <v>817</v>
      </c>
    </row>
    <row r="603" spans="2:7">
      <c r="B603" s="31" t="s">
        <v>2088</v>
      </c>
      <c r="C603" s="27" t="s">
        <v>471</v>
      </c>
      <c r="D603" s="27">
        <v>21</v>
      </c>
      <c r="E603" s="27">
        <v>211</v>
      </c>
      <c r="F603" s="27">
        <v>2119</v>
      </c>
      <c r="G603" s="27" t="s">
        <v>818</v>
      </c>
    </row>
    <row r="604" spans="2:7">
      <c r="B604" s="31" t="s">
        <v>2088</v>
      </c>
      <c r="C604" s="27" t="s">
        <v>471</v>
      </c>
      <c r="D604" s="27">
        <v>21</v>
      </c>
      <c r="E604" s="27">
        <v>212</v>
      </c>
      <c r="F604" s="27">
        <v>0</v>
      </c>
      <c r="G604" s="27" t="s">
        <v>819</v>
      </c>
    </row>
    <row r="605" spans="2:7">
      <c r="B605" s="31" t="s">
        <v>2088</v>
      </c>
      <c r="C605" s="27" t="s">
        <v>471</v>
      </c>
      <c r="D605" s="27">
        <v>21</v>
      </c>
      <c r="E605" s="27">
        <v>212</v>
      </c>
      <c r="F605" s="27">
        <v>2121</v>
      </c>
      <c r="G605" s="27" t="s">
        <v>820</v>
      </c>
    </row>
    <row r="606" spans="2:7">
      <c r="B606" s="31" t="s">
        <v>2088</v>
      </c>
      <c r="C606" s="27" t="s">
        <v>471</v>
      </c>
      <c r="D606" s="27">
        <v>21</v>
      </c>
      <c r="E606" s="27">
        <v>212</v>
      </c>
      <c r="F606" s="27">
        <v>2122</v>
      </c>
      <c r="G606" s="27" t="s">
        <v>821</v>
      </c>
    </row>
    <row r="607" spans="2:7">
      <c r="B607" s="31" t="s">
        <v>2088</v>
      </c>
      <c r="C607" s="27" t="s">
        <v>471</v>
      </c>
      <c r="D607" s="27">
        <v>21</v>
      </c>
      <c r="E607" s="27">
        <v>212</v>
      </c>
      <c r="F607" s="27">
        <v>2123</v>
      </c>
      <c r="G607" s="27" t="s">
        <v>822</v>
      </c>
    </row>
    <row r="608" spans="2:7">
      <c r="B608" s="31" t="s">
        <v>2088</v>
      </c>
      <c r="C608" s="27" t="s">
        <v>471</v>
      </c>
      <c r="D608" s="27">
        <v>21</v>
      </c>
      <c r="E608" s="27">
        <v>212</v>
      </c>
      <c r="F608" s="27">
        <v>2129</v>
      </c>
      <c r="G608" s="27" t="s">
        <v>823</v>
      </c>
    </row>
    <row r="609" spans="2:7">
      <c r="B609" s="31" t="s">
        <v>2088</v>
      </c>
      <c r="C609" s="27" t="s">
        <v>471</v>
      </c>
      <c r="D609" s="27">
        <v>21</v>
      </c>
      <c r="E609" s="27">
        <v>213</v>
      </c>
      <c r="F609" s="27">
        <v>0</v>
      </c>
      <c r="G609" s="27" t="s">
        <v>824</v>
      </c>
    </row>
    <row r="610" spans="2:7">
      <c r="B610" s="31" t="s">
        <v>2088</v>
      </c>
      <c r="C610" s="27" t="s">
        <v>471</v>
      </c>
      <c r="D610" s="27">
        <v>21</v>
      </c>
      <c r="E610" s="27">
        <v>213</v>
      </c>
      <c r="F610" s="27">
        <v>2131</v>
      </c>
      <c r="G610" s="27" t="s">
        <v>825</v>
      </c>
    </row>
    <row r="611" spans="2:7">
      <c r="B611" s="31" t="s">
        <v>2088</v>
      </c>
      <c r="C611" s="27" t="s">
        <v>471</v>
      </c>
      <c r="D611" s="27">
        <v>21</v>
      </c>
      <c r="E611" s="27">
        <v>213</v>
      </c>
      <c r="F611" s="27">
        <v>2132</v>
      </c>
      <c r="G611" s="27" t="s">
        <v>826</v>
      </c>
    </row>
    <row r="612" spans="2:7">
      <c r="B612" s="31" t="s">
        <v>2088</v>
      </c>
      <c r="C612" s="27" t="s">
        <v>471</v>
      </c>
      <c r="D612" s="27">
        <v>21</v>
      </c>
      <c r="E612" s="27">
        <v>213</v>
      </c>
      <c r="F612" s="27">
        <v>2139</v>
      </c>
      <c r="G612" s="27" t="s">
        <v>827</v>
      </c>
    </row>
    <row r="613" spans="2:7">
      <c r="B613" s="31" t="s">
        <v>2088</v>
      </c>
      <c r="C613" s="27" t="s">
        <v>471</v>
      </c>
      <c r="D613" s="27">
        <v>21</v>
      </c>
      <c r="E613" s="27">
        <v>214</v>
      </c>
      <c r="F613" s="27">
        <v>0</v>
      </c>
      <c r="G613" s="27" t="s">
        <v>828</v>
      </c>
    </row>
    <row r="614" spans="2:7">
      <c r="B614" s="31" t="s">
        <v>2088</v>
      </c>
      <c r="C614" s="27" t="s">
        <v>471</v>
      </c>
      <c r="D614" s="27">
        <v>21</v>
      </c>
      <c r="E614" s="27">
        <v>214</v>
      </c>
      <c r="F614" s="27">
        <v>2141</v>
      </c>
      <c r="G614" s="27" t="s">
        <v>829</v>
      </c>
    </row>
    <row r="615" spans="2:7">
      <c r="B615" s="31" t="s">
        <v>2088</v>
      </c>
      <c r="C615" s="27" t="s">
        <v>471</v>
      </c>
      <c r="D615" s="27">
        <v>21</v>
      </c>
      <c r="E615" s="27">
        <v>214</v>
      </c>
      <c r="F615" s="27">
        <v>2142</v>
      </c>
      <c r="G615" s="27" t="s">
        <v>830</v>
      </c>
    </row>
    <row r="616" spans="2:7">
      <c r="B616" s="31" t="s">
        <v>2088</v>
      </c>
      <c r="C616" s="27" t="s">
        <v>471</v>
      </c>
      <c r="D616" s="27">
        <v>21</v>
      </c>
      <c r="E616" s="27">
        <v>214</v>
      </c>
      <c r="F616" s="27">
        <v>2143</v>
      </c>
      <c r="G616" s="27" t="s">
        <v>831</v>
      </c>
    </row>
    <row r="617" spans="2:7">
      <c r="B617" s="31" t="s">
        <v>2088</v>
      </c>
      <c r="C617" s="27" t="s">
        <v>471</v>
      </c>
      <c r="D617" s="27">
        <v>21</v>
      </c>
      <c r="E617" s="27">
        <v>214</v>
      </c>
      <c r="F617" s="27">
        <v>2144</v>
      </c>
      <c r="G617" s="27" t="s">
        <v>832</v>
      </c>
    </row>
    <row r="618" spans="2:7">
      <c r="B618" s="31" t="s">
        <v>2088</v>
      </c>
      <c r="C618" s="27" t="s">
        <v>471</v>
      </c>
      <c r="D618" s="27">
        <v>21</v>
      </c>
      <c r="E618" s="27">
        <v>214</v>
      </c>
      <c r="F618" s="27">
        <v>2145</v>
      </c>
      <c r="G618" s="27" t="s">
        <v>833</v>
      </c>
    </row>
    <row r="619" spans="2:7">
      <c r="B619" s="31" t="s">
        <v>2088</v>
      </c>
      <c r="C619" s="27" t="s">
        <v>471</v>
      </c>
      <c r="D619" s="27">
        <v>21</v>
      </c>
      <c r="E619" s="27">
        <v>214</v>
      </c>
      <c r="F619" s="27">
        <v>2146</v>
      </c>
      <c r="G619" s="27" t="s">
        <v>834</v>
      </c>
    </row>
    <row r="620" spans="2:7">
      <c r="B620" s="31" t="s">
        <v>2088</v>
      </c>
      <c r="C620" s="27" t="s">
        <v>471</v>
      </c>
      <c r="D620" s="27">
        <v>21</v>
      </c>
      <c r="E620" s="27">
        <v>214</v>
      </c>
      <c r="F620" s="27">
        <v>2147</v>
      </c>
      <c r="G620" s="27" t="s">
        <v>835</v>
      </c>
    </row>
    <row r="621" spans="2:7">
      <c r="B621" s="31" t="s">
        <v>2088</v>
      </c>
      <c r="C621" s="27" t="s">
        <v>471</v>
      </c>
      <c r="D621" s="27">
        <v>21</v>
      </c>
      <c r="E621" s="27">
        <v>214</v>
      </c>
      <c r="F621" s="27">
        <v>2148</v>
      </c>
      <c r="G621" s="27" t="s">
        <v>836</v>
      </c>
    </row>
    <row r="622" spans="2:7">
      <c r="B622" s="31" t="s">
        <v>2088</v>
      </c>
      <c r="C622" s="27" t="s">
        <v>471</v>
      </c>
      <c r="D622" s="27">
        <v>21</v>
      </c>
      <c r="E622" s="27">
        <v>214</v>
      </c>
      <c r="F622" s="27">
        <v>2149</v>
      </c>
      <c r="G622" s="27" t="s">
        <v>837</v>
      </c>
    </row>
    <row r="623" spans="2:7">
      <c r="B623" s="31" t="s">
        <v>2088</v>
      </c>
      <c r="C623" s="27" t="s">
        <v>471</v>
      </c>
      <c r="D623" s="27">
        <v>21</v>
      </c>
      <c r="E623" s="27">
        <v>215</v>
      </c>
      <c r="F623" s="27">
        <v>0</v>
      </c>
      <c r="G623" s="27" t="s">
        <v>838</v>
      </c>
    </row>
    <row r="624" spans="2:7">
      <c r="B624" s="31" t="s">
        <v>2088</v>
      </c>
      <c r="C624" s="27" t="s">
        <v>471</v>
      </c>
      <c r="D624" s="27">
        <v>21</v>
      </c>
      <c r="E624" s="27">
        <v>215</v>
      </c>
      <c r="F624" s="27">
        <v>2151</v>
      </c>
      <c r="G624" s="27" t="s">
        <v>839</v>
      </c>
    </row>
    <row r="625" spans="2:7">
      <c r="B625" s="31" t="s">
        <v>2088</v>
      </c>
      <c r="C625" s="27" t="s">
        <v>471</v>
      </c>
      <c r="D625" s="27">
        <v>21</v>
      </c>
      <c r="E625" s="27">
        <v>215</v>
      </c>
      <c r="F625" s="27">
        <v>2152</v>
      </c>
      <c r="G625" s="27" t="s">
        <v>840</v>
      </c>
    </row>
    <row r="626" spans="2:7">
      <c r="B626" s="31" t="s">
        <v>2088</v>
      </c>
      <c r="C626" s="27" t="s">
        <v>471</v>
      </c>
      <c r="D626" s="27">
        <v>21</v>
      </c>
      <c r="E626" s="27">
        <v>215</v>
      </c>
      <c r="F626" s="27">
        <v>2159</v>
      </c>
      <c r="G626" s="27" t="s">
        <v>841</v>
      </c>
    </row>
    <row r="627" spans="2:7">
      <c r="B627" s="31" t="s">
        <v>2088</v>
      </c>
      <c r="C627" s="27" t="s">
        <v>471</v>
      </c>
      <c r="D627" s="27">
        <v>21</v>
      </c>
      <c r="E627" s="27">
        <v>216</v>
      </c>
      <c r="F627" s="27">
        <v>0</v>
      </c>
      <c r="G627" s="27" t="s">
        <v>842</v>
      </c>
    </row>
    <row r="628" spans="2:7">
      <c r="B628" s="31" t="s">
        <v>2088</v>
      </c>
      <c r="C628" s="27" t="s">
        <v>471</v>
      </c>
      <c r="D628" s="27">
        <v>21</v>
      </c>
      <c r="E628" s="27">
        <v>216</v>
      </c>
      <c r="F628" s="27">
        <v>2161</v>
      </c>
      <c r="G628" s="27" t="s">
        <v>843</v>
      </c>
    </row>
    <row r="629" spans="2:7">
      <c r="B629" s="31" t="s">
        <v>2088</v>
      </c>
      <c r="C629" s="27" t="s">
        <v>471</v>
      </c>
      <c r="D629" s="27">
        <v>21</v>
      </c>
      <c r="E629" s="27">
        <v>216</v>
      </c>
      <c r="F629" s="27">
        <v>2169</v>
      </c>
      <c r="G629" s="27" t="s">
        <v>844</v>
      </c>
    </row>
    <row r="630" spans="2:7">
      <c r="B630" s="31" t="s">
        <v>2088</v>
      </c>
      <c r="C630" s="27" t="s">
        <v>471</v>
      </c>
      <c r="D630" s="27">
        <v>21</v>
      </c>
      <c r="E630" s="27">
        <v>217</v>
      </c>
      <c r="F630" s="27">
        <v>0</v>
      </c>
      <c r="G630" s="27" t="s">
        <v>845</v>
      </c>
    </row>
    <row r="631" spans="2:7">
      <c r="B631" s="31" t="s">
        <v>2088</v>
      </c>
      <c r="C631" s="27" t="s">
        <v>471</v>
      </c>
      <c r="D631" s="27">
        <v>21</v>
      </c>
      <c r="E631" s="27">
        <v>217</v>
      </c>
      <c r="F631" s="27">
        <v>2171</v>
      </c>
      <c r="G631" s="27" t="s">
        <v>846</v>
      </c>
    </row>
    <row r="632" spans="2:7">
      <c r="B632" s="31" t="s">
        <v>2088</v>
      </c>
      <c r="C632" s="27" t="s">
        <v>471</v>
      </c>
      <c r="D632" s="27">
        <v>21</v>
      </c>
      <c r="E632" s="27">
        <v>217</v>
      </c>
      <c r="F632" s="27">
        <v>2172</v>
      </c>
      <c r="G632" s="27" t="s">
        <v>847</v>
      </c>
    </row>
    <row r="633" spans="2:7">
      <c r="B633" s="31" t="s">
        <v>2088</v>
      </c>
      <c r="C633" s="27" t="s">
        <v>471</v>
      </c>
      <c r="D633" s="27">
        <v>21</v>
      </c>
      <c r="E633" s="27">
        <v>217</v>
      </c>
      <c r="F633" s="27">
        <v>2173</v>
      </c>
      <c r="G633" s="27" t="s">
        <v>848</v>
      </c>
    </row>
    <row r="634" spans="2:7">
      <c r="B634" s="31" t="s">
        <v>2088</v>
      </c>
      <c r="C634" s="27" t="s">
        <v>471</v>
      </c>
      <c r="D634" s="27">
        <v>21</v>
      </c>
      <c r="E634" s="27">
        <v>217</v>
      </c>
      <c r="F634" s="27">
        <v>2179</v>
      </c>
      <c r="G634" s="27" t="s">
        <v>849</v>
      </c>
    </row>
    <row r="635" spans="2:7">
      <c r="B635" s="31" t="s">
        <v>2088</v>
      </c>
      <c r="C635" s="27" t="s">
        <v>471</v>
      </c>
      <c r="D635" s="27">
        <v>21</v>
      </c>
      <c r="E635" s="27">
        <v>218</v>
      </c>
      <c r="F635" s="27">
        <v>0</v>
      </c>
      <c r="G635" s="27" t="s">
        <v>850</v>
      </c>
    </row>
    <row r="636" spans="2:7">
      <c r="B636" s="31" t="s">
        <v>2088</v>
      </c>
      <c r="C636" s="27" t="s">
        <v>471</v>
      </c>
      <c r="D636" s="27">
        <v>21</v>
      </c>
      <c r="E636" s="27">
        <v>218</v>
      </c>
      <c r="F636" s="27">
        <v>2181</v>
      </c>
      <c r="G636" s="27" t="s">
        <v>851</v>
      </c>
    </row>
    <row r="637" spans="2:7">
      <c r="B637" s="31" t="s">
        <v>2088</v>
      </c>
      <c r="C637" s="27" t="s">
        <v>471</v>
      </c>
      <c r="D637" s="27">
        <v>21</v>
      </c>
      <c r="E637" s="27">
        <v>218</v>
      </c>
      <c r="F637" s="27">
        <v>2182</v>
      </c>
      <c r="G637" s="27" t="s">
        <v>852</v>
      </c>
    </row>
    <row r="638" spans="2:7">
      <c r="B638" s="31" t="s">
        <v>2088</v>
      </c>
      <c r="C638" s="27" t="s">
        <v>471</v>
      </c>
      <c r="D638" s="27">
        <v>21</v>
      </c>
      <c r="E638" s="27">
        <v>218</v>
      </c>
      <c r="F638" s="27">
        <v>2183</v>
      </c>
      <c r="G638" s="27" t="s">
        <v>853</v>
      </c>
    </row>
    <row r="639" spans="2:7">
      <c r="B639" s="31" t="s">
        <v>2088</v>
      </c>
      <c r="C639" s="27" t="s">
        <v>471</v>
      </c>
      <c r="D639" s="27">
        <v>21</v>
      </c>
      <c r="E639" s="27">
        <v>218</v>
      </c>
      <c r="F639" s="27">
        <v>2184</v>
      </c>
      <c r="G639" s="27" t="s">
        <v>854</v>
      </c>
    </row>
    <row r="640" spans="2:7">
      <c r="B640" s="31" t="s">
        <v>2088</v>
      </c>
      <c r="C640" s="27" t="s">
        <v>471</v>
      </c>
      <c r="D640" s="27">
        <v>21</v>
      </c>
      <c r="E640" s="27">
        <v>218</v>
      </c>
      <c r="F640" s="27">
        <v>2185</v>
      </c>
      <c r="G640" s="27" t="s">
        <v>855</v>
      </c>
    </row>
    <row r="641" spans="2:7">
      <c r="B641" s="31" t="s">
        <v>2088</v>
      </c>
      <c r="C641" s="27" t="s">
        <v>471</v>
      </c>
      <c r="D641" s="27">
        <v>21</v>
      </c>
      <c r="E641" s="27">
        <v>218</v>
      </c>
      <c r="F641" s="27">
        <v>2186</v>
      </c>
      <c r="G641" s="27" t="s">
        <v>856</v>
      </c>
    </row>
    <row r="642" spans="2:7">
      <c r="B642" s="31" t="s">
        <v>2088</v>
      </c>
      <c r="C642" s="27" t="s">
        <v>471</v>
      </c>
      <c r="D642" s="27">
        <v>21</v>
      </c>
      <c r="E642" s="27">
        <v>219</v>
      </c>
      <c r="F642" s="27">
        <v>0</v>
      </c>
      <c r="G642" s="27" t="s">
        <v>857</v>
      </c>
    </row>
    <row r="643" spans="2:7">
      <c r="B643" s="31" t="s">
        <v>2088</v>
      </c>
      <c r="C643" s="27" t="s">
        <v>471</v>
      </c>
      <c r="D643" s="27">
        <v>21</v>
      </c>
      <c r="E643" s="27">
        <v>219</v>
      </c>
      <c r="F643" s="27">
        <v>2191</v>
      </c>
      <c r="G643" s="27" t="s">
        <v>858</v>
      </c>
    </row>
    <row r="644" spans="2:7">
      <c r="B644" s="31" t="s">
        <v>2088</v>
      </c>
      <c r="C644" s="27" t="s">
        <v>471</v>
      </c>
      <c r="D644" s="27">
        <v>21</v>
      </c>
      <c r="E644" s="27">
        <v>219</v>
      </c>
      <c r="F644" s="27">
        <v>2192</v>
      </c>
      <c r="G644" s="27" t="s">
        <v>859</v>
      </c>
    </row>
    <row r="645" spans="2:7">
      <c r="B645" s="31" t="s">
        <v>2088</v>
      </c>
      <c r="C645" s="27" t="s">
        <v>471</v>
      </c>
      <c r="D645" s="27">
        <v>21</v>
      </c>
      <c r="E645" s="27">
        <v>219</v>
      </c>
      <c r="F645" s="27">
        <v>2193</v>
      </c>
      <c r="G645" s="27" t="s">
        <v>860</v>
      </c>
    </row>
    <row r="646" spans="2:7">
      <c r="B646" s="31" t="s">
        <v>2088</v>
      </c>
      <c r="C646" s="27" t="s">
        <v>471</v>
      </c>
      <c r="D646" s="27">
        <v>21</v>
      </c>
      <c r="E646" s="27">
        <v>219</v>
      </c>
      <c r="F646" s="27">
        <v>2194</v>
      </c>
      <c r="G646" s="27" t="s">
        <v>861</v>
      </c>
    </row>
    <row r="647" spans="2:7">
      <c r="B647" s="31" t="s">
        <v>2088</v>
      </c>
      <c r="C647" s="27" t="s">
        <v>471</v>
      </c>
      <c r="D647" s="27">
        <v>21</v>
      </c>
      <c r="E647" s="27">
        <v>219</v>
      </c>
      <c r="F647" s="27">
        <v>2199</v>
      </c>
      <c r="G647" s="27" t="s">
        <v>862</v>
      </c>
    </row>
    <row r="648" spans="2:7">
      <c r="B648" s="31" t="s">
        <v>2088</v>
      </c>
      <c r="C648" s="27" t="s">
        <v>471</v>
      </c>
      <c r="D648" s="27">
        <v>22</v>
      </c>
      <c r="E648" s="27">
        <v>0</v>
      </c>
      <c r="F648" s="27">
        <v>0</v>
      </c>
      <c r="G648" s="27" t="s">
        <v>863</v>
      </c>
    </row>
    <row r="649" spans="2:7">
      <c r="B649" s="31" t="s">
        <v>2088</v>
      </c>
      <c r="C649" s="27" t="s">
        <v>471</v>
      </c>
      <c r="D649" s="27">
        <v>22</v>
      </c>
      <c r="E649" s="27">
        <v>220</v>
      </c>
      <c r="F649" s="27">
        <v>0</v>
      </c>
      <c r="G649" s="27" t="s">
        <v>864</v>
      </c>
    </row>
    <row r="650" spans="2:7">
      <c r="B650" s="31" t="s">
        <v>2088</v>
      </c>
      <c r="C650" s="27" t="s">
        <v>471</v>
      </c>
      <c r="D650" s="27">
        <v>22</v>
      </c>
      <c r="E650" s="27">
        <v>220</v>
      </c>
      <c r="F650" s="27">
        <v>2200</v>
      </c>
      <c r="G650" s="27" t="s">
        <v>298</v>
      </c>
    </row>
    <row r="651" spans="2:7">
      <c r="B651" s="31" t="s">
        <v>2088</v>
      </c>
      <c r="C651" s="27" t="s">
        <v>471</v>
      </c>
      <c r="D651" s="27">
        <v>22</v>
      </c>
      <c r="E651" s="27">
        <v>220</v>
      </c>
      <c r="F651" s="27">
        <v>2209</v>
      </c>
      <c r="G651" s="27" t="s">
        <v>299</v>
      </c>
    </row>
    <row r="652" spans="2:7">
      <c r="B652" s="31" t="s">
        <v>2088</v>
      </c>
      <c r="C652" s="27" t="s">
        <v>471</v>
      </c>
      <c r="D652" s="27">
        <v>22</v>
      </c>
      <c r="E652" s="27">
        <v>221</v>
      </c>
      <c r="F652" s="27">
        <v>0</v>
      </c>
      <c r="G652" s="27" t="s">
        <v>865</v>
      </c>
    </row>
    <row r="653" spans="2:7">
      <c r="B653" s="31" t="s">
        <v>2088</v>
      </c>
      <c r="C653" s="27" t="s">
        <v>471</v>
      </c>
      <c r="D653" s="27">
        <v>22</v>
      </c>
      <c r="E653" s="27">
        <v>221</v>
      </c>
      <c r="F653" s="27">
        <v>2211</v>
      </c>
      <c r="G653" s="27" t="s">
        <v>866</v>
      </c>
    </row>
    <row r="654" spans="2:7">
      <c r="B654" s="31" t="s">
        <v>2088</v>
      </c>
      <c r="C654" s="27" t="s">
        <v>471</v>
      </c>
      <c r="D654" s="27">
        <v>22</v>
      </c>
      <c r="E654" s="27">
        <v>221</v>
      </c>
      <c r="F654" s="27">
        <v>2212</v>
      </c>
      <c r="G654" s="27" t="s">
        <v>867</v>
      </c>
    </row>
    <row r="655" spans="2:7">
      <c r="B655" s="31" t="s">
        <v>2088</v>
      </c>
      <c r="C655" s="27" t="s">
        <v>471</v>
      </c>
      <c r="D655" s="27">
        <v>22</v>
      </c>
      <c r="E655" s="27">
        <v>221</v>
      </c>
      <c r="F655" s="27">
        <v>2213</v>
      </c>
      <c r="G655" s="27" t="s">
        <v>868</v>
      </c>
    </row>
    <row r="656" spans="2:7">
      <c r="B656" s="31" t="s">
        <v>2088</v>
      </c>
      <c r="C656" s="27" t="s">
        <v>471</v>
      </c>
      <c r="D656" s="27">
        <v>22</v>
      </c>
      <c r="E656" s="27">
        <v>222</v>
      </c>
      <c r="F656" s="27">
        <v>0</v>
      </c>
      <c r="G656" s="27" t="s">
        <v>869</v>
      </c>
    </row>
    <row r="657" spans="2:7">
      <c r="B657" s="31" t="s">
        <v>2088</v>
      </c>
      <c r="C657" s="27" t="s">
        <v>471</v>
      </c>
      <c r="D657" s="27">
        <v>22</v>
      </c>
      <c r="E657" s="27">
        <v>222</v>
      </c>
      <c r="F657" s="27">
        <v>2221</v>
      </c>
      <c r="G657" s="27" t="s">
        <v>869</v>
      </c>
    </row>
    <row r="658" spans="2:7">
      <c r="B658" s="31" t="s">
        <v>2088</v>
      </c>
      <c r="C658" s="27" t="s">
        <v>471</v>
      </c>
      <c r="D658" s="27">
        <v>22</v>
      </c>
      <c r="E658" s="27">
        <v>223</v>
      </c>
      <c r="F658" s="27">
        <v>0</v>
      </c>
      <c r="G658" s="27" t="s">
        <v>870</v>
      </c>
    </row>
    <row r="659" spans="2:7">
      <c r="B659" s="31" t="s">
        <v>2088</v>
      </c>
      <c r="C659" s="27" t="s">
        <v>471</v>
      </c>
      <c r="D659" s="27">
        <v>22</v>
      </c>
      <c r="E659" s="27">
        <v>223</v>
      </c>
      <c r="F659" s="27">
        <v>2231</v>
      </c>
      <c r="G659" s="27" t="s">
        <v>871</v>
      </c>
    </row>
    <row r="660" spans="2:7">
      <c r="B660" s="31" t="s">
        <v>2088</v>
      </c>
      <c r="C660" s="27" t="s">
        <v>471</v>
      </c>
      <c r="D660" s="27">
        <v>22</v>
      </c>
      <c r="E660" s="27">
        <v>223</v>
      </c>
      <c r="F660" s="27">
        <v>2232</v>
      </c>
      <c r="G660" s="27" t="s">
        <v>872</v>
      </c>
    </row>
    <row r="661" spans="2:7">
      <c r="B661" s="31" t="s">
        <v>2088</v>
      </c>
      <c r="C661" s="27" t="s">
        <v>471</v>
      </c>
      <c r="D661" s="27">
        <v>22</v>
      </c>
      <c r="E661" s="27">
        <v>223</v>
      </c>
      <c r="F661" s="27">
        <v>2233</v>
      </c>
      <c r="G661" s="27" t="s">
        <v>873</v>
      </c>
    </row>
    <row r="662" spans="2:7">
      <c r="B662" s="31" t="s">
        <v>2088</v>
      </c>
      <c r="C662" s="27" t="s">
        <v>471</v>
      </c>
      <c r="D662" s="27">
        <v>22</v>
      </c>
      <c r="E662" s="27">
        <v>223</v>
      </c>
      <c r="F662" s="27">
        <v>2234</v>
      </c>
      <c r="G662" s="27" t="s">
        <v>874</v>
      </c>
    </row>
    <row r="663" spans="2:7">
      <c r="B663" s="31" t="s">
        <v>2088</v>
      </c>
      <c r="C663" s="27" t="s">
        <v>471</v>
      </c>
      <c r="D663" s="27">
        <v>22</v>
      </c>
      <c r="E663" s="27">
        <v>223</v>
      </c>
      <c r="F663" s="27">
        <v>2235</v>
      </c>
      <c r="G663" s="27" t="s">
        <v>875</v>
      </c>
    </row>
    <row r="664" spans="2:7">
      <c r="B664" s="31" t="s">
        <v>2088</v>
      </c>
      <c r="C664" s="27" t="s">
        <v>471</v>
      </c>
      <c r="D664" s="27">
        <v>22</v>
      </c>
      <c r="E664" s="27">
        <v>223</v>
      </c>
      <c r="F664" s="27">
        <v>2236</v>
      </c>
      <c r="G664" s="27" t="s">
        <v>876</v>
      </c>
    </row>
    <row r="665" spans="2:7">
      <c r="B665" s="31" t="s">
        <v>2088</v>
      </c>
      <c r="C665" s="27" t="s">
        <v>471</v>
      </c>
      <c r="D665" s="27">
        <v>22</v>
      </c>
      <c r="E665" s="27">
        <v>223</v>
      </c>
      <c r="F665" s="27">
        <v>2237</v>
      </c>
      <c r="G665" s="27" t="s">
        <v>877</v>
      </c>
    </row>
    <row r="666" spans="2:7">
      <c r="B666" s="31" t="s">
        <v>2088</v>
      </c>
      <c r="C666" s="27" t="s">
        <v>471</v>
      </c>
      <c r="D666" s="27">
        <v>22</v>
      </c>
      <c r="E666" s="27">
        <v>223</v>
      </c>
      <c r="F666" s="27">
        <v>2238</v>
      </c>
      <c r="G666" s="27" t="s">
        <v>878</v>
      </c>
    </row>
    <row r="667" spans="2:7">
      <c r="B667" s="31" t="s">
        <v>2088</v>
      </c>
      <c r="C667" s="27" t="s">
        <v>471</v>
      </c>
      <c r="D667" s="27">
        <v>22</v>
      </c>
      <c r="E667" s="27">
        <v>223</v>
      </c>
      <c r="F667" s="27">
        <v>2239</v>
      </c>
      <c r="G667" s="27" t="s">
        <v>879</v>
      </c>
    </row>
    <row r="668" spans="2:7">
      <c r="B668" s="31" t="s">
        <v>2088</v>
      </c>
      <c r="C668" s="27" t="s">
        <v>471</v>
      </c>
      <c r="D668" s="27">
        <v>22</v>
      </c>
      <c r="E668" s="27">
        <v>224</v>
      </c>
      <c r="F668" s="27">
        <v>0</v>
      </c>
      <c r="G668" s="27" t="s">
        <v>880</v>
      </c>
    </row>
    <row r="669" spans="2:7">
      <c r="B669" s="31" t="s">
        <v>2088</v>
      </c>
      <c r="C669" s="27" t="s">
        <v>471</v>
      </c>
      <c r="D669" s="27">
        <v>22</v>
      </c>
      <c r="E669" s="27">
        <v>224</v>
      </c>
      <c r="F669" s="27">
        <v>2241</v>
      </c>
      <c r="G669" s="27" t="s">
        <v>881</v>
      </c>
    </row>
    <row r="670" spans="2:7">
      <c r="B670" s="31" t="s">
        <v>2088</v>
      </c>
      <c r="C670" s="27" t="s">
        <v>471</v>
      </c>
      <c r="D670" s="27">
        <v>22</v>
      </c>
      <c r="E670" s="27">
        <v>224</v>
      </c>
      <c r="F670" s="27">
        <v>2249</v>
      </c>
      <c r="G670" s="27" t="s">
        <v>882</v>
      </c>
    </row>
    <row r="671" spans="2:7">
      <c r="B671" s="31" t="s">
        <v>2088</v>
      </c>
      <c r="C671" s="27" t="s">
        <v>471</v>
      </c>
      <c r="D671" s="27">
        <v>22</v>
      </c>
      <c r="E671" s="27">
        <v>225</v>
      </c>
      <c r="F671" s="27">
        <v>0</v>
      </c>
      <c r="G671" s="27" t="s">
        <v>883</v>
      </c>
    </row>
    <row r="672" spans="2:7">
      <c r="B672" s="31" t="s">
        <v>2088</v>
      </c>
      <c r="C672" s="27" t="s">
        <v>471</v>
      </c>
      <c r="D672" s="27">
        <v>22</v>
      </c>
      <c r="E672" s="27">
        <v>225</v>
      </c>
      <c r="F672" s="27">
        <v>2251</v>
      </c>
      <c r="G672" s="27" t="s">
        <v>884</v>
      </c>
    </row>
    <row r="673" spans="2:7">
      <c r="B673" s="31" t="s">
        <v>2088</v>
      </c>
      <c r="C673" s="27" t="s">
        <v>471</v>
      </c>
      <c r="D673" s="27">
        <v>22</v>
      </c>
      <c r="E673" s="27">
        <v>225</v>
      </c>
      <c r="F673" s="27">
        <v>2252</v>
      </c>
      <c r="G673" s="27" t="s">
        <v>885</v>
      </c>
    </row>
    <row r="674" spans="2:7">
      <c r="B674" s="31" t="s">
        <v>2088</v>
      </c>
      <c r="C674" s="27" t="s">
        <v>471</v>
      </c>
      <c r="D674" s="27">
        <v>22</v>
      </c>
      <c r="E674" s="27">
        <v>225</v>
      </c>
      <c r="F674" s="27">
        <v>2253</v>
      </c>
      <c r="G674" s="27" t="s">
        <v>886</v>
      </c>
    </row>
    <row r="675" spans="2:7">
      <c r="B675" s="31" t="s">
        <v>2088</v>
      </c>
      <c r="C675" s="27" t="s">
        <v>471</v>
      </c>
      <c r="D675" s="27">
        <v>22</v>
      </c>
      <c r="E675" s="27">
        <v>225</v>
      </c>
      <c r="F675" s="27">
        <v>2254</v>
      </c>
      <c r="G675" s="27" t="s">
        <v>887</v>
      </c>
    </row>
    <row r="676" spans="2:7">
      <c r="B676" s="31" t="s">
        <v>2088</v>
      </c>
      <c r="C676" s="27" t="s">
        <v>471</v>
      </c>
      <c r="D676" s="27">
        <v>22</v>
      </c>
      <c r="E676" s="27">
        <v>225</v>
      </c>
      <c r="F676" s="27">
        <v>2255</v>
      </c>
      <c r="G676" s="27" t="s">
        <v>888</v>
      </c>
    </row>
    <row r="677" spans="2:7">
      <c r="B677" s="31" t="s">
        <v>2088</v>
      </c>
      <c r="C677" s="27" t="s">
        <v>471</v>
      </c>
      <c r="D677" s="27">
        <v>22</v>
      </c>
      <c r="E677" s="27">
        <v>229</v>
      </c>
      <c r="F677" s="27">
        <v>0</v>
      </c>
      <c r="G677" s="27" t="s">
        <v>889</v>
      </c>
    </row>
    <row r="678" spans="2:7">
      <c r="B678" s="31" t="s">
        <v>2088</v>
      </c>
      <c r="C678" s="27" t="s">
        <v>471</v>
      </c>
      <c r="D678" s="27">
        <v>22</v>
      </c>
      <c r="E678" s="27">
        <v>229</v>
      </c>
      <c r="F678" s="27">
        <v>2291</v>
      </c>
      <c r="G678" s="27" t="s">
        <v>890</v>
      </c>
    </row>
    <row r="679" spans="2:7">
      <c r="B679" s="31" t="s">
        <v>2088</v>
      </c>
      <c r="C679" s="27" t="s">
        <v>471</v>
      </c>
      <c r="D679" s="27">
        <v>22</v>
      </c>
      <c r="E679" s="27">
        <v>229</v>
      </c>
      <c r="F679" s="27">
        <v>2292</v>
      </c>
      <c r="G679" s="27" t="s">
        <v>891</v>
      </c>
    </row>
    <row r="680" spans="2:7">
      <c r="B680" s="31" t="s">
        <v>2088</v>
      </c>
      <c r="C680" s="27" t="s">
        <v>471</v>
      </c>
      <c r="D680" s="27">
        <v>22</v>
      </c>
      <c r="E680" s="27">
        <v>229</v>
      </c>
      <c r="F680" s="27">
        <v>2293</v>
      </c>
      <c r="G680" s="27" t="s">
        <v>892</v>
      </c>
    </row>
    <row r="681" spans="2:7">
      <c r="B681" s="31" t="s">
        <v>2088</v>
      </c>
      <c r="C681" s="27" t="s">
        <v>471</v>
      </c>
      <c r="D681" s="27">
        <v>22</v>
      </c>
      <c r="E681" s="27">
        <v>229</v>
      </c>
      <c r="F681" s="27">
        <v>2299</v>
      </c>
      <c r="G681" s="27" t="s">
        <v>893</v>
      </c>
    </row>
    <row r="682" spans="2:7">
      <c r="B682" s="31" t="s">
        <v>2088</v>
      </c>
      <c r="C682" s="27" t="s">
        <v>471</v>
      </c>
      <c r="D682" s="27">
        <v>23</v>
      </c>
      <c r="E682" s="27">
        <v>0</v>
      </c>
      <c r="F682" s="27">
        <v>0</v>
      </c>
      <c r="G682" s="27" t="s">
        <v>894</v>
      </c>
    </row>
    <row r="683" spans="2:7">
      <c r="B683" s="31" t="s">
        <v>2088</v>
      </c>
      <c r="C683" s="27" t="s">
        <v>471</v>
      </c>
      <c r="D683" s="27">
        <v>23</v>
      </c>
      <c r="E683" s="27">
        <v>230</v>
      </c>
      <c r="F683" s="27">
        <v>0</v>
      </c>
      <c r="G683" s="27" t="s">
        <v>895</v>
      </c>
    </row>
    <row r="684" spans="2:7">
      <c r="B684" s="31" t="s">
        <v>2088</v>
      </c>
      <c r="C684" s="27" t="s">
        <v>471</v>
      </c>
      <c r="D684" s="27">
        <v>23</v>
      </c>
      <c r="E684" s="27">
        <v>230</v>
      </c>
      <c r="F684" s="27">
        <v>2300</v>
      </c>
      <c r="G684" s="27" t="s">
        <v>298</v>
      </c>
    </row>
    <row r="685" spans="2:7">
      <c r="B685" s="31" t="s">
        <v>2088</v>
      </c>
      <c r="C685" s="27" t="s">
        <v>471</v>
      </c>
      <c r="D685" s="27">
        <v>23</v>
      </c>
      <c r="E685" s="27">
        <v>230</v>
      </c>
      <c r="F685" s="27">
        <v>2309</v>
      </c>
      <c r="G685" s="27" t="s">
        <v>299</v>
      </c>
    </row>
    <row r="686" spans="2:7">
      <c r="B686" s="31" t="s">
        <v>2088</v>
      </c>
      <c r="C686" s="27" t="s">
        <v>471</v>
      </c>
      <c r="D686" s="27">
        <v>23</v>
      </c>
      <c r="E686" s="27">
        <v>231</v>
      </c>
      <c r="F686" s="27">
        <v>0</v>
      </c>
      <c r="G686" s="27" t="s">
        <v>896</v>
      </c>
    </row>
    <row r="687" spans="2:7">
      <c r="B687" s="31" t="s">
        <v>2088</v>
      </c>
      <c r="C687" s="27" t="s">
        <v>471</v>
      </c>
      <c r="D687" s="27">
        <v>23</v>
      </c>
      <c r="E687" s="27">
        <v>231</v>
      </c>
      <c r="F687" s="27">
        <v>2311</v>
      </c>
      <c r="G687" s="27" t="s">
        <v>897</v>
      </c>
    </row>
    <row r="688" spans="2:7">
      <c r="B688" s="31" t="s">
        <v>2088</v>
      </c>
      <c r="C688" s="27" t="s">
        <v>471</v>
      </c>
      <c r="D688" s="27">
        <v>23</v>
      </c>
      <c r="E688" s="27">
        <v>231</v>
      </c>
      <c r="F688" s="27">
        <v>2312</v>
      </c>
      <c r="G688" s="27" t="s">
        <v>898</v>
      </c>
    </row>
    <row r="689" spans="2:7">
      <c r="B689" s="31" t="s">
        <v>2088</v>
      </c>
      <c r="C689" s="27" t="s">
        <v>471</v>
      </c>
      <c r="D689" s="27">
        <v>23</v>
      </c>
      <c r="E689" s="27">
        <v>231</v>
      </c>
      <c r="F689" s="27">
        <v>2319</v>
      </c>
      <c r="G689" s="27" t="s">
        <v>899</v>
      </c>
    </row>
    <row r="690" spans="2:7">
      <c r="B690" s="31" t="s">
        <v>2088</v>
      </c>
      <c r="C690" s="27" t="s">
        <v>471</v>
      </c>
      <c r="D690" s="27">
        <v>23</v>
      </c>
      <c r="E690" s="27">
        <v>232</v>
      </c>
      <c r="F690" s="27">
        <v>0</v>
      </c>
      <c r="G690" s="27" t="s">
        <v>900</v>
      </c>
    </row>
    <row r="691" spans="2:7">
      <c r="B691" s="31" t="s">
        <v>2088</v>
      </c>
      <c r="C691" s="27" t="s">
        <v>471</v>
      </c>
      <c r="D691" s="27">
        <v>23</v>
      </c>
      <c r="E691" s="27">
        <v>232</v>
      </c>
      <c r="F691" s="27">
        <v>2321</v>
      </c>
      <c r="G691" s="27" t="s">
        <v>901</v>
      </c>
    </row>
    <row r="692" spans="2:7">
      <c r="B692" s="31" t="s">
        <v>2088</v>
      </c>
      <c r="C692" s="27" t="s">
        <v>471</v>
      </c>
      <c r="D692" s="27">
        <v>23</v>
      </c>
      <c r="E692" s="27">
        <v>232</v>
      </c>
      <c r="F692" s="27">
        <v>2322</v>
      </c>
      <c r="G692" s="27" t="s">
        <v>902</v>
      </c>
    </row>
    <row r="693" spans="2:7">
      <c r="B693" s="31" t="s">
        <v>2088</v>
      </c>
      <c r="C693" s="27" t="s">
        <v>471</v>
      </c>
      <c r="D693" s="27">
        <v>23</v>
      </c>
      <c r="E693" s="27">
        <v>232</v>
      </c>
      <c r="F693" s="27">
        <v>2329</v>
      </c>
      <c r="G693" s="27" t="s">
        <v>903</v>
      </c>
    </row>
    <row r="694" spans="2:7">
      <c r="B694" s="31" t="s">
        <v>2088</v>
      </c>
      <c r="C694" s="27" t="s">
        <v>471</v>
      </c>
      <c r="D694" s="27">
        <v>23</v>
      </c>
      <c r="E694" s="27">
        <v>233</v>
      </c>
      <c r="F694" s="27">
        <v>0</v>
      </c>
      <c r="G694" s="27" t="s">
        <v>904</v>
      </c>
    </row>
    <row r="695" spans="2:7">
      <c r="B695" s="31" t="s">
        <v>2088</v>
      </c>
      <c r="C695" s="27" t="s">
        <v>471</v>
      </c>
      <c r="D695" s="27">
        <v>23</v>
      </c>
      <c r="E695" s="27">
        <v>233</v>
      </c>
      <c r="F695" s="27">
        <v>2331</v>
      </c>
      <c r="G695" s="27" t="s">
        <v>905</v>
      </c>
    </row>
    <row r="696" spans="2:7">
      <c r="B696" s="31" t="s">
        <v>2088</v>
      </c>
      <c r="C696" s="27" t="s">
        <v>471</v>
      </c>
      <c r="D696" s="27">
        <v>23</v>
      </c>
      <c r="E696" s="27">
        <v>233</v>
      </c>
      <c r="F696" s="27">
        <v>2332</v>
      </c>
      <c r="G696" s="27" t="s">
        <v>906</v>
      </c>
    </row>
    <row r="697" spans="2:7">
      <c r="B697" s="31" t="s">
        <v>2088</v>
      </c>
      <c r="C697" s="27" t="s">
        <v>471</v>
      </c>
      <c r="D697" s="27">
        <v>23</v>
      </c>
      <c r="E697" s="27">
        <v>233</v>
      </c>
      <c r="F697" s="27">
        <v>2339</v>
      </c>
      <c r="G697" s="27" t="s">
        <v>907</v>
      </c>
    </row>
    <row r="698" spans="2:7">
      <c r="B698" s="31" t="s">
        <v>2088</v>
      </c>
      <c r="C698" s="27" t="s">
        <v>471</v>
      </c>
      <c r="D698" s="27">
        <v>23</v>
      </c>
      <c r="E698" s="27">
        <v>234</v>
      </c>
      <c r="F698" s="27">
        <v>0</v>
      </c>
      <c r="G698" s="27" t="s">
        <v>908</v>
      </c>
    </row>
    <row r="699" spans="2:7">
      <c r="B699" s="31" t="s">
        <v>2088</v>
      </c>
      <c r="C699" s="27" t="s">
        <v>471</v>
      </c>
      <c r="D699" s="27">
        <v>23</v>
      </c>
      <c r="E699" s="27">
        <v>234</v>
      </c>
      <c r="F699" s="27">
        <v>2341</v>
      </c>
      <c r="G699" s="27" t="s">
        <v>909</v>
      </c>
    </row>
    <row r="700" spans="2:7">
      <c r="B700" s="31" t="s">
        <v>2088</v>
      </c>
      <c r="C700" s="27" t="s">
        <v>471</v>
      </c>
      <c r="D700" s="27">
        <v>23</v>
      </c>
      <c r="E700" s="27">
        <v>234</v>
      </c>
      <c r="F700" s="27">
        <v>2342</v>
      </c>
      <c r="G700" s="27" t="s">
        <v>910</v>
      </c>
    </row>
    <row r="701" spans="2:7">
      <c r="B701" s="31" t="s">
        <v>2088</v>
      </c>
      <c r="C701" s="27" t="s">
        <v>471</v>
      </c>
      <c r="D701" s="27">
        <v>23</v>
      </c>
      <c r="E701" s="27">
        <v>235</v>
      </c>
      <c r="F701" s="27">
        <v>0</v>
      </c>
      <c r="G701" s="27" t="s">
        <v>911</v>
      </c>
    </row>
    <row r="702" spans="2:7">
      <c r="B702" s="31" t="s">
        <v>2088</v>
      </c>
      <c r="C702" s="27" t="s">
        <v>471</v>
      </c>
      <c r="D702" s="27">
        <v>23</v>
      </c>
      <c r="E702" s="27">
        <v>235</v>
      </c>
      <c r="F702" s="27">
        <v>2351</v>
      </c>
      <c r="G702" s="27" t="s">
        <v>912</v>
      </c>
    </row>
    <row r="703" spans="2:7">
      <c r="B703" s="31" t="s">
        <v>2088</v>
      </c>
      <c r="C703" s="27" t="s">
        <v>471</v>
      </c>
      <c r="D703" s="27">
        <v>23</v>
      </c>
      <c r="E703" s="27">
        <v>235</v>
      </c>
      <c r="F703" s="27">
        <v>2352</v>
      </c>
      <c r="G703" s="27" t="s">
        <v>913</v>
      </c>
    </row>
    <row r="704" spans="2:7">
      <c r="B704" s="31" t="s">
        <v>2088</v>
      </c>
      <c r="C704" s="27" t="s">
        <v>471</v>
      </c>
      <c r="D704" s="27">
        <v>23</v>
      </c>
      <c r="E704" s="27">
        <v>235</v>
      </c>
      <c r="F704" s="27">
        <v>2353</v>
      </c>
      <c r="G704" s="27" t="s">
        <v>914</v>
      </c>
    </row>
    <row r="705" spans="2:7">
      <c r="B705" s="31" t="s">
        <v>2088</v>
      </c>
      <c r="C705" s="27" t="s">
        <v>471</v>
      </c>
      <c r="D705" s="27">
        <v>23</v>
      </c>
      <c r="E705" s="27">
        <v>235</v>
      </c>
      <c r="F705" s="27">
        <v>2354</v>
      </c>
      <c r="G705" s="27" t="s">
        <v>915</v>
      </c>
    </row>
    <row r="706" spans="2:7">
      <c r="B706" s="31" t="s">
        <v>2088</v>
      </c>
      <c r="C706" s="27" t="s">
        <v>471</v>
      </c>
      <c r="D706" s="27">
        <v>23</v>
      </c>
      <c r="E706" s="27">
        <v>235</v>
      </c>
      <c r="F706" s="27">
        <v>2355</v>
      </c>
      <c r="G706" s="27" t="s">
        <v>916</v>
      </c>
    </row>
    <row r="707" spans="2:7">
      <c r="B707" s="31" t="s">
        <v>2088</v>
      </c>
      <c r="C707" s="27" t="s">
        <v>471</v>
      </c>
      <c r="D707" s="27">
        <v>23</v>
      </c>
      <c r="E707" s="27">
        <v>239</v>
      </c>
      <c r="F707" s="27">
        <v>0</v>
      </c>
      <c r="G707" s="27" t="s">
        <v>917</v>
      </c>
    </row>
    <row r="708" spans="2:7">
      <c r="B708" s="31" t="s">
        <v>2088</v>
      </c>
      <c r="C708" s="27" t="s">
        <v>471</v>
      </c>
      <c r="D708" s="27">
        <v>23</v>
      </c>
      <c r="E708" s="27">
        <v>239</v>
      </c>
      <c r="F708" s="27">
        <v>2391</v>
      </c>
      <c r="G708" s="27" t="s">
        <v>918</v>
      </c>
    </row>
    <row r="709" spans="2:7">
      <c r="B709" s="31" t="s">
        <v>2088</v>
      </c>
      <c r="C709" s="27" t="s">
        <v>471</v>
      </c>
      <c r="D709" s="27">
        <v>23</v>
      </c>
      <c r="E709" s="27">
        <v>239</v>
      </c>
      <c r="F709" s="27">
        <v>2399</v>
      </c>
      <c r="G709" s="27" t="s">
        <v>919</v>
      </c>
    </row>
    <row r="710" spans="2:7">
      <c r="B710" s="31" t="s">
        <v>2088</v>
      </c>
      <c r="C710" s="27" t="s">
        <v>471</v>
      </c>
      <c r="D710" s="27">
        <v>24</v>
      </c>
      <c r="E710" s="27">
        <v>0</v>
      </c>
      <c r="F710" s="27">
        <v>0</v>
      </c>
      <c r="G710" s="27" t="s">
        <v>920</v>
      </c>
    </row>
    <row r="711" spans="2:7">
      <c r="B711" s="31" t="s">
        <v>2088</v>
      </c>
      <c r="C711" s="27" t="s">
        <v>471</v>
      </c>
      <c r="D711" s="27">
        <v>24</v>
      </c>
      <c r="E711" s="27">
        <v>240</v>
      </c>
      <c r="F711" s="27">
        <v>0</v>
      </c>
      <c r="G711" s="27" t="s">
        <v>921</v>
      </c>
    </row>
    <row r="712" spans="2:7">
      <c r="B712" s="31" t="s">
        <v>2088</v>
      </c>
      <c r="C712" s="27" t="s">
        <v>471</v>
      </c>
      <c r="D712" s="27">
        <v>24</v>
      </c>
      <c r="E712" s="27">
        <v>240</v>
      </c>
      <c r="F712" s="27">
        <v>2400</v>
      </c>
      <c r="G712" s="27" t="s">
        <v>298</v>
      </c>
    </row>
    <row r="713" spans="2:7">
      <c r="B713" s="31" t="s">
        <v>2088</v>
      </c>
      <c r="C713" s="27" t="s">
        <v>471</v>
      </c>
      <c r="D713" s="27">
        <v>24</v>
      </c>
      <c r="E713" s="27">
        <v>240</v>
      </c>
      <c r="F713" s="27">
        <v>2409</v>
      </c>
      <c r="G713" s="27" t="s">
        <v>299</v>
      </c>
    </row>
    <row r="714" spans="2:7">
      <c r="B714" s="31" t="s">
        <v>2088</v>
      </c>
      <c r="C714" s="27" t="s">
        <v>471</v>
      </c>
      <c r="D714" s="27">
        <v>24</v>
      </c>
      <c r="E714" s="27">
        <v>241</v>
      </c>
      <c r="F714" s="27">
        <v>0</v>
      </c>
      <c r="G714" s="27" t="s">
        <v>922</v>
      </c>
    </row>
    <row r="715" spans="2:7">
      <c r="B715" s="31" t="s">
        <v>2088</v>
      </c>
      <c r="C715" s="27" t="s">
        <v>471</v>
      </c>
      <c r="D715" s="27">
        <v>24</v>
      </c>
      <c r="E715" s="27">
        <v>241</v>
      </c>
      <c r="F715" s="27">
        <v>2411</v>
      </c>
      <c r="G715" s="27" t="s">
        <v>922</v>
      </c>
    </row>
    <row r="716" spans="2:7">
      <c r="B716" s="31" t="s">
        <v>2088</v>
      </c>
      <c r="C716" s="27" t="s">
        <v>471</v>
      </c>
      <c r="D716" s="27">
        <v>24</v>
      </c>
      <c r="E716" s="27">
        <v>242</v>
      </c>
      <c r="F716" s="27">
        <v>0</v>
      </c>
      <c r="G716" s="27" t="s">
        <v>923</v>
      </c>
    </row>
    <row r="717" spans="2:7">
      <c r="B717" s="31" t="s">
        <v>2088</v>
      </c>
      <c r="C717" s="27" t="s">
        <v>471</v>
      </c>
      <c r="D717" s="27">
        <v>24</v>
      </c>
      <c r="E717" s="27">
        <v>242</v>
      </c>
      <c r="F717" s="27">
        <v>2421</v>
      </c>
      <c r="G717" s="27" t="s">
        <v>924</v>
      </c>
    </row>
    <row r="718" spans="2:7">
      <c r="B718" s="31" t="s">
        <v>2088</v>
      </c>
      <c r="C718" s="27" t="s">
        <v>471</v>
      </c>
      <c r="D718" s="27">
        <v>24</v>
      </c>
      <c r="E718" s="27">
        <v>242</v>
      </c>
      <c r="F718" s="27">
        <v>2422</v>
      </c>
      <c r="G718" s="27" t="s">
        <v>925</v>
      </c>
    </row>
    <row r="719" spans="2:7">
      <c r="B719" s="31" t="s">
        <v>2088</v>
      </c>
      <c r="C719" s="27" t="s">
        <v>471</v>
      </c>
      <c r="D719" s="27">
        <v>24</v>
      </c>
      <c r="E719" s="27">
        <v>242</v>
      </c>
      <c r="F719" s="27">
        <v>2423</v>
      </c>
      <c r="G719" s="27" t="s">
        <v>926</v>
      </c>
    </row>
    <row r="720" spans="2:7">
      <c r="B720" s="31" t="s">
        <v>2088</v>
      </c>
      <c r="C720" s="27" t="s">
        <v>471</v>
      </c>
      <c r="D720" s="27">
        <v>24</v>
      </c>
      <c r="E720" s="27">
        <v>242</v>
      </c>
      <c r="F720" s="27">
        <v>2424</v>
      </c>
      <c r="G720" s="27" t="s">
        <v>927</v>
      </c>
    </row>
    <row r="721" spans="2:7">
      <c r="B721" s="31" t="s">
        <v>2088</v>
      </c>
      <c r="C721" s="27" t="s">
        <v>471</v>
      </c>
      <c r="D721" s="27">
        <v>24</v>
      </c>
      <c r="E721" s="27">
        <v>242</v>
      </c>
      <c r="F721" s="27">
        <v>2425</v>
      </c>
      <c r="G721" s="27" t="s">
        <v>928</v>
      </c>
    </row>
    <row r="722" spans="2:7">
      <c r="B722" s="31" t="s">
        <v>2088</v>
      </c>
      <c r="C722" s="27" t="s">
        <v>471</v>
      </c>
      <c r="D722" s="27">
        <v>24</v>
      </c>
      <c r="E722" s="27">
        <v>242</v>
      </c>
      <c r="F722" s="27">
        <v>2426</v>
      </c>
      <c r="G722" s="27" t="s">
        <v>929</v>
      </c>
    </row>
    <row r="723" spans="2:7">
      <c r="B723" s="31" t="s">
        <v>2088</v>
      </c>
      <c r="C723" s="27" t="s">
        <v>471</v>
      </c>
      <c r="D723" s="27">
        <v>24</v>
      </c>
      <c r="E723" s="27">
        <v>242</v>
      </c>
      <c r="F723" s="27">
        <v>2429</v>
      </c>
      <c r="G723" s="27" t="s">
        <v>930</v>
      </c>
    </row>
    <row r="724" spans="2:7">
      <c r="B724" s="31" t="s">
        <v>2088</v>
      </c>
      <c r="C724" s="27" t="s">
        <v>471</v>
      </c>
      <c r="D724" s="27">
        <v>24</v>
      </c>
      <c r="E724" s="27">
        <v>243</v>
      </c>
      <c r="F724" s="27">
        <v>0</v>
      </c>
      <c r="G724" s="27" t="s">
        <v>931</v>
      </c>
    </row>
    <row r="725" spans="2:7">
      <c r="B725" s="31" t="s">
        <v>2088</v>
      </c>
      <c r="C725" s="27" t="s">
        <v>471</v>
      </c>
      <c r="D725" s="27">
        <v>24</v>
      </c>
      <c r="E725" s="27">
        <v>243</v>
      </c>
      <c r="F725" s="27">
        <v>2431</v>
      </c>
      <c r="G725" s="27" t="s">
        <v>932</v>
      </c>
    </row>
    <row r="726" spans="2:7">
      <c r="B726" s="31" t="s">
        <v>2088</v>
      </c>
      <c r="C726" s="27" t="s">
        <v>471</v>
      </c>
      <c r="D726" s="27">
        <v>24</v>
      </c>
      <c r="E726" s="27">
        <v>243</v>
      </c>
      <c r="F726" s="27">
        <v>2432</v>
      </c>
      <c r="G726" s="27" t="s">
        <v>933</v>
      </c>
    </row>
    <row r="727" spans="2:7">
      <c r="B727" s="31" t="s">
        <v>2088</v>
      </c>
      <c r="C727" s="27" t="s">
        <v>471</v>
      </c>
      <c r="D727" s="27">
        <v>24</v>
      </c>
      <c r="E727" s="27">
        <v>243</v>
      </c>
      <c r="F727" s="27">
        <v>2433</v>
      </c>
      <c r="G727" s="27" t="s">
        <v>934</v>
      </c>
    </row>
    <row r="728" spans="2:7">
      <c r="B728" s="31" t="s">
        <v>2088</v>
      </c>
      <c r="C728" s="27" t="s">
        <v>471</v>
      </c>
      <c r="D728" s="27">
        <v>24</v>
      </c>
      <c r="E728" s="27">
        <v>243</v>
      </c>
      <c r="F728" s="27">
        <v>2439</v>
      </c>
      <c r="G728" s="27" t="s">
        <v>935</v>
      </c>
    </row>
    <row r="729" spans="2:7">
      <c r="B729" s="31" t="s">
        <v>2088</v>
      </c>
      <c r="C729" s="27" t="s">
        <v>471</v>
      </c>
      <c r="D729" s="27">
        <v>24</v>
      </c>
      <c r="E729" s="27">
        <v>244</v>
      </c>
      <c r="F729" s="27">
        <v>0</v>
      </c>
      <c r="G729" s="27" t="s">
        <v>936</v>
      </c>
    </row>
    <row r="730" spans="2:7">
      <c r="B730" s="31" t="s">
        <v>2088</v>
      </c>
      <c r="C730" s="27" t="s">
        <v>471</v>
      </c>
      <c r="D730" s="27">
        <v>24</v>
      </c>
      <c r="E730" s="27">
        <v>244</v>
      </c>
      <c r="F730" s="27">
        <v>2441</v>
      </c>
      <c r="G730" s="27" t="s">
        <v>937</v>
      </c>
    </row>
    <row r="731" spans="2:7">
      <c r="B731" s="31" t="s">
        <v>2088</v>
      </c>
      <c r="C731" s="27" t="s">
        <v>471</v>
      </c>
      <c r="D731" s="27">
        <v>24</v>
      </c>
      <c r="E731" s="27">
        <v>244</v>
      </c>
      <c r="F731" s="27">
        <v>2442</v>
      </c>
      <c r="G731" s="27" t="s">
        <v>938</v>
      </c>
    </row>
    <row r="732" spans="2:7">
      <c r="B732" s="31" t="s">
        <v>2088</v>
      </c>
      <c r="C732" s="27" t="s">
        <v>471</v>
      </c>
      <c r="D732" s="27">
        <v>24</v>
      </c>
      <c r="E732" s="27">
        <v>244</v>
      </c>
      <c r="F732" s="27">
        <v>2443</v>
      </c>
      <c r="G732" s="27" t="s">
        <v>939</v>
      </c>
    </row>
    <row r="733" spans="2:7">
      <c r="B733" s="31" t="s">
        <v>2088</v>
      </c>
      <c r="C733" s="27" t="s">
        <v>471</v>
      </c>
      <c r="D733" s="27">
        <v>24</v>
      </c>
      <c r="E733" s="27">
        <v>244</v>
      </c>
      <c r="F733" s="27">
        <v>2444</v>
      </c>
      <c r="G733" s="27" t="s">
        <v>940</v>
      </c>
    </row>
    <row r="734" spans="2:7">
      <c r="B734" s="31" t="s">
        <v>2088</v>
      </c>
      <c r="C734" s="27" t="s">
        <v>471</v>
      </c>
      <c r="D734" s="27">
        <v>24</v>
      </c>
      <c r="E734" s="27">
        <v>244</v>
      </c>
      <c r="F734" s="27">
        <v>2445</v>
      </c>
      <c r="G734" s="27" t="s">
        <v>941</v>
      </c>
    </row>
    <row r="735" spans="2:7">
      <c r="B735" s="31" t="s">
        <v>2088</v>
      </c>
      <c r="C735" s="27" t="s">
        <v>471</v>
      </c>
      <c r="D735" s="27">
        <v>24</v>
      </c>
      <c r="E735" s="27">
        <v>244</v>
      </c>
      <c r="F735" s="27">
        <v>2446</v>
      </c>
      <c r="G735" s="27" t="s">
        <v>942</v>
      </c>
    </row>
    <row r="736" spans="2:7">
      <c r="B736" s="31" t="s">
        <v>2088</v>
      </c>
      <c r="C736" s="27" t="s">
        <v>471</v>
      </c>
      <c r="D736" s="27">
        <v>24</v>
      </c>
      <c r="E736" s="27">
        <v>245</v>
      </c>
      <c r="F736" s="27">
        <v>0</v>
      </c>
      <c r="G736" s="27" t="s">
        <v>943</v>
      </c>
    </row>
    <row r="737" spans="2:7">
      <c r="B737" s="31" t="s">
        <v>2088</v>
      </c>
      <c r="C737" s="27" t="s">
        <v>471</v>
      </c>
      <c r="D737" s="27">
        <v>24</v>
      </c>
      <c r="E737" s="27">
        <v>245</v>
      </c>
      <c r="F737" s="27">
        <v>2451</v>
      </c>
      <c r="G737" s="27" t="s">
        <v>944</v>
      </c>
    </row>
    <row r="738" spans="2:7">
      <c r="B738" s="31" t="s">
        <v>2088</v>
      </c>
      <c r="C738" s="27" t="s">
        <v>471</v>
      </c>
      <c r="D738" s="27">
        <v>24</v>
      </c>
      <c r="E738" s="27">
        <v>245</v>
      </c>
      <c r="F738" s="27">
        <v>2452</v>
      </c>
      <c r="G738" s="27" t="s">
        <v>945</v>
      </c>
    </row>
    <row r="739" spans="2:7">
      <c r="B739" s="31" t="s">
        <v>2088</v>
      </c>
      <c r="C739" s="27" t="s">
        <v>471</v>
      </c>
      <c r="D739" s="27">
        <v>24</v>
      </c>
      <c r="E739" s="27">
        <v>245</v>
      </c>
      <c r="F739" s="27">
        <v>2453</v>
      </c>
      <c r="G739" s="27" t="s">
        <v>946</v>
      </c>
    </row>
    <row r="740" spans="2:7">
      <c r="B740" s="31" t="s">
        <v>2088</v>
      </c>
      <c r="C740" s="27" t="s">
        <v>471</v>
      </c>
      <c r="D740" s="27">
        <v>24</v>
      </c>
      <c r="E740" s="27">
        <v>246</v>
      </c>
      <c r="F740" s="27">
        <v>0</v>
      </c>
      <c r="G740" s="27" t="s">
        <v>947</v>
      </c>
    </row>
    <row r="741" spans="2:7">
      <c r="B741" s="31" t="s">
        <v>2088</v>
      </c>
      <c r="C741" s="27" t="s">
        <v>471</v>
      </c>
      <c r="D741" s="27">
        <v>24</v>
      </c>
      <c r="E741" s="27">
        <v>246</v>
      </c>
      <c r="F741" s="27">
        <v>2461</v>
      </c>
      <c r="G741" s="27" t="s">
        <v>948</v>
      </c>
    </row>
    <row r="742" spans="2:7">
      <c r="B742" s="31" t="s">
        <v>2088</v>
      </c>
      <c r="C742" s="27" t="s">
        <v>471</v>
      </c>
      <c r="D742" s="27">
        <v>24</v>
      </c>
      <c r="E742" s="27">
        <v>246</v>
      </c>
      <c r="F742" s="27">
        <v>2462</v>
      </c>
      <c r="G742" s="27" t="s">
        <v>949</v>
      </c>
    </row>
    <row r="743" spans="2:7">
      <c r="B743" s="31" t="s">
        <v>2088</v>
      </c>
      <c r="C743" s="27" t="s">
        <v>471</v>
      </c>
      <c r="D743" s="27">
        <v>24</v>
      </c>
      <c r="E743" s="27">
        <v>246</v>
      </c>
      <c r="F743" s="27">
        <v>2463</v>
      </c>
      <c r="G743" s="27" t="s">
        <v>950</v>
      </c>
    </row>
    <row r="744" spans="2:7">
      <c r="B744" s="31" t="s">
        <v>2088</v>
      </c>
      <c r="C744" s="27" t="s">
        <v>471</v>
      </c>
      <c r="D744" s="27">
        <v>24</v>
      </c>
      <c r="E744" s="27">
        <v>246</v>
      </c>
      <c r="F744" s="27">
        <v>2464</v>
      </c>
      <c r="G744" s="27" t="s">
        <v>951</v>
      </c>
    </row>
    <row r="745" spans="2:7">
      <c r="B745" s="31" t="s">
        <v>2088</v>
      </c>
      <c r="C745" s="27" t="s">
        <v>471</v>
      </c>
      <c r="D745" s="27">
        <v>24</v>
      </c>
      <c r="E745" s="27">
        <v>246</v>
      </c>
      <c r="F745" s="27">
        <v>2465</v>
      </c>
      <c r="G745" s="27" t="s">
        <v>952</v>
      </c>
    </row>
    <row r="746" spans="2:7">
      <c r="B746" s="31" t="s">
        <v>2088</v>
      </c>
      <c r="C746" s="27" t="s">
        <v>471</v>
      </c>
      <c r="D746" s="27">
        <v>24</v>
      </c>
      <c r="E746" s="27">
        <v>246</v>
      </c>
      <c r="F746" s="27">
        <v>2469</v>
      </c>
      <c r="G746" s="27" t="s">
        <v>953</v>
      </c>
    </row>
    <row r="747" spans="2:7">
      <c r="B747" s="31" t="s">
        <v>2088</v>
      </c>
      <c r="C747" s="27" t="s">
        <v>471</v>
      </c>
      <c r="D747" s="27">
        <v>24</v>
      </c>
      <c r="E747" s="27">
        <v>247</v>
      </c>
      <c r="F747" s="27">
        <v>0</v>
      </c>
      <c r="G747" s="27" t="s">
        <v>954</v>
      </c>
    </row>
    <row r="748" spans="2:7">
      <c r="B748" s="31" t="s">
        <v>2088</v>
      </c>
      <c r="C748" s="27" t="s">
        <v>471</v>
      </c>
      <c r="D748" s="27">
        <v>24</v>
      </c>
      <c r="E748" s="27">
        <v>247</v>
      </c>
      <c r="F748" s="27">
        <v>2471</v>
      </c>
      <c r="G748" s="27" t="s">
        <v>955</v>
      </c>
    </row>
    <row r="749" spans="2:7">
      <c r="B749" s="31" t="s">
        <v>2088</v>
      </c>
      <c r="C749" s="27" t="s">
        <v>471</v>
      </c>
      <c r="D749" s="27">
        <v>24</v>
      </c>
      <c r="E749" s="27">
        <v>247</v>
      </c>
      <c r="F749" s="27">
        <v>2479</v>
      </c>
      <c r="G749" s="27" t="s">
        <v>956</v>
      </c>
    </row>
    <row r="750" spans="2:7">
      <c r="B750" s="31" t="s">
        <v>2088</v>
      </c>
      <c r="C750" s="27" t="s">
        <v>471</v>
      </c>
      <c r="D750" s="27">
        <v>24</v>
      </c>
      <c r="E750" s="27">
        <v>248</v>
      </c>
      <c r="F750" s="27">
        <v>0</v>
      </c>
      <c r="G750" s="27" t="s">
        <v>957</v>
      </c>
    </row>
    <row r="751" spans="2:7">
      <c r="B751" s="31" t="s">
        <v>2088</v>
      </c>
      <c r="C751" s="27" t="s">
        <v>471</v>
      </c>
      <c r="D751" s="27">
        <v>24</v>
      </c>
      <c r="E751" s="27">
        <v>248</v>
      </c>
      <c r="F751" s="27">
        <v>2481</v>
      </c>
      <c r="G751" s="27" t="s">
        <v>957</v>
      </c>
    </row>
    <row r="752" spans="2:7">
      <c r="B752" s="31" t="s">
        <v>2088</v>
      </c>
      <c r="C752" s="27" t="s">
        <v>471</v>
      </c>
      <c r="D752" s="27">
        <v>24</v>
      </c>
      <c r="E752" s="27">
        <v>249</v>
      </c>
      <c r="F752" s="27">
        <v>0</v>
      </c>
      <c r="G752" s="27" t="s">
        <v>958</v>
      </c>
    </row>
    <row r="753" spans="2:7">
      <c r="B753" s="31" t="s">
        <v>2088</v>
      </c>
      <c r="C753" s="27" t="s">
        <v>471</v>
      </c>
      <c r="D753" s="27">
        <v>24</v>
      </c>
      <c r="E753" s="27">
        <v>249</v>
      </c>
      <c r="F753" s="27">
        <v>2491</v>
      </c>
      <c r="G753" s="27" t="s">
        <v>959</v>
      </c>
    </row>
    <row r="754" spans="2:7">
      <c r="B754" s="31" t="s">
        <v>2088</v>
      </c>
      <c r="C754" s="27" t="s">
        <v>471</v>
      </c>
      <c r="D754" s="27">
        <v>24</v>
      </c>
      <c r="E754" s="27">
        <v>249</v>
      </c>
      <c r="F754" s="27">
        <v>2492</v>
      </c>
      <c r="G754" s="27" t="s">
        <v>960</v>
      </c>
    </row>
    <row r="755" spans="2:7">
      <c r="B755" s="31" t="s">
        <v>2088</v>
      </c>
      <c r="C755" s="27" t="s">
        <v>471</v>
      </c>
      <c r="D755" s="27">
        <v>24</v>
      </c>
      <c r="E755" s="27">
        <v>249</v>
      </c>
      <c r="F755" s="27">
        <v>2499</v>
      </c>
      <c r="G755" s="27" t="s">
        <v>961</v>
      </c>
    </row>
    <row r="756" spans="2:7">
      <c r="B756" s="31" t="s">
        <v>2088</v>
      </c>
      <c r="C756" s="27" t="s">
        <v>471</v>
      </c>
      <c r="D756" s="27">
        <v>25</v>
      </c>
      <c r="E756" s="27">
        <v>0</v>
      </c>
      <c r="F756" s="27">
        <v>0</v>
      </c>
      <c r="G756" s="27" t="s">
        <v>962</v>
      </c>
    </row>
    <row r="757" spans="2:7">
      <c r="B757" s="31" t="s">
        <v>2088</v>
      </c>
      <c r="C757" s="27" t="s">
        <v>471</v>
      </c>
      <c r="D757" s="27">
        <v>25</v>
      </c>
      <c r="E757" s="27">
        <v>250</v>
      </c>
      <c r="F757" s="27">
        <v>0</v>
      </c>
      <c r="G757" s="27" t="s">
        <v>963</v>
      </c>
    </row>
    <row r="758" spans="2:7">
      <c r="B758" s="31" t="s">
        <v>2088</v>
      </c>
      <c r="C758" s="27" t="s">
        <v>471</v>
      </c>
      <c r="D758" s="27">
        <v>25</v>
      </c>
      <c r="E758" s="27">
        <v>250</v>
      </c>
      <c r="F758" s="27">
        <v>2500</v>
      </c>
      <c r="G758" s="27" t="s">
        <v>298</v>
      </c>
    </row>
    <row r="759" spans="2:7">
      <c r="B759" s="31" t="s">
        <v>2088</v>
      </c>
      <c r="C759" s="27" t="s">
        <v>471</v>
      </c>
      <c r="D759" s="27">
        <v>25</v>
      </c>
      <c r="E759" s="27">
        <v>250</v>
      </c>
      <c r="F759" s="27">
        <v>2509</v>
      </c>
      <c r="G759" s="27" t="s">
        <v>299</v>
      </c>
    </row>
    <row r="760" spans="2:7">
      <c r="B760" s="31" t="s">
        <v>2088</v>
      </c>
      <c r="C760" s="27" t="s">
        <v>471</v>
      </c>
      <c r="D760" s="27">
        <v>25</v>
      </c>
      <c r="E760" s="27">
        <v>251</v>
      </c>
      <c r="F760" s="27">
        <v>0</v>
      </c>
      <c r="G760" s="27" t="s">
        <v>964</v>
      </c>
    </row>
    <row r="761" spans="2:7">
      <c r="B761" s="31" t="s">
        <v>2088</v>
      </c>
      <c r="C761" s="27" t="s">
        <v>471</v>
      </c>
      <c r="D761" s="27">
        <v>25</v>
      </c>
      <c r="E761" s="27">
        <v>251</v>
      </c>
      <c r="F761" s="27">
        <v>2511</v>
      </c>
      <c r="G761" s="27" t="s">
        <v>965</v>
      </c>
    </row>
    <row r="762" spans="2:7">
      <c r="B762" s="31" t="s">
        <v>2088</v>
      </c>
      <c r="C762" s="27" t="s">
        <v>471</v>
      </c>
      <c r="D762" s="27">
        <v>25</v>
      </c>
      <c r="E762" s="27">
        <v>251</v>
      </c>
      <c r="F762" s="27">
        <v>2512</v>
      </c>
      <c r="G762" s="27" t="s">
        <v>966</v>
      </c>
    </row>
    <row r="763" spans="2:7">
      <c r="B763" s="31" t="s">
        <v>2088</v>
      </c>
      <c r="C763" s="27" t="s">
        <v>471</v>
      </c>
      <c r="D763" s="27">
        <v>25</v>
      </c>
      <c r="E763" s="27">
        <v>251</v>
      </c>
      <c r="F763" s="27">
        <v>2513</v>
      </c>
      <c r="G763" s="27" t="s">
        <v>967</v>
      </c>
    </row>
    <row r="764" spans="2:7">
      <c r="B764" s="31" t="s">
        <v>2088</v>
      </c>
      <c r="C764" s="27" t="s">
        <v>471</v>
      </c>
      <c r="D764" s="27">
        <v>25</v>
      </c>
      <c r="E764" s="27">
        <v>251</v>
      </c>
      <c r="F764" s="27">
        <v>2519</v>
      </c>
      <c r="G764" s="27" t="s">
        <v>968</v>
      </c>
    </row>
    <row r="765" spans="2:7">
      <c r="B765" s="31" t="s">
        <v>2088</v>
      </c>
      <c r="C765" s="27" t="s">
        <v>471</v>
      </c>
      <c r="D765" s="27">
        <v>25</v>
      </c>
      <c r="E765" s="27">
        <v>252</v>
      </c>
      <c r="F765" s="27">
        <v>0</v>
      </c>
      <c r="G765" s="27" t="s">
        <v>969</v>
      </c>
    </row>
    <row r="766" spans="2:7">
      <c r="B766" s="31" t="s">
        <v>2088</v>
      </c>
      <c r="C766" s="27" t="s">
        <v>471</v>
      </c>
      <c r="D766" s="27">
        <v>25</v>
      </c>
      <c r="E766" s="27">
        <v>252</v>
      </c>
      <c r="F766" s="27">
        <v>2521</v>
      </c>
      <c r="G766" s="27" t="s">
        <v>970</v>
      </c>
    </row>
    <row r="767" spans="2:7">
      <c r="B767" s="31" t="s">
        <v>2088</v>
      </c>
      <c r="C767" s="27" t="s">
        <v>471</v>
      </c>
      <c r="D767" s="27">
        <v>25</v>
      </c>
      <c r="E767" s="27">
        <v>252</v>
      </c>
      <c r="F767" s="27">
        <v>2522</v>
      </c>
      <c r="G767" s="27" t="s">
        <v>971</v>
      </c>
    </row>
    <row r="768" spans="2:7">
      <c r="B768" s="31" t="s">
        <v>2088</v>
      </c>
      <c r="C768" s="27" t="s">
        <v>471</v>
      </c>
      <c r="D768" s="27">
        <v>25</v>
      </c>
      <c r="E768" s="27">
        <v>252</v>
      </c>
      <c r="F768" s="27">
        <v>2523</v>
      </c>
      <c r="G768" s="27" t="s">
        <v>972</v>
      </c>
    </row>
    <row r="769" spans="2:7">
      <c r="B769" s="31" t="s">
        <v>2088</v>
      </c>
      <c r="C769" s="27" t="s">
        <v>471</v>
      </c>
      <c r="D769" s="27">
        <v>25</v>
      </c>
      <c r="E769" s="27">
        <v>253</v>
      </c>
      <c r="F769" s="27">
        <v>0</v>
      </c>
      <c r="G769" s="27" t="s">
        <v>973</v>
      </c>
    </row>
    <row r="770" spans="2:7">
      <c r="B770" s="31" t="s">
        <v>2088</v>
      </c>
      <c r="C770" s="27" t="s">
        <v>471</v>
      </c>
      <c r="D770" s="27">
        <v>25</v>
      </c>
      <c r="E770" s="27">
        <v>253</v>
      </c>
      <c r="F770" s="27">
        <v>2531</v>
      </c>
      <c r="G770" s="27" t="s">
        <v>974</v>
      </c>
    </row>
    <row r="771" spans="2:7">
      <c r="B771" s="31" t="s">
        <v>2088</v>
      </c>
      <c r="C771" s="27" t="s">
        <v>471</v>
      </c>
      <c r="D771" s="27">
        <v>25</v>
      </c>
      <c r="E771" s="27">
        <v>253</v>
      </c>
      <c r="F771" s="27">
        <v>2532</v>
      </c>
      <c r="G771" s="27" t="s">
        <v>975</v>
      </c>
    </row>
    <row r="772" spans="2:7">
      <c r="B772" s="31" t="s">
        <v>2088</v>
      </c>
      <c r="C772" s="27" t="s">
        <v>471</v>
      </c>
      <c r="D772" s="27">
        <v>25</v>
      </c>
      <c r="E772" s="27">
        <v>253</v>
      </c>
      <c r="F772" s="27">
        <v>2533</v>
      </c>
      <c r="G772" s="27" t="s">
        <v>976</v>
      </c>
    </row>
    <row r="773" spans="2:7">
      <c r="B773" s="31" t="s">
        <v>2088</v>
      </c>
      <c r="C773" s="27" t="s">
        <v>471</v>
      </c>
      <c r="D773" s="27">
        <v>25</v>
      </c>
      <c r="E773" s="27">
        <v>253</v>
      </c>
      <c r="F773" s="27">
        <v>2534</v>
      </c>
      <c r="G773" s="27" t="s">
        <v>977</v>
      </c>
    </row>
    <row r="774" spans="2:7">
      <c r="B774" s="31" t="s">
        <v>2088</v>
      </c>
      <c r="C774" s="27" t="s">
        <v>471</v>
      </c>
      <c r="D774" s="27">
        <v>25</v>
      </c>
      <c r="E774" s="27">
        <v>253</v>
      </c>
      <c r="F774" s="27">
        <v>2535</v>
      </c>
      <c r="G774" s="27" t="s">
        <v>978</v>
      </c>
    </row>
    <row r="775" spans="2:7">
      <c r="B775" s="31" t="s">
        <v>2088</v>
      </c>
      <c r="C775" s="27" t="s">
        <v>471</v>
      </c>
      <c r="D775" s="27">
        <v>25</v>
      </c>
      <c r="E775" s="27">
        <v>259</v>
      </c>
      <c r="F775" s="27">
        <v>0</v>
      </c>
      <c r="G775" s="27" t="s">
        <v>979</v>
      </c>
    </row>
    <row r="776" spans="2:7">
      <c r="B776" s="31" t="s">
        <v>2088</v>
      </c>
      <c r="C776" s="27" t="s">
        <v>471</v>
      </c>
      <c r="D776" s="27">
        <v>25</v>
      </c>
      <c r="E776" s="27">
        <v>259</v>
      </c>
      <c r="F776" s="27">
        <v>2591</v>
      </c>
      <c r="G776" s="27" t="s">
        <v>980</v>
      </c>
    </row>
    <row r="777" spans="2:7">
      <c r="B777" s="31" t="s">
        <v>2088</v>
      </c>
      <c r="C777" s="27" t="s">
        <v>471</v>
      </c>
      <c r="D777" s="27">
        <v>25</v>
      </c>
      <c r="E777" s="27">
        <v>259</v>
      </c>
      <c r="F777" s="27">
        <v>2592</v>
      </c>
      <c r="G777" s="27" t="s">
        <v>981</v>
      </c>
    </row>
    <row r="778" spans="2:7">
      <c r="B778" s="31" t="s">
        <v>2088</v>
      </c>
      <c r="C778" s="27" t="s">
        <v>471</v>
      </c>
      <c r="D778" s="27">
        <v>25</v>
      </c>
      <c r="E778" s="27">
        <v>259</v>
      </c>
      <c r="F778" s="27">
        <v>2593</v>
      </c>
      <c r="G778" s="27" t="s">
        <v>982</v>
      </c>
    </row>
    <row r="779" spans="2:7">
      <c r="B779" s="31" t="s">
        <v>2088</v>
      </c>
      <c r="C779" s="27" t="s">
        <v>471</v>
      </c>
      <c r="D779" s="27">
        <v>25</v>
      </c>
      <c r="E779" s="27">
        <v>259</v>
      </c>
      <c r="F779" s="27">
        <v>2594</v>
      </c>
      <c r="G779" s="27" t="s">
        <v>983</v>
      </c>
    </row>
    <row r="780" spans="2:7">
      <c r="B780" s="31" t="s">
        <v>2088</v>
      </c>
      <c r="C780" s="27" t="s">
        <v>471</v>
      </c>
      <c r="D780" s="27">
        <v>25</v>
      </c>
      <c r="E780" s="27">
        <v>259</v>
      </c>
      <c r="F780" s="27">
        <v>2595</v>
      </c>
      <c r="G780" s="27" t="s">
        <v>984</v>
      </c>
    </row>
    <row r="781" spans="2:7">
      <c r="B781" s="31" t="s">
        <v>2088</v>
      </c>
      <c r="C781" s="27" t="s">
        <v>471</v>
      </c>
      <c r="D781" s="27">
        <v>25</v>
      </c>
      <c r="E781" s="27">
        <v>259</v>
      </c>
      <c r="F781" s="27">
        <v>2596</v>
      </c>
      <c r="G781" s="27" t="s">
        <v>985</v>
      </c>
    </row>
    <row r="782" spans="2:7">
      <c r="B782" s="31" t="s">
        <v>2088</v>
      </c>
      <c r="C782" s="27" t="s">
        <v>471</v>
      </c>
      <c r="D782" s="27">
        <v>25</v>
      </c>
      <c r="E782" s="27">
        <v>259</v>
      </c>
      <c r="F782" s="27">
        <v>2599</v>
      </c>
      <c r="G782" s="27" t="s">
        <v>986</v>
      </c>
    </row>
    <row r="783" spans="2:7">
      <c r="B783" s="31" t="s">
        <v>2088</v>
      </c>
      <c r="C783" s="27" t="s">
        <v>471</v>
      </c>
      <c r="D783" s="27">
        <v>26</v>
      </c>
      <c r="E783" s="27">
        <v>0</v>
      </c>
      <c r="F783" s="27">
        <v>0</v>
      </c>
      <c r="G783" s="27" t="s">
        <v>987</v>
      </c>
    </row>
    <row r="784" spans="2:7">
      <c r="B784" s="31" t="s">
        <v>2088</v>
      </c>
      <c r="C784" s="27" t="s">
        <v>471</v>
      </c>
      <c r="D784" s="27">
        <v>26</v>
      </c>
      <c r="E784" s="27">
        <v>260</v>
      </c>
      <c r="F784" s="27">
        <v>0</v>
      </c>
      <c r="G784" s="27" t="s">
        <v>988</v>
      </c>
    </row>
    <row r="785" spans="2:7">
      <c r="B785" s="31" t="s">
        <v>2088</v>
      </c>
      <c r="C785" s="27" t="s">
        <v>471</v>
      </c>
      <c r="D785" s="27">
        <v>26</v>
      </c>
      <c r="E785" s="27">
        <v>260</v>
      </c>
      <c r="F785" s="27">
        <v>2600</v>
      </c>
      <c r="G785" s="27" t="s">
        <v>298</v>
      </c>
    </row>
    <row r="786" spans="2:7">
      <c r="B786" s="31" t="s">
        <v>2088</v>
      </c>
      <c r="C786" s="27" t="s">
        <v>471</v>
      </c>
      <c r="D786" s="27">
        <v>26</v>
      </c>
      <c r="E786" s="27">
        <v>260</v>
      </c>
      <c r="F786" s="27">
        <v>2609</v>
      </c>
      <c r="G786" s="27" t="s">
        <v>299</v>
      </c>
    </row>
    <row r="787" spans="2:7">
      <c r="B787" s="31" t="s">
        <v>2088</v>
      </c>
      <c r="C787" s="27" t="s">
        <v>471</v>
      </c>
      <c r="D787" s="27">
        <v>26</v>
      </c>
      <c r="E787" s="27">
        <v>261</v>
      </c>
      <c r="F787" s="27">
        <v>0</v>
      </c>
      <c r="G787" s="27" t="s">
        <v>989</v>
      </c>
    </row>
    <row r="788" spans="2:7">
      <c r="B788" s="31" t="s">
        <v>2088</v>
      </c>
      <c r="C788" s="27" t="s">
        <v>471</v>
      </c>
      <c r="D788" s="27">
        <v>26</v>
      </c>
      <c r="E788" s="27">
        <v>261</v>
      </c>
      <c r="F788" s="27">
        <v>2611</v>
      </c>
      <c r="G788" s="27" t="s">
        <v>989</v>
      </c>
    </row>
    <row r="789" spans="2:7">
      <c r="B789" s="31" t="s">
        <v>2088</v>
      </c>
      <c r="C789" s="27" t="s">
        <v>471</v>
      </c>
      <c r="D789" s="27">
        <v>26</v>
      </c>
      <c r="E789" s="27">
        <v>262</v>
      </c>
      <c r="F789" s="27">
        <v>0</v>
      </c>
      <c r="G789" s="27" t="s">
        <v>990</v>
      </c>
    </row>
    <row r="790" spans="2:7">
      <c r="B790" s="31" t="s">
        <v>2088</v>
      </c>
      <c r="C790" s="27" t="s">
        <v>471</v>
      </c>
      <c r="D790" s="27">
        <v>26</v>
      </c>
      <c r="E790" s="27">
        <v>262</v>
      </c>
      <c r="F790" s="27">
        <v>2621</v>
      </c>
      <c r="G790" s="27" t="s">
        <v>990</v>
      </c>
    </row>
    <row r="791" spans="2:7">
      <c r="B791" s="31" t="s">
        <v>2088</v>
      </c>
      <c r="C791" s="27" t="s">
        <v>471</v>
      </c>
      <c r="D791" s="27">
        <v>26</v>
      </c>
      <c r="E791" s="27">
        <v>263</v>
      </c>
      <c r="F791" s="27">
        <v>0</v>
      </c>
      <c r="G791" s="27" t="s">
        <v>991</v>
      </c>
    </row>
    <row r="792" spans="2:7">
      <c r="B792" s="31" t="s">
        <v>2088</v>
      </c>
      <c r="C792" s="27" t="s">
        <v>471</v>
      </c>
      <c r="D792" s="27">
        <v>26</v>
      </c>
      <c r="E792" s="27">
        <v>263</v>
      </c>
      <c r="F792" s="27">
        <v>2631</v>
      </c>
      <c r="G792" s="27" t="s">
        <v>992</v>
      </c>
    </row>
    <row r="793" spans="2:7">
      <c r="B793" s="31" t="s">
        <v>2088</v>
      </c>
      <c r="C793" s="27" t="s">
        <v>471</v>
      </c>
      <c r="D793" s="27">
        <v>26</v>
      </c>
      <c r="E793" s="27">
        <v>263</v>
      </c>
      <c r="F793" s="27">
        <v>2632</v>
      </c>
      <c r="G793" s="27" t="s">
        <v>993</v>
      </c>
    </row>
    <row r="794" spans="2:7">
      <c r="B794" s="31" t="s">
        <v>2088</v>
      </c>
      <c r="C794" s="27" t="s">
        <v>471</v>
      </c>
      <c r="D794" s="27">
        <v>26</v>
      </c>
      <c r="E794" s="27">
        <v>263</v>
      </c>
      <c r="F794" s="27">
        <v>2633</v>
      </c>
      <c r="G794" s="27" t="s">
        <v>994</v>
      </c>
    </row>
    <row r="795" spans="2:7">
      <c r="B795" s="31" t="s">
        <v>2088</v>
      </c>
      <c r="C795" s="27" t="s">
        <v>471</v>
      </c>
      <c r="D795" s="27">
        <v>26</v>
      </c>
      <c r="E795" s="27">
        <v>263</v>
      </c>
      <c r="F795" s="27">
        <v>2634</v>
      </c>
      <c r="G795" s="27" t="s">
        <v>995</v>
      </c>
    </row>
    <row r="796" spans="2:7">
      <c r="B796" s="31" t="s">
        <v>2088</v>
      </c>
      <c r="C796" s="27" t="s">
        <v>471</v>
      </c>
      <c r="D796" s="27">
        <v>26</v>
      </c>
      <c r="E796" s="27">
        <v>263</v>
      </c>
      <c r="F796" s="27">
        <v>2635</v>
      </c>
      <c r="G796" s="27" t="s">
        <v>996</v>
      </c>
    </row>
    <row r="797" spans="2:7">
      <c r="B797" s="31" t="s">
        <v>2088</v>
      </c>
      <c r="C797" s="27" t="s">
        <v>471</v>
      </c>
      <c r="D797" s="27">
        <v>26</v>
      </c>
      <c r="E797" s="27">
        <v>264</v>
      </c>
      <c r="F797" s="27">
        <v>0</v>
      </c>
      <c r="G797" s="27" t="s">
        <v>997</v>
      </c>
    </row>
    <row r="798" spans="2:7">
      <c r="B798" s="31" t="s">
        <v>2088</v>
      </c>
      <c r="C798" s="27" t="s">
        <v>471</v>
      </c>
      <c r="D798" s="27">
        <v>26</v>
      </c>
      <c r="E798" s="27">
        <v>264</v>
      </c>
      <c r="F798" s="27">
        <v>2641</v>
      </c>
      <c r="G798" s="27" t="s">
        <v>998</v>
      </c>
    </row>
    <row r="799" spans="2:7">
      <c r="B799" s="31" t="s">
        <v>2088</v>
      </c>
      <c r="C799" s="27" t="s">
        <v>471</v>
      </c>
      <c r="D799" s="27">
        <v>26</v>
      </c>
      <c r="E799" s="27">
        <v>264</v>
      </c>
      <c r="F799" s="27">
        <v>2642</v>
      </c>
      <c r="G799" s="27" t="s">
        <v>999</v>
      </c>
    </row>
    <row r="800" spans="2:7">
      <c r="B800" s="31" t="s">
        <v>2088</v>
      </c>
      <c r="C800" s="27" t="s">
        <v>471</v>
      </c>
      <c r="D800" s="27">
        <v>26</v>
      </c>
      <c r="E800" s="27">
        <v>264</v>
      </c>
      <c r="F800" s="27">
        <v>2643</v>
      </c>
      <c r="G800" s="27" t="s">
        <v>1000</v>
      </c>
    </row>
    <row r="801" spans="2:7">
      <c r="B801" s="31" t="s">
        <v>2088</v>
      </c>
      <c r="C801" s="27" t="s">
        <v>471</v>
      </c>
      <c r="D801" s="27">
        <v>26</v>
      </c>
      <c r="E801" s="27">
        <v>264</v>
      </c>
      <c r="F801" s="27">
        <v>2644</v>
      </c>
      <c r="G801" s="27" t="s">
        <v>1001</v>
      </c>
    </row>
    <row r="802" spans="2:7">
      <c r="B802" s="31" t="s">
        <v>2088</v>
      </c>
      <c r="C802" s="27" t="s">
        <v>471</v>
      </c>
      <c r="D802" s="27">
        <v>26</v>
      </c>
      <c r="E802" s="27">
        <v>264</v>
      </c>
      <c r="F802" s="27">
        <v>2645</v>
      </c>
      <c r="G802" s="27" t="s">
        <v>1002</v>
      </c>
    </row>
    <row r="803" spans="2:7">
      <c r="B803" s="31" t="s">
        <v>2088</v>
      </c>
      <c r="C803" s="27" t="s">
        <v>471</v>
      </c>
      <c r="D803" s="27">
        <v>26</v>
      </c>
      <c r="E803" s="27">
        <v>265</v>
      </c>
      <c r="F803" s="27">
        <v>0</v>
      </c>
      <c r="G803" s="27" t="s">
        <v>1003</v>
      </c>
    </row>
    <row r="804" spans="2:7">
      <c r="B804" s="31" t="s">
        <v>2088</v>
      </c>
      <c r="C804" s="27" t="s">
        <v>471</v>
      </c>
      <c r="D804" s="27">
        <v>26</v>
      </c>
      <c r="E804" s="27">
        <v>265</v>
      </c>
      <c r="F804" s="27">
        <v>2651</v>
      </c>
      <c r="G804" s="27" t="s">
        <v>1004</v>
      </c>
    </row>
    <row r="805" spans="2:7">
      <c r="B805" s="31" t="s">
        <v>2088</v>
      </c>
      <c r="C805" s="27" t="s">
        <v>471</v>
      </c>
      <c r="D805" s="27">
        <v>26</v>
      </c>
      <c r="E805" s="27">
        <v>265</v>
      </c>
      <c r="F805" s="27">
        <v>2652</v>
      </c>
      <c r="G805" s="27" t="s">
        <v>1005</v>
      </c>
    </row>
    <row r="806" spans="2:7">
      <c r="B806" s="31" t="s">
        <v>2088</v>
      </c>
      <c r="C806" s="27" t="s">
        <v>471</v>
      </c>
      <c r="D806" s="27">
        <v>26</v>
      </c>
      <c r="E806" s="27">
        <v>265</v>
      </c>
      <c r="F806" s="27">
        <v>2653</v>
      </c>
      <c r="G806" s="27" t="s">
        <v>1006</v>
      </c>
    </row>
    <row r="807" spans="2:7">
      <c r="B807" s="31" t="s">
        <v>2088</v>
      </c>
      <c r="C807" s="27" t="s">
        <v>471</v>
      </c>
      <c r="D807" s="27">
        <v>26</v>
      </c>
      <c r="E807" s="27">
        <v>266</v>
      </c>
      <c r="F807" s="27">
        <v>0</v>
      </c>
      <c r="G807" s="27" t="s">
        <v>1007</v>
      </c>
    </row>
    <row r="808" spans="2:7">
      <c r="B808" s="31" t="s">
        <v>2088</v>
      </c>
      <c r="C808" s="27" t="s">
        <v>471</v>
      </c>
      <c r="D808" s="27">
        <v>26</v>
      </c>
      <c r="E808" s="27">
        <v>266</v>
      </c>
      <c r="F808" s="27">
        <v>2661</v>
      </c>
      <c r="G808" s="27" t="s">
        <v>1008</v>
      </c>
    </row>
    <row r="809" spans="2:7">
      <c r="B809" s="31" t="s">
        <v>2088</v>
      </c>
      <c r="C809" s="27" t="s">
        <v>471</v>
      </c>
      <c r="D809" s="27">
        <v>26</v>
      </c>
      <c r="E809" s="27">
        <v>266</v>
      </c>
      <c r="F809" s="27">
        <v>2662</v>
      </c>
      <c r="G809" s="27" t="s">
        <v>1009</v>
      </c>
    </row>
    <row r="810" spans="2:7">
      <c r="B810" s="31" t="s">
        <v>2088</v>
      </c>
      <c r="C810" s="27" t="s">
        <v>471</v>
      </c>
      <c r="D810" s="27">
        <v>26</v>
      </c>
      <c r="E810" s="27">
        <v>266</v>
      </c>
      <c r="F810" s="27">
        <v>2663</v>
      </c>
      <c r="G810" s="27" t="s">
        <v>1010</v>
      </c>
    </row>
    <row r="811" spans="2:7">
      <c r="B811" s="31" t="s">
        <v>2088</v>
      </c>
      <c r="C811" s="27" t="s">
        <v>471</v>
      </c>
      <c r="D811" s="27">
        <v>26</v>
      </c>
      <c r="E811" s="27">
        <v>266</v>
      </c>
      <c r="F811" s="27">
        <v>2664</v>
      </c>
      <c r="G811" s="27" t="s">
        <v>1011</v>
      </c>
    </row>
    <row r="812" spans="2:7">
      <c r="B812" s="31" t="s">
        <v>2088</v>
      </c>
      <c r="C812" s="27" t="s">
        <v>471</v>
      </c>
      <c r="D812" s="27">
        <v>26</v>
      </c>
      <c r="E812" s="27">
        <v>267</v>
      </c>
      <c r="F812" s="27">
        <v>0</v>
      </c>
      <c r="G812" s="27" t="s">
        <v>1012</v>
      </c>
    </row>
    <row r="813" spans="2:7">
      <c r="B813" s="31" t="s">
        <v>2088</v>
      </c>
      <c r="C813" s="27" t="s">
        <v>471</v>
      </c>
      <c r="D813" s="27">
        <v>26</v>
      </c>
      <c r="E813" s="27">
        <v>267</v>
      </c>
      <c r="F813" s="27">
        <v>2671</v>
      </c>
      <c r="G813" s="27" t="s">
        <v>1013</v>
      </c>
    </row>
    <row r="814" spans="2:7">
      <c r="B814" s="31" t="s">
        <v>2088</v>
      </c>
      <c r="C814" s="27" t="s">
        <v>471</v>
      </c>
      <c r="D814" s="27">
        <v>26</v>
      </c>
      <c r="E814" s="27">
        <v>267</v>
      </c>
      <c r="F814" s="27">
        <v>2672</v>
      </c>
      <c r="G814" s="27" t="s">
        <v>1014</v>
      </c>
    </row>
    <row r="815" spans="2:7">
      <c r="B815" s="31" t="s">
        <v>2088</v>
      </c>
      <c r="C815" s="27" t="s">
        <v>471</v>
      </c>
      <c r="D815" s="27">
        <v>26</v>
      </c>
      <c r="E815" s="27">
        <v>269</v>
      </c>
      <c r="F815" s="27">
        <v>0</v>
      </c>
      <c r="G815" s="27" t="s">
        <v>1015</v>
      </c>
    </row>
    <row r="816" spans="2:7">
      <c r="B816" s="31" t="s">
        <v>2088</v>
      </c>
      <c r="C816" s="27" t="s">
        <v>471</v>
      </c>
      <c r="D816" s="27">
        <v>26</v>
      </c>
      <c r="E816" s="27">
        <v>269</v>
      </c>
      <c r="F816" s="27">
        <v>2691</v>
      </c>
      <c r="G816" s="27" t="s">
        <v>1016</v>
      </c>
    </row>
    <row r="817" spans="2:7">
      <c r="B817" s="31" t="s">
        <v>2088</v>
      </c>
      <c r="C817" s="27" t="s">
        <v>471</v>
      </c>
      <c r="D817" s="27">
        <v>26</v>
      </c>
      <c r="E817" s="27">
        <v>269</v>
      </c>
      <c r="F817" s="27">
        <v>2692</v>
      </c>
      <c r="G817" s="27" t="s">
        <v>1017</v>
      </c>
    </row>
    <row r="818" spans="2:7">
      <c r="B818" s="31" t="s">
        <v>2088</v>
      </c>
      <c r="C818" s="27" t="s">
        <v>471</v>
      </c>
      <c r="D818" s="27">
        <v>26</v>
      </c>
      <c r="E818" s="27">
        <v>269</v>
      </c>
      <c r="F818" s="27">
        <v>2693</v>
      </c>
      <c r="G818" s="27" t="s">
        <v>1018</v>
      </c>
    </row>
    <row r="819" spans="2:7">
      <c r="B819" s="31" t="s">
        <v>2088</v>
      </c>
      <c r="C819" s="27" t="s">
        <v>471</v>
      </c>
      <c r="D819" s="27">
        <v>26</v>
      </c>
      <c r="E819" s="27">
        <v>269</v>
      </c>
      <c r="F819" s="27">
        <v>2694</v>
      </c>
      <c r="G819" s="27" t="s">
        <v>1019</v>
      </c>
    </row>
    <row r="820" spans="2:7">
      <c r="B820" s="31" t="s">
        <v>2088</v>
      </c>
      <c r="C820" s="27" t="s">
        <v>471</v>
      </c>
      <c r="D820" s="27">
        <v>26</v>
      </c>
      <c r="E820" s="27">
        <v>269</v>
      </c>
      <c r="F820" s="27">
        <v>2699</v>
      </c>
      <c r="G820" s="27" t="s">
        <v>1020</v>
      </c>
    </row>
    <row r="821" spans="2:7">
      <c r="B821" s="31" t="s">
        <v>2088</v>
      </c>
      <c r="C821" s="27" t="s">
        <v>471</v>
      </c>
      <c r="D821" s="27">
        <v>27</v>
      </c>
      <c r="E821" s="27">
        <v>0</v>
      </c>
      <c r="F821" s="27">
        <v>0</v>
      </c>
      <c r="G821" s="27" t="s">
        <v>1021</v>
      </c>
    </row>
    <row r="822" spans="2:7">
      <c r="B822" s="31" t="s">
        <v>2088</v>
      </c>
      <c r="C822" s="27" t="s">
        <v>471</v>
      </c>
      <c r="D822" s="27">
        <v>27</v>
      </c>
      <c r="E822" s="27">
        <v>270</v>
      </c>
      <c r="F822" s="27">
        <v>0</v>
      </c>
      <c r="G822" s="27" t="s">
        <v>1022</v>
      </c>
    </row>
    <row r="823" spans="2:7">
      <c r="B823" s="31" t="s">
        <v>2088</v>
      </c>
      <c r="C823" s="27" t="s">
        <v>471</v>
      </c>
      <c r="D823" s="27">
        <v>27</v>
      </c>
      <c r="E823" s="27">
        <v>270</v>
      </c>
      <c r="F823" s="27">
        <v>2700</v>
      </c>
      <c r="G823" s="27" t="s">
        <v>298</v>
      </c>
    </row>
    <row r="824" spans="2:7">
      <c r="B824" s="31" t="s">
        <v>2088</v>
      </c>
      <c r="C824" s="27" t="s">
        <v>471</v>
      </c>
      <c r="D824" s="27">
        <v>27</v>
      </c>
      <c r="E824" s="27">
        <v>270</v>
      </c>
      <c r="F824" s="27">
        <v>2709</v>
      </c>
      <c r="G824" s="27" t="s">
        <v>299</v>
      </c>
    </row>
    <row r="825" spans="2:7">
      <c r="B825" s="31" t="s">
        <v>2088</v>
      </c>
      <c r="C825" s="27" t="s">
        <v>471</v>
      </c>
      <c r="D825" s="27">
        <v>27</v>
      </c>
      <c r="E825" s="27">
        <v>271</v>
      </c>
      <c r="F825" s="27">
        <v>0</v>
      </c>
      <c r="G825" s="27" t="s">
        <v>1023</v>
      </c>
    </row>
    <row r="826" spans="2:7">
      <c r="B826" s="31" t="s">
        <v>2088</v>
      </c>
      <c r="C826" s="27" t="s">
        <v>471</v>
      </c>
      <c r="D826" s="27">
        <v>27</v>
      </c>
      <c r="E826" s="27">
        <v>271</v>
      </c>
      <c r="F826" s="27">
        <v>2711</v>
      </c>
      <c r="G826" s="27" t="s">
        <v>1024</v>
      </c>
    </row>
    <row r="827" spans="2:7">
      <c r="B827" s="31" t="s">
        <v>2088</v>
      </c>
      <c r="C827" s="27" t="s">
        <v>471</v>
      </c>
      <c r="D827" s="27">
        <v>27</v>
      </c>
      <c r="E827" s="27">
        <v>271</v>
      </c>
      <c r="F827" s="27">
        <v>2719</v>
      </c>
      <c r="G827" s="27" t="s">
        <v>1025</v>
      </c>
    </row>
    <row r="828" spans="2:7">
      <c r="B828" s="31" t="s">
        <v>2088</v>
      </c>
      <c r="C828" s="27" t="s">
        <v>471</v>
      </c>
      <c r="D828" s="27">
        <v>27</v>
      </c>
      <c r="E828" s="27">
        <v>272</v>
      </c>
      <c r="F828" s="27">
        <v>0</v>
      </c>
      <c r="G828" s="27" t="s">
        <v>1026</v>
      </c>
    </row>
    <row r="829" spans="2:7">
      <c r="B829" s="31" t="s">
        <v>2088</v>
      </c>
      <c r="C829" s="27" t="s">
        <v>471</v>
      </c>
      <c r="D829" s="27">
        <v>27</v>
      </c>
      <c r="E829" s="27">
        <v>272</v>
      </c>
      <c r="F829" s="27">
        <v>2721</v>
      </c>
      <c r="G829" s="27" t="s">
        <v>1027</v>
      </c>
    </row>
    <row r="830" spans="2:7">
      <c r="B830" s="31" t="s">
        <v>2088</v>
      </c>
      <c r="C830" s="27" t="s">
        <v>471</v>
      </c>
      <c r="D830" s="27">
        <v>27</v>
      </c>
      <c r="E830" s="27">
        <v>272</v>
      </c>
      <c r="F830" s="27">
        <v>2722</v>
      </c>
      <c r="G830" s="27" t="s">
        <v>1028</v>
      </c>
    </row>
    <row r="831" spans="2:7">
      <c r="B831" s="31" t="s">
        <v>2088</v>
      </c>
      <c r="C831" s="27" t="s">
        <v>471</v>
      </c>
      <c r="D831" s="27">
        <v>27</v>
      </c>
      <c r="E831" s="27">
        <v>272</v>
      </c>
      <c r="F831" s="27">
        <v>2723</v>
      </c>
      <c r="G831" s="27" t="s">
        <v>1029</v>
      </c>
    </row>
    <row r="832" spans="2:7">
      <c r="B832" s="31" t="s">
        <v>2088</v>
      </c>
      <c r="C832" s="27" t="s">
        <v>471</v>
      </c>
      <c r="D832" s="27">
        <v>27</v>
      </c>
      <c r="E832" s="27">
        <v>272</v>
      </c>
      <c r="F832" s="27">
        <v>2729</v>
      </c>
      <c r="G832" s="27" t="s">
        <v>1030</v>
      </c>
    </row>
    <row r="833" spans="2:7">
      <c r="B833" s="31" t="s">
        <v>2088</v>
      </c>
      <c r="C833" s="27" t="s">
        <v>471</v>
      </c>
      <c r="D833" s="27">
        <v>27</v>
      </c>
      <c r="E833" s="27">
        <v>273</v>
      </c>
      <c r="F833" s="27">
        <v>0</v>
      </c>
      <c r="G833" s="27" t="s">
        <v>1031</v>
      </c>
    </row>
    <row r="834" spans="2:7">
      <c r="B834" s="31" t="s">
        <v>2088</v>
      </c>
      <c r="C834" s="27" t="s">
        <v>471</v>
      </c>
      <c r="D834" s="27">
        <v>27</v>
      </c>
      <c r="E834" s="27">
        <v>273</v>
      </c>
      <c r="F834" s="27">
        <v>2731</v>
      </c>
      <c r="G834" s="27" t="s">
        <v>1032</v>
      </c>
    </row>
    <row r="835" spans="2:7">
      <c r="B835" s="31" t="s">
        <v>2088</v>
      </c>
      <c r="C835" s="27" t="s">
        <v>471</v>
      </c>
      <c r="D835" s="27">
        <v>27</v>
      </c>
      <c r="E835" s="27">
        <v>273</v>
      </c>
      <c r="F835" s="27">
        <v>2732</v>
      </c>
      <c r="G835" s="27" t="s">
        <v>1033</v>
      </c>
    </row>
    <row r="836" spans="2:7">
      <c r="B836" s="31" t="s">
        <v>2088</v>
      </c>
      <c r="C836" s="27" t="s">
        <v>471</v>
      </c>
      <c r="D836" s="27">
        <v>27</v>
      </c>
      <c r="E836" s="27">
        <v>273</v>
      </c>
      <c r="F836" s="27">
        <v>2733</v>
      </c>
      <c r="G836" s="27" t="s">
        <v>1034</v>
      </c>
    </row>
    <row r="837" spans="2:7">
      <c r="B837" s="31" t="s">
        <v>2088</v>
      </c>
      <c r="C837" s="27" t="s">
        <v>471</v>
      </c>
      <c r="D837" s="27">
        <v>27</v>
      </c>
      <c r="E837" s="27">
        <v>273</v>
      </c>
      <c r="F837" s="27">
        <v>2734</v>
      </c>
      <c r="G837" s="27" t="s">
        <v>1035</v>
      </c>
    </row>
    <row r="838" spans="2:7">
      <c r="B838" s="31" t="s">
        <v>2088</v>
      </c>
      <c r="C838" s="27" t="s">
        <v>471</v>
      </c>
      <c r="D838" s="27">
        <v>27</v>
      </c>
      <c r="E838" s="27">
        <v>273</v>
      </c>
      <c r="F838" s="27">
        <v>2735</v>
      </c>
      <c r="G838" s="27" t="s">
        <v>1036</v>
      </c>
    </row>
    <row r="839" spans="2:7">
      <c r="B839" s="31" t="s">
        <v>2088</v>
      </c>
      <c r="C839" s="27" t="s">
        <v>471</v>
      </c>
      <c r="D839" s="27">
        <v>27</v>
      </c>
      <c r="E839" s="27">
        <v>273</v>
      </c>
      <c r="F839" s="27">
        <v>2736</v>
      </c>
      <c r="G839" s="27" t="s">
        <v>1037</v>
      </c>
    </row>
    <row r="840" spans="2:7">
      <c r="B840" s="31" t="s">
        <v>2088</v>
      </c>
      <c r="C840" s="27" t="s">
        <v>471</v>
      </c>
      <c r="D840" s="27">
        <v>27</v>
      </c>
      <c r="E840" s="27">
        <v>273</v>
      </c>
      <c r="F840" s="27">
        <v>2737</v>
      </c>
      <c r="G840" s="27" t="s">
        <v>1038</v>
      </c>
    </row>
    <row r="841" spans="2:7">
      <c r="B841" s="31" t="s">
        <v>2088</v>
      </c>
      <c r="C841" s="27" t="s">
        <v>471</v>
      </c>
      <c r="D841" s="27">
        <v>27</v>
      </c>
      <c r="E841" s="27">
        <v>273</v>
      </c>
      <c r="F841" s="27">
        <v>2738</v>
      </c>
      <c r="G841" s="27" t="s">
        <v>1039</v>
      </c>
    </row>
    <row r="842" spans="2:7">
      <c r="B842" s="31" t="s">
        <v>2088</v>
      </c>
      <c r="C842" s="27" t="s">
        <v>471</v>
      </c>
      <c r="D842" s="27">
        <v>27</v>
      </c>
      <c r="E842" s="27">
        <v>273</v>
      </c>
      <c r="F842" s="27">
        <v>2739</v>
      </c>
      <c r="G842" s="27" t="s">
        <v>1040</v>
      </c>
    </row>
    <row r="843" spans="2:7">
      <c r="B843" s="31" t="s">
        <v>2088</v>
      </c>
      <c r="C843" s="27" t="s">
        <v>471</v>
      </c>
      <c r="D843" s="27">
        <v>27</v>
      </c>
      <c r="E843" s="27">
        <v>274</v>
      </c>
      <c r="F843" s="27">
        <v>0</v>
      </c>
      <c r="G843" s="27" t="s">
        <v>1041</v>
      </c>
    </row>
    <row r="844" spans="2:7">
      <c r="B844" s="31" t="s">
        <v>2088</v>
      </c>
      <c r="C844" s="27" t="s">
        <v>471</v>
      </c>
      <c r="D844" s="27">
        <v>27</v>
      </c>
      <c r="E844" s="27">
        <v>274</v>
      </c>
      <c r="F844" s="27">
        <v>2741</v>
      </c>
      <c r="G844" s="27" t="s">
        <v>1042</v>
      </c>
    </row>
    <row r="845" spans="2:7">
      <c r="B845" s="31" t="s">
        <v>2088</v>
      </c>
      <c r="C845" s="27" t="s">
        <v>471</v>
      </c>
      <c r="D845" s="27">
        <v>27</v>
      </c>
      <c r="E845" s="27">
        <v>274</v>
      </c>
      <c r="F845" s="27">
        <v>2742</v>
      </c>
      <c r="G845" s="27" t="s">
        <v>1043</v>
      </c>
    </row>
    <row r="846" spans="2:7">
      <c r="B846" s="31" t="s">
        <v>2088</v>
      </c>
      <c r="C846" s="27" t="s">
        <v>471</v>
      </c>
      <c r="D846" s="27">
        <v>27</v>
      </c>
      <c r="E846" s="27">
        <v>274</v>
      </c>
      <c r="F846" s="27">
        <v>2743</v>
      </c>
      <c r="G846" s="27" t="s">
        <v>1044</v>
      </c>
    </row>
    <row r="847" spans="2:7">
      <c r="B847" s="31" t="s">
        <v>2088</v>
      </c>
      <c r="C847" s="27" t="s">
        <v>471</v>
      </c>
      <c r="D847" s="27">
        <v>27</v>
      </c>
      <c r="E847" s="27">
        <v>274</v>
      </c>
      <c r="F847" s="27">
        <v>2744</v>
      </c>
      <c r="G847" s="27" t="s">
        <v>1045</v>
      </c>
    </row>
    <row r="848" spans="2:7">
      <c r="B848" s="31" t="s">
        <v>2088</v>
      </c>
      <c r="C848" s="27" t="s">
        <v>471</v>
      </c>
      <c r="D848" s="27">
        <v>27</v>
      </c>
      <c r="E848" s="27">
        <v>275</v>
      </c>
      <c r="F848" s="27">
        <v>0</v>
      </c>
      <c r="G848" s="27" t="s">
        <v>1046</v>
      </c>
    </row>
    <row r="849" spans="2:7">
      <c r="B849" s="31" t="s">
        <v>2088</v>
      </c>
      <c r="C849" s="27" t="s">
        <v>471</v>
      </c>
      <c r="D849" s="27">
        <v>27</v>
      </c>
      <c r="E849" s="27">
        <v>275</v>
      </c>
      <c r="F849" s="27">
        <v>2751</v>
      </c>
      <c r="G849" s="27" t="s">
        <v>1047</v>
      </c>
    </row>
    <row r="850" spans="2:7">
      <c r="B850" s="31" t="s">
        <v>2088</v>
      </c>
      <c r="C850" s="27" t="s">
        <v>471</v>
      </c>
      <c r="D850" s="27">
        <v>27</v>
      </c>
      <c r="E850" s="27">
        <v>275</v>
      </c>
      <c r="F850" s="27">
        <v>2752</v>
      </c>
      <c r="G850" s="27" t="s">
        <v>1048</v>
      </c>
    </row>
    <row r="851" spans="2:7">
      <c r="B851" s="31" t="s">
        <v>2088</v>
      </c>
      <c r="C851" s="27" t="s">
        <v>471</v>
      </c>
      <c r="D851" s="27">
        <v>27</v>
      </c>
      <c r="E851" s="27">
        <v>275</v>
      </c>
      <c r="F851" s="27">
        <v>2753</v>
      </c>
      <c r="G851" s="27" t="s">
        <v>1049</v>
      </c>
    </row>
    <row r="852" spans="2:7">
      <c r="B852" s="31" t="s">
        <v>2088</v>
      </c>
      <c r="C852" s="27" t="s">
        <v>471</v>
      </c>
      <c r="D852" s="27">
        <v>27</v>
      </c>
      <c r="E852" s="27">
        <v>276</v>
      </c>
      <c r="F852" s="27">
        <v>0</v>
      </c>
      <c r="G852" s="27" t="s">
        <v>1050</v>
      </c>
    </row>
    <row r="853" spans="2:7">
      <c r="B853" s="31" t="s">
        <v>2088</v>
      </c>
      <c r="C853" s="27" t="s">
        <v>471</v>
      </c>
      <c r="D853" s="27">
        <v>27</v>
      </c>
      <c r="E853" s="27">
        <v>276</v>
      </c>
      <c r="F853" s="27">
        <v>2761</v>
      </c>
      <c r="G853" s="27" t="s">
        <v>1050</v>
      </c>
    </row>
    <row r="854" spans="2:7">
      <c r="B854" s="31" t="s">
        <v>2088</v>
      </c>
      <c r="C854" s="27" t="s">
        <v>471</v>
      </c>
      <c r="D854" s="27">
        <v>28</v>
      </c>
      <c r="E854" s="27">
        <v>0</v>
      </c>
      <c r="F854" s="27">
        <v>0</v>
      </c>
      <c r="G854" s="27" t="s">
        <v>1051</v>
      </c>
    </row>
    <row r="855" spans="2:7">
      <c r="B855" s="31" t="s">
        <v>2088</v>
      </c>
      <c r="C855" s="27" t="s">
        <v>471</v>
      </c>
      <c r="D855" s="27">
        <v>28</v>
      </c>
      <c r="E855" s="27">
        <v>280</v>
      </c>
      <c r="F855" s="27">
        <v>0</v>
      </c>
      <c r="G855" s="27" t="s">
        <v>1052</v>
      </c>
    </row>
    <row r="856" spans="2:7">
      <c r="B856" s="31" t="s">
        <v>2088</v>
      </c>
      <c r="C856" s="27" t="s">
        <v>471</v>
      </c>
      <c r="D856" s="27">
        <v>28</v>
      </c>
      <c r="E856" s="27">
        <v>280</v>
      </c>
      <c r="F856" s="27">
        <v>2800</v>
      </c>
      <c r="G856" s="27" t="s">
        <v>298</v>
      </c>
    </row>
    <row r="857" spans="2:7">
      <c r="B857" s="31" t="s">
        <v>2088</v>
      </c>
      <c r="C857" s="27" t="s">
        <v>471</v>
      </c>
      <c r="D857" s="27">
        <v>28</v>
      </c>
      <c r="E857" s="27">
        <v>280</v>
      </c>
      <c r="F857" s="27">
        <v>2809</v>
      </c>
      <c r="G857" s="27" t="s">
        <v>299</v>
      </c>
    </row>
    <row r="858" spans="2:7">
      <c r="B858" s="31" t="s">
        <v>2088</v>
      </c>
      <c r="C858" s="27" t="s">
        <v>471</v>
      </c>
      <c r="D858" s="27">
        <v>28</v>
      </c>
      <c r="E858" s="27">
        <v>281</v>
      </c>
      <c r="F858" s="27">
        <v>0</v>
      </c>
      <c r="G858" s="27" t="s">
        <v>1053</v>
      </c>
    </row>
    <row r="859" spans="2:7">
      <c r="B859" s="31" t="s">
        <v>2088</v>
      </c>
      <c r="C859" s="27" t="s">
        <v>471</v>
      </c>
      <c r="D859" s="27">
        <v>28</v>
      </c>
      <c r="E859" s="27">
        <v>281</v>
      </c>
      <c r="F859" s="27">
        <v>2811</v>
      </c>
      <c r="G859" s="27" t="s">
        <v>1054</v>
      </c>
    </row>
    <row r="860" spans="2:7">
      <c r="B860" s="31" t="s">
        <v>2088</v>
      </c>
      <c r="C860" s="27" t="s">
        <v>471</v>
      </c>
      <c r="D860" s="27">
        <v>28</v>
      </c>
      <c r="E860" s="27">
        <v>281</v>
      </c>
      <c r="F860" s="27">
        <v>2812</v>
      </c>
      <c r="G860" s="27" t="s">
        <v>1055</v>
      </c>
    </row>
    <row r="861" spans="2:7">
      <c r="B861" s="31" t="s">
        <v>2088</v>
      </c>
      <c r="C861" s="27" t="s">
        <v>471</v>
      </c>
      <c r="D861" s="27">
        <v>28</v>
      </c>
      <c r="E861" s="27">
        <v>281</v>
      </c>
      <c r="F861" s="27">
        <v>2813</v>
      </c>
      <c r="G861" s="27" t="s">
        <v>1056</v>
      </c>
    </row>
    <row r="862" spans="2:7">
      <c r="B862" s="31" t="s">
        <v>2088</v>
      </c>
      <c r="C862" s="27" t="s">
        <v>471</v>
      </c>
      <c r="D862" s="27">
        <v>28</v>
      </c>
      <c r="E862" s="27">
        <v>281</v>
      </c>
      <c r="F862" s="27">
        <v>2814</v>
      </c>
      <c r="G862" s="27" t="s">
        <v>1057</v>
      </c>
    </row>
    <row r="863" spans="2:7">
      <c r="B863" s="31" t="s">
        <v>2088</v>
      </c>
      <c r="C863" s="27" t="s">
        <v>471</v>
      </c>
      <c r="D863" s="27">
        <v>28</v>
      </c>
      <c r="E863" s="27">
        <v>281</v>
      </c>
      <c r="F863" s="27">
        <v>2815</v>
      </c>
      <c r="G863" s="27" t="s">
        <v>1058</v>
      </c>
    </row>
    <row r="864" spans="2:7">
      <c r="B864" s="31" t="s">
        <v>2088</v>
      </c>
      <c r="C864" s="27" t="s">
        <v>471</v>
      </c>
      <c r="D864" s="27">
        <v>28</v>
      </c>
      <c r="E864" s="27">
        <v>282</v>
      </c>
      <c r="F864" s="27">
        <v>0</v>
      </c>
      <c r="G864" s="27" t="s">
        <v>1059</v>
      </c>
    </row>
    <row r="865" spans="2:7">
      <c r="B865" s="31" t="s">
        <v>2088</v>
      </c>
      <c r="C865" s="27" t="s">
        <v>471</v>
      </c>
      <c r="D865" s="27">
        <v>28</v>
      </c>
      <c r="E865" s="27">
        <v>282</v>
      </c>
      <c r="F865" s="27">
        <v>2821</v>
      </c>
      <c r="G865" s="27" t="s">
        <v>1060</v>
      </c>
    </row>
    <row r="866" spans="2:7">
      <c r="B866" s="31" t="s">
        <v>2088</v>
      </c>
      <c r="C866" s="27" t="s">
        <v>471</v>
      </c>
      <c r="D866" s="27">
        <v>28</v>
      </c>
      <c r="E866" s="27">
        <v>282</v>
      </c>
      <c r="F866" s="27">
        <v>2822</v>
      </c>
      <c r="G866" s="27" t="s">
        <v>1061</v>
      </c>
    </row>
    <row r="867" spans="2:7">
      <c r="B867" s="31" t="s">
        <v>2088</v>
      </c>
      <c r="C867" s="27" t="s">
        <v>471</v>
      </c>
      <c r="D867" s="27">
        <v>28</v>
      </c>
      <c r="E867" s="27">
        <v>282</v>
      </c>
      <c r="F867" s="27">
        <v>2823</v>
      </c>
      <c r="G867" s="27" t="s">
        <v>1062</v>
      </c>
    </row>
    <row r="868" spans="2:7">
      <c r="B868" s="31" t="s">
        <v>2088</v>
      </c>
      <c r="C868" s="27" t="s">
        <v>471</v>
      </c>
      <c r="D868" s="27">
        <v>28</v>
      </c>
      <c r="E868" s="27">
        <v>283</v>
      </c>
      <c r="F868" s="27">
        <v>0</v>
      </c>
      <c r="G868" s="27" t="s">
        <v>1063</v>
      </c>
    </row>
    <row r="869" spans="2:7">
      <c r="B869" s="31" t="s">
        <v>2088</v>
      </c>
      <c r="C869" s="27" t="s">
        <v>471</v>
      </c>
      <c r="D869" s="27">
        <v>28</v>
      </c>
      <c r="E869" s="27">
        <v>283</v>
      </c>
      <c r="F869" s="27">
        <v>2831</v>
      </c>
      <c r="G869" s="27" t="s">
        <v>1064</v>
      </c>
    </row>
    <row r="870" spans="2:7">
      <c r="B870" s="31" t="s">
        <v>2088</v>
      </c>
      <c r="C870" s="27" t="s">
        <v>471</v>
      </c>
      <c r="D870" s="27">
        <v>28</v>
      </c>
      <c r="E870" s="27">
        <v>283</v>
      </c>
      <c r="F870" s="27">
        <v>2832</v>
      </c>
      <c r="G870" s="27" t="s">
        <v>1065</v>
      </c>
    </row>
    <row r="871" spans="2:7">
      <c r="B871" s="31" t="s">
        <v>2088</v>
      </c>
      <c r="C871" s="27" t="s">
        <v>471</v>
      </c>
      <c r="D871" s="27">
        <v>28</v>
      </c>
      <c r="E871" s="27">
        <v>284</v>
      </c>
      <c r="F871" s="27">
        <v>0</v>
      </c>
      <c r="G871" s="27" t="s">
        <v>1066</v>
      </c>
    </row>
    <row r="872" spans="2:7">
      <c r="B872" s="31" t="s">
        <v>2088</v>
      </c>
      <c r="C872" s="27" t="s">
        <v>471</v>
      </c>
      <c r="D872" s="27">
        <v>28</v>
      </c>
      <c r="E872" s="27">
        <v>284</v>
      </c>
      <c r="F872" s="27">
        <v>2841</v>
      </c>
      <c r="G872" s="27" t="s">
        <v>1067</v>
      </c>
    </row>
    <row r="873" spans="2:7">
      <c r="B873" s="31" t="s">
        <v>2088</v>
      </c>
      <c r="C873" s="27" t="s">
        <v>471</v>
      </c>
      <c r="D873" s="27">
        <v>28</v>
      </c>
      <c r="E873" s="27">
        <v>284</v>
      </c>
      <c r="F873" s="27">
        <v>2842</v>
      </c>
      <c r="G873" s="27" t="s">
        <v>1068</v>
      </c>
    </row>
    <row r="874" spans="2:7">
      <c r="B874" s="31" t="s">
        <v>2088</v>
      </c>
      <c r="C874" s="27" t="s">
        <v>471</v>
      </c>
      <c r="D874" s="27">
        <v>28</v>
      </c>
      <c r="E874" s="27">
        <v>285</v>
      </c>
      <c r="F874" s="27">
        <v>0</v>
      </c>
      <c r="G874" s="27" t="s">
        <v>1069</v>
      </c>
    </row>
    <row r="875" spans="2:7">
      <c r="B875" s="31" t="s">
        <v>2088</v>
      </c>
      <c r="C875" s="27" t="s">
        <v>471</v>
      </c>
      <c r="D875" s="27">
        <v>28</v>
      </c>
      <c r="E875" s="27">
        <v>285</v>
      </c>
      <c r="F875" s="27">
        <v>2851</v>
      </c>
      <c r="G875" s="27" t="s">
        <v>1070</v>
      </c>
    </row>
    <row r="876" spans="2:7">
      <c r="B876" s="31" t="s">
        <v>2088</v>
      </c>
      <c r="C876" s="27" t="s">
        <v>471</v>
      </c>
      <c r="D876" s="27">
        <v>28</v>
      </c>
      <c r="E876" s="27">
        <v>285</v>
      </c>
      <c r="F876" s="27">
        <v>2859</v>
      </c>
      <c r="G876" s="27" t="s">
        <v>1071</v>
      </c>
    </row>
    <row r="877" spans="2:7">
      <c r="B877" s="31" t="s">
        <v>2088</v>
      </c>
      <c r="C877" s="27" t="s">
        <v>471</v>
      </c>
      <c r="D877" s="27">
        <v>28</v>
      </c>
      <c r="E877" s="27">
        <v>289</v>
      </c>
      <c r="F877" s="27">
        <v>0</v>
      </c>
      <c r="G877" s="27" t="s">
        <v>1072</v>
      </c>
    </row>
    <row r="878" spans="2:7">
      <c r="B878" s="31" t="s">
        <v>2088</v>
      </c>
      <c r="C878" s="27" t="s">
        <v>471</v>
      </c>
      <c r="D878" s="27">
        <v>28</v>
      </c>
      <c r="E878" s="27">
        <v>289</v>
      </c>
      <c r="F878" s="27">
        <v>2899</v>
      </c>
      <c r="G878" s="27" t="s">
        <v>1072</v>
      </c>
    </row>
    <row r="879" spans="2:7">
      <c r="B879" s="31" t="s">
        <v>2088</v>
      </c>
      <c r="C879" s="27" t="s">
        <v>471</v>
      </c>
      <c r="D879" s="27">
        <v>29</v>
      </c>
      <c r="E879" s="27">
        <v>0</v>
      </c>
      <c r="F879" s="27">
        <v>0</v>
      </c>
      <c r="G879" s="27" t="s">
        <v>1073</v>
      </c>
    </row>
    <row r="880" spans="2:7">
      <c r="B880" s="31" t="s">
        <v>2088</v>
      </c>
      <c r="C880" s="27" t="s">
        <v>471</v>
      </c>
      <c r="D880" s="27">
        <v>29</v>
      </c>
      <c r="E880" s="27">
        <v>290</v>
      </c>
      <c r="F880" s="27">
        <v>0</v>
      </c>
      <c r="G880" s="27" t="s">
        <v>1074</v>
      </c>
    </row>
    <row r="881" spans="2:7">
      <c r="B881" s="31" t="s">
        <v>2088</v>
      </c>
      <c r="C881" s="27" t="s">
        <v>471</v>
      </c>
      <c r="D881" s="27">
        <v>29</v>
      </c>
      <c r="E881" s="27">
        <v>290</v>
      </c>
      <c r="F881" s="27">
        <v>2900</v>
      </c>
      <c r="G881" s="27" t="s">
        <v>298</v>
      </c>
    </row>
    <row r="882" spans="2:7">
      <c r="B882" s="31" t="s">
        <v>2088</v>
      </c>
      <c r="C882" s="27" t="s">
        <v>471</v>
      </c>
      <c r="D882" s="27">
        <v>29</v>
      </c>
      <c r="E882" s="27">
        <v>290</v>
      </c>
      <c r="F882" s="27">
        <v>2909</v>
      </c>
      <c r="G882" s="27" t="s">
        <v>299</v>
      </c>
    </row>
    <row r="883" spans="2:7">
      <c r="B883" s="31" t="s">
        <v>2088</v>
      </c>
      <c r="C883" s="27" t="s">
        <v>471</v>
      </c>
      <c r="D883" s="27">
        <v>29</v>
      </c>
      <c r="E883" s="27">
        <v>291</v>
      </c>
      <c r="F883" s="27">
        <v>0</v>
      </c>
      <c r="G883" s="27" t="s">
        <v>1075</v>
      </c>
    </row>
    <row r="884" spans="2:7">
      <c r="B884" s="31" t="s">
        <v>2088</v>
      </c>
      <c r="C884" s="27" t="s">
        <v>471</v>
      </c>
      <c r="D884" s="27">
        <v>29</v>
      </c>
      <c r="E884" s="27">
        <v>291</v>
      </c>
      <c r="F884" s="27">
        <v>2911</v>
      </c>
      <c r="G884" s="27" t="s">
        <v>1076</v>
      </c>
    </row>
    <row r="885" spans="2:7">
      <c r="B885" s="31" t="s">
        <v>2088</v>
      </c>
      <c r="C885" s="27" t="s">
        <v>471</v>
      </c>
      <c r="D885" s="27">
        <v>29</v>
      </c>
      <c r="E885" s="27">
        <v>291</v>
      </c>
      <c r="F885" s="27">
        <v>2912</v>
      </c>
      <c r="G885" s="27" t="s">
        <v>1077</v>
      </c>
    </row>
    <row r="886" spans="2:7">
      <c r="B886" s="31" t="s">
        <v>2088</v>
      </c>
      <c r="C886" s="27" t="s">
        <v>471</v>
      </c>
      <c r="D886" s="27">
        <v>29</v>
      </c>
      <c r="E886" s="27">
        <v>291</v>
      </c>
      <c r="F886" s="27">
        <v>2913</v>
      </c>
      <c r="G886" s="27" t="s">
        <v>1078</v>
      </c>
    </row>
    <row r="887" spans="2:7">
      <c r="B887" s="31" t="s">
        <v>2088</v>
      </c>
      <c r="C887" s="27" t="s">
        <v>471</v>
      </c>
      <c r="D887" s="27">
        <v>29</v>
      </c>
      <c r="E887" s="27">
        <v>291</v>
      </c>
      <c r="F887" s="27">
        <v>2914</v>
      </c>
      <c r="G887" s="27" t="s">
        <v>1079</v>
      </c>
    </row>
    <row r="888" spans="2:7">
      <c r="B888" s="31" t="s">
        <v>2088</v>
      </c>
      <c r="C888" s="27" t="s">
        <v>471</v>
      </c>
      <c r="D888" s="27">
        <v>29</v>
      </c>
      <c r="E888" s="27">
        <v>291</v>
      </c>
      <c r="F888" s="27">
        <v>2915</v>
      </c>
      <c r="G888" s="27" t="s">
        <v>1080</v>
      </c>
    </row>
    <row r="889" spans="2:7">
      <c r="B889" s="31" t="s">
        <v>2088</v>
      </c>
      <c r="C889" s="27" t="s">
        <v>471</v>
      </c>
      <c r="D889" s="27">
        <v>29</v>
      </c>
      <c r="E889" s="27">
        <v>292</v>
      </c>
      <c r="F889" s="27">
        <v>0</v>
      </c>
      <c r="G889" s="27" t="s">
        <v>1081</v>
      </c>
    </row>
    <row r="890" spans="2:7">
      <c r="B890" s="31" t="s">
        <v>2088</v>
      </c>
      <c r="C890" s="27" t="s">
        <v>471</v>
      </c>
      <c r="D890" s="27">
        <v>29</v>
      </c>
      <c r="E890" s="27">
        <v>292</v>
      </c>
      <c r="F890" s="27">
        <v>2921</v>
      </c>
      <c r="G890" s="27" t="s">
        <v>1082</v>
      </c>
    </row>
    <row r="891" spans="2:7">
      <c r="B891" s="31" t="s">
        <v>2088</v>
      </c>
      <c r="C891" s="27" t="s">
        <v>471</v>
      </c>
      <c r="D891" s="27">
        <v>29</v>
      </c>
      <c r="E891" s="27">
        <v>292</v>
      </c>
      <c r="F891" s="27">
        <v>2922</v>
      </c>
      <c r="G891" s="27" t="s">
        <v>1083</v>
      </c>
    </row>
    <row r="892" spans="2:7">
      <c r="B892" s="31" t="s">
        <v>2088</v>
      </c>
      <c r="C892" s="27" t="s">
        <v>471</v>
      </c>
      <c r="D892" s="27">
        <v>29</v>
      </c>
      <c r="E892" s="27">
        <v>292</v>
      </c>
      <c r="F892" s="27">
        <v>2929</v>
      </c>
      <c r="G892" s="27" t="s">
        <v>1084</v>
      </c>
    </row>
    <row r="893" spans="2:7">
      <c r="B893" s="31" t="s">
        <v>2088</v>
      </c>
      <c r="C893" s="27" t="s">
        <v>471</v>
      </c>
      <c r="D893" s="27">
        <v>29</v>
      </c>
      <c r="E893" s="27">
        <v>293</v>
      </c>
      <c r="F893" s="27">
        <v>0</v>
      </c>
      <c r="G893" s="27" t="s">
        <v>1085</v>
      </c>
    </row>
    <row r="894" spans="2:7">
      <c r="B894" s="31" t="s">
        <v>2088</v>
      </c>
      <c r="C894" s="27" t="s">
        <v>471</v>
      </c>
      <c r="D894" s="27">
        <v>29</v>
      </c>
      <c r="E894" s="27">
        <v>293</v>
      </c>
      <c r="F894" s="27">
        <v>2931</v>
      </c>
      <c r="G894" s="27" t="s">
        <v>1086</v>
      </c>
    </row>
    <row r="895" spans="2:7">
      <c r="B895" s="31" t="s">
        <v>2088</v>
      </c>
      <c r="C895" s="27" t="s">
        <v>471</v>
      </c>
      <c r="D895" s="27">
        <v>29</v>
      </c>
      <c r="E895" s="27">
        <v>293</v>
      </c>
      <c r="F895" s="27">
        <v>2932</v>
      </c>
      <c r="G895" s="27" t="s">
        <v>1087</v>
      </c>
    </row>
    <row r="896" spans="2:7">
      <c r="B896" s="31" t="s">
        <v>2088</v>
      </c>
      <c r="C896" s="27" t="s">
        <v>471</v>
      </c>
      <c r="D896" s="27">
        <v>29</v>
      </c>
      <c r="E896" s="27">
        <v>293</v>
      </c>
      <c r="F896" s="27">
        <v>2933</v>
      </c>
      <c r="G896" s="27" t="s">
        <v>1088</v>
      </c>
    </row>
    <row r="897" spans="2:7">
      <c r="B897" s="31" t="s">
        <v>2088</v>
      </c>
      <c r="C897" s="27" t="s">
        <v>471</v>
      </c>
      <c r="D897" s="27">
        <v>29</v>
      </c>
      <c r="E897" s="27">
        <v>293</v>
      </c>
      <c r="F897" s="27">
        <v>2939</v>
      </c>
      <c r="G897" s="27" t="s">
        <v>1089</v>
      </c>
    </row>
    <row r="898" spans="2:7">
      <c r="B898" s="31" t="s">
        <v>2088</v>
      </c>
      <c r="C898" s="27" t="s">
        <v>471</v>
      </c>
      <c r="D898" s="27">
        <v>29</v>
      </c>
      <c r="E898" s="27">
        <v>294</v>
      </c>
      <c r="F898" s="27">
        <v>0</v>
      </c>
      <c r="G898" s="27" t="s">
        <v>1090</v>
      </c>
    </row>
    <row r="899" spans="2:7">
      <c r="B899" s="31" t="s">
        <v>2088</v>
      </c>
      <c r="C899" s="27" t="s">
        <v>471</v>
      </c>
      <c r="D899" s="27">
        <v>29</v>
      </c>
      <c r="E899" s="27">
        <v>294</v>
      </c>
      <c r="F899" s="27">
        <v>2941</v>
      </c>
      <c r="G899" s="27" t="s">
        <v>1091</v>
      </c>
    </row>
    <row r="900" spans="2:7">
      <c r="B900" s="31" t="s">
        <v>2088</v>
      </c>
      <c r="C900" s="27" t="s">
        <v>471</v>
      </c>
      <c r="D900" s="27">
        <v>29</v>
      </c>
      <c r="E900" s="27">
        <v>294</v>
      </c>
      <c r="F900" s="27">
        <v>2942</v>
      </c>
      <c r="G900" s="27" t="s">
        <v>1092</v>
      </c>
    </row>
    <row r="901" spans="2:7">
      <c r="B901" s="31" t="s">
        <v>2088</v>
      </c>
      <c r="C901" s="27" t="s">
        <v>471</v>
      </c>
      <c r="D901" s="27">
        <v>29</v>
      </c>
      <c r="E901" s="27">
        <v>295</v>
      </c>
      <c r="F901" s="27">
        <v>0</v>
      </c>
      <c r="G901" s="27" t="s">
        <v>1093</v>
      </c>
    </row>
    <row r="902" spans="2:7">
      <c r="B902" s="31" t="s">
        <v>2088</v>
      </c>
      <c r="C902" s="27" t="s">
        <v>471</v>
      </c>
      <c r="D902" s="27">
        <v>29</v>
      </c>
      <c r="E902" s="27">
        <v>295</v>
      </c>
      <c r="F902" s="27">
        <v>2951</v>
      </c>
      <c r="G902" s="27" t="s">
        <v>1094</v>
      </c>
    </row>
    <row r="903" spans="2:7">
      <c r="B903" s="31" t="s">
        <v>2088</v>
      </c>
      <c r="C903" s="27" t="s">
        <v>471</v>
      </c>
      <c r="D903" s="27">
        <v>29</v>
      </c>
      <c r="E903" s="27">
        <v>295</v>
      </c>
      <c r="F903" s="27">
        <v>2952</v>
      </c>
      <c r="G903" s="27" t="s">
        <v>1095</v>
      </c>
    </row>
    <row r="904" spans="2:7">
      <c r="B904" s="31" t="s">
        <v>2088</v>
      </c>
      <c r="C904" s="27" t="s">
        <v>471</v>
      </c>
      <c r="D904" s="27">
        <v>29</v>
      </c>
      <c r="E904" s="27">
        <v>296</v>
      </c>
      <c r="F904" s="27">
        <v>0</v>
      </c>
      <c r="G904" s="27" t="s">
        <v>1096</v>
      </c>
    </row>
    <row r="905" spans="2:7">
      <c r="B905" s="31" t="s">
        <v>2088</v>
      </c>
      <c r="C905" s="27" t="s">
        <v>471</v>
      </c>
      <c r="D905" s="27">
        <v>29</v>
      </c>
      <c r="E905" s="27">
        <v>296</v>
      </c>
      <c r="F905" s="27">
        <v>2961</v>
      </c>
      <c r="G905" s="27" t="s">
        <v>1097</v>
      </c>
    </row>
    <row r="906" spans="2:7">
      <c r="B906" s="31" t="s">
        <v>2088</v>
      </c>
      <c r="C906" s="27" t="s">
        <v>471</v>
      </c>
      <c r="D906" s="27">
        <v>29</v>
      </c>
      <c r="E906" s="27">
        <v>296</v>
      </c>
      <c r="F906" s="27">
        <v>2962</v>
      </c>
      <c r="G906" s="27" t="s">
        <v>1098</v>
      </c>
    </row>
    <row r="907" spans="2:7">
      <c r="B907" s="31" t="s">
        <v>2088</v>
      </c>
      <c r="C907" s="27" t="s">
        <v>471</v>
      </c>
      <c r="D907" s="27">
        <v>29</v>
      </c>
      <c r="E907" s="27">
        <v>296</v>
      </c>
      <c r="F907" s="27">
        <v>2969</v>
      </c>
      <c r="G907" s="27" t="s">
        <v>1099</v>
      </c>
    </row>
    <row r="908" spans="2:7">
      <c r="B908" s="31" t="s">
        <v>2088</v>
      </c>
      <c r="C908" s="27" t="s">
        <v>471</v>
      </c>
      <c r="D908" s="27">
        <v>29</v>
      </c>
      <c r="E908" s="27">
        <v>297</v>
      </c>
      <c r="F908" s="27">
        <v>0</v>
      </c>
      <c r="G908" s="27" t="s">
        <v>1100</v>
      </c>
    </row>
    <row r="909" spans="2:7">
      <c r="B909" s="31" t="s">
        <v>2088</v>
      </c>
      <c r="C909" s="27" t="s">
        <v>471</v>
      </c>
      <c r="D909" s="27">
        <v>29</v>
      </c>
      <c r="E909" s="27">
        <v>297</v>
      </c>
      <c r="F909" s="27">
        <v>2971</v>
      </c>
      <c r="G909" s="27" t="s">
        <v>1101</v>
      </c>
    </row>
    <row r="910" spans="2:7">
      <c r="B910" s="31" t="s">
        <v>2088</v>
      </c>
      <c r="C910" s="27" t="s">
        <v>471</v>
      </c>
      <c r="D910" s="27">
        <v>29</v>
      </c>
      <c r="E910" s="27">
        <v>297</v>
      </c>
      <c r="F910" s="27">
        <v>2972</v>
      </c>
      <c r="G910" s="27" t="s">
        <v>1102</v>
      </c>
    </row>
    <row r="911" spans="2:7">
      <c r="B911" s="31" t="s">
        <v>2088</v>
      </c>
      <c r="C911" s="27" t="s">
        <v>471</v>
      </c>
      <c r="D911" s="27">
        <v>29</v>
      </c>
      <c r="E911" s="27">
        <v>297</v>
      </c>
      <c r="F911" s="27">
        <v>2973</v>
      </c>
      <c r="G911" s="27" t="s">
        <v>1103</v>
      </c>
    </row>
    <row r="912" spans="2:7">
      <c r="B912" s="31" t="s">
        <v>2088</v>
      </c>
      <c r="C912" s="27" t="s">
        <v>471</v>
      </c>
      <c r="D912" s="27">
        <v>29</v>
      </c>
      <c r="E912" s="27">
        <v>299</v>
      </c>
      <c r="F912" s="27">
        <v>0</v>
      </c>
      <c r="G912" s="27" t="s">
        <v>1104</v>
      </c>
    </row>
    <row r="913" spans="2:7">
      <c r="B913" s="31" t="s">
        <v>2088</v>
      </c>
      <c r="C913" s="27" t="s">
        <v>471</v>
      </c>
      <c r="D913" s="27">
        <v>29</v>
      </c>
      <c r="E913" s="27">
        <v>299</v>
      </c>
      <c r="F913" s="27">
        <v>2999</v>
      </c>
      <c r="G913" s="27" t="s">
        <v>1104</v>
      </c>
    </row>
    <row r="914" spans="2:7">
      <c r="B914" s="31" t="s">
        <v>2088</v>
      </c>
      <c r="C914" s="27" t="s">
        <v>471</v>
      </c>
      <c r="D914" s="27">
        <v>30</v>
      </c>
      <c r="E914" s="27">
        <v>0</v>
      </c>
      <c r="F914" s="27">
        <v>0</v>
      </c>
      <c r="G914" s="27" t="s">
        <v>1105</v>
      </c>
    </row>
    <row r="915" spans="2:7">
      <c r="B915" s="31" t="s">
        <v>2088</v>
      </c>
      <c r="C915" s="27" t="s">
        <v>471</v>
      </c>
      <c r="D915" s="27">
        <v>30</v>
      </c>
      <c r="E915" s="27">
        <v>300</v>
      </c>
      <c r="F915" s="27">
        <v>0</v>
      </c>
      <c r="G915" s="27" t="s">
        <v>1106</v>
      </c>
    </row>
    <row r="916" spans="2:7">
      <c r="B916" s="31" t="s">
        <v>2088</v>
      </c>
      <c r="C916" s="27" t="s">
        <v>471</v>
      </c>
      <c r="D916" s="27">
        <v>30</v>
      </c>
      <c r="E916" s="27">
        <v>300</v>
      </c>
      <c r="F916" s="27">
        <v>3000</v>
      </c>
      <c r="G916" s="27" t="s">
        <v>298</v>
      </c>
    </row>
    <row r="917" spans="2:7">
      <c r="B917" s="31" t="s">
        <v>2088</v>
      </c>
      <c r="C917" s="27" t="s">
        <v>471</v>
      </c>
      <c r="D917" s="27">
        <v>30</v>
      </c>
      <c r="E917" s="27">
        <v>300</v>
      </c>
      <c r="F917" s="27">
        <v>3009</v>
      </c>
      <c r="G917" s="27" t="s">
        <v>299</v>
      </c>
    </row>
    <row r="918" spans="2:7">
      <c r="B918" s="31" t="s">
        <v>2088</v>
      </c>
      <c r="C918" s="27" t="s">
        <v>471</v>
      </c>
      <c r="D918" s="27">
        <v>30</v>
      </c>
      <c r="E918" s="27">
        <v>301</v>
      </c>
      <c r="F918" s="27">
        <v>0</v>
      </c>
      <c r="G918" s="27" t="s">
        <v>1107</v>
      </c>
    </row>
    <row r="919" spans="2:7">
      <c r="B919" s="31" t="s">
        <v>2088</v>
      </c>
      <c r="C919" s="27" t="s">
        <v>471</v>
      </c>
      <c r="D919" s="27">
        <v>30</v>
      </c>
      <c r="E919" s="27">
        <v>301</v>
      </c>
      <c r="F919" s="27">
        <v>3011</v>
      </c>
      <c r="G919" s="27" t="s">
        <v>1108</v>
      </c>
    </row>
    <row r="920" spans="2:7">
      <c r="B920" s="31" t="s">
        <v>2088</v>
      </c>
      <c r="C920" s="27" t="s">
        <v>471</v>
      </c>
      <c r="D920" s="27">
        <v>30</v>
      </c>
      <c r="E920" s="27">
        <v>301</v>
      </c>
      <c r="F920" s="27">
        <v>3012</v>
      </c>
      <c r="G920" s="27" t="s">
        <v>1109</v>
      </c>
    </row>
    <row r="921" spans="2:7">
      <c r="B921" s="31" t="s">
        <v>2088</v>
      </c>
      <c r="C921" s="27" t="s">
        <v>471</v>
      </c>
      <c r="D921" s="27">
        <v>30</v>
      </c>
      <c r="E921" s="27">
        <v>301</v>
      </c>
      <c r="F921" s="27">
        <v>3013</v>
      </c>
      <c r="G921" s="27" t="s">
        <v>1110</v>
      </c>
    </row>
    <row r="922" spans="2:7">
      <c r="B922" s="31" t="s">
        <v>2088</v>
      </c>
      <c r="C922" s="27" t="s">
        <v>471</v>
      </c>
      <c r="D922" s="27">
        <v>30</v>
      </c>
      <c r="E922" s="27">
        <v>301</v>
      </c>
      <c r="F922" s="27">
        <v>3014</v>
      </c>
      <c r="G922" s="27" t="s">
        <v>1111</v>
      </c>
    </row>
    <row r="923" spans="2:7">
      <c r="B923" s="31" t="s">
        <v>2088</v>
      </c>
      <c r="C923" s="27" t="s">
        <v>471</v>
      </c>
      <c r="D923" s="27">
        <v>30</v>
      </c>
      <c r="E923" s="27">
        <v>301</v>
      </c>
      <c r="F923" s="27">
        <v>3015</v>
      </c>
      <c r="G923" s="27" t="s">
        <v>1112</v>
      </c>
    </row>
    <row r="924" spans="2:7">
      <c r="B924" s="31" t="s">
        <v>2088</v>
      </c>
      <c r="C924" s="27" t="s">
        <v>471</v>
      </c>
      <c r="D924" s="27">
        <v>30</v>
      </c>
      <c r="E924" s="27">
        <v>301</v>
      </c>
      <c r="F924" s="27">
        <v>3019</v>
      </c>
      <c r="G924" s="27" t="s">
        <v>1113</v>
      </c>
    </row>
    <row r="925" spans="2:7">
      <c r="B925" s="31" t="s">
        <v>2088</v>
      </c>
      <c r="C925" s="27" t="s">
        <v>471</v>
      </c>
      <c r="D925" s="27">
        <v>30</v>
      </c>
      <c r="E925" s="27">
        <v>302</v>
      </c>
      <c r="F925" s="27">
        <v>0</v>
      </c>
      <c r="G925" s="27" t="s">
        <v>1114</v>
      </c>
    </row>
    <row r="926" spans="2:7">
      <c r="B926" s="31" t="s">
        <v>2088</v>
      </c>
      <c r="C926" s="27" t="s">
        <v>471</v>
      </c>
      <c r="D926" s="27">
        <v>30</v>
      </c>
      <c r="E926" s="27">
        <v>302</v>
      </c>
      <c r="F926" s="27">
        <v>3021</v>
      </c>
      <c r="G926" s="27" t="s">
        <v>1115</v>
      </c>
    </row>
    <row r="927" spans="2:7">
      <c r="B927" s="31" t="s">
        <v>2088</v>
      </c>
      <c r="C927" s="27" t="s">
        <v>471</v>
      </c>
      <c r="D927" s="27">
        <v>30</v>
      </c>
      <c r="E927" s="27">
        <v>302</v>
      </c>
      <c r="F927" s="27">
        <v>3022</v>
      </c>
      <c r="G927" s="27" t="s">
        <v>1116</v>
      </c>
    </row>
    <row r="928" spans="2:7">
      <c r="B928" s="31" t="s">
        <v>2088</v>
      </c>
      <c r="C928" s="27" t="s">
        <v>471</v>
      </c>
      <c r="D928" s="27">
        <v>30</v>
      </c>
      <c r="E928" s="27">
        <v>302</v>
      </c>
      <c r="F928" s="27">
        <v>3023</v>
      </c>
      <c r="G928" s="27" t="s">
        <v>1117</v>
      </c>
    </row>
    <row r="929" spans="2:7">
      <c r="B929" s="31" t="s">
        <v>2088</v>
      </c>
      <c r="C929" s="27" t="s">
        <v>471</v>
      </c>
      <c r="D929" s="27">
        <v>30</v>
      </c>
      <c r="E929" s="27">
        <v>303</v>
      </c>
      <c r="F929" s="27">
        <v>0</v>
      </c>
      <c r="G929" s="27" t="s">
        <v>1118</v>
      </c>
    </row>
    <row r="930" spans="2:7">
      <c r="B930" s="31" t="s">
        <v>2088</v>
      </c>
      <c r="C930" s="27" t="s">
        <v>471</v>
      </c>
      <c r="D930" s="27">
        <v>30</v>
      </c>
      <c r="E930" s="27">
        <v>303</v>
      </c>
      <c r="F930" s="27">
        <v>3031</v>
      </c>
      <c r="G930" s="27" t="s">
        <v>1119</v>
      </c>
    </row>
    <row r="931" spans="2:7">
      <c r="B931" s="31" t="s">
        <v>2088</v>
      </c>
      <c r="C931" s="27" t="s">
        <v>471</v>
      </c>
      <c r="D931" s="27">
        <v>30</v>
      </c>
      <c r="E931" s="27">
        <v>303</v>
      </c>
      <c r="F931" s="27">
        <v>3032</v>
      </c>
      <c r="G931" s="27" t="s">
        <v>1120</v>
      </c>
    </row>
    <row r="932" spans="2:7">
      <c r="B932" s="31" t="s">
        <v>2088</v>
      </c>
      <c r="C932" s="27" t="s">
        <v>471</v>
      </c>
      <c r="D932" s="27">
        <v>30</v>
      </c>
      <c r="E932" s="27">
        <v>303</v>
      </c>
      <c r="F932" s="27">
        <v>3033</v>
      </c>
      <c r="G932" s="27" t="s">
        <v>1121</v>
      </c>
    </row>
    <row r="933" spans="2:7">
      <c r="B933" s="31" t="s">
        <v>2088</v>
      </c>
      <c r="C933" s="27" t="s">
        <v>471</v>
      </c>
      <c r="D933" s="27">
        <v>30</v>
      </c>
      <c r="E933" s="27">
        <v>303</v>
      </c>
      <c r="F933" s="27">
        <v>3034</v>
      </c>
      <c r="G933" s="27" t="s">
        <v>1122</v>
      </c>
    </row>
    <row r="934" spans="2:7">
      <c r="B934" s="31" t="s">
        <v>2088</v>
      </c>
      <c r="C934" s="27" t="s">
        <v>471</v>
      </c>
      <c r="D934" s="27">
        <v>30</v>
      </c>
      <c r="E934" s="27">
        <v>303</v>
      </c>
      <c r="F934" s="27">
        <v>3035</v>
      </c>
      <c r="G934" s="27" t="s">
        <v>1123</v>
      </c>
    </row>
    <row r="935" spans="2:7">
      <c r="B935" s="31" t="s">
        <v>2088</v>
      </c>
      <c r="C935" s="27" t="s">
        <v>471</v>
      </c>
      <c r="D935" s="27">
        <v>30</v>
      </c>
      <c r="E935" s="27">
        <v>303</v>
      </c>
      <c r="F935" s="27">
        <v>3039</v>
      </c>
      <c r="G935" s="27" t="s">
        <v>1124</v>
      </c>
    </row>
    <row r="936" spans="2:7">
      <c r="B936" s="31" t="s">
        <v>2088</v>
      </c>
      <c r="C936" s="27" t="s">
        <v>471</v>
      </c>
      <c r="D936" s="27">
        <v>31</v>
      </c>
      <c r="E936" s="27">
        <v>0</v>
      </c>
      <c r="F936" s="27">
        <v>0</v>
      </c>
      <c r="G936" s="27" t="s">
        <v>1125</v>
      </c>
    </row>
    <row r="937" spans="2:7">
      <c r="B937" s="31" t="s">
        <v>2088</v>
      </c>
      <c r="C937" s="27" t="s">
        <v>471</v>
      </c>
      <c r="D937" s="27">
        <v>31</v>
      </c>
      <c r="E937" s="27">
        <v>310</v>
      </c>
      <c r="F937" s="27">
        <v>0</v>
      </c>
      <c r="G937" s="27" t="s">
        <v>1126</v>
      </c>
    </row>
    <row r="938" spans="2:7">
      <c r="B938" s="31" t="s">
        <v>2088</v>
      </c>
      <c r="C938" s="27" t="s">
        <v>471</v>
      </c>
      <c r="D938" s="27">
        <v>31</v>
      </c>
      <c r="E938" s="27">
        <v>310</v>
      </c>
      <c r="F938" s="27">
        <v>3100</v>
      </c>
      <c r="G938" s="27" t="s">
        <v>298</v>
      </c>
    </row>
    <row r="939" spans="2:7">
      <c r="B939" s="31" t="s">
        <v>2088</v>
      </c>
      <c r="C939" s="27" t="s">
        <v>471</v>
      </c>
      <c r="D939" s="27">
        <v>31</v>
      </c>
      <c r="E939" s="27">
        <v>310</v>
      </c>
      <c r="F939" s="27">
        <v>3109</v>
      </c>
      <c r="G939" s="27" t="s">
        <v>299</v>
      </c>
    </row>
    <row r="940" spans="2:7">
      <c r="B940" s="31" t="s">
        <v>2088</v>
      </c>
      <c r="C940" s="27" t="s">
        <v>471</v>
      </c>
      <c r="D940" s="27">
        <v>31</v>
      </c>
      <c r="E940" s="27">
        <v>311</v>
      </c>
      <c r="F940" s="27">
        <v>0</v>
      </c>
      <c r="G940" s="27" t="s">
        <v>1127</v>
      </c>
    </row>
    <row r="941" spans="2:7">
      <c r="B941" s="31" t="s">
        <v>2088</v>
      </c>
      <c r="C941" s="27" t="s">
        <v>471</v>
      </c>
      <c r="D941" s="27">
        <v>31</v>
      </c>
      <c r="E941" s="27">
        <v>311</v>
      </c>
      <c r="F941" s="27">
        <v>3111</v>
      </c>
      <c r="G941" s="27" t="s">
        <v>1128</v>
      </c>
    </row>
    <row r="942" spans="2:7">
      <c r="B942" s="31" t="s">
        <v>2088</v>
      </c>
      <c r="C942" s="27" t="s">
        <v>471</v>
      </c>
      <c r="D942" s="27">
        <v>31</v>
      </c>
      <c r="E942" s="27">
        <v>311</v>
      </c>
      <c r="F942" s="27">
        <v>3112</v>
      </c>
      <c r="G942" s="27" t="s">
        <v>1129</v>
      </c>
    </row>
    <row r="943" spans="2:7">
      <c r="B943" s="31" t="s">
        <v>2088</v>
      </c>
      <c r="C943" s="27" t="s">
        <v>471</v>
      </c>
      <c r="D943" s="27">
        <v>31</v>
      </c>
      <c r="E943" s="27">
        <v>311</v>
      </c>
      <c r="F943" s="27">
        <v>3113</v>
      </c>
      <c r="G943" s="27" t="s">
        <v>1130</v>
      </c>
    </row>
    <row r="944" spans="2:7">
      <c r="B944" s="31" t="s">
        <v>2088</v>
      </c>
      <c r="C944" s="27" t="s">
        <v>471</v>
      </c>
      <c r="D944" s="27">
        <v>31</v>
      </c>
      <c r="E944" s="27">
        <v>312</v>
      </c>
      <c r="F944" s="27">
        <v>0</v>
      </c>
      <c r="G944" s="27" t="s">
        <v>1131</v>
      </c>
    </row>
    <row r="945" spans="2:7">
      <c r="B945" s="31" t="s">
        <v>2088</v>
      </c>
      <c r="C945" s="27" t="s">
        <v>471</v>
      </c>
      <c r="D945" s="27">
        <v>31</v>
      </c>
      <c r="E945" s="27">
        <v>312</v>
      </c>
      <c r="F945" s="27">
        <v>3121</v>
      </c>
      <c r="G945" s="27" t="s">
        <v>1132</v>
      </c>
    </row>
    <row r="946" spans="2:7">
      <c r="B946" s="31" t="s">
        <v>2088</v>
      </c>
      <c r="C946" s="27" t="s">
        <v>471</v>
      </c>
      <c r="D946" s="27">
        <v>31</v>
      </c>
      <c r="E946" s="27">
        <v>312</v>
      </c>
      <c r="F946" s="27">
        <v>3122</v>
      </c>
      <c r="G946" s="27" t="s">
        <v>1133</v>
      </c>
    </row>
    <row r="947" spans="2:7">
      <c r="B947" s="31" t="s">
        <v>2088</v>
      </c>
      <c r="C947" s="27" t="s">
        <v>471</v>
      </c>
      <c r="D947" s="27">
        <v>31</v>
      </c>
      <c r="E947" s="27">
        <v>313</v>
      </c>
      <c r="F947" s="27">
        <v>0</v>
      </c>
      <c r="G947" s="27" t="s">
        <v>1134</v>
      </c>
    </row>
    <row r="948" spans="2:7">
      <c r="B948" s="31" t="s">
        <v>2088</v>
      </c>
      <c r="C948" s="27" t="s">
        <v>471</v>
      </c>
      <c r="D948" s="27">
        <v>31</v>
      </c>
      <c r="E948" s="27">
        <v>313</v>
      </c>
      <c r="F948" s="27">
        <v>3131</v>
      </c>
      <c r="G948" s="27" t="s">
        <v>1135</v>
      </c>
    </row>
    <row r="949" spans="2:7">
      <c r="B949" s="31" t="s">
        <v>2088</v>
      </c>
      <c r="C949" s="27" t="s">
        <v>471</v>
      </c>
      <c r="D949" s="27">
        <v>31</v>
      </c>
      <c r="E949" s="27">
        <v>313</v>
      </c>
      <c r="F949" s="27">
        <v>3132</v>
      </c>
      <c r="G949" s="27" t="s">
        <v>1136</v>
      </c>
    </row>
    <row r="950" spans="2:7">
      <c r="B950" s="31" t="s">
        <v>2088</v>
      </c>
      <c r="C950" s="27" t="s">
        <v>471</v>
      </c>
      <c r="D950" s="27">
        <v>31</v>
      </c>
      <c r="E950" s="27">
        <v>313</v>
      </c>
      <c r="F950" s="27">
        <v>3133</v>
      </c>
      <c r="G950" s="27" t="s">
        <v>1137</v>
      </c>
    </row>
    <row r="951" spans="2:7">
      <c r="B951" s="31" t="s">
        <v>2088</v>
      </c>
      <c r="C951" s="27" t="s">
        <v>471</v>
      </c>
      <c r="D951" s="27">
        <v>31</v>
      </c>
      <c r="E951" s="27">
        <v>313</v>
      </c>
      <c r="F951" s="27">
        <v>3134</v>
      </c>
      <c r="G951" s="27" t="s">
        <v>1138</v>
      </c>
    </row>
    <row r="952" spans="2:7">
      <c r="B952" s="31" t="s">
        <v>2088</v>
      </c>
      <c r="C952" s="27" t="s">
        <v>471</v>
      </c>
      <c r="D952" s="27">
        <v>31</v>
      </c>
      <c r="E952" s="27">
        <v>314</v>
      </c>
      <c r="F952" s="27">
        <v>0</v>
      </c>
      <c r="G952" s="27" t="s">
        <v>1139</v>
      </c>
    </row>
    <row r="953" spans="2:7">
      <c r="B953" s="31" t="s">
        <v>2088</v>
      </c>
      <c r="C953" s="27" t="s">
        <v>471</v>
      </c>
      <c r="D953" s="27">
        <v>31</v>
      </c>
      <c r="E953" s="27">
        <v>314</v>
      </c>
      <c r="F953" s="27">
        <v>3141</v>
      </c>
      <c r="G953" s="27" t="s">
        <v>1140</v>
      </c>
    </row>
    <row r="954" spans="2:7">
      <c r="B954" s="31" t="s">
        <v>2088</v>
      </c>
      <c r="C954" s="27" t="s">
        <v>471</v>
      </c>
      <c r="D954" s="27">
        <v>31</v>
      </c>
      <c r="E954" s="27">
        <v>314</v>
      </c>
      <c r="F954" s="27">
        <v>3142</v>
      </c>
      <c r="G954" s="27" t="s">
        <v>1141</v>
      </c>
    </row>
    <row r="955" spans="2:7">
      <c r="B955" s="31" t="s">
        <v>2088</v>
      </c>
      <c r="C955" s="27" t="s">
        <v>471</v>
      </c>
      <c r="D955" s="27">
        <v>31</v>
      </c>
      <c r="E955" s="27">
        <v>314</v>
      </c>
      <c r="F955" s="27">
        <v>3149</v>
      </c>
      <c r="G955" s="27" t="s">
        <v>1142</v>
      </c>
    </row>
    <row r="956" spans="2:7">
      <c r="B956" s="31" t="s">
        <v>2088</v>
      </c>
      <c r="C956" s="27" t="s">
        <v>471</v>
      </c>
      <c r="D956" s="27">
        <v>31</v>
      </c>
      <c r="E956" s="27">
        <v>315</v>
      </c>
      <c r="F956" s="27">
        <v>0</v>
      </c>
      <c r="G956" s="27" t="s">
        <v>1143</v>
      </c>
    </row>
    <row r="957" spans="2:7">
      <c r="B957" s="31" t="s">
        <v>2088</v>
      </c>
      <c r="C957" s="27" t="s">
        <v>471</v>
      </c>
      <c r="D957" s="27">
        <v>31</v>
      </c>
      <c r="E957" s="27">
        <v>315</v>
      </c>
      <c r="F957" s="27">
        <v>3151</v>
      </c>
      <c r="G957" s="27" t="s">
        <v>1144</v>
      </c>
    </row>
    <row r="958" spans="2:7">
      <c r="B958" s="31" t="s">
        <v>2088</v>
      </c>
      <c r="C958" s="27" t="s">
        <v>471</v>
      </c>
      <c r="D958" s="27">
        <v>31</v>
      </c>
      <c r="E958" s="27">
        <v>315</v>
      </c>
      <c r="F958" s="27">
        <v>3159</v>
      </c>
      <c r="G958" s="27" t="s">
        <v>1145</v>
      </c>
    </row>
    <row r="959" spans="2:7">
      <c r="B959" s="31" t="s">
        <v>2088</v>
      </c>
      <c r="C959" s="27" t="s">
        <v>471</v>
      </c>
      <c r="D959" s="27">
        <v>31</v>
      </c>
      <c r="E959" s="27">
        <v>319</v>
      </c>
      <c r="F959" s="27">
        <v>0</v>
      </c>
      <c r="G959" s="27" t="s">
        <v>1146</v>
      </c>
    </row>
    <row r="960" spans="2:7">
      <c r="B960" s="31" t="s">
        <v>2088</v>
      </c>
      <c r="C960" s="27" t="s">
        <v>471</v>
      </c>
      <c r="D960" s="27">
        <v>31</v>
      </c>
      <c r="E960" s="27">
        <v>319</v>
      </c>
      <c r="F960" s="27">
        <v>3191</v>
      </c>
      <c r="G960" s="27" t="s">
        <v>1147</v>
      </c>
    </row>
    <row r="961" spans="2:7">
      <c r="B961" s="31" t="s">
        <v>2088</v>
      </c>
      <c r="C961" s="27" t="s">
        <v>471</v>
      </c>
      <c r="D961" s="27">
        <v>31</v>
      </c>
      <c r="E961" s="27">
        <v>319</v>
      </c>
      <c r="F961" s="27">
        <v>3199</v>
      </c>
      <c r="G961" s="27" t="s">
        <v>1148</v>
      </c>
    </row>
    <row r="962" spans="2:7">
      <c r="B962" s="31" t="s">
        <v>2088</v>
      </c>
      <c r="C962" s="27" t="s">
        <v>471</v>
      </c>
      <c r="D962" s="27">
        <v>32</v>
      </c>
      <c r="E962" s="27">
        <v>0</v>
      </c>
      <c r="F962" s="27">
        <v>0</v>
      </c>
      <c r="G962" s="27" t="s">
        <v>1149</v>
      </c>
    </row>
    <row r="963" spans="2:7">
      <c r="B963" s="31" t="s">
        <v>2088</v>
      </c>
      <c r="C963" s="27" t="s">
        <v>471</v>
      </c>
      <c r="D963" s="27">
        <v>32</v>
      </c>
      <c r="E963" s="27">
        <v>320</v>
      </c>
      <c r="F963" s="27">
        <v>0</v>
      </c>
      <c r="G963" s="27" t="s">
        <v>1150</v>
      </c>
    </row>
    <row r="964" spans="2:7">
      <c r="B964" s="31" t="s">
        <v>2088</v>
      </c>
      <c r="C964" s="27" t="s">
        <v>471</v>
      </c>
      <c r="D964" s="27">
        <v>32</v>
      </c>
      <c r="E964" s="27">
        <v>320</v>
      </c>
      <c r="F964" s="27">
        <v>3200</v>
      </c>
      <c r="G964" s="27" t="s">
        <v>298</v>
      </c>
    </row>
    <row r="965" spans="2:7">
      <c r="B965" s="31" t="s">
        <v>2088</v>
      </c>
      <c r="C965" s="27" t="s">
        <v>471</v>
      </c>
      <c r="D965" s="27">
        <v>32</v>
      </c>
      <c r="E965" s="27">
        <v>320</v>
      </c>
      <c r="F965" s="27">
        <v>3209</v>
      </c>
      <c r="G965" s="27" t="s">
        <v>299</v>
      </c>
    </row>
    <row r="966" spans="2:7">
      <c r="B966" s="31" t="s">
        <v>2088</v>
      </c>
      <c r="C966" s="27" t="s">
        <v>471</v>
      </c>
      <c r="D966" s="27">
        <v>32</v>
      </c>
      <c r="E966" s="27">
        <v>321</v>
      </c>
      <c r="F966" s="27">
        <v>0</v>
      </c>
      <c r="G966" s="27" t="s">
        <v>1151</v>
      </c>
    </row>
    <row r="967" spans="2:7">
      <c r="B967" s="31" t="s">
        <v>2088</v>
      </c>
      <c r="C967" s="27" t="s">
        <v>471</v>
      </c>
      <c r="D967" s="27">
        <v>32</v>
      </c>
      <c r="E967" s="27">
        <v>321</v>
      </c>
      <c r="F967" s="27">
        <v>3211</v>
      </c>
      <c r="G967" s="27" t="s">
        <v>1152</v>
      </c>
    </row>
    <row r="968" spans="2:7">
      <c r="B968" s="31" t="s">
        <v>2088</v>
      </c>
      <c r="C968" s="27" t="s">
        <v>471</v>
      </c>
      <c r="D968" s="27">
        <v>32</v>
      </c>
      <c r="E968" s="27">
        <v>321</v>
      </c>
      <c r="F968" s="27">
        <v>3212</v>
      </c>
      <c r="G968" s="27" t="s">
        <v>1153</v>
      </c>
    </row>
    <row r="969" spans="2:7">
      <c r="B969" s="31" t="s">
        <v>2088</v>
      </c>
      <c r="C969" s="27" t="s">
        <v>471</v>
      </c>
      <c r="D969" s="27">
        <v>32</v>
      </c>
      <c r="E969" s="27">
        <v>321</v>
      </c>
      <c r="F969" s="27">
        <v>3219</v>
      </c>
      <c r="G969" s="27" t="s">
        <v>1154</v>
      </c>
    </row>
    <row r="970" spans="2:7">
      <c r="B970" s="31" t="s">
        <v>2088</v>
      </c>
      <c r="C970" s="27" t="s">
        <v>471</v>
      </c>
      <c r="D970" s="27">
        <v>32</v>
      </c>
      <c r="E970" s="27">
        <v>322</v>
      </c>
      <c r="F970" s="27">
        <v>0</v>
      </c>
      <c r="G970" s="27" t="s">
        <v>1155</v>
      </c>
    </row>
    <row r="971" spans="2:7">
      <c r="B971" s="31" t="s">
        <v>2088</v>
      </c>
      <c r="C971" s="27" t="s">
        <v>471</v>
      </c>
      <c r="D971" s="27">
        <v>32</v>
      </c>
      <c r="E971" s="27">
        <v>322</v>
      </c>
      <c r="F971" s="27">
        <v>3221</v>
      </c>
      <c r="G971" s="27" t="s">
        <v>1156</v>
      </c>
    </row>
    <row r="972" spans="2:7">
      <c r="B972" s="31" t="s">
        <v>2088</v>
      </c>
      <c r="C972" s="27" t="s">
        <v>471</v>
      </c>
      <c r="D972" s="27">
        <v>32</v>
      </c>
      <c r="E972" s="27">
        <v>322</v>
      </c>
      <c r="F972" s="27">
        <v>3222</v>
      </c>
      <c r="G972" s="27" t="s">
        <v>1157</v>
      </c>
    </row>
    <row r="973" spans="2:7">
      <c r="B973" s="31" t="s">
        <v>2088</v>
      </c>
      <c r="C973" s="27" t="s">
        <v>471</v>
      </c>
      <c r="D973" s="27">
        <v>32</v>
      </c>
      <c r="E973" s="27">
        <v>322</v>
      </c>
      <c r="F973" s="27">
        <v>3223</v>
      </c>
      <c r="G973" s="27" t="s">
        <v>1158</v>
      </c>
    </row>
    <row r="974" spans="2:7">
      <c r="B974" s="31" t="s">
        <v>2088</v>
      </c>
      <c r="C974" s="27" t="s">
        <v>471</v>
      </c>
      <c r="D974" s="27">
        <v>32</v>
      </c>
      <c r="E974" s="27">
        <v>322</v>
      </c>
      <c r="F974" s="27">
        <v>3224</v>
      </c>
      <c r="G974" s="27" t="s">
        <v>1159</v>
      </c>
    </row>
    <row r="975" spans="2:7">
      <c r="B975" s="31" t="s">
        <v>2088</v>
      </c>
      <c r="C975" s="27" t="s">
        <v>471</v>
      </c>
      <c r="D975" s="27">
        <v>32</v>
      </c>
      <c r="E975" s="27">
        <v>322</v>
      </c>
      <c r="F975" s="27">
        <v>3229</v>
      </c>
      <c r="G975" s="27" t="s">
        <v>1160</v>
      </c>
    </row>
    <row r="976" spans="2:7">
      <c r="B976" s="31" t="s">
        <v>2088</v>
      </c>
      <c r="C976" s="27" t="s">
        <v>471</v>
      </c>
      <c r="D976" s="27">
        <v>32</v>
      </c>
      <c r="E976" s="27">
        <v>323</v>
      </c>
      <c r="F976" s="27">
        <v>0</v>
      </c>
      <c r="G976" s="27" t="s">
        <v>1161</v>
      </c>
    </row>
    <row r="977" spans="2:7">
      <c r="B977" s="31" t="s">
        <v>2088</v>
      </c>
      <c r="C977" s="27" t="s">
        <v>471</v>
      </c>
      <c r="D977" s="27">
        <v>32</v>
      </c>
      <c r="E977" s="27">
        <v>323</v>
      </c>
      <c r="F977" s="27">
        <v>3231</v>
      </c>
      <c r="G977" s="27" t="s">
        <v>1161</v>
      </c>
    </row>
    <row r="978" spans="2:7">
      <c r="B978" s="31" t="s">
        <v>2088</v>
      </c>
      <c r="C978" s="27" t="s">
        <v>471</v>
      </c>
      <c r="D978" s="27">
        <v>32</v>
      </c>
      <c r="E978" s="27">
        <v>324</v>
      </c>
      <c r="F978" s="27">
        <v>0</v>
      </c>
      <c r="G978" s="27" t="s">
        <v>1162</v>
      </c>
    </row>
    <row r="979" spans="2:7">
      <c r="B979" s="31" t="s">
        <v>2088</v>
      </c>
      <c r="C979" s="27" t="s">
        <v>471</v>
      </c>
      <c r="D979" s="27">
        <v>32</v>
      </c>
      <c r="E979" s="27">
        <v>324</v>
      </c>
      <c r="F979" s="27">
        <v>3241</v>
      </c>
      <c r="G979" s="27" t="s">
        <v>1163</v>
      </c>
    </row>
    <row r="980" spans="2:7">
      <c r="B980" s="31" t="s">
        <v>2088</v>
      </c>
      <c r="C980" s="27" t="s">
        <v>471</v>
      </c>
      <c r="D980" s="27">
        <v>32</v>
      </c>
      <c r="E980" s="27">
        <v>324</v>
      </c>
      <c r="F980" s="27">
        <v>3249</v>
      </c>
      <c r="G980" s="27" t="s">
        <v>1164</v>
      </c>
    </row>
    <row r="981" spans="2:7">
      <c r="B981" s="31" t="s">
        <v>2088</v>
      </c>
      <c r="C981" s="27" t="s">
        <v>471</v>
      </c>
      <c r="D981" s="27">
        <v>32</v>
      </c>
      <c r="E981" s="27">
        <v>325</v>
      </c>
      <c r="F981" s="27">
        <v>0</v>
      </c>
      <c r="G981" s="27" t="s">
        <v>1165</v>
      </c>
    </row>
    <row r="982" spans="2:7">
      <c r="B982" s="31" t="s">
        <v>2088</v>
      </c>
      <c r="C982" s="27" t="s">
        <v>471</v>
      </c>
      <c r="D982" s="27">
        <v>32</v>
      </c>
      <c r="E982" s="27">
        <v>325</v>
      </c>
      <c r="F982" s="27">
        <v>3251</v>
      </c>
      <c r="G982" s="27" t="s">
        <v>1166</v>
      </c>
    </row>
    <row r="983" spans="2:7">
      <c r="B983" s="31" t="s">
        <v>2088</v>
      </c>
      <c r="C983" s="27" t="s">
        <v>471</v>
      </c>
      <c r="D983" s="27">
        <v>32</v>
      </c>
      <c r="E983" s="27">
        <v>325</v>
      </c>
      <c r="F983" s="27">
        <v>3252</v>
      </c>
      <c r="G983" s="27" t="s">
        <v>1167</v>
      </c>
    </row>
    <row r="984" spans="2:7">
      <c r="B984" s="31" t="s">
        <v>2088</v>
      </c>
      <c r="C984" s="27" t="s">
        <v>471</v>
      </c>
      <c r="D984" s="27">
        <v>32</v>
      </c>
      <c r="E984" s="27">
        <v>325</v>
      </c>
      <c r="F984" s="27">
        <v>3253</v>
      </c>
      <c r="G984" s="27" t="s">
        <v>1168</v>
      </c>
    </row>
    <row r="985" spans="2:7">
      <c r="B985" s="31" t="s">
        <v>2088</v>
      </c>
      <c r="C985" s="27" t="s">
        <v>471</v>
      </c>
      <c r="D985" s="27">
        <v>32</v>
      </c>
      <c r="E985" s="27">
        <v>326</v>
      </c>
      <c r="F985" s="27">
        <v>0</v>
      </c>
      <c r="G985" s="27" t="s">
        <v>1169</v>
      </c>
    </row>
    <row r="986" spans="2:7">
      <c r="B986" s="31" t="s">
        <v>2088</v>
      </c>
      <c r="C986" s="27" t="s">
        <v>471</v>
      </c>
      <c r="D986" s="27">
        <v>32</v>
      </c>
      <c r="E986" s="27">
        <v>326</v>
      </c>
      <c r="F986" s="27">
        <v>3261</v>
      </c>
      <c r="G986" s="27" t="s">
        <v>1170</v>
      </c>
    </row>
    <row r="987" spans="2:7">
      <c r="B987" s="31" t="s">
        <v>2088</v>
      </c>
      <c r="C987" s="27" t="s">
        <v>471</v>
      </c>
      <c r="D987" s="27">
        <v>32</v>
      </c>
      <c r="E987" s="27">
        <v>326</v>
      </c>
      <c r="F987" s="27">
        <v>3262</v>
      </c>
      <c r="G987" s="27" t="s">
        <v>1171</v>
      </c>
    </row>
    <row r="988" spans="2:7">
      <c r="B988" s="31" t="s">
        <v>2088</v>
      </c>
      <c r="C988" s="27" t="s">
        <v>471</v>
      </c>
      <c r="D988" s="27">
        <v>32</v>
      </c>
      <c r="E988" s="27">
        <v>326</v>
      </c>
      <c r="F988" s="27">
        <v>3269</v>
      </c>
      <c r="G988" s="27" t="s">
        <v>1172</v>
      </c>
    </row>
    <row r="989" spans="2:7">
      <c r="B989" s="31" t="s">
        <v>2088</v>
      </c>
      <c r="C989" s="27" t="s">
        <v>471</v>
      </c>
      <c r="D989" s="27">
        <v>32</v>
      </c>
      <c r="E989" s="27">
        <v>327</v>
      </c>
      <c r="F989" s="27">
        <v>0</v>
      </c>
      <c r="G989" s="27" t="s">
        <v>1173</v>
      </c>
    </row>
    <row r="990" spans="2:7">
      <c r="B990" s="31" t="s">
        <v>2088</v>
      </c>
      <c r="C990" s="27" t="s">
        <v>471</v>
      </c>
      <c r="D990" s="27">
        <v>32</v>
      </c>
      <c r="E990" s="27">
        <v>327</v>
      </c>
      <c r="F990" s="27">
        <v>3271</v>
      </c>
      <c r="G990" s="27" t="s">
        <v>1173</v>
      </c>
    </row>
    <row r="991" spans="2:7">
      <c r="B991" s="31" t="s">
        <v>2088</v>
      </c>
      <c r="C991" s="27" t="s">
        <v>471</v>
      </c>
      <c r="D991" s="27">
        <v>32</v>
      </c>
      <c r="E991" s="27">
        <v>328</v>
      </c>
      <c r="F991" s="27">
        <v>0</v>
      </c>
      <c r="G991" s="27" t="s">
        <v>1174</v>
      </c>
    </row>
    <row r="992" spans="2:7">
      <c r="B992" s="31" t="s">
        <v>2088</v>
      </c>
      <c r="C992" s="27" t="s">
        <v>471</v>
      </c>
      <c r="D992" s="27">
        <v>32</v>
      </c>
      <c r="E992" s="27">
        <v>328</v>
      </c>
      <c r="F992" s="27">
        <v>3281</v>
      </c>
      <c r="G992" s="27" t="s">
        <v>1175</v>
      </c>
    </row>
    <row r="993" spans="2:7">
      <c r="B993" s="31" t="s">
        <v>2088</v>
      </c>
      <c r="C993" s="27" t="s">
        <v>471</v>
      </c>
      <c r="D993" s="27">
        <v>32</v>
      </c>
      <c r="E993" s="27">
        <v>328</v>
      </c>
      <c r="F993" s="27">
        <v>3282</v>
      </c>
      <c r="G993" s="27" t="s">
        <v>1176</v>
      </c>
    </row>
    <row r="994" spans="2:7">
      <c r="B994" s="31" t="s">
        <v>2088</v>
      </c>
      <c r="C994" s="27" t="s">
        <v>471</v>
      </c>
      <c r="D994" s="27">
        <v>32</v>
      </c>
      <c r="E994" s="27">
        <v>328</v>
      </c>
      <c r="F994" s="27">
        <v>3283</v>
      </c>
      <c r="G994" s="27" t="s">
        <v>1177</v>
      </c>
    </row>
    <row r="995" spans="2:7">
      <c r="B995" s="31" t="s">
        <v>2088</v>
      </c>
      <c r="C995" s="27" t="s">
        <v>471</v>
      </c>
      <c r="D995" s="27">
        <v>32</v>
      </c>
      <c r="E995" s="27">
        <v>328</v>
      </c>
      <c r="F995" s="27">
        <v>3284</v>
      </c>
      <c r="G995" s="27" t="s">
        <v>1178</v>
      </c>
    </row>
    <row r="996" spans="2:7">
      <c r="B996" s="31" t="s">
        <v>2088</v>
      </c>
      <c r="C996" s="27" t="s">
        <v>471</v>
      </c>
      <c r="D996" s="27">
        <v>32</v>
      </c>
      <c r="E996" s="27">
        <v>328</v>
      </c>
      <c r="F996" s="27">
        <v>3285</v>
      </c>
      <c r="G996" s="27" t="s">
        <v>1179</v>
      </c>
    </row>
    <row r="997" spans="2:7">
      <c r="B997" s="31" t="s">
        <v>2088</v>
      </c>
      <c r="C997" s="27" t="s">
        <v>471</v>
      </c>
      <c r="D997" s="27">
        <v>32</v>
      </c>
      <c r="E997" s="27">
        <v>328</v>
      </c>
      <c r="F997" s="27">
        <v>3289</v>
      </c>
      <c r="G997" s="27" t="s">
        <v>1180</v>
      </c>
    </row>
    <row r="998" spans="2:7">
      <c r="B998" s="31" t="s">
        <v>2088</v>
      </c>
      <c r="C998" s="27" t="s">
        <v>471</v>
      </c>
      <c r="D998" s="27">
        <v>32</v>
      </c>
      <c r="E998" s="27">
        <v>329</v>
      </c>
      <c r="F998" s="27">
        <v>0</v>
      </c>
      <c r="G998" s="27" t="s">
        <v>1181</v>
      </c>
    </row>
    <row r="999" spans="2:7">
      <c r="B999" s="31" t="s">
        <v>2088</v>
      </c>
      <c r="C999" s="27" t="s">
        <v>471</v>
      </c>
      <c r="D999" s="27">
        <v>32</v>
      </c>
      <c r="E999" s="27">
        <v>329</v>
      </c>
      <c r="F999" s="27">
        <v>3291</v>
      </c>
      <c r="G999" s="27" t="s">
        <v>1182</v>
      </c>
    </row>
    <row r="1000" spans="2:7">
      <c r="B1000" s="31" t="s">
        <v>2088</v>
      </c>
      <c r="C1000" s="27" t="s">
        <v>471</v>
      </c>
      <c r="D1000" s="27">
        <v>32</v>
      </c>
      <c r="E1000" s="27">
        <v>329</v>
      </c>
      <c r="F1000" s="27">
        <v>3292</v>
      </c>
      <c r="G1000" s="27" t="s">
        <v>1183</v>
      </c>
    </row>
    <row r="1001" spans="2:7">
      <c r="B1001" s="31" t="s">
        <v>2088</v>
      </c>
      <c r="C1001" s="27" t="s">
        <v>471</v>
      </c>
      <c r="D1001" s="27">
        <v>32</v>
      </c>
      <c r="E1001" s="27">
        <v>329</v>
      </c>
      <c r="F1001" s="27">
        <v>3293</v>
      </c>
      <c r="G1001" s="27" t="s">
        <v>1184</v>
      </c>
    </row>
    <row r="1002" spans="2:7">
      <c r="B1002" s="31" t="s">
        <v>2088</v>
      </c>
      <c r="C1002" s="27" t="s">
        <v>471</v>
      </c>
      <c r="D1002" s="27">
        <v>32</v>
      </c>
      <c r="E1002" s="27">
        <v>329</v>
      </c>
      <c r="F1002" s="27">
        <v>3294</v>
      </c>
      <c r="G1002" s="27" t="s">
        <v>1185</v>
      </c>
    </row>
    <row r="1003" spans="2:7">
      <c r="B1003" s="31" t="s">
        <v>2088</v>
      </c>
      <c r="C1003" s="27" t="s">
        <v>471</v>
      </c>
      <c r="D1003" s="27">
        <v>32</v>
      </c>
      <c r="E1003" s="27">
        <v>329</v>
      </c>
      <c r="F1003" s="27">
        <v>3295</v>
      </c>
      <c r="G1003" s="27" t="s">
        <v>1186</v>
      </c>
    </row>
    <row r="1004" spans="2:7">
      <c r="B1004" s="31" t="s">
        <v>2088</v>
      </c>
      <c r="C1004" s="27" t="s">
        <v>471</v>
      </c>
      <c r="D1004" s="27">
        <v>32</v>
      </c>
      <c r="E1004" s="27">
        <v>329</v>
      </c>
      <c r="F1004" s="27">
        <v>3296</v>
      </c>
      <c r="G1004" s="27" t="s">
        <v>1187</v>
      </c>
    </row>
    <row r="1005" spans="2:7">
      <c r="B1005" s="31" t="s">
        <v>2088</v>
      </c>
      <c r="C1005" s="27" t="s">
        <v>471</v>
      </c>
      <c r="D1005" s="27">
        <v>32</v>
      </c>
      <c r="E1005" s="27">
        <v>329</v>
      </c>
      <c r="F1005" s="27">
        <v>3297</v>
      </c>
      <c r="G1005" s="27" t="s">
        <v>1188</v>
      </c>
    </row>
    <row r="1006" spans="2:7">
      <c r="B1006" s="31" t="s">
        <v>2088</v>
      </c>
      <c r="C1006" s="27" t="s">
        <v>471</v>
      </c>
      <c r="D1006" s="27">
        <v>32</v>
      </c>
      <c r="E1006" s="27">
        <v>329</v>
      </c>
      <c r="F1006" s="27">
        <v>3299</v>
      </c>
      <c r="G1006" s="27" t="s">
        <v>1189</v>
      </c>
    </row>
    <row r="1007" spans="2:7">
      <c r="B1007" s="31" t="s">
        <v>2088</v>
      </c>
      <c r="C1007" s="27" t="s">
        <v>1190</v>
      </c>
      <c r="D1007" s="27">
        <v>0</v>
      </c>
      <c r="E1007" s="27">
        <v>0</v>
      </c>
      <c r="F1007" s="27">
        <v>0</v>
      </c>
      <c r="G1007" s="27" t="s">
        <v>1191</v>
      </c>
    </row>
    <row r="1008" spans="2:7">
      <c r="B1008" s="31" t="s">
        <v>2088</v>
      </c>
      <c r="C1008" s="27" t="s">
        <v>1190</v>
      </c>
      <c r="D1008" s="27">
        <v>33</v>
      </c>
      <c r="E1008" s="27">
        <v>0</v>
      </c>
      <c r="F1008" s="27">
        <v>0</v>
      </c>
      <c r="G1008" s="27" t="s">
        <v>1192</v>
      </c>
    </row>
    <row r="1009" spans="2:7">
      <c r="B1009" s="31" t="s">
        <v>2088</v>
      </c>
      <c r="C1009" s="27" t="s">
        <v>1190</v>
      </c>
      <c r="D1009" s="27">
        <v>33</v>
      </c>
      <c r="E1009" s="27">
        <v>330</v>
      </c>
      <c r="F1009" s="27">
        <v>0</v>
      </c>
      <c r="G1009" s="27" t="s">
        <v>1193</v>
      </c>
    </row>
    <row r="1010" spans="2:7">
      <c r="B1010" s="31" t="s">
        <v>2088</v>
      </c>
      <c r="C1010" s="27" t="s">
        <v>1190</v>
      </c>
      <c r="D1010" s="27">
        <v>33</v>
      </c>
      <c r="E1010" s="27">
        <v>330</v>
      </c>
      <c r="F1010" s="27">
        <v>3300</v>
      </c>
      <c r="G1010" s="27" t="s">
        <v>298</v>
      </c>
    </row>
    <row r="1011" spans="2:7">
      <c r="B1011" s="31" t="s">
        <v>2088</v>
      </c>
      <c r="C1011" s="27" t="s">
        <v>1190</v>
      </c>
      <c r="D1011" s="27">
        <v>33</v>
      </c>
      <c r="E1011" s="27">
        <v>330</v>
      </c>
      <c r="F1011" s="27">
        <v>3309</v>
      </c>
      <c r="G1011" s="27" t="s">
        <v>299</v>
      </c>
    </row>
    <row r="1012" spans="2:7">
      <c r="B1012" s="31" t="s">
        <v>2088</v>
      </c>
      <c r="C1012" s="27" t="s">
        <v>1190</v>
      </c>
      <c r="D1012" s="27">
        <v>33</v>
      </c>
      <c r="E1012" s="27">
        <v>331</v>
      </c>
      <c r="F1012" s="27">
        <v>0</v>
      </c>
      <c r="G1012" s="27" t="s">
        <v>1192</v>
      </c>
    </row>
    <row r="1013" spans="2:7">
      <c r="B1013" s="31" t="s">
        <v>2088</v>
      </c>
      <c r="C1013" s="27" t="s">
        <v>1190</v>
      </c>
      <c r="D1013" s="27">
        <v>33</v>
      </c>
      <c r="E1013" s="27">
        <v>331</v>
      </c>
      <c r="F1013" s="27">
        <v>3311</v>
      </c>
      <c r="G1013" s="27" t="s">
        <v>1194</v>
      </c>
    </row>
    <row r="1014" spans="2:7">
      <c r="B1014" s="31" t="s">
        <v>2088</v>
      </c>
      <c r="C1014" s="27" t="s">
        <v>1190</v>
      </c>
      <c r="D1014" s="27">
        <v>33</v>
      </c>
      <c r="E1014" s="27">
        <v>331</v>
      </c>
      <c r="F1014" s="27">
        <v>3312</v>
      </c>
      <c r="G1014" s="27" t="s">
        <v>1195</v>
      </c>
    </row>
    <row r="1015" spans="2:7">
      <c r="B1015" s="31" t="s">
        <v>2088</v>
      </c>
      <c r="C1015" s="27" t="s">
        <v>1190</v>
      </c>
      <c r="D1015" s="27">
        <v>34</v>
      </c>
      <c r="E1015" s="27">
        <v>0</v>
      </c>
      <c r="F1015" s="27">
        <v>0</v>
      </c>
      <c r="G1015" s="27" t="s">
        <v>1196</v>
      </c>
    </row>
    <row r="1016" spans="2:7">
      <c r="B1016" s="31" t="s">
        <v>2088</v>
      </c>
      <c r="C1016" s="27" t="s">
        <v>1190</v>
      </c>
      <c r="D1016" s="27">
        <v>34</v>
      </c>
      <c r="E1016" s="27">
        <v>340</v>
      </c>
      <c r="F1016" s="27">
        <v>0</v>
      </c>
      <c r="G1016" s="27" t="s">
        <v>1197</v>
      </c>
    </row>
    <row r="1017" spans="2:7">
      <c r="B1017" s="31" t="s">
        <v>2088</v>
      </c>
      <c r="C1017" s="27" t="s">
        <v>1190</v>
      </c>
      <c r="D1017" s="27">
        <v>34</v>
      </c>
      <c r="E1017" s="27">
        <v>340</v>
      </c>
      <c r="F1017" s="27">
        <v>3400</v>
      </c>
      <c r="G1017" s="27" t="s">
        <v>298</v>
      </c>
    </row>
    <row r="1018" spans="2:7">
      <c r="B1018" s="31" t="s">
        <v>2088</v>
      </c>
      <c r="C1018" s="27" t="s">
        <v>1190</v>
      </c>
      <c r="D1018" s="27">
        <v>34</v>
      </c>
      <c r="E1018" s="27">
        <v>340</v>
      </c>
      <c r="F1018" s="27">
        <v>3409</v>
      </c>
      <c r="G1018" s="27" t="s">
        <v>299</v>
      </c>
    </row>
    <row r="1019" spans="2:7">
      <c r="B1019" s="31" t="s">
        <v>2088</v>
      </c>
      <c r="C1019" s="27" t="s">
        <v>1190</v>
      </c>
      <c r="D1019" s="27">
        <v>34</v>
      </c>
      <c r="E1019" s="27">
        <v>341</v>
      </c>
      <c r="F1019" s="27">
        <v>0</v>
      </c>
      <c r="G1019" s="27" t="s">
        <v>1196</v>
      </c>
    </row>
    <row r="1020" spans="2:7">
      <c r="B1020" s="31" t="s">
        <v>2088</v>
      </c>
      <c r="C1020" s="27" t="s">
        <v>1190</v>
      </c>
      <c r="D1020" s="27">
        <v>34</v>
      </c>
      <c r="E1020" s="27">
        <v>341</v>
      </c>
      <c r="F1020" s="27">
        <v>3411</v>
      </c>
      <c r="G1020" s="27" t="s">
        <v>1198</v>
      </c>
    </row>
    <row r="1021" spans="2:7">
      <c r="B1021" s="31" t="s">
        <v>2088</v>
      </c>
      <c r="C1021" s="27" t="s">
        <v>1190</v>
      </c>
      <c r="D1021" s="27">
        <v>34</v>
      </c>
      <c r="E1021" s="27">
        <v>341</v>
      </c>
      <c r="F1021" s="27">
        <v>3412</v>
      </c>
      <c r="G1021" s="27" t="s">
        <v>1199</v>
      </c>
    </row>
    <row r="1022" spans="2:7">
      <c r="B1022" s="31" t="s">
        <v>2088</v>
      </c>
      <c r="C1022" s="27" t="s">
        <v>1190</v>
      </c>
      <c r="D1022" s="27">
        <v>35</v>
      </c>
      <c r="E1022" s="27">
        <v>0</v>
      </c>
      <c r="F1022" s="27">
        <v>0</v>
      </c>
      <c r="G1022" s="27" t="s">
        <v>1200</v>
      </c>
    </row>
    <row r="1023" spans="2:7">
      <c r="B1023" s="31" t="s">
        <v>2088</v>
      </c>
      <c r="C1023" s="27" t="s">
        <v>1190</v>
      </c>
      <c r="D1023" s="27">
        <v>35</v>
      </c>
      <c r="E1023" s="27">
        <v>350</v>
      </c>
      <c r="F1023" s="27">
        <v>0</v>
      </c>
      <c r="G1023" s="27" t="s">
        <v>1201</v>
      </c>
    </row>
    <row r="1024" spans="2:7">
      <c r="B1024" s="31" t="s">
        <v>2088</v>
      </c>
      <c r="C1024" s="27" t="s">
        <v>1190</v>
      </c>
      <c r="D1024" s="27">
        <v>35</v>
      </c>
      <c r="E1024" s="27">
        <v>350</v>
      </c>
      <c r="F1024" s="27">
        <v>3500</v>
      </c>
      <c r="G1024" s="27" t="s">
        <v>298</v>
      </c>
    </row>
    <row r="1025" spans="2:7">
      <c r="B1025" s="31" t="s">
        <v>2088</v>
      </c>
      <c r="C1025" s="27" t="s">
        <v>1190</v>
      </c>
      <c r="D1025" s="27">
        <v>35</v>
      </c>
      <c r="E1025" s="27">
        <v>350</v>
      </c>
      <c r="F1025" s="27">
        <v>3509</v>
      </c>
      <c r="G1025" s="27" t="s">
        <v>299</v>
      </c>
    </row>
    <row r="1026" spans="2:7">
      <c r="B1026" s="31" t="s">
        <v>2088</v>
      </c>
      <c r="C1026" s="27" t="s">
        <v>1190</v>
      </c>
      <c r="D1026" s="27">
        <v>35</v>
      </c>
      <c r="E1026" s="27">
        <v>351</v>
      </c>
      <c r="F1026" s="27">
        <v>0</v>
      </c>
      <c r="G1026" s="27" t="s">
        <v>1200</v>
      </c>
    </row>
    <row r="1027" spans="2:7">
      <c r="B1027" s="31" t="s">
        <v>2088</v>
      </c>
      <c r="C1027" s="27" t="s">
        <v>1190</v>
      </c>
      <c r="D1027" s="27">
        <v>35</v>
      </c>
      <c r="E1027" s="27">
        <v>351</v>
      </c>
      <c r="F1027" s="27">
        <v>3511</v>
      </c>
      <c r="G1027" s="27" t="s">
        <v>1200</v>
      </c>
    </row>
    <row r="1028" spans="2:7">
      <c r="B1028" s="31" t="s">
        <v>2088</v>
      </c>
      <c r="C1028" s="27" t="s">
        <v>1190</v>
      </c>
      <c r="D1028" s="27">
        <v>36</v>
      </c>
      <c r="E1028" s="27">
        <v>0</v>
      </c>
      <c r="F1028" s="27">
        <v>0</v>
      </c>
      <c r="G1028" s="27" t="s">
        <v>1202</v>
      </c>
    </row>
    <row r="1029" spans="2:7">
      <c r="B1029" s="31" t="s">
        <v>2088</v>
      </c>
      <c r="C1029" s="27" t="s">
        <v>1190</v>
      </c>
      <c r="D1029" s="27">
        <v>36</v>
      </c>
      <c r="E1029" s="27">
        <v>360</v>
      </c>
      <c r="F1029" s="27">
        <v>0</v>
      </c>
      <c r="G1029" s="27" t="s">
        <v>1203</v>
      </c>
    </row>
    <row r="1030" spans="2:7">
      <c r="B1030" s="31" t="s">
        <v>2088</v>
      </c>
      <c r="C1030" s="27" t="s">
        <v>1190</v>
      </c>
      <c r="D1030" s="27">
        <v>36</v>
      </c>
      <c r="E1030" s="27">
        <v>360</v>
      </c>
      <c r="F1030" s="27">
        <v>3600</v>
      </c>
      <c r="G1030" s="27" t="s">
        <v>298</v>
      </c>
    </row>
    <row r="1031" spans="2:7">
      <c r="B1031" s="31" t="s">
        <v>2088</v>
      </c>
      <c r="C1031" s="27" t="s">
        <v>1190</v>
      </c>
      <c r="D1031" s="27">
        <v>36</v>
      </c>
      <c r="E1031" s="27">
        <v>360</v>
      </c>
      <c r="F1031" s="27">
        <v>3609</v>
      </c>
      <c r="G1031" s="27" t="s">
        <v>299</v>
      </c>
    </row>
    <row r="1032" spans="2:7">
      <c r="B1032" s="31" t="s">
        <v>2088</v>
      </c>
      <c r="C1032" s="27" t="s">
        <v>1190</v>
      </c>
      <c r="D1032" s="27">
        <v>36</v>
      </c>
      <c r="E1032" s="27">
        <v>361</v>
      </c>
      <c r="F1032" s="27">
        <v>0</v>
      </c>
      <c r="G1032" s="27" t="s">
        <v>1204</v>
      </c>
    </row>
    <row r="1033" spans="2:7">
      <c r="B1033" s="31" t="s">
        <v>2088</v>
      </c>
      <c r="C1033" s="27" t="s">
        <v>1190</v>
      </c>
      <c r="D1033" s="27">
        <v>36</v>
      </c>
      <c r="E1033" s="27">
        <v>361</v>
      </c>
      <c r="F1033" s="27">
        <v>3611</v>
      </c>
      <c r="G1033" s="27" t="s">
        <v>1204</v>
      </c>
    </row>
    <row r="1034" spans="2:7">
      <c r="B1034" s="31" t="s">
        <v>2088</v>
      </c>
      <c r="C1034" s="27" t="s">
        <v>1190</v>
      </c>
      <c r="D1034" s="27">
        <v>36</v>
      </c>
      <c r="E1034" s="27">
        <v>362</v>
      </c>
      <c r="F1034" s="27">
        <v>0</v>
      </c>
      <c r="G1034" s="27" t="s">
        <v>1205</v>
      </c>
    </row>
    <row r="1035" spans="2:7">
      <c r="B1035" s="31" t="s">
        <v>2088</v>
      </c>
      <c r="C1035" s="27" t="s">
        <v>1190</v>
      </c>
      <c r="D1035" s="27">
        <v>36</v>
      </c>
      <c r="E1035" s="27">
        <v>362</v>
      </c>
      <c r="F1035" s="27">
        <v>3621</v>
      </c>
      <c r="G1035" s="27" t="s">
        <v>1205</v>
      </c>
    </row>
    <row r="1036" spans="2:7">
      <c r="B1036" s="31" t="s">
        <v>2088</v>
      </c>
      <c r="C1036" s="27" t="s">
        <v>1190</v>
      </c>
      <c r="D1036" s="27">
        <v>36</v>
      </c>
      <c r="E1036" s="27">
        <v>363</v>
      </c>
      <c r="F1036" s="27">
        <v>0</v>
      </c>
      <c r="G1036" s="27" t="s">
        <v>1206</v>
      </c>
    </row>
    <row r="1037" spans="2:7">
      <c r="B1037" s="31" t="s">
        <v>2088</v>
      </c>
      <c r="C1037" s="27" t="s">
        <v>1190</v>
      </c>
      <c r="D1037" s="27">
        <v>36</v>
      </c>
      <c r="E1037" s="27">
        <v>363</v>
      </c>
      <c r="F1037" s="27">
        <v>3631</v>
      </c>
      <c r="G1037" s="27" t="s">
        <v>1207</v>
      </c>
    </row>
    <row r="1038" spans="2:7">
      <c r="B1038" s="31" t="s">
        <v>2088</v>
      </c>
      <c r="C1038" s="27" t="s">
        <v>1190</v>
      </c>
      <c r="D1038" s="27">
        <v>36</v>
      </c>
      <c r="E1038" s="27">
        <v>363</v>
      </c>
      <c r="F1038" s="27">
        <v>3632</v>
      </c>
      <c r="G1038" s="27" t="s">
        <v>1208</v>
      </c>
    </row>
    <row r="1039" spans="2:7">
      <c r="B1039" s="31" t="s">
        <v>2088</v>
      </c>
      <c r="C1039" s="27" t="s">
        <v>1209</v>
      </c>
      <c r="D1039" s="27">
        <v>0</v>
      </c>
      <c r="E1039" s="27">
        <v>0</v>
      </c>
      <c r="F1039" s="27">
        <v>0</v>
      </c>
      <c r="G1039" s="27" t="s">
        <v>1210</v>
      </c>
    </row>
    <row r="1040" spans="2:7">
      <c r="B1040" s="31" t="s">
        <v>2088</v>
      </c>
      <c r="C1040" s="27" t="s">
        <v>1209</v>
      </c>
      <c r="D1040" s="27">
        <v>37</v>
      </c>
      <c r="E1040" s="27">
        <v>0</v>
      </c>
      <c r="F1040" s="27">
        <v>0</v>
      </c>
      <c r="G1040" s="27" t="s">
        <v>1211</v>
      </c>
    </row>
    <row r="1041" spans="2:7">
      <c r="B1041" s="31" t="s">
        <v>2088</v>
      </c>
      <c r="C1041" s="27" t="s">
        <v>1209</v>
      </c>
      <c r="D1041" s="27">
        <v>37</v>
      </c>
      <c r="E1041" s="27">
        <v>370</v>
      </c>
      <c r="F1041" s="27">
        <v>0</v>
      </c>
      <c r="G1041" s="27" t="s">
        <v>1212</v>
      </c>
    </row>
    <row r="1042" spans="2:7">
      <c r="B1042" s="31" t="s">
        <v>2088</v>
      </c>
      <c r="C1042" s="27" t="s">
        <v>1209</v>
      </c>
      <c r="D1042" s="27">
        <v>37</v>
      </c>
      <c r="E1042" s="27">
        <v>370</v>
      </c>
      <c r="F1042" s="27">
        <v>3700</v>
      </c>
      <c r="G1042" s="27" t="s">
        <v>298</v>
      </c>
    </row>
    <row r="1043" spans="2:7">
      <c r="B1043" s="31" t="s">
        <v>2088</v>
      </c>
      <c r="C1043" s="27" t="s">
        <v>1209</v>
      </c>
      <c r="D1043" s="27">
        <v>37</v>
      </c>
      <c r="E1043" s="27">
        <v>370</v>
      </c>
      <c r="F1043" s="27">
        <v>3709</v>
      </c>
      <c r="G1043" s="27" t="s">
        <v>299</v>
      </c>
    </row>
    <row r="1044" spans="2:7">
      <c r="B1044" s="31" t="s">
        <v>2088</v>
      </c>
      <c r="C1044" s="27" t="s">
        <v>1209</v>
      </c>
      <c r="D1044" s="27">
        <v>37</v>
      </c>
      <c r="E1044" s="27">
        <v>371</v>
      </c>
      <c r="F1044" s="27">
        <v>0</v>
      </c>
      <c r="G1044" s="27" t="s">
        <v>1213</v>
      </c>
    </row>
    <row r="1045" spans="2:7">
      <c r="B1045" s="31" t="s">
        <v>2088</v>
      </c>
      <c r="C1045" s="27" t="s">
        <v>1209</v>
      </c>
      <c r="D1045" s="27">
        <v>37</v>
      </c>
      <c r="E1045" s="27">
        <v>371</v>
      </c>
      <c r="F1045" s="27">
        <v>3711</v>
      </c>
      <c r="G1045" s="27" t="s">
        <v>1214</v>
      </c>
    </row>
    <row r="1046" spans="2:7">
      <c r="B1046" s="31" t="s">
        <v>2088</v>
      </c>
      <c r="C1046" s="27" t="s">
        <v>1209</v>
      </c>
      <c r="D1046" s="27">
        <v>37</v>
      </c>
      <c r="E1046" s="27">
        <v>371</v>
      </c>
      <c r="F1046" s="27">
        <v>3712</v>
      </c>
      <c r="G1046" s="27" t="s">
        <v>1215</v>
      </c>
    </row>
    <row r="1047" spans="2:7">
      <c r="B1047" s="31" t="s">
        <v>2088</v>
      </c>
      <c r="C1047" s="27" t="s">
        <v>1209</v>
      </c>
      <c r="D1047" s="27">
        <v>37</v>
      </c>
      <c r="E1047" s="27">
        <v>371</v>
      </c>
      <c r="F1047" s="27">
        <v>3713</v>
      </c>
      <c r="G1047" s="27" t="s">
        <v>1216</v>
      </c>
    </row>
    <row r="1048" spans="2:7">
      <c r="B1048" s="31" t="s">
        <v>2088</v>
      </c>
      <c r="C1048" s="27" t="s">
        <v>1209</v>
      </c>
      <c r="D1048" s="27">
        <v>37</v>
      </c>
      <c r="E1048" s="27">
        <v>371</v>
      </c>
      <c r="F1048" s="27">
        <v>3719</v>
      </c>
      <c r="G1048" s="27" t="s">
        <v>1217</v>
      </c>
    </row>
    <row r="1049" spans="2:7">
      <c r="B1049" s="31" t="s">
        <v>2088</v>
      </c>
      <c r="C1049" s="27" t="s">
        <v>1209</v>
      </c>
      <c r="D1049" s="27">
        <v>37</v>
      </c>
      <c r="E1049" s="27">
        <v>372</v>
      </c>
      <c r="F1049" s="27">
        <v>0</v>
      </c>
      <c r="G1049" s="27" t="s">
        <v>1218</v>
      </c>
    </row>
    <row r="1050" spans="2:7">
      <c r="B1050" s="31" t="s">
        <v>2088</v>
      </c>
      <c r="C1050" s="27" t="s">
        <v>1209</v>
      </c>
      <c r="D1050" s="27">
        <v>37</v>
      </c>
      <c r="E1050" s="27">
        <v>372</v>
      </c>
      <c r="F1050" s="27">
        <v>3721</v>
      </c>
      <c r="G1050" s="27" t="s">
        <v>1218</v>
      </c>
    </row>
    <row r="1051" spans="2:7">
      <c r="B1051" s="31" t="s">
        <v>2088</v>
      </c>
      <c r="C1051" s="27" t="s">
        <v>1209</v>
      </c>
      <c r="D1051" s="27">
        <v>37</v>
      </c>
      <c r="E1051" s="27">
        <v>373</v>
      </c>
      <c r="F1051" s="27">
        <v>0</v>
      </c>
      <c r="G1051" s="27" t="s">
        <v>1219</v>
      </c>
    </row>
    <row r="1052" spans="2:7">
      <c r="B1052" s="31" t="s">
        <v>2088</v>
      </c>
      <c r="C1052" s="27" t="s">
        <v>1209</v>
      </c>
      <c r="D1052" s="27">
        <v>37</v>
      </c>
      <c r="E1052" s="27">
        <v>373</v>
      </c>
      <c r="F1052" s="27">
        <v>3731</v>
      </c>
      <c r="G1052" s="27" t="s">
        <v>1219</v>
      </c>
    </row>
    <row r="1053" spans="2:7">
      <c r="B1053" s="31" t="s">
        <v>2087</v>
      </c>
      <c r="C1053" s="27" t="s">
        <v>1209</v>
      </c>
      <c r="D1053" s="27">
        <v>38</v>
      </c>
      <c r="E1053" s="27">
        <v>0</v>
      </c>
      <c r="F1053" s="27">
        <v>0</v>
      </c>
      <c r="G1053" s="27" t="s">
        <v>1220</v>
      </c>
    </row>
    <row r="1054" spans="2:7">
      <c r="B1054" s="31" t="s">
        <v>2087</v>
      </c>
      <c r="C1054" s="27" t="s">
        <v>1209</v>
      </c>
      <c r="D1054" s="27">
        <v>38</v>
      </c>
      <c r="E1054" s="27">
        <v>380</v>
      </c>
      <c r="F1054" s="27">
        <v>0</v>
      </c>
      <c r="G1054" s="27" t="s">
        <v>1221</v>
      </c>
    </row>
    <row r="1055" spans="2:7">
      <c r="B1055" s="31" t="s">
        <v>2087</v>
      </c>
      <c r="C1055" s="27" t="s">
        <v>1209</v>
      </c>
      <c r="D1055" s="27">
        <v>38</v>
      </c>
      <c r="E1055" s="27">
        <v>380</v>
      </c>
      <c r="F1055" s="27">
        <v>3800</v>
      </c>
      <c r="G1055" s="27" t="s">
        <v>298</v>
      </c>
    </row>
    <row r="1056" spans="2:7">
      <c r="B1056" s="31" t="s">
        <v>2087</v>
      </c>
      <c r="C1056" s="27" t="s">
        <v>1209</v>
      </c>
      <c r="D1056" s="27">
        <v>38</v>
      </c>
      <c r="E1056" s="27">
        <v>380</v>
      </c>
      <c r="F1056" s="27">
        <v>3809</v>
      </c>
      <c r="G1056" s="27" t="s">
        <v>299</v>
      </c>
    </row>
    <row r="1057" spans="2:7">
      <c r="B1057" s="31" t="s">
        <v>2087</v>
      </c>
      <c r="C1057" s="27" t="s">
        <v>1209</v>
      </c>
      <c r="D1057" s="27">
        <v>38</v>
      </c>
      <c r="E1057" s="27">
        <v>381</v>
      </c>
      <c r="F1057" s="27">
        <v>0</v>
      </c>
      <c r="G1057" s="27" t="s">
        <v>1222</v>
      </c>
    </row>
    <row r="1058" spans="2:7">
      <c r="B1058" s="31" t="s">
        <v>2087</v>
      </c>
      <c r="C1058" s="27" t="s">
        <v>1209</v>
      </c>
      <c r="D1058" s="27">
        <v>38</v>
      </c>
      <c r="E1058" s="27">
        <v>381</v>
      </c>
      <c r="F1058" s="27">
        <v>3811</v>
      </c>
      <c r="G1058" s="27" t="s">
        <v>1222</v>
      </c>
    </row>
    <row r="1059" spans="2:7">
      <c r="B1059" s="31" t="s">
        <v>2087</v>
      </c>
      <c r="C1059" s="27" t="s">
        <v>1209</v>
      </c>
      <c r="D1059" s="27">
        <v>38</v>
      </c>
      <c r="E1059" s="27">
        <v>382</v>
      </c>
      <c r="F1059" s="27">
        <v>0</v>
      </c>
      <c r="G1059" s="27" t="s">
        <v>1223</v>
      </c>
    </row>
    <row r="1060" spans="2:7">
      <c r="B1060" s="31" t="s">
        <v>2087</v>
      </c>
      <c r="C1060" s="27" t="s">
        <v>1209</v>
      </c>
      <c r="D1060" s="27">
        <v>38</v>
      </c>
      <c r="E1060" s="27">
        <v>382</v>
      </c>
      <c r="F1060" s="27">
        <v>3821</v>
      </c>
      <c r="G1060" s="27" t="s">
        <v>1224</v>
      </c>
    </row>
    <row r="1061" spans="2:7">
      <c r="B1061" s="31" t="s">
        <v>2087</v>
      </c>
      <c r="C1061" s="27" t="s">
        <v>1209</v>
      </c>
      <c r="D1061" s="27">
        <v>38</v>
      </c>
      <c r="E1061" s="27">
        <v>382</v>
      </c>
      <c r="F1061" s="27">
        <v>3822</v>
      </c>
      <c r="G1061" s="27" t="s">
        <v>1225</v>
      </c>
    </row>
    <row r="1062" spans="2:7">
      <c r="B1062" s="31" t="s">
        <v>2087</v>
      </c>
      <c r="C1062" s="27" t="s">
        <v>1209</v>
      </c>
      <c r="D1062" s="27">
        <v>38</v>
      </c>
      <c r="E1062" s="27">
        <v>382</v>
      </c>
      <c r="F1062" s="27">
        <v>3823</v>
      </c>
      <c r="G1062" s="27" t="s">
        <v>1226</v>
      </c>
    </row>
    <row r="1063" spans="2:7">
      <c r="B1063" s="31" t="s">
        <v>2087</v>
      </c>
      <c r="C1063" s="27" t="s">
        <v>1209</v>
      </c>
      <c r="D1063" s="27">
        <v>38</v>
      </c>
      <c r="E1063" s="27">
        <v>382</v>
      </c>
      <c r="F1063" s="27">
        <v>3829</v>
      </c>
      <c r="G1063" s="27" t="s">
        <v>1227</v>
      </c>
    </row>
    <row r="1064" spans="2:7">
      <c r="B1064" s="31" t="s">
        <v>2087</v>
      </c>
      <c r="C1064" s="27" t="s">
        <v>1209</v>
      </c>
      <c r="D1064" s="27">
        <v>38</v>
      </c>
      <c r="E1064" s="27">
        <v>383</v>
      </c>
      <c r="F1064" s="27">
        <v>0</v>
      </c>
      <c r="G1064" s="27" t="s">
        <v>1228</v>
      </c>
    </row>
    <row r="1065" spans="2:7">
      <c r="B1065" s="31" t="s">
        <v>2087</v>
      </c>
      <c r="C1065" s="27" t="s">
        <v>1209</v>
      </c>
      <c r="D1065" s="27">
        <v>38</v>
      </c>
      <c r="E1065" s="27">
        <v>383</v>
      </c>
      <c r="F1065" s="27">
        <v>3831</v>
      </c>
      <c r="G1065" s="27" t="s">
        <v>1229</v>
      </c>
    </row>
    <row r="1066" spans="2:7">
      <c r="B1066" s="31" t="s">
        <v>2087</v>
      </c>
      <c r="C1066" s="27" t="s">
        <v>1209</v>
      </c>
      <c r="D1066" s="27">
        <v>38</v>
      </c>
      <c r="E1066" s="27">
        <v>383</v>
      </c>
      <c r="F1066" s="27">
        <v>3832</v>
      </c>
      <c r="G1066" s="27" t="s">
        <v>1230</v>
      </c>
    </row>
    <row r="1067" spans="2:7">
      <c r="B1067" s="31" t="s">
        <v>2087</v>
      </c>
      <c r="C1067" s="27" t="s">
        <v>1209</v>
      </c>
      <c r="D1067" s="27">
        <v>39</v>
      </c>
      <c r="E1067" s="27">
        <v>0</v>
      </c>
      <c r="F1067" s="27">
        <v>0</v>
      </c>
      <c r="G1067" s="27" t="s">
        <v>1231</v>
      </c>
    </row>
    <row r="1068" spans="2:7">
      <c r="B1068" s="31" t="s">
        <v>2087</v>
      </c>
      <c r="C1068" s="27" t="s">
        <v>1209</v>
      </c>
      <c r="D1068" s="27">
        <v>39</v>
      </c>
      <c r="E1068" s="27">
        <v>390</v>
      </c>
      <c r="F1068" s="27">
        <v>0</v>
      </c>
      <c r="G1068" s="27" t="s">
        <v>1232</v>
      </c>
    </row>
    <row r="1069" spans="2:7">
      <c r="B1069" s="31" t="s">
        <v>2087</v>
      </c>
      <c r="C1069" s="27" t="s">
        <v>1209</v>
      </c>
      <c r="D1069" s="27">
        <v>39</v>
      </c>
      <c r="E1069" s="27">
        <v>390</v>
      </c>
      <c r="F1069" s="27">
        <v>3900</v>
      </c>
      <c r="G1069" s="27" t="s">
        <v>298</v>
      </c>
    </row>
    <row r="1070" spans="2:7">
      <c r="B1070" s="31" t="s">
        <v>2087</v>
      </c>
      <c r="C1070" s="27" t="s">
        <v>1209</v>
      </c>
      <c r="D1070" s="27">
        <v>39</v>
      </c>
      <c r="E1070" s="27">
        <v>390</v>
      </c>
      <c r="F1070" s="27">
        <v>3909</v>
      </c>
      <c r="G1070" s="27" t="s">
        <v>299</v>
      </c>
    </row>
    <row r="1071" spans="2:7">
      <c r="B1071" s="31" t="s">
        <v>2087</v>
      </c>
      <c r="C1071" s="27" t="s">
        <v>1209</v>
      </c>
      <c r="D1071" s="27">
        <v>39</v>
      </c>
      <c r="E1071" s="27">
        <v>391</v>
      </c>
      <c r="F1071" s="27">
        <v>0</v>
      </c>
      <c r="G1071" s="27" t="s">
        <v>1233</v>
      </c>
    </row>
    <row r="1072" spans="2:7">
      <c r="B1072" s="31" t="s">
        <v>2087</v>
      </c>
      <c r="C1072" s="27" t="s">
        <v>1209</v>
      </c>
      <c r="D1072" s="27">
        <v>39</v>
      </c>
      <c r="E1072" s="27">
        <v>391</v>
      </c>
      <c r="F1072" s="27">
        <v>3911</v>
      </c>
      <c r="G1072" s="27" t="s">
        <v>1234</v>
      </c>
    </row>
    <row r="1073" spans="2:7">
      <c r="B1073" s="31" t="s">
        <v>2087</v>
      </c>
      <c r="C1073" s="27" t="s">
        <v>1209</v>
      </c>
      <c r="D1073" s="27">
        <v>39</v>
      </c>
      <c r="E1073" s="27">
        <v>391</v>
      </c>
      <c r="F1073" s="27">
        <v>3912</v>
      </c>
      <c r="G1073" s="27" t="s">
        <v>1235</v>
      </c>
    </row>
    <row r="1074" spans="2:7">
      <c r="B1074" s="31" t="s">
        <v>2087</v>
      </c>
      <c r="C1074" s="27" t="s">
        <v>1209</v>
      </c>
      <c r="D1074" s="27">
        <v>39</v>
      </c>
      <c r="E1074" s="27">
        <v>391</v>
      </c>
      <c r="F1074" s="27">
        <v>3913</v>
      </c>
      <c r="G1074" s="27" t="s">
        <v>1236</v>
      </c>
    </row>
    <row r="1075" spans="2:7">
      <c r="B1075" s="31" t="s">
        <v>2087</v>
      </c>
      <c r="C1075" s="27" t="s">
        <v>1209</v>
      </c>
      <c r="D1075" s="27">
        <v>39</v>
      </c>
      <c r="E1075" s="27">
        <v>391</v>
      </c>
      <c r="F1075" s="27">
        <v>3914</v>
      </c>
      <c r="G1075" s="27" t="s">
        <v>1237</v>
      </c>
    </row>
    <row r="1076" spans="2:7">
      <c r="B1076" s="31" t="s">
        <v>2087</v>
      </c>
      <c r="C1076" s="27" t="s">
        <v>1209</v>
      </c>
      <c r="D1076" s="27">
        <v>39</v>
      </c>
      <c r="E1076" s="27">
        <v>392</v>
      </c>
      <c r="F1076" s="27">
        <v>0</v>
      </c>
      <c r="G1076" s="27" t="s">
        <v>1238</v>
      </c>
    </row>
    <row r="1077" spans="2:7">
      <c r="B1077" s="31" t="s">
        <v>2087</v>
      </c>
      <c r="C1077" s="27" t="s">
        <v>1209</v>
      </c>
      <c r="D1077" s="27">
        <v>39</v>
      </c>
      <c r="E1077" s="27">
        <v>392</v>
      </c>
      <c r="F1077" s="27">
        <v>3921</v>
      </c>
      <c r="G1077" s="27" t="s">
        <v>1239</v>
      </c>
    </row>
    <row r="1078" spans="2:7">
      <c r="B1078" s="31" t="s">
        <v>2087</v>
      </c>
      <c r="C1078" s="27" t="s">
        <v>1209</v>
      </c>
      <c r="D1078" s="27">
        <v>39</v>
      </c>
      <c r="E1078" s="27">
        <v>392</v>
      </c>
      <c r="F1078" s="27">
        <v>3922</v>
      </c>
      <c r="G1078" s="27" t="s">
        <v>1240</v>
      </c>
    </row>
    <row r="1079" spans="2:7">
      <c r="B1079" s="31" t="s">
        <v>2087</v>
      </c>
      <c r="C1079" s="27" t="s">
        <v>1209</v>
      </c>
      <c r="D1079" s="27">
        <v>39</v>
      </c>
      <c r="E1079" s="27">
        <v>392</v>
      </c>
      <c r="F1079" s="27">
        <v>3923</v>
      </c>
      <c r="G1079" s="27" t="s">
        <v>1241</v>
      </c>
    </row>
    <row r="1080" spans="2:7">
      <c r="B1080" s="31" t="s">
        <v>2087</v>
      </c>
      <c r="C1080" s="27" t="s">
        <v>1209</v>
      </c>
      <c r="D1080" s="27">
        <v>39</v>
      </c>
      <c r="E1080" s="27">
        <v>392</v>
      </c>
      <c r="F1080" s="27">
        <v>3929</v>
      </c>
      <c r="G1080" s="27" t="s">
        <v>1242</v>
      </c>
    </row>
    <row r="1081" spans="2:7">
      <c r="B1081" s="31" t="s">
        <v>2088</v>
      </c>
      <c r="C1081" s="27" t="s">
        <v>1209</v>
      </c>
      <c r="D1081" s="27">
        <v>40</v>
      </c>
      <c r="E1081" s="27">
        <v>0</v>
      </c>
      <c r="F1081" s="27">
        <v>0</v>
      </c>
      <c r="G1081" s="27" t="s">
        <v>1243</v>
      </c>
    </row>
    <row r="1082" spans="2:7">
      <c r="B1082" s="31" t="s">
        <v>2088</v>
      </c>
      <c r="C1082" s="27" t="s">
        <v>1209</v>
      </c>
      <c r="D1082" s="27">
        <v>40</v>
      </c>
      <c r="E1082" s="27">
        <v>400</v>
      </c>
      <c r="F1082" s="27">
        <v>0</v>
      </c>
      <c r="G1082" s="27" t="s">
        <v>1244</v>
      </c>
    </row>
    <row r="1083" spans="2:7">
      <c r="B1083" s="31" t="s">
        <v>2088</v>
      </c>
      <c r="C1083" s="27" t="s">
        <v>1209</v>
      </c>
      <c r="D1083" s="27">
        <v>40</v>
      </c>
      <c r="E1083" s="27">
        <v>400</v>
      </c>
      <c r="F1083" s="27">
        <v>4000</v>
      </c>
      <c r="G1083" s="27" t="s">
        <v>298</v>
      </c>
    </row>
    <row r="1084" spans="2:7">
      <c r="B1084" s="31" t="s">
        <v>2088</v>
      </c>
      <c r="C1084" s="27" t="s">
        <v>1209</v>
      </c>
      <c r="D1084" s="27">
        <v>40</v>
      </c>
      <c r="E1084" s="27">
        <v>400</v>
      </c>
      <c r="F1084" s="27">
        <v>4009</v>
      </c>
      <c r="G1084" s="27" t="s">
        <v>299</v>
      </c>
    </row>
    <row r="1085" spans="2:7">
      <c r="B1085" s="31" t="s">
        <v>2088</v>
      </c>
      <c r="C1085" s="27" t="s">
        <v>1209</v>
      </c>
      <c r="D1085" s="27">
        <v>40</v>
      </c>
      <c r="E1085" s="27">
        <v>401</v>
      </c>
      <c r="F1085" s="27">
        <v>0</v>
      </c>
      <c r="G1085" s="27" t="s">
        <v>1243</v>
      </c>
    </row>
    <row r="1086" spans="2:7">
      <c r="B1086" s="31" t="s">
        <v>2088</v>
      </c>
      <c r="C1086" s="27" t="s">
        <v>1209</v>
      </c>
      <c r="D1086" s="27">
        <v>40</v>
      </c>
      <c r="E1086" s="27">
        <v>401</v>
      </c>
      <c r="F1086" s="27">
        <v>4011</v>
      </c>
      <c r="G1086" s="27" t="s">
        <v>1245</v>
      </c>
    </row>
    <row r="1087" spans="2:7">
      <c r="B1087" s="31" t="s">
        <v>2088</v>
      </c>
      <c r="C1087" s="27" t="s">
        <v>1209</v>
      </c>
      <c r="D1087" s="27">
        <v>40</v>
      </c>
      <c r="E1087" s="27">
        <v>401</v>
      </c>
      <c r="F1087" s="27">
        <v>4012</v>
      </c>
      <c r="G1087" s="27" t="s">
        <v>1246</v>
      </c>
    </row>
    <row r="1088" spans="2:7">
      <c r="B1088" s="31" t="s">
        <v>2088</v>
      </c>
      <c r="C1088" s="27" t="s">
        <v>1209</v>
      </c>
      <c r="D1088" s="27">
        <v>40</v>
      </c>
      <c r="E1088" s="27">
        <v>401</v>
      </c>
      <c r="F1088" s="27">
        <v>4013</v>
      </c>
      <c r="G1088" s="27" t="s">
        <v>1247</v>
      </c>
    </row>
    <row r="1089" spans="2:7">
      <c r="B1089" s="31" t="s">
        <v>2088</v>
      </c>
      <c r="C1089" s="27" t="s">
        <v>1209</v>
      </c>
      <c r="D1089" s="27">
        <v>41</v>
      </c>
      <c r="E1089" s="27">
        <v>0</v>
      </c>
      <c r="F1089" s="27">
        <v>0</v>
      </c>
      <c r="G1089" s="27" t="s">
        <v>1248</v>
      </c>
    </row>
    <row r="1090" spans="2:7">
      <c r="B1090" s="31" t="s">
        <v>2088</v>
      </c>
      <c r="C1090" s="27" t="s">
        <v>1209</v>
      </c>
      <c r="D1090" s="27">
        <v>41</v>
      </c>
      <c r="E1090" s="27">
        <v>410</v>
      </c>
      <c r="F1090" s="27">
        <v>0</v>
      </c>
      <c r="G1090" s="27" t="s">
        <v>1249</v>
      </c>
    </row>
    <row r="1091" spans="2:7">
      <c r="B1091" s="31" t="s">
        <v>2088</v>
      </c>
      <c r="C1091" s="27" t="s">
        <v>1209</v>
      </c>
      <c r="D1091" s="27">
        <v>41</v>
      </c>
      <c r="E1091" s="27">
        <v>410</v>
      </c>
      <c r="F1091" s="27">
        <v>4100</v>
      </c>
      <c r="G1091" s="27" t="s">
        <v>298</v>
      </c>
    </row>
    <row r="1092" spans="2:7">
      <c r="B1092" s="31" t="s">
        <v>2088</v>
      </c>
      <c r="C1092" s="27" t="s">
        <v>1209</v>
      </c>
      <c r="D1092" s="27">
        <v>41</v>
      </c>
      <c r="E1092" s="27">
        <v>410</v>
      </c>
      <c r="F1092" s="27">
        <v>4109</v>
      </c>
      <c r="G1092" s="27" t="s">
        <v>299</v>
      </c>
    </row>
    <row r="1093" spans="2:7">
      <c r="B1093" s="31" t="s">
        <v>2087</v>
      </c>
      <c r="C1093" s="27" t="s">
        <v>1209</v>
      </c>
      <c r="D1093" s="27">
        <v>41</v>
      </c>
      <c r="E1093" s="27">
        <v>411</v>
      </c>
      <c r="F1093" s="27">
        <v>0</v>
      </c>
      <c r="G1093" s="27" t="s">
        <v>1250</v>
      </c>
    </row>
    <row r="1094" spans="2:7">
      <c r="B1094" s="31" t="s">
        <v>2087</v>
      </c>
      <c r="C1094" s="27" t="s">
        <v>1209</v>
      </c>
      <c r="D1094" s="27">
        <v>41</v>
      </c>
      <c r="E1094" s="27">
        <v>411</v>
      </c>
      <c r="F1094" s="27">
        <v>4111</v>
      </c>
      <c r="G1094" s="27" t="s">
        <v>1251</v>
      </c>
    </row>
    <row r="1095" spans="2:7">
      <c r="B1095" s="31" t="s">
        <v>2087</v>
      </c>
      <c r="C1095" s="27" t="s">
        <v>1209</v>
      </c>
      <c r="D1095" s="27">
        <v>41</v>
      </c>
      <c r="E1095" s="27">
        <v>411</v>
      </c>
      <c r="F1095" s="27">
        <v>4112</v>
      </c>
      <c r="G1095" s="27" t="s">
        <v>1252</v>
      </c>
    </row>
    <row r="1096" spans="2:7">
      <c r="B1096" s="31" t="s">
        <v>2087</v>
      </c>
      <c r="C1096" s="27" t="s">
        <v>1209</v>
      </c>
      <c r="D1096" s="27">
        <v>41</v>
      </c>
      <c r="E1096" s="27">
        <v>411</v>
      </c>
      <c r="F1096" s="27">
        <v>4113</v>
      </c>
      <c r="G1096" s="27" t="s">
        <v>1253</v>
      </c>
    </row>
    <row r="1097" spans="2:7">
      <c r="B1097" s="31" t="s">
        <v>2087</v>
      </c>
      <c r="C1097" s="27" t="s">
        <v>1209</v>
      </c>
      <c r="D1097" s="27">
        <v>41</v>
      </c>
      <c r="E1097" s="27">
        <v>411</v>
      </c>
      <c r="F1097" s="27">
        <v>4114</v>
      </c>
      <c r="G1097" s="27" t="s">
        <v>1254</v>
      </c>
    </row>
    <row r="1098" spans="2:7">
      <c r="B1098" s="31" t="s">
        <v>2087</v>
      </c>
      <c r="C1098" s="27" t="s">
        <v>1209</v>
      </c>
      <c r="D1098" s="27">
        <v>41</v>
      </c>
      <c r="E1098" s="27">
        <v>412</v>
      </c>
      <c r="F1098" s="27">
        <v>0</v>
      </c>
      <c r="G1098" s="27" t="s">
        <v>1255</v>
      </c>
    </row>
    <row r="1099" spans="2:7">
      <c r="B1099" s="31" t="s">
        <v>2087</v>
      </c>
      <c r="C1099" s="27" t="s">
        <v>1209</v>
      </c>
      <c r="D1099" s="27">
        <v>41</v>
      </c>
      <c r="E1099" s="27">
        <v>412</v>
      </c>
      <c r="F1099" s="27">
        <v>4121</v>
      </c>
      <c r="G1099" s="27" t="s">
        <v>1256</v>
      </c>
    </row>
    <row r="1100" spans="2:7">
      <c r="B1100" s="31" t="s">
        <v>2087</v>
      </c>
      <c r="C1100" s="27" t="s">
        <v>1209</v>
      </c>
      <c r="D1100" s="27">
        <v>41</v>
      </c>
      <c r="E1100" s="27">
        <v>412</v>
      </c>
      <c r="F1100" s="27">
        <v>4122</v>
      </c>
      <c r="G1100" s="27" t="s">
        <v>1257</v>
      </c>
    </row>
    <row r="1101" spans="2:7">
      <c r="B1101" s="31" t="s">
        <v>2088</v>
      </c>
      <c r="C1101" s="27" t="s">
        <v>1209</v>
      </c>
      <c r="D1101" s="27">
        <v>41</v>
      </c>
      <c r="E1101" s="27">
        <v>413</v>
      </c>
      <c r="F1101" s="27">
        <v>0</v>
      </c>
      <c r="G1101" s="27" t="s">
        <v>1258</v>
      </c>
    </row>
    <row r="1102" spans="2:7">
      <c r="B1102" s="31" t="s">
        <v>2088</v>
      </c>
      <c r="C1102" s="27" t="s">
        <v>1209</v>
      </c>
      <c r="D1102" s="27">
        <v>41</v>
      </c>
      <c r="E1102" s="27">
        <v>413</v>
      </c>
      <c r="F1102" s="27">
        <v>4131</v>
      </c>
      <c r="G1102" s="27" t="s">
        <v>1258</v>
      </c>
    </row>
    <row r="1103" spans="2:7">
      <c r="B1103" s="31" t="s">
        <v>2088</v>
      </c>
      <c r="C1103" s="27" t="s">
        <v>1209</v>
      </c>
      <c r="D1103" s="27">
        <v>41</v>
      </c>
      <c r="E1103" s="27">
        <v>414</v>
      </c>
      <c r="F1103" s="27">
        <v>0</v>
      </c>
      <c r="G1103" s="27" t="s">
        <v>1259</v>
      </c>
    </row>
    <row r="1104" spans="2:7">
      <c r="B1104" s="31" t="s">
        <v>2088</v>
      </c>
      <c r="C1104" s="27" t="s">
        <v>1209</v>
      </c>
      <c r="D1104" s="27">
        <v>41</v>
      </c>
      <c r="E1104" s="27">
        <v>414</v>
      </c>
      <c r="F1104" s="27">
        <v>4141</v>
      </c>
      <c r="G1104" s="27" t="s">
        <v>1259</v>
      </c>
    </row>
    <row r="1105" spans="2:7">
      <c r="B1105" s="31" t="s">
        <v>2087</v>
      </c>
      <c r="C1105" s="27" t="s">
        <v>1209</v>
      </c>
      <c r="D1105" s="27">
        <v>41</v>
      </c>
      <c r="E1105" s="27">
        <v>415</v>
      </c>
      <c r="F1105" s="27">
        <v>0</v>
      </c>
      <c r="G1105" s="27" t="s">
        <v>1260</v>
      </c>
    </row>
    <row r="1106" spans="2:7">
      <c r="B1106" s="31" t="s">
        <v>2087</v>
      </c>
      <c r="C1106" s="27" t="s">
        <v>1209</v>
      </c>
      <c r="D1106" s="27">
        <v>41</v>
      </c>
      <c r="E1106" s="27">
        <v>415</v>
      </c>
      <c r="F1106" s="27">
        <v>4151</v>
      </c>
      <c r="G1106" s="27" t="s">
        <v>1260</v>
      </c>
    </row>
    <row r="1107" spans="2:7">
      <c r="B1107" s="31" t="s">
        <v>2087</v>
      </c>
      <c r="C1107" s="27" t="s">
        <v>1209</v>
      </c>
      <c r="D1107" s="27">
        <v>41</v>
      </c>
      <c r="E1107" s="27">
        <v>416</v>
      </c>
      <c r="F1107" s="27">
        <v>0</v>
      </c>
      <c r="G1107" s="27" t="s">
        <v>1261</v>
      </c>
    </row>
    <row r="1108" spans="2:7">
      <c r="B1108" s="31" t="s">
        <v>2087</v>
      </c>
      <c r="C1108" s="27" t="s">
        <v>1209</v>
      </c>
      <c r="D1108" s="27">
        <v>41</v>
      </c>
      <c r="E1108" s="27">
        <v>416</v>
      </c>
      <c r="F1108" s="27">
        <v>4161</v>
      </c>
      <c r="G1108" s="27" t="s">
        <v>1262</v>
      </c>
    </row>
    <row r="1109" spans="2:7">
      <c r="B1109" s="31" t="s">
        <v>2087</v>
      </c>
      <c r="C1109" s="27" t="s">
        <v>1209</v>
      </c>
      <c r="D1109" s="27">
        <v>41</v>
      </c>
      <c r="E1109" s="27">
        <v>416</v>
      </c>
      <c r="F1109" s="27">
        <v>4169</v>
      </c>
      <c r="G1109" s="27" t="s">
        <v>1263</v>
      </c>
    </row>
    <row r="1110" spans="2:7">
      <c r="B1110" s="31" t="s">
        <v>2088</v>
      </c>
      <c r="C1110" s="27" t="s">
        <v>1264</v>
      </c>
      <c r="D1110" s="27">
        <v>0</v>
      </c>
      <c r="E1110" s="27">
        <v>0</v>
      </c>
      <c r="F1110" s="27">
        <v>0</v>
      </c>
      <c r="G1110" s="27" t="s">
        <v>1265</v>
      </c>
    </row>
    <row r="1111" spans="2:7">
      <c r="B1111" s="31" t="s">
        <v>2088</v>
      </c>
      <c r="C1111" s="27" t="s">
        <v>1264</v>
      </c>
      <c r="D1111" s="27">
        <v>42</v>
      </c>
      <c r="E1111" s="27">
        <v>0</v>
      </c>
      <c r="F1111" s="27">
        <v>0</v>
      </c>
      <c r="G1111" s="27" t="s">
        <v>1266</v>
      </c>
    </row>
    <row r="1112" spans="2:7">
      <c r="B1112" s="31" t="s">
        <v>2088</v>
      </c>
      <c r="C1112" s="27" t="s">
        <v>1264</v>
      </c>
      <c r="D1112" s="27">
        <v>42</v>
      </c>
      <c r="E1112" s="27">
        <v>420</v>
      </c>
      <c r="F1112" s="27">
        <v>0</v>
      </c>
      <c r="G1112" s="27" t="s">
        <v>1267</v>
      </c>
    </row>
    <row r="1113" spans="2:7">
      <c r="B1113" s="31" t="s">
        <v>2088</v>
      </c>
      <c r="C1113" s="27" t="s">
        <v>1264</v>
      </c>
      <c r="D1113" s="27">
        <v>42</v>
      </c>
      <c r="E1113" s="27">
        <v>420</v>
      </c>
      <c r="F1113" s="27">
        <v>4200</v>
      </c>
      <c r="G1113" s="27" t="s">
        <v>298</v>
      </c>
    </row>
    <row r="1114" spans="2:7">
      <c r="B1114" s="31" t="s">
        <v>2088</v>
      </c>
      <c r="C1114" s="27" t="s">
        <v>1264</v>
      </c>
      <c r="D1114" s="27">
        <v>42</v>
      </c>
      <c r="E1114" s="27">
        <v>420</v>
      </c>
      <c r="F1114" s="27">
        <v>4209</v>
      </c>
      <c r="G1114" s="27" t="s">
        <v>299</v>
      </c>
    </row>
    <row r="1115" spans="2:7">
      <c r="B1115" s="31" t="s">
        <v>2088</v>
      </c>
      <c r="C1115" s="27" t="s">
        <v>1264</v>
      </c>
      <c r="D1115" s="27">
        <v>42</v>
      </c>
      <c r="E1115" s="27">
        <v>421</v>
      </c>
      <c r="F1115" s="27">
        <v>0</v>
      </c>
      <c r="G1115" s="27" t="s">
        <v>1266</v>
      </c>
    </row>
    <row r="1116" spans="2:7">
      <c r="B1116" s="31" t="s">
        <v>2088</v>
      </c>
      <c r="C1116" s="27" t="s">
        <v>1264</v>
      </c>
      <c r="D1116" s="27">
        <v>42</v>
      </c>
      <c r="E1116" s="27">
        <v>421</v>
      </c>
      <c r="F1116" s="27">
        <v>4211</v>
      </c>
      <c r="G1116" s="27" t="s">
        <v>1268</v>
      </c>
    </row>
    <row r="1117" spans="2:7">
      <c r="B1117" s="31" t="s">
        <v>2088</v>
      </c>
      <c r="C1117" s="27" t="s">
        <v>1264</v>
      </c>
      <c r="D1117" s="27">
        <v>42</v>
      </c>
      <c r="E1117" s="27">
        <v>421</v>
      </c>
      <c r="F1117" s="27">
        <v>4212</v>
      </c>
      <c r="G1117" s="27" t="s">
        <v>1269</v>
      </c>
    </row>
    <row r="1118" spans="2:7">
      <c r="B1118" s="31" t="s">
        <v>2088</v>
      </c>
      <c r="C1118" s="27" t="s">
        <v>1264</v>
      </c>
      <c r="D1118" s="27">
        <v>42</v>
      </c>
      <c r="E1118" s="27">
        <v>421</v>
      </c>
      <c r="F1118" s="27">
        <v>4213</v>
      </c>
      <c r="G1118" s="27" t="s">
        <v>1270</v>
      </c>
    </row>
    <row r="1119" spans="2:7">
      <c r="B1119" s="31" t="s">
        <v>2088</v>
      </c>
      <c r="C1119" s="27" t="s">
        <v>1264</v>
      </c>
      <c r="D1119" s="27">
        <v>42</v>
      </c>
      <c r="E1119" s="27">
        <v>421</v>
      </c>
      <c r="F1119" s="27">
        <v>4214</v>
      </c>
      <c r="G1119" s="27" t="s">
        <v>1271</v>
      </c>
    </row>
    <row r="1120" spans="2:7">
      <c r="B1120" s="31" t="s">
        <v>2088</v>
      </c>
      <c r="C1120" s="27" t="s">
        <v>1264</v>
      </c>
      <c r="D1120" s="27">
        <v>42</v>
      </c>
      <c r="E1120" s="27">
        <v>421</v>
      </c>
      <c r="F1120" s="27">
        <v>4215</v>
      </c>
      <c r="G1120" s="27" t="s">
        <v>1272</v>
      </c>
    </row>
    <row r="1121" spans="2:7">
      <c r="B1121" s="31" t="s">
        <v>2088</v>
      </c>
      <c r="C1121" s="27" t="s">
        <v>1264</v>
      </c>
      <c r="D1121" s="27">
        <v>42</v>
      </c>
      <c r="E1121" s="27">
        <v>421</v>
      </c>
      <c r="F1121" s="27">
        <v>4216</v>
      </c>
      <c r="G1121" s="27" t="s">
        <v>1273</v>
      </c>
    </row>
    <row r="1122" spans="2:7">
      <c r="B1122" s="31" t="s">
        <v>2088</v>
      </c>
      <c r="C1122" s="27" t="s">
        <v>1264</v>
      </c>
      <c r="D1122" s="27">
        <v>42</v>
      </c>
      <c r="E1122" s="27">
        <v>421</v>
      </c>
      <c r="F1122" s="27">
        <v>4217</v>
      </c>
      <c r="G1122" s="27" t="s">
        <v>1274</v>
      </c>
    </row>
    <row r="1123" spans="2:7">
      <c r="B1123" s="31" t="s">
        <v>2088</v>
      </c>
      <c r="C1123" s="27" t="s">
        <v>1264</v>
      </c>
      <c r="D1123" s="27">
        <v>42</v>
      </c>
      <c r="E1123" s="27">
        <v>421</v>
      </c>
      <c r="F1123" s="27">
        <v>4219</v>
      </c>
      <c r="G1123" s="27" t="s">
        <v>1275</v>
      </c>
    </row>
    <row r="1124" spans="2:7">
      <c r="B1124" s="31" t="s">
        <v>2088</v>
      </c>
      <c r="C1124" s="27" t="s">
        <v>1264</v>
      </c>
      <c r="D1124" s="27">
        <v>43</v>
      </c>
      <c r="E1124" s="27">
        <v>0</v>
      </c>
      <c r="F1124" s="27">
        <v>0</v>
      </c>
      <c r="G1124" s="27" t="s">
        <v>1276</v>
      </c>
    </row>
    <row r="1125" spans="2:7">
      <c r="B1125" s="31" t="s">
        <v>2088</v>
      </c>
      <c r="C1125" s="27" t="s">
        <v>1264</v>
      </c>
      <c r="D1125" s="27">
        <v>43</v>
      </c>
      <c r="E1125" s="27">
        <v>430</v>
      </c>
      <c r="F1125" s="27">
        <v>0</v>
      </c>
      <c r="G1125" s="27" t="s">
        <v>1277</v>
      </c>
    </row>
    <row r="1126" spans="2:7">
      <c r="B1126" s="31" t="s">
        <v>2088</v>
      </c>
      <c r="C1126" s="27" t="s">
        <v>1264</v>
      </c>
      <c r="D1126" s="27">
        <v>43</v>
      </c>
      <c r="E1126" s="27">
        <v>430</v>
      </c>
      <c r="F1126" s="27">
        <v>4300</v>
      </c>
      <c r="G1126" s="27" t="s">
        <v>298</v>
      </c>
    </row>
    <row r="1127" spans="2:7">
      <c r="B1127" s="31" t="s">
        <v>2088</v>
      </c>
      <c r="C1127" s="27" t="s">
        <v>1264</v>
      </c>
      <c r="D1127" s="27">
        <v>43</v>
      </c>
      <c r="E1127" s="27">
        <v>430</v>
      </c>
      <c r="F1127" s="27">
        <v>4309</v>
      </c>
      <c r="G1127" s="27" t="s">
        <v>299</v>
      </c>
    </row>
    <row r="1128" spans="2:7">
      <c r="B1128" s="31" t="s">
        <v>2088</v>
      </c>
      <c r="C1128" s="27" t="s">
        <v>1264</v>
      </c>
      <c r="D1128" s="27">
        <v>43</v>
      </c>
      <c r="E1128" s="27">
        <v>431</v>
      </c>
      <c r="F1128" s="27">
        <v>0</v>
      </c>
      <c r="G1128" s="27" t="s">
        <v>1278</v>
      </c>
    </row>
    <row r="1129" spans="2:7">
      <c r="B1129" s="31" t="s">
        <v>2088</v>
      </c>
      <c r="C1129" s="27" t="s">
        <v>1264</v>
      </c>
      <c r="D1129" s="27">
        <v>43</v>
      </c>
      <c r="E1129" s="27">
        <v>431</v>
      </c>
      <c r="F1129" s="27">
        <v>4311</v>
      </c>
      <c r="G1129" s="27" t="s">
        <v>1278</v>
      </c>
    </row>
    <row r="1130" spans="2:7">
      <c r="B1130" s="31" t="s">
        <v>2088</v>
      </c>
      <c r="C1130" s="27" t="s">
        <v>1264</v>
      </c>
      <c r="D1130" s="27">
        <v>43</v>
      </c>
      <c r="E1130" s="27">
        <v>432</v>
      </c>
      <c r="F1130" s="27">
        <v>0</v>
      </c>
      <c r="G1130" s="27" t="s">
        <v>1279</v>
      </c>
    </row>
    <row r="1131" spans="2:7">
      <c r="B1131" s="31" t="s">
        <v>2088</v>
      </c>
      <c r="C1131" s="27" t="s">
        <v>1264</v>
      </c>
      <c r="D1131" s="27">
        <v>43</v>
      </c>
      <c r="E1131" s="27">
        <v>432</v>
      </c>
      <c r="F1131" s="27">
        <v>4321</v>
      </c>
      <c r="G1131" s="27" t="s">
        <v>1279</v>
      </c>
    </row>
    <row r="1132" spans="2:7">
      <c r="B1132" s="31" t="s">
        <v>2088</v>
      </c>
      <c r="C1132" s="27" t="s">
        <v>1264</v>
      </c>
      <c r="D1132" s="27">
        <v>43</v>
      </c>
      <c r="E1132" s="27">
        <v>433</v>
      </c>
      <c r="F1132" s="27">
        <v>0</v>
      </c>
      <c r="G1132" s="27" t="s">
        <v>1280</v>
      </c>
    </row>
    <row r="1133" spans="2:7">
      <c r="B1133" s="31" t="s">
        <v>2088</v>
      </c>
      <c r="C1133" s="27" t="s">
        <v>1264</v>
      </c>
      <c r="D1133" s="27">
        <v>43</v>
      </c>
      <c r="E1133" s="27">
        <v>433</v>
      </c>
      <c r="F1133" s="27">
        <v>4331</v>
      </c>
      <c r="G1133" s="27" t="s">
        <v>1280</v>
      </c>
    </row>
    <row r="1134" spans="2:7">
      <c r="B1134" s="31" t="s">
        <v>2088</v>
      </c>
      <c r="C1134" s="27" t="s">
        <v>1264</v>
      </c>
      <c r="D1134" s="27">
        <v>43</v>
      </c>
      <c r="E1134" s="27">
        <v>439</v>
      </c>
      <c r="F1134" s="27">
        <v>0</v>
      </c>
      <c r="G1134" s="27" t="s">
        <v>1281</v>
      </c>
    </row>
    <row r="1135" spans="2:7">
      <c r="B1135" s="31" t="s">
        <v>2088</v>
      </c>
      <c r="C1135" s="27" t="s">
        <v>1264</v>
      </c>
      <c r="D1135" s="27">
        <v>43</v>
      </c>
      <c r="E1135" s="27">
        <v>439</v>
      </c>
      <c r="F1135" s="27">
        <v>4391</v>
      </c>
      <c r="G1135" s="27" t="s">
        <v>1282</v>
      </c>
    </row>
    <row r="1136" spans="2:7">
      <c r="B1136" s="31" t="s">
        <v>2088</v>
      </c>
      <c r="C1136" s="27" t="s">
        <v>1264</v>
      </c>
      <c r="D1136" s="27">
        <v>43</v>
      </c>
      <c r="E1136" s="27">
        <v>439</v>
      </c>
      <c r="F1136" s="27">
        <v>4399</v>
      </c>
      <c r="G1136" s="27" t="s">
        <v>1283</v>
      </c>
    </row>
    <row r="1137" spans="2:7">
      <c r="B1137" s="31" t="s">
        <v>2088</v>
      </c>
      <c r="C1137" s="27" t="s">
        <v>1264</v>
      </c>
      <c r="D1137" s="27">
        <v>44</v>
      </c>
      <c r="E1137" s="27">
        <v>0</v>
      </c>
      <c r="F1137" s="27">
        <v>0</v>
      </c>
      <c r="G1137" s="27" t="s">
        <v>1284</v>
      </c>
    </row>
    <row r="1138" spans="2:7">
      <c r="B1138" s="31" t="s">
        <v>2088</v>
      </c>
      <c r="C1138" s="27" t="s">
        <v>1264</v>
      </c>
      <c r="D1138" s="27">
        <v>44</v>
      </c>
      <c r="E1138" s="27">
        <v>440</v>
      </c>
      <c r="F1138" s="27">
        <v>0</v>
      </c>
      <c r="G1138" s="27" t="s">
        <v>1285</v>
      </c>
    </row>
    <row r="1139" spans="2:7">
      <c r="B1139" s="31" t="s">
        <v>2088</v>
      </c>
      <c r="C1139" s="27" t="s">
        <v>1264</v>
      </c>
      <c r="D1139" s="27">
        <v>44</v>
      </c>
      <c r="E1139" s="27">
        <v>440</v>
      </c>
      <c r="F1139" s="27">
        <v>4400</v>
      </c>
      <c r="G1139" s="27" t="s">
        <v>298</v>
      </c>
    </row>
    <row r="1140" spans="2:7">
      <c r="B1140" s="31" t="s">
        <v>2088</v>
      </c>
      <c r="C1140" s="27" t="s">
        <v>1264</v>
      </c>
      <c r="D1140" s="27">
        <v>44</v>
      </c>
      <c r="E1140" s="27">
        <v>440</v>
      </c>
      <c r="F1140" s="27">
        <v>4409</v>
      </c>
      <c r="G1140" s="27" t="s">
        <v>299</v>
      </c>
    </row>
    <row r="1141" spans="2:7">
      <c r="B1141" s="31" t="s">
        <v>2088</v>
      </c>
      <c r="C1141" s="27" t="s">
        <v>1264</v>
      </c>
      <c r="D1141" s="27">
        <v>44</v>
      </c>
      <c r="E1141" s="27">
        <v>441</v>
      </c>
      <c r="F1141" s="27">
        <v>0</v>
      </c>
      <c r="G1141" s="27" t="s">
        <v>1286</v>
      </c>
    </row>
    <row r="1142" spans="2:7">
      <c r="B1142" s="31" t="s">
        <v>2088</v>
      </c>
      <c r="C1142" s="27" t="s">
        <v>1264</v>
      </c>
      <c r="D1142" s="27">
        <v>44</v>
      </c>
      <c r="E1142" s="27">
        <v>441</v>
      </c>
      <c r="F1142" s="27">
        <v>4411</v>
      </c>
      <c r="G1142" s="27" t="s">
        <v>1287</v>
      </c>
    </row>
    <row r="1143" spans="2:7">
      <c r="B1143" s="31" t="s">
        <v>2088</v>
      </c>
      <c r="C1143" s="27" t="s">
        <v>1264</v>
      </c>
      <c r="D1143" s="27">
        <v>44</v>
      </c>
      <c r="E1143" s="27">
        <v>441</v>
      </c>
      <c r="F1143" s="27">
        <v>4412</v>
      </c>
      <c r="G1143" s="27" t="s">
        <v>1288</v>
      </c>
    </row>
    <row r="1144" spans="2:7">
      <c r="B1144" s="31" t="s">
        <v>2088</v>
      </c>
      <c r="C1144" s="27" t="s">
        <v>1264</v>
      </c>
      <c r="D1144" s="27">
        <v>44</v>
      </c>
      <c r="E1144" s="27">
        <v>442</v>
      </c>
      <c r="F1144" s="27">
        <v>0</v>
      </c>
      <c r="G1144" s="27" t="s">
        <v>1289</v>
      </c>
    </row>
    <row r="1145" spans="2:7">
      <c r="B1145" s="31" t="s">
        <v>2088</v>
      </c>
      <c r="C1145" s="27" t="s">
        <v>1264</v>
      </c>
      <c r="D1145" s="27">
        <v>44</v>
      </c>
      <c r="E1145" s="27">
        <v>442</v>
      </c>
      <c r="F1145" s="27">
        <v>4421</v>
      </c>
      <c r="G1145" s="27" t="s">
        <v>1289</v>
      </c>
    </row>
    <row r="1146" spans="2:7">
      <c r="B1146" s="31" t="s">
        <v>2088</v>
      </c>
      <c r="C1146" s="27" t="s">
        <v>1264</v>
      </c>
      <c r="D1146" s="27">
        <v>44</v>
      </c>
      <c r="E1146" s="27">
        <v>443</v>
      </c>
      <c r="F1146" s="27">
        <v>0</v>
      </c>
      <c r="G1146" s="27" t="s">
        <v>1290</v>
      </c>
    </row>
    <row r="1147" spans="2:7">
      <c r="B1147" s="31" t="s">
        <v>2088</v>
      </c>
      <c r="C1147" s="27" t="s">
        <v>1264</v>
      </c>
      <c r="D1147" s="27">
        <v>44</v>
      </c>
      <c r="E1147" s="27">
        <v>443</v>
      </c>
      <c r="F1147" s="27">
        <v>4431</v>
      </c>
      <c r="G1147" s="27" t="s">
        <v>1290</v>
      </c>
    </row>
    <row r="1148" spans="2:7">
      <c r="B1148" s="31" t="s">
        <v>2088</v>
      </c>
      <c r="C1148" s="27" t="s">
        <v>1264</v>
      </c>
      <c r="D1148" s="27">
        <v>44</v>
      </c>
      <c r="E1148" s="27">
        <v>444</v>
      </c>
      <c r="F1148" s="27">
        <v>0</v>
      </c>
      <c r="G1148" s="27" t="s">
        <v>1291</v>
      </c>
    </row>
    <row r="1149" spans="2:7">
      <c r="B1149" s="31" t="s">
        <v>2088</v>
      </c>
      <c r="C1149" s="27" t="s">
        <v>1264</v>
      </c>
      <c r="D1149" s="27">
        <v>44</v>
      </c>
      <c r="E1149" s="27">
        <v>444</v>
      </c>
      <c r="F1149" s="27">
        <v>4441</v>
      </c>
      <c r="G1149" s="27" t="s">
        <v>1291</v>
      </c>
    </row>
    <row r="1150" spans="2:7">
      <c r="B1150" s="31" t="s">
        <v>2088</v>
      </c>
      <c r="C1150" s="27" t="s">
        <v>1264</v>
      </c>
      <c r="D1150" s="27">
        <v>44</v>
      </c>
      <c r="E1150" s="27">
        <v>449</v>
      </c>
      <c r="F1150" s="27">
        <v>0</v>
      </c>
      <c r="G1150" s="27" t="s">
        <v>1292</v>
      </c>
    </row>
    <row r="1151" spans="2:7">
      <c r="B1151" s="31" t="s">
        <v>2088</v>
      </c>
      <c r="C1151" s="27" t="s">
        <v>1264</v>
      </c>
      <c r="D1151" s="27">
        <v>44</v>
      </c>
      <c r="E1151" s="27">
        <v>449</v>
      </c>
      <c r="F1151" s="27">
        <v>4499</v>
      </c>
      <c r="G1151" s="27" t="s">
        <v>1292</v>
      </c>
    </row>
    <row r="1152" spans="2:7">
      <c r="B1152" s="31" t="s">
        <v>2088</v>
      </c>
      <c r="C1152" s="27" t="s">
        <v>1264</v>
      </c>
      <c r="D1152" s="27">
        <v>45</v>
      </c>
      <c r="E1152" s="27">
        <v>0</v>
      </c>
      <c r="F1152" s="27">
        <v>0</v>
      </c>
      <c r="G1152" s="27" t="s">
        <v>1293</v>
      </c>
    </row>
    <row r="1153" spans="2:7">
      <c r="B1153" s="31" t="s">
        <v>2088</v>
      </c>
      <c r="C1153" s="27" t="s">
        <v>1264</v>
      </c>
      <c r="D1153" s="27">
        <v>45</v>
      </c>
      <c r="E1153" s="27">
        <v>450</v>
      </c>
      <c r="F1153" s="27">
        <v>0</v>
      </c>
      <c r="G1153" s="27" t="s">
        <v>1294</v>
      </c>
    </row>
    <row r="1154" spans="2:7">
      <c r="B1154" s="31" t="s">
        <v>2088</v>
      </c>
      <c r="C1154" s="27" t="s">
        <v>1264</v>
      </c>
      <c r="D1154" s="27">
        <v>45</v>
      </c>
      <c r="E1154" s="27">
        <v>450</v>
      </c>
      <c r="F1154" s="27">
        <v>4500</v>
      </c>
      <c r="G1154" s="27" t="s">
        <v>298</v>
      </c>
    </row>
    <row r="1155" spans="2:7">
      <c r="B1155" s="31" t="s">
        <v>2088</v>
      </c>
      <c r="C1155" s="27" t="s">
        <v>1264</v>
      </c>
      <c r="D1155" s="27">
        <v>45</v>
      </c>
      <c r="E1155" s="27">
        <v>450</v>
      </c>
      <c r="F1155" s="27">
        <v>4509</v>
      </c>
      <c r="G1155" s="27" t="s">
        <v>299</v>
      </c>
    </row>
    <row r="1156" spans="2:7">
      <c r="B1156" s="31" t="s">
        <v>2088</v>
      </c>
      <c r="C1156" s="27" t="s">
        <v>1264</v>
      </c>
      <c r="D1156" s="27">
        <v>45</v>
      </c>
      <c r="E1156" s="27">
        <v>451</v>
      </c>
      <c r="F1156" s="27">
        <v>0</v>
      </c>
      <c r="G1156" s="27" t="s">
        <v>1295</v>
      </c>
    </row>
    <row r="1157" spans="2:7">
      <c r="B1157" s="31" t="s">
        <v>2088</v>
      </c>
      <c r="C1157" s="27" t="s">
        <v>1264</v>
      </c>
      <c r="D1157" s="27">
        <v>45</v>
      </c>
      <c r="E1157" s="27">
        <v>451</v>
      </c>
      <c r="F1157" s="27">
        <v>4511</v>
      </c>
      <c r="G1157" s="27" t="s">
        <v>1296</v>
      </c>
    </row>
    <row r="1158" spans="2:7">
      <c r="B1158" s="31" t="s">
        <v>2088</v>
      </c>
      <c r="C1158" s="27" t="s">
        <v>1264</v>
      </c>
      <c r="D1158" s="27">
        <v>45</v>
      </c>
      <c r="E1158" s="27">
        <v>451</v>
      </c>
      <c r="F1158" s="27">
        <v>4512</v>
      </c>
      <c r="G1158" s="27" t="s">
        <v>1297</v>
      </c>
    </row>
    <row r="1159" spans="2:7">
      <c r="B1159" s="31" t="s">
        <v>2088</v>
      </c>
      <c r="C1159" s="27" t="s">
        <v>1264</v>
      </c>
      <c r="D1159" s="27">
        <v>45</v>
      </c>
      <c r="E1159" s="27">
        <v>452</v>
      </c>
      <c r="F1159" s="27">
        <v>0</v>
      </c>
      <c r="G1159" s="27" t="s">
        <v>1298</v>
      </c>
    </row>
    <row r="1160" spans="2:7">
      <c r="B1160" s="31" t="s">
        <v>2088</v>
      </c>
      <c r="C1160" s="27" t="s">
        <v>1264</v>
      </c>
      <c r="D1160" s="27">
        <v>45</v>
      </c>
      <c r="E1160" s="27">
        <v>452</v>
      </c>
      <c r="F1160" s="27">
        <v>4521</v>
      </c>
      <c r="G1160" s="27" t="s">
        <v>1299</v>
      </c>
    </row>
    <row r="1161" spans="2:7">
      <c r="B1161" s="31" t="s">
        <v>2088</v>
      </c>
      <c r="C1161" s="27" t="s">
        <v>1264</v>
      </c>
      <c r="D1161" s="27">
        <v>45</v>
      </c>
      <c r="E1161" s="27">
        <v>452</v>
      </c>
      <c r="F1161" s="27">
        <v>4522</v>
      </c>
      <c r="G1161" s="27" t="s">
        <v>1300</v>
      </c>
    </row>
    <row r="1162" spans="2:7">
      <c r="B1162" s="31" t="s">
        <v>2088</v>
      </c>
      <c r="C1162" s="27" t="s">
        <v>1264</v>
      </c>
      <c r="D1162" s="27">
        <v>45</v>
      </c>
      <c r="E1162" s="27">
        <v>453</v>
      </c>
      <c r="F1162" s="27">
        <v>0</v>
      </c>
      <c r="G1162" s="27" t="s">
        <v>1301</v>
      </c>
    </row>
    <row r="1163" spans="2:7">
      <c r="B1163" s="31" t="s">
        <v>2088</v>
      </c>
      <c r="C1163" s="27" t="s">
        <v>1264</v>
      </c>
      <c r="D1163" s="27">
        <v>45</v>
      </c>
      <c r="E1163" s="27">
        <v>453</v>
      </c>
      <c r="F1163" s="27">
        <v>4531</v>
      </c>
      <c r="G1163" s="27" t="s">
        <v>1302</v>
      </c>
    </row>
    <row r="1164" spans="2:7">
      <c r="B1164" s="31" t="s">
        <v>2088</v>
      </c>
      <c r="C1164" s="27" t="s">
        <v>1264</v>
      </c>
      <c r="D1164" s="27">
        <v>45</v>
      </c>
      <c r="E1164" s="27">
        <v>453</v>
      </c>
      <c r="F1164" s="27">
        <v>4532</v>
      </c>
      <c r="G1164" s="27" t="s">
        <v>1303</v>
      </c>
    </row>
    <row r="1165" spans="2:7">
      <c r="B1165" s="31" t="s">
        <v>2088</v>
      </c>
      <c r="C1165" s="27" t="s">
        <v>1264</v>
      </c>
      <c r="D1165" s="27">
        <v>45</v>
      </c>
      <c r="E1165" s="27">
        <v>453</v>
      </c>
      <c r="F1165" s="27">
        <v>4533</v>
      </c>
      <c r="G1165" s="27" t="s">
        <v>1304</v>
      </c>
    </row>
    <row r="1166" spans="2:7">
      <c r="B1166" s="31" t="s">
        <v>2088</v>
      </c>
      <c r="C1166" s="27" t="s">
        <v>1264</v>
      </c>
      <c r="D1166" s="27">
        <v>45</v>
      </c>
      <c r="E1166" s="27">
        <v>454</v>
      </c>
      <c r="F1166" s="27">
        <v>0</v>
      </c>
      <c r="G1166" s="27" t="s">
        <v>1305</v>
      </c>
    </row>
    <row r="1167" spans="2:7">
      <c r="B1167" s="31" t="s">
        <v>2088</v>
      </c>
      <c r="C1167" s="27" t="s">
        <v>1264</v>
      </c>
      <c r="D1167" s="27">
        <v>45</v>
      </c>
      <c r="E1167" s="27">
        <v>454</v>
      </c>
      <c r="F1167" s="27">
        <v>4541</v>
      </c>
      <c r="G1167" s="27" t="s">
        <v>1306</v>
      </c>
    </row>
    <row r="1168" spans="2:7">
      <c r="B1168" s="31" t="s">
        <v>2088</v>
      </c>
      <c r="C1168" s="27" t="s">
        <v>1264</v>
      </c>
      <c r="D1168" s="27">
        <v>45</v>
      </c>
      <c r="E1168" s="27">
        <v>454</v>
      </c>
      <c r="F1168" s="27">
        <v>4542</v>
      </c>
      <c r="G1168" s="27" t="s">
        <v>1307</v>
      </c>
    </row>
    <row r="1169" spans="2:7">
      <c r="B1169" s="31" t="s">
        <v>2088</v>
      </c>
      <c r="C1169" s="27" t="s">
        <v>1264</v>
      </c>
      <c r="D1169" s="27">
        <v>46</v>
      </c>
      <c r="E1169" s="27">
        <v>0</v>
      </c>
      <c r="F1169" s="27">
        <v>0</v>
      </c>
      <c r="G1169" s="27" t="s">
        <v>1308</v>
      </c>
    </row>
    <row r="1170" spans="2:7">
      <c r="B1170" s="31" t="s">
        <v>2088</v>
      </c>
      <c r="C1170" s="27" t="s">
        <v>1264</v>
      </c>
      <c r="D1170" s="27">
        <v>46</v>
      </c>
      <c r="E1170" s="27">
        <v>460</v>
      </c>
      <c r="F1170" s="27">
        <v>0</v>
      </c>
      <c r="G1170" s="27" t="s">
        <v>1309</v>
      </c>
    </row>
    <row r="1171" spans="2:7">
      <c r="B1171" s="31" t="s">
        <v>2088</v>
      </c>
      <c r="C1171" s="27" t="s">
        <v>1264</v>
      </c>
      <c r="D1171" s="27">
        <v>46</v>
      </c>
      <c r="E1171" s="27">
        <v>460</v>
      </c>
      <c r="F1171" s="27">
        <v>4600</v>
      </c>
      <c r="G1171" s="27" t="s">
        <v>298</v>
      </c>
    </row>
    <row r="1172" spans="2:7">
      <c r="B1172" s="31" t="s">
        <v>2088</v>
      </c>
      <c r="C1172" s="27" t="s">
        <v>1264</v>
      </c>
      <c r="D1172" s="27">
        <v>46</v>
      </c>
      <c r="E1172" s="27">
        <v>460</v>
      </c>
      <c r="F1172" s="27">
        <v>4609</v>
      </c>
      <c r="G1172" s="27" t="s">
        <v>299</v>
      </c>
    </row>
    <row r="1173" spans="2:7">
      <c r="B1173" s="31" t="s">
        <v>2088</v>
      </c>
      <c r="C1173" s="27" t="s">
        <v>1264</v>
      </c>
      <c r="D1173" s="27">
        <v>46</v>
      </c>
      <c r="E1173" s="27">
        <v>461</v>
      </c>
      <c r="F1173" s="27">
        <v>0</v>
      </c>
      <c r="G1173" s="27" t="s">
        <v>1310</v>
      </c>
    </row>
    <row r="1174" spans="2:7">
      <c r="B1174" s="31" t="s">
        <v>2088</v>
      </c>
      <c r="C1174" s="27" t="s">
        <v>1264</v>
      </c>
      <c r="D1174" s="27">
        <v>46</v>
      </c>
      <c r="E1174" s="27">
        <v>461</v>
      </c>
      <c r="F1174" s="27">
        <v>4611</v>
      </c>
      <c r="G1174" s="27" t="s">
        <v>1310</v>
      </c>
    </row>
    <row r="1175" spans="2:7">
      <c r="B1175" s="31" t="s">
        <v>2088</v>
      </c>
      <c r="C1175" s="27" t="s">
        <v>1264</v>
      </c>
      <c r="D1175" s="27">
        <v>46</v>
      </c>
      <c r="E1175" s="27">
        <v>462</v>
      </c>
      <c r="F1175" s="27">
        <v>0</v>
      </c>
      <c r="G1175" s="27" t="s">
        <v>1311</v>
      </c>
    </row>
    <row r="1176" spans="2:7">
      <c r="B1176" s="31" t="s">
        <v>2088</v>
      </c>
      <c r="C1176" s="27" t="s">
        <v>1264</v>
      </c>
      <c r="D1176" s="27">
        <v>46</v>
      </c>
      <c r="E1176" s="27">
        <v>462</v>
      </c>
      <c r="F1176" s="27">
        <v>4621</v>
      </c>
      <c r="G1176" s="27" t="s">
        <v>1311</v>
      </c>
    </row>
    <row r="1177" spans="2:7">
      <c r="B1177" s="31" t="s">
        <v>2088</v>
      </c>
      <c r="C1177" s="27" t="s">
        <v>1264</v>
      </c>
      <c r="D1177" s="27">
        <v>47</v>
      </c>
      <c r="E1177" s="27">
        <v>0</v>
      </c>
      <c r="F1177" s="27">
        <v>0</v>
      </c>
      <c r="G1177" s="27" t="s">
        <v>1312</v>
      </c>
    </row>
    <row r="1178" spans="2:7">
      <c r="B1178" s="31" t="s">
        <v>2088</v>
      </c>
      <c r="C1178" s="27" t="s">
        <v>1264</v>
      </c>
      <c r="D1178" s="27">
        <v>47</v>
      </c>
      <c r="E1178" s="27">
        <v>470</v>
      </c>
      <c r="F1178" s="27">
        <v>0</v>
      </c>
      <c r="G1178" s="27" t="s">
        <v>1313</v>
      </c>
    </row>
    <row r="1179" spans="2:7">
      <c r="B1179" s="31" t="s">
        <v>2088</v>
      </c>
      <c r="C1179" s="27" t="s">
        <v>1264</v>
      </c>
      <c r="D1179" s="27">
        <v>47</v>
      </c>
      <c r="E1179" s="27">
        <v>470</v>
      </c>
      <c r="F1179" s="27">
        <v>4700</v>
      </c>
      <c r="G1179" s="27" t="s">
        <v>298</v>
      </c>
    </row>
    <row r="1180" spans="2:7">
      <c r="B1180" s="31" t="s">
        <v>2088</v>
      </c>
      <c r="C1180" s="27" t="s">
        <v>1264</v>
      </c>
      <c r="D1180" s="27">
        <v>47</v>
      </c>
      <c r="E1180" s="27">
        <v>470</v>
      </c>
      <c r="F1180" s="27">
        <v>4709</v>
      </c>
      <c r="G1180" s="27" t="s">
        <v>299</v>
      </c>
    </row>
    <row r="1181" spans="2:7">
      <c r="B1181" s="31" t="s">
        <v>2088</v>
      </c>
      <c r="C1181" s="27" t="s">
        <v>1264</v>
      </c>
      <c r="D1181" s="27">
        <v>47</v>
      </c>
      <c r="E1181" s="27">
        <v>471</v>
      </c>
      <c r="F1181" s="27">
        <v>0</v>
      </c>
      <c r="G1181" s="27" t="s">
        <v>1314</v>
      </c>
    </row>
    <row r="1182" spans="2:7">
      <c r="B1182" s="31" t="s">
        <v>2088</v>
      </c>
      <c r="C1182" s="27" t="s">
        <v>1264</v>
      </c>
      <c r="D1182" s="27">
        <v>47</v>
      </c>
      <c r="E1182" s="27">
        <v>471</v>
      </c>
      <c r="F1182" s="27">
        <v>4711</v>
      </c>
      <c r="G1182" s="27" t="s">
        <v>1314</v>
      </c>
    </row>
    <row r="1183" spans="2:7">
      <c r="B1183" s="31" t="s">
        <v>2088</v>
      </c>
      <c r="C1183" s="27" t="s">
        <v>1264</v>
      </c>
      <c r="D1183" s="27">
        <v>47</v>
      </c>
      <c r="E1183" s="27">
        <v>472</v>
      </c>
      <c r="F1183" s="27">
        <v>0</v>
      </c>
      <c r="G1183" s="27" t="s">
        <v>1315</v>
      </c>
    </row>
    <row r="1184" spans="2:7">
      <c r="B1184" s="31" t="s">
        <v>2088</v>
      </c>
      <c r="C1184" s="27" t="s">
        <v>1264</v>
      </c>
      <c r="D1184" s="27">
        <v>47</v>
      </c>
      <c r="E1184" s="27">
        <v>472</v>
      </c>
      <c r="F1184" s="27">
        <v>4721</v>
      </c>
      <c r="G1184" s="27" t="s">
        <v>1315</v>
      </c>
    </row>
    <row r="1185" spans="2:7">
      <c r="B1185" s="31" t="s">
        <v>2088</v>
      </c>
      <c r="C1185" s="27" t="s">
        <v>1264</v>
      </c>
      <c r="D1185" s="27">
        <v>48</v>
      </c>
      <c r="E1185" s="27">
        <v>0</v>
      </c>
      <c r="F1185" s="27">
        <v>0</v>
      </c>
      <c r="G1185" s="27" t="s">
        <v>1316</v>
      </c>
    </row>
    <row r="1186" spans="2:7">
      <c r="B1186" s="31" t="s">
        <v>2088</v>
      </c>
      <c r="C1186" s="27" t="s">
        <v>1264</v>
      </c>
      <c r="D1186" s="27">
        <v>48</v>
      </c>
      <c r="E1186" s="27">
        <v>480</v>
      </c>
      <c r="F1186" s="27">
        <v>0</v>
      </c>
      <c r="G1186" s="27" t="s">
        <v>1317</v>
      </c>
    </row>
    <row r="1187" spans="2:7">
      <c r="B1187" s="31" t="s">
        <v>2088</v>
      </c>
      <c r="C1187" s="27" t="s">
        <v>1264</v>
      </c>
      <c r="D1187" s="27">
        <v>48</v>
      </c>
      <c r="E1187" s="27">
        <v>480</v>
      </c>
      <c r="F1187" s="27">
        <v>4800</v>
      </c>
      <c r="G1187" s="27" t="s">
        <v>298</v>
      </c>
    </row>
    <row r="1188" spans="2:7">
      <c r="B1188" s="31" t="s">
        <v>2088</v>
      </c>
      <c r="C1188" s="27" t="s">
        <v>1264</v>
      </c>
      <c r="D1188" s="27">
        <v>48</v>
      </c>
      <c r="E1188" s="27">
        <v>480</v>
      </c>
      <c r="F1188" s="27">
        <v>4809</v>
      </c>
      <c r="G1188" s="27" t="s">
        <v>299</v>
      </c>
    </row>
    <row r="1189" spans="2:7">
      <c r="B1189" s="31" t="s">
        <v>2088</v>
      </c>
      <c r="C1189" s="27" t="s">
        <v>1264</v>
      </c>
      <c r="D1189" s="27">
        <v>48</v>
      </c>
      <c r="E1189" s="27">
        <v>481</v>
      </c>
      <c r="F1189" s="27">
        <v>0</v>
      </c>
      <c r="G1189" s="27" t="s">
        <v>1318</v>
      </c>
    </row>
    <row r="1190" spans="2:7">
      <c r="B1190" s="31" t="s">
        <v>2088</v>
      </c>
      <c r="C1190" s="27" t="s">
        <v>1264</v>
      </c>
      <c r="D1190" s="27">
        <v>48</v>
      </c>
      <c r="E1190" s="27">
        <v>481</v>
      </c>
      <c r="F1190" s="27">
        <v>4811</v>
      </c>
      <c r="G1190" s="27" t="s">
        <v>1318</v>
      </c>
    </row>
    <row r="1191" spans="2:7">
      <c r="B1191" s="31" t="s">
        <v>2088</v>
      </c>
      <c r="C1191" s="27" t="s">
        <v>1264</v>
      </c>
      <c r="D1191" s="27">
        <v>48</v>
      </c>
      <c r="E1191" s="27">
        <v>482</v>
      </c>
      <c r="F1191" s="27">
        <v>0</v>
      </c>
      <c r="G1191" s="27" t="s">
        <v>1319</v>
      </c>
    </row>
    <row r="1192" spans="2:7">
      <c r="B1192" s="31" t="s">
        <v>2088</v>
      </c>
      <c r="C1192" s="27" t="s">
        <v>1264</v>
      </c>
      <c r="D1192" s="27">
        <v>48</v>
      </c>
      <c r="E1192" s="27">
        <v>482</v>
      </c>
      <c r="F1192" s="27">
        <v>4821</v>
      </c>
      <c r="G1192" s="27" t="s">
        <v>1320</v>
      </c>
    </row>
    <row r="1193" spans="2:7">
      <c r="B1193" s="31" t="s">
        <v>2088</v>
      </c>
      <c r="C1193" s="27" t="s">
        <v>1264</v>
      </c>
      <c r="D1193" s="27">
        <v>48</v>
      </c>
      <c r="E1193" s="27">
        <v>482</v>
      </c>
      <c r="F1193" s="27">
        <v>4822</v>
      </c>
      <c r="G1193" s="27" t="s">
        <v>1321</v>
      </c>
    </row>
    <row r="1194" spans="2:7">
      <c r="B1194" s="31" t="s">
        <v>2088</v>
      </c>
      <c r="C1194" s="27" t="s">
        <v>1264</v>
      </c>
      <c r="D1194" s="27">
        <v>48</v>
      </c>
      <c r="E1194" s="27">
        <v>483</v>
      </c>
      <c r="F1194" s="27">
        <v>0</v>
      </c>
      <c r="G1194" s="27" t="s">
        <v>1322</v>
      </c>
    </row>
    <row r="1195" spans="2:7">
      <c r="B1195" s="31" t="s">
        <v>2088</v>
      </c>
      <c r="C1195" s="27" t="s">
        <v>1264</v>
      </c>
      <c r="D1195" s="27">
        <v>48</v>
      </c>
      <c r="E1195" s="27">
        <v>483</v>
      </c>
      <c r="F1195" s="27">
        <v>4831</v>
      </c>
      <c r="G1195" s="27" t="s">
        <v>1322</v>
      </c>
    </row>
    <row r="1196" spans="2:7">
      <c r="B1196" s="31" t="s">
        <v>2088</v>
      </c>
      <c r="C1196" s="27" t="s">
        <v>1264</v>
      </c>
      <c r="D1196" s="27">
        <v>48</v>
      </c>
      <c r="E1196" s="27">
        <v>484</v>
      </c>
      <c r="F1196" s="27">
        <v>0</v>
      </c>
      <c r="G1196" s="27" t="s">
        <v>1323</v>
      </c>
    </row>
    <row r="1197" spans="2:7">
      <c r="B1197" s="31" t="s">
        <v>2088</v>
      </c>
      <c r="C1197" s="27" t="s">
        <v>1264</v>
      </c>
      <c r="D1197" s="27">
        <v>48</v>
      </c>
      <c r="E1197" s="27">
        <v>484</v>
      </c>
      <c r="F1197" s="27">
        <v>4841</v>
      </c>
      <c r="G1197" s="27" t="s">
        <v>1324</v>
      </c>
    </row>
    <row r="1198" spans="2:7">
      <c r="B1198" s="31" t="s">
        <v>2088</v>
      </c>
      <c r="C1198" s="27" t="s">
        <v>1264</v>
      </c>
      <c r="D1198" s="27">
        <v>48</v>
      </c>
      <c r="E1198" s="27">
        <v>484</v>
      </c>
      <c r="F1198" s="27">
        <v>4842</v>
      </c>
      <c r="G1198" s="27" t="s">
        <v>1325</v>
      </c>
    </row>
    <row r="1199" spans="2:7">
      <c r="B1199" s="31" t="s">
        <v>2088</v>
      </c>
      <c r="C1199" s="27" t="s">
        <v>1264</v>
      </c>
      <c r="D1199" s="27">
        <v>48</v>
      </c>
      <c r="E1199" s="27">
        <v>485</v>
      </c>
      <c r="F1199" s="27">
        <v>0</v>
      </c>
      <c r="G1199" s="27" t="s">
        <v>1326</v>
      </c>
    </row>
    <row r="1200" spans="2:7">
      <c r="B1200" s="31" t="s">
        <v>2088</v>
      </c>
      <c r="C1200" s="27" t="s">
        <v>1264</v>
      </c>
      <c r="D1200" s="27">
        <v>48</v>
      </c>
      <c r="E1200" s="27">
        <v>485</v>
      </c>
      <c r="F1200" s="27">
        <v>4851</v>
      </c>
      <c r="G1200" s="27" t="s">
        <v>1327</v>
      </c>
    </row>
    <row r="1201" spans="2:7">
      <c r="B1201" s="31" t="s">
        <v>2088</v>
      </c>
      <c r="C1201" s="27" t="s">
        <v>1264</v>
      </c>
      <c r="D1201" s="27">
        <v>48</v>
      </c>
      <c r="E1201" s="27">
        <v>485</v>
      </c>
      <c r="F1201" s="27">
        <v>4852</v>
      </c>
      <c r="G1201" s="27" t="s">
        <v>1328</v>
      </c>
    </row>
    <row r="1202" spans="2:7">
      <c r="B1202" s="31" t="s">
        <v>2088</v>
      </c>
      <c r="C1202" s="27" t="s">
        <v>1264</v>
      </c>
      <c r="D1202" s="27">
        <v>48</v>
      </c>
      <c r="E1202" s="27">
        <v>485</v>
      </c>
      <c r="F1202" s="27">
        <v>4853</v>
      </c>
      <c r="G1202" s="27" t="s">
        <v>1329</v>
      </c>
    </row>
    <row r="1203" spans="2:7">
      <c r="B1203" s="31" t="s">
        <v>2088</v>
      </c>
      <c r="C1203" s="27" t="s">
        <v>1264</v>
      </c>
      <c r="D1203" s="27">
        <v>48</v>
      </c>
      <c r="E1203" s="27">
        <v>485</v>
      </c>
      <c r="F1203" s="27">
        <v>4854</v>
      </c>
      <c r="G1203" s="27" t="s">
        <v>1330</v>
      </c>
    </row>
    <row r="1204" spans="2:7">
      <c r="B1204" s="31" t="s">
        <v>2088</v>
      </c>
      <c r="C1204" s="27" t="s">
        <v>1264</v>
      </c>
      <c r="D1204" s="27">
        <v>48</v>
      </c>
      <c r="E1204" s="27">
        <v>485</v>
      </c>
      <c r="F1204" s="27">
        <v>4855</v>
      </c>
      <c r="G1204" s="27" t="s">
        <v>1331</v>
      </c>
    </row>
    <row r="1205" spans="2:7">
      <c r="B1205" s="31" t="s">
        <v>2088</v>
      </c>
      <c r="C1205" s="27" t="s">
        <v>1264</v>
      </c>
      <c r="D1205" s="27">
        <v>48</v>
      </c>
      <c r="E1205" s="27">
        <v>485</v>
      </c>
      <c r="F1205" s="27">
        <v>4856</v>
      </c>
      <c r="G1205" s="27" t="s">
        <v>1332</v>
      </c>
    </row>
    <row r="1206" spans="2:7">
      <c r="B1206" s="31" t="s">
        <v>2088</v>
      </c>
      <c r="C1206" s="27" t="s">
        <v>1264</v>
      </c>
      <c r="D1206" s="27">
        <v>48</v>
      </c>
      <c r="E1206" s="27">
        <v>489</v>
      </c>
      <c r="F1206" s="27">
        <v>0</v>
      </c>
      <c r="G1206" s="27" t="s">
        <v>1333</v>
      </c>
    </row>
    <row r="1207" spans="2:7">
      <c r="B1207" s="31" t="s">
        <v>2088</v>
      </c>
      <c r="C1207" s="27" t="s">
        <v>1264</v>
      </c>
      <c r="D1207" s="27">
        <v>48</v>
      </c>
      <c r="E1207" s="27">
        <v>489</v>
      </c>
      <c r="F1207" s="27">
        <v>4891</v>
      </c>
      <c r="G1207" s="27" t="s">
        <v>1334</v>
      </c>
    </row>
    <row r="1208" spans="2:7">
      <c r="B1208" s="31" t="s">
        <v>2088</v>
      </c>
      <c r="C1208" s="27" t="s">
        <v>1264</v>
      </c>
      <c r="D1208" s="27">
        <v>48</v>
      </c>
      <c r="E1208" s="27">
        <v>489</v>
      </c>
      <c r="F1208" s="27">
        <v>4899</v>
      </c>
      <c r="G1208" s="27" t="s">
        <v>1335</v>
      </c>
    </row>
    <row r="1209" spans="2:7">
      <c r="B1209" s="31" t="s">
        <v>2088</v>
      </c>
      <c r="C1209" s="27" t="s">
        <v>1264</v>
      </c>
      <c r="D1209" s="27">
        <v>49</v>
      </c>
      <c r="E1209" s="27">
        <v>0</v>
      </c>
      <c r="F1209" s="27">
        <v>0</v>
      </c>
      <c r="G1209" s="27" t="s">
        <v>1336</v>
      </c>
    </row>
    <row r="1210" spans="2:7">
      <c r="B1210" s="31" t="s">
        <v>2088</v>
      </c>
      <c r="C1210" s="27" t="s">
        <v>1264</v>
      </c>
      <c r="D1210" s="27">
        <v>49</v>
      </c>
      <c r="E1210" s="27">
        <v>490</v>
      </c>
      <c r="F1210" s="27">
        <v>0</v>
      </c>
      <c r="G1210" s="27" t="s">
        <v>1337</v>
      </c>
    </row>
    <row r="1211" spans="2:7">
      <c r="B1211" s="31" t="s">
        <v>2088</v>
      </c>
      <c r="C1211" s="27" t="s">
        <v>1264</v>
      </c>
      <c r="D1211" s="27">
        <v>49</v>
      </c>
      <c r="E1211" s="27">
        <v>490</v>
      </c>
      <c r="F1211" s="27">
        <v>4901</v>
      </c>
      <c r="G1211" s="27" t="s">
        <v>1338</v>
      </c>
    </row>
    <row r="1212" spans="2:7">
      <c r="B1212" s="31" t="s">
        <v>2088</v>
      </c>
      <c r="C1212" s="27" t="s">
        <v>1264</v>
      </c>
      <c r="D1212" s="27">
        <v>49</v>
      </c>
      <c r="E1212" s="27">
        <v>491</v>
      </c>
      <c r="F1212" s="27">
        <v>0</v>
      </c>
      <c r="G1212" s="27" t="s">
        <v>1336</v>
      </c>
    </row>
    <row r="1213" spans="2:7">
      <c r="B1213" s="31" t="s">
        <v>2088</v>
      </c>
      <c r="C1213" s="27" t="s">
        <v>1264</v>
      </c>
      <c r="D1213" s="27">
        <v>49</v>
      </c>
      <c r="E1213" s="27">
        <v>491</v>
      </c>
      <c r="F1213" s="27">
        <v>4911</v>
      </c>
      <c r="G1213" s="27" t="s">
        <v>1336</v>
      </c>
    </row>
    <row r="1214" spans="2:7">
      <c r="B1214" s="31" t="s">
        <v>2088</v>
      </c>
      <c r="C1214" s="27" t="s">
        <v>1339</v>
      </c>
      <c r="D1214" s="27">
        <v>0</v>
      </c>
      <c r="E1214" s="27">
        <v>0</v>
      </c>
      <c r="F1214" s="27">
        <v>0</v>
      </c>
      <c r="G1214" s="27" t="s">
        <v>1340</v>
      </c>
    </row>
    <row r="1215" spans="2:7">
      <c r="B1215" s="31" t="s">
        <v>2085</v>
      </c>
      <c r="C1215" s="27" t="s">
        <v>1339</v>
      </c>
      <c r="D1215" s="27">
        <v>50</v>
      </c>
      <c r="E1215" s="27">
        <v>0</v>
      </c>
      <c r="F1215" s="27">
        <v>0</v>
      </c>
      <c r="G1215" s="27" t="s">
        <v>1341</v>
      </c>
    </row>
    <row r="1216" spans="2:7">
      <c r="B1216" s="31" t="s">
        <v>2085</v>
      </c>
      <c r="C1216" s="27" t="s">
        <v>1339</v>
      </c>
      <c r="D1216" s="27">
        <v>50</v>
      </c>
      <c r="E1216" s="27">
        <v>500</v>
      </c>
      <c r="F1216" s="27">
        <v>0</v>
      </c>
      <c r="G1216" s="27" t="s">
        <v>1846</v>
      </c>
    </row>
    <row r="1217" spans="2:7">
      <c r="B1217" s="31" t="s">
        <v>2085</v>
      </c>
      <c r="C1217" s="27" t="s">
        <v>1339</v>
      </c>
      <c r="D1217" s="27">
        <v>50</v>
      </c>
      <c r="E1217" s="27">
        <v>500</v>
      </c>
      <c r="F1217" s="27">
        <v>5000</v>
      </c>
      <c r="G1217" s="27" t="s">
        <v>298</v>
      </c>
    </row>
    <row r="1218" spans="2:7">
      <c r="B1218" s="31" t="s">
        <v>2085</v>
      </c>
      <c r="C1218" s="27" t="s">
        <v>1339</v>
      </c>
      <c r="D1218" s="27">
        <v>50</v>
      </c>
      <c r="E1218" s="27">
        <v>500</v>
      </c>
      <c r="F1218" s="27">
        <v>5008</v>
      </c>
      <c r="G1218" s="27" t="s">
        <v>1847</v>
      </c>
    </row>
    <row r="1219" spans="2:7">
      <c r="B1219" s="31" t="s">
        <v>2085</v>
      </c>
      <c r="C1219" s="27" t="s">
        <v>1339</v>
      </c>
      <c r="D1219" s="27">
        <v>50</v>
      </c>
      <c r="E1219" s="27">
        <v>500</v>
      </c>
      <c r="F1219" s="27">
        <v>5009</v>
      </c>
      <c r="G1219" s="27" t="s">
        <v>299</v>
      </c>
    </row>
    <row r="1220" spans="2:7">
      <c r="B1220" s="31" t="s">
        <v>2085</v>
      </c>
      <c r="C1220" s="27" t="s">
        <v>1339</v>
      </c>
      <c r="D1220" s="27">
        <v>50</v>
      </c>
      <c r="E1220" s="27">
        <v>501</v>
      </c>
      <c r="F1220" s="27">
        <v>0</v>
      </c>
      <c r="G1220" s="27" t="s">
        <v>1341</v>
      </c>
    </row>
    <row r="1221" spans="2:7">
      <c r="B1221" s="31" t="s">
        <v>2085</v>
      </c>
      <c r="C1221" s="27" t="s">
        <v>1339</v>
      </c>
      <c r="D1221" s="27">
        <v>50</v>
      </c>
      <c r="E1221" s="27">
        <v>501</v>
      </c>
      <c r="F1221" s="27">
        <v>5011</v>
      </c>
      <c r="G1221" s="27" t="s">
        <v>1848</v>
      </c>
    </row>
    <row r="1222" spans="2:7">
      <c r="B1222" s="31" t="s">
        <v>2085</v>
      </c>
      <c r="C1222" s="27" t="s">
        <v>1339</v>
      </c>
      <c r="D1222" s="27">
        <v>50</v>
      </c>
      <c r="E1222" s="27">
        <v>501</v>
      </c>
      <c r="F1222" s="27">
        <v>5019</v>
      </c>
      <c r="G1222" s="27" t="s">
        <v>1849</v>
      </c>
    </row>
    <row r="1223" spans="2:7">
      <c r="B1223" s="31" t="s">
        <v>2085</v>
      </c>
      <c r="C1223" s="27" t="s">
        <v>1339</v>
      </c>
      <c r="D1223" s="27">
        <v>51</v>
      </c>
      <c r="E1223" s="27">
        <v>0</v>
      </c>
      <c r="F1223" s="27">
        <v>0</v>
      </c>
      <c r="G1223" s="27" t="s">
        <v>1342</v>
      </c>
    </row>
    <row r="1224" spans="2:7">
      <c r="B1224" s="31" t="s">
        <v>2085</v>
      </c>
      <c r="C1224" s="27" t="s">
        <v>1339</v>
      </c>
      <c r="D1224" s="27">
        <v>51</v>
      </c>
      <c r="E1224" s="27">
        <v>510</v>
      </c>
      <c r="F1224" s="27">
        <v>0</v>
      </c>
      <c r="G1224" s="27" t="s">
        <v>1850</v>
      </c>
    </row>
    <row r="1225" spans="2:7">
      <c r="B1225" s="31" t="s">
        <v>2085</v>
      </c>
      <c r="C1225" s="27" t="s">
        <v>1339</v>
      </c>
      <c r="D1225" s="27">
        <v>51</v>
      </c>
      <c r="E1225" s="27">
        <v>510</v>
      </c>
      <c r="F1225" s="27">
        <v>5100</v>
      </c>
      <c r="G1225" s="27" t="s">
        <v>298</v>
      </c>
    </row>
    <row r="1226" spans="2:7">
      <c r="B1226" s="31" t="s">
        <v>2085</v>
      </c>
      <c r="C1226" s="27" t="s">
        <v>1339</v>
      </c>
      <c r="D1226" s="27">
        <v>51</v>
      </c>
      <c r="E1226" s="27">
        <v>510</v>
      </c>
      <c r="F1226" s="27">
        <v>5108</v>
      </c>
      <c r="G1226" s="27" t="s">
        <v>1847</v>
      </c>
    </row>
    <row r="1227" spans="2:7">
      <c r="B1227" s="31" t="s">
        <v>2085</v>
      </c>
      <c r="C1227" s="27" t="s">
        <v>1339</v>
      </c>
      <c r="D1227" s="27">
        <v>51</v>
      </c>
      <c r="E1227" s="27">
        <v>510</v>
      </c>
      <c r="F1227" s="27">
        <v>5109</v>
      </c>
      <c r="G1227" s="27" t="s">
        <v>299</v>
      </c>
    </row>
    <row r="1228" spans="2:7">
      <c r="B1228" s="31" t="s">
        <v>2085</v>
      </c>
      <c r="C1228" s="27" t="s">
        <v>1339</v>
      </c>
      <c r="D1228" s="27">
        <v>51</v>
      </c>
      <c r="E1228" s="27">
        <v>511</v>
      </c>
      <c r="F1228" s="27">
        <v>0</v>
      </c>
      <c r="G1228" s="27" t="s">
        <v>1851</v>
      </c>
    </row>
    <row r="1229" spans="2:7">
      <c r="B1229" s="31" t="s">
        <v>2085</v>
      </c>
      <c r="C1229" s="27" t="s">
        <v>1339</v>
      </c>
      <c r="D1229" s="27">
        <v>51</v>
      </c>
      <c r="E1229" s="27">
        <v>511</v>
      </c>
      <c r="F1229" s="27">
        <v>5111</v>
      </c>
      <c r="G1229" s="27" t="s">
        <v>1852</v>
      </c>
    </row>
    <row r="1230" spans="2:7">
      <c r="B1230" s="31" t="s">
        <v>2085</v>
      </c>
      <c r="C1230" s="27" t="s">
        <v>1339</v>
      </c>
      <c r="D1230" s="27">
        <v>51</v>
      </c>
      <c r="E1230" s="27">
        <v>511</v>
      </c>
      <c r="F1230" s="27">
        <v>5112</v>
      </c>
      <c r="G1230" s="27" t="s">
        <v>1853</v>
      </c>
    </row>
    <row r="1231" spans="2:7">
      <c r="B1231" s="31" t="s">
        <v>2085</v>
      </c>
      <c r="C1231" s="27" t="s">
        <v>1339</v>
      </c>
      <c r="D1231" s="27">
        <v>51</v>
      </c>
      <c r="E1231" s="27">
        <v>511</v>
      </c>
      <c r="F1231" s="27">
        <v>5113</v>
      </c>
      <c r="G1231" s="27" t="s">
        <v>1854</v>
      </c>
    </row>
    <row r="1232" spans="2:7">
      <c r="B1232" s="31" t="s">
        <v>2085</v>
      </c>
      <c r="C1232" s="27" t="s">
        <v>1339</v>
      </c>
      <c r="D1232" s="27">
        <v>51</v>
      </c>
      <c r="E1232" s="27">
        <v>512</v>
      </c>
      <c r="F1232" s="27">
        <v>0</v>
      </c>
      <c r="G1232" s="27" t="s">
        <v>1855</v>
      </c>
    </row>
    <row r="1233" spans="2:7">
      <c r="B1233" s="31" t="s">
        <v>2085</v>
      </c>
      <c r="C1233" s="27" t="s">
        <v>1339</v>
      </c>
      <c r="D1233" s="27">
        <v>51</v>
      </c>
      <c r="E1233" s="27">
        <v>512</v>
      </c>
      <c r="F1233" s="27">
        <v>5121</v>
      </c>
      <c r="G1233" s="27" t="s">
        <v>1856</v>
      </c>
    </row>
    <row r="1234" spans="2:7">
      <c r="B1234" s="31" t="s">
        <v>2085</v>
      </c>
      <c r="C1234" s="27" t="s">
        <v>1339</v>
      </c>
      <c r="D1234" s="27">
        <v>51</v>
      </c>
      <c r="E1234" s="27">
        <v>512</v>
      </c>
      <c r="F1234" s="27">
        <v>5122</v>
      </c>
      <c r="G1234" s="27" t="s">
        <v>1857</v>
      </c>
    </row>
    <row r="1235" spans="2:7">
      <c r="B1235" s="31" t="s">
        <v>2085</v>
      </c>
      <c r="C1235" s="27" t="s">
        <v>1339</v>
      </c>
      <c r="D1235" s="27">
        <v>51</v>
      </c>
      <c r="E1235" s="27">
        <v>512</v>
      </c>
      <c r="F1235" s="27">
        <v>5123</v>
      </c>
      <c r="G1235" s="27" t="s">
        <v>1858</v>
      </c>
    </row>
    <row r="1236" spans="2:7">
      <c r="B1236" s="31" t="s">
        <v>2085</v>
      </c>
      <c r="C1236" s="27" t="s">
        <v>1339</v>
      </c>
      <c r="D1236" s="27">
        <v>51</v>
      </c>
      <c r="E1236" s="27">
        <v>512</v>
      </c>
      <c r="F1236" s="27">
        <v>5129</v>
      </c>
      <c r="G1236" s="27" t="s">
        <v>1859</v>
      </c>
    </row>
    <row r="1237" spans="2:7">
      <c r="B1237" s="31" t="s">
        <v>2085</v>
      </c>
      <c r="C1237" s="27" t="s">
        <v>1339</v>
      </c>
      <c r="D1237" s="27">
        <v>51</v>
      </c>
      <c r="E1237" s="27">
        <v>513</v>
      </c>
      <c r="F1237" s="27">
        <v>0</v>
      </c>
      <c r="G1237" s="27" t="s">
        <v>1860</v>
      </c>
    </row>
    <row r="1238" spans="2:7">
      <c r="B1238" s="31" t="s">
        <v>2085</v>
      </c>
      <c r="C1238" s="27" t="s">
        <v>1339</v>
      </c>
      <c r="D1238" s="27">
        <v>51</v>
      </c>
      <c r="E1238" s="27">
        <v>513</v>
      </c>
      <c r="F1238" s="27">
        <v>5131</v>
      </c>
      <c r="G1238" s="27" t="s">
        <v>1861</v>
      </c>
    </row>
    <row r="1239" spans="2:7">
      <c r="B1239" s="31" t="s">
        <v>2085</v>
      </c>
      <c r="C1239" s="27" t="s">
        <v>1339</v>
      </c>
      <c r="D1239" s="27">
        <v>51</v>
      </c>
      <c r="E1239" s="27">
        <v>513</v>
      </c>
      <c r="F1239" s="27">
        <v>5132</v>
      </c>
      <c r="G1239" s="27" t="s">
        <v>1862</v>
      </c>
    </row>
    <row r="1240" spans="2:7">
      <c r="B1240" s="31" t="s">
        <v>2085</v>
      </c>
      <c r="C1240" s="27" t="s">
        <v>1339</v>
      </c>
      <c r="D1240" s="27">
        <v>51</v>
      </c>
      <c r="E1240" s="27">
        <v>513</v>
      </c>
      <c r="F1240" s="27">
        <v>5133</v>
      </c>
      <c r="G1240" s="27" t="s">
        <v>1863</v>
      </c>
    </row>
    <row r="1241" spans="2:7">
      <c r="B1241" s="31" t="s">
        <v>2085</v>
      </c>
      <c r="C1241" s="27" t="s">
        <v>1339</v>
      </c>
      <c r="D1241" s="27">
        <v>51</v>
      </c>
      <c r="E1241" s="27">
        <v>513</v>
      </c>
      <c r="F1241" s="27">
        <v>5139</v>
      </c>
      <c r="G1241" s="27" t="s">
        <v>1864</v>
      </c>
    </row>
    <row r="1242" spans="2:7">
      <c r="B1242" s="31" t="s">
        <v>2085</v>
      </c>
      <c r="C1242" s="27" t="s">
        <v>1339</v>
      </c>
      <c r="D1242" s="27">
        <v>52</v>
      </c>
      <c r="E1242" s="27">
        <v>0</v>
      </c>
      <c r="F1242" s="27">
        <v>0</v>
      </c>
      <c r="G1242" s="27" t="s">
        <v>1343</v>
      </c>
    </row>
    <row r="1243" spans="2:7">
      <c r="B1243" s="31" t="s">
        <v>2085</v>
      </c>
      <c r="C1243" s="27" t="s">
        <v>1339</v>
      </c>
      <c r="D1243" s="27">
        <v>52</v>
      </c>
      <c r="E1243" s="27">
        <v>520</v>
      </c>
      <c r="F1243" s="27">
        <v>0</v>
      </c>
      <c r="G1243" s="27" t="s">
        <v>1865</v>
      </c>
    </row>
    <row r="1244" spans="2:7">
      <c r="B1244" s="31" t="s">
        <v>2085</v>
      </c>
      <c r="C1244" s="27" t="s">
        <v>1339</v>
      </c>
      <c r="D1244" s="27">
        <v>52</v>
      </c>
      <c r="E1244" s="27">
        <v>520</v>
      </c>
      <c r="F1244" s="27">
        <v>5200</v>
      </c>
      <c r="G1244" s="27" t="s">
        <v>298</v>
      </c>
    </row>
    <row r="1245" spans="2:7">
      <c r="B1245" s="31" t="s">
        <v>2085</v>
      </c>
      <c r="C1245" s="27" t="s">
        <v>1339</v>
      </c>
      <c r="D1245" s="27">
        <v>52</v>
      </c>
      <c r="E1245" s="27">
        <v>520</v>
      </c>
      <c r="F1245" s="27">
        <v>5208</v>
      </c>
      <c r="G1245" s="27" t="s">
        <v>1847</v>
      </c>
    </row>
    <row r="1246" spans="2:7">
      <c r="B1246" s="31" t="s">
        <v>2085</v>
      </c>
      <c r="C1246" s="27" t="s">
        <v>1339</v>
      </c>
      <c r="D1246" s="27">
        <v>52</v>
      </c>
      <c r="E1246" s="27">
        <v>520</v>
      </c>
      <c r="F1246" s="27">
        <v>5209</v>
      </c>
      <c r="G1246" s="27" t="s">
        <v>299</v>
      </c>
    </row>
    <row r="1247" spans="2:7">
      <c r="B1247" s="31" t="s">
        <v>2085</v>
      </c>
      <c r="C1247" s="27" t="s">
        <v>1339</v>
      </c>
      <c r="D1247" s="27">
        <v>52</v>
      </c>
      <c r="E1247" s="27">
        <v>521</v>
      </c>
      <c r="F1247" s="27">
        <v>0</v>
      </c>
      <c r="G1247" s="27" t="s">
        <v>1866</v>
      </c>
    </row>
    <row r="1248" spans="2:7">
      <c r="B1248" s="31" t="s">
        <v>2085</v>
      </c>
      <c r="C1248" s="27" t="s">
        <v>1339</v>
      </c>
      <c r="D1248" s="27">
        <v>52</v>
      </c>
      <c r="E1248" s="27">
        <v>521</v>
      </c>
      <c r="F1248" s="27">
        <v>5211</v>
      </c>
      <c r="G1248" s="27" t="s">
        <v>1867</v>
      </c>
    </row>
    <row r="1249" spans="2:7">
      <c r="B1249" s="31" t="s">
        <v>2085</v>
      </c>
      <c r="C1249" s="27" t="s">
        <v>1339</v>
      </c>
      <c r="D1249" s="27">
        <v>52</v>
      </c>
      <c r="E1249" s="27">
        <v>521</v>
      </c>
      <c r="F1249" s="27">
        <v>5212</v>
      </c>
      <c r="G1249" s="27" t="s">
        <v>1868</v>
      </c>
    </row>
    <row r="1250" spans="2:7">
      <c r="B1250" s="31" t="s">
        <v>2085</v>
      </c>
      <c r="C1250" s="27" t="s">
        <v>1339</v>
      </c>
      <c r="D1250" s="27">
        <v>52</v>
      </c>
      <c r="E1250" s="27">
        <v>521</v>
      </c>
      <c r="F1250" s="27">
        <v>5213</v>
      </c>
      <c r="G1250" s="27" t="s">
        <v>1869</v>
      </c>
    </row>
    <row r="1251" spans="2:7">
      <c r="B1251" s="31" t="s">
        <v>2085</v>
      </c>
      <c r="C1251" s="27" t="s">
        <v>1339</v>
      </c>
      <c r="D1251" s="27">
        <v>52</v>
      </c>
      <c r="E1251" s="27">
        <v>521</v>
      </c>
      <c r="F1251" s="27">
        <v>5214</v>
      </c>
      <c r="G1251" s="27" t="s">
        <v>1870</v>
      </c>
    </row>
    <row r="1252" spans="2:7">
      <c r="B1252" s="31" t="s">
        <v>2085</v>
      </c>
      <c r="C1252" s="27" t="s">
        <v>1339</v>
      </c>
      <c r="D1252" s="27">
        <v>52</v>
      </c>
      <c r="E1252" s="27">
        <v>521</v>
      </c>
      <c r="F1252" s="27">
        <v>5215</v>
      </c>
      <c r="G1252" s="27" t="s">
        <v>1871</v>
      </c>
    </row>
    <row r="1253" spans="2:7">
      <c r="B1253" s="31" t="s">
        <v>2085</v>
      </c>
      <c r="C1253" s="27" t="s">
        <v>1339</v>
      </c>
      <c r="D1253" s="27">
        <v>52</v>
      </c>
      <c r="E1253" s="27">
        <v>521</v>
      </c>
      <c r="F1253" s="27">
        <v>5216</v>
      </c>
      <c r="G1253" s="27" t="s">
        <v>1872</v>
      </c>
    </row>
    <row r="1254" spans="2:7">
      <c r="B1254" s="31" t="s">
        <v>2085</v>
      </c>
      <c r="C1254" s="27" t="s">
        <v>1339</v>
      </c>
      <c r="D1254" s="27">
        <v>52</v>
      </c>
      <c r="E1254" s="27">
        <v>521</v>
      </c>
      <c r="F1254" s="27">
        <v>5219</v>
      </c>
      <c r="G1254" s="27" t="s">
        <v>1873</v>
      </c>
    </row>
    <row r="1255" spans="2:7">
      <c r="B1255" s="31" t="s">
        <v>2085</v>
      </c>
      <c r="C1255" s="27" t="s">
        <v>1339</v>
      </c>
      <c r="D1255" s="27">
        <v>52</v>
      </c>
      <c r="E1255" s="27">
        <v>522</v>
      </c>
      <c r="F1255" s="27">
        <v>0</v>
      </c>
      <c r="G1255" s="27" t="s">
        <v>1874</v>
      </c>
    </row>
    <row r="1256" spans="2:7">
      <c r="B1256" s="31" t="s">
        <v>2085</v>
      </c>
      <c r="C1256" s="27" t="s">
        <v>1339</v>
      </c>
      <c r="D1256" s="27">
        <v>52</v>
      </c>
      <c r="E1256" s="27">
        <v>522</v>
      </c>
      <c r="F1256" s="27">
        <v>5221</v>
      </c>
      <c r="G1256" s="27" t="s">
        <v>1875</v>
      </c>
    </row>
    <row r="1257" spans="2:7">
      <c r="B1257" s="31" t="s">
        <v>2085</v>
      </c>
      <c r="C1257" s="27" t="s">
        <v>1339</v>
      </c>
      <c r="D1257" s="27">
        <v>52</v>
      </c>
      <c r="E1257" s="27">
        <v>522</v>
      </c>
      <c r="F1257" s="27">
        <v>5222</v>
      </c>
      <c r="G1257" s="27" t="s">
        <v>1876</v>
      </c>
    </row>
    <row r="1258" spans="2:7">
      <c r="B1258" s="31" t="s">
        <v>2085</v>
      </c>
      <c r="C1258" s="27" t="s">
        <v>1339</v>
      </c>
      <c r="D1258" s="27">
        <v>52</v>
      </c>
      <c r="E1258" s="27">
        <v>522</v>
      </c>
      <c r="F1258" s="27">
        <v>5223</v>
      </c>
      <c r="G1258" s="27" t="s">
        <v>1877</v>
      </c>
    </row>
    <row r="1259" spans="2:7">
      <c r="B1259" s="31" t="s">
        <v>2085</v>
      </c>
      <c r="C1259" s="27" t="s">
        <v>1339</v>
      </c>
      <c r="D1259" s="27">
        <v>52</v>
      </c>
      <c r="E1259" s="27">
        <v>522</v>
      </c>
      <c r="F1259" s="27">
        <v>5224</v>
      </c>
      <c r="G1259" s="27" t="s">
        <v>1878</v>
      </c>
    </row>
    <row r="1260" spans="2:7">
      <c r="B1260" s="31" t="s">
        <v>2085</v>
      </c>
      <c r="C1260" s="27" t="s">
        <v>1339</v>
      </c>
      <c r="D1260" s="27">
        <v>52</v>
      </c>
      <c r="E1260" s="27">
        <v>522</v>
      </c>
      <c r="F1260" s="27">
        <v>5225</v>
      </c>
      <c r="G1260" s="27" t="s">
        <v>1879</v>
      </c>
    </row>
    <row r="1261" spans="2:7">
      <c r="B1261" s="31" t="s">
        <v>2085</v>
      </c>
      <c r="C1261" s="27" t="s">
        <v>1339</v>
      </c>
      <c r="D1261" s="27">
        <v>52</v>
      </c>
      <c r="E1261" s="27">
        <v>522</v>
      </c>
      <c r="F1261" s="27">
        <v>5226</v>
      </c>
      <c r="G1261" s="27" t="s">
        <v>1880</v>
      </c>
    </row>
    <row r="1262" spans="2:7">
      <c r="B1262" s="31" t="s">
        <v>2085</v>
      </c>
      <c r="C1262" s="27" t="s">
        <v>1339</v>
      </c>
      <c r="D1262" s="27">
        <v>52</v>
      </c>
      <c r="E1262" s="27">
        <v>522</v>
      </c>
      <c r="F1262" s="27">
        <v>5227</v>
      </c>
      <c r="G1262" s="27" t="s">
        <v>1881</v>
      </c>
    </row>
    <row r="1263" spans="2:7">
      <c r="B1263" s="31" t="s">
        <v>2085</v>
      </c>
      <c r="C1263" s="27" t="s">
        <v>1339</v>
      </c>
      <c r="D1263" s="27">
        <v>52</v>
      </c>
      <c r="E1263" s="27">
        <v>522</v>
      </c>
      <c r="F1263" s="27">
        <v>5229</v>
      </c>
      <c r="G1263" s="27" t="s">
        <v>1882</v>
      </c>
    </row>
    <row r="1264" spans="2:7">
      <c r="B1264" s="31" t="s">
        <v>2085</v>
      </c>
      <c r="C1264" s="27" t="s">
        <v>1339</v>
      </c>
      <c r="D1264" s="27">
        <v>53</v>
      </c>
      <c r="E1264" s="27">
        <v>0</v>
      </c>
      <c r="F1264" s="27">
        <v>0</v>
      </c>
      <c r="G1264" s="27" t="s">
        <v>1344</v>
      </c>
    </row>
    <row r="1265" spans="2:7">
      <c r="B1265" s="31" t="s">
        <v>2085</v>
      </c>
      <c r="C1265" s="27" t="s">
        <v>1339</v>
      </c>
      <c r="D1265" s="27">
        <v>53</v>
      </c>
      <c r="E1265" s="27">
        <v>530</v>
      </c>
      <c r="F1265" s="27">
        <v>0</v>
      </c>
      <c r="G1265" s="27" t="s">
        <v>1883</v>
      </c>
    </row>
    <row r="1266" spans="2:7">
      <c r="B1266" s="31" t="s">
        <v>2085</v>
      </c>
      <c r="C1266" s="27" t="s">
        <v>1339</v>
      </c>
      <c r="D1266" s="27">
        <v>53</v>
      </c>
      <c r="E1266" s="27">
        <v>530</v>
      </c>
      <c r="F1266" s="27">
        <v>5300</v>
      </c>
      <c r="G1266" s="27" t="s">
        <v>298</v>
      </c>
    </row>
    <row r="1267" spans="2:7">
      <c r="B1267" s="31" t="s">
        <v>2085</v>
      </c>
      <c r="C1267" s="27" t="s">
        <v>1339</v>
      </c>
      <c r="D1267" s="27">
        <v>53</v>
      </c>
      <c r="E1267" s="27">
        <v>530</v>
      </c>
      <c r="F1267" s="27">
        <v>5308</v>
      </c>
      <c r="G1267" s="27" t="s">
        <v>1847</v>
      </c>
    </row>
    <row r="1268" spans="2:7">
      <c r="B1268" s="31" t="s">
        <v>2085</v>
      </c>
      <c r="C1268" s="27" t="s">
        <v>1339</v>
      </c>
      <c r="D1268" s="27">
        <v>53</v>
      </c>
      <c r="E1268" s="27">
        <v>530</v>
      </c>
      <c r="F1268" s="27">
        <v>5309</v>
      </c>
      <c r="G1268" s="27" t="s">
        <v>299</v>
      </c>
    </row>
    <row r="1269" spans="2:7">
      <c r="B1269" s="31" t="s">
        <v>2085</v>
      </c>
      <c r="C1269" s="27" t="s">
        <v>1339</v>
      </c>
      <c r="D1269" s="27">
        <v>53</v>
      </c>
      <c r="E1269" s="27">
        <v>531</v>
      </c>
      <c r="F1269" s="27">
        <v>0</v>
      </c>
      <c r="G1269" s="27" t="s">
        <v>1884</v>
      </c>
    </row>
    <row r="1270" spans="2:7">
      <c r="B1270" s="31" t="s">
        <v>2085</v>
      </c>
      <c r="C1270" s="27" t="s">
        <v>1339</v>
      </c>
      <c r="D1270" s="27">
        <v>53</v>
      </c>
      <c r="E1270" s="27">
        <v>531</v>
      </c>
      <c r="F1270" s="27">
        <v>5311</v>
      </c>
      <c r="G1270" s="27" t="s">
        <v>1885</v>
      </c>
    </row>
    <row r="1271" spans="2:7">
      <c r="B1271" s="31" t="s">
        <v>2085</v>
      </c>
      <c r="C1271" s="27" t="s">
        <v>1339</v>
      </c>
      <c r="D1271" s="27">
        <v>53</v>
      </c>
      <c r="E1271" s="27">
        <v>531</v>
      </c>
      <c r="F1271" s="27">
        <v>5312</v>
      </c>
      <c r="G1271" s="27" t="s">
        <v>1886</v>
      </c>
    </row>
    <row r="1272" spans="2:7">
      <c r="B1272" s="31" t="s">
        <v>2085</v>
      </c>
      <c r="C1272" s="27" t="s">
        <v>1339</v>
      </c>
      <c r="D1272" s="27">
        <v>53</v>
      </c>
      <c r="E1272" s="27">
        <v>531</v>
      </c>
      <c r="F1272" s="27">
        <v>5313</v>
      </c>
      <c r="G1272" s="27" t="s">
        <v>1887</v>
      </c>
    </row>
    <row r="1273" spans="2:7">
      <c r="B1273" s="31" t="s">
        <v>2085</v>
      </c>
      <c r="C1273" s="27" t="s">
        <v>1339</v>
      </c>
      <c r="D1273" s="27">
        <v>53</v>
      </c>
      <c r="E1273" s="27">
        <v>531</v>
      </c>
      <c r="F1273" s="27">
        <v>5314</v>
      </c>
      <c r="G1273" s="27" t="s">
        <v>1888</v>
      </c>
    </row>
    <row r="1274" spans="2:7">
      <c r="B1274" s="31" t="s">
        <v>2085</v>
      </c>
      <c r="C1274" s="27" t="s">
        <v>1339</v>
      </c>
      <c r="D1274" s="27">
        <v>53</v>
      </c>
      <c r="E1274" s="27">
        <v>531</v>
      </c>
      <c r="F1274" s="27">
        <v>5319</v>
      </c>
      <c r="G1274" s="27" t="s">
        <v>1889</v>
      </c>
    </row>
    <row r="1275" spans="2:7">
      <c r="B1275" s="31" t="s">
        <v>2085</v>
      </c>
      <c r="C1275" s="27" t="s">
        <v>1339</v>
      </c>
      <c r="D1275" s="27">
        <v>53</v>
      </c>
      <c r="E1275" s="27">
        <v>532</v>
      </c>
      <c r="F1275" s="27">
        <v>0</v>
      </c>
      <c r="G1275" s="27" t="s">
        <v>1890</v>
      </c>
    </row>
    <row r="1276" spans="2:7">
      <c r="B1276" s="31" t="s">
        <v>2085</v>
      </c>
      <c r="C1276" s="27" t="s">
        <v>1339</v>
      </c>
      <c r="D1276" s="27">
        <v>53</v>
      </c>
      <c r="E1276" s="27">
        <v>532</v>
      </c>
      <c r="F1276" s="27">
        <v>5321</v>
      </c>
      <c r="G1276" s="27" t="s">
        <v>1891</v>
      </c>
    </row>
    <row r="1277" spans="2:7">
      <c r="B1277" s="31" t="s">
        <v>2085</v>
      </c>
      <c r="C1277" s="27" t="s">
        <v>1339</v>
      </c>
      <c r="D1277" s="27">
        <v>53</v>
      </c>
      <c r="E1277" s="27">
        <v>532</v>
      </c>
      <c r="F1277" s="27">
        <v>5322</v>
      </c>
      <c r="G1277" s="27" t="s">
        <v>1892</v>
      </c>
    </row>
    <row r="1278" spans="2:7">
      <c r="B1278" s="31" t="s">
        <v>2085</v>
      </c>
      <c r="C1278" s="27" t="s">
        <v>1339</v>
      </c>
      <c r="D1278" s="27">
        <v>53</v>
      </c>
      <c r="E1278" s="27">
        <v>532</v>
      </c>
      <c r="F1278" s="27">
        <v>5329</v>
      </c>
      <c r="G1278" s="27" t="s">
        <v>1893</v>
      </c>
    </row>
    <row r="1279" spans="2:7">
      <c r="B1279" s="31" t="s">
        <v>2085</v>
      </c>
      <c r="C1279" s="27" t="s">
        <v>1339</v>
      </c>
      <c r="D1279" s="27">
        <v>53</v>
      </c>
      <c r="E1279" s="27">
        <v>533</v>
      </c>
      <c r="F1279" s="27">
        <v>0</v>
      </c>
      <c r="G1279" s="27" t="s">
        <v>1894</v>
      </c>
    </row>
    <row r="1280" spans="2:7">
      <c r="B1280" s="31" t="s">
        <v>2085</v>
      </c>
      <c r="C1280" s="27" t="s">
        <v>1339</v>
      </c>
      <c r="D1280" s="27">
        <v>53</v>
      </c>
      <c r="E1280" s="27">
        <v>533</v>
      </c>
      <c r="F1280" s="27">
        <v>5331</v>
      </c>
      <c r="G1280" s="27" t="s">
        <v>1895</v>
      </c>
    </row>
    <row r="1281" spans="2:7">
      <c r="B1281" s="31" t="s">
        <v>2085</v>
      </c>
      <c r="C1281" s="27" t="s">
        <v>1339</v>
      </c>
      <c r="D1281" s="27">
        <v>53</v>
      </c>
      <c r="E1281" s="27">
        <v>533</v>
      </c>
      <c r="F1281" s="27">
        <v>5332</v>
      </c>
      <c r="G1281" s="27" t="s">
        <v>1896</v>
      </c>
    </row>
    <row r="1282" spans="2:7">
      <c r="B1282" s="31" t="s">
        <v>2085</v>
      </c>
      <c r="C1282" s="27" t="s">
        <v>1339</v>
      </c>
      <c r="D1282" s="27">
        <v>53</v>
      </c>
      <c r="E1282" s="27">
        <v>534</v>
      </c>
      <c r="F1282" s="27">
        <v>0</v>
      </c>
      <c r="G1282" s="27" t="s">
        <v>1897</v>
      </c>
    </row>
    <row r="1283" spans="2:7">
      <c r="B1283" s="31" t="s">
        <v>2085</v>
      </c>
      <c r="C1283" s="27" t="s">
        <v>1339</v>
      </c>
      <c r="D1283" s="27">
        <v>53</v>
      </c>
      <c r="E1283" s="27">
        <v>534</v>
      </c>
      <c r="F1283" s="27">
        <v>5341</v>
      </c>
      <c r="G1283" s="27" t="s">
        <v>1898</v>
      </c>
    </row>
    <row r="1284" spans="2:7">
      <c r="B1284" s="31" t="s">
        <v>2085</v>
      </c>
      <c r="C1284" s="27" t="s">
        <v>1339</v>
      </c>
      <c r="D1284" s="27">
        <v>53</v>
      </c>
      <c r="E1284" s="27">
        <v>534</v>
      </c>
      <c r="F1284" s="27">
        <v>5342</v>
      </c>
      <c r="G1284" s="27" t="s">
        <v>1899</v>
      </c>
    </row>
    <row r="1285" spans="2:7">
      <c r="B1285" s="31" t="s">
        <v>2085</v>
      </c>
      <c r="C1285" s="27" t="s">
        <v>1339</v>
      </c>
      <c r="D1285" s="27">
        <v>53</v>
      </c>
      <c r="E1285" s="27">
        <v>534</v>
      </c>
      <c r="F1285" s="27">
        <v>5349</v>
      </c>
      <c r="G1285" s="27" t="s">
        <v>1900</v>
      </c>
    </row>
    <row r="1286" spans="2:7">
      <c r="B1286" s="31" t="s">
        <v>2085</v>
      </c>
      <c r="C1286" s="27" t="s">
        <v>1339</v>
      </c>
      <c r="D1286" s="27">
        <v>53</v>
      </c>
      <c r="E1286" s="27">
        <v>535</v>
      </c>
      <c r="F1286" s="27">
        <v>0</v>
      </c>
      <c r="G1286" s="27" t="s">
        <v>1901</v>
      </c>
    </row>
    <row r="1287" spans="2:7">
      <c r="B1287" s="31" t="s">
        <v>2085</v>
      </c>
      <c r="C1287" s="27" t="s">
        <v>1339</v>
      </c>
      <c r="D1287" s="27">
        <v>53</v>
      </c>
      <c r="E1287" s="27">
        <v>535</v>
      </c>
      <c r="F1287" s="27">
        <v>5351</v>
      </c>
      <c r="G1287" s="27" t="s">
        <v>1902</v>
      </c>
    </row>
    <row r="1288" spans="2:7">
      <c r="B1288" s="31" t="s">
        <v>2085</v>
      </c>
      <c r="C1288" s="27" t="s">
        <v>1339</v>
      </c>
      <c r="D1288" s="27">
        <v>53</v>
      </c>
      <c r="E1288" s="27">
        <v>535</v>
      </c>
      <c r="F1288" s="27">
        <v>5352</v>
      </c>
      <c r="G1288" s="27" t="s">
        <v>1903</v>
      </c>
    </row>
    <row r="1289" spans="2:7">
      <c r="B1289" s="31" t="s">
        <v>2085</v>
      </c>
      <c r="C1289" s="27" t="s">
        <v>1339</v>
      </c>
      <c r="D1289" s="27">
        <v>53</v>
      </c>
      <c r="E1289" s="27">
        <v>536</v>
      </c>
      <c r="F1289" s="27">
        <v>0</v>
      </c>
      <c r="G1289" s="27" t="s">
        <v>1904</v>
      </c>
    </row>
    <row r="1290" spans="2:7">
      <c r="B1290" s="31" t="s">
        <v>2085</v>
      </c>
      <c r="C1290" s="27" t="s">
        <v>1339</v>
      </c>
      <c r="D1290" s="27">
        <v>53</v>
      </c>
      <c r="E1290" s="27">
        <v>536</v>
      </c>
      <c r="F1290" s="27">
        <v>5361</v>
      </c>
      <c r="G1290" s="27" t="s">
        <v>1905</v>
      </c>
    </row>
    <row r="1291" spans="2:7">
      <c r="B1291" s="31" t="s">
        <v>2085</v>
      </c>
      <c r="C1291" s="27" t="s">
        <v>1339</v>
      </c>
      <c r="D1291" s="27">
        <v>53</v>
      </c>
      <c r="E1291" s="27">
        <v>536</v>
      </c>
      <c r="F1291" s="27">
        <v>5362</v>
      </c>
      <c r="G1291" s="27" t="s">
        <v>1906</v>
      </c>
    </row>
    <row r="1292" spans="2:7">
      <c r="B1292" s="31" t="s">
        <v>2085</v>
      </c>
      <c r="C1292" s="27" t="s">
        <v>1339</v>
      </c>
      <c r="D1292" s="27">
        <v>53</v>
      </c>
      <c r="E1292" s="27">
        <v>536</v>
      </c>
      <c r="F1292" s="27">
        <v>5363</v>
      </c>
      <c r="G1292" s="27" t="s">
        <v>1907</v>
      </c>
    </row>
    <row r="1293" spans="2:7">
      <c r="B1293" s="31" t="s">
        <v>2085</v>
      </c>
      <c r="C1293" s="27" t="s">
        <v>1339</v>
      </c>
      <c r="D1293" s="27">
        <v>53</v>
      </c>
      <c r="E1293" s="27">
        <v>536</v>
      </c>
      <c r="F1293" s="27">
        <v>5364</v>
      </c>
      <c r="G1293" s="27" t="s">
        <v>1908</v>
      </c>
    </row>
    <row r="1294" spans="2:7">
      <c r="B1294" s="31" t="s">
        <v>2085</v>
      </c>
      <c r="C1294" s="27" t="s">
        <v>1339</v>
      </c>
      <c r="D1294" s="27">
        <v>53</v>
      </c>
      <c r="E1294" s="27">
        <v>536</v>
      </c>
      <c r="F1294" s="27">
        <v>5369</v>
      </c>
      <c r="G1294" s="27" t="s">
        <v>1909</v>
      </c>
    </row>
    <row r="1295" spans="2:7">
      <c r="B1295" s="31" t="s">
        <v>2085</v>
      </c>
      <c r="C1295" s="27" t="s">
        <v>1339</v>
      </c>
      <c r="D1295" s="27">
        <v>54</v>
      </c>
      <c r="E1295" s="27">
        <v>0</v>
      </c>
      <c r="F1295" s="27">
        <v>0</v>
      </c>
      <c r="G1295" s="27" t="s">
        <v>1345</v>
      </c>
    </row>
    <row r="1296" spans="2:7">
      <c r="B1296" s="31" t="s">
        <v>2085</v>
      </c>
      <c r="C1296" s="27" t="s">
        <v>1339</v>
      </c>
      <c r="D1296" s="27">
        <v>54</v>
      </c>
      <c r="E1296" s="27">
        <v>540</v>
      </c>
      <c r="F1296" s="27">
        <v>0</v>
      </c>
      <c r="G1296" s="27" t="s">
        <v>1910</v>
      </c>
    </row>
    <row r="1297" spans="2:7">
      <c r="B1297" s="31" t="s">
        <v>2085</v>
      </c>
      <c r="C1297" s="27" t="s">
        <v>1339</v>
      </c>
      <c r="D1297" s="27">
        <v>54</v>
      </c>
      <c r="E1297" s="27">
        <v>540</v>
      </c>
      <c r="F1297" s="27">
        <v>5400</v>
      </c>
      <c r="G1297" s="27" t="s">
        <v>298</v>
      </c>
    </row>
    <row r="1298" spans="2:7">
      <c r="B1298" s="31" t="s">
        <v>2085</v>
      </c>
      <c r="C1298" s="27" t="s">
        <v>1339</v>
      </c>
      <c r="D1298" s="27">
        <v>54</v>
      </c>
      <c r="E1298" s="27">
        <v>540</v>
      </c>
      <c r="F1298" s="27">
        <v>5408</v>
      </c>
      <c r="G1298" s="27" t="s">
        <v>1847</v>
      </c>
    </row>
    <row r="1299" spans="2:7">
      <c r="B1299" s="31" t="s">
        <v>2085</v>
      </c>
      <c r="C1299" s="27" t="s">
        <v>1339</v>
      </c>
      <c r="D1299" s="27">
        <v>54</v>
      </c>
      <c r="E1299" s="27">
        <v>540</v>
      </c>
      <c r="F1299" s="27">
        <v>5409</v>
      </c>
      <c r="G1299" s="27" t="s">
        <v>299</v>
      </c>
    </row>
    <row r="1300" spans="2:7">
      <c r="B1300" s="31" t="s">
        <v>2085</v>
      </c>
      <c r="C1300" s="27" t="s">
        <v>1339</v>
      </c>
      <c r="D1300" s="27">
        <v>54</v>
      </c>
      <c r="E1300" s="27">
        <v>541</v>
      </c>
      <c r="F1300" s="27">
        <v>0</v>
      </c>
      <c r="G1300" s="27" t="s">
        <v>1911</v>
      </c>
    </row>
    <row r="1301" spans="2:7">
      <c r="B1301" s="31" t="s">
        <v>2085</v>
      </c>
      <c r="C1301" s="27" t="s">
        <v>1339</v>
      </c>
      <c r="D1301" s="27">
        <v>54</v>
      </c>
      <c r="E1301" s="27">
        <v>541</v>
      </c>
      <c r="F1301" s="27">
        <v>5411</v>
      </c>
      <c r="G1301" s="27" t="s">
        <v>1912</v>
      </c>
    </row>
    <row r="1302" spans="2:7">
      <c r="B1302" s="31" t="s">
        <v>2085</v>
      </c>
      <c r="C1302" s="27" t="s">
        <v>1339</v>
      </c>
      <c r="D1302" s="27">
        <v>54</v>
      </c>
      <c r="E1302" s="27">
        <v>541</v>
      </c>
      <c r="F1302" s="27">
        <v>5412</v>
      </c>
      <c r="G1302" s="27" t="s">
        <v>1913</v>
      </c>
    </row>
    <row r="1303" spans="2:7">
      <c r="B1303" s="31" t="s">
        <v>2085</v>
      </c>
      <c r="C1303" s="27" t="s">
        <v>1339</v>
      </c>
      <c r="D1303" s="27">
        <v>54</v>
      </c>
      <c r="E1303" s="27">
        <v>541</v>
      </c>
      <c r="F1303" s="27">
        <v>5413</v>
      </c>
      <c r="G1303" s="27" t="s">
        <v>1914</v>
      </c>
    </row>
    <row r="1304" spans="2:7">
      <c r="B1304" s="31" t="s">
        <v>2085</v>
      </c>
      <c r="C1304" s="27" t="s">
        <v>1339</v>
      </c>
      <c r="D1304" s="27">
        <v>54</v>
      </c>
      <c r="E1304" s="27">
        <v>541</v>
      </c>
      <c r="F1304" s="27">
        <v>5414</v>
      </c>
      <c r="G1304" s="27" t="s">
        <v>1915</v>
      </c>
    </row>
    <row r="1305" spans="2:7">
      <c r="B1305" s="31" t="s">
        <v>2085</v>
      </c>
      <c r="C1305" s="27" t="s">
        <v>1339</v>
      </c>
      <c r="D1305" s="27">
        <v>54</v>
      </c>
      <c r="E1305" s="27">
        <v>541</v>
      </c>
      <c r="F1305" s="27">
        <v>5419</v>
      </c>
      <c r="G1305" s="27" t="s">
        <v>1916</v>
      </c>
    </row>
    <row r="1306" spans="2:7">
      <c r="B1306" s="31" t="s">
        <v>2085</v>
      </c>
      <c r="C1306" s="27" t="s">
        <v>1339</v>
      </c>
      <c r="D1306" s="27">
        <v>54</v>
      </c>
      <c r="E1306" s="27">
        <v>542</v>
      </c>
      <c r="F1306" s="27">
        <v>0</v>
      </c>
      <c r="G1306" s="27" t="s">
        <v>1917</v>
      </c>
    </row>
    <row r="1307" spans="2:7">
      <c r="B1307" s="31" t="s">
        <v>2085</v>
      </c>
      <c r="C1307" s="27" t="s">
        <v>1339</v>
      </c>
      <c r="D1307" s="27">
        <v>54</v>
      </c>
      <c r="E1307" s="27">
        <v>542</v>
      </c>
      <c r="F1307" s="27">
        <v>5421</v>
      </c>
      <c r="G1307" s="27" t="s">
        <v>1918</v>
      </c>
    </row>
    <row r="1308" spans="2:7">
      <c r="B1308" s="31" t="s">
        <v>2085</v>
      </c>
      <c r="C1308" s="27" t="s">
        <v>1339</v>
      </c>
      <c r="D1308" s="27">
        <v>54</v>
      </c>
      <c r="E1308" s="27">
        <v>542</v>
      </c>
      <c r="F1308" s="27">
        <v>5422</v>
      </c>
      <c r="G1308" s="27" t="s">
        <v>1919</v>
      </c>
    </row>
    <row r="1309" spans="2:7">
      <c r="B1309" s="31" t="s">
        <v>2085</v>
      </c>
      <c r="C1309" s="27" t="s">
        <v>1339</v>
      </c>
      <c r="D1309" s="27">
        <v>54</v>
      </c>
      <c r="E1309" s="27">
        <v>542</v>
      </c>
      <c r="F1309" s="27">
        <v>5423</v>
      </c>
      <c r="G1309" s="27" t="s">
        <v>1920</v>
      </c>
    </row>
    <row r="1310" spans="2:7">
      <c r="B1310" s="31" t="s">
        <v>2085</v>
      </c>
      <c r="C1310" s="27" t="s">
        <v>1339</v>
      </c>
      <c r="D1310" s="27">
        <v>54</v>
      </c>
      <c r="E1310" s="27">
        <v>543</v>
      </c>
      <c r="F1310" s="27">
        <v>0</v>
      </c>
      <c r="G1310" s="27" t="s">
        <v>1921</v>
      </c>
    </row>
    <row r="1311" spans="2:7">
      <c r="B1311" s="31" t="s">
        <v>2085</v>
      </c>
      <c r="C1311" s="27" t="s">
        <v>1339</v>
      </c>
      <c r="D1311" s="27">
        <v>54</v>
      </c>
      <c r="E1311" s="27">
        <v>543</v>
      </c>
      <c r="F1311" s="27">
        <v>5431</v>
      </c>
      <c r="G1311" s="27" t="s">
        <v>1922</v>
      </c>
    </row>
    <row r="1312" spans="2:7">
      <c r="B1312" s="31" t="s">
        <v>2085</v>
      </c>
      <c r="C1312" s="27" t="s">
        <v>1339</v>
      </c>
      <c r="D1312" s="27">
        <v>54</v>
      </c>
      <c r="E1312" s="27">
        <v>543</v>
      </c>
      <c r="F1312" s="27">
        <v>5432</v>
      </c>
      <c r="G1312" s="27" t="s">
        <v>1923</v>
      </c>
    </row>
    <row r="1313" spans="2:7">
      <c r="B1313" s="31" t="s">
        <v>2085</v>
      </c>
      <c r="C1313" s="27" t="s">
        <v>1339</v>
      </c>
      <c r="D1313" s="27">
        <v>54</v>
      </c>
      <c r="E1313" s="27">
        <v>549</v>
      </c>
      <c r="F1313" s="27">
        <v>0</v>
      </c>
      <c r="G1313" s="27" t="s">
        <v>1924</v>
      </c>
    </row>
    <row r="1314" spans="2:7">
      <c r="B1314" s="31" t="s">
        <v>2085</v>
      </c>
      <c r="C1314" s="27" t="s">
        <v>1339</v>
      </c>
      <c r="D1314" s="27">
        <v>54</v>
      </c>
      <c r="E1314" s="27">
        <v>549</v>
      </c>
      <c r="F1314" s="27">
        <v>5491</v>
      </c>
      <c r="G1314" s="27" t="s">
        <v>1925</v>
      </c>
    </row>
    <row r="1315" spans="2:7">
      <c r="B1315" s="31" t="s">
        <v>2085</v>
      </c>
      <c r="C1315" s="27" t="s">
        <v>1339</v>
      </c>
      <c r="D1315" s="27">
        <v>54</v>
      </c>
      <c r="E1315" s="27">
        <v>549</v>
      </c>
      <c r="F1315" s="27">
        <v>5492</v>
      </c>
      <c r="G1315" s="27" t="s">
        <v>1926</v>
      </c>
    </row>
    <row r="1316" spans="2:7">
      <c r="B1316" s="31" t="s">
        <v>2085</v>
      </c>
      <c r="C1316" s="27" t="s">
        <v>1339</v>
      </c>
      <c r="D1316" s="27">
        <v>54</v>
      </c>
      <c r="E1316" s="27">
        <v>549</v>
      </c>
      <c r="F1316" s="27">
        <v>5493</v>
      </c>
      <c r="G1316" s="27" t="s">
        <v>1927</v>
      </c>
    </row>
    <row r="1317" spans="2:7">
      <c r="B1317" s="31" t="s">
        <v>2085</v>
      </c>
      <c r="C1317" s="27" t="s">
        <v>1339</v>
      </c>
      <c r="D1317" s="27">
        <v>55</v>
      </c>
      <c r="E1317" s="27">
        <v>0</v>
      </c>
      <c r="F1317" s="27">
        <v>0</v>
      </c>
      <c r="G1317" s="27" t="s">
        <v>1346</v>
      </c>
    </row>
    <row r="1318" spans="2:7">
      <c r="B1318" s="31" t="s">
        <v>2085</v>
      </c>
      <c r="C1318" s="27" t="s">
        <v>1339</v>
      </c>
      <c r="D1318" s="27">
        <v>55</v>
      </c>
      <c r="E1318" s="27">
        <v>550</v>
      </c>
      <c r="F1318" s="27">
        <v>0</v>
      </c>
      <c r="G1318" s="27" t="s">
        <v>1928</v>
      </c>
    </row>
    <row r="1319" spans="2:7">
      <c r="B1319" s="31" t="s">
        <v>2085</v>
      </c>
      <c r="C1319" s="27" t="s">
        <v>1339</v>
      </c>
      <c r="D1319" s="27">
        <v>55</v>
      </c>
      <c r="E1319" s="27">
        <v>550</v>
      </c>
      <c r="F1319" s="27">
        <v>5500</v>
      </c>
      <c r="G1319" s="27" t="s">
        <v>298</v>
      </c>
    </row>
    <row r="1320" spans="2:7">
      <c r="B1320" s="31" t="s">
        <v>2085</v>
      </c>
      <c r="C1320" s="27" t="s">
        <v>1339</v>
      </c>
      <c r="D1320" s="27">
        <v>55</v>
      </c>
      <c r="E1320" s="27">
        <v>550</v>
      </c>
      <c r="F1320" s="27">
        <v>5508</v>
      </c>
      <c r="G1320" s="27" t="s">
        <v>1847</v>
      </c>
    </row>
    <row r="1321" spans="2:7">
      <c r="B1321" s="31" t="s">
        <v>2085</v>
      </c>
      <c r="C1321" s="27" t="s">
        <v>1339</v>
      </c>
      <c r="D1321" s="27">
        <v>55</v>
      </c>
      <c r="E1321" s="27">
        <v>550</v>
      </c>
      <c r="F1321" s="27">
        <v>5509</v>
      </c>
      <c r="G1321" s="27" t="s">
        <v>299</v>
      </c>
    </row>
    <row r="1322" spans="2:7">
      <c r="B1322" s="31" t="s">
        <v>2085</v>
      </c>
      <c r="C1322" s="27" t="s">
        <v>1339</v>
      </c>
      <c r="D1322" s="27">
        <v>55</v>
      </c>
      <c r="E1322" s="27">
        <v>551</v>
      </c>
      <c r="F1322" s="27">
        <v>0</v>
      </c>
      <c r="G1322" s="27" t="s">
        <v>1929</v>
      </c>
    </row>
    <row r="1323" spans="2:7">
      <c r="B1323" s="31" t="s">
        <v>2085</v>
      </c>
      <c r="C1323" s="27" t="s">
        <v>1339</v>
      </c>
      <c r="D1323" s="27">
        <v>55</v>
      </c>
      <c r="E1323" s="27">
        <v>551</v>
      </c>
      <c r="F1323" s="27">
        <v>5511</v>
      </c>
      <c r="G1323" s="27" t="s">
        <v>1930</v>
      </c>
    </row>
    <row r="1324" spans="2:7">
      <c r="B1324" s="31" t="s">
        <v>2085</v>
      </c>
      <c r="C1324" s="27" t="s">
        <v>1339</v>
      </c>
      <c r="D1324" s="27">
        <v>55</v>
      </c>
      <c r="E1324" s="27">
        <v>551</v>
      </c>
      <c r="F1324" s="27">
        <v>5512</v>
      </c>
      <c r="G1324" s="27" t="s">
        <v>1931</v>
      </c>
    </row>
    <row r="1325" spans="2:7">
      <c r="B1325" s="31" t="s">
        <v>2085</v>
      </c>
      <c r="C1325" s="27" t="s">
        <v>1339</v>
      </c>
      <c r="D1325" s="27">
        <v>55</v>
      </c>
      <c r="E1325" s="27">
        <v>551</v>
      </c>
      <c r="F1325" s="27">
        <v>5513</v>
      </c>
      <c r="G1325" s="27" t="s">
        <v>1932</v>
      </c>
    </row>
    <row r="1326" spans="2:7">
      <c r="B1326" s="31" t="s">
        <v>2085</v>
      </c>
      <c r="C1326" s="27" t="s">
        <v>1339</v>
      </c>
      <c r="D1326" s="27">
        <v>55</v>
      </c>
      <c r="E1326" s="27">
        <v>551</v>
      </c>
      <c r="F1326" s="27">
        <v>5514</v>
      </c>
      <c r="G1326" s="27" t="s">
        <v>1933</v>
      </c>
    </row>
    <row r="1327" spans="2:7">
      <c r="B1327" s="31" t="s">
        <v>2085</v>
      </c>
      <c r="C1327" s="27" t="s">
        <v>1339</v>
      </c>
      <c r="D1327" s="27">
        <v>55</v>
      </c>
      <c r="E1327" s="27">
        <v>551</v>
      </c>
      <c r="F1327" s="27">
        <v>5515</v>
      </c>
      <c r="G1327" s="27" t="s">
        <v>1934</v>
      </c>
    </row>
    <row r="1328" spans="2:7">
      <c r="B1328" s="31" t="s">
        <v>2085</v>
      </c>
      <c r="C1328" s="27" t="s">
        <v>1339</v>
      </c>
      <c r="D1328" s="27">
        <v>55</v>
      </c>
      <c r="E1328" s="27">
        <v>551</v>
      </c>
      <c r="F1328" s="27">
        <v>5519</v>
      </c>
      <c r="G1328" s="27" t="s">
        <v>1935</v>
      </c>
    </row>
    <row r="1329" spans="2:7">
      <c r="B1329" s="31" t="s">
        <v>2085</v>
      </c>
      <c r="C1329" s="27" t="s">
        <v>1339</v>
      </c>
      <c r="D1329" s="27">
        <v>55</v>
      </c>
      <c r="E1329" s="27">
        <v>552</v>
      </c>
      <c r="F1329" s="27">
        <v>0</v>
      </c>
      <c r="G1329" s="27" t="s">
        <v>1936</v>
      </c>
    </row>
    <row r="1330" spans="2:7">
      <c r="B1330" s="31" t="s">
        <v>2085</v>
      </c>
      <c r="C1330" s="27" t="s">
        <v>1339</v>
      </c>
      <c r="D1330" s="27">
        <v>55</v>
      </c>
      <c r="E1330" s="27">
        <v>552</v>
      </c>
      <c r="F1330" s="27">
        <v>5521</v>
      </c>
      <c r="G1330" s="27" t="s">
        <v>1937</v>
      </c>
    </row>
    <row r="1331" spans="2:7">
      <c r="B1331" s="31" t="s">
        <v>2085</v>
      </c>
      <c r="C1331" s="27" t="s">
        <v>1339</v>
      </c>
      <c r="D1331" s="27">
        <v>55</v>
      </c>
      <c r="E1331" s="27">
        <v>552</v>
      </c>
      <c r="F1331" s="27">
        <v>5522</v>
      </c>
      <c r="G1331" s="27" t="s">
        <v>1938</v>
      </c>
    </row>
    <row r="1332" spans="2:7">
      <c r="B1332" s="31" t="s">
        <v>2085</v>
      </c>
      <c r="C1332" s="27" t="s">
        <v>1339</v>
      </c>
      <c r="D1332" s="27">
        <v>55</v>
      </c>
      <c r="E1332" s="27">
        <v>552</v>
      </c>
      <c r="F1332" s="27">
        <v>5523</v>
      </c>
      <c r="G1332" s="27" t="s">
        <v>1939</v>
      </c>
    </row>
    <row r="1333" spans="2:7">
      <c r="B1333" s="31" t="s">
        <v>2085</v>
      </c>
      <c r="C1333" s="27" t="s">
        <v>1339</v>
      </c>
      <c r="D1333" s="27">
        <v>55</v>
      </c>
      <c r="E1333" s="27">
        <v>552</v>
      </c>
      <c r="F1333" s="27">
        <v>5524</v>
      </c>
      <c r="G1333" s="27" t="s">
        <v>1940</v>
      </c>
    </row>
    <row r="1334" spans="2:7">
      <c r="B1334" s="31" t="s">
        <v>2085</v>
      </c>
      <c r="C1334" s="27" t="s">
        <v>1339</v>
      </c>
      <c r="D1334" s="27">
        <v>55</v>
      </c>
      <c r="E1334" s="27">
        <v>553</v>
      </c>
      <c r="F1334" s="27">
        <v>0</v>
      </c>
      <c r="G1334" s="27" t="s">
        <v>1941</v>
      </c>
    </row>
    <row r="1335" spans="2:7">
      <c r="B1335" s="31" t="s">
        <v>2085</v>
      </c>
      <c r="C1335" s="27" t="s">
        <v>1339</v>
      </c>
      <c r="D1335" s="27">
        <v>55</v>
      </c>
      <c r="E1335" s="27">
        <v>553</v>
      </c>
      <c r="F1335" s="27">
        <v>5531</v>
      </c>
      <c r="G1335" s="27" t="s">
        <v>1942</v>
      </c>
    </row>
    <row r="1336" spans="2:7">
      <c r="B1336" s="31" t="s">
        <v>2085</v>
      </c>
      <c r="C1336" s="27" t="s">
        <v>1339</v>
      </c>
      <c r="D1336" s="27">
        <v>55</v>
      </c>
      <c r="E1336" s="27">
        <v>553</v>
      </c>
      <c r="F1336" s="27">
        <v>5532</v>
      </c>
      <c r="G1336" s="27" t="s">
        <v>1943</v>
      </c>
    </row>
    <row r="1337" spans="2:7">
      <c r="B1337" s="31" t="s">
        <v>2085</v>
      </c>
      <c r="C1337" s="27" t="s">
        <v>1339</v>
      </c>
      <c r="D1337" s="27">
        <v>55</v>
      </c>
      <c r="E1337" s="27">
        <v>559</v>
      </c>
      <c r="F1337" s="27">
        <v>0</v>
      </c>
      <c r="G1337" s="27" t="s">
        <v>1944</v>
      </c>
    </row>
    <row r="1338" spans="2:7">
      <c r="B1338" s="31" t="s">
        <v>2085</v>
      </c>
      <c r="C1338" s="27" t="s">
        <v>1339</v>
      </c>
      <c r="D1338" s="27">
        <v>55</v>
      </c>
      <c r="E1338" s="27">
        <v>559</v>
      </c>
      <c r="F1338" s="27">
        <v>5591</v>
      </c>
      <c r="G1338" s="27" t="s">
        <v>1945</v>
      </c>
    </row>
    <row r="1339" spans="2:7">
      <c r="B1339" s="31" t="s">
        <v>2085</v>
      </c>
      <c r="C1339" s="27" t="s">
        <v>1339</v>
      </c>
      <c r="D1339" s="27">
        <v>55</v>
      </c>
      <c r="E1339" s="27">
        <v>559</v>
      </c>
      <c r="F1339" s="27">
        <v>5592</v>
      </c>
      <c r="G1339" s="27" t="s">
        <v>1946</v>
      </c>
    </row>
    <row r="1340" spans="2:7">
      <c r="B1340" s="31" t="s">
        <v>2085</v>
      </c>
      <c r="C1340" s="27" t="s">
        <v>1339</v>
      </c>
      <c r="D1340" s="27">
        <v>55</v>
      </c>
      <c r="E1340" s="27">
        <v>559</v>
      </c>
      <c r="F1340" s="27">
        <v>5593</v>
      </c>
      <c r="G1340" s="27" t="s">
        <v>1947</v>
      </c>
    </row>
    <row r="1341" spans="2:7">
      <c r="B1341" s="31" t="s">
        <v>2085</v>
      </c>
      <c r="C1341" s="27" t="s">
        <v>1339</v>
      </c>
      <c r="D1341" s="27">
        <v>55</v>
      </c>
      <c r="E1341" s="27">
        <v>559</v>
      </c>
      <c r="F1341" s="27">
        <v>5594</v>
      </c>
      <c r="G1341" s="27" t="s">
        <v>1948</v>
      </c>
    </row>
    <row r="1342" spans="2:7">
      <c r="B1342" s="31" t="s">
        <v>2085</v>
      </c>
      <c r="C1342" s="27" t="s">
        <v>1339</v>
      </c>
      <c r="D1342" s="27">
        <v>55</v>
      </c>
      <c r="E1342" s="27">
        <v>559</v>
      </c>
      <c r="F1342" s="27">
        <v>5595</v>
      </c>
      <c r="G1342" s="27" t="s">
        <v>1949</v>
      </c>
    </row>
    <row r="1343" spans="2:7">
      <c r="B1343" s="31" t="s">
        <v>2085</v>
      </c>
      <c r="C1343" s="27" t="s">
        <v>1339</v>
      </c>
      <c r="D1343" s="27">
        <v>55</v>
      </c>
      <c r="E1343" s="27">
        <v>559</v>
      </c>
      <c r="F1343" s="27">
        <v>5596</v>
      </c>
      <c r="G1343" s="27" t="s">
        <v>1950</v>
      </c>
    </row>
    <row r="1344" spans="2:7">
      <c r="B1344" s="31" t="s">
        <v>2085</v>
      </c>
      <c r="C1344" s="27" t="s">
        <v>1339</v>
      </c>
      <c r="D1344" s="27">
        <v>55</v>
      </c>
      <c r="E1344" s="27">
        <v>559</v>
      </c>
      <c r="F1344" s="27">
        <v>5597</v>
      </c>
      <c r="G1344" s="27" t="s">
        <v>1951</v>
      </c>
    </row>
    <row r="1345" spans="2:7">
      <c r="B1345" s="31" t="s">
        <v>2085</v>
      </c>
      <c r="C1345" s="27" t="s">
        <v>1339</v>
      </c>
      <c r="D1345" s="27">
        <v>55</v>
      </c>
      <c r="E1345" s="27">
        <v>559</v>
      </c>
      <c r="F1345" s="27">
        <v>5598</v>
      </c>
      <c r="G1345" s="27" t="s">
        <v>1952</v>
      </c>
    </row>
    <row r="1346" spans="2:7">
      <c r="B1346" s="31" t="s">
        <v>2085</v>
      </c>
      <c r="C1346" s="27" t="s">
        <v>1339</v>
      </c>
      <c r="D1346" s="27">
        <v>55</v>
      </c>
      <c r="E1346" s="27">
        <v>559</v>
      </c>
      <c r="F1346" s="27">
        <v>5599</v>
      </c>
      <c r="G1346" s="27" t="s">
        <v>1953</v>
      </c>
    </row>
    <row r="1347" spans="2:7">
      <c r="B1347" s="31" t="s">
        <v>2086</v>
      </c>
      <c r="C1347" s="27" t="s">
        <v>1339</v>
      </c>
      <c r="D1347" s="27">
        <v>56</v>
      </c>
      <c r="E1347" s="27">
        <v>0</v>
      </c>
      <c r="F1347" s="27">
        <v>0</v>
      </c>
      <c r="G1347" s="27" t="s">
        <v>1347</v>
      </c>
    </row>
    <row r="1348" spans="2:7">
      <c r="B1348" s="31" t="s">
        <v>2086</v>
      </c>
      <c r="C1348" s="27" t="s">
        <v>1339</v>
      </c>
      <c r="D1348" s="27">
        <v>56</v>
      </c>
      <c r="E1348" s="27">
        <v>560</v>
      </c>
      <c r="F1348" s="27">
        <v>0</v>
      </c>
      <c r="G1348" s="27" t="s">
        <v>1954</v>
      </c>
    </row>
    <row r="1349" spans="2:7">
      <c r="B1349" s="31" t="s">
        <v>2086</v>
      </c>
      <c r="C1349" s="27" t="s">
        <v>1339</v>
      </c>
      <c r="D1349" s="27">
        <v>56</v>
      </c>
      <c r="E1349" s="27">
        <v>560</v>
      </c>
      <c r="F1349" s="27">
        <v>5600</v>
      </c>
      <c r="G1349" s="27" t="s">
        <v>298</v>
      </c>
    </row>
    <row r="1350" spans="2:7">
      <c r="B1350" s="31" t="s">
        <v>2086</v>
      </c>
      <c r="C1350" s="27" t="s">
        <v>1339</v>
      </c>
      <c r="D1350" s="27">
        <v>56</v>
      </c>
      <c r="E1350" s="27">
        <v>560</v>
      </c>
      <c r="F1350" s="27">
        <v>5608</v>
      </c>
      <c r="G1350" s="27" t="s">
        <v>1847</v>
      </c>
    </row>
    <row r="1351" spans="2:7">
      <c r="B1351" s="31" t="s">
        <v>2086</v>
      </c>
      <c r="C1351" s="27" t="s">
        <v>1339</v>
      </c>
      <c r="D1351" s="27">
        <v>56</v>
      </c>
      <c r="E1351" s="27">
        <v>560</v>
      </c>
      <c r="F1351" s="27">
        <v>5609</v>
      </c>
      <c r="G1351" s="27" t="s">
        <v>299</v>
      </c>
    </row>
    <row r="1352" spans="2:7">
      <c r="B1352" s="31" t="s">
        <v>2086</v>
      </c>
      <c r="C1352" s="27" t="s">
        <v>1339</v>
      </c>
      <c r="D1352" s="27">
        <v>56</v>
      </c>
      <c r="E1352" s="27">
        <v>561</v>
      </c>
      <c r="F1352" s="27">
        <v>0</v>
      </c>
      <c r="G1352" s="27" t="s">
        <v>1955</v>
      </c>
    </row>
    <row r="1353" spans="2:7">
      <c r="B1353" s="31" t="s">
        <v>2086</v>
      </c>
      <c r="C1353" s="27" t="s">
        <v>1339</v>
      </c>
      <c r="D1353" s="27">
        <v>56</v>
      </c>
      <c r="E1353" s="27">
        <v>561</v>
      </c>
      <c r="F1353" s="27">
        <v>5611</v>
      </c>
      <c r="G1353" s="27" t="s">
        <v>1955</v>
      </c>
    </row>
    <row r="1354" spans="2:7">
      <c r="B1354" s="31" t="s">
        <v>2086</v>
      </c>
      <c r="C1354" s="27" t="s">
        <v>1339</v>
      </c>
      <c r="D1354" s="27">
        <v>56</v>
      </c>
      <c r="E1354" s="27">
        <v>569</v>
      </c>
      <c r="F1354" s="27">
        <v>0</v>
      </c>
      <c r="G1354" s="27" t="s">
        <v>1956</v>
      </c>
    </row>
    <row r="1355" spans="2:7">
      <c r="B1355" s="31" t="s">
        <v>2086</v>
      </c>
      <c r="C1355" s="27" t="s">
        <v>1339</v>
      </c>
      <c r="D1355" s="27">
        <v>56</v>
      </c>
      <c r="E1355" s="27">
        <v>569</v>
      </c>
      <c r="F1355" s="27">
        <v>5699</v>
      </c>
      <c r="G1355" s="27" t="s">
        <v>1956</v>
      </c>
    </row>
    <row r="1356" spans="2:7">
      <c r="B1356" s="31" t="s">
        <v>2086</v>
      </c>
      <c r="C1356" s="27" t="s">
        <v>1339</v>
      </c>
      <c r="D1356" s="27">
        <v>57</v>
      </c>
      <c r="E1356" s="27">
        <v>0</v>
      </c>
      <c r="F1356" s="27">
        <v>0</v>
      </c>
      <c r="G1356" s="27" t="s">
        <v>1348</v>
      </c>
    </row>
    <row r="1357" spans="2:7">
      <c r="B1357" s="31" t="s">
        <v>2086</v>
      </c>
      <c r="C1357" s="27" t="s">
        <v>1339</v>
      </c>
      <c r="D1357" s="27">
        <v>57</v>
      </c>
      <c r="E1357" s="27">
        <v>570</v>
      </c>
      <c r="F1357" s="27">
        <v>0</v>
      </c>
      <c r="G1357" s="27" t="s">
        <v>1957</v>
      </c>
    </row>
    <row r="1358" spans="2:7">
      <c r="B1358" s="31" t="s">
        <v>2086</v>
      </c>
      <c r="C1358" s="27" t="s">
        <v>1339</v>
      </c>
      <c r="D1358" s="27">
        <v>57</v>
      </c>
      <c r="E1358" s="27">
        <v>570</v>
      </c>
      <c r="F1358" s="27">
        <v>5700</v>
      </c>
      <c r="G1358" s="27" t="s">
        <v>298</v>
      </c>
    </row>
    <row r="1359" spans="2:7">
      <c r="B1359" s="31" t="s">
        <v>2086</v>
      </c>
      <c r="C1359" s="27" t="s">
        <v>1339</v>
      </c>
      <c r="D1359" s="27">
        <v>57</v>
      </c>
      <c r="E1359" s="27">
        <v>570</v>
      </c>
      <c r="F1359" s="27">
        <v>5708</v>
      </c>
      <c r="G1359" s="27" t="s">
        <v>1847</v>
      </c>
    </row>
    <row r="1360" spans="2:7">
      <c r="B1360" s="31" t="s">
        <v>2086</v>
      </c>
      <c r="C1360" s="27" t="s">
        <v>1339</v>
      </c>
      <c r="D1360" s="27">
        <v>57</v>
      </c>
      <c r="E1360" s="27">
        <v>570</v>
      </c>
      <c r="F1360" s="27">
        <v>5709</v>
      </c>
      <c r="G1360" s="27" t="s">
        <v>299</v>
      </c>
    </row>
    <row r="1361" spans="2:7">
      <c r="B1361" s="31" t="s">
        <v>2086</v>
      </c>
      <c r="C1361" s="27" t="s">
        <v>1339</v>
      </c>
      <c r="D1361" s="27">
        <v>57</v>
      </c>
      <c r="E1361" s="27">
        <v>571</v>
      </c>
      <c r="F1361" s="27">
        <v>0</v>
      </c>
      <c r="G1361" s="27" t="s">
        <v>1958</v>
      </c>
    </row>
    <row r="1362" spans="2:7">
      <c r="B1362" s="31" t="s">
        <v>2086</v>
      </c>
      <c r="C1362" s="27" t="s">
        <v>1339</v>
      </c>
      <c r="D1362" s="27">
        <v>57</v>
      </c>
      <c r="E1362" s="27">
        <v>571</v>
      </c>
      <c r="F1362" s="27">
        <v>5711</v>
      </c>
      <c r="G1362" s="27" t="s">
        <v>1959</v>
      </c>
    </row>
    <row r="1363" spans="2:7">
      <c r="B1363" s="31" t="s">
        <v>2086</v>
      </c>
      <c r="C1363" s="27" t="s">
        <v>1339</v>
      </c>
      <c r="D1363" s="27">
        <v>57</v>
      </c>
      <c r="E1363" s="27">
        <v>571</v>
      </c>
      <c r="F1363" s="27">
        <v>5712</v>
      </c>
      <c r="G1363" s="27" t="s">
        <v>1960</v>
      </c>
    </row>
    <row r="1364" spans="2:7">
      <c r="B1364" s="31" t="s">
        <v>2086</v>
      </c>
      <c r="C1364" s="27" t="s">
        <v>1339</v>
      </c>
      <c r="D1364" s="27">
        <v>57</v>
      </c>
      <c r="E1364" s="27">
        <v>572</v>
      </c>
      <c r="F1364" s="27">
        <v>0</v>
      </c>
      <c r="G1364" s="27" t="s">
        <v>1961</v>
      </c>
    </row>
    <row r="1365" spans="2:7">
      <c r="B1365" s="31" t="s">
        <v>2086</v>
      </c>
      <c r="C1365" s="27" t="s">
        <v>1339</v>
      </c>
      <c r="D1365" s="27">
        <v>57</v>
      </c>
      <c r="E1365" s="27">
        <v>572</v>
      </c>
      <c r="F1365" s="27">
        <v>5721</v>
      </c>
      <c r="G1365" s="27" t="s">
        <v>1961</v>
      </c>
    </row>
    <row r="1366" spans="2:7">
      <c r="B1366" s="31" t="s">
        <v>2086</v>
      </c>
      <c r="C1366" s="27" t="s">
        <v>1339</v>
      </c>
      <c r="D1366" s="27">
        <v>57</v>
      </c>
      <c r="E1366" s="27">
        <v>573</v>
      </c>
      <c r="F1366" s="27">
        <v>0</v>
      </c>
      <c r="G1366" s="27" t="s">
        <v>1962</v>
      </c>
    </row>
    <row r="1367" spans="2:7">
      <c r="B1367" s="31" t="s">
        <v>2086</v>
      </c>
      <c r="C1367" s="27" t="s">
        <v>1339</v>
      </c>
      <c r="D1367" s="27">
        <v>57</v>
      </c>
      <c r="E1367" s="27">
        <v>573</v>
      </c>
      <c r="F1367" s="27">
        <v>5731</v>
      </c>
      <c r="G1367" s="27" t="s">
        <v>1963</v>
      </c>
    </row>
    <row r="1368" spans="2:7">
      <c r="B1368" s="31" t="s">
        <v>2086</v>
      </c>
      <c r="C1368" s="27" t="s">
        <v>1339</v>
      </c>
      <c r="D1368" s="27">
        <v>57</v>
      </c>
      <c r="E1368" s="27">
        <v>573</v>
      </c>
      <c r="F1368" s="27">
        <v>5732</v>
      </c>
      <c r="G1368" s="27" t="s">
        <v>1964</v>
      </c>
    </row>
    <row r="1369" spans="2:7">
      <c r="B1369" s="31" t="s">
        <v>2086</v>
      </c>
      <c r="C1369" s="27" t="s">
        <v>1339</v>
      </c>
      <c r="D1369" s="27">
        <v>57</v>
      </c>
      <c r="E1369" s="27">
        <v>574</v>
      </c>
      <c r="F1369" s="27">
        <v>0</v>
      </c>
      <c r="G1369" s="27" t="s">
        <v>1965</v>
      </c>
    </row>
    <row r="1370" spans="2:7">
      <c r="B1370" s="31" t="s">
        <v>2086</v>
      </c>
      <c r="C1370" s="27" t="s">
        <v>1339</v>
      </c>
      <c r="D1370" s="27">
        <v>57</v>
      </c>
      <c r="E1370" s="27">
        <v>574</v>
      </c>
      <c r="F1370" s="27">
        <v>5741</v>
      </c>
      <c r="G1370" s="27" t="s">
        <v>1966</v>
      </c>
    </row>
    <row r="1371" spans="2:7">
      <c r="B1371" s="31" t="s">
        <v>2086</v>
      </c>
      <c r="C1371" s="27" t="s">
        <v>1339</v>
      </c>
      <c r="D1371" s="27">
        <v>57</v>
      </c>
      <c r="E1371" s="27">
        <v>574</v>
      </c>
      <c r="F1371" s="27">
        <v>5742</v>
      </c>
      <c r="G1371" s="27" t="s">
        <v>1967</v>
      </c>
    </row>
    <row r="1372" spans="2:7">
      <c r="B1372" s="31" t="s">
        <v>2086</v>
      </c>
      <c r="C1372" s="27" t="s">
        <v>1339</v>
      </c>
      <c r="D1372" s="27">
        <v>57</v>
      </c>
      <c r="E1372" s="27">
        <v>579</v>
      </c>
      <c r="F1372" s="27">
        <v>0</v>
      </c>
      <c r="G1372" s="27" t="s">
        <v>1968</v>
      </c>
    </row>
    <row r="1373" spans="2:7">
      <c r="B1373" s="31" t="s">
        <v>2086</v>
      </c>
      <c r="C1373" s="27" t="s">
        <v>1339</v>
      </c>
      <c r="D1373" s="27">
        <v>57</v>
      </c>
      <c r="E1373" s="27">
        <v>579</v>
      </c>
      <c r="F1373" s="27">
        <v>5791</v>
      </c>
      <c r="G1373" s="27" t="s">
        <v>1969</v>
      </c>
    </row>
    <row r="1374" spans="2:7">
      <c r="B1374" s="31" t="s">
        <v>2086</v>
      </c>
      <c r="C1374" s="27" t="s">
        <v>1339</v>
      </c>
      <c r="D1374" s="27">
        <v>57</v>
      </c>
      <c r="E1374" s="27">
        <v>579</v>
      </c>
      <c r="F1374" s="27">
        <v>5792</v>
      </c>
      <c r="G1374" s="27" t="s">
        <v>1970</v>
      </c>
    </row>
    <row r="1375" spans="2:7">
      <c r="B1375" s="31" t="s">
        <v>2086</v>
      </c>
      <c r="C1375" s="27" t="s">
        <v>1339</v>
      </c>
      <c r="D1375" s="27">
        <v>57</v>
      </c>
      <c r="E1375" s="27">
        <v>579</v>
      </c>
      <c r="F1375" s="27">
        <v>5793</v>
      </c>
      <c r="G1375" s="27" t="s">
        <v>1971</v>
      </c>
    </row>
    <row r="1376" spans="2:7">
      <c r="B1376" s="31" t="s">
        <v>2086</v>
      </c>
      <c r="C1376" s="27" t="s">
        <v>1339</v>
      </c>
      <c r="D1376" s="27">
        <v>57</v>
      </c>
      <c r="E1376" s="27">
        <v>579</v>
      </c>
      <c r="F1376" s="27">
        <v>5799</v>
      </c>
      <c r="G1376" s="27" t="s">
        <v>1972</v>
      </c>
    </row>
    <row r="1377" spans="2:7">
      <c r="B1377" s="31" t="s">
        <v>2086</v>
      </c>
      <c r="C1377" s="27" t="s">
        <v>1339</v>
      </c>
      <c r="D1377" s="27">
        <v>58</v>
      </c>
      <c r="E1377" s="27">
        <v>0</v>
      </c>
      <c r="F1377" s="27">
        <v>0</v>
      </c>
      <c r="G1377" s="27" t="s">
        <v>1349</v>
      </c>
    </row>
    <row r="1378" spans="2:7">
      <c r="B1378" s="31" t="s">
        <v>2086</v>
      </c>
      <c r="C1378" s="27" t="s">
        <v>1339</v>
      </c>
      <c r="D1378" s="27">
        <v>58</v>
      </c>
      <c r="E1378" s="27">
        <v>580</v>
      </c>
      <c r="F1378" s="27">
        <v>0</v>
      </c>
      <c r="G1378" s="27" t="s">
        <v>1973</v>
      </c>
    </row>
    <row r="1379" spans="2:7">
      <c r="B1379" s="31" t="s">
        <v>2086</v>
      </c>
      <c r="C1379" s="27" t="s">
        <v>1339</v>
      </c>
      <c r="D1379" s="27">
        <v>58</v>
      </c>
      <c r="E1379" s="27">
        <v>580</v>
      </c>
      <c r="F1379" s="27">
        <v>5800</v>
      </c>
      <c r="G1379" s="27" t="s">
        <v>298</v>
      </c>
    </row>
    <row r="1380" spans="2:7">
      <c r="B1380" s="31" t="s">
        <v>2086</v>
      </c>
      <c r="C1380" s="27" t="s">
        <v>1339</v>
      </c>
      <c r="D1380" s="27">
        <v>58</v>
      </c>
      <c r="E1380" s="27">
        <v>580</v>
      </c>
      <c r="F1380" s="27">
        <v>5808</v>
      </c>
      <c r="G1380" s="27" t="s">
        <v>1847</v>
      </c>
    </row>
    <row r="1381" spans="2:7">
      <c r="B1381" s="31" t="s">
        <v>2086</v>
      </c>
      <c r="C1381" s="27" t="s">
        <v>1339</v>
      </c>
      <c r="D1381" s="27">
        <v>58</v>
      </c>
      <c r="E1381" s="27">
        <v>580</v>
      </c>
      <c r="F1381" s="27">
        <v>5809</v>
      </c>
      <c r="G1381" s="27" t="s">
        <v>299</v>
      </c>
    </row>
    <row r="1382" spans="2:7">
      <c r="B1382" s="31" t="s">
        <v>2086</v>
      </c>
      <c r="C1382" s="27" t="s">
        <v>1339</v>
      </c>
      <c r="D1382" s="27">
        <v>58</v>
      </c>
      <c r="E1382" s="27">
        <v>581</v>
      </c>
      <c r="F1382" s="27">
        <v>0</v>
      </c>
      <c r="G1382" s="27" t="s">
        <v>1974</v>
      </c>
    </row>
    <row r="1383" spans="2:7">
      <c r="B1383" s="31" t="s">
        <v>2086</v>
      </c>
      <c r="C1383" s="27" t="s">
        <v>1339</v>
      </c>
      <c r="D1383" s="27">
        <v>58</v>
      </c>
      <c r="E1383" s="27">
        <v>581</v>
      </c>
      <c r="F1383" s="27">
        <v>5811</v>
      </c>
      <c r="G1383" s="27" t="s">
        <v>1974</v>
      </c>
    </row>
    <row r="1384" spans="2:7">
      <c r="B1384" s="31" t="s">
        <v>2086</v>
      </c>
      <c r="C1384" s="27" t="s">
        <v>1339</v>
      </c>
      <c r="D1384" s="27">
        <v>58</v>
      </c>
      <c r="E1384" s="27">
        <v>582</v>
      </c>
      <c r="F1384" s="27">
        <v>0</v>
      </c>
      <c r="G1384" s="27" t="s">
        <v>1975</v>
      </c>
    </row>
    <row r="1385" spans="2:7">
      <c r="B1385" s="31" t="s">
        <v>2086</v>
      </c>
      <c r="C1385" s="27" t="s">
        <v>1339</v>
      </c>
      <c r="D1385" s="27">
        <v>58</v>
      </c>
      <c r="E1385" s="27">
        <v>582</v>
      </c>
      <c r="F1385" s="27">
        <v>5821</v>
      </c>
      <c r="G1385" s="27" t="s">
        <v>1976</v>
      </c>
    </row>
    <row r="1386" spans="2:7">
      <c r="B1386" s="31" t="s">
        <v>2086</v>
      </c>
      <c r="C1386" s="27" t="s">
        <v>1339</v>
      </c>
      <c r="D1386" s="27">
        <v>58</v>
      </c>
      <c r="E1386" s="27">
        <v>582</v>
      </c>
      <c r="F1386" s="27">
        <v>5822</v>
      </c>
      <c r="G1386" s="27" t="s">
        <v>1977</v>
      </c>
    </row>
    <row r="1387" spans="2:7">
      <c r="B1387" s="31" t="s">
        <v>2086</v>
      </c>
      <c r="C1387" s="27" t="s">
        <v>1339</v>
      </c>
      <c r="D1387" s="27">
        <v>58</v>
      </c>
      <c r="E1387" s="27">
        <v>583</v>
      </c>
      <c r="F1387" s="27">
        <v>0</v>
      </c>
      <c r="G1387" s="27" t="s">
        <v>1978</v>
      </c>
    </row>
    <row r="1388" spans="2:7">
      <c r="B1388" s="31" t="s">
        <v>2086</v>
      </c>
      <c r="C1388" s="27" t="s">
        <v>1339</v>
      </c>
      <c r="D1388" s="27">
        <v>58</v>
      </c>
      <c r="E1388" s="27">
        <v>583</v>
      </c>
      <c r="F1388" s="27">
        <v>5831</v>
      </c>
      <c r="G1388" s="27" t="s">
        <v>1979</v>
      </c>
    </row>
    <row r="1389" spans="2:7">
      <c r="B1389" s="31" t="s">
        <v>2086</v>
      </c>
      <c r="C1389" s="27" t="s">
        <v>1339</v>
      </c>
      <c r="D1389" s="27">
        <v>58</v>
      </c>
      <c r="E1389" s="27">
        <v>583</v>
      </c>
      <c r="F1389" s="27">
        <v>5832</v>
      </c>
      <c r="G1389" s="27" t="s">
        <v>1980</v>
      </c>
    </row>
    <row r="1390" spans="2:7">
      <c r="B1390" s="31" t="s">
        <v>2086</v>
      </c>
      <c r="C1390" s="27" t="s">
        <v>1339</v>
      </c>
      <c r="D1390" s="27">
        <v>58</v>
      </c>
      <c r="E1390" s="27">
        <v>584</v>
      </c>
      <c r="F1390" s="27">
        <v>0</v>
      </c>
      <c r="G1390" s="27" t="s">
        <v>1981</v>
      </c>
    </row>
    <row r="1391" spans="2:7">
      <c r="B1391" s="31" t="s">
        <v>2086</v>
      </c>
      <c r="C1391" s="27" t="s">
        <v>1339</v>
      </c>
      <c r="D1391" s="27">
        <v>58</v>
      </c>
      <c r="E1391" s="27">
        <v>584</v>
      </c>
      <c r="F1391" s="27">
        <v>5841</v>
      </c>
      <c r="G1391" s="27" t="s">
        <v>1981</v>
      </c>
    </row>
    <row r="1392" spans="2:7">
      <c r="B1392" s="31" t="s">
        <v>2086</v>
      </c>
      <c r="C1392" s="27" t="s">
        <v>1339</v>
      </c>
      <c r="D1392" s="27">
        <v>58</v>
      </c>
      <c r="E1392" s="27">
        <v>585</v>
      </c>
      <c r="F1392" s="27">
        <v>0</v>
      </c>
      <c r="G1392" s="27" t="s">
        <v>1982</v>
      </c>
    </row>
    <row r="1393" spans="2:7">
      <c r="B1393" s="31" t="s">
        <v>2086</v>
      </c>
      <c r="C1393" s="27" t="s">
        <v>1339</v>
      </c>
      <c r="D1393" s="27">
        <v>58</v>
      </c>
      <c r="E1393" s="27">
        <v>585</v>
      </c>
      <c r="F1393" s="27">
        <v>5851</v>
      </c>
      <c r="G1393" s="27" t="s">
        <v>1982</v>
      </c>
    </row>
    <row r="1394" spans="2:7">
      <c r="B1394" s="31" t="s">
        <v>2086</v>
      </c>
      <c r="C1394" s="27" t="s">
        <v>1339</v>
      </c>
      <c r="D1394" s="27">
        <v>58</v>
      </c>
      <c r="E1394" s="27">
        <v>586</v>
      </c>
      <c r="F1394" s="27">
        <v>0</v>
      </c>
      <c r="G1394" s="27" t="s">
        <v>1983</v>
      </c>
    </row>
    <row r="1395" spans="2:7">
      <c r="B1395" s="31" t="s">
        <v>2086</v>
      </c>
      <c r="C1395" s="27" t="s">
        <v>1339</v>
      </c>
      <c r="D1395" s="27">
        <v>58</v>
      </c>
      <c r="E1395" s="27">
        <v>586</v>
      </c>
      <c r="F1395" s="27">
        <v>5861</v>
      </c>
      <c r="G1395" s="27" t="s">
        <v>1984</v>
      </c>
    </row>
    <row r="1396" spans="2:7">
      <c r="B1396" s="31" t="s">
        <v>2086</v>
      </c>
      <c r="C1396" s="27" t="s">
        <v>1339</v>
      </c>
      <c r="D1396" s="27">
        <v>58</v>
      </c>
      <c r="E1396" s="27">
        <v>586</v>
      </c>
      <c r="F1396" s="27">
        <v>5862</v>
      </c>
      <c r="G1396" s="27" t="s">
        <v>1985</v>
      </c>
    </row>
    <row r="1397" spans="2:7">
      <c r="B1397" s="31" t="s">
        <v>2086</v>
      </c>
      <c r="C1397" s="27" t="s">
        <v>1339</v>
      </c>
      <c r="D1397" s="27">
        <v>58</v>
      </c>
      <c r="E1397" s="27">
        <v>586</v>
      </c>
      <c r="F1397" s="27">
        <v>5863</v>
      </c>
      <c r="G1397" s="27" t="s">
        <v>1986</v>
      </c>
    </row>
    <row r="1398" spans="2:7">
      <c r="B1398" s="31" t="s">
        <v>2086</v>
      </c>
      <c r="C1398" s="27" t="s">
        <v>1339</v>
      </c>
      <c r="D1398" s="27">
        <v>58</v>
      </c>
      <c r="E1398" s="27">
        <v>586</v>
      </c>
      <c r="F1398" s="27">
        <v>5864</v>
      </c>
      <c r="G1398" s="27" t="s">
        <v>1987</v>
      </c>
    </row>
    <row r="1399" spans="2:7">
      <c r="B1399" s="31" t="s">
        <v>2086</v>
      </c>
      <c r="C1399" s="27" t="s">
        <v>1339</v>
      </c>
      <c r="D1399" s="27">
        <v>58</v>
      </c>
      <c r="E1399" s="27">
        <v>589</v>
      </c>
      <c r="F1399" s="27">
        <v>0</v>
      </c>
      <c r="G1399" s="27" t="s">
        <v>1988</v>
      </c>
    </row>
    <row r="1400" spans="2:7">
      <c r="B1400" s="31" t="s">
        <v>2086</v>
      </c>
      <c r="C1400" s="27" t="s">
        <v>1339</v>
      </c>
      <c r="D1400" s="27">
        <v>58</v>
      </c>
      <c r="E1400" s="27">
        <v>589</v>
      </c>
      <c r="F1400" s="27">
        <v>5891</v>
      </c>
      <c r="G1400" s="27" t="s">
        <v>1989</v>
      </c>
    </row>
    <row r="1401" spans="2:7">
      <c r="B1401" s="31" t="s">
        <v>2086</v>
      </c>
      <c r="C1401" s="27" t="s">
        <v>1339</v>
      </c>
      <c r="D1401" s="27">
        <v>58</v>
      </c>
      <c r="E1401" s="27">
        <v>589</v>
      </c>
      <c r="F1401" s="27">
        <v>5892</v>
      </c>
      <c r="G1401" s="27" t="s">
        <v>1990</v>
      </c>
    </row>
    <row r="1402" spans="2:7">
      <c r="B1402" s="31" t="s">
        <v>2086</v>
      </c>
      <c r="C1402" s="27" t="s">
        <v>1339</v>
      </c>
      <c r="D1402" s="27">
        <v>58</v>
      </c>
      <c r="E1402" s="27">
        <v>589</v>
      </c>
      <c r="F1402" s="27">
        <v>5893</v>
      </c>
      <c r="G1402" s="27" t="s">
        <v>1991</v>
      </c>
    </row>
    <row r="1403" spans="2:7">
      <c r="B1403" s="31" t="s">
        <v>2086</v>
      </c>
      <c r="C1403" s="27" t="s">
        <v>1339</v>
      </c>
      <c r="D1403" s="27">
        <v>58</v>
      </c>
      <c r="E1403" s="27">
        <v>589</v>
      </c>
      <c r="F1403" s="27">
        <v>5894</v>
      </c>
      <c r="G1403" s="27" t="s">
        <v>1992</v>
      </c>
    </row>
    <row r="1404" spans="2:7">
      <c r="B1404" s="31" t="s">
        <v>2086</v>
      </c>
      <c r="C1404" s="27" t="s">
        <v>1339</v>
      </c>
      <c r="D1404" s="27">
        <v>58</v>
      </c>
      <c r="E1404" s="27">
        <v>589</v>
      </c>
      <c r="F1404" s="27">
        <v>5895</v>
      </c>
      <c r="G1404" s="27" t="s">
        <v>1993</v>
      </c>
    </row>
    <row r="1405" spans="2:7">
      <c r="B1405" s="31" t="s">
        <v>2086</v>
      </c>
      <c r="C1405" s="27" t="s">
        <v>1339</v>
      </c>
      <c r="D1405" s="27">
        <v>58</v>
      </c>
      <c r="E1405" s="27">
        <v>589</v>
      </c>
      <c r="F1405" s="27">
        <v>5896</v>
      </c>
      <c r="G1405" s="27" t="s">
        <v>1994</v>
      </c>
    </row>
    <row r="1406" spans="2:7">
      <c r="B1406" s="31" t="s">
        <v>2086</v>
      </c>
      <c r="C1406" s="27" t="s">
        <v>1339</v>
      </c>
      <c r="D1406" s="27">
        <v>58</v>
      </c>
      <c r="E1406" s="27">
        <v>589</v>
      </c>
      <c r="F1406" s="27">
        <v>5897</v>
      </c>
      <c r="G1406" s="27" t="s">
        <v>1995</v>
      </c>
    </row>
    <row r="1407" spans="2:7">
      <c r="B1407" s="31" t="s">
        <v>2086</v>
      </c>
      <c r="C1407" s="27" t="s">
        <v>1339</v>
      </c>
      <c r="D1407" s="27">
        <v>58</v>
      </c>
      <c r="E1407" s="27">
        <v>589</v>
      </c>
      <c r="F1407" s="27">
        <v>5898</v>
      </c>
      <c r="G1407" s="27" t="s">
        <v>1996</v>
      </c>
    </row>
    <row r="1408" spans="2:7">
      <c r="B1408" s="31" t="s">
        <v>2086</v>
      </c>
      <c r="C1408" s="27" t="s">
        <v>1339</v>
      </c>
      <c r="D1408" s="27">
        <v>58</v>
      </c>
      <c r="E1408" s="27">
        <v>589</v>
      </c>
      <c r="F1408" s="27">
        <v>5899</v>
      </c>
      <c r="G1408" s="27" t="s">
        <v>1997</v>
      </c>
    </row>
    <row r="1409" spans="2:7">
      <c r="B1409" s="31" t="s">
        <v>2086</v>
      </c>
      <c r="C1409" s="27" t="s">
        <v>1339</v>
      </c>
      <c r="D1409" s="27">
        <v>59</v>
      </c>
      <c r="E1409" s="27">
        <v>0</v>
      </c>
      <c r="F1409" s="27">
        <v>0</v>
      </c>
      <c r="G1409" s="27" t="s">
        <v>1350</v>
      </c>
    </row>
    <row r="1410" spans="2:7">
      <c r="B1410" s="31" t="s">
        <v>2086</v>
      </c>
      <c r="C1410" s="27" t="s">
        <v>1339</v>
      </c>
      <c r="D1410" s="27">
        <v>59</v>
      </c>
      <c r="E1410" s="27">
        <v>590</v>
      </c>
      <c r="F1410" s="27">
        <v>0</v>
      </c>
      <c r="G1410" s="27" t="s">
        <v>1998</v>
      </c>
    </row>
    <row r="1411" spans="2:7">
      <c r="B1411" s="31" t="s">
        <v>2086</v>
      </c>
      <c r="C1411" s="27" t="s">
        <v>1339</v>
      </c>
      <c r="D1411" s="27">
        <v>59</v>
      </c>
      <c r="E1411" s="27">
        <v>590</v>
      </c>
      <c r="F1411" s="27">
        <v>5900</v>
      </c>
      <c r="G1411" s="27" t="s">
        <v>298</v>
      </c>
    </row>
    <row r="1412" spans="2:7">
      <c r="B1412" s="31" t="s">
        <v>2086</v>
      </c>
      <c r="C1412" s="27" t="s">
        <v>1339</v>
      </c>
      <c r="D1412" s="27">
        <v>59</v>
      </c>
      <c r="E1412" s="27">
        <v>590</v>
      </c>
      <c r="F1412" s="27">
        <v>5908</v>
      </c>
      <c r="G1412" s="27" t="s">
        <v>1847</v>
      </c>
    </row>
    <row r="1413" spans="2:7">
      <c r="B1413" s="31" t="s">
        <v>2086</v>
      </c>
      <c r="C1413" s="27" t="s">
        <v>1339</v>
      </c>
      <c r="D1413" s="27">
        <v>59</v>
      </c>
      <c r="E1413" s="27">
        <v>590</v>
      </c>
      <c r="F1413" s="27">
        <v>5909</v>
      </c>
      <c r="G1413" s="27" t="s">
        <v>299</v>
      </c>
    </row>
    <row r="1414" spans="2:7">
      <c r="B1414" s="31" t="s">
        <v>2086</v>
      </c>
      <c r="C1414" s="27" t="s">
        <v>1339</v>
      </c>
      <c r="D1414" s="27">
        <v>59</v>
      </c>
      <c r="E1414" s="27">
        <v>591</v>
      </c>
      <c r="F1414" s="27">
        <v>0</v>
      </c>
      <c r="G1414" s="27" t="s">
        <v>1999</v>
      </c>
    </row>
    <row r="1415" spans="2:7">
      <c r="B1415" s="31" t="s">
        <v>2086</v>
      </c>
      <c r="C1415" s="27" t="s">
        <v>1339</v>
      </c>
      <c r="D1415" s="27">
        <v>59</v>
      </c>
      <c r="E1415" s="27">
        <v>591</v>
      </c>
      <c r="F1415" s="27">
        <v>5911</v>
      </c>
      <c r="G1415" s="27" t="s">
        <v>2000</v>
      </c>
    </row>
    <row r="1416" spans="2:7">
      <c r="B1416" s="31" t="s">
        <v>2086</v>
      </c>
      <c r="C1416" s="27" t="s">
        <v>1339</v>
      </c>
      <c r="D1416" s="27">
        <v>59</v>
      </c>
      <c r="E1416" s="27">
        <v>591</v>
      </c>
      <c r="F1416" s="27">
        <v>5912</v>
      </c>
      <c r="G1416" s="27" t="s">
        <v>2001</v>
      </c>
    </row>
    <row r="1417" spans="2:7">
      <c r="B1417" s="31" t="s">
        <v>2086</v>
      </c>
      <c r="C1417" s="27" t="s">
        <v>1339</v>
      </c>
      <c r="D1417" s="27">
        <v>59</v>
      </c>
      <c r="E1417" s="27">
        <v>591</v>
      </c>
      <c r="F1417" s="27">
        <v>5913</v>
      </c>
      <c r="G1417" s="27" t="s">
        <v>2002</v>
      </c>
    </row>
    <row r="1418" spans="2:7">
      <c r="B1418" s="31" t="s">
        <v>2086</v>
      </c>
      <c r="C1418" s="27" t="s">
        <v>1339</v>
      </c>
      <c r="D1418" s="27">
        <v>59</v>
      </c>
      <c r="E1418" s="27">
        <v>591</v>
      </c>
      <c r="F1418" s="27">
        <v>5914</v>
      </c>
      <c r="G1418" s="27" t="s">
        <v>2003</v>
      </c>
    </row>
    <row r="1419" spans="2:7">
      <c r="B1419" s="31" t="s">
        <v>2086</v>
      </c>
      <c r="C1419" s="27" t="s">
        <v>1339</v>
      </c>
      <c r="D1419" s="27">
        <v>59</v>
      </c>
      <c r="E1419" s="27">
        <v>592</v>
      </c>
      <c r="F1419" s="27">
        <v>0</v>
      </c>
      <c r="G1419" s="27" t="s">
        <v>2004</v>
      </c>
    </row>
    <row r="1420" spans="2:7">
      <c r="B1420" s="31" t="s">
        <v>2086</v>
      </c>
      <c r="C1420" s="27" t="s">
        <v>1339</v>
      </c>
      <c r="D1420" s="27">
        <v>59</v>
      </c>
      <c r="E1420" s="27">
        <v>592</v>
      </c>
      <c r="F1420" s="27">
        <v>5921</v>
      </c>
      <c r="G1420" s="27" t="s">
        <v>2004</v>
      </c>
    </row>
    <row r="1421" spans="2:7">
      <c r="B1421" s="31" t="s">
        <v>2086</v>
      </c>
      <c r="C1421" s="27" t="s">
        <v>1339</v>
      </c>
      <c r="D1421" s="27">
        <v>59</v>
      </c>
      <c r="E1421" s="27">
        <v>593</v>
      </c>
      <c r="F1421" s="27">
        <v>0</v>
      </c>
      <c r="G1421" s="27" t="s">
        <v>2005</v>
      </c>
    </row>
    <row r="1422" spans="2:7">
      <c r="B1422" s="31" t="s">
        <v>2086</v>
      </c>
      <c r="C1422" s="27" t="s">
        <v>1339</v>
      </c>
      <c r="D1422" s="27">
        <v>59</v>
      </c>
      <c r="E1422" s="27">
        <v>593</v>
      </c>
      <c r="F1422" s="27">
        <v>5931</v>
      </c>
      <c r="G1422" s="27" t="s">
        <v>2006</v>
      </c>
    </row>
    <row r="1423" spans="2:7">
      <c r="B1423" s="31" t="s">
        <v>2086</v>
      </c>
      <c r="C1423" s="27" t="s">
        <v>1339</v>
      </c>
      <c r="D1423" s="27">
        <v>59</v>
      </c>
      <c r="E1423" s="27">
        <v>593</v>
      </c>
      <c r="F1423" s="27">
        <v>5932</v>
      </c>
      <c r="G1423" s="27" t="s">
        <v>2007</v>
      </c>
    </row>
    <row r="1424" spans="2:7">
      <c r="B1424" s="31" t="s">
        <v>2086</v>
      </c>
      <c r="C1424" s="27" t="s">
        <v>1339</v>
      </c>
      <c r="D1424" s="27">
        <v>59</v>
      </c>
      <c r="E1424" s="27">
        <v>593</v>
      </c>
      <c r="F1424" s="27">
        <v>5933</v>
      </c>
      <c r="G1424" s="27" t="s">
        <v>2008</v>
      </c>
    </row>
    <row r="1425" spans="2:7">
      <c r="B1425" s="31" t="s">
        <v>2086</v>
      </c>
      <c r="C1425" s="27" t="s">
        <v>1339</v>
      </c>
      <c r="D1425" s="27">
        <v>59</v>
      </c>
      <c r="E1425" s="27">
        <v>593</v>
      </c>
      <c r="F1425" s="27">
        <v>5939</v>
      </c>
      <c r="G1425" s="27" t="s">
        <v>2009</v>
      </c>
    </row>
    <row r="1426" spans="2:7">
      <c r="B1426" s="31" t="s">
        <v>2086</v>
      </c>
      <c r="C1426" s="27" t="s">
        <v>1339</v>
      </c>
      <c r="D1426" s="27">
        <v>60</v>
      </c>
      <c r="E1426" s="27">
        <v>0</v>
      </c>
      <c r="F1426" s="27">
        <v>0</v>
      </c>
      <c r="G1426" s="27" t="s">
        <v>1351</v>
      </c>
    </row>
    <row r="1427" spans="2:7">
      <c r="B1427" s="31" t="s">
        <v>2086</v>
      </c>
      <c r="C1427" s="27" t="s">
        <v>1339</v>
      </c>
      <c r="D1427" s="27">
        <v>60</v>
      </c>
      <c r="E1427" s="27">
        <v>600</v>
      </c>
      <c r="F1427" s="27">
        <v>0</v>
      </c>
      <c r="G1427" s="27" t="s">
        <v>2010</v>
      </c>
    </row>
    <row r="1428" spans="2:7">
      <c r="B1428" s="31" t="s">
        <v>2086</v>
      </c>
      <c r="C1428" s="27" t="s">
        <v>1339</v>
      </c>
      <c r="D1428" s="27">
        <v>60</v>
      </c>
      <c r="E1428" s="27">
        <v>600</v>
      </c>
      <c r="F1428" s="27">
        <v>6000</v>
      </c>
      <c r="G1428" s="27" t="s">
        <v>298</v>
      </c>
    </row>
    <row r="1429" spans="2:7">
      <c r="B1429" s="31" t="s">
        <v>2086</v>
      </c>
      <c r="C1429" s="27" t="s">
        <v>1339</v>
      </c>
      <c r="D1429" s="27">
        <v>60</v>
      </c>
      <c r="E1429" s="27">
        <v>600</v>
      </c>
      <c r="F1429" s="27">
        <v>6008</v>
      </c>
      <c r="G1429" s="27" t="s">
        <v>1847</v>
      </c>
    </row>
    <row r="1430" spans="2:7">
      <c r="B1430" s="31" t="s">
        <v>2086</v>
      </c>
      <c r="C1430" s="27" t="s">
        <v>1339</v>
      </c>
      <c r="D1430" s="27">
        <v>60</v>
      </c>
      <c r="E1430" s="27">
        <v>600</v>
      </c>
      <c r="F1430" s="27">
        <v>6009</v>
      </c>
      <c r="G1430" s="27" t="s">
        <v>299</v>
      </c>
    </row>
    <row r="1431" spans="2:7">
      <c r="B1431" s="31" t="s">
        <v>2086</v>
      </c>
      <c r="C1431" s="27" t="s">
        <v>1339</v>
      </c>
      <c r="D1431" s="27">
        <v>60</v>
      </c>
      <c r="E1431" s="27">
        <v>601</v>
      </c>
      <c r="F1431" s="27">
        <v>0</v>
      </c>
      <c r="G1431" s="27" t="s">
        <v>2011</v>
      </c>
    </row>
    <row r="1432" spans="2:7">
      <c r="B1432" s="31" t="s">
        <v>2086</v>
      </c>
      <c r="C1432" s="27" t="s">
        <v>1339</v>
      </c>
      <c r="D1432" s="27">
        <v>60</v>
      </c>
      <c r="E1432" s="27">
        <v>601</v>
      </c>
      <c r="F1432" s="27">
        <v>6011</v>
      </c>
      <c r="G1432" s="27" t="s">
        <v>2012</v>
      </c>
    </row>
    <row r="1433" spans="2:7">
      <c r="B1433" s="31" t="s">
        <v>2086</v>
      </c>
      <c r="C1433" s="27" t="s">
        <v>1339</v>
      </c>
      <c r="D1433" s="27">
        <v>60</v>
      </c>
      <c r="E1433" s="27">
        <v>601</v>
      </c>
      <c r="F1433" s="27">
        <v>6012</v>
      </c>
      <c r="G1433" s="27" t="s">
        <v>2013</v>
      </c>
    </row>
    <row r="1434" spans="2:7">
      <c r="B1434" s="31" t="s">
        <v>2086</v>
      </c>
      <c r="C1434" s="27" t="s">
        <v>1339</v>
      </c>
      <c r="D1434" s="27">
        <v>60</v>
      </c>
      <c r="E1434" s="27">
        <v>601</v>
      </c>
      <c r="F1434" s="27">
        <v>6013</v>
      </c>
      <c r="G1434" s="27" t="s">
        <v>2014</v>
      </c>
    </row>
    <row r="1435" spans="2:7">
      <c r="B1435" s="31" t="s">
        <v>2086</v>
      </c>
      <c r="C1435" s="27" t="s">
        <v>1339</v>
      </c>
      <c r="D1435" s="27">
        <v>60</v>
      </c>
      <c r="E1435" s="27">
        <v>601</v>
      </c>
      <c r="F1435" s="27">
        <v>6014</v>
      </c>
      <c r="G1435" s="27" t="s">
        <v>2015</v>
      </c>
    </row>
    <row r="1436" spans="2:7">
      <c r="B1436" s="31" t="s">
        <v>2086</v>
      </c>
      <c r="C1436" s="27" t="s">
        <v>1339</v>
      </c>
      <c r="D1436" s="27">
        <v>60</v>
      </c>
      <c r="E1436" s="27">
        <v>602</v>
      </c>
      <c r="F1436" s="27">
        <v>0</v>
      </c>
      <c r="G1436" s="27" t="s">
        <v>2016</v>
      </c>
    </row>
    <row r="1437" spans="2:7">
      <c r="B1437" s="31" t="s">
        <v>2086</v>
      </c>
      <c r="C1437" s="27" t="s">
        <v>1339</v>
      </c>
      <c r="D1437" s="27">
        <v>60</v>
      </c>
      <c r="E1437" s="27">
        <v>602</v>
      </c>
      <c r="F1437" s="27">
        <v>6021</v>
      </c>
      <c r="G1437" s="27" t="s">
        <v>2017</v>
      </c>
    </row>
    <row r="1438" spans="2:7">
      <c r="B1438" s="31" t="s">
        <v>2086</v>
      </c>
      <c r="C1438" s="27" t="s">
        <v>1339</v>
      </c>
      <c r="D1438" s="27">
        <v>60</v>
      </c>
      <c r="E1438" s="27">
        <v>602</v>
      </c>
      <c r="F1438" s="27">
        <v>6022</v>
      </c>
      <c r="G1438" s="27" t="s">
        <v>2018</v>
      </c>
    </row>
    <row r="1439" spans="2:7">
      <c r="B1439" s="31" t="s">
        <v>2086</v>
      </c>
      <c r="C1439" s="27" t="s">
        <v>1339</v>
      </c>
      <c r="D1439" s="27">
        <v>60</v>
      </c>
      <c r="E1439" s="27">
        <v>602</v>
      </c>
      <c r="F1439" s="27">
        <v>6023</v>
      </c>
      <c r="G1439" s="27" t="s">
        <v>2019</v>
      </c>
    </row>
    <row r="1440" spans="2:7">
      <c r="B1440" s="31" t="s">
        <v>2086</v>
      </c>
      <c r="C1440" s="27" t="s">
        <v>1339</v>
      </c>
      <c r="D1440" s="27">
        <v>60</v>
      </c>
      <c r="E1440" s="27">
        <v>602</v>
      </c>
      <c r="F1440" s="27">
        <v>6029</v>
      </c>
      <c r="G1440" s="27" t="s">
        <v>2020</v>
      </c>
    </row>
    <row r="1441" spans="2:7">
      <c r="B1441" s="31" t="s">
        <v>2086</v>
      </c>
      <c r="C1441" s="27" t="s">
        <v>1339</v>
      </c>
      <c r="D1441" s="27">
        <v>60</v>
      </c>
      <c r="E1441" s="27">
        <v>603</v>
      </c>
      <c r="F1441" s="27">
        <v>0</v>
      </c>
      <c r="G1441" s="27" t="s">
        <v>2021</v>
      </c>
    </row>
    <row r="1442" spans="2:7">
      <c r="B1442" s="31" t="s">
        <v>2086</v>
      </c>
      <c r="C1442" s="27" t="s">
        <v>1339</v>
      </c>
      <c r="D1442" s="27">
        <v>60</v>
      </c>
      <c r="E1442" s="27">
        <v>603</v>
      </c>
      <c r="F1442" s="27">
        <v>6031</v>
      </c>
      <c r="G1442" s="27" t="s">
        <v>2022</v>
      </c>
    </row>
    <row r="1443" spans="2:7">
      <c r="B1443" s="31" t="s">
        <v>2086</v>
      </c>
      <c r="C1443" s="27" t="s">
        <v>1339</v>
      </c>
      <c r="D1443" s="27">
        <v>60</v>
      </c>
      <c r="E1443" s="27">
        <v>603</v>
      </c>
      <c r="F1443" s="27">
        <v>6032</v>
      </c>
      <c r="G1443" s="27" t="s">
        <v>2023</v>
      </c>
    </row>
    <row r="1444" spans="2:7">
      <c r="B1444" s="31" t="s">
        <v>2086</v>
      </c>
      <c r="C1444" s="27" t="s">
        <v>1339</v>
      </c>
      <c r="D1444" s="27">
        <v>60</v>
      </c>
      <c r="E1444" s="27">
        <v>603</v>
      </c>
      <c r="F1444" s="27">
        <v>6033</v>
      </c>
      <c r="G1444" s="27" t="s">
        <v>2024</v>
      </c>
    </row>
    <row r="1445" spans="2:7">
      <c r="B1445" s="31" t="s">
        <v>2086</v>
      </c>
      <c r="C1445" s="27" t="s">
        <v>1339</v>
      </c>
      <c r="D1445" s="27">
        <v>60</v>
      </c>
      <c r="E1445" s="27">
        <v>603</v>
      </c>
      <c r="F1445" s="27">
        <v>6034</v>
      </c>
      <c r="G1445" s="27" t="s">
        <v>2025</v>
      </c>
    </row>
    <row r="1446" spans="2:7">
      <c r="B1446" s="31" t="s">
        <v>2086</v>
      </c>
      <c r="C1446" s="27" t="s">
        <v>1339</v>
      </c>
      <c r="D1446" s="27">
        <v>60</v>
      </c>
      <c r="E1446" s="27">
        <v>604</v>
      </c>
      <c r="F1446" s="27">
        <v>0</v>
      </c>
      <c r="G1446" s="27" t="s">
        <v>2026</v>
      </c>
    </row>
    <row r="1447" spans="2:7">
      <c r="B1447" s="31" t="s">
        <v>2086</v>
      </c>
      <c r="C1447" s="27" t="s">
        <v>1339</v>
      </c>
      <c r="D1447" s="27">
        <v>60</v>
      </c>
      <c r="E1447" s="27">
        <v>604</v>
      </c>
      <c r="F1447" s="27">
        <v>6041</v>
      </c>
      <c r="G1447" s="27" t="s">
        <v>2027</v>
      </c>
    </row>
    <row r="1448" spans="2:7">
      <c r="B1448" s="31" t="s">
        <v>2086</v>
      </c>
      <c r="C1448" s="27" t="s">
        <v>1339</v>
      </c>
      <c r="D1448" s="27">
        <v>60</v>
      </c>
      <c r="E1448" s="27">
        <v>604</v>
      </c>
      <c r="F1448" s="27">
        <v>6042</v>
      </c>
      <c r="G1448" s="27" t="s">
        <v>2028</v>
      </c>
    </row>
    <row r="1449" spans="2:7">
      <c r="B1449" s="31" t="s">
        <v>2086</v>
      </c>
      <c r="C1449" s="27" t="s">
        <v>1339</v>
      </c>
      <c r="D1449" s="27">
        <v>60</v>
      </c>
      <c r="E1449" s="27">
        <v>604</v>
      </c>
      <c r="F1449" s="27">
        <v>6043</v>
      </c>
      <c r="G1449" s="27" t="s">
        <v>2029</v>
      </c>
    </row>
    <row r="1450" spans="2:7">
      <c r="B1450" s="31" t="s">
        <v>2086</v>
      </c>
      <c r="C1450" s="27" t="s">
        <v>1339</v>
      </c>
      <c r="D1450" s="27">
        <v>60</v>
      </c>
      <c r="E1450" s="27">
        <v>605</v>
      </c>
      <c r="F1450" s="27">
        <v>0</v>
      </c>
      <c r="G1450" s="27" t="s">
        <v>2030</v>
      </c>
    </row>
    <row r="1451" spans="2:7">
      <c r="B1451" s="31" t="s">
        <v>2086</v>
      </c>
      <c r="C1451" s="27" t="s">
        <v>1339</v>
      </c>
      <c r="D1451" s="27">
        <v>60</v>
      </c>
      <c r="E1451" s="27">
        <v>605</v>
      </c>
      <c r="F1451" s="27">
        <v>6051</v>
      </c>
      <c r="G1451" s="27" t="s">
        <v>2031</v>
      </c>
    </row>
    <row r="1452" spans="2:7">
      <c r="B1452" s="31" t="s">
        <v>2086</v>
      </c>
      <c r="C1452" s="27" t="s">
        <v>1339</v>
      </c>
      <c r="D1452" s="27">
        <v>60</v>
      </c>
      <c r="E1452" s="27">
        <v>605</v>
      </c>
      <c r="F1452" s="27">
        <v>6052</v>
      </c>
      <c r="G1452" s="27" t="s">
        <v>2032</v>
      </c>
    </row>
    <row r="1453" spans="2:7">
      <c r="B1453" s="31" t="s">
        <v>2086</v>
      </c>
      <c r="C1453" s="27" t="s">
        <v>1339</v>
      </c>
      <c r="D1453" s="27">
        <v>60</v>
      </c>
      <c r="E1453" s="27">
        <v>606</v>
      </c>
      <c r="F1453" s="27">
        <v>0</v>
      </c>
      <c r="G1453" s="27" t="s">
        <v>2033</v>
      </c>
    </row>
    <row r="1454" spans="2:7">
      <c r="B1454" s="31" t="s">
        <v>2086</v>
      </c>
      <c r="C1454" s="27" t="s">
        <v>1339</v>
      </c>
      <c r="D1454" s="27">
        <v>60</v>
      </c>
      <c r="E1454" s="27">
        <v>606</v>
      </c>
      <c r="F1454" s="27">
        <v>6061</v>
      </c>
      <c r="G1454" s="27" t="s">
        <v>2034</v>
      </c>
    </row>
    <row r="1455" spans="2:7">
      <c r="B1455" s="31" t="s">
        <v>2086</v>
      </c>
      <c r="C1455" s="27" t="s">
        <v>1339</v>
      </c>
      <c r="D1455" s="27">
        <v>60</v>
      </c>
      <c r="E1455" s="27">
        <v>606</v>
      </c>
      <c r="F1455" s="27">
        <v>6062</v>
      </c>
      <c r="G1455" s="27" t="s">
        <v>2035</v>
      </c>
    </row>
    <row r="1456" spans="2:7">
      <c r="B1456" s="31" t="s">
        <v>2086</v>
      </c>
      <c r="C1456" s="27" t="s">
        <v>1339</v>
      </c>
      <c r="D1456" s="27">
        <v>60</v>
      </c>
      <c r="E1456" s="27">
        <v>606</v>
      </c>
      <c r="F1456" s="27">
        <v>6063</v>
      </c>
      <c r="G1456" s="27" t="s">
        <v>2036</v>
      </c>
    </row>
    <row r="1457" spans="2:7">
      <c r="B1457" s="31" t="s">
        <v>2086</v>
      </c>
      <c r="C1457" s="27" t="s">
        <v>1339</v>
      </c>
      <c r="D1457" s="27">
        <v>60</v>
      </c>
      <c r="E1457" s="27">
        <v>606</v>
      </c>
      <c r="F1457" s="27">
        <v>6064</v>
      </c>
      <c r="G1457" s="27" t="s">
        <v>2037</v>
      </c>
    </row>
    <row r="1458" spans="2:7">
      <c r="B1458" s="31" t="s">
        <v>2086</v>
      </c>
      <c r="C1458" s="27" t="s">
        <v>1339</v>
      </c>
      <c r="D1458" s="27">
        <v>60</v>
      </c>
      <c r="E1458" s="27">
        <v>607</v>
      </c>
      <c r="F1458" s="27">
        <v>0</v>
      </c>
      <c r="G1458" s="27" t="s">
        <v>2038</v>
      </c>
    </row>
    <row r="1459" spans="2:7">
      <c r="B1459" s="31" t="s">
        <v>2086</v>
      </c>
      <c r="C1459" s="27" t="s">
        <v>1339</v>
      </c>
      <c r="D1459" s="27">
        <v>60</v>
      </c>
      <c r="E1459" s="27">
        <v>607</v>
      </c>
      <c r="F1459" s="27">
        <v>6071</v>
      </c>
      <c r="G1459" s="27" t="s">
        <v>2039</v>
      </c>
    </row>
    <row r="1460" spans="2:7">
      <c r="B1460" s="31" t="s">
        <v>2086</v>
      </c>
      <c r="C1460" s="27" t="s">
        <v>1339</v>
      </c>
      <c r="D1460" s="27">
        <v>60</v>
      </c>
      <c r="E1460" s="27">
        <v>607</v>
      </c>
      <c r="F1460" s="27">
        <v>6072</v>
      </c>
      <c r="G1460" s="27" t="s">
        <v>2040</v>
      </c>
    </row>
    <row r="1461" spans="2:7">
      <c r="B1461" s="31" t="s">
        <v>2086</v>
      </c>
      <c r="C1461" s="27" t="s">
        <v>1339</v>
      </c>
      <c r="D1461" s="27">
        <v>60</v>
      </c>
      <c r="E1461" s="27">
        <v>607</v>
      </c>
      <c r="F1461" s="27">
        <v>6073</v>
      </c>
      <c r="G1461" s="27" t="s">
        <v>2041</v>
      </c>
    </row>
    <row r="1462" spans="2:7">
      <c r="B1462" s="31" t="s">
        <v>2086</v>
      </c>
      <c r="C1462" s="27" t="s">
        <v>1339</v>
      </c>
      <c r="D1462" s="27">
        <v>60</v>
      </c>
      <c r="E1462" s="27">
        <v>608</v>
      </c>
      <c r="F1462" s="27">
        <v>0</v>
      </c>
      <c r="G1462" s="27" t="s">
        <v>2042</v>
      </c>
    </row>
    <row r="1463" spans="2:7">
      <c r="B1463" s="31" t="s">
        <v>2086</v>
      </c>
      <c r="C1463" s="27" t="s">
        <v>1339</v>
      </c>
      <c r="D1463" s="27">
        <v>60</v>
      </c>
      <c r="E1463" s="27">
        <v>608</v>
      </c>
      <c r="F1463" s="27">
        <v>6081</v>
      </c>
      <c r="G1463" s="27" t="s">
        <v>2043</v>
      </c>
    </row>
    <row r="1464" spans="2:7">
      <c r="B1464" s="31" t="s">
        <v>2086</v>
      </c>
      <c r="C1464" s="27" t="s">
        <v>1339</v>
      </c>
      <c r="D1464" s="27">
        <v>60</v>
      </c>
      <c r="E1464" s="27">
        <v>608</v>
      </c>
      <c r="F1464" s="27">
        <v>6082</v>
      </c>
      <c r="G1464" s="27" t="s">
        <v>2044</v>
      </c>
    </row>
    <row r="1465" spans="2:7">
      <c r="B1465" s="31" t="s">
        <v>2086</v>
      </c>
      <c r="C1465" s="27" t="s">
        <v>1339</v>
      </c>
      <c r="D1465" s="27">
        <v>60</v>
      </c>
      <c r="E1465" s="27">
        <v>609</v>
      </c>
      <c r="F1465" s="27">
        <v>0</v>
      </c>
      <c r="G1465" s="27" t="s">
        <v>2045</v>
      </c>
    </row>
    <row r="1466" spans="2:7">
      <c r="B1466" s="31" t="s">
        <v>2086</v>
      </c>
      <c r="C1466" s="27" t="s">
        <v>1339</v>
      </c>
      <c r="D1466" s="27">
        <v>60</v>
      </c>
      <c r="E1466" s="27">
        <v>609</v>
      </c>
      <c r="F1466" s="27">
        <v>6091</v>
      </c>
      <c r="G1466" s="27" t="s">
        <v>2046</v>
      </c>
    </row>
    <row r="1467" spans="2:7">
      <c r="B1467" s="31" t="s">
        <v>2086</v>
      </c>
      <c r="C1467" s="27" t="s">
        <v>1339</v>
      </c>
      <c r="D1467" s="27">
        <v>60</v>
      </c>
      <c r="E1467" s="27">
        <v>609</v>
      </c>
      <c r="F1467" s="27">
        <v>6092</v>
      </c>
      <c r="G1467" s="27" t="s">
        <v>2047</v>
      </c>
    </row>
    <row r="1468" spans="2:7">
      <c r="B1468" s="31" t="s">
        <v>2086</v>
      </c>
      <c r="C1468" s="27" t="s">
        <v>1339</v>
      </c>
      <c r="D1468" s="27">
        <v>60</v>
      </c>
      <c r="E1468" s="27">
        <v>609</v>
      </c>
      <c r="F1468" s="27">
        <v>6093</v>
      </c>
      <c r="G1468" s="27" t="s">
        <v>2048</v>
      </c>
    </row>
    <row r="1469" spans="2:7">
      <c r="B1469" s="31" t="s">
        <v>2086</v>
      </c>
      <c r="C1469" s="27" t="s">
        <v>1339</v>
      </c>
      <c r="D1469" s="27">
        <v>60</v>
      </c>
      <c r="E1469" s="27">
        <v>609</v>
      </c>
      <c r="F1469" s="27">
        <v>6094</v>
      </c>
      <c r="G1469" s="27" t="s">
        <v>2049</v>
      </c>
    </row>
    <row r="1470" spans="2:7">
      <c r="B1470" s="31" t="s">
        <v>2086</v>
      </c>
      <c r="C1470" s="27" t="s">
        <v>1339</v>
      </c>
      <c r="D1470" s="27">
        <v>60</v>
      </c>
      <c r="E1470" s="27">
        <v>609</v>
      </c>
      <c r="F1470" s="27">
        <v>6095</v>
      </c>
      <c r="G1470" s="27" t="s">
        <v>2050</v>
      </c>
    </row>
    <row r="1471" spans="2:7">
      <c r="B1471" s="31" t="s">
        <v>2086</v>
      </c>
      <c r="C1471" s="27" t="s">
        <v>1339</v>
      </c>
      <c r="D1471" s="27">
        <v>60</v>
      </c>
      <c r="E1471" s="27">
        <v>609</v>
      </c>
      <c r="F1471" s="27">
        <v>6096</v>
      </c>
      <c r="G1471" s="27" t="s">
        <v>2051</v>
      </c>
    </row>
    <row r="1472" spans="2:7">
      <c r="B1472" s="31" t="s">
        <v>2086</v>
      </c>
      <c r="C1472" s="27" t="s">
        <v>1339</v>
      </c>
      <c r="D1472" s="27">
        <v>60</v>
      </c>
      <c r="E1472" s="27">
        <v>609</v>
      </c>
      <c r="F1472" s="27">
        <v>6097</v>
      </c>
      <c r="G1472" s="27" t="s">
        <v>2052</v>
      </c>
    </row>
    <row r="1473" spans="2:7">
      <c r="B1473" s="31" t="s">
        <v>2086</v>
      </c>
      <c r="C1473" s="27" t="s">
        <v>1339</v>
      </c>
      <c r="D1473" s="27">
        <v>60</v>
      </c>
      <c r="E1473" s="27">
        <v>609</v>
      </c>
      <c r="F1473" s="27">
        <v>6098</v>
      </c>
      <c r="G1473" s="27" t="s">
        <v>2053</v>
      </c>
    </row>
    <row r="1474" spans="2:7">
      <c r="B1474" s="31" t="s">
        <v>2086</v>
      </c>
      <c r="C1474" s="27" t="s">
        <v>1339</v>
      </c>
      <c r="D1474" s="27">
        <v>60</v>
      </c>
      <c r="E1474" s="27">
        <v>609</v>
      </c>
      <c r="F1474" s="27">
        <v>6099</v>
      </c>
      <c r="G1474" s="27" t="s">
        <v>2054</v>
      </c>
    </row>
    <row r="1475" spans="2:7">
      <c r="B1475" s="31" t="s">
        <v>2086</v>
      </c>
      <c r="C1475" s="27" t="s">
        <v>1339</v>
      </c>
      <c r="D1475" s="27">
        <v>61</v>
      </c>
      <c r="E1475" s="27">
        <v>0</v>
      </c>
      <c r="F1475" s="27">
        <v>0</v>
      </c>
      <c r="G1475" s="27" t="s">
        <v>1352</v>
      </c>
    </row>
    <row r="1476" spans="2:7">
      <c r="B1476" s="31" t="s">
        <v>2086</v>
      </c>
      <c r="C1476" s="27" t="s">
        <v>1339</v>
      </c>
      <c r="D1476" s="27">
        <v>61</v>
      </c>
      <c r="E1476" s="27">
        <v>610</v>
      </c>
      <c r="F1476" s="27">
        <v>0</v>
      </c>
      <c r="G1476" s="27" t="s">
        <v>2055</v>
      </c>
    </row>
    <row r="1477" spans="2:7">
      <c r="B1477" s="31" t="s">
        <v>2086</v>
      </c>
      <c r="C1477" s="27" t="s">
        <v>1339</v>
      </c>
      <c r="D1477" s="27">
        <v>61</v>
      </c>
      <c r="E1477" s="27">
        <v>610</v>
      </c>
      <c r="F1477" s="27">
        <v>6100</v>
      </c>
      <c r="G1477" s="27" t="s">
        <v>298</v>
      </c>
    </row>
    <row r="1478" spans="2:7">
      <c r="B1478" s="31" t="s">
        <v>2086</v>
      </c>
      <c r="C1478" s="27" t="s">
        <v>1339</v>
      </c>
      <c r="D1478" s="27">
        <v>61</v>
      </c>
      <c r="E1478" s="27">
        <v>610</v>
      </c>
      <c r="F1478" s="27">
        <v>6108</v>
      </c>
      <c r="G1478" s="27" t="s">
        <v>1847</v>
      </c>
    </row>
    <row r="1479" spans="2:7">
      <c r="B1479" s="31" t="s">
        <v>2086</v>
      </c>
      <c r="C1479" s="27" t="s">
        <v>1339</v>
      </c>
      <c r="D1479" s="27">
        <v>61</v>
      </c>
      <c r="E1479" s="27">
        <v>610</v>
      </c>
      <c r="F1479" s="27">
        <v>6109</v>
      </c>
      <c r="G1479" s="27" t="s">
        <v>299</v>
      </c>
    </row>
    <row r="1480" spans="2:7">
      <c r="B1480" s="31" t="s">
        <v>2086</v>
      </c>
      <c r="C1480" s="27" t="s">
        <v>1339</v>
      </c>
      <c r="D1480" s="27">
        <v>61</v>
      </c>
      <c r="E1480" s="27">
        <v>611</v>
      </c>
      <c r="F1480" s="27">
        <v>0</v>
      </c>
      <c r="G1480" s="27" t="s">
        <v>2056</v>
      </c>
    </row>
    <row r="1481" spans="2:7">
      <c r="B1481" s="31" t="s">
        <v>2086</v>
      </c>
      <c r="C1481" s="27" t="s">
        <v>1339</v>
      </c>
      <c r="D1481" s="27">
        <v>61</v>
      </c>
      <c r="E1481" s="27">
        <v>611</v>
      </c>
      <c r="F1481" s="27">
        <v>6111</v>
      </c>
      <c r="G1481" s="27" t="s">
        <v>2057</v>
      </c>
    </row>
    <row r="1482" spans="2:7">
      <c r="B1482" s="31" t="s">
        <v>2086</v>
      </c>
      <c r="C1482" s="27" t="s">
        <v>1339</v>
      </c>
      <c r="D1482" s="27">
        <v>61</v>
      </c>
      <c r="E1482" s="27">
        <v>611</v>
      </c>
      <c r="F1482" s="27">
        <v>6112</v>
      </c>
      <c r="G1482" s="27" t="s">
        <v>2058</v>
      </c>
    </row>
    <row r="1483" spans="2:7">
      <c r="B1483" s="31" t="s">
        <v>2086</v>
      </c>
      <c r="C1483" s="27" t="s">
        <v>1339</v>
      </c>
      <c r="D1483" s="27">
        <v>61</v>
      </c>
      <c r="E1483" s="27">
        <v>611</v>
      </c>
      <c r="F1483" s="27">
        <v>6113</v>
      </c>
      <c r="G1483" s="27" t="s">
        <v>2059</v>
      </c>
    </row>
    <row r="1484" spans="2:7">
      <c r="B1484" s="31" t="s">
        <v>2086</v>
      </c>
      <c r="C1484" s="27" t="s">
        <v>1339</v>
      </c>
      <c r="D1484" s="27">
        <v>61</v>
      </c>
      <c r="E1484" s="27">
        <v>611</v>
      </c>
      <c r="F1484" s="27">
        <v>6114</v>
      </c>
      <c r="G1484" s="27" t="s">
        <v>2060</v>
      </c>
    </row>
    <row r="1485" spans="2:7">
      <c r="B1485" s="31" t="s">
        <v>2086</v>
      </c>
      <c r="C1485" s="27" t="s">
        <v>1339</v>
      </c>
      <c r="D1485" s="27">
        <v>61</v>
      </c>
      <c r="E1485" s="27">
        <v>611</v>
      </c>
      <c r="F1485" s="27">
        <v>6119</v>
      </c>
      <c r="G1485" s="27" t="s">
        <v>2061</v>
      </c>
    </row>
    <row r="1486" spans="2:7">
      <c r="B1486" s="31" t="s">
        <v>2086</v>
      </c>
      <c r="C1486" s="27" t="s">
        <v>1339</v>
      </c>
      <c r="D1486" s="27">
        <v>61</v>
      </c>
      <c r="E1486" s="27">
        <v>612</v>
      </c>
      <c r="F1486" s="27">
        <v>0</v>
      </c>
      <c r="G1486" s="27" t="s">
        <v>2062</v>
      </c>
    </row>
    <row r="1487" spans="2:7">
      <c r="B1487" s="31" t="s">
        <v>2086</v>
      </c>
      <c r="C1487" s="27" t="s">
        <v>1339</v>
      </c>
      <c r="D1487" s="27">
        <v>61</v>
      </c>
      <c r="E1487" s="27">
        <v>612</v>
      </c>
      <c r="F1487" s="27">
        <v>6121</v>
      </c>
      <c r="G1487" s="27" t="s">
        <v>2062</v>
      </c>
    </row>
    <row r="1488" spans="2:7">
      <c r="B1488" s="31" t="s">
        <v>2086</v>
      </c>
      <c r="C1488" s="27" t="s">
        <v>1339</v>
      </c>
      <c r="D1488" s="27">
        <v>61</v>
      </c>
      <c r="E1488" s="27">
        <v>619</v>
      </c>
      <c r="F1488" s="27">
        <v>0</v>
      </c>
      <c r="G1488" s="27" t="s">
        <v>2063</v>
      </c>
    </row>
    <row r="1489" spans="2:7">
      <c r="B1489" s="31" t="s">
        <v>2086</v>
      </c>
      <c r="C1489" s="27" t="s">
        <v>1339</v>
      </c>
      <c r="D1489" s="27">
        <v>61</v>
      </c>
      <c r="E1489" s="27">
        <v>619</v>
      </c>
      <c r="F1489" s="27">
        <v>6199</v>
      </c>
      <c r="G1489" s="27" t="s">
        <v>2063</v>
      </c>
    </row>
    <row r="1490" spans="2:7">
      <c r="B1490" s="31" t="s">
        <v>2088</v>
      </c>
      <c r="C1490" s="27" t="s">
        <v>1353</v>
      </c>
      <c r="D1490" s="27">
        <v>0</v>
      </c>
      <c r="E1490" s="27">
        <v>0</v>
      </c>
      <c r="F1490" s="27">
        <v>0</v>
      </c>
      <c r="G1490" s="27" t="s">
        <v>1354</v>
      </c>
    </row>
    <row r="1491" spans="2:7">
      <c r="B1491" s="31" t="s">
        <v>2088</v>
      </c>
      <c r="C1491" s="27" t="s">
        <v>1353</v>
      </c>
      <c r="D1491" s="27">
        <v>62</v>
      </c>
      <c r="E1491" s="27">
        <v>0</v>
      </c>
      <c r="F1491" s="27">
        <v>0</v>
      </c>
      <c r="G1491" s="27" t="s">
        <v>1355</v>
      </c>
    </row>
    <row r="1492" spans="2:7">
      <c r="B1492" s="31" t="s">
        <v>2088</v>
      </c>
      <c r="C1492" s="27" t="s">
        <v>1353</v>
      </c>
      <c r="D1492" s="27">
        <v>62</v>
      </c>
      <c r="E1492" s="27">
        <v>620</v>
      </c>
      <c r="F1492" s="27">
        <v>0</v>
      </c>
      <c r="G1492" s="27" t="s">
        <v>1356</v>
      </c>
    </row>
    <row r="1493" spans="2:7">
      <c r="B1493" s="31" t="s">
        <v>2088</v>
      </c>
      <c r="C1493" s="27" t="s">
        <v>1353</v>
      </c>
      <c r="D1493" s="27">
        <v>62</v>
      </c>
      <c r="E1493" s="27">
        <v>620</v>
      </c>
      <c r="F1493" s="27">
        <v>6200</v>
      </c>
      <c r="G1493" s="27" t="s">
        <v>298</v>
      </c>
    </row>
    <row r="1494" spans="2:7">
      <c r="B1494" s="31" t="s">
        <v>2088</v>
      </c>
      <c r="C1494" s="27" t="s">
        <v>1353</v>
      </c>
      <c r="D1494" s="27">
        <v>62</v>
      </c>
      <c r="E1494" s="27">
        <v>620</v>
      </c>
      <c r="F1494" s="27">
        <v>6209</v>
      </c>
      <c r="G1494" s="27" t="s">
        <v>299</v>
      </c>
    </row>
    <row r="1495" spans="2:7">
      <c r="B1495" s="31" t="s">
        <v>2088</v>
      </c>
      <c r="C1495" s="27" t="s">
        <v>1353</v>
      </c>
      <c r="D1495" s="27">
        <v>62</v>
      </c>
      <c r="E1495" s="27">
        <v>621</v>
      </c>
      <c r="F1495" s="27">
        <v>0</v>
      </c>
      <c r="G1495" s="27" t="s">
        <v>1357</v>
      </c>
    </row>
    <row r="1496" spans="2:7">
      <c r="B1496" s="31" t="s">
        <v>2088</v>
      </c>
      <c r="C1496" s="27" t="s">
        <v>1353</v>
      </c>
      <c r="D1496" s="27">
        <v>62</v>
      </c>
      <c r="E1496" s="27">
        <v>621</v>
      </c>
      <c r="F1496" s="27">
        <v>6211</v>
      </c>
      <c r="G1496" s="27" t="s">
        <v>1357</v>
      </c>
    </row>
    <row r="1497" spans="2:7">
      <c r="B1497" s="31" t="s">
        <v>2088</v>
      </c>
      <c r="C1497" s="27" t="s">
        <v>1353</v>
      </c>
      <c r="D1497" s="27">
        <v>62</v>
      </c>
      <c r="E1497" s="27">
        <v>622</v>
      </c>
      <c r="F1497" s="27">
        <v>0</v>
      </c>
      <c r="G1497" s="27" t="s">
        <v>1358</v>
      </c>
    </row>
    <row r="1498" spans="2:7">
      <c r="B1498" s="31" t="s">
        <v>2088</v>
      </c>
      <c r="C1498" s="27" t="s">
        <v>1353</v>
      </c>
      <c r="D1498" s="27">
        <v>62</v>
      </c>
      <c r="E1498" s="27">
        <v>622</v>
      </c>
      <c r="F1498" s="27">
        <v>6221</v>
      </c>
      <c r="G1498" s="27" t="s">
        <v>1359</v>
      </c>
    </row>
    <row r="1499" spans="2:7">
      <c r="B1499" s="31" t="s">
        <v>2088</v>
      </c>
      <c r="C1499" s="27" t="s">
        <v>1353</v>
      </c>
      <c r="D1499" s="27">
        <v>62</v>
      </c>
      <c r="E1499" s="27">
        <v>622</v>
      </c>
      <c r="F1499" s="27">
        <v>6222</v>
      </c>
      <c r="G1499" s="27" t="s">
        <v>1360</v>
      </c>
    </row>
    <row r="1500" spans="2:7">
      <c r="B1500" s="31" t="s">
        <v>2088</v>
      </c>
      <c r="C1500" s="27" t="s">
        <v>1353</v>
      </c>
      <c r="D1500" s="27">
        <v>62</v>
      </c>
      <c r="E1500" s="27">
        <v>622</v>
      </c>
      <c r="F1500" s="27">
        <v>6223</v>
      </c>
      <c r="G1500" s="27" t="s">
        <v>1361</v>
      </c>
    </row>
    <row r="1501" spans="2:7">
      <c r="B1501" s="31" t="s">
        <v>2088</v>
      </c>
      <c r="C1501" s="27" t="s">
        <v>1353</v>
      </c>
      <c r="D1501" s="27">
        <v>62</v>
      </c>
      <c r="E1501" s="27">
        <v>622</v>
      </c>
      <c r="F1501" s="27">
        <v>6229</v>
      </c>
      <c r="G1501" s="27" t="s">
        <v>1362</v>
      </c>
    </row>
    <row r="1502" spans="2:7">
      <c r="B1502" s="31" t="s">
        <v>2088</v>
      </c>
      <c r="C1502" s="27" t="s">
        <v>1353</v>
      </c>
      <c r="D1502" s="27">
        <v>63</v>
      </c>
      <c r="E1502" s="27">
        <v>0</v>
      </c>
      <c r="F1502" s="27">
        <v>0</v>
      </c>
      <c r="G1502" s="27" t="s">
        <v>1363</v>
      </c>
    </row>
    <row r="1503" spans="2:7">
      <c r="B1503" s="31" t="s">
        <v>2088</v>
      </c>
      <c r="C1503" s="27" t="s">
        <v>1353</v>
      </c>
      <c r="D1503" s="27">
        <v>63</v>
      </c>
      <c r="E1503" s="27">
        <v>630</v>
      </c>
      <c r="F1503" s="27">
        <v>0</v>
      </c>
      <c r="G1503" s="27" t="s">
        <v>1364</v>
      </c>
    </row>
    <row r="1504" spans="2:7">
      <c r="B1504" s="31" t="s">
        <v>2088</v>
      </c>
      <c r="C1504" s="27" t="s">
        <v>1353</v>
      </c>
      <c r="D1504" s="27">
        <v>63</v>
      </c>
      <c r="E1504" s="27">
        <v>630</v>
      </c>
      <c r="F1504" s="27">
        <v>6300</v>
      </c>
      <c r="G1504" s="27" t="s">
        <v>298</v>
      </c>
    </row>
    <row r="1505" spans="2:7">
      <c r="B1505" s="31" t="s">
        <v>2088</v>
      </c>
      <c r="C1505" s="27" t="s">
        <v>1353</v>
      </c>
      <c r="D1505" s="27">
        <v>63</v>
      </c>
      <c r="E1505" s="27">
        <v>630</v>
      </c>
      <c r="F1505" s="27">
        <v>6309</v>
      </c>
      <c r="G1505" s="27" t="s">
        <v>299</v>
      </c>
    </row>
    <row r="1506" spans="2:7">
      <c r="B1506" s="31" t="s">
        <v>2088</v>
      </c>
      <c r="C1506" s="27" t="s">
        <v>1353</v>
      </c>
      <c r="D1506" s="27">
        <v>63</v>
      </c>
      <c r="E1506" s="27">
        <v>631</v>
      </c>
      <c r="F1506" s="27">
        <v>0</v>
      </c>
      <c r="G1506" s="27" t="s">
        <v>1365</v>
      </c>
    </row>
    <row r="1507" spans="2:7">
      <c r="B1507" s="31" t="s">
        <v>2088</v>
      </c>
      <c r="C1507" s="27" t="s">
        <v>1353</v>
      </c>
      <c r="D1507" s="27">
        <v>63</v>
      </c>
      <c r="E1507" s="27">
        <v>631</v>
      </c>
      <c r="F1507" s="27">
        <v>6311</v>
      </c>
      <c r="G1507" s="27" t="s">
        <v>1366</v>
      </c>
    </row>
    <row r="1508" spans="2:7">
      <c r="B1508" s="31" t="s">
        <v>2088</v>
      </c>
      <c r="C1508" s="27" t="s">
        <v>1353</v>
      </c>
      <c r="D1508" s="27">
        <v>63</v>
      </c>
      <c r="E1508" s="27">
        <v>631</v>
      </c>
      <c r="F1508" s="27">
        <v>6312</v>
      </c>
      <c r="G1508" s="27" t="s">
        <v>1367</v>
      </c>
    </row>
    <row r="1509" spans="2:7">
      <c r="B1509" s="31" t="s">
        <v>2088</v>
      </c>
      <c r="C1509" s="27" t="s">
        <v>1353</v>
      </c>
      <c r="D1509" s="27">
        <v>63</v>
      </c>
      <c r="E1509" s="27">
        <v>631</v>
      </c>
      <c r="F1509" s="27">
        <v>6313</v>
      </c>
      <c r="G1509" s="27" t="s">
        <v>1368</v>
      </c>
    </row>
    <row r="1510" spans="2:7">
      <c r="B1510" s="31" t="s">
        <v>2088</v>
      </c>
      <c r="C1510" s="27" t="s">
        <v>1353</v>
      </c>
      <c r="D1510" s="27">
        <v>63</v>
      </c>
      <c r="E1510" s="27">
        <v>631</v>
      </c>
      <c r="F1510" s="27">
        <v>6314</v>
      </c>
      <c r="G1510" s="27" t="s">
        <v>1369</v>
      </c>
    </row>
    <row r="1511" spans="2:7">
      <c r="B1511" s="31" t="s">
        <v>2088</v>
      </c>
      <c r="C1511" s="27" t="s">
        <v>1353</v>
      </c>
      <c r="D1511" s="27">
        <v>63</v>
      </c>
      <c r="E1511" s="27">
        <v>632</v>
      </c>
      <c r="F1511" s="27">
        <v>0</v>
      </c>
      <c r="G1511" s="27" t="s">
        <v>1370</v>
      </c>
    </row>
    <row r="1512" spans="2:7">
      <c r="B1512" s="31" t="s">
        <v>2088</v>
      </c>
      <c r="C1512" s="27" t="s">
        <v>1353</v>
      </c>
      <c r="D1512" s="27">
        <v>63</v>
      </c>
      <c r="E1512" s="27">
        <v>632</v>
      </c>
      <c r="F1512" s="27">
        <v>6321</v>
      </c>
      <c r="G1512" s="27" t="s">
        <v>1371</v>
      </c>
    </row>
    <row r="1513" spans="2:7">
      <c r="B1513" s="31" t="s">
        <v>2088</v>
      </c>
      <c r="C1513" s="27" t="s">
        <v>1353</v>
      </c>
      <c r="D1513" s="27">
        <v>63</v>
      </c>
      <c r="E1513" s="27">
        <v>632</v>
      </c>
      <c r="F1513" s="27">
        <v>6322</v>
      </c>
      <c r="G1513" s="27" t="s">
        <v>1372</v>
      </c>
    </row>
    <row r="1514" spans="2:7">
      <c r="B1514" s="31" t="s">
        <v>2088</v>
      </c>
      <c r="C1514" s="27" t="s">
        <v>1353</v>
      </c>
      <c r="D1514" s="27">
        <v>63</v>
      </c>
      <c r="E1514" s="27">
        <v>632</v>
      </c>
      <c r="F1514" s="27">
        <v>6323</v>
      </c>
      <c r="G1514" s="27" t="s">
        <v>1373</v>
      </c>
    </row>
    <row r="1515" spans="2:7">
      <c r="B1515" s="31" t="s">
        <v>2088</v>
      </c>
      <c r="C1515" s="27" t="s">
        <v>1353</v>
      </c>
      <c r="D1515" s="27">
        <v>63</v>
      </c>
      <c r="E1515" s="27">
        <v>632</v>
      </c>
      <c r="F1515" s="27">
        <v>6324</v>
      </c>
      <c r="G1515" s="27" t="s">
        <v>1374</v>
      </c>
    </row>
    <row r="1516" spans="2:7">
      <c r="B1516" s="31" t="s">
        <v>2088</v>
      </c>
      <c r="C1516" s="27" t="s">
        <v>1353</v>
      </c>
      <c r="D1516" s="27">
        <v>63</v>
      </c>
      <c r="E1516" s="27">
        <v>632</v>
      </c>
      <c r="F1516" s="27">
        <v>6325</v>
      </c>
      <c r="G1516" s="27" t="s">
        <v>1375</v>
      </c>
    </row>
    <row r="1517" spans="2:7">
      <c r="B1517" s="31" t="s">
        <v>2088</v>
      </c>
      <c r="C1517" s="27" t="s">
        <v>1353</v>
      </c>
      <c r="D1517" s="27">
        <v>64</v>
      </c>
      <c r="E1517" s="27">
        <v>0</v>
      </c>
      <c r="F1517" s="27">
        <v>0</v>
      </c>
      <c r="G1517" s="27" t="s">
        <v>1376</v>
      </c>
    </row>
    <row r="1518" spans="2:7">
      <c r="B1518" s="31" t="s">
        <v>2088</v>
      </c>
      <c r="C1518" s="27" t="s">
        <v>1353</v>
      </c>
      <c r="D1518" s="27">
        <v>64</v>
      </c>
      <c r="E1518" s="27">
        <v>640</v>
      </c>
      <c r="F1518" s="27">
        <v>0</v>
      </c>
      <c r="G1518" s="27" t="s">
        <v>1377</v>
      </c>
    </row>
    <row r="1519" spans="2:7">
      <c r="B1519" s="31" t="s">
        <v>2088</v>
      </c>
      <c r="C1519" s="27" t="s">
        <v>1353</v>
      </c>
      <c r="D1519" s="27">
        <v>64</v>
      </c>
      <c r="E1519" s="27">
        <v>640</v>
      </c>
      <c r="F1519" s="27">
        <v>6400</v>
      </c>
      <c r="G1519" s="27" t="s">
        <v>298</v>
      </c>
    </row>
    <row r="1520" spans="2:7">
      <c r="B1520" s="31" t="s">
        <v>2088</v>
      </c>
      <c r="C1520" s="27" t="s">
        <v>1353</v>
      </c>
      <c r="D1520" s="27">
        <v>64</v>
      </c>
      <c r="E1520" s="27">
        <v>640</v>
      </c>
      <c r="F1520" s="27">
        <v>6409</v>
      </c>
      <c r="G1520" s="27" t="s">
        <v>299</v>
      </c>
    </row>
    <row r="1521" spans="2:7">
      <c r="B1521" s="31" t="s">
        <v>2088</v>
      </c>
      <c r="C1521" s="27" t="s">
        <v>1353</v>
      </c>
      <c r="D1521" s="27">
        <v>64</v>
      </c>
      <c r="E1521" s="27">
        <v>641</v>
      </c>
      <c r="F1521" s="27">
        <v>0</v>
      </c>
      <c r="G1521" s="27" t="s">
        <v>1378</v>
      </c>
    </row>
    <row r="1522" spans="2:7">
      <c r="B1522" s="31" t="s">
        <v>2088</v>
      </c>
      <c r="C1522" s="27" t="s">
        <v>1353</v>
      </c>
      <c r="D1522" s="27">
        <v>64</v>
      </c>
      <c r="E1522" s="27">
        <v>641</v>
      </c>
      <c r="F1522" s="27">
        <v>6411</v>
      </c>
      <c r="G1522" s="27" t="s">
        <v>1379</v>
      </c>
    </row>
    <row r="1523" spans="2:7">
      <c r="B1523" s="31" t="s">
        <v>2088</v>
      </c>
      <c r="C1523" s="27" t="s">
        <v>1353</v>
      </c>
      <c r="D1523" s="27">
        <v>64</v>
      </c>
      <c r="E1523" s="27">
        <v>641</v>
      </c>
      <c r="F1523" s="27">
        <v>6412</v>
      </c>
      <c r="G1523" s="27" t="s">
        <v>1380</v>
      </c>
    </row>
    <row r="1524" spans="2:7">
      <c r="B1524" s="31" t="s">
        <v>2088</v>
      </c>
      <c r="C1524" s="27" t="s">
        <v>1353</v>
      </c>
      <c r="D1524" s="27">
        <v>64</v>
      </c>
      <c r="E1524" s="27">
        <v>642</v>
      </c>
      <c r="F1524" s="27">
        <v>0</v>
      </c>
      <c r="G1524" s="27" t="s">
        <v>1381</v>
      </c>
    </row>
    <row r="1525" spans="2:7">
      <c r="B1525" s="31" t="s">
        <v>2088</v>
      </c>
      <c r="C1525" s="27" t="s">
        <v>1353</v>
      </c>
      <c r="D1525" s="27">
        <v>64</v>
      </c>
      <c r="E1525" s="27">
        <v>642</v>
      </c>
      <c r="F1525" s="27">
        <v>6421</v>
      </c>
      <c r="G1525" s="27" t="s">
        <v>1381</v>
      </c>
    </row>
    <row r="1526" spans="2:7">
      <c r="B1526" s="31" t="s">
        <v>2088</v>
      </c>
      <c r="C1526" s="27" t="s">
        <v>1353</v>
      </c>
      <c r="D1526" s="27">
        <v>64</v>
      </c>
      <c r="E1526" s="27">
        <v>643</v>
      </c>
      <c r="F1526" s="27">
        <v>0</v>
      </c>
      <c r="G1526" s="27" t="s">
        <v>1382</v>
      </c>
    </row>
    <row r="1527" spans="2:7">
      <c r="B1527" s="31" t="s">
        <v>2088</v>
      </c>
      <c r="C1527" s="27" t="s">
        <v>1353</v>
      </c>
      <c r="D1527" s="27">
        <v>64</v>
      </c>
      <c r="E1527" s="27">
        <v>643</v>
      </c>
      <c r="F1527" s="27">
        <v>6431</v>
      </c>
      <c r="G1527" s="27" t="s">
        <v>1383</v>
      </c>
    </row>
    <row r="1528" spans="2:7">
      <c r="B1528" s="31" t="s">
        <v>2088</v>
      </c>
      <c r="C1528" s="27" t="s">
        <v>1353</v>
      </c>
      <c r="D1528" s="27">
        <v>64</v>
      </c>
      <c r="E1528" s="27">
        <v>643</v>
      </c>
      <c r="F1528" s="27">
        <v>6432</v>
      </c>
      <c r="G1528" s="27" t="s">
        <v>1384</v>
      </c>
    </row>
    <row r="1529" spans="2:7">
      <c r="B1529" s="31" t="s">
        <v>2088</v>
      </c>
      <c r="C1529" s="27" t="s">
        <v>1353</v>
      </c>
      <c r="D1529" s="27">
        <v>64</v>
      </c>
      <c r="E1529" s="27">
        <v>649</v>
      </c>
      <c r="F1529" s="27">
        <v>0</v>
      </c>
      <c r="G1529" s="27" t="s">
        <v>1385</v>
      </c>
    </row>
    <row r="1530" spans="2:7">
      <c r="B1530" s="31" t="s">
        <v>2088</v>
      </c>
      <c r="C1530" s="27" t="s">
        <v>1353</v>
      </c>
      <c r="D1530" s="27">
        <v>64</v>
      </c>
      <c r="E1530" s="27">
        <v>649</v>
      </c>
      <c r="F1530" s="27">
        <v>6491</v>
      </c>
      <c r="G1530" s="27" t="s">
        <v>1386</v>
      </c>
    </row>
    <row r="1531" spans="2:7">
      <c r="B1531" s="31" t="s">
        <v>2088</v>
      </c>
      <c r="C1531" s="27" t="s">
        <v>1353</v>
      </c>
      <c r="D1531" s="27">
        <v>64</v>
      </c>
      <c r="E1531" s="27">
        <v>649</v>
      </c>
      <c r="F1531" s="27">
        <v>6492</v>
      </c>
      <c r="G1531" s="27" t="s">
        <v>1387</v>
      </c>
    </row>
    <row r="1532" spans="2:7">
      <c r="B1532" s="31" t="s">
        <v>2088</v>
      </c>
      <c r="C1532" s="27" t="s">
        <v>1353</v>
      </c>
      <c r="D1532" s="27">
        <v>64</v>
      </c>
      <c r="E1532" s="27">
        <v>649</v>
      </c>
      <c r="F1532" s="27">
        <v>6493</v>
      </c>
      <c r="G1532" s="27" t="s">
        <v>1388</v>
      </c>
    </row>
    <row r="1533" spans="2:7">
      <c r="B1533" s="31" t="s">
        <v>2088</v>
      </c>
      <c r="C1533" s="27" t="s">
        <v>1353</v>
      </c>
      <c r="D1533" s="27">
        <v>64</v>
      </c>
      <c r="E1533" s="27">
        <v>649</v>
      </c>
      <c r="F1533" s="27">
        <v>6499</v>
      </c>
      <c r="G1533" s="27" t="s">
        <v>1389</v>
      </c>
    </row>
    <row r="1534" spans="2:7">
      <c r="B1534" s="31" t="s">
        <v>2088</v>
      </c>
      <c r="C1534" s="27" t="s">
        <v>1353</v>
      </c>
      <c r="D1534" s="27">
        <v>65</v>
      </c>
      <c r="E1534" s="27">
        <v>0</v>
      </c>
      <c r="F1534" s="27">
        <v>0</v>
      </c>
      <c r="G1534" s="27" t="s">
        <v>1390</v>
      </c>
    </row>
    <row r="1535" spans="2:7">
      <c r="B1535" s="31" t="s">
        <v>2088</v>
      </c>
      <c r="C1535" s="27" t="s">
        <v>1353</v>
      </c>
      <c r="D1535" s="27">
        <v>65</v>
      </c>
      <c r="E1535" s="27">
        <v>650</v>
      </c>
      <c r="F1535" s="27">
        <v>0</v>
      </c>
      <c r="G1535" s="27" t="s">
        <v>1391</v>
      </c>
    </row>
    <row r="1536" spans="2:7">
      <c r="B1536" s="31" t="s">
        <v>2088</v>
      </c>
      <c r="C1536" s="27" t="s">
        <v>1353</v>
      </c>
      <c r="D1536" s="27">
        <v>65</v>
      </c>
      <c r="E1536" s="27">
        <v>650</v>
      </c>
      <c r="F1536" s="27">
        <v>6500</v>
      </c>
      <c r="G1536" s="27" t="s">
        <v>298</v>
      </c>
    </row>
    <row r="1537" spans="2:7">
      <c r="B1537" s="31" t="s">
        <v>2088</v>
      </c>
      <c r="C1537" s="27" t="s">
        <v>1353</v>
      </c>
      <c r="D1537" s="27">
        <v>65</v>
      </c>
      <c r="E1537" s="27">
        <v>650</v>
      </c>
      <c r="F1537" s="27">
        <v>6509</v>
      </c>
      <c r="G1537" s="27" t="s">
        <v>299</v>
      </c>
    </row>
    <row r="1538" spans="2:7">
      <c r="B1538" s="31" t="s">
        <v>2088</v>
      </c>
      <c r="C1538" s="27" t="s">
        <v>1353</v>
      </c>
      <c r="D1538" s="27">
        <v>65</v>
      </c>
      <c r="E1538" s="27">
        <v>651</v>
      </c>
      <c r="F1538" s="27">
        <v>0</v>
      </c>
      <c r="G1538" s="27" t="s">
        <v>1392</v>
      </c>
    </row>
    <row r="1539" spans="2:7">
      <c r="B1539" s="31" t="s">
        <v>2088</v>
      </c>
      <c r="C1539" s="27" t="s">
        <v>1353</v>
      </c>
      <c r="D1539" s="27">
        <v>65</v>
      </c>
      <c r="E1539" s="27">
        <v>651</v>
      </c>
      <c r="F1539" s="27">
        <v>6511</v>
      </c>
      <c r="G1539" s="27" t="s">
        <v>1393</v>
      </c>
    </row>
    <row r="1540" spans="2:7">
      <c r="B1540" s="31" t="s">
        <v>2088</v>
      </c>
      <c r="C1540" s="27" t="s">
        <v>1353</v>
      </c>
      <c r="D1540" s="27">
        <v>65</v>
      </c>
      <c r="E1540" s="27">
        <v>651</v>
      </c>
      <c r="F1540" s="27">
        <v>6512</v>
      </c>
      <c r="G1540" s="27" t="s">
        <v>1394</v>
      </c>
    </row>
    <row r="1541" spans="2:7">
      <c r="B1541" s="31" t="s">
        <v>2088</v>
      </c>
      <c r="C1541" s="27" t="s">
        <v>1353</v>
      </c>
      <c r="D1541" s="27">
        <v>65</v>
      </c>
      <c r="E1541" s="27">
        <v>651</v>
      </c>
      <c r="F1541" s="27">
        <v>6513</v>
      </c>
      <c r="G1541" s="27" t="s">
        <v>1395</v>
      </c>
    </row>
    <row r="1542" spans="2:7">
      <c r="B1542" s="31" t="s">
        <v>2088</v>
      </c>
      <c r="C1542" s="27" t="s">
        <v>1353</v>
      </c>
      <c r="D1542" s="27">
        <v>65</v>
      </c>
      <c r="E1542" s="27">
        <v>651</v>
      </c>
      <c r="F1542" s="27">
        <v>6514</v>
      </c>
      <c r="G1542" s="27" t="s">
        <v>1396</v>
      </c>
    </row>
    <row r="1543" spans="2:7">
      <c r="B1543" s="31" t="s">
        <v>2088</v>
      </c>
      <c r="C1543" s="27" t="s">
        <v>1353</v>
      </c>
      <c r="D1543" s="27">
        <v>65</v>
      </c>
      <c r="E1543" s="27">
        <v>652</v>
      </c>
      <c r="F1543" s="27">
        <v>0</v>
      </c>
      <c r="G1543" s="27" t="s">
        <v>1397</v>
      </c>
    </row>
    <row r="1544" spans="2:7">
      <c r="B1544" s="31" t="s">
        <v>2088</v>
      </c>
      <c r="C1544" s="27" t="s">
        <v>1353</v>
      </c>
      <c r="D1544" s="27">
        <v>65</v>
      </c>
      <c r="E1544" s="27">
        <v>652</v>
      </c>
      <c r="F1544" s="27">
        <v>6521</v>
      </c>
      <c r="G1544" s="27" t="s">
        <v>1398</v>
      </c>
    </row>
    <row r="1545" spans="2:7">
      <c r="B1545" s="31" t="s">
        <v>2088</v>
      </c>
      <c r="C1545" s="27" t="s">
        <v>1353</v>
      </c>
      <c r="D1545" s="27">
        <v>65</v>
      </c>
      <c r="E1545" s="27">
        <v>652</v>
      </c>
      <c r="F1545" s="27">
        <v>6522</v>
      </c>
      <c r="G1545" s="27" t="s">
        <v>1399</v>
      </c>
    </row>
    <row r="1546" spans="2:7">
      <c r="B1546" s="31" t="s">
        <v>2088</v>
      </c>
      <c r="C1546" s="27" t="s">
        <v>1353</v>
      </c>
      <c r="D1546" s="27">
        <v>65</v>
      </c>
      <c r="E1546" s="27">
        <v>652</v>
      </c>
      <c r="F1546" s="27">
        <v>6529</v>
      </c>
      <c r="G1546" s="27" t="s">
        <v>1400</v>
      </c>
    </row>
    <row r="1547" spans="2:7">
      <c r="B1547" s="31" t="s">
        <v>2088</v>
      </c>
      <c r="C1547" s="27" t="s">
        <v>1353</v>
      </c>
      <c r="D1547" s="27">
        <v>66</v>
      </c>
      <c r="E1547" s="27">
        <v>0</v>
      </c>
      <c r="F1547" s="27">
        <v>0</v>
      </c>
      <c r="G1547" s="27" t="s">
        <v>1401</v>
      </c>
    </row>
    <row r="1548" spans="2:7">
      <c r="B1548" s="31" t="s">
        <v>2088</v>
      </c>
      <c r="C1548" s="27" t="s">
        <v>1353</v>
      </c>
      <c r="D1548" s="27">
        <v>66</v>
      </c>
      <c r="E1548" s="27">
        <v>660</v>
      </c>
      <c r="F1548" s="27">
        <v>0</v>
      </c>
      <c r="G1548" s="27" t="s">
        <v>1402</v>
      </c>
    </row>
    <row r="1549" spans="2:7">
      <c r="B1549" s="31" t="s">
        <v>2088</v>
      </c>
      <c r="C1549" s="27" t="s">
        <v>1353</v>
      </c>
      <c r="D1549" s="27">
        <v>66</v>
      </c>
      <c r="E1549" s="27">
        <v>660</v>
      </c>
      <c r="F1549" s="27">
        <v>6600</v>
      </c>
      <c r="G1549" s="27" t="s">
        <v>298</v>
      </c>
    </row>
    <row r="1550" spans="2:7">
      <c r="B1550" s="31" t="s">
        <v>2088</v>
      </c>
      <c r="C1550" s="27" t="s">
        <v>1353</v>
      </c>
      <c r="D1550" s="27">
        <v>66</v>
      </c>
      <c r="E1550" s="27">
        <v>660</v>
      </c>
      <c r="F1550" s="27">
        <v>6609</v>
      </c>
      <c r="G1550" s="27" t="s">
        <v>299</v>
      </c>
    </row>
    <row r="1551" spans="2:7">
      <c r="B1551" s="31" t="s">
        <v>2088</v>
      </c>
      <c r="C1551" s="27" t="s">
        <v>1353</v>
      </c>
      <c r="D1551" s="27">
        <v>66</v>
      </c>
      <c r="E1551" s="27">
        <v>661</v>
      </c>
      <c r="F1551" s="27">
        <v>0</v>
      </c>
      <c r="G1551" s="27" t="s">
        <v>1403</v>
      </c>
    </row>
    <row r="1552" spans="2:7">
      <c r="B1552" s="31" t="s">
        <v>2088</v>
      </c>
      <c r="C1552" s="27" t="s">
        <v>1353</v>
      </c>
      <c r="D1552" s="27">
        <v>66</v>
      </c>
      <c r="E1552" s="27">
        <v>661</v>
      </c>
      <c r="F1552" s="27">
        <v>6611</v>
      </c>
      <c r="G1552" s="27" t="s">
        <v>1404</v>
      </c>
    </row>
    <row r="1553" spans="2:7">
      <c r="B1553" s="31" t="s">
        <v>2088</v>
      </c>
      <c r="C1553" s="27" t="s">
        <v>1353</v>
      </c>
      <c r="D1553" s="27">
        <v>66</v>
      </c>
      <c r="E1553" s="27">
        <v>661</v>
      </c>
      <c r="F1553" s="27">
        <v>6612</v>
      </c>
      <c r="G1553" s="27" t="s">
        <v>1405</v>
      </c>
    </row>
    <row r="1554" spans="2:7">
      <c r="B1554" s="31" t="s">
        <v>2088</v>
      </c>
      <c r="C1554" s="27" t="s">
        <v>1353</v>
      </c>
      <c r="D1554" s="27">
        <v>66</v>
      </c>
      <c r="E1554" s="27">
        <v>661</v>
      </c>
      <c r="F1554" s="27">
        <v>6613</v>
      </c>
      <c r="G1554" s="27" t="s">
        <v>1406</v>
      </c>
    </row>
    <row r="1555" spans="2:7">
      <c r="B1555" s="31" t="s">
        <v>2088</v>
      </c>
      <c r="C1555" s="27" t="s">
        <v>1353</v>
      </c>
      <c r="D1555" s="27">
        <v>66</v>
      </c>
      <c r="E1555" s="27">
        <v>661</v>
      </c>
      <c r="F1555" s="27">
        <v>6614</v>
      </c>
      <c r="G1555" s="27" t="s">
        <v>1407</v>
      </c>
    </row>
    <row r="1556" spans="2:7">
      <c r="B1556" s="31" t="s">
        <v>2088</v>
      </c>
      <c r="C1556" s="27" t="s">
        <v>1353</v>
      </c>
      <c r="D1556" s="27">
        <v>66</v>
      </c>
      <c r="E1556" s="27">
        <v>661</v>
      </c>
      <c r="F1556" s="27">
        <v>6615</v>
      </c>
      <c r="G1556" s="27" t="s">
        <v>1408</v>
      </c>
    </row>
    <row r="1557" spans="2:7">
      <c r="B1557" s="31" t="s">
        <v>2088</v>
      </c>
      <c r="C1557" s="27" t="s">
        <v>1353</v>
      </c>
      <c r="D1557" s="27">
        <v>66</v>
      </c>
      <c r="E1557" s="27">
        <v>661</v>
      </c>
      <c r="F1557" s="27">
        <v>6616</v>
      </c>
      <c r="G1557" s="27" t="s">
        <v>1409</v>
      </c>
    </row>
    <row r="1558" spans="2:7">
      <c r="B1558" s="31" t="s">
        <v>2088</v>
      </c>
      <c r="C1558" s="27" t="s">
        <v>1353</v>
      </c>
      <c r="D1558" s="27">
        <v>66</v>
      </c>
      <c r="E1558" s="27">
        <v>661</v>
      </c>
      <c r="F1558" s="27">
        <v>6617</v>
      </c>
      <c r="G1558" s="27" t="s">
        <v>1410</v>
      </c>
    </row>
    <row r="1559" spans="2:7">
      <c r="B1559" s="31" t="s">
        <v>2088</v>
      </c>
      <c r="C1559" s="27" t="s">
        <v>1353</v>
      </c>
      <c r="D1559" s="27">
        <v>66</v>
      </c>
      <c r="E1559" s="27">
        <v>661</v>
      </c>
      <c r="F1559" s="27">
        <v>6618</v>
      </c>
      <c r="G1559" s="27" t="s">
        <v>1411</v>
      </c>
    </row>
    <row r="1560" spans="2:7">
      <c r="B1560" s="31" t="s">
        <v>2088</v>
      </c>
      <c r="C1560" s="27" t="s">
        <v>1353</v>
      </c>
      <c r="D1560" s="27">
        <v>66</v>
      </c>
      <c r="E1560" s="27">
        <v>661</v>
      </c>
      <c r="F1560" s="27">
        <v>6619</v>
      </c>
      <c r="G1560" s="27" t="s">
        <v>1412</v>
      </c>
    </row>
    <row r="1561" spans="2:7">
      <c r="B1561" s="31" t="s">
        <v>2088</v>
      </c>
      <c r="C1561" s="27" t="s">
        <v>1353</v>
      </c>
      <c r="D1561" s="27">
        <v>66</v>
      </c>
      <c r="E1561" s="27">
        <v>662</v>
      </c>
      <c r="F1561" s="27">
        <v>0</v>
      </c>
      <c r="G1561" s="27" t="s">
        <v>1413</v>
      </c>
    </row>
    <row r="1562" spans="2:7">
      <c r="B1562" s="31" t="s">
        <v>2088</v>
      </c>
      <c r="C1562" s="27" t="s">
        <v>1353</v>
      </c>
      <c r="D1562" s="27">
        <v>66</v>
      </c>
      <c r="E1562" s="27">
        <v>662</v>
      </c>
      <c r="F1562" s="27">
        <v>6621</v>
      </c>
      <c r="G1562" s="27" t="s">
        <v>1414</v>
      </c>
    </row>
    <row r="1563" spans="2:7">
      <c r="B1563" s="31" t="s">
        <v>2088</v>
      </c>
      <c r="C1563" s="27" t="s">
        <v>1353</v>
      </c>
      <c r="D1563" s="27">
        <v>66</v>
      </c>
      <c r="E1563" s="27">
        <v>662</v>
      </c>
      <c r="F1563" s="27">
        <v>6622</v>
      </c>
      <c r="G1563" s="27" t="s">
        <v>1415</v>
      </c>
    </row>
    <row r="1564" spans="2:7">
      <c r="B1564" s="31" t="s">
        <v>2088</v>
      </c>
      <c r="C1564" s="27" t="s">
        <v>1353</v>
      </c>
      <c r="D1564" s="27">
        <v>66</v>
      </c>
      <c r="E1564" s="27">
        <v>663</v>
      </c>
      <c r="F1564" s="27">
        <v>0</v>
      </c>
      <c r="G1564" s="27" t="s">
        <v>1416</v>
      </c>
    </row>
    <row r="1565" spans="2:7">
      <c r="B1565" s="31" t="s">
        <v>2088</v>
      </c>
      <c r="C1565" s="27" t="s">
        <v>1353</v>
      </c>
      <c r="D1565" s="27">
        <v>66</v>
      </c>
      <c r="E1565" s="27">
        <v>663</v>
      </c>
      <c r="F1565" s="27">
        <v>6631</v>
      </c>
      <c r="G1565" s="27" t="s">
        <v>1417</v>
      </c>
    </row>
    <row r="1566" spans="2:7">
      <c r="B1566" s="31" t="s">
        <v>2088</v>
      </c>
      <c r="C1566" s="27" t="s">
        <v>1353</v>
      </c>
      <c r="D1566" s="27">
        <v>66</v>
      </c>
      <c r="E1566" s="27">
        <v>663</v>
      </c>
      <c r="F1566" s="27">
        <v>6632</v>
      </c>
      <c r="G1566" s="27" t="s">
        <v>1418</v>
      </c>
    </row>
    <row r="1567" spans="2:7">
      <c r="B1567" s="31" t="s">
        <v>2088</v>
      </c>
      <c r="C1567" s="27" t="s">
        <v>1353</v>
      </c>
      <c r="D1567" s="27">
        <v>66</v>
      </c>
      <c r="E1567" s="27">
        <v>663</v>
      </c>
      <c r="F1567" s="27">
        <v>6639</v>
      </c>
      <c r="G1567" s="27" t="s">
        <v>1419</v>
      </c>
    </row>
    <row r="1568" spans="2:7">
      <c r="B1568" s="31" t="s">
        <v>2088</v>
      </c>
      <c r="C1568" s="27" t="s">
        <v>1353</v>
      </c>
      <c r="D1568" s="27">
        <v>67</v>
      </c>
      <c r="E1568" s="27">
        <v>0</v>
      </c>
      <c r="F1568" s="27">
        <v>0</v>
      </c>
      <c r="G1568" s="27" t="s">
        <v>1420</v>
      </c>
    </row>
    <row r="1569" spans="2:7">
      <c r="B1569" s="31" t="s">
        <v>2088</v>
      </c>
      <c r="C1569" s="27" t="s">
        <v>1353</v>
      </c>
      <c r="D1569" s="27">
        <v>67</v>
      </c>
      <c r="E1569" s="27">
        <v>670</v>
      </c>
      <c r="F1569" s="27">
        <v>0</v>
      </c>
      <c r="G1569" s="27" t="s">
        <v>1421</v>
      </c>
    </row>
    <row r="1570" spans="2:7">
      <c r="B1570" s="31" t="s">
        <v>2088</v>
      </c>
      <c r="C1570" s="27" t="s">
        <v>1353</v>
      </c>
      <c r="D1570" s="27">
        <v>67</v>
      </c>
      <c r="E1570" s="27">
        <v>670</v>
      </c>
      <c r="F1570" s="27">
        <v>6700</v>
      </c>
      <c r="G1570" s="27" t="s">
        <v>298</v>
      </c>
    </row>
    <row r="1571" spans="2:7">
      <c r="B1571" s="31" t="s">
        <v>2088</v>
      </c>
      <c r="C1571" s="27" t="s">
        <v>1353</v>
      </c>
      <c r="D1571" s="27">
        <v>67</v>
      </c>
      <c r="E1571" s="27">
        <v>670</v>
      </c>
      <c r="F1571" s="27">
        <v>6709</v>
      </c>
      <c r="G1571" s="27" t="s">
        <v>299</v>
      </c>
    </row>
    <row r="1572" spans="2:7">
      <c r="B1572" s="31" t="s">
        <v>2088</v>
      </c>
      <c r="C1572" s="27" t="s">
        <v>1353</v>
      </c>
      <c r="D1572" s="27">
        <v>67</v>
      </c>
      <c r="E1572" s="27">
        <v>671</v>
      </c>
      <c r="F1572" s="27">
        <v>0</v>
      </c>
      <c r="G1572" s="27" t="s">
        <v>1422</v>
      </c>
    </row>
    <row r="1573" spans="2:7">
      <c r="B1573" s="31" t="s">
        <v>2088</v>
      </c>
      <c r="C1573" s="27" t="s">
        <v>1353</v>
      </c>
      <c r="D1573" s="27">
        <v>67</v>
      </c>
      <c r="E1573" s="27">
        <v>671</v>
      </c>
      <c r="F1573" s="27">
        <v>6711</v>
      </c>
      <c r="G1573" s="27" t="s">
        <v>1423</v>
      </c>
    </row>
    <row r="1574" spans="2:7">
      <c r="B1574" s="31" t="s">
        <v>2088</v>
      </c>
      <c r="C1574" s="27" t="s">
        <v>1353</v>
      </c>
      <c r="D1574" s="27">
        <v>67</v>
      </c>
      <c r="E1574" s="27">
        <v>671</v>
      </c>
      <c r="F1574" s="27">
        <v>6712</v>
      </c>
      <c r="G1574" s="27" t="s">
        <v>1424</v>
      </c>
    </row>
    <row r="1575" spans="2:7">
      <c r="B1575" s="31" t="s">
        <v>2088</v>
      </c>
      <c r="C1575" s="27" t="s">
        <v>1353</v>
      </c>
      <c r="D1575" s="27">
        <v>67</v>
      </c>
      <c r="E1575" s="27">
        <v>671</v>
      </c>
      <c r="F1575" s="27">
        <v>6713</v>
      </c>
      <c r="G1575" s="27" t="s">
        <v>1425</v>
      </c>
    </row>
    <row r="1576" spans="2:7">
      <c r="B1576" s="31" t="s">
        <v>2088</v>
      </c>
      <c r="C1576" s="27" t="s">
        <v>1353</v>
      </c>
      <c r="D1576" s="27">
        <v>67</v>
      </c>
      <c r="E1576" s="27">
        <v>671</v>
      </c>
      <c r="F1576" s="27">
        <v>6719</v>
      </c>
      <c r="G1576" s="27" t="s">
        <v>1426</v>
      </c>
    </row>
    <row r="1577" spans="2:7">
      <c r="B1577" s="31" t="s">
        <v>2088</v>
      </c>
      <c r="C1577" s="27" t="s">
        <v>1353</v>
      </c>
      <c r="D1577" s="27">
        <v>67</v>
      </c>
      <c r="E1577" s="27">
        <v>672</v>
      </c>
      <c r="F1577" s="27">
        <v>0</v>
      </c>
      <c r="G1577" s="27" t="s">
        <v>1427</v>
      </c>
    </row>
    <row r="1578" spans="2:7">
      <c r="B1578" s="31" t="s">
        <v>2088</v>
      </c>
      <c r="C1578" s="27" t="s">
        <v>1353</v>
      </c>
      <c r="D1578" s="27">
        <v>67</v>
      </c>
      <c r="E1578" s="27">
        <v>672</v>
      </c>
      <c r="F1578" s="27">
        <v>6721</v>
      </c>
      <c r="G1578" s="27" t="s">
        <v>1428</v>
      </c>
    </row>
    <row r="1579" spans="2:7">
      <c r="B1579" s="31" t="s">
        <v>2088</v>
      </c>
      <c r="C1579" s="27" t="s">
        <v>1353</v>
      </c>
      <c r="D1579" s="27">
        <v>67</v>
      </c>
      <c r="E1579" s="27">
        <v>672</v>
      </c>
      <c r="F1579" s="27">
        <v>6722</v>
      </c>
      <c r="G1579" s="27" t="s">
        <v>1429</v>
      </c>
    </row>
    <row r="1580" spans="2:7">
      <c r="B1580" s="31" t="s">
        <v>2088</v>
      </c>
      <c r="C1580" s="27" t="s">
        <v>1353</v>
      </c>
      <c r="D1580" s="27">
        <v>67</v>
      </c>
      <c r="E1580" s="27">
        <v>672</v>
      </c>
      <c r="F1580" s="27">
        <v>6729</v>
      </c>
      <c r="G1580" s="27" t="s">
        <v>1430</v>
      </c>
    </row>
    <row r="1581" spans="2:7">
      <c r="B1581" s="31" t="s">
        <v>2088</v>
      </c>
      <c r="C1581" s="27" t="s">
        <v>1353</v>
      </c>
      <c r="D1581" s="27">
        <v>67</v>
      </c>
      <c r="E1581" s="27">
        <v>673</v>
      </c>
      <c r="F1581" s="27">
        <v>0</v>
      </c>
      <c r="G1581" s="27" t="s">
        <v>1431</v>
      </c>
    </row>
    <row r="1582" spans="2:7">
      <c r="B1582" s="31" t="s">
        <v>2088</v>
      </c>
      <c r="C1582" s="27" t="s">
        <v>1353</v>
      </c>
      <c r="D1582" s="27">
        <v>67</v>
      </c>
      <c r="E1582" s="27">
        <v>673</v>
      </c>
      <c r="F1582" s="27">
        <v>6731</v>
      </c>
      <c r="G1582" s="27" t="s">
        <v>1432</v>
      </c>
    </row>
    <row r="1583" spans="2:7">
      <c r="B1583" s="31" t="s">
        <v>2088</v>
      </c>
      <c r="C1583" s="27" t="s">
        <v>1353</v>
      </c>
      <c r="D1583" s="27">
        <v>67</v>
      </c>
      <c r="E1583" s="27">
        <v>673</v>
      </c>
      <c r="F1583" s="27">
        <v>6732</v>
      </c>
      <c r="G1583" s="27" t="s">
        <v>1433</v>
      </c>
    </row>
    <row r="1584" spans="2:7">
      <c r="B1584" s="31" t="s">
        <v>2088</v>
      </c>
      <c r="C1584" s="27" t="s">
        <v>1353</v>
      </c>
      <c r="D1584" s="27">
        <v>67</v>
      </c>
      <c r="E1584" s="27">
        <v>673</v>
      </c>
      <c r="F1584" s="27">
        <v>6733</v>
      </c>
      <c r="G1584" s="27" t="s">
        <v>1434</v>
      </c>
    </row>
    <row r="1585" spans="2:7">
      <c r="B1585" s="31" t="s">
        <v>2088</v>
      </c>
      <c r="C1585" s="27" t="s">
        <v>1353</v>
      </c>
      <c r="D1585" s="27">
        <v>67</v>
      </c>
      <c r="E1585" s="27">
        <v>674</v>
      </c>
      <c r="F1585" s="27">
        <v>0</v>
      </c>
      <c r="G1585" s="27" t="s">
        <v>1435</v>
      </c>
    </row>
    <row r="1586" spans="2:7">
      <c r="B1586" s="31" t="s">
        <v>2088</v>
      </c>
      <c r="C1586" s="27" t="s">
        <v>1353</v>
      </c>
      <c r="D1586" s="27">
        <v>67</v>
      </c>
      <c r="E1586" s="27">
        <v>674</v>
      </c>
      <c r="F1586" s="27">
        <v>6741</v>
      </c>
      <c r="G1586" s="27" t="s">
        <v>1436</v>
      </c>
    </row>
    <row r="1587" spans="2:7">
      <c r="B1587" s="31" t="s">
        <v>2088</v>
      </c>
      <c r="C1587" s="27" t="s">
        <v>1353</v>
      </c>
      <c r="D1587" s="27">
        <v>67</v>
      </c>
      <c r="E1587" s="27">
        <v>674</v>
      </c>
      <c r="F1587" s="27">
        <v>6742</v>
      </c>
      <c r="G1587" s="27" t="s">
        <v>1437</v>
      </c>
    </row>
    <row r="1588" spans="2:7">
      <c r="B1588" s="31" t="s">
        <v>2088</v>
      </c>
      <c r="C1588" s="27" t="s">
        <v>1353</v>
      </c>
      <c r="D1588" s="27">
        <v>67</v>
      </c>
      <c r="E1588" s="27">
        <v>674</v>
      </c>
      <c r="F1588" s="27">
        <v>6743</v>
      </c>
      <c r="G1588" s="27" t="s">
        <v>1438</v>
      </c>
    </row>
    <row r="1589" spans="2:7">
      <c r="B1589" s="31" t="s">
        <v>2088</v>
      </c>
      <c r="C1589" s="27" t="s">
        <v>1353</v>
      </c>
      <c r="D1589" s="27">
        <v>67</v>
      </c>
      <c r="E1589" s="27">
        <v>675</v>
      </c>
      <c r="F1589" s="27">
        <v>0</v>
      </c>
      <c r="G1589" s="27" t="s">
        <v>1439</v>
      </c>
    </row>
    <row r="1590" spans="2:7">
      <c r="B1590" s="31" t="s">
        <v>2088</v>
      </c>
      <c r="C1590" s="27" t="s">
        <v>1353</v>
      </c>
      <c r="D1590" s="27">
        <v>67</v>
      </c>
      <c r="E1590" s="27">
        <v>675</v>
      </c>
      <c r="F1590" s="27">
        <v>6751</v>
      </c>
      <c r="G1590" s="27" t="s">
        <v>1440</v>
      </c>
    </row>
    <row r="1591" spans="2:7">
      <c r="B1591" s="31" t="s">
        <v>2088</v>
      </c>
      <c r="C1591" s="27" t="s">
        <v>1353</v>
      </c>
      <c r="D1591" s="27">
        <v>67</v>
      </c>
      <c r="E1591" s="27">
        <v>675</v>
      </c>
      <c r="F1591" s="27">
        <v>6752</v>
      </c>
      <c r="G1591" s="27" t="s">
        <v>1441</v>
      </c>
    </row>
    <row r="1592" spans="2:7">
      <c r="B1592" s="31" t="s">
        <v>2088</v>
      </c>
      <c r="C1592" s="27" t="s">
        <v>1353</v>
      </c>
      <c r="D1592" s="27">
        <v>67</v>
      </c>
      <c r="E1592" s="27">
        <v>675</v>
      </c>
      <c r="F1592" s="27">
        <v>6759</v>
      </c>
      <c r="G1592" s="27" t="s">
        <v>1442</v>
      </c>
    </row>
    <row r="1593" spans="2:7">
      <c r="B1593" s="31" t="s">
        <v>2088</v>
      </c>
      <c r="C1593" s="27" t="s">
        <v>1443</v>
      </c>
      <c r="D1593" s="27">
        <v>0</v>
      </c>
      <c r="E1593" s="27">
        <v>0</v>
      </c>
      <c r="F1593" s="27">
        <v>0</v>
      </c>
      <c r="G1593" s="27" t="s">
        <v>1444</v>
      </c>
    </row>
    <row r="1594" spans="2:7">
      <c r="B1594" s="31" t="s">
        <v>2088</v>
      </c>
      <c r="C1594" s="27" t="s">
        <v>1443</v>
      </c>
      <c r="D1594" s="27">
        <v>68</v>
      </c>
      <c r="E1594" s="27">
        <v>0</v>
      </c>
      <c r="F1594" s="27">
        <v>0</v>
      </c>
      <c r="G1594" s="27" t="s">
        <v>1445</v>
      </c>
    </row>
    <row r="1595" spans="2:7">
      <c r="B1595" s="31" t="s">
        <v>2088</v>
      </c>
      <c r="C1595" s="27" t="s">
        <v>1443</v>
      </c>
      <c r="D1595" s="27">
        <v>68</v>
      </c>
      <c r="E1595" s="27">
        <v>680</v>
      </c>
      <c r="F1595" s="27">
        <v>0</v>
      </c>
      <c r="G1595" s="27" t="s">
        <v>1446</v>
      </c>
    </row>
    <row r="1596" spans="2:7">
      <c r="B1596" s="31" t="s">
        <v>2088</v>
      </c>
      <c r="C1596" s="27" t="s">
        <v>1443</v>
      </c>
      <c r="D1596" s="27">
        <v>68</v>
      </c>
      <c r="E1596" s="27">
        <v>680</v>
      </c>
      <c r="F1596" s="27">
        <v>6800</v>
      </c>
      <c r="G1596" s="27" t="s">
        <v>298</v>
      </c>
    </row>
    <row r="1597" spans="2:7">
      <c r="B1597" s="31" t="s">
        <v>2088</v>
      </c>
      <c r="C1597" s="27" t="s">
        <v>1443</v>
      </c>
      <c r="D1597" s="27">
        <v>68</v>
      </c>
      <c r="E1597" s="27">
        <v>680</v>
      </c>
      <c r="F1597" s="27">
        <v>6809</v>
      </c>
      <c r="G1597" s="27" t="s">
        <v>299</v>
      </c>
    </row>
    <row r="1598" spans="2:7">
      <c r="B1598" s="31" t="s">
        <v>2088</v>
      </c>
      <c r="C1598" s="27" t="s">
        <v>1443</v>
      </c>
      <c r="D1598" s="27">
        <v>68</v>
      </c>
      <c r="E1598" s="27">
        <v>681</v>
      </c>
      <c r="F1598" s="27">
        <v>0</v>
      </c>
      <c r="G1598" s="27" t="s">
        <v>1447</v>
      </c>
    </row>
    <row r="1599" spans="2:7">
      <c r="B1599" s="31" t="s">
        <v>2088</v>
      </c>
      <c r="C1599" s="27" t="s">
        <v>1443</v>
      </c>
      <c r="D1599" s="27">
        <v>68</v>
      </c>
      <c r="E1599" s="27">
        <v>681</v>
      </c>
      <c r="F1599" s="27">
        <v>6811</v>
      </c>
      <c r="G1599" s="27" t="s">
        <v>1448</v>
      </c>
    </row>
    <row r="1600" spans="2:7">
      <c r="B1600" s="31" t="s">
        <v>2088</v>
      </c>
      <c r="C1600" s="27" t="s">
        <v>1443</v>
      </c>
      <c r="D1600" s="27">
        <v>68</v>
      </c>
      <c r="E1600" s="27">
        <v>681</v>
      </c>
      <c r="F1600" s="27">
        <v>6812</v>
      </c>
      <c r="G1600" s="27" t="s">
        <v>1449</v>
      </c>
    </row>
    <row r="1601" spans="2:7">
      <c r="B1601" s="31" t="s">
        <v>2088</v>
      </c>
      <c r="C1601" s="27" t="s">
        <v>1443</v>
      </c>
      <c r="D1601" s="27">
        <v>68</v>
      </c>
      <c r="E1601" s="27">
        <v>682</v>
      </c>
      <c r="F1601" s="27">
        <v>0</v>
      </c>
      <c r="G1601" s="27" t="s">
        <v>1450</v>
      </c>
    </row>
    <row r="1602" spans="2:7">
      <c r="B1602" s="31" t="s">
        <v>2088</v>
      </c>
      <c r="C1602" s="27" t="s">
        <v>1443</v>
      </c>
      <c r="D1602" s="27">
        <v>68</v>
      </c>
      <c r="E1602" s="27">
        <v>682</v>
      </c>
      <c r="F1602" s="27">
        <v>6821</v>
      </c>
      <c r="G1602" s="27" t="s">
        <v>1450</v>
      </c>
    </row>
    <row r="1603" spans="2:7">
      <c r="B1603" s="31" t="s">
        <v>2088</v>
      </c>
      <c r="C1603" s="27" t="s">
        <v>1443</v>
      </c>
      <c r="D1603" s="27">
        <v>69</v>
      </c>
      <c r="E1603" s="27">
        <v>0</v>
      </c>
      <c r="F1603" s="27">
        <v>0</v>
      </c>
      <c r="G1603" s="27" t="s">
        <v>1451</v>
      </c>
    </row>
    <row r="1604" spans="2:7">
      <c r="B1604" s="31" t="s">
        <v>2088</v>
      </c>
      <c r="C1604" s="27" t="s">
        <v>1443</v>
      </c>
      <c r="D1604" s="27">
        <v>69</v>
      </c>
      <c r="E1604" s="27">
        <v>690</v>
      </c>
      <c r="F1604" s="27">
        <v>0</v>
      </c>
      <c r="G1604" s="27" t="s">
        <v>1452</v>
      </c>
    </row>
    <row r="1605" spans="2:7">
      <c r="B1605" s="31" t="s">
        <v>2088</v>
      </c>
      <c r="C1605" s="27" t="s">
        <v>1443</v>
      </c>
      <c r="D1605" s="27">
        <v>69</v>
      </c>
      <c r="E1605" s="27">
        <v>690</v>
      </c>
      <c r="F1605" s="27">
        <v>6900</v>
      </c>
      <c r="G1605" s="27" t="s">
        <v>298</v>
      </c>
    </row>
    <row r="1606" spans="2:7">
      <c r="B1606" s="31" t="s">
        <v>2088</v>
      </c>
      <c r="C1606" s="27" t="s">
        <v>1443</v>
      </c>
      <c r="D1606" s="27">
        <v>69</v>
      </c>
      <c r="E1606" s="27">
        <v>690</v>
      </c>
      <c r="F1606" s="27">
        <v>6909</v>
      </c>
      <c r="G1606" s="27" t="s">
        <v>299</v>
      </c>
    </row>
    <row r="1607" spans="2:7">
      <c r="B1607" s="31" t="s">
        <v>2088</v>
      </c>
      <c r="C1607" s="27" t="s">
        <v>1443</v>
      </c>
      <c r="D1607" s="27">
        <v>69</v>
      </c>
      <c r="E1607" s="27">
        <v>691</v>
      </c>
      <c r="F1607" s="27">
        <v>0</v>
      </c>
      <c r="G1607" s="27" t="s">
        <v>1453</v>
      </c>
    </row>
    <row r="1608" spans="2:7">
      <c r="B1608" s="31" t="s">
        <v>2088</v>
      </c>
      <c r="C1608" s="27" t="s">
        <v>1443</v>
      </c>
      <c r="D1608" s="27">
        <v>69</v>
      </c>
      <c r="E1608" s="27">
        <v>691</v>
      </c>
      <c r="F1608" s="27">
        <v>6911</v>
      </c>
      <c r="G1608" s="27" t="s">
        <v>1454</v>
      </c>
    </row>
    <row r="1609" spans="2:7">
      <c r="B1609" s="31" t="s">
        <v>2088</v>
      </c>
      <c r="C1609" s="27" t="s">
        <v>1443</v>
      </c>
      <c r="D1609" s="27">
        <v>69</v>
      </c>
      <c r="E1609" s="27">
        <v>691</v>
      </c>
      <c r="F1609" s="27">
        <v>6912</v>
      </c>
      <c r="G1609" s="27" t="s">
        <v>1455</v>
      </c>
    </row>
    <row r="1610" spans="2:7">
      <c r="B1610" s="31" t="s">
        <v>2088</v>
      </c>
      <c r="C1610" s="27" t="s">
        <v>1443</v>
      </c>
      <c r="D1610" s="27">
        <v>69</v>
      </c>
      <c r="E1610" s="27">
        <v>691</v>
      </c>
      <c r="F1610" s="27">
        <v>6919</v>
      </c>
      <c r="G1610" s="27" t="s">
        <v>1456</v>
      </c>
    </row>
    <row r="1611" spans="2:7">
      <c r="B1611" s="31" t="s">
        <v>2088</v>
      </c>
      <c r="C1611" s="27" t="s">
        <v>1443</v>
      </c>
      <c r="D1611" s="27">
        <v>69</v>
      </c>
      <c r="E1611" s="27">
        <v>692</v>
      </c>
      <c r="F1611" s="27">
        <v>0</v>
      </c>
      <c r="G1611" s="27" t="s">
        <v>1457</v>
      </c>
    </row>
    <row r="1612" spans="2:7">
      <c r="B1612" s="31" t="s">
        <v>2088</v>
      </c>
      <c r="C1612" s="27" t="s">
        <v>1443</v>
      </c>
      <c r="D1612" s="27">
        <v>69</v>
      </c>
      <c r="E1612" s="27">
        <v>692</v>
      </c>
      <c r="F1612" s="27">
        <v>6921</v>
      </c>
      <c r="G1612" s="27" t="s">
        <v>1458</v>
      </c>
    </row>
    <row r="1613" spans="2:7">
      <c r="B1613" s="31" t="s">
        <v>2088</v>
      </c>
      <c r="C1613" s="27" t="s">
        <v>1443</v>
      </c>
      <c r="D1613" s="27">
        <v>69</v>
      </c>
      <c r="E1613" s="27">
        <v>692</v>
      </c>
      <c r="F1613" s="27">
        <v>6922</v>
      </c>
      <c r="G1613" s="27" t="s">
        <v>1459</v>
      </c>
    </row>
    <row r="1614" spans="2:7">
      <c r="B1614" s="31" t="s">
        <v>2087</v>
      </c>
      <c r="C1614" s="27" t="s">
        <v>1443</v>
      </c>
      <c r="D1614" s="27">
        <v>69</v>
      </c>
      <c r="E1614" s="27">
        <v>693</v>
      </c>
      <c r="F1614" s="27">
        <v>0</v>
      </c>
      <c r="G1614" s="27" t="s">
        <v>1460</v>
      </c>
    </row>
    <row r="1615" spans="2:7">
      <c r="B1615" s="31" t="s">
        <v>2087</v>
      </c>
      <c r="C1615" s="27" t="s">
        <v>1443</v>
      </c>
      <c r="D1615" s="27">
        <v>69</v>
      </c>
      <c r="E1615" s="27">
        <v>693</v>
      </c>
      <c r="F1615" s="27">
        <v>6931</v>
      </c>
      <c r="G1615" s="27" t="s">
        <v>1460</v>
      </c>
    </row>
    <row r="1616" spans="2:7">
      <c r="B1616" s="31" t="s">
        <v>2088</v>
      </c>
      <c r="C1616" s="27" t="s">
        <v>1443</v>
      </c>
      <c r="D1616" s="27">
        <v>69</v>
      </c>
      <c r="E1616" s="27">
        <v>694</v>
      </c>
      <c r="F1616" s="27">
        <v>0</v>
      </c>
      <c r="G1616" s="27" t="s">
        <v>1461</v>
      </c>
    </row>
    <row r="1617" spans="2:7">
      <c r="B1617" s="31" t="s">
        <v>2088</v>
      </c>
      <c r="C1617" s="27" t="s">
        <v>1443</v>
      </c>
      <c r="D1617" s="27">
        <v>69</v>
      </c>
      <c r="E1617" s="27">
        <v>694</v>
      </c>
      <c r="F1617" s="27">
        <v>6941</v>
      </c>
      <c r="G1617" s="27" t="s">
        <v>1461</v>
      </c>
    </row>
    <row r="1618" spans="2:7">
      <c r="B1618" s="31" t="s">
        <v>2087</v>
      </c>
      <c r="C1618" s="27" t="s">
        <v>1443</v>
      </c>
      <c r="D1618" s="27">
        <v>70</v>
      </c>
      <c r="E1618" s="27">
        <v>0</v>
      </c>
      <c r="F1618" s="27">
        <v>0</v>
      </c>
      <c r="G1618" s="27" t="s">
        <v>1462</v>
      </c>
    </row>
    <row r="1619" spans="2:7">
      <c r="B1619" s="31" t="s">
        <v>2087</v>
      </c>
      <c r="C1619" s="27" t="s">
        <v>1443</v>
      </c>
      <c r="D1619" s="27">
        <v>70</v>
      </c>
      <c r="E1619" s="27">
        <v>700</v>
      </c>
      <c r="F1619" s="27">
        <v>0</v>
      </c>
      <c r="G1619" s="27" t="s">
        <v>1463</v>
      </c>
    </row>
    <row r="1620" spans="2:7">
      <c r="B1620" s="31" t="s">
        <v>2087</v>
      </c>
      <c r="C1620" s="27" t="s">
        <v>1443</v>
      </c>
      <c r="D1620" s="27">
        <v>70</v>
      </c>
      <c r="E1620" s="27">
        <v>700</v>
      </c>
      <c r="F1620" s="27">
        <v>7000</v>
      </c>
      <c r="G1620" s="27" t="s">
        <v>298</v>
      </c>
    </row>
    <row r="1621" spans="2:7">
      <c r="B1621" s="31" t="s">
        <v>2087</v>
      </c>
      <c r="C1621" s="27" t="s">
        <v>1443</v>
      </c>
      <c r="D1621" s="27">
        <v>70</v>
      </c>
      <c r="E1621" s="27">
        <v>700</v>
      </c>
      <c r="F1621" s="27">
        <v>7009</v>
      </c>
      <c r="G1621" s="27" t="s">
        <v>299</v>
      </c>
    </row>
    <row r="1622" spans="2:7">
      <c r="B1622" s="31" t="s">
        <v>2087</v>
      </c>
      <c r="C1622" s="27" t="s">
        <v>1443</v>
      </c>
      <c r="D1622" s="27">
        <v>70</v>
      </c>
      <c r="E1622" s="27">
        <v>701</v>
      </c>
      <c r="F1622" s="27">
        <v>0</v>
      </c>
      <c r="G1622" s="27" t="s">
        <v>1464</v>
      </c>
    </row>
    <row r="1623" spans="2:7">
      <c r="B1623" s="31" t="s">
        <v>2087</v>
      </c>
      <c r="C1623" s="27" t="s">
        <v>1443</v>
      </c>
      <c r="D1623" s="27">
        <v>70</v>
      </c>
      <c r="E1623" s="27">
        <v>701</v>
      </c>
      <c r="F1623" s="27">
        <v>7011</v>
      </c>
      <c r="G1623" s="27" t="s">
        <v>1465</v>
      </c>
    </row>
    <row r="1624" spans="2:7">
      <c r="B1624" s="31" t="s">
        <v>2087</v>
      </c>
      <c r="C1624" s="27" t="s">
        <v>1443</v>
      </c>
      <c r="D1624" s="27">
        <v>70</v>
      </c>
      <c r="E1624" s="27">
        <v>701</v>
      </c>
      <c r="F1624" s="27">
        <v>7019</v>
      </c>
      <c r="G1624" s="27" t="s">
        <v>1466</v>
      </c>
    </row>
    <row r="1625" spans="2:7">
      <c r="B1625" s="31" t="s">
        <v>2087</v>
      </c>
      <c r="C1625" s="27" t="s">
        <v>1443</v>
      </c>
      <c r="D1625" s="27">
        <v>70</v>
      </c>
      <c r="E1625" s="27">
        <v>702</v>
      </c>
      <c r="F1625" s="27">
        <v>0</v>
      </c>
      <c r="G1625" s="27" t="s">
        <v>1467</v>
      </c>
    </row>
    <row r="1626" spans="2:7">
      <c r="B1626" s="31" t="s">
        <v>2087</v>
      </c>
      <c r="C1626" s="27" t="s">
        <v>1443</v>
      </c>
      <c r="D1626" s="27">
        <v>70</v>
      </c>
      <c r="E1626" s="27">
        <v>702</v>
      </c>
      <c r="F1626" s="27">
        <v>7021</v>
      </c>
      <c r="G1626" s="27" t="s">
        <v>1468</v>
      </c>
    </row>
    <row r="1627" spans="2:7">
      <c r="B1627" s="31" t="s">
        <v>2087</v>
      </c>
      <c r="C1627" s="27" t="s">
        <v>1443</v>
      </c>
      <c r="D1627" s="27">
        <v>70</v>
      </c>
      <c r="E1627" s="27">
        <v>702</v>
      </c>
      <c r="F1627" s="27">
        <v>7022</v>
      </c>
      <c r="G1627" s="27" t="s">
        <v>1469</v>
      </c>
    </row>
    <row r="1628" spans="2:7">
      <c r="B1628" s="31" t="s">
        <v>2087</v>
      </c>
      <c r="C1628" s="27" t="s">
        <v>1443</v>
      </c>
      <c r="D1628" s="27">
        <v>70</v>
      </c>
      <c r="E1628" s="27">
        <v>703</v>
      </c>
      <c r="F1628" s="27">
        <v>0</v>
      </c>
      <c r="G1628" s="27" t="s">
        <v>1470</v>
      </c>
    </row>
    <row r="1629" spans="2:7">
      <c r="B1629" s="31" t="s">
        <v>2087</v>
      </c>
      <c r="C1629" s="27" t="s">
        <v>1443</v>
      </c>
      <c r="D1629" s="27">
        <v>70</v>
      </c>
      <c r="E1629" s="27">
        <v>703</v>
      </c>
      <c r="F1629" s="27">
        <v>7031</v>
      </c>
      <c r="G1629" s="27" t="s">
        <v>1471</v>
      </c>
    </row>
    <row r="1630" spans="2:7">
      <c r="B1630" s="31" t="s">
        <v>2087</v>
      </c>
      <c r="C1630" s="27" t="s">
        <v>1443</v>
      </c>
      <c r="D1630" s="27">
        <v>70</v>
      </c>
      <c r="E1630" s="27">
        <v>703</v>
      </c>
      <c r="F1630" s="27">
        <v>7032</v>
      </c>
      <c r="G1630" s="27" t="s">
        <v>1472</v>
      </c>
    </row>
    <row r="1631" spans="2:7">
      <c r="B1631" s="31" t="s">
        <v>2087</v>
      </c>
      <c r="C1631" s="27" t="s">
        <v>1443</v>
      </c>
      <c r="D1631" s="27">
        <v>70</v>
      </c>
      <c r="E1631" s="27">
        <v>704</v>
      </c>
      <c r="F1631" s="27">
        <v>0</v>
      </c>
      <c r="G1631" s="27" t="s">
        <v>1473</v>
      </c>
    </row>
    <row r="1632" spans="2:7">
      <c r="B1632" s="31" t="s">
        <v>2087</v>
      </c>
      <c r="C1632" s="27" t="s">
        <v>1443</v>
      </c>
      <c r="D1632" s="27">
        <v>70</v>
      </c>
      <c r="E1632" s="27">
        <v>704</v>
      </c>
      <c r="F1632" s="27">
        <v>7041</v>
      </c>
      <c r="G1632" s="27" t="s">
        <v>1473</v>
      </c>
    </row>
    <row r="1633" spans="2:7">
      <c r="B1633" s="31" t="s">
        <v>2087</v>
      </c>
      <c r="C1633" s="27" t="s">
        <v>1443</v>
      </c>
      <c r="D1633" s="27">
        <v>70</v>
      </c>
      <c r="E1633" s="27">
        <v>705</v>
      </c>
      <c r="F1633" s="27">
        <v>0</v>
      </c>
      <c r="G1633" s="27" t="s">
        <v>1474</v>
      </c>
    </row>
    <row r="1634" spans="2:7">
      <c r="B1634" s="31" t="s">
        <v>2087</v>
      </c>
      <c r="C1634" s="27" t="s">
        <v>1443</v>
      </c>
      <c r="D1634" s="27">
        <v>70</v>
      </c>
      <c r="E1634" s="27">
        <v>705</v>
      </c>
      <c r="F1634" s="27">
        <v>7051</v>
      </c>
      <c r="G1634" s="27" t="s">
        <v>1474</v>
      </c>
    </row>
    <row r="1635" spans="2:7">
      <c r="B1635" s="31" t="s">
        <v>2087</v>
      </c>
      <c r="C1635" s="27" t="s">
        <v>1443</v>
      </c>
      <c r="D1635" s="27">
        <v>70</v>
      </c>
      <c r="E1635" s="27">
        <v>709</v>
      </c>
      <c r="F1635" s="27">
        <v>0</v>
      </c>
      <c r="G1635" s="27" t="s">
        <v>1475</v>
      </c>
    </row>
    <row r="1636" spans="2:7">
      <c r="B1636" s="31" t="s">
        <v>2087</v>
      </c>
      <c r="C1636" s="27" t="s">
        <v>1443</v>
      </c>
      <c r="D1636" s="27">
        <v>70</v>
      </c>
      <c r="E1636" s="27">
        <v>709</v>
      </c>
      <c r="F1636" s="27">
        <v>7091</v>
      </c>
      <c r="G1636" s="27" t="s">
        <v>1476</v>
      </c>
    </row>
    <row r="1637" spans="2:7">
      <c r="B1637" s="31" t="s">
        <v>2087</v>
      </c>
      <c r="C1637" s="27" t="s">
        <v>1443</v>
      </c>
      <c r="D1637" s="27">
        <v>70</v>
      </c>
      <c r="E1637" s="27">
        <v>709</v>
      </c>
      <c r="F1637" s="27">
        <v>7092</v>
      </c>
      <c r="G1637" s="27" t="s">
        <v>1477</v>
      </c>
    </row>
    <row r="1638" spans="2:7">
      <c r="B1638" s="31" t="s">
        <v>2087</v>
      </c>
      <c r="C1638" s="27" t="s">
        <v>1443</v>
      </c>
      <c r="D1638" s="27">
        <v>70</v>
      </c>
      <c r="E1638" s="27">
        <v>709</v>
      </c>
      <c r="F1638" s="27">
        <v>7093</v>
      </c>
      <c r="G1638" s="27" t="s">
        <v>1478</v>
      </c>
    </row>
    <row r="1639" spans="2:7">
      <c r="B1639" s="31" t="s">
        <v>2087</v>
      </c>
      <c r="C1639" s="27" t="s">
        <v>1443</v>
      </c>
      <c r="D1639" s="27">
        <v>70</v>
      </c>
      <c r="E1639" s="27">
        <v>709</v>
      </c>
      <c r="F1639" s="27">
        <v>7099</v>
      </c>
      <c r="G1639" s="27" t="s">
        <v>1479</v>
      </c>
    </row>
    <row r="1640" spans="2:7">
      <c r="B1640" s="31" t="s">
        <v>2087</v>
      </c>
      <c r="C1640" s="27" t="s">
        <v>1480</v>
      </c>
      <c r="D1640" s="27">
        <v>0</v>
      </c>
      <c r="E1640" s="27">
        <v>0</v>
      </c>
      <c r="F1640" s="27">
        <v>0</v>
      </c>
      <c r="G1640" s="27" t="s">
        <v>1481</v>
      </c>
    </row>
    <row r="1641" spans="2:7">
      <c r="B1641" s="31" t="s">
        <v>2087</v>
      </c>
      <c r="C1641" s="27" t="s">
        <v>1480</v>
      </c>
      <c r="D1641" s="27">
        <v>71</v>
      </c>
      <c r="E1641" s="27">
        <v>0</v>
      </c>
      <c r="F1641" s="27">
        <v>0</v>
      </c>
      <c r="G1641" s="27" t="s">
        <v>1482</v>
      </c>
    </row>
    <row r="1642" spans="2:7">
      <c r="B1642" s="31" t="s">
        <v>2087</v>
      </c>
      <c r="C1642" s="27" t="s">
        <v>1480</v>
      </c>
      <c r="D1642" s="27">
        <v>71</v>
      </c>
      <c r="E1642" s="27">
        <v>710</v>
      </c>
      <c r="F1642" s="27">
        <v>0</v>
      </c>
      <c r="G1642" s="27" t="s">
        <v>1483</v>
      </c>
    </row>
    <row r="1643" spans="2:7">
      <c r="B1643" s="31" t="s">
        <v>2087</v>
      </c>
      <c r="C1643" s="27" t="s">
        <v>1480</v>
      </c>
      <c r="D1643" s="27">
        <v>71</v>
      </c>
      <c r="E1643" s="27">
        <v>710</v>
      </c>
      <c r="F1643" s="27">
        <v>7101</v>
      </c>
      <c r="G1643" s="27" t="s">
        <v>1338</v>
      </c>
    </row>
    <row r="1644" spans="2:7">
      <c r="B1644" s="31" t="s">
        <v>2087</v>
      </c>
      <c r="C1644" s="27" t="s">
        <v>1480</v>
      </c>
      <c r="D1644" s="27">
        <v>71</v>
      </c>
      <c r="E1644" s="27">
        <v>711</v>
      </c>
      <c r="F1644" s="27">
        <v>0</v>
      </c>
      <c r="G1644" s="27" t="s">
        <v>1484</v>
      </c>
    </row>
    <row r="1645" spans="2:7">
      <c r="B1645" s="31" t="s">
        <v>2087</v>
      </c>
      <c r="C1645" s="27" t="s">
        <v>1480</v>
      </c>
      <c r="D1645" s="27">
        <v>71</v>
      </c>
      <c r="E1645" s="27">
        <v>711</v>
      </c>
      <c r="F1645" s="27">
        <v>7111</v>
      </c>
      <c r="G1645" s="27" t="s">
        <v>1485</v>
      </c>
    </row>
    <row r="1646" spans="2:7">
      <c r="B1646" s="31" t="s">
        <v>2087</v>
      </c>
      <c r="C1646" s="27" t="s">
        <v>1480</v>
      </c>
      <c r="D1646" s="27">
        <v>71</v>
      </c>
      <c r="E1646" s="27">
        <v>711</v>
      </c>
      <c r="F1646" s="27">
        <v>7112</v>
      </c>
      <c r="G1646" s="27" t="s">
        <v>1486</v>
      </c>
    </row>
    <row r="1647" spans="2:7">
      <c r="B1647" s="31" t="s">
        <v>2087</v>
      </c>
      <c r="C1647" s="27" t="s">
        <v>1480</v>
      </c>
      <c r="D1647" s="27">
        <v>71</v>
      </c>
      <c r="E1647" s="27">
        <v>711</v>
      </c>
      <c r="F1647" s="27">
        <v>7113</v>
      </c>
      <c r="G1647" s="27" t="s">
        <v>1487</v>
      </c>
    </row>
    <row r="1648" spans="2:7">
      <c r="B1648" s="31" t="s">
        <v>2087</v>
      </c>
      <c r="C1648" s="27" t="s">
        <v>1480</v>
      </c>
      <c r="D1648" s="27">
        <v>71</v>
      </c>
      <c r="E1648" s="27">
        <v>711</v>
      </c>
      <c r="F1648" s="27">
        <v>7114</v>
      </c>
      <c r="G1648" s="27" t="s">
        <v>1488</v>
      </c>
    </row>
    <row r="1649" spans="2:7">
      <c r="B1649" s="31" t="s">
        <v>2087</v>
      </c>
      <c r="C1649" s="27" t="s">
        <v>1480</v>
      </c>
      <c r="D1649" s="27">
        <v>71</v>
      </c>
      <c r="E1649" s="27">
        <v>712</v>
      </c>
      <c r="F1649" s="27">
        <v>0</v>
      </c>
      <c r="G1649" s="27" t="s">
        <v>1489</v>
      </c>
    </row>
    <row r="1650" spans="2:7">
      <c r="B1650" s="31" t="s">
        <v>2087</v>
      </c>
      <c r="C1650" s="27" t="s">
        <v>1480</v>
      </c>
      <c r="D1650" s="27">
        <v>71</v>
      </c>
      <c r="E1650" s="27">
        <v>712</v>
      </c>
      <c r="F1650" s="27">
        <v>7121</v>
      </c>
      <c r="G1650" s="27" t="s">
        <v>1489</v>
      </c>
    </row>
    <row r="1651" spans="2:7">
      <c r="B1651" s="31" t="s">
        <v>2087</v>
      </c>
      <c r="C1651" s="27" t="s">
        <v>1480</v>
      </c>
      <c r="D1651" s="27">
        <v>72</v>
      </c>
      <c r="E1651" s="27">
        <v>0</v>
      </c>
      <c r="F1651" s="27">
        <v>0</v>
      </c>
      <c r="G1651" s="27" t="s">
        <v>1490</v>
      </c>
    </row>
    <row r="1652" spans="2:7">
      <c r="B1652" s="31" t="s">
        <v>2087</v>
      </c>
      <c r="C1652" s="27" t="s">
        <v>1480</v>
      </c>
      <c r="D1652" s="27">
        <v>72</v>
      </c>
      <c r="E1652" s="27">
        <v>720</v>
      </c>
      <c r="F1652" s="27">
        <v>0</v>
      </c>
      <c r="G1652" s="27" t="s">
        <v>1491</v>
      </c>
    </row>
    <row r="1653" spans="2:7">
      <c r="B1653" s="31" t="s">
        <v>2087</v>
      </c>
      <c r="C1653" s="27" t="s">
        <v>1480</v>
      </c>
      <c r="D1653" s="27">
        <v>72</v>
      </c>
      <c r="E1653" s="27">
        <v>720</v>
      </c>
      <c r="F1653" s="27">
        <v>7201</v>
      </c>
      <c r="G1653" s="27" t="s">
        <v>1338</v>
      </c>
    </row>
    <row r="1654" spans="2:7">
      <c r="B1654" s="31" t="s">
        <v>2087</v>
      </c>
      <c r="C1654" s="27" t="s">
        <v>1480</v>
      </c>
      <c r="D1654" s="27">
        <v>72</v>
      </c>
      <c r="E1654" s="27">
        <v>721</v>
      </c>
      <c r="F1654" s="27">
        <v>0</v>
      </c>
      <c r="G1654" s="27" t="s">
        <v>1492</v>
      </c>
    </row>
    <row r="1655" spans="2:7">
      <c r="B1655" s="31" t="s">
        <v>2087</v>
      </c>
      <c r="C1655" s="27" t="s">
        <v>1480</v>
      </c>
      <c r="D1655" s="27">
        <v>72</v>
      </c>
      <c r="E1655" s="27">
        <v>721</v>
      </c>
      <c r="F1655" s="27">
        <v>7211</v>
      </c>
      <c r="G1655" s="27" t="s">
        <v>1493</v>
      </c>
    </row>
    <row r="1656" spans="2:7">
      <c r="B1656" s="31" t="s">
        <v>2087</v>
      </c>
      <c r="C1656" s="27" t="s">
        <v>1480</v>
      </c>
      <c r="D1656" s="27">
        <v>72</v>
      </c>
      <c r="E1656" s="27">
        <v>721</v>
      </c>
      <c r="F1656" s="27">
        <v>7212</v>
      </c>
      <c r="G1656" s="27" t="s">
        <v>1494</v>
      </c>
    </row>
    <row r="1657" spans="2:7">
      <c r="B1657" s="31" t="s">
        <v>2087</v>
      </c>
      <c r="C1657" s="27" t="s">
        <v>1480</v>
      </c>
      <c r="D1657" s="27">
        <v>72</v>
      </c>
      <c r="E1657" s="27">
        <v>722</v>
      </c>
      <c r="F1657" s="27">
        <v>0</v>
      </c>
      <c r="G1657" s="27" t="s">
        <v>1495</v>
      </c>
    </row>
    <row r="1658" spans="2:7">
      <c r="B1658" s="31" t="s">
        <v>2087</v>
      </c>
      <c r="C1658" s="27" t="s">
        <v>1480</v>
      </c>
      <c r="D1658" s="27">
        <v>72</v>
      </c>
      <c r="E1658" s="27">
        <v>722</v>
      </c>
      <c r="F1658" s="27">
        <v>7221</v>
      </c>
      <c r="G1658" s="27" t="s">
        <v>1496</v>
      </c>
    </row>
    <row r="1659" spans="2:7">
      <c r="B1659" s="31" t="s">
        <v>2087</v>
      </c>
      <c r="C1659" s="27" t="s">
        <v>1480</v>
      </c>
      <c r="D1659" s="27">
        <v>72</v>
      </c>
      <c r="E1659" s="27">
        <v>722</v>
      </c>
      <c r="F1659" s="27">
        <v>7222</v>
      </c>
      <c r="G1659" s="27" t="s">
        <v>1497</v>
      </c>
    </row>
    <row r="1660" spans="2:7">
      <c r="B1660" s="31" t="s">
        <v>2087</v>
      </c>
      <c r="C1660" s="27" t="s">
        <v>1480</v>
      </c>
      <c r="D1660" s="27">
        <v>72</v>
      </c>
      <c r="E1660" s="27">
        <v>723</v>
      </c>
      <c r="F1660" s="27">
        <v>0</v>
      </c>
      <c r="G1660" s="27" t="s">
        <v>1498</v>
      </c>
    </row>
    <row r="1661" spans="2:7">
      <c r="B1661" s="31" t="s">
        <v>2087</v>
      </c>
      <c r="C1661" s="27" t="s">
        <v>1480</v>
      </c>
      <c r="D1661" s="27">
        <v>72</v>
      </c>
      <c r="E1661" s="27">
        <v>723</v>
      </c>
      <c r="F1661" s="27">
        <v>7231</v>
      </c>
      <c r="G1661" s="27" t="s">
        <v>1498</v>
      </c>
    </row>
    <row r="1662" spans="2:7">
      <c r="B1662" s="31" t="s">
        <v>2087</v>
      </c>
      <c r="C1662" s="27" t="s">
        <v>1480</v>
      </c>
      <c r="D1662" s="27">
        <v>72</v>
      </c>
      <c r="E1662" s="27">
        <v>724</v>
      </c>
      <c r="F1662" s="27">
        <v>0</v>
      </c>
      <c r="G1662" s="27" t="s">
        <v>1499</v>
      </c>
    </row>
    <row r="1663" spans="2:7">
      <c r="B1663" s="31" t="s">
        <v>2087</v>
      </c>
      <c r="C1663" s="27" t="s">
        <v>1480</v>
      </c>
      <c r="D1663" s="27">
        <v>72</v>
      </c>
      <c r="E1663" s="27">
        <v>724</v>
      </c>
      <c r="F1663" s="27">
        <v>7241</v>
      </c>
      <c r="G1663" s="27" t="s">
        <v>1500</v>
      </c>
    </row>
    <row r="1664" spans="2:7">
      <c r="B1664" s="31" t="s">
        <v>2087</v>
      </c>
      <c r="C1664" s="27" t="s">
        <v>1480</v>
      </c>
      <c r="D1664" s="27">
        <v>72</v>
      </c>
      <c r="E1664" s="27">
        <v>724</v>
      </c>
      <c r="F1664" s="27">
        <v>7242</v>
      </c>
      <c r="G1664" s="27" t="s">
        <v>1501</v>
      </c>
    </row>
    <row r="1665" spans="2:7">
      <c r="B1665" s="31" t="s">
        <v>2087</v>
      </c>
      <c r="C1665" s="27" t="s">
        <v>1480</v>
      </c>
      <c r="D1665" s="27">
        <v>72</v>
      </c>
      <c r="E1665" s="27">
        <v>725</v>
      </c>
      <c r="F1665" s="27">
        <v>0</v>
      </c>
      <c r="G1665" s="27" t="s">
        <v>1502</v>
      </c>
    </row>
    <row r="1666" spans="2:7">
      <c r="B1666" s="31" t="s">
        <v>2087</v>
      </c>
      <c r="C1666" s="27" t="s">
        <v>1480</v>
      </c>
      <c r="D1666" s="27">
        <v>72</v>
      </c>
      <c r="E1666" s="27">
        <v>725</v>
      </c>
      <c r="F1666" s="27">
        <v>7251</v>
      </c>
      <c r="G1666" s="27" t="s">
        <v>1502</v>
      </c>
    </row>
    <row r="1667" spans="2:7">
      <c r="B1667" s="31" t="s">
        <v>2087</v>
      </c>
      <c r="C1667" s="27" t="s">
        <v>1480</v>
      </c>
      <c r="D1667" s="27">
        <v>72</v>
      </c>
      <c r="E1667" s="27">
        <v>726</v>
      </c>
      <c r="F1667" s="27">
        <v>0</v>
      </c>
      <c r="G1667" s="27" t="s">
        <v>1503</v>
      </c>
    </row>
    <row r="1668" spans="2:7">
      <c r="B1668" s="31" t="s">
        <v>2087</v>
      </c>
      <c r="C1668" s="27" t="s">
        <v>1480</v>
      </c>
      <c r="D1668" s="27">
        <v>72</v>
      </c>
      <c r="E1668" s="27">
        <v>726</v>
      </c>
      <c r="F1668" s="27">
        <v>7261</v>
      </c>
      <c r="G1668" s="27" t="s">
        <v>1503</v>
      </c>
    </row>
    <row r="1669" spans="2:7">
      <c r="B1669" s="31" t="s">
        <v>2087</v>
      </c>
      <c r="C1669" s="27" t="s">
        <v>1480</v>
      </c>
      <c r="D1669" s="27">
        <v>72</v>
      </c>
      <c r="E1669" s="27">
        <v>727</v>
      </c>
      <c r="F1669" s="27">
        <v>0</v>
      </c>
      <c r="G1669" s="27" t="s">
        <v>1504</v>
      </c>
    </row>
    <row r="1670" spans="2:7">
      <c r="B1670" s="31" t="s">
        <v>2087</v>
      </c>
      <c r="C1670" s="27" t="s">
        <v>1480</v>
      </c>
      <c r="D1670" s="27">
        <v>72</v>
      </c>
      <c r="E1670" s="27">
        <v>727</v>
      </c>
      <c r="F1670" s="27">
        <v>7271</v>
      </c>
      <c r="G1670" s="27" t="s">
        <v>1505</v>
      </c>
    </row>
    <row r="1671" spans="2:7">
      <c r="B1671" s="31" t="s">
        <v>2087</v>
      </c>
      <c r="C1671" s="27" t="s">
        <v>1480</v>
      </c>
      <c r="D1671" s="27">
        <v>72</v>
      </c>
      <c r="E1671" s="27">
        <v>727</v>
      </c>
      <c r="F1671" s="27">
        <v>7272</v>
      </c>
      <c r="G1671" s="27" t="s">
        <v>1506</v>
      </c>
    </row>
    <row r="1672" spans="2:7">
      <c r="B1672" s="31" t="s">
        <v>2087</v>
      </c>
      <c r="C1672" s="27" t="s">
        <v>1480</v>
      </c>
      <c r="D1672" s="27">
        <v>72</v>
      </c>
      <c r="E1672" s="27">
        <v>728</v>
      </c>
      <c r="F1672" s="27">
        <v>0</v>
      </c>
      <c r="G1672" s="27" t="s">
        <v>1507</v>
      </c>
    </row>
    <row r="1673" spans="2:7">
      <c r="B1673" s="31" t="s">
        <v>2087</v>
      </c>
      <c r="C1673" s="27" t="s">
        <v>1480</v>
      </c>
      <c r="D1673" s="27">
        <v>72</v>
      </c>
      <c r="E1673" s="27">
        <v>728</v>
      </c>
      <c r="F1673" s="27">
        <v>7281</v>
      </c>
      <c r="G1673" s="27" t="s">
        <v>1508</v>
      </c>
    </row>
    <row r="1674" spans="2:7">
      <c r="B1674" s="31" t="s">
        <v>2087</v>
      </c>
      <c r="C1674" s="27" t="s">
        <v>1480</v>
      </c>
      <c r="D1674" s="27">
        <v>72</v>
      </c>
      <c r="E1674" s="27">
        <v>728</v>
      </c>
      <c r="F1674" s="27">
        <v>7282</v>
      </c>
      <c r="G1674" s="27" t="s">
        <v>1509</v>
      </c>
    </row>
    <row r="1675" spans="2:7">
      <c r="B1675" s="31" t="s">
        <v>2087</v>
      </c>
      <c r="C1675" s="27" t="s">
        <v>1480</v>
      </c>
      <c r="D1675" s="27">
        <v>72</v>
      </c>
      <c r="E1675" s="27">
        <v>729</v>
      </c>
      <c r="F1675" s="27">
        <v>0</v>
      </c>
      <c r="G1675" s="27" t="s">
        <v>1510</v>
      </c>
    </row>
    <row r="1676" spans="2:7">
      <c r="B1676" s="31" t="s">
        <v>2087</v>
      </c>
      <c r="C1676" s="27" t="s">
        <v>1480</v>
      </c>
      <c r="D1676" s="27">
        <v>72</v>
      </c>
      <c r="E1676" s="27">
        <v>729</v>
      </c>
      <c r="F1676" s="27">
        <v>7291</v>
      </c>
      <c r="G1676" s="27" t="s">
        <v>1511</v>
      </c>
    </row>
    <row r="1677" spans="2:7">
      <c r="B1677" s="31" t="s">
        <v>2087</v>
      </c>
      <c r="C1677" s="27" t="s">
        <v>1480</v>
      </c>
      <c r="D1677" s="27">
        <v>72</v>
      </c>
      <c r="E1677" s="27">
        <v>729</v>
      </c>
      <c r="F1677" s="27">
        <v>7292</v>
      </c>
      <c r="G1677" s="27" t="s">
        <v>1512</v>
      </c>
    </row>
    <row r="1678" spans="2:7">
      <c r="B1678" s="31" t="s">
        <v>2087</v>
      </c>
      <c r="C1678" s="27" t="s">
        <v>1480</v>
      </c>
      <c r="D1678" s="27">
        <v>72</v>
      </c>
      <c r="E1678" s="27">
        <v>729</v>
      </c>
      <c r="F1678" s="27">
        <v>7293</v>
      </c>
      <c r="G1678" s="27" t="s">
        <v>1513</v>
      </c>
    </row>
    <row r="1679" spans="2:7">
      <c r="B1679" s="31" t="s">
        <v>2087</v>
      </c>
      <c r="C1679" s="27" t="s">
        <v>1480</v>
      </c>
      <c r="D1679" s="27">
        <v>72</v>
      </c>
      <c r="E1679" s="27">
        <v>729</v>
      </c>
      <c r="F1679" s="27">
        <v>7294</v>
      </c>
      <c r="G1679" s="27" t="s">
        <v>1514</v>
      </c>
    </row>
    <row r="1680" spans="2:7">
      <c r="B1680" s="31" t="s">
        <v>2087</v>
      </c>
      <c r="C1680" s="27" t="s">
        <v>1480</v>
      </c>
      <c r="D1680" s="27">
        <v>72</v>
      </c>
      <c r="E1680" s="27">
        <v>729</v>
      </c>
      <c r="F1680" s="27">
        <v>7299</v>
      </c>
      <c r="G1680" s="27" t="s">
        <v>1515</v>
      </c>
    </row>
    <row r="1681" spans="2:7">
      <c r="B1681" s="31" t="s">
        <v>2087</v>
      </c>
      <c r="C1681" s="27" t="s">
        <v>1480</v>
      </c>
      <c r="D1681" s="27">
        <v>73</v>
      </c>
      <c r="E1681" s="27">
        <v>0</v>
      </c>
      <c r="F1681" s="27">
        <v>0</v>
      </c>
      <c r="G1681" s="27" t="s">
        <v>1516</v>
      </c>
    </row>
    <row r="1682" spans="2:7">
      <c r="B1682" s="31" t="s">
        <v>2087</v>
      </c>
      <c r="C1682" s="27" t="s">
        <v>1480</v>
      </c>
      <c r="D1682" s="27">
        <v>73</v>
      </c>
      <c r="E1682" s="27">
        <v>730</v>
      </c>
      <c r="F1682" s="27">
        <v>0</v>
      </c>
      <c r="G1682" s="27" t="s">
        <v>1517</v>
      </c>
    </row>
    <row r="1683" spans="2:7">
      <c r="B1683" s="31" t="s">
        <v>2087</v>
      </c>
      <c r="C1683" s="27" t="s">
        <v>1480</v>
      </c>
      <c r="D1683" s="27">
        <v>73</v>
      </c>
      <c r="E1683" s="27">
        <v>730</v>
      </c>
      <c r="F1683" s="27">
        <v>7300</v>
      </c>
      <c r="G1683" s="27" t="s">
        <v>298</v>
      </c>
    </row>
    <row r="1684" spans="2:7">
      <c r="B1684" s="31" t="s">
        <v>2087</v>
      </c>
      <c r="C1684" s="27" t="s">
        <v>1480</v>
      </c>
      <c r="D1684" s="27">
        <v>73</v>
      </c>
      <c r="E1684" s="27">
        <v>730</v>
      </c>
      <c r="F1684" s="27">
        <v>7309</v>
      </c>
      <c r="G1684" s="27" t="s">
        <v>299</v>
      </c>
    </row>
    <row r="1685" spans="2:7">
      <c r="B1685" s="31" t="s">
        <v>2087</v>
      </c>
      <c r="C1685" s="27" t="s">
        <v>1480</v>
      </c>
      <c r="D1685" s="27">
        <v>73</v>
      </c>
      <c r="E1685" s="27">
        <v>731</v>
      </c>
      <c r="F1685" s="27">
        <v>0</v>
      </c>
      <c r="G1685" s="27" t="s">
        <v>1516</v>
      </c>
    </row>
    <row r="1686" spans="2:7">
      <c r="B1686" s="31" t="s">
        <v>2087</v>
      </c>
      <c r="C1686" s="27" t="s">
        <v>1480</v>
      </c>
      <c r="D1686" s="27">
        <v>73</v>
      </c>
      <c r="E1686" s="27">
        <v>731</v>
      </c>
      <c r="F1686" s="27">
        <v>7311</v>
      </c>
      <c r="G1686" s="27" t="s">
        <v>1516</v>
      </c>
    </row>
    <row r="1687" spans="2:7">
      <c r="B1687" s="31" t="s">
        <v>2087</v>
      </c>
      <c r="C1687" s="27" t="s">
        <v>1480</v>
      </c>
      <c r="D1687" s="27">
        <v>74</v>
      </c>
      <c r="E1687" s="27">
        <v>0</v>
      </c>
      <c r="F1687" s="27">
        <v>0</v>
      </c>
      <c r="G1687" s="27" t="s">
        <v>1518</v>
      </c>
    </row>
    <row r="1688" spans="2:7">
      <c r="B1688" s="31" t="s">
        <v>2087</v>
      </c>
      <c r="C1688" s="27" t="s">
        <v>1480</v>
      </c>
      <c r="D1688" s="27">
        <v>74</v>
      </c>
      <c r="E1688" s="27">
        <v>740</v>
      </c>
      <c r="F1688" s="27">
        <v>0</v>
      </c>
      <c r="G1688" s="27" t="s">
        <v>1519</v>
      </c>
    </row>
    <row r="1689" spans="2:7">
      <c r="B1689" s="31" t="s">
        <v>2087</v>
      </c>
      <c r="C1689" s="27" t="s">
        <v>1480</v>
      </c>
      <c r="D1689" s="27">
        <v>74</v>
      </c>
      <c r="E1689" s="27">
        <v>740</v>
      </c>
      <c r="F1689" s="27">
        <v>7401</v>
      </c>
      <c r="G1689" s="27" t="s">
        <v>1338</v>
      </c>
    </row>
    <row r="1690" spans="2:7">
      <c r="B1690" s="31" t="s">
        <v>2087</v>
      </c>
      <c r="C1690" s="27" t="s">
        <v>1480</v>
      </c>
      <c r="D1690" s="27">
        <v>74</v>
      </c>
      <c r="E1690" s="27">
        <v>741</v>
      </c>
      <c r="F1690" s="27">
        <v>0</v>
      </c>
      <c r="G1690" s="27" t="s">
        <v>1520</v>
      </c>
    </row>
    <row r="1691" spans="2:7">
      <c r="B1691" s="31" t="s">
        <v>2087</v>
      </c>
      <c r="C1691" s="27" t="s">
        <v>1480</v>
      </c>
      <c r="D1691" s="27">
        <v>74</v>
      </c>
      <c r="E1691" s="27">
        <v>741</v>
      </c>
      <c r="F1691" s="27">
        <v>7411</v>
      </c>
      <c r="G1691" s="27" t="s">
        <v>1520</v>
      </c>
    </row>
    <row r="1692" spans="2:7">
      <c r="B1692" s="31" t="s">
        <v>2087</v>
      </c>
      <c r="C1692" s="27" t="s">
        <v>1480</v>
      </c>
      <c r="D1692" s="27">
        <v>74</v>
      </c>
      <c r="E1692" s="27">
        <v>742</v>
      </c>
      <c r="F1692" s="27">
        <v>0</v>
      </c>
      <c r="G1692" s="27" t="s">
        <v>1521</v>
      </c>
    </row>
    <row r="1693" spans="2:7">
      <c r="B1693" s="31" t="s">
        <v>2087</v>
      </c>
      <c r="C1693" s="27" t="s">
        <v>1480</v>
      </c>
      <c r="D1693" s="27">
        <v>74</v>
      </c>
      <c r="E1693" s="27">
        <v>742</v>
      </c>
      <c r="F1693" s="27">
        <v>7421</v>
      </c>
      <c r="G1693" s="27" t="s">
        <v>1522</v>
      </c>
    </row>
    <row r="1694" spans="2:7">
      <c r="B1694" s="31" t="s">
        <v>2087</v>
      </c>
      <c r="C1694" s="27" t="s">
        <v>1480</v>
      </c>
      <c r="D1694" s="27">
        <v>74</v>
      </c>
      <c r="E1694" s="27">
        <v>742</v>
      </c>
      <c r="F1694" s="27">
        <v>7422</v>
      </c>
      <c r="G1694" s="27" t="s">
        <v>1523</v>
      </c>
    </row>
    <row r="1695" spans="2:7">
      <c r="B1695" s="31" t="s">
        <v>2087</v>
      </c>
      <c r="C1695" s="27" t="s">
        <v>1480</v>
      </c>
      <c r="D1695" s="27">
        <v>74</v>
      </c>
      <c r="E1695" s="27">
        <v>742</v>
      </c>
      <c r="F1695" s="27">
        <v>7429</v>
      </c>
      <c r="G1695" s="27" t="s">
        <v>1524</v>
      </c>
    </row>
    <row r="1696" spans="2:7">
      <c r="B1696" s="31" t="s">
        <v>2087</v>
      </c>
      <c r="C1696" s="27" t="s">
        <v>1480</v>
      </c>
      <c r="D1696" s="27">
        <v>74</v>
      </c>
      <c r="E1696" s="27">
        <v>743</v>
      </c>
      <c r="F1696" s="27">
        <v>0</v>
      </c>
      <c r="G1696" s="27" t="s">
        <v>1525</v>
      </c>
    </row>
    <row r="1697" spans="2:7">
      <c r="B1697" s="31" t="s">
        <v>2087</v>
      </c>
      <c r="C1697" s="27" t="s">
        <v>1480</v>
      </c>
      <c r="D1697" s="27">
        <v>74</v>
      </c>
      <c r="E1697" s="27">
        <v>743</v>
      </c>
      <c r="F1697" s="27">
        <v>7431</v>
      </c>
      <c r="G1697" s="27" t="s">
        <v>1525</v>
      </c>
    </row>
    <row r="1698" spans="2:7">
      <c r="B1698" s="31" t="s">
        <v>2087</v>
      </c>
      <c r="C1698" s="27" t="s">
        <v>1480</v>
      </c>
      <c r="D1698" s="27">
        <v>74</v>
      </c>
      <c r="E1698" s="27">
        <v>744</v>
      </c>
      <c r="F1698" s="27">
        <v>0</v>
      </c>
      <c r="G1698" s="27" t="s">
        <v>1526</v>
      </c>
    </row>
    <row r="1699" spans="2:7">
      <c r="B1699" s="31" t="s">
        <v>2087</v>
      </c>
      <c r="C1699" s="27" t="s">
        <v>1480</v>
      </c>
      <c r="D1699" s="27">
        <v>74</v>
      </c>
      <c r="E1699" s="27">
        <v>744</v>
      </c>
      <c r="F1699" s="27">
        <v>7441</v>
      </c>
      <c r="G1699" s="27" t="s">
        <v>1527</v>
      </c>
    </row>
    <row r="1700" spans="2:7">
      <c r="B1700" s="31" t="s">
        <v>2087</v>
      </c>
      <c r="C1700" s="27" t="s">
        <v>1480</v>
      </c>
      <c r="D1700" s="27">
        <v>74</v>
      </c>
      <c r="E1700" s="27">
        <v>744</v>
      </c>
      <c r="F1700" s="27">
        <v>7442</v>
      </c>
      <c r="G1700" s="27" t="s">
        <v>1528</v>
      </c>
    </row>
    <row r="1701" spans="2:7">
      <c r="B1701" s="31" t="s">
        <v>2087</v>
      </c>
      <c r="C1701" s="27" t="s">
        <v>1480</v>
      </c>
      <c r="D1701" s="27">
        <v>74</v>
      </c>
      <c r="E1701" s="27">
        <v>745</v>
      </c>
      <c r="F1701" s="27">
        <v>0</v>
      </c>
      <c r="G1701" s="27" t="s">
        <v>1529</v>
      </c>
    </row>
    <row r="1702" spans="2:7">
      <c r="B1702" s="31" t="s">
        <v>2087</v>
      </c>
      <c r="C1702" s="27" t="s">
        <v>1480</v>
      </c>
      <c r="D1702" s="27">
        <v>74</v>
      </c>
      <c r="E1702" s="27">
        <v>745</v>
      </c>
      <c r="F1702" s="27">
        <v>7451</v>
      </c>
      <c r="G1702" s="27" t="s">
        <v>1530</v>
      </c>
    </row>
    <row r="1703" spans="2:7">
      <c r="B1703" s="31" t="s">
        <v>2087</v>
      </c>
      <c r="C1703" s="27" t="s">
        <v>1480</v>
      </c>
      <c r="D1703" s="27">
        <v>74</v>
      </c>
      <c r="E1703" s="27">
        <v>745</v>
      </c>
      <c r="F1703" s="27">
        <v>7452</v>
      </c>
      <c r="G1703" s="27" t="s">
        <v>1531</v>
      </c>
    </row>
    <row r="1704" spans="2:7">
      <c r="B1704" s="31" t="s">
        <v>2087</v>
      </c>
      <c r="C1704" s="27" t="s">
        <v>1480</v>
      </c>
      <c r="D1704" s="27">
        <v>74</v>
      </c>
      <c r="E1704" s="27">
        <v>745</v>
      </c>
      <c r="F1704" s="27">
        <v>7459</v>
      </c>
      <c r="G1704" s="27" t="s">
        <v>1532</v>
      </c>
    </row>
    <row r="1705" spans="2:7">
      <c r="B1705" s="31" t="s">
        <v>2087</v>
      </c>
      <c r="C1705" s="27" t="s">
        <v>1480</v>
      </c>
      <c r="D1705" s="27">
        <v>74</v>
      </c>
      <c r="E1705" s="27">
        <v>746</v>
      </c>
      <c r="F1705" s="27">
        <v>0</v>
      </c>
      <c r="G1705" s="27" t="s">
        <v>1533</v>
      </c>
    </row>
    <row r="1706" spans="2:7">
      <c r="B1706" s="31" t="s">
        <v>2087</v>
      </c>
      <c r="C1706" s="27" t="s">
        <v>1480</v>
      </c>
      <c r="D1706" s="27">
        <v>74</v>
      </c>
      <c r="E1706" s="27">
        <v>746</v>
      </c>
      <c r="F1706" s="27">
        <v>7461</v>
      </c>
      <c r="G1706" s="27" t="s">
        <v>1534</v>
      </c>
    </row>
    <row r="1707" spans="2:7">
      <c r="B1707" s="31" t="s">
        <v>2087</v>
      </c>
      <c r="C1707" s="27" t="s">
        <v>1480</v>
      </c>
      <c r="D1707" s="27">
        <v>74</v>
      </c>
      <c r="E1707" s="27">
        <v>746</v>
      </c>
      <c r="F1707" s="27">
        <v>7462</v>
      </c>
      <c r="G1707" s="27" t="s">
        <v>1535</v>
      </c>
    </row>
    <row r="1708" spans="2:7">
      <c r="B1708" s="31" t="s">
        <v>2087</v>
      </c>
      <c r="C1708" s="27" t="s">
        <v>1480</v>
      </c>
      <c r="D1708" s="27">
        <v>74</v>
      </c>
      <c r="E1708" s="27">
        <v>749</v>
      </c>
      <c r="F1708" s="27">
        <v>0</v>
      </c>
      <c r="G1708" s="27" t="s">
        <v>1536</v>
      </c>
    </row>
    <row r="1709" spans="2:7">
      <c r="B1709" s="31" t="s">
        <v>2087</v>
      </c>
      <c r="C1709" s="27" t="s">
        <v>1480</v>
      </c>
      <c r="D1709" s="27">
        <v>74</v>
      </c>
      <c r="E1709" s="27">
        <v>749</v>
      </c>
      <c r="F1709" s="27">
        <v>7499</v>
      </c>
      <c r="G1709" s="27" t="s">
        <v>1536</v>
      </c>
    </row>
    <row r="1710" spans="2:7">
      <c r="B1710" s="31" t="s">
        <v>2088</v>
      </c>
      <c r="C1710" s="27" t="s">
        <v>1537</v>
      </c>
      <c r="D1710" s="27">
        <v>0</v>
      </c>
      <c r="E1710" s="27">
        <v>0</v>
      </c>
      <c r="F1710" s="27">
        <v>0</v>
      </c>
      <c r="G1710" s="27" t="s">
        <v>1538</v>
      </c>
    </row>
    <row r="1711" spans="2:7">
      <c r="B1711" s="31" t="s">
        <v>2087</v>
      </c>
      <c r="C1711" s="27" t="s">
        <v>1537</v>
      </c>
      <c r="D1711" s="27">
        <v>75</v>
      </c>
      <c r="E1711" s="27">
        <v>0</v>
      </c>
      <c r="F1711" s="27">
        <v>0</v>
      </c>
      <c r="G1711" s="27" t="s">
        <v>1539</v>
      </c>
    </row>
    <row r="1712" spans="2:7">
      <c r="B1712" s="31" t="s">
        <v>2087</v>
      </c>
      <c r="C1712" s="27" t="s">
        <v>1537</v>
      </c>
      <c r="D1712" s="27">
        <v>75</v>
      </c>
      <c r="E1712" s="27">
        <v>750</v>
      </c>
      <c r="F1712" s="27">
        <v>0</v>
      </c>
      <c r="G1712" s="27" t="s">
        <v>1540</v>
      </c>
    </row>
    <row r="1713" spans="2:7">
      <c r="B1713" s="31" t="s">
        <v>2087</v>
      </c>
      <c r="C1713" s="27" t="s">
        <v>1537</v>
      </c>
      <c r="D1713" s="27">
        <v>75</v>
      </c>
      <c r="E1713" s="27">
        <v>750</v>
      </c>
      <c r="F1713" s="27">
        <v>7500</v>
      </c>
      <c r="G1713" s="27" t="s">
        <v>298</v>
      </c>
    </row>
    <row r="1714" spans="2:7">
      <c r="B1714" s="31" t="s">
        <v>2087</v>
      </c>
      <c r="C1714" s="27" t="s">
        <v>1537</v>
      </c>
      <c r="D1714" s="27">
        <v>75</v>
      </c>
      <c r="E1714" s="27">
        <v>750</v>
      </c>
      <c r="F1714" s="27">
        <v>7509</v>
      </c>
      <c r="G1714" s="27" t="s">
        <v>299</v>
      </c>
    </row>
    <row r="1715" spans="2:7">
      <c r="B1715" s="31" t="s">
        <v>2087</v>
      </c>
      <c r="C1715" s="27" t="s">
        <v>1537</v>
      </c>
      <c r="D1715" s="27">
        <v>75</v>
      </c>
      <c r="E1715" s="27">
        <v>751</v>
      </c>
      <c r="F1715" s="27">
        <v>0</v>
      </c>
      <c r="G1715" s="27" t="s">
        <v>1541</v>
      </c>
    </row>
    <row r="1716" spans="2:7">
      <c r="B1716" s="31" t="s">
        <v>2087</v>
      </c>
      <c r="C1716" s="27" t="s">
        <v>1537</v>
      </c>
      <c r="D1716" s="27">
        <v>75</v>
      </c>
      <c r="E1716" s="27">
        <v>751</v>
      </c>
      <c r="F1716" s="27">
        <v>7511</v>
      </c>
      <c r="G1716" s="27" t="s">
        <v>1541</v>
      </c>
    </row>
    <row r="1717" spans="2:7">
      <c r="B1717" s="31" t="s">
        <v>2087</v>
      </c>
      <c r="C1717" s="27" t="s">
        <v>1537</v>
      </c>
      <c r="D1717" s="27">
        <v>75</v>
      </c>
      <c r="E1717" s="27">
        <v>752</v>
      </c>
      <c r="F1717" s="27">
        <v>0</v>
      </c>
      <c r="G1717" s="27" t="s">
        <v>1542</v>
      </c>
    </row>
    <row r="1718" spans="2:7">
      <c r="B1718" s="31" t="s">
        <v>2087</v>
      </c>
      <c r="C1718" s="27" t="s">
        <v>1537</v>
      </c>
      <c r="D1718" s="27">
        <v>75</v>
      </c>
      <c r="E1718" s="27">
        <v>752</v>
      </c>
      <c r="F1718" s="27">
        <v>7521</v>
      </c>
      <c r="G1718" s="27" t="s">
        <v>1542</v>
      </c>
    </row>
    <row r="1719" spans="2:7">
      <c r="B1719" s="31" t="s">
        <v>2087</v>
      </c>
      <c r="C1719" s="27" t="s">
        <v>1537</v>
      </c>
      <c r="D1719" s="27">
        <v>75</v>
      </c>
      <c r="E1719" s="27">
        <v>753</v>
      </c>
      <c r="F1719" s="27">
        <v>0</v>
      </c>
      <c r="G1719" s="27" t="s">
        <v>1543</v>
      </c>
    </row>
    <row r="1720" spans="2:7">
      <c r="B1720" s="31" t="s">
        <v>2087</v>
      </c>
      <c r="C1720" s="27" t="s">
        <v>1537</v>
      </c>
      <c r="D1720" s="27">
        <v>75</v>
      </c>
      <c r="E1720" s="27">
        <v>753</v>
      </c>
      <c r="F1720" s="27">
        <v>7531</v>
      </c>
      <c r="G1720" s="27" t="s">
        <v>1543</v>
      </c>
    </row>
    <row r="1721" spans="2:7">
      <c r="B1721" s="31" t="s">
        <v>2087</v>
      </c>
      <c r="C1721" s="27" t="s">
        <v>1537</v>
      </c>
      <c r="D1721" s="27">
        <v>75</v>
      </c>
      <c r="E1721" s="27">
        <v>759</v>
      </c>
      <c r="F1721" s="27">
        <v>0</v>
      </c>
      <c r="G1721" s="27" t="s">
        <v>1544</v>
      </c>
    </row>
    <row r="1722" spans="2:7">
      <c r="B1722" s="31" t="s">
        <v>2087</v>
      </c>
      <c r="C1722" s="27" t="s">
        <v>1537</v>
      </c>
      <c r="D1722" s="27">
        <v>75</v>
      </c>
      <c r="E1722" s="27">
        <v>759</v>
      </c>
      <c r="F1722" s="27">
        <v>7591</v>
      </c>
      <c r="G1722" s="27" t="s">
        <v>1545</v>
      </c>
    </row>
    <row r="1723" spans="2:7">
      <c r="B1723" s="31" t="s">
        <v>2087</v>
      </c>
      <c r="C1723" s="27" t="s">
        <v>1537</v>
      </c>
      <c r="D1723" s="27">
        <v>75</v>
      </c>
      <c r="E1723" s="27">
        <v>759</v>
      </c>
      <c r="F1723" s="27">
        <v>7592</v>
      </c>
      <c r="G1723" s="27" t="s">
        <v>1546</v>
      </c>
    </row>
    <row r="1724" spans="2:7">
      <c r="B1724" s="31" t="s">
        <v>2087</v>
      </c>
      <c r="C1724" s="27" t="s">
        <v>1537</v>
      </c>
      <c r="D1724" s="27">
        <v>75</v>
      </c>
      <c r="E1724" s="27">
        <v>759</v>
      </c>
      <c r="F1724" s="27">
        <v>7599</v>
      </c>
      <c r="G1724" s="27" t="s">
        <v>1547</v>
      </c>
    </row>
    <row r="1725" spans="2:7">
      <c r="B1725" s="31" t="s">
        <v>2086</v>
      </c>
      <c r="C1725" s="27" t="s">
        <v>1537</v>
      </c>
      <c r="D1725" s="27">
        <v>76</v>
      </c>
      <c r="E1725" s="27">
        <v>0</v>
      </c>
      <c r="F1725" s="27">
        <v>0</v>
      </c>
      <c r="G1725" s="27" t="s">
        <v>1548</v>
      </c>
    </row>
    <row r="1726" spans="2:7">
      <c r="B1726" s="31" t="s">
        <v>2086</v>
      </c>
      <c r="C1726" s="27" t="s">
        <v>1537</v>
      </c>
      <c r="D1726" s="27">
        <v>76</v>
      </c>
      <c r="E1726" s="27">
        <v>760</v>
      </c>
      <c r="F1726" s="27">
        <v>0</v>
      </c>
      <c r="G1726" s="27" t="s">
        <v>2064</v>
      </c>
    </row>
    <row r="1727" spans="2:7">
      <c r="B1727" s="31" t="s">
        <v>2086</v>
      </c>
      <c r="C1727" s="27" t="s">
        <v>1537</v>
      </c>
      <c r="D1727" s="27">
        <v>76</v>
      </c>
      <c r="E1727" s="27">
        <v>760</v>
      </c>
      <c r="F1727" s="27">
        <v>7600</v>
      </c>
      <c r="G1727" s="27" t="s">
        <v>298</v>
      </c>
    </row>
    <row r="1728" spans="2:7">
      <c r="B1728" s="31" t="s">
        <v>2086</v>
      </c>
      <c r="C1728" s="27" t="s">
        <v>1537</v>
      </c>
      <c r="D1728" s="27">
        <v>76</v>
      </c>
      <c r="E1728" s="27">
        <v>760</v>
      </c>
      <c r="F1728" s="27">
        <v>7609</v>
      </c>
      <c r="G1728" s="27" t="s">
        <v>299</v>
      </c>
    </row>
    <row r="1729" spans="2:7">
      <c r="B1729" s="31" t="s">
        <v>2086</v>
      </c>
      <c r="C1729" s="27" t="s">
        <v>1537</v>
      </c>
      <c r="D1729" s="27">
        <v>76</v>
      </c>
      <c r="E1729" s="27">
        <v>761</v>
      </c>
      <c r="F1729" s="27">
        <v>0</v>
      </c>
      <c r="G1729" s="27" t="s">
        <v>2065</v>
      </c>
    </row>
    <row r="1730" spans="2:7">
      <c r="B1730" s="31" t="s">
        <v>2086</v>
      </c>
      <c r="C1730" s="27" t="s">
        <v>1537</v>
      </c>
      <c r="D1730" s="27">
        <v>76</v>
      </c>
      <c r="E1730" s="27">
        <v>761</v>
      </c>
      <c r="F1730" s="27">
        <v>7611</v>
      </c>
      <c r="G1730" s="27" t="s">
        <v>2065</v>
      </c>
    </row>
    <row r="1731" spans="2:7">
      <c r="B1731" s="31" t="s">
        <v>2086</v>
      </c>
      <c r="C1731" s="27" t="s">
        <v>1537</v>
      </c>
      <c r="D1731" s="27">
        <v>76</v>
      </c>
      <c r="E1731" s="27">
        <v>762</v>
      </c>
      <c r="F1731" s="27">
        <v>0</v>
      </c>
      <c r="G1731" s="27" t="s">
        <v>2066</v>
      </c>
    </row>
    <row r="1732" spans="2:7">
      <c r="B1732" s="31" t="s">
        <v>2086</v>
      </c>
      <c r="C1732" s="27" t="s">
        <v>1537</v>
      </c>
      <c r="D1732" s="27">
        <v>76</v>
      </c>
      <c r="E1732" s="27">
        <v>762</v>
      </c>
      <c r="F1732" s="27">
        <v>7621</v>
      </c>
      <c r="G1732" s="27" t="s">
        <v>2067</v>
      </c>
    </row>
    <row r="1733" spans="2:7">
      <c r="B1733" s="31" t="s">
        <v>2086</v>
      </c>
      <c r="C1733" s="27" t="s">
        <v>1537</v>
      </c>
      <c r="D1733" s="27">
        <v>76</v>
      </c>
      <c r="E1733" s="27">
        <v>762</v>
      </c>
      <c r="F1733" s="27">
        <v>7622</v>
      </c>
      <c r="G1733" s="27" t="s">
        <v>2068</v>
      </c>
    </row>
    <row r="1734" spans="2:7">
      <c r="B1734" s="31" t="s">
        <v>2086</v>
      </c>
      <c r="C1734" s="27" t="s">
        <v>1537</v>
      </c>
      <c r="D1734" s="27">
        <v>76</v>
      </c>
      <c r="E1734" s="27">
        <v>762</v>
      </c>
      <c r="F1734" s="27">
        <v>7623</v>
      </c>
      <c r="G1734" s="27" t="s">
        <v>2069</v>
      </c>
    </row>
    <row r="1735" spans="2:7">
      <c r="B1735" s="31" t="s">
        <v>2086</v>
      </c>
      <c r="C1735" s="27" t="s">
        <v>1537</v>
      </c>
      <c r="D1735" s="27">
        <v>76</v>
      </c>
      <c r="E1735" s="27">
        <v>762</v>
      </c>
      <c r="F1735" s="27">
        <v>7624</v>
      </c>
      <c r="G1735" s="27" t="s">
        <v>2070</v>
      </c>
    </row>
    <row r="1736" spans="2:7">
      <c r="B1736" s="31" t="s">
        <v>2086</v>
      </c>
      <c r="C1736" s="27" t="s">
        <v>1537</v>
      </c>
      <c r="D1736" s="27">
        <v>76</v>
      </c>
      <c r="E1736" s="27">
        <v>762</v>
      </c>
      <c r="F1736" s="27">
        <v>7625</v>
      </c>
      <c r="G1736" s="27" t="s">
        <v>2071</v>
      </c>
    </row>
    <row r="1737" spans="2:7">
      <c r="B1737" s="31" t="s">
        <v>2086</v>
      </c>
      <c r="C1737" s="27" t="s">
        <v>1537</v>
      </c>
      <c r="D1737" s="27">
        <v>76</v>
      </c>
      <c r="E1737" s="27">
        <v>762</v>
      </c>
      <c r="F1737" s="27">
        <v>7629</v>
      </c>
      <c r="G1737" s="27" t="s">
        <v>2072</v>
      </c>
    </row>
    <row r="1738" spans="2:7">
      <c r="B1738" s="31" t="s">
        <v>2086</v>
      </c>
      <c r="C1738" s="27" t="s">
        <v>1537</v>
      </c>
      <c r="D1738" s="27">
        <v>76</v>
      </c>
      <c r="E1738" s="27">
        <v>763</v>
      </c>
      <c r="F1738" s="27">
        <v>0</v>
      </c>
      <c r="G1738" s="27" t="s">
        <v>2073</v>
      </c>
    </row>
    <row r="1739" spans="2:7">
      <c r="B1739" s="31" t="s">
        <v>2086</v>
      </c>
      <c r="C1739" s="27" t="s">
        <v>1537</v>
      </c>
      <c r="D1739" s="27">
        <v>76</v>
      </c>
      <c r="E1739" s="27">
        <v>763</v>
      </c>
      <c r="F1739" s="27">
        <v>7631</v>
      </c>
      <c r="G1739" s="27" t="s">
        <v>2073</v>
      </c>
    </row>
    <row r="1740" spans="2:7">
      <c r="B1740" s="31" t="s">
        <v>2086</v>
      </c>
      <c r="C1740" s="27" t="s">
        <v>1537</v>
      </c>
      <c r="D1740" s="27">
        <v>76</v>
      </c>
      <c r="E1740" s="27">
        <v>764</v>
      </c>
      <c r="F1740" s="27">
        <v>0</v>
      </c>
      <c r="G1740" s="27" t="s">
        <v>2074</v>
      </c>
    </row>
    <row r="1741" spans="2:7">
      <c r="B1741" s="31" t="s">
        <v>2086</v>
      </c>
      <c r="C1741" s="27" t="s">
        <v>1537</v>
      </c>
      <c r="D1741" s="27">
        <v>76</v>
      </c>
      <c r="E1741" s="27">
        <v>764</v>
      </c>
      <c r="F1741" s="27">
        <v>7641</v>
      </c>
      <c r="G1741" s="27" t="s">
        <v>2074</v>
      </c>
    </row>
    <row r="1742" spans="2:7">
      <c r="B1742" s="31" t="s">
        <v>2086</v>
      </c>
      <c r="C1742" s="27" t="s">
        <v>1537</v>
      </c>
      <c r="D1742" s="27">
        <v>76</v>
      </c>
      <c r="E1742" s="27">
        <v>765</v>
      </c>
      <c r="F1742" s="27">
        <v>0</v>
      </c>
      <c r="G1742" s="27" t="s">
        <v>2075</v>
      </c>
    </row>
    <row r="1743" spans="2:7">
      <c r="B1743" s="31" t="s">
        <v>2086</v>
      </c>
      <c r="C1743" s="27" t="s">
        <v>1537</v>
      </c>
      <c r="D1743" s="27">
        <v>76</v>
      </c>
      <c r="E1743" s="27">
        <v>765</v>
      </c>
      <c r="F1743" s="27">
        <v>7651</v>
      </c>
      <c r="G1743" s="27" t="s">
        <v>2075</v>
      </c>
    </row>
    <row r="1744" spans="2:7">
      <c r="B1744" s="31" t="s">
        <v>2086</v>
      </c>
      <c r="C1744" s="27" t="s">
        <v>1537</v>
      </c>
      <c r="D1744" s="27">
        <v>76</v>
      </c>
      <c r="E1744" s="27">
        <v>766</v>
      </c>
      <c r="F1744" s="27">
        <v>0</v>
      </c>
      <c r="G1744" s="27" t="s">
        <v>2076</v>
      </c>
    </row>
    <row r="1745" spans="2:7">
      <c r="B1745" s="31" t="s">
        <v>2086</v>
      </c>
      <c r="C1745" s="27" t="s">
        <v>1537</v>
      </c>
      <c r="D1745" s="27">
        <v>76</v>
      </c>
      <c r="E1745" s="27">
        <v>766</v>
      </c>
      <c r="F1745" s="27">
        <v>7661</v>
      </c>
      <c r="G1745" s="27" t="s">
        <v>2076</v>
      </c>
    </row>
    <row r="1746" spans="2:7">
      <c r="B1746" s="31" t="s">
        <v>2086</v>
      </c>
      <c r="C1746" s="27" t="s">
        <v>1537</v>
      </c>
      <c r="D1746" s="27">
        <v>76</v>
      </c>
      <c r="E1746" s="27">
        <v>767</v>
      </c>
      <c r="F1746" s="27">
        <v>0</v>
      </c>
      <c r="G1746" s="27" t="s">
        <v>2077</v>
      </c>
    </row>
    <row r="1747" spans="2:7">
      <c r="B1747" s="31" t="s">
        <v>2086</v>
      </c>
      <c r="C1747" s="27" t="s">
        <v>1537</v>
      </c>
      <c r="D1747" s="27">
        <v>76</v>
      </c>
      <c r="E1747" s="27">
        <v>767</v>
      </c>
      <c r="F1747" s="27">
        <v>7671</v>
      </c>
      <c r="G1747" s="27" t="s">
        <v>2077</v>
      </c>
    </row>
    <row r="1748" spans="2:7">
      <c r="B1748" s="31" t="s">
        <v>2086</v>
      </c>
      <c r="C1748" s="27" t="s">
        <v>1537</v>
      </c>
      <c r="D1748" s="27">
        <v>76</v>
      </c>
      <c r="E1748" s="27">
        <v>769</v>
      </c>
      <c r="F1748" s="27">
        <v>0</v>
      </c>
      <c r="G1748" s="27" t="s">
        <v>2078</v>
      </c>
    </row>
    <row r="1749" spans="2:7">
      <c r="B1749" s="31" t="s">
        <v>2086</v>
      </c>
      <c r="C1749" s="27" t="s">
        <v>1537</v>
      </c>
      <c r="D1749" s="27">
        <v>76</v>
      </c>
      <c r="E1749" s="27">
        <v>769</v>
      </c>
      <c r="F1749" s="27">
        <v>7691</v>
      </c>
      <c r="G1749" s="27" t="s">
        <v>2079</v>
      </c>
    </row>
    <row r="1750" spans="2:7">
      <c r="B1750" s="31" t="s">
        <v>2086</v>
      </c>
      <c r="C1750" s="27" t="s">
        <v>1537</v>
      </c>
      <c r="D1750" s="27">
        <v>76</v>
      </c>
      <c r="E1750" s="27">
        <v>769</v>
      </c>
      <c r="F1750" s="27">
        <v>7692</v>
      </c>
      <c r="G1750" s="27" t="s">
        <v>2080</v>
      </c>
    </row>
    <row r="1751" spans="2:7">
      <c r="B1751" s="31" t="s">
        <v>2086</v>
      </c>
      <c r="C1751" s="27" t="s">
        <v>1537</v>
      </c>
      <c r="D1751" s="27">
        <v>76</v>
      </c>
      <c r="E1751" s="27">
        <v>769</v>
      </c>
      <c r="F1751" s="27">
        <v>7699</v>
      </c>
      <c r="G1751" s="27" t="s">
        <v>2081</v>
      </c>
    </row>
    <row r="1752" spans="2:7">
      <c r="B1752" s="31" t="s">
        <v>2086</v>
      </c>
      <c r="C1752" s="27" t="s">
        <v>1537</v>
      </c>
      <c r="D1752" s="27">
        <v>77</v>
      </c>
      <c r="E1752" s="27">
        <v>0</v>
      </c>
      <c r="F1752" s="27">
        <v>0</v>
      </c>
      <c r="G1752" s="27" t="s">
        <v>1549</v>
      </c>
    </row>
    <row r="1753" spans="2:7">
      <c r="B1753" s="31" t="s">
        <v>2086</v>
      </c>
      <c r="C1753" s="27" t="s">
        <v>1537</v>
      </c>
      <c r="D1753" s="27">
        <v>77</v>
      </c>
      <c r="E1753" s="27">
        <v>770</v>
      </c>
      <c r="F1753" s="27">
        <v>0</v>
      </c>
      <c r="G1753" s="27" t="s">
        <v>2082</v>
      </c>
    </row>
    <row r="1754" spans="2:7">
      <c r="B1754" s="31" t="s">
        <v>2086</v>
      </c>
      <c r="C1754" s="27" t="s">
        <v>1537</v>
      </c>
      <c r="D1754" s="27">
        <v>77</v>
      </c>
      <c r="E1754" s="27">
        <v>770</v>
      </c>
      <c r="F1754" s="27">
        <v>7700</v>
      </c>
      <c r="G1754" s="27" t="s">
        <v>298</v>
      </c>
    </row>
    <row r="1755" spans="2:7">
      <c r="B1755" s="31" t="s">
        <v>2086</v>
      </c>
      <c r="C1755" s="27" t="s">
        <v>1537</v>
      </c>
      <c r="D1755" s="27">
        <v>77</v>
      </c>
      <c r="E1755" s="27">
        <v>770</v>
      </c>
      <c r="F1755" s="27">
        <v>7709</v>
      </c>
      <c r="G1755" s="27" t="s">
        <v>299</v>
      </c>
    </row>
    <row r="1756" spans="2:7">
      <c r="B1756" s="31" t="s">
        <v>2086</v>
      </c>
      <c r="C1756" s="27" t="s">
        <v>1537</v>
      </c>
      <c r="D1756" s="27">
        <v>77</v>
      </c>
      <c r="E1756" s="27">
        <v>771</v>
      </c>
      <c r="F1756" s="27">
        <v>0</v>
      </c>
      <c r="G1756" s="27" t="s">
        <v>2083</v>
      </c>
    </row>
    <row r="1757" spans="2:7">
      <c r="B1757" s="31" t="s">
        <v>2086</v>
      </c>
      <c r="C1757" s="27" t="s">
        <v>1537</v>
      </c>
      <c r="D1757" s="27">
        <v>77</v>
      </c>
      <c r="E1757" s="27">
        <v>771</v>
      </c>
      <c r="F1757" s="27">
        <v>7711</v>
      </c>
      <c r="G1757" s="27" t="s">
        <v>2083</v>
      </c>
    </row>
    <row r="1758" spans="2:7">
      <c r="B1758" s="31" t="s">
        <v>2086</v>
      </c>
      <c r="C1758" s="27" t="s">
        <v>1537</v>
      </c>
      <c r="D1758" s="27">
        <v>77</v>
      </c>
      <c r="E1758" s="27">
        <v>772</v>
      </c>
      <c r="F1758" s="27">
        <v>0</v>
      </c>
      <c r="G1758" s="27" t="s">
        <v>2084</v>
      </c>
    </row>
    <row r="1759" spans="2:7">
      <c r="B1759" s="31" t="s">
        <v>2086</v>
      </c>
      <c r="C1759" s="27" t="s">
        <v>1537</v>
      </c>
      <c r="D1759" s="27">
        <v>77</v>
      </c>
      <c r="E1759" s="27">
        <v>772</v>
      </c>
      <c r="F1759" s="27">
        <v>7721</v>
      </c>
      <c r="G1759" s="27" t="s">
        <v>2084</v>
      </c>
    </row>
    <row r="1760" spans="2:7">
      <c r="B1760" s="31" t="s">
        <v>2087</v>
      </c>
      <c r="C1760" s="27" t="s">
        <v>1550</v>
      </c>
      <c r="D1760" s="27">
        <v>0</v>
      </c>
      <c r="E1760" s="27">
        <v>0</v>
      </c>
      <c r="F1760" s="27">
        <v>0</v>
      </c>
      <c r="G1760" s="27" t="s">
        <v>1551</v>
      </c>
    </row>
    <row r="1761" spans="2:7">
      <c r="B1761" s="31" t="s">
        <v>2087</v>
      </c>
      <c r="C1761" s="27" t="s">
        <v>1550</v>
      </c>
      <c r="D1761" s="27">
        <v>78</v>
      </c>
      <c r="E1761" s="27">
        <v>0</v>
      </c>
      <c r="F1761" s="27">
        <v>0</v>
      </c>
      <c r="G1761" s="27" t="s">
        <v>1552</v>
      </c>
    </row>
    <row r="1762" spans="2:7">
      <c r="B1762" s="31" t="s">
        <v>2087</v>
      </c>
      <c r="C1762" s="27" t="s">
        <v>1550</v>
      </c>
      <c r="D1762" s="27">
        <v>78</v>
      </c>
      <c r="E1762" s="27">
        <v>780</v>
      </c>
      <c r="F1762" s="27">
        <v>0</v>
      </c>
      <c r="G1762" s="27" t="s">
        <v>1553</v>
      </c>
    </row>
    <row r="1763" spans="2:7">
      <c r="B1763" s="31" t="s">
        <v>2087</v>
      </c>
      <c r="C1763" s="27" t="s">
        <v>1550</v>
      </c>
      <c r="D1763" s="27">
        <v>78</v>
      </c>
      <c r="E1763" s="27">
        <v>780</v>
      </c>
      <c r="F1763" s="27">
        <v>7800</v>
      </c>
      <c r="G1763" s="27" t="s">
        <v>298</v>
      </c>
    </row>
    <row r="1764" spans="2:7">
      <c r="B1764" s="31" t="s">
        <v>2087</v>
      </c>
      <c r="C1764" s="27" t="s">
        <v>1550</v>
      </c>
      <c r="D1764" s="27">
        <v>78</v>
      </c>
      <c r="E1764" s="27">
        <v>780</v>
      </c>
      <c r="F1764" s="27">
        <v>7809</v>
      </c>
      <c r="G1764" s="27" t="s">
        <v>299</v>
      </c>
    </row>
    <row r="1765" spans="2:7">
      <c r="B1765" s="31" t="s">
        <v>2087</v>
      </c>
      <c r="C1765" s="27" t="s">
        <v>1550</v>
      </c>
      <c r="D1765" s="27">
        <v>78</v>
      </c>
      <c r="E1765" s="27">
        <v>781</v>
      </c>
      <c r="F1765" s="27">
        <v>0</v>
      </c>
      <c r="G1765" s="27" t="s">
        <v>1554</v>
      </c>
    </row>
    <row r="1766" spans="2:7">
      <c r="B1766" s="31" t="s">
        <v>2087</v>
      </c>
      <c r="C1766" s="27" t="s">
        <v>1550</v>
      </c>
      <c r="D1766" s="27">
        <v>78</v>
      </c>
      <c r="E1766" s="27">
        <v>781</v>
      </c>
      <c r="F1766" s="27">
        <v>7811</v>
      </c>
      <c r="G1766" s="27" t="s">
        <v>1555</v>
      </c>
    </row>
    <row r="1767" spans="2:7">
      <c r="B1767" s="31" t="s">
        <v>2087</v>
      </c>
      <c r="C1767" s="27" t="s">
        <v>1550</v>
      </c>
      <c r="D1767" s="27">
        <v>78</v>
      </c>
      <c r="E1767" s="27">
        <v>781</v>
      </c>
      <c r="F1767" s="27">
        <v>7812</v>
      </c>
      <c r="G1767" s="27" t="s">
        <v>1556</v>
      </c>
    </row>
    <row r="1768" spans="2:7">
      <c r="B1768" s="31" t="s">
        <v>2087</v>
      </c>
      <c r="C1768" s="27" t="s">
        <v>1550</v>
      </c>
      <c r="D1768" s="27">
        <v>78</v>
      </c>
      <c r="E1768" s="27">
        <v>781</v>
      </c>
      <c r="F1768" s="27">
        <v>7813</v>
      </c>
      <c r="G1768" s="27" t="s">
        <v>1557</v>
      </c>
    </row>
    <row r="1769" spans="2:7">
      <c r="B1769" s="31" t="s">
        <v>2087</v>
      </c>
      <c r="C1769" s="27" t="s">
        <v>1550</v>
      </c>
      <c r="D1769" s="27">
        <v>78</v>
      </c>
      <c r="E1769" s="27">
        <v>782</v>
      </c>
      <c r="F1769" s="27">
        <v>0</v>
      </c>
      <c r="G1769" s="27" t="s">
        <v>1558</v>
      </c>
    </row>
    <row r="1770" spans="2:7">
      <c r="B1770" s="31" t="s">
        <v>2087</v>
      </c>
      <c r="C1770" s="27" t="s">
        <v>1550</v>
      </c>
      <c r="D1770" s="27">
        <v>78</v>
      </c>
      <c r="E1770" s="27">
        <v>782</v>
      </c>
      <c r="F1770" s="27">
        <v>7821</v>
      </c>
      <c r="G1770" s="27" t="s">
        <v>1558</v>
      </c>
    </row>
    <row r="1771" spans="2:7">
      <c r="B1771" s="31" t="s">
        <v>2087</v>
      </c>
      <c r="C1771" s="27" t="s">
        <v>1550</v>
      </c>
      <c r="D1771" s="27">
        <v>78</v>
      </c>
      <c r="E1771" s="27">
        <v>783</v>
      </c>
      <c r="F1771" s="27">
        <v>0</v>
      </c>
      <c r="G1771" s="27" t="s">
        <v>1559</v>
      </c>
    </row>
    <row r="1772" spans="2:7">
      <c r="B1772" s="31" t="s">
        <v>2087</v>
      </c>
      <c r="C1772" s="27" t="s">
        <v>1550</v>
      </c>
      <c r="D1772" s="27">
        <v>78</v>
      </c>
      <c r="E1772" s="27">
        <v>783</v>
      </c>
      <c r="F1772" s="27">
        <v>7831</v>
      </c>
      <c r="G1772" s="27" t="s">
        <v>1559</v>
      </c>
    </row>
    <row r="1773" spans="2:7">
      <c r="B1773" s="31" t="s">
        <v>2087</v>
      </c>
      <c r="C1773" s="27" t="s">
        <v>1550</v>
      </c>
      <c r="D1773" s="27">
        <v>78</v>
      </c>
      <c r="E1773" s="27">
        <v>784</v>
      </c>
      <c r="F1773" s="27">
        <v>0</v>
      </c>
      <c r="G1773" s="27" t="s">
        <v>1560</v>
      </c>
    </row>
    <row r="1774" spans="2:7">
      <c r="B1774" s="31" t="s">
        <v>2087</v>
      </c>
      <c r="C1774" s="27" t="s">
        <v>1550</v>
      </c>
      <c r="D1774" s="27">
        <v>78</v>
      </c>
      <c r="E1774" s="27">
        <v>784</v>
      </c>
      <c r="F1774" s="27">
        <v>7841</v>
      </c>
      <c r="G1774" s="27" t="s">
        <v>1560</v>
      </c>
    </row>
    <row r="1775" spans="2:7">
      <c r="B1775" s="31" t="s">
        <v>2087</v>
      </c>
      <c r="C1775" s="27" t="s">
        <v>1550</v>
      </c>
      <c r="D1775" s="27">
        <v>78</v>
      </c>
      <c r="E1775" s="27">
        <v>785</v>
      </c>
      <c r="F1775" s="27">
        <v>0</v>
      </c>
      <c r="G1775" s="27" t="s">
        <v>1561</v>
      </c>
    </row>
    <row r="1776" spans="2:7">
      <c r="B1776" s="31" t="s">
        <v>2087</v>
      </c>
      <c r="C1776" s="27" t="s">
        <v>1550</v>
      </c>
      <c r="D1776" s="27">
        <v>78</v>
      </c>
      <c r="E1776" s="27">
        <v>785</v>
      </c>
      <c r="F1776" s="27">
        <v>7851</v>
      </c>
      <c r="G1776" s="27" t="s">
        <v>1561</v>
      </c>
    </row>
    <row r="1777" spans="2:7">
      <c r="B1777" s="31" t="s">
        <v>2087</v>
      </c>
      <c r="C1777" s="27" t="s">
        <v>1550</v>
      </c>
      <c r="D1777" s="27">
        <v>78</v>
      </c>
      <c r="E1777" s="27">
        <v>789</v>
      </c>
      <c r="F1777" s="27">
        <v>0</v>
      </c>
      <c r="G1777" s="27" t="s">
        <v>1562</v>
      </c>
    </row>
    <row r="1778" spans="2:7">
      <c r="B1778" s="31" t="s">
        <v>2087</v>
      </c>
      <c r="C1778" s="27" t="s">
        <v>1550</v>
      </c>
      <c r="D1778" s="27">
        <v>78</v>
      </c>
      <c r="E1778" s="27">
        <v>789</v>
      </c>
      <c r="F1778" s="27">
        <v>7891</v>
      </c>
      <c r="G1778" s="27" t="s">
        <v>1563</v>
      </c>
    </row>
    <row r="1779" spans="2:7">
      <c r="B1779" s="31" t="s">
        <v>2087</v>
      </c>
      <c r="C1779" s="27" t="s">
        <v>1550</v>
      </c>
      <c r="D1779" s="27">
        <v>78</v>
      </c>
      <c r="E1779" s="27">
        <v>789</v>
      </c>
      <c r="F1779" s="27">
        <v>7892</v>
      </c>
      <c r="G1779" s="27" t="s">
        <v>1564</v>
      </c>
    </row>
    <row r="1780" spans="2:7">
      <c r="B1780" s="31" t="s">
        <v>2087</v>
      </c>
      <c r="C1780" s="27" t="s">
        <v>1550</v>
      </c>
      <c r="D1780" s="27">
        <v>78</v>
      </c>
      <c r="E1780" s="27">
        <v>789</v>
      </c>
      <c r="F1780" s="27">
        <v>7893</v>
      </c>
      <c r="G1780" s="27" t="s">
        <v>1565</v>
      </c>
    </row>
    <row r="1781" spans="2:7">
      <c r="B1781" s="31" t="s">
        <v>2087</v>
      </c>
      <c r="C1781" s="27" t="s">
        <v>1550</v>
      </c>
      <c r="D1781" s="27">
        <v>78</v>
      </c>
      <c r="E1781" s="27">
        <v>789</v>
      </c>
      <c r="F1781" s="27">
        <v>7894</v>
      </c>
      <c r="G1781" s="27" t="s">
        <v>1566</v>
      </c>
    </row>
    <row r="1782" spans="2:7">
      <c r="B1782" s="31" t="s">
        <v>2087</v>
      </c>
      <c r="C1782" s="27" t="s">
        <v>1550</v>
      </c>
      <c r="D1782" s="27">
        <v>78</v>
      </c>
      <c r="E1782" s="27">
        <v>789</v>
      </c>
      <c r="F1782" s="27">
        <v>7899</v>
      </c>
      <c r="G1782" s="27" t="s">
        <v>1567</v>
      </c>
    </row>
    <row r="1783" spans="2:7">
      <c r="B1783" s="31" t="s">
        <v>2087</v>
      </c>
      <c r="C1783" s="27" t="s">
        <v>1550</v>
      </c>
      <c r="D1783" s="27">
        <v>79</v>
      </c>
      <c r="E1783" s="27">
        <v>0</v>
      </c>
      <c r="F1783" s="27">
        <v>0</v>
      </c>
      <c r="G1783" s="27" t="s">
        <v>1568</v>
      </c>
    </row>
    <row r="1784" spans="2:7">
      <c r="B1784" s="31" t="s">
        <v>2087</v>
      </c>
      <c r="C1784" s="27" t="s">
        <v>1550</v>
      </c>
      <c r="D1784" s="27">
        <v>79</v>
      </c>
      <c r="E1784" s="27">
        <v>790</v>
      </c>
      <c r="F1784" s="27">
        <v>0</v>
      </c>
      <c r="G1784" s="27" t="s">
        <v>1569</v>
      </c>
    </row>
    <row r="1785" spans="2:7">
      <c r="B1785" s="31" t="s">
        <v>2087</v>
      </c>
      <c r="C1785" s="27" t="s">
        <v>1550</v>
      </c>
      <c r="D1785" s="27">
        <v>79</v>
      </c>
      <c r="E1785" s="27">
        <v>790</v>
      </c>
      <c r="F1785" s="27">
        <v>7900</v>
      </c>
      <c r="G1785" s="27" t="s">
        <v>298</v>
      </c>
    </row>
    <row r="1786" spans="2:7">
      <c r="B1786" s="31" t="s">
        <v>2087</v>
      </c>
      <c r="C1786" s="27" t="s">
        <v>1550</v>
      </c>
      <c r="D1786" s="27">
        <v>79</v>
      </c>
      <c r="E1786" s="27">
        <v>790</v>
      </c>
      <c r="F1786" s="27">
        <v>7909</v>
      </c>
      <c r="G1786" s="27" t="s">
        <v>299</v>
      </c>
    </row>
    <row r="1787" spans="2:7">
      <c r="B1787" s="31" t="s">
        <v>2087</v>
      </c>
      <c r="C1787" s="27" t="s">
        <v>1550</v>
      </c>
      <c r="D1787" s="27">
        <v>79</v>
      </c>
      <c r="E1787" s="27">
        <v>791</v>
      </c>
      <c r="F1787" s="27">
        <v>0</v>
      </c>
      <c r="G1787" s="27" t="s">
        <v>1570</v>
      </c>
    </row>
    <row r="1788" spans="2:7">
      <c r="B1788" s="31" t="s">
        <v>2087</v>
      </c>
      <c r="C1788" s="27" t="s">
        <v>1550</v>
      </c>
      <c r="D1788" s="27">
        <v>79</v>
      </c>
      <c r="E1788" s="27">
        <v>791</v>
      </c>
      <c r="F1788" s="27">
        <v>7911</v>
      </c>
      <c r="G1788" s="27" t="s">
        <v>1571</v>
      </c>
    </row>
    <row r="1789" spans="2:7">
      <c r="B1789" s="31" t="s">
        <v>2087</v>
      </c>
      <c r="C1789" s="27" t="s">
        <v>1550</v>
      </c>
      <c r="D1789" s="27">
        <v>79</v>
      </c>
      <c r="E1789" s="27">
        <v>791</v>
      </c>
      <c r="F1789" s="27">
        <v>7912</v>
      </c>
      <c r="G1789" s="27" t="s">
        <v>1572</v>
      </c>
    </row>
    <row r="1790" spans="2:7">
      <c r="B1790" s="31" t="s">
        <v>2087</v>
      </c>
      <c r="C1790" s="27" t="s">
        <v>1550</v>
      </c>
      <c r="D1790" s="27">
        <v>79</v>
      </c>
      <c r="E1790" s="27">
        <v>792</v>
      </c>
      <c r="F1790" s="27">
        <v>0</v>
      </c>
      <c r="G1790" s="27" t="s">
        <v>1573</v>
      </c>
    </row>
    <row r="1791" spans="2:7">
      <c r="B1791" s="31" t="s">
        <v>2087</v>
      </c>
      <c r="C1791" s="27" t="s">
        <v>1550</v>
      </c>
      <c r="D1791" s="27">
        <v>79</v>
      </c>
      <c r="E1791" s="27">
        <v>792</v>
      </c>
      <c r="F1791" s="27">
        <v>7921</v>
      </c>
      <c r="G1791" s="27" t="s">
        <v>1574</v>
      </c>
    </row>
    <row r="1792" spans="2:7">
      <c r="B1792" s="31" t="s">
        <v>2087</v>
      </c>
      <c r="C1792" s="27" t="s">
        <v>1550</v>
      </c>
      <c r="D1792" s="27">
        <v>79</v>
      </c>
      <c r="E1792" s="27">
        <v>792</v>
      </c>
      <c r="F1792" s="27">
        <v>7922</v>
      </c>
      <c r="G1792" s="27" t="s">
        <v>1575</v>
      </c>
    </row>
    <row r="1793" spans="2:7">
      <c r="B1793" s="31" t="s">
        <v>2087</v>
      </c>
      <c r="C1793" s="27" t="s">
        <v>1550</v>
      </c>
      <c r="D1793" s="27">
        <v>79</v>
      </c>
      <c r="E1793" s="27">
        <v>793</v>
      </c>
      <c r="F1793" s="27">
        <v>0</v>
      </c>
      <c r="G1793" s="27" t="s">
        <v>1576</v>
      </c>
    </row>
    <row r="1794" spans="2:7">
      <c r="B1794" s="31" t="s">
        <v>2087</v>
      </c>
      <c r="C1794" s="27" t="s">
        <v>1550</v>
      </c>
      <c r="D1794" s="27">
        <v>79</v>
      </c>
      <c r="E1794" s="27">
        <v>793</v>
      </c>
      <c r="F1794" s="27">
        <v>7931</v>
      </c>
      <c r="G1794" s="27" t="s">
        <v>1576</v>
      </c>
    </row>
    <row r="1795" spans="2:7">
      <c r="B1795" s="31" t="s">
        <v>2087</v>
      </c>
      <c r="C1795" s="27" t="s">
        <v>1550</v>
      </c>
      <c r="D1795" s="27">
        <v>79</v>
      </c>
      <c r="E1795" s="27">
        <v>794</v>
      </c>
      <c r="F1795" s="27">
        <v>0</v>
      </c>
      <c r="G1795" s="27" t="s">
        <v>1577</v>
      </c>
    </row>
    <row r="1796" spans="2:7">
      <c r="B1796" s="31" t="s">
        <v>2087</v>
      </c>
      <c r="C1796" s="27" t="s">
        <v>1550</v>
      </c>
      <c r="D1796" s="27">
        <v>79</v>
      </c>
      <c r="E1796" s="27">
        <v>794</v>
      </c>
      <c r="F1796" s="27">
        <v>7941</v>
      </c>
      <c r="G1796" s="27" t="s">
        <v>1577</v>
      </c>
    </row>
    <row r="1797" spans="2:7">
      <c r="B1797" s="31" t="s">
        <v>2087</v>
      </c>
      <c r="C1797" s="27" t="s">
        <v>1550</v>
      </c>
      <c r="D1797" s="27">
        <v>79</v>
      </c>
      <c r="E1797" s="27">
        <v>795</v>
      </c>
      <c r="F1797" s="27">
        <v>0</v>
      </c>
      <c r="G1797" s="27" t="s">
        <v>1578</v>
      </c>
    </row>
    <row r="1798" spans="2:7">
      <c r="B1798" s="31" t="s">
        <v>2087</v>
      </c>
      <c r="C1798" s="27" t="s">
        <v>1550</v>
      </c>
      <c r="D1798" s="27">
        <v>79</v>
      </c>
      <c r="E1798" s="27">
        <v>795</v>
      </c>
      <c r="F1798" s="27">
        <v>7951</v>
      </c>
      <c r="G1798" s="27" t="s">
        <v>1579</v>
      </c>
    </row>
    <row r="1799" spans="2:7">
      <c r="B1799" s="31" t="s">
        <v>2087</v>
      </c>
      <c r="C1799" s="27" t="s">
        <v>1550</v>
      </c>
      <c r="D1799" s="27">
        <v>79</v>
      </c>
      <c r="E1799" s="27">
        <v>795</v>
      </c>
      <c r="F1799" s="27">
        <v>7952</v>
      </c>
      <c r="G1799" s="27" t="s">
        <v>1580</v>
      </c>
    </row>
    <row r="1800" spans="2:7">
      <c r="B1800" s="31" t="s">
        <v>2087</v>
      </c>
      <c r="C1800" s="27" t="s">
        <v>1550</v>
      </c>
      <c r="D1800" s="27">
        <v>79</v>
      </c>
      <c r="E1800" s="27">
        <v>796</v>
      </c>
      <c r="F1800" s="27">
        <v>0</v>
      </c>
      <c r="G1800" s="27" t="s">
        <v>1581</v>
      </c>
    </row>
    <row r="1801" spans="2:7">
      <c r="B1801" s="31" t="s">
        <v>2087</v>
      </c>
      <c r="C1801" s="27" t="s">
        <v>1550</v>
      </c>
      <c r="D1801" s="27">
        <v>79</v>
      </c>
      <c r="E1801" s="27">
        <v>796</v>
      </c>
      <c r="F1801" s="27">
        <v>7961</v>
      </c>
      <c r="G1801" s="27" t="s">
        <v>1582</v>
      </c>
    </row>
    <row r="1802" spans="2:7">
      <c r="B1802" s="31" t="s">
        <v>2087</v>
      </c>
      <c r="C1802" s="27" t="s">
        <v>1550</v>
      </c>
      <c r="D1802" s="27">
        <v>79</v>
      </c>
      <c r="E1802" s="27">
        <v>796</v>
      </c>
      <c r="F1802" s="27">
        <v>7962</v>
      </c>
      <c r="G1802" s="27" t="s">
        <v>1583</v>
      </c>
    </row>
    <row r="1803" spans="2:7">
      <c r="B1803" s="31" t="s">
        <v>2087</v>
      </c>
      <c r="C1803" s="27" t="s">
        <v>1550</v>
      </c>
      <c r="D1803" s="27">
        <v>79</v>
      </c>
      <c r="E1803" s="27">
        <v>796</v>
      </c>
      <c r="F1803" s="27">
        <v>7963</v>
      </c>
      <c r="G1803" s="27" t="s">
        <v>1584</v>
      </c>
    </row>
    <row r="1804" spans="2:7">
      <c r="B1804" s="31" t="s">
        <v>2087</v>
      </c>
      <c r="C1804" s="27" t="s">
        <v>1550</v>
      </c>
      <c r="D1804" s="27">
        <v>79</v>
      </c>
      <c r="E1804" s="27">
        <v>799</v>
      </c>
      <c r="F1804" s="27">
        <v>0</v>
      </c>
      <c r="G1804" s="27" t="s">
        <v>1585</v>
      </c>
    </row>
    <row r="1805" spans="2:7">
      <c r="B1805" s="31" t="s">
        <v>2087</v>
      </c>
      <c r="C1805" s="27" t="s">
        <v>1550</v>
      </c>
      <c r="D1805" s="27">
        <v>79</v>
      </c>
      <c r="E1805" s="27">
        <v>799</v>
      </c>
      <c r="F1805" s="27">
        <v>7991</v>
      </c>
      <c r="G1805" s="27" t="s">
        <v>1586</v>
      </c>
    </row>
    <row r="1806" spans="2:7">
      <c r="B1806" s="31" t="s">
        <v>2087</v>
      </c>
      <c r="C1806" s="27" t="s">
        <v>1550</v>
      </c>
      <c r="D1806" s="27">
        <v>79</v>
      </c>
      <c r="E1806" s="27">
        <v>799</v>
      </c>
      <c r="F1806" s="27">
        <v>7992</v>
      </c>
      <c r="G1806" s="27" t="s">
        <v>1587</v>
      </c>
    </row>
    <row r="1807" spans="2:7">
      <c r="B1807" s="31" t="s">
        <v>2087</v>
      </c>
      <c r="C1807" s="27" t="s">
        <v>1550</v>
      </c>
      <c r="D1807" s="27">
        <v>79</v>
      </c>
      <c r="E1807" s="27">
        <v>799</v>
      </c>
      <c r="F1807" s="27">
        <v>7993</v>
      </c>
      <c r="G1807" s="27" t="s">
        <v>1588</v>
      </c>
    </row>
    <row r="1808" spans="2:7">
      <c r="B1808" s="31" t="s">
        <v>2087</v>
      </c>
      <c r="C1808" s="27" t="s">
        <v>1550</v>
      </c>
      <c r="D1808" s="27">
        <v>79</v>
      </c>
      <c r="E1808" s="27">
        <v>799</v>
      </c>
      <c r="F1808" s="27">
        <v>7999</v>
      </c>
      <c r="G1808" s="27" t="s">
        <v>1589</v>
      </c>
    </row>
    <row r="1809" spans="2:7">
      <c r="B1809" s="31" t="s">
        <v>2087</v>
      </c>
      <c r="C1809" s="27" t="s">
        <v>1550</v>
      </c>
      <c r="D1809" s="27">
        <v>80</v>
      </c>
      <c r="E1809" s="27">
        <v>0</v>
      </c>
      <c r="F1809" s="27">
        <v>0</v>
      </c>
      <c r="G1809" s="27" t="s">
        <v>1590</v>
      </c>
    </row>
    <row r="1810" spans="2:7">
      <c r="B1810" s="31" t="s">
        <v>2087</v>
      </c>
      <c r="C1810" s="27" t="s">
        <v>1550</v>
      </c>
      <c r="D1810" s="27">
        <v>80</v>
      </c>
      <c r="E1810" s="27">
        <v>800</v>
      </c>
      <c r="F1810" s="27">
        <v>0</v>
      </c>
      <c r="G1810" s="27" t="s">
        <v>1591</v>
      </c>
    </row>
    <row r="1811" spans="2:7">
      <c r="B1811" s="31" t="s">
        <v>2087</v>
      </c>
      <c r="C1811" s="27" t="s">
        <v>1550</v>
      </c>
      <c r="D1811" s="27">
        <v>80</v>
      </c>
      <c r="E1811" s="27">
        <v>800</v>
      </c>
      <c r="F1811" s="27">
        <v>8000</v>
      </c>
      <c r="G1811" s="27" t="s">
        <v>298</v>
      </c>
    </row>
    <row r="1812" spans="2:7">
      <c r="B1812" s="31" t="s">
        <v>2087</v>
      </c>
      <c r="C1812" s="27" t="s">
        <v>1550</v>
      </c>
      <c r="D1812" s="27">
        <v>80</v>
      </c>
      <c r="E1812" s="27">
        <v>800</v>
      </c>
      <c r="F1812" s="27">
        <v>8009</v>
      </c>
      <c r="G1812" s="27" t="s">
        <v>299</v>
      </c>
    </row>
    <row r="1813" spans="2:7">
      <c r="B1813" s="31" t="s">
        <v>2087</v>
      </c>
      <c r="C1813" s="27" t="s">
        <v>1550</v>
      </c>
      <c r="D1813" s="27">
        <v>80</v>
      </c>
      <c r="E1813" s="27">
        <v>801</v>
      </c>
      <c r="F1813" s="27">
        <v>0</v>
      </c>
      <c r="G1813" s="27" t="s">
        <v>1592</v>
      </c>
    </row>
    <row r="1814" spans="2:7">
      <c r="B1814" s="31" t="s">
        <v>2087</v>
      </c>
      <c r="C1814" s="27" t="s">
        <v>1550</v>
      </c>
      <c r="D1814" s="27">
        <v>80</v>
      </c>
      <c r="E1814" s="27">
        <v>801</v>
      </c>
      <c r="F1814" s="27">
        <v>8011</v>
      </c>
      <c r="G1814" s="27" t="s">
        <v>1592</v>
      </c>
    </row>
    <row r="1815" spans="2:7">
      <c r="B1815" s="31" t="s">
        <v>2087</v>
      </c>
      <c r="C1815" s="27" t="s">
        <v>1550</v>
      </c>
      <c r="D1815" s="27">
        <v>80</v>
      </c>
      <c r="E1815" s="27">
        <v>802</v>
      </c>
      <c r="F1815" s="27">
        <v>0</v>
      </c>
      <c r="G1815" s="27" t="s">
        <v>1593</v>
      </c>
    </row>
    <row r="1816" spans="2:7">
      <c r="B1816" s="31" t="s">
        <v>2087</v>
      </c>
      <c r="C1816" s="27" t="s">
        <v>1550</v>
      </c>
      <c r="D1816" s="27">
        <v>80</v>
      </c>
      <c r="E1816" s="27">
        <v>802</v>
      </c>
      <c r="F1816" s="27">
        <v>8021</v>
      </c>
      <c r="G1816" s="27" t="s">
        <v>1594</v>
      </c>
    </row>
    <row r="1817" spans="2:7">
      <c r="B1817" s="31" t="s">
        <v>2087</v>
      </c>
      <c r="C1817" s="27" t="s">
        <v>1550</v>
      </c>
      <c r="D1817" s="27">
        <v>80</v>
      </c>
      <c r="E1817" s="27">
        <v>802</v>
      </c>
      <c r="F1817" s="27">
        <v>8022</v>
      </c>
      <c r="G1817" s="27" t="s">
        <v>1595</v>
      </c>
    </row>
    <row r="1818" spans="2:7">
      <c r="B1818" s="31" t="s">
        <v>2087</v>
      </c>
      <c r="C1818" s="27" t="s">
        <v>1550</v>
      </c>
      <c r="D1818" s="27">
        <v>80</v>
      </c>
      <c r="E1818" s="27">
        <v>802</v>
      </c>
      <c r="F1818" s="27">
        <v>8023</v>
      </c>
      <c r="G1818" s="27" t="s">
        <v>1596</v>
      </c>
    </row>
    <row r="1819" spans="2:7">
      <c r="B1819" s="31" t="s">
        <v>2087</v>
      </c>
      <c r="C1819" s="27" t="s">
        <v>1550</v>
      </c>
      <c r="D1819" s="27">
        <v>80</v>
      </c>
      <c r="E1819" s="27">
        <v>802</v>
      </c>
      <c r="F1819" s="27">
        <v>8024</v>
      </c>
      <c r="G1819" s="27" t="s">
        <v>1597</v>
      </c>
    </row>
    <row r="1820" spans="2:7">
      <c r="B1820" s="31" t="s">
        <v>2087</v>
      </c>
      <c r="C1820" s="27" t="s">
        <v>1550</v>
      </c>
      <c r="D1820" s="27">
        <v>80</v>
      </c>
      <c r="E1820" s="27">
        <v>802</v>
      </c>
      <c r="F1820" s="27">
        <v>8025</v>
      </c>
      <c r="G1820" s="27" t="s">
        <v>1598</v>
      </c>
    </row>
    <row r="1821" spans="2:7">
      <c r="B1821" s="31" t="s">
        <v>2087</v>
      </c>
      <c r="C1821" s="27" t="s">
        <v>1550</v>
      </c>
      <c r="D1821" s="27">
        <v>80</v>
      </c>
      <c r="E1821" s="27">
        <v>803</v>
      </c>
      <c r="F1821" s="27">
        <v>0</v>
      </c>
      <c r="G1821" s="27" t="s">
        <v>1599</v>
      </c>
    </row>
    <row r="1822" spans="2:7">
      <c r="B1822" s="31" t="s">
        <v>2087</v>
      </c>
      <c r="C1822" s="27" t="s">
        <v>1550</v>
      </c>
      <c r="D1822" s="27">
        <v>80</v>
      </c>
      <c r="E1822" s="27">
        <v>803</v>
      </c>
      <c r="F1822" s="27">
        <v>8031</v>
      </c>
      <c r="G1822" s="27" t="s">
        <v>1600</v>
      </c>
    </row>
    <row r="1823" spans="2:7">
      <c r="B1823" s="31" t="s">
        <v>2087</v>
      </c>
      <c r="C1823" s="27" t="s">
        <v>1550</v>
      </c>
      <c r="D1823" s="27">
        <v>80</v>
      </c>
      <c r="E1823" s="27">
        <v>803</v>
      </c>
      <c r="F1823" s="27">
        <v>8032</v>
      </c>
      <c r="G1823" s="27" t="s">
        <v>1601</v>
      </c>
    </row>
    <row r="1824" spans="2:7">
      <c r="B1824" s="31" t="s">
        <v>2087</v>
      </c>
      <c r="C1824" s="27" t="s">
        <v>1550</v>
      </c>
      <c r="D1824" s="27">
        <v>80</v>
      </c>
      <c r="E1824" s="27">
        <v>803</v>
      </c>
      <c r="F1824" s="27">
        <v>8033</v>
      </c>
      <c r="G1824" s="27" t="s">
        <v>1602</v>
      </c>
    </row>
    <row r="1825" spans="2:7">
      <c r="B1825" s="31" t="s">
        <v>2087</v>
      </c>
      <c r="C1825" s="27" t="s">
        <v>1550</v>
      </c>
      <c r="D1825" s="27">
        <v>80</v>
      </c>
      <c r="E1825" s="27">
        <v>803</v>
      </c>
      <c r="F1825" s="27">
        <v>8034</v>
      </c>
      <c r="G1825" s="27" t="s">
        <v>1603</v>
      </c>
    </row>
    <row r="1826" spans="2:7">
      <c r="B1826" s="31" t="s">
        <v>2087</v>
      </c>
      <c r="C1826" s="27" t="s">
        <v>1550</v>
      </c>
      <c r="D1826" s="27">
        <v>80</v>
      </c>
      <c r="E1826" s="27">
        <v>803</v>
      </c>
      <c r="F1826" s="27">
        <v>8035</v>
      </c>
      <c r="G1826" s="27" t="s">
        <v>1604</v>
      </c>
    </row>
    <row r="1827" spans="2:7">
      <c r="B1827" s="31" t="s">
        <v>2087</v>
      </c>
      <c r="C1827" s="27" t="s">
        <v>1550</v>
      </c>
      <c r="D1827" s="27">
        <v>80</v>
      </c>
      <c r="E1827" s="27">
        <v>803</v>
      </c>
      <c r="F1827" s="27">
        <v>8036</v>
      </c>
      <c r="G1827" s="27" t="s">
        <v>1605</v>
      </c>
    </row>
    <row r="1828" spans="2:7">
      <c r="B1828" s="31" t="s">
        <v>2087</v>
      </c>
      <c r="C1828" s="27" t="s">
        <v>1550</v>
      </c>
      <c r="D1828" s="27">
        <v>80</v>
      </c>
      <c r="E1828" s="27">
        <v>804</v>
      </c>
      <c r="F1828" s="27">
        <v>0</v>
      </c>
      <c r="G1828" s="27" t="s">
        <v>1606</v>
      </c>
    </row>
    <row r="1829" spans="2:7">
      <c r="B1829" s="31" t="s">
        <v>2087</v>
      </c>
      <c r="C1829" s="27" t="s">
        <v>1550</v>
      </c>
      <c r="D1829" s="27">
        <v>80</v>
      </c>
      <c r="E1829" s="27">
        <v>804</v>
      </c>
      <c r="F1829" s="27">
        <v>8041</v>
      </c>
      <c r="G1829" s="27" t="s">
        <v>1607</v>
      </c>
    </row>
    <row r="1830" spans="2:7">
      <c r="B1830" s="31" t="s">
        <v>2087</v>
      </c>
      <c r="C1830" s="27" t="s">
        <v>1550</v>
      </c>
      <c r="D1830" s="27">
        <v>80</v>
      </c>
      <c r="E1830" s="27">
        <v>804</v>
      </c>
      <c r="F1830" s="27">
        <v>8042</v>
      </c>
      <c r="G1830" s="27" t="s">
        <v>1608</v>
      </c>
    </row>
    <row r="1831" spans="2:7">
      <c r="B1831" s="31" t="s">
        <v>2087</v>
      </c>
      <c r="C1831" s="27" t="s">
        <v>1550</v>
      </c>
      <c r="D1831" s="27">
        <v>80</v>
      </c>
      <c r="E1831" s="27">
        <v>804</v>
      </c>
      <c r="F1831" s="27">
        <v>8043</v>
      </c>
      <c r="G1831" s="27" t="s">
        <v>1609</v>
      </c>
    </row>
    <row r="1832" spans="2:7">
      <c r="B1832" s="31" t="s">
        <v>2087</v>
      </c>
      <c r="C1832" s="27" t="s">
        <v>1550</v>
      </c>
      <c r="D1832" s="27">
        <v>80</v>
      </c>
      <c r="E1832" s="27">
        <v>804</v>
      </c>
      <c r="F1832" s="27">
        <v>8044</v>
      </c>
      <c r="G1832" s="27" t="s">
        <v>1610</v>
      </c>
    </row>
    <row r="1833" spans="2:7">
      <c r="B1833" s="31" t="s">
        <v>2087</v>
      </c>
      <c r="C1833" s="27" t="s">
        <v>1550</v>
      </c>
      <c r="D1833" s="27">
        <v>80</v>
      </c>
      <c r="E1833" s="27">
        <v>804</v>
      </c>
      <c r="F1833" s="27">
        <v>8045</v>
      </c>
      <c r="G1833" s="27" t="s">
        <v>1611</v>
      </c>
    </row>
    <row r="1834" spans="2:7">
      <c r="B1834" s="31" t="s">
        <v>2087</v>
      </c>
      <c r="C1834" s="27" t="s">
        <v>1550</v>
      </c>
      <c r="D1834" s="27">
        <v>80</v>
      </c>
      <c r="E1834" s="27">
        <v>804</v>
      </c>
      <c r="F1834" s="27">
        <v>8046</v>
      </c>
      <c r="G1834" s="27" t="s">
        <v>1612</v>
      </c>
    </row>
    <row r="1835" spans="2:7">
      <c r="B1835" s="31" t="s">
        <v>2087</v>
      </c>
      <c r="C1835" s="27" t="s">
        <v>1550</v>
      </c>
      <c r="D1835" s="27">
        <v>80</v>
      </c>
      <c r="E1835" s="27">
        <v>804</v>
      </c>
      <c r="F1835" s="27">
        <v>8047</v>
      </c>
      <c r="G1835" s="27" t="s">
        <v>1613</v>
      </c>
    </row>
    <row r="1836" spans="2:7">
      <c r="B1836" s="31" t="s">
        <v>2087</v>
      </c>
      <c r="C1836" s="27" t="s">
        <v>1550</v>
      </c>
      <c r="D1836" s="27">
        <v>80</v>
      </c>
      <c r="E1836" s="27">
        <v>804</v>
      </c>
      <c r="F1836" s="27">
        <v>8048</v>
      </c>
      <c r="G1836" s="27" t="s">
        <v>1614</v>
      </c>
    </row>
    <row r="1837" spans="2:7">
      <c r="B1837" s="31" t="s">
        <v>2087</v>
      </c>
      <c r="C1837" s="27" t="s">
        <v>1550</v>
      </c>
      <c r="D1837" s="27">
        <v>80</v>
      </c>
      <c r="E1837" s="27">
        <v>805</v>
      </c>
      <c r="F1837" s="27">
        <v>0</v>
      </c>
      <c r="G1837" s="27" t="s">
        <v>1615</v>
      </c>
    </row>
    <row r="1838" spans="2:7">
      <c r="B1838" s="31" t="s">
        <v>2087</v>
      </c>
      <c r="C1838" s="27" t="s">
        <v>1550</v>
      </c>
      <c r="D1838" s="27">
        <v>80</v>
      </c>
      <c r="E1838" s="27">
        <v>805</v>
      </c>
      <c r="F1838" s="27">
        <v>8051</v>
      </c>
      <c r="G1838" s="27" t="s">
        <v>1616</v>
      </c>
    </row>
    <row r="1839" spans="2:7">
      <c r="B1839" s="31" t="s">
        <v>2087</v>
      </c>
      <c r="C1839" s="27" t="s">
        <v>1550</v>
      </c>
      <c r="D1839" s="27">
        <v>80</v>
      </c>
      <c r="E1839" s="27">
        <v>805</v>
      </c>
      <c r="F1839" s="27">
        <v>8052</v>
      </c>
      <c r="G1839" s="27" t="s">
        <v>1617</v>
      </c>
    </row>
    <row r="1840" spans="2:7">
      <c r="B1840" s="31" t="s">
        <v>2087</v>
      </c>
      <c r="C1840" s="27" t="s">
        <v>1550</v>
      </c>
      <c r="D1840" s="27">
        <v>80</v>
      </c>
      <c r="E1840" s="27">
        <v>805</v>
      </c>
      <c r="F1840" s="27">
        <v>8053</v>
      </c>
      <c r="G1840" s="27" t="s">
        <v>1618</v>
      </c>
    </row>
    <row r="1841" spans="2:7">
      <c r="B1841" s="31" t="s">
        <v>2087</v>
      </c>
      <c r="C1841" s="27" t="s">
        <v>1550</v>
      </c>
      <c r="D1841" s="27">
        <v>80</v>
      </c>
      <c r="E1841" s="27">
        <v>806</v>
      </c>
      <c r="F1841" s="27">
        <v>0</v>
      </c>
      <c r="G1841" s="27" t="s">
        <v>1619</v>
      </c>
    </row>
    <row r="1842" spans="2:7">
      <c r="B1842" s="31" t="s">
        <v>2087</v>
      </c>
      <c r="C1842" s="27" t="s">
        <v>1550</v>
      </c>
      <c r="D1842" s="27">
        <v>80</v>
      </c>
      <c r="E1842" s="27">
        <v>806</v>
      </c>
      <c r="F1842" s="27">
        <v>8061</v>
      </c>
      <c r="G1842" s="27" t="s">
        <v>1620</v>
      </c>
    </row>
    <row r="1843" spans="2:7">
      <c r="B1843" s="31" t="s">
        <v>2087</v>
      </c>
      <c r="C1843" s="27" t="s">
        <v>1550</v>
      </c>
      <c r="D1843" s="27">
        <v>80</v>
      </c>
      <c r="E1843" s="27">
        <v>806</v>
      </c>
      <c r="F1843" s="27">
        <v>8062</v>
      </c>
      <c r="G1843" s="27" t="s">
        <v>1621</v>
      </c>
    </row>
    <row r="1844" spans="2:7">
      <c r="B1844" s="31" t="s">
        <v>2087</v>
      </c>
      <c r="C1844" s="27" t="s">
        <v>1550</v>
      </c>
      <c r="D1844" s="27">
        <v>80</v>
      </c>
      <c r="E1844" s="27">
        <v>806</v>
      </c>
      <c r="F1844" s="27">
        <v>8063</v>
      </c>
      <c r="G1844" s="27" t="s">
        <v>1622</v>
      </c>
    </row>
    <row r="1845" spans="2:7">
      <c r="B1845" s="31" t="s">
        <v>2087</v>
      </c>
      <c r="C1845" s="27" t="s">
        <v>1550</v>
      </c>
      <c r="D1845" s="27">
        <v>80</v>
      </c>
      <c r="E1845" s="27">
        <v>806</v>
      </c>
      <c r="F1845" s="27">
        <v>8064</v>
      </c>
      <c r="G1845" s="27" t="s">
        <v>1623</v>
      </c>
    </row>
    <row r="1846" spans="2:7">
      <c r="B1846" s="31" t="s">
        <v>2087</v>
      </c>
      <c r="C1846" s="27" t="s">
        <v>1550</v>
      </c>
      <c r="D1846" s="27">
        <v>80</v>
      </c>
      <c r="E1846" s="27">
        <v>806</v>
      </c>
      <c r="F1846" s="27">
        <v>8065</v>
      </c>
      <c r="G1846" s="27" t="s">
        <v>1624</v>
      </c>
    </row>
    <row r="1847" spans="2:7">
      <c r="B1847" s="31" t="s">
        <v>2087</v>
      </c>
      <c r="C1847" s="27" t="s">
        <v>1550</v>
      </c>
      <c r="D1847" s="27">
        <v>80</v>
      </c>
      <c r="E1847" s="27">
        <v>806</v>
      </c>
      <c r="F1847" s="27">
        <v>8069</v>
      </c>
      <c r="G1847" s="27" t="s">
        <v>1625</v>
      </c>
    </row>
    <row r="1848" spans="2:7">
      <c r="B1848" s="31" t="s">
        <v>2087</v>
      </c>
      <c r="C1848" s="27" t="s">
        <v>1550</v>
      </c>
      <c r="D1848" s="27">
        <v>80</v>
      </c>
      <c r="E1848" s="27">
        <v>809</v>
      </c>
      <c r="F1848" s="27">
        <v>0</v>
      </c>
      <c r="G1848" s="27" t="s">
        <v>1626</v>
      </c>
    </row>
    <row r="1849" spans="2:7">
      <c r="B1849" s="31" t="s">
        <v>2087</v>
      </c>
      <c r="C1849" s="27" t="s">
        <v>1550</v>
      </c>
      <c r="D1849" s="27">
        <v>80</v>
      </c>
      <c r="E1849" s="27">
        <v>809</v>
      </c>
      <c r="F1849" s="27">
        <v>8091</v>
      </c>
      <c r="G1849" s="27" t="s">
        <v>1627</v>
      </c>
    </row>
    <row r="1850" spans="2:7">
      <c r="B1850" s="31" t="s">
        <v>2087</v>
      </c>
      <c r="C1850" s="27" t="s">
        <v>1550</v>
      </c>
      <c r="D1850" s="27">
        <v>80</v>
      </c>
      <c r="E1850" s="27">
        <v>809</v>
      </c>
      <c r="F1850" s="27">
        <v>8092</v>
      </c>
      <c r="G1850" s="27" t="s">
        <v>1628</v>
      </c>
    </row>
    <row r="1851" spans="2:7">
      <c r="B1851" s="31" t="s">
        <v>2087</v>
      </c>
      <c r="C1851" s="27" t="s">
        <v>1550</v>
      </c>
      <c r="D1851" s="27">
        <v>80</v>
      </c>
      <c r="E1851" s="27">
        <v>809</v>
      </c>
      <c r="F1851" s="27">
        <v>8093</v>
      </c>
      <c r="G1851" s="27" t="s">
        <v>1629</v>
      </c>
    </row>
    <row r="1852" spans="2:7">
      <c r="B1852" s="31" t="s">
        <v>2087</v>
      </c>
      <c r="C1852" s="27" t="s">
        <v>1550</v>
      </c>
      <c r="D1852" s="27">
        <v>80</v>
      </c>
      <c r="E1852" s="27">
        <v>809</v>
      </c>
      <c r="F1852" s="27">
        <v>8094</v>
      </c>
      <c r="G1852" s="27" t="s">
        <v>1630</v>
      </c>
    </row>
    <row r="1853" spans="2:7">
      <c r="B1853" s="31" t="s">
        <v>2087</v>
      </c>
      <c r="C1853" s="27" t="s">
        <v>1550</v>
      </c>
      <c r="D1853" s="27">
        <v>80</v>
      </c>
      <c r="E1853" s="27">
        <v>809</v>
      </c>
      <c r="F1853" s="27">
        <v>8095</v>
      </c>
      <c r="G1853" s="27" t="s">
        <v>1631</v>
      </c>
    </row>
    <row r="1854" spans="2:7">
      <c r="B1854" s="31" t="s">
        <v>2087</v>
      </c>
      <c r="C1854" s="27" t="s">
        <v>1550</v>
      </c>
      <c r="D1854" s="27">
        <v>80</v>
      </c>
      <c r="E1854" s="27">
        <v>809</v>
      </c>
      <c r="F1854" s="27">
        <v>8096</v>
      </c>
      <c r="G1854" s="27" t="s">
        <v>1632</v>
      </c>
    </row>
    <row r="1855" spans="2:7">
      <c r="B1855" s="31" t="s">
        <v>2087</v>
      </c>
      <c r="C1855" s="27" t="s">
        <v>1550</v>
      </c>
      <c r="D1855" s="27">
        <v>80</v>
      </c>
      <c r="E1855" s="27">
        <v>809</v>
      </c>
      <c r="F1855" s="27">
        <v>8099</v>
      </c>
      <c r="G1855" s="27" t="s">
        <v>1633</v>
      </c>
    </row>
    <row r="1856" spans="2:7">
      <c r="B1856" s="31" t="s">
        <v>2087</v>
      </c>
      <c r="C1856" s="27" t="s">
        <v>1634</v>
      </c>
      <c r="D1856" s="27">
        <v>0</v>
      </c>
      <c r="E1856" s="27">
        <v>0</v>
      </c>
      <c r="F1856" s="27">
        <v>0</v>
      </c>
      <c r="G1856" s="27" t="s">
        <v>1635</v>
      </c>
    </row>
    <row r="1857" spans="2:7">
      <c r="B1857" s="31" t="s">
        <v>2087</v>
      </c>
      <c r="C1857" s="27" t="s">
        <v>1634</v>
      </c>
      <c r="D1857" s="27">
        <v>81</v>
      </c>
      <c r="E1857" s="27">
        <v>0</v>
      </c>
      <c r="F1857" s="27">
        <v>0</v>
      </c>
      <c r="G1857" s="27" t="s">
        <v>1636</v>
      </c>
    </row>
    <row r="1858" spans="2:7">
      <c r="B1858" s="31" t="s">
        <v>2087</v>
      </c>
      <c r="C1858" s="27" t="s">
        <v>1634</v>
      </c>
      <c r="D1858" s="27">
        <v>81</v>
      </c>
      <c r="E1858" s="27">
        <v>810</v>
      </c>
      <c r="F1858" s="27">
        <v>0</v>
      </c>
      <c r="G1858" s="27" t="s">
        <v>1637</v>
      </c>
    </row>
    <row r="1859" spans="2:7">
      <c r="B1859" s="31" t="s">
        <v>2087</v>
      </c>
      <c r="C1859" s="27" t="s">
        <v>1634</v>
      </c>
      <c r="D1859" s="27">
        <v>81</v>
      </c>
      <c r="E1859" s="27">
        <v>810</v>
      </c>
      <c r="F1859" s="27">
        <v>8101</v>
      </c>
      <c r="G1859" s="27" t="s">
        <v>1338</v>
      </c>
    </row>
    <row r="1860" spans="2:7">
      <c r="B1860" s="31" t="s">
        <v>2087</v>
      </c>
      <c r="C1860" s="27" t="s">
        <v>1634</v>
      </c>
      <c r="D1860" s="27">
        <v>81</v>
      </c>
      <c r="E1860" s="27">
        <v>811</v>
      </c>
      <c r="F1860" s="27">
        <v>0</v>
      </c>
      <c r="G1860" s="27" t="s">
        <v>1638</v>
      </c>
    </row>
    <row r="1861" spans="2:7">
      <c r="B1861" s="31" t="s">
        <v>2087</v>
      </c>
      <c r="C1861" s="27" t="s">
        <v>1634</v>
      </c>
      <c r="D1861" s="27">
        <v>81</v>
      </c>
      <c r="E1861" s="27">
        <v>811</v>
      </c>
      <c r="F1861" s="27">
        <v>8111</v>
      </c>
      <c r="G1861" s="27" t="s">
        <v>1638</v>
      </c>
    </row>
    <row r="1862" spans="2:7">
      <c r="B1862" s="31" t="s">
        <v>2087</v>
      </c>
      <c r="C1862" s="27" t="s">
        <v>1634</v>
      </c>
      <c r="D1862" s="27">
        <v>81</v>
      </c>
      <c r="E1862" s="27">
        <v>812</v>
      </c>
      <c r="F1862" s="27">
        <v>0</v>
      </c>
      <c r="G1862" s="27" t="s">
        <v>1639</v>
      </c>
    </row>
    <row r="1863" spans="2:7">
      <c r="B1863" s="31" t="s">
        <v>2087</v>
      </c>
      <c r="C1863" s="27" t="s">
        <v>1634</v>
      </c>
      <c r="D1863" s="27">
        <v>81</v>
      </c>
      <c r="E1863" s="27">
        <v>812</v>
      </c>
      <c r="F1863" s="27">
        <v>8121</v>
      </c>
      <c r="G1863" s="27" t="s">
        <v>1639</v>
      </c>
    </row>
    <row r="1864" spans="2:7">
      <c r="B1864" s="31" t="s">
        <v>2087</v>
      </c>
      <c r="C1864" s="27" t="s">
        <v>1634</v>
      </c>
      <c r="D1864" s="27">
        <v>81</v>
      </c>
      <c r="E1864" s="27">
        <v>813</v>
      </c>
      <c r="F1864" s="27">
        <v>0</v>
      </c>
      <c r="G1864" s="27" t="s">
        <v>1640</v>
      </c>
    </row>
    <row r="1865" spans="2:7">
      <c r="B1865" s="31" t="s">
        <v>2087</v>
      </c>
      <c r="C1865" s="27" t="s">
        <v>1634</v>
      </c>
      <c r="D1865" s="27">
        <v>81</v>
      </c>
      <c r="E1865" s="27">
        <v>813</v>
      </c>
      <c r="F1865" s="27">
        <v>8131</v>
      </c>
      <c r="G1865" s="27" t="s">
        <v>1640</v>
      </c>
    </row>
    <row r="1866" spans="2:7">
      <c r="B1866" s="31" t="s">
        <v>2087</v>
      </c>
      <c r="C1866" s="27" t="s">
        <v>1634</v>
      </c>
      <c r="D1866" s="27">
        <v>81</v>
      </c>
      <c r="E1866" s="27">
        <v>814</v>
      </c>
      <c r="F1866" s="27">
        <v>0</v>
      </c>
      <c r="G1866" s="27" t="s">
        <v>1641</v>
      </c>
    </row>
    <row r="1867" spans="2:7">
      <c r="B1867" s="31" t="s">
        <v>2087</v>
      </c>
      <c r="C1867" s="27" t="s">
        <v>1634</v>
      </c>
      <c r="D1867" s="27">
        <v>81</v>
      </c>
      <c r="E1867" s="27">
        <v>814</v>
      </c>
      <c r="F1867" s="27">
        <v>8141</v>
      </c>
      <c r="G1867" s="27" t="s">
        <v>1642</v>
      </c>
    </row>
    <row r="1868" spans="2:7">
      <c r="B1868" s="31" t="s">
        <v>2087</v>
      </c>
      <c r="C1868" s="27" t="s">
        <v>1634</v>
      </c>
      <c r="D1868" s="27">
        <v>81</v>
      </c>
      <c r="E1868" s="27">
        <v>814</v>
      </c>
      <c r="F1868" s="27">
        <v>8142</v>
      </c>
      <c r="G1868" s="27" t="s">
        <v>1643</v>
      </c>
    </row>
    <row r="1869" spans="2:7">
      <c r="B1869" s="31" t="s">
        <v>2087</v>
      </c>
      <c r="C1869" s="27" t="s">
        <v>1634</v>
      </c>
      <c r="D1869" s="27">
        <v>81</v>
      </c>
      <c r="E1869" s="27">
        <v>815</v>
      </c>
      <c r="F1869" s="27">
        <v>0</v>
      </c>
      <c r="G1869" s="27" t="s">
        <v>1644</v>
      </c>
    </row>
    <row r="1870" spans="2:7">
      <c r="B1870" s="31" t="s">
        <v>2087</v>
      </c>
      <c r="C1870" s="27" t="s">
        <v>1634</v>
      </c>
      <c r="D1870" s="27">
        <v>81</v>
      </c>
      <c r="E1870" s="27">
        <v>815</v>
      </c>
      <c r="F1870" s="27">
        <v>8151</v>
      </c>
      <c r="G1870" s="27" t="s">
        <v>1644</v>
      </c>
    </row>
    <row r="1871" spans="2:7">
      <c r="B1871" s="31" t="s">
        <v>2087</v>
      </c>
      <c r="C1871" s="27" t="s">
        <v>1634</v>
      </c>
      <c r="D1871" s="27">
        <v>81</v>
      </c>
      <c r="E1871" s="27">
        <v>816</v>
      </c>
      <c r="F1871" s="27">
        <v>0</v>
      </c>
      <c r="G1871" s="27" t="s">
        <v>1645</v>
      </c>
    </row>
    <row r="1872" spans="2:7">
      <c r="B1872" s="31" t="s">
        <v>2087</v>
      </c>
      <c r="C1872" s="27" t="s">
        <v>1634</v>
      </c>
      <c r="D1872" s="27">
        <v>81</v>
      </c>
      <c r="E1872" s="27">
        <v>816</v>
      </c>
      <c r="F1872" s="27">
        <v>8161</v>
      </c>
      <c r="G1872" s="27" t="s">
        <v>1646</v>
      </c>
    </row>
    <row r="1873" spans="2:7">
      <c r="B1873" s="31" t="s">
        <v>2087</v>
      </c>
      <c r="C1873" s="27" t="s">
        <v>1634</v>
      </c>
      <c r="D1873" s="27">
        <v>81</v>
      </c>
      <c r="E1873" s="27">
        <v>816</v>
      </c>
      <c r="F1873" s="27">
        <v>8162</v>
      </c>
      <c r="G1873" s="27" t="s">
        <v>1647</v>
      </c>
    </row>
    <row r="1874" spans="2:7">
      <c r="B1874" s="31" t="s">
        <v>2087</v>
      </c>
      <c r="C1874" s="27" t="s">
        <v>1634</v>
      </c>
      <c r="D1874" s="27">
        <v>81</v>
      </c>
      <c r="E1874" s="27">
        <v>816</v>
      </c>
      <c r="F1874" s="27">
        <v>8163</v>
      </c>
      <c r="G1874" s="27" t="s">
        <v>1648</v>
      </c>
    </row>
    <row r="1875" spans="2:7">
      <c r="B1875" s="31" t="s">
        <v>2087</v>
      </c>
      <c r="C1875" s="27" t="s">
        <v>1634</v>
      </c>
      <c r="D1875" s="27">
        <v>81</v>
      </c>
      <c r="E1875" s="27">
        <v>817</v>
      </c>
      <c r="F1875" s="27">
        <v>0</v>
      </c>
      <c r="G1875" s="27" t="s">
        <v>1649</v>
      </c>
    </row>
    <row r="1876" spans="2:7">
      <c r="B1876" s="31" t="s">
        <v>2087</v>
      </c>
      <c r="C1876" s="27" t="s">
        <v>1634</v>
      </c>
      <c r="D1876" s="27">
        <v>81</v>
      </c>
      <c r="E1876" s="27">
        <v>817</v>
      </c>
      <c r="F1876" s="27">
        <v>8171</v>
      </c>
      <c r="G1876" s="27" t="s">
        <v>1650</v>
      </c>
    </row>
    <row r="1877" spans="2:7">
      <c r="B1877" s="31" t="s">
        <v>2087</v>
      </c>
      <c r="C1877" s="27" t="s">
        <v>1634</v>
      </c>
      <c r="D1877" s="27">
        <v>81</v>
      </c>
      <c r="E1877" s="27">
        <v>817</v>
      </c>
      <c r="F1877" s="27">
        <v>8172</v>
      </c>
      <c r="G1877" s="27" t="s">
        <v>1651</v>
      </c>
    </row>
    <row r="1878" spans="2:7">
      <c r="B1878" s="31" t="s">
        <v>2087</v>
      </c>
      <c r="C1878" s="27" t="s">
        <v>1634</v>
      </c>
      <c r="D1878" s="27">
        <v>81</v>
      </c>
      <c r="E1878" s="27">
        <v>818</v>
      </c>
      <c r="F1878" s="27">
        <v>0</v>
      </c>
      <c r="G1878" s="27" t="s">
        <v>1652</v>
      </c>
    </row>
    <row r="1879" spans="2:7">
      <c r="B1879" s="31" t="s">
        <v>2087</v>
      </c>
      <c r="C1879" s="27" t="s">
        <v>1634</v>
      </c>
      <c r="D1879" s="27">
        <v>81</v>
      </c>
      <c r="E1879" s="27">
        <v>818</v>
      </c>
      <c r="F1879" s="27">
        <v>8181</v>
      </c>
      <c r="G1879" s="27" t="s">
        <v>1652</v>
      </c>
    </row>
    <row r="1880" spans="2:7">
      <c r="B1880" s="31" t="s">
        <v>2087</v>
      </c>
      <c r="C1880" s="27" t="s">
        <v>1634</v>
      </c>
      <c r="D1880" s="27">
        <v>81</v>
      </c>
      <c r="E1880" s="27">
        <v>819</v>
      </c>
      <c r="F1880" s="27">
        <v>0</v>
      </c>
      <c r="G1880" s="27" t="s">
        <v>1653</v>
      </c>
    </row>
    <row r="1881" spans="2:7">
      <c r="B1881" s="31" t="s">
        <v>2087</v>
      </c>
      <c r="C1881" s="27" t="s">
        <v>1634</v>
      </c>
      <c r="D1881" s="27">
        <v>81</v>
      </c>
      <c r="E1881" s="27">
        <v>819</v>
      </c>
      <c r="F1881" s="27">
        <v>8191</v>
      </c>
      <c r="G1881" s="27" t="s">
        <v>1653</v>
      </c>
    </row>
    <row r="1882" spans="2:7">
      <c r="B1882" s="31" t="s">
        <v>2087</v>
      </c>
      <c r="C1882" s="27" t="s">
        <v>1634</v>
      </c>
      <c r="D1882" s="27">
        <v>82</v>
      </c>
      <c r="E1882" s="27">
        <v>0</v>
      </c>
      <c r="F1882" s="27">
        <v>0</v>
      </c>
      <c r="G1882" s="27" t="s">
        <v>1654</v>
      </c>
    </row>
    <row r="1883" spans="2:7">
      <c r="B1883" s="31" t="s">
        <v>2087</v>
      </c>
      <c r="C1883" s="27" t="s">
        <v>1634</v>
      </c>
      <c r="D1883" s="27">
        <v>82</v>
      </c>
      <c r="E1883" s="27">
        <v>820</v>
      </c>
      <c r="F1883" s="27">
        <v>0</v>
      </c>
      <c r="G1883" s="27" t="s">
        <v>1655</v>
      </c>
    </row>
    <row r="1884" spans="2:7">
      <c r="B1884" s="31" t="s">
        <v>2087</v>
      </c>
      <c r="C1884" s="27" t="s">
        <v>1634</v>
      </c>
      <c r="D1884" s="27">
        <v>82</v>
      </c>
      <c r="E1884" s="27">
        <v>820</v>
      </c>
      <c r="F1884" s="27">
        <v>8200</v>
      </c>
      <c r="G1884" s="27" t="s">
        <v>298</v>
      </c>
    </row>
    <row r="1885" spans="2:7">
      <c r="B1885" s="31" t="s">
        <v>2087</v>
      </c>
      <c r="C1885" s="27" t="s">
        <v>1634</v>
      </c>
      <c r="D1885" s="27">
        <v>82</v>
      </c>
      <c r="E1885" s="27">
        <v>820</v>
      </c>
      <c r="F1885" s="27">
        <v>8209</v>
      </c>
      <c r="G1885" s="27" t="s">
        <v>299</v>
      </c>
    </row>
    <row r="1886" spans="2:7">
      <c r="B1886" s="31" t="s">
        <v>2087</v>
      </c>
      <c r="C1886" s="27" t="s">
        <v>1634</v>
      </c>
      <c r="D1886" s="27">
        <v>82</v>
      </c>
      <c r="E1886" s="27">
        <v>821</v>
      </c>
      <c r="F1886" s="27">
        <v>0</v>
      </c>
      <c r="G1886" s="27" t="s">
        <v>1656</v>
      </c>
    </row>
    <row r="1887" spans="2:7">
      <c r="B1887" s="31" t="s">
        <v>2087</v>
      </c>
      <c r="C1887" s="27" t="s">
        <v>1634</v>
      </c>
      <c r="D1887" s="27">
        <v>82</v>
      </c>
      <c r="E1887" s="27">
        <v>821</v>
      </c>
      <c r="F1887" s="27">
        <v>8211</v>
      </c>
      <c r="G1887" s="27" t="s">
        <v>1657</v>
      </c>
    </row>
    <row r="1888" spans="2:7">
      <c r="B1888" s="31" t="s">
        <v>2087</v>
      </c>
      <c r="C1888" s="27" t="s">
        <v>1634</v>
      </c>
      <c r="D1888" s="27">
        <v>82</v>
      </c>
      <c r="E1888" s="27">
        <v>821</v>
      </c>
      <c r="F1888" s="27">
        <v>8212</v>
      </c>
      <c r="G1888" s="27" t="s">
        <v>1658</v>
      </c>
    </row>
    <row r="1889" spans="2:7">
      <c r="B1889" s="31" t="s">
        <v>2087</v>
      </c>
      <c r="C1889" s="27" t="s">
        <v>1634</v>
      </c>
      <c r="D1889" s="27">
        <v>82</v>
      </c>
      <c r="E1889" s="27">
        <v>821</v>
      </c>
      <c r="F1889" s="27">
        <v>8213</v>
      </c>
      <c r="G1889" s="27" t="s">
        <v>1659</v>
      </c>
    </row>
    <row r="1890" spans="2:7">
      <c r="B1890" s="31" t="s">
        <v>2087</v>
      </c>
      <c r="C1890" s="27" t="s">
        <v>1634</v>
      </c>
      <c r="D1890" s="27">
        <v>82</v>
      </c>
      <c r="E1890" s="27">
        <v>821</v>
      </c>
      <c r="F1890" s="27">
        <v>8214</v>
      </c>
      <c r="G1890" s="27" t="s">
        <v>1660</v>
      </c>
    </row>
    <row r="1891" spans="2:7">
      <c r="B1891" s="31" t="s">
        <v>2087</v>
      </c>
      <c r="C1891" s="27" t="s">
        <v>1634</v>
      </c>
      <c r="D1891" s="27">
        <v>82</v>
      </c>
      <c r="E1891" s="27">
        <v>821</v>
      </c>
      <c r="F1891" s="27">
        <v>8215</v>
      </c>
      <c r="G1891" s="27" t="s">
        <v>1661</v>
      </c>
    </row>
    <row r="1892" spans="2:7">
      <c r="B1892" s="31" t="s">
        <v>2087</v>
      </c>
      <c r="C1892" s="27" t="s">
        <v>1634</v>
      </c>
      <c r="D1892" s="27">
        <v>82</v>
      </c>
      <c r="E1892" s="27">
        <v>821</v>
      </c>
      <c r="F1892" s="27">
        <v>8216</v>
      </c>
      <c r="G1892" s="27" t="s">
        <v>1662</v>
      </c>
    </row>
    <row r="1893" spans="2:7">
      <c r="B1893" s="31" t="s">
        <v>2087</v>
      </c>
      <c r="C1893" s="27" t="s">
        <v>1634</v>
      </c>
      <c r="D1893" s="27">
        <v>82</v>
      </c>
      <c r="E1893" s="27">
        <v>821</v>
      </c>
      <c r="F1893" s="27">
        <v>8219</v>
      </c>
      <c r="G1893" s="27" t="s">
        <v>1663</v>
      </c>
    </row>
    <row r="1894" spans="2:7">
      <c r="B1894" s="31" t="s">
        <v>2087</v>
      </c>
      <c r="C1894" s="27" t="s">
        <v>1634</v>
      </c>
      <c r="D1894" s="27">
        <v>82</v>
      </c>
      <c r="E1894" s="27">
        <v>822</v>
      </c>
      <c r="F1894" s="27">
        <v>0</v>
      </c>
      <c r="G1894" s="27" t="s">
        <v>1664</v>
      </c>
    </row>
    <row r="1895" spans="2:7">
      <c r="B1895" s="31" t="s">
        <v>2087</v>
      </c>
      <c r="C1895" s="27" t="s">
        <v>1634</v>
      </c>
      <c r="D1895" s="27">
        <v>82</v>
      </c>
      <c r="E1895" s="27">
        <v>822</v>
      </c>
      <c r="F1895" s="27">
        <v>8221</v>
      </c>
      <c r="G1895" s="27" t="s">
        <v>1665</v>
      </c>
    </row>
    <row r="1896" spans="2:7">
      <c r="B1896" s="31" t="s">
        <v>2087</v>
      </c>
      <c r="C1896" s="27" t="s">
        <v>1634</v>
      </c>
      <c r="D1896" s="27">
        <v>82</v>
      </c>
      <c r="E1896" s="27">
        <v>822</v>
      </c>
      <c r="F1896" s="27">
        <v>8222</v>
      </c>
      <c r="G1896" s="27" t="s">
        <v>1666</v>
      </c>
    </row>
    <row r="1897" spans="2:7">
      <c r="B1897" s="31" t="s">
        <v>2087</v>
      </c>
      <c r="C1897" s="27" t="s">
        <v>1634</v>
      </c>
      <c r="D1897" s="27">
        <v>82</v>
      </c>
      <c r="E1897" s="27">
        <v>822</v>
      </c>
      <c r="F1897" s="27">
        <v>8229</v>
      </c>
      <c r="G1897" s="27" t="s">
        <v>1667</v>
      </c>
    </row>
    <row r="1898" spans="2:7">
      <c r="B1898" s="31" t="s">
        <v>2087</v>
      </c>
      <c r="C1898" s="27" t="s">
        <v>1634</v>
      </c>
      <c r="D1898" s="27">
        <v>82</v>
      </c>
      <c r="E1898" s="27">
        <v>823</v>
      </c>
      <c r="F1898" s="27">
        <v>0</v>
      </c>
      <c r="G1898" s="27" t="s">
        <v>1668</v>
      </c>
    </row>
    <row r="1899" spans="2:7">
      <c r="B1899" s="31" t="s">
        <v>2087</v>
      </c>
      <c r="C1899" s="27" t="s">
        <v>1634</v>
      </c>
      <c r="D1899" s="27">
        <v>82</v>
      </c>
      <c r="E1899" s="27">
        <v>823</v>
      </c>
      <c r="F1899" s="27">
        <v>8231</v>
      </c>
      <c r="G1899" s="27" t="s">
        <v>1668</v>
      </c>
    </row>
    <row r="1900" spans="2:7">
      <c r="B1900" s="31" t="s">
        <v>2087</v>
      </c>
      <c r="C1900" s="27" t="s">
        <v>1634</v>
      </c>
      <c r="D1900" s="27">
        <v>82</v>
      </c>
      <c r="E1900" s="27">
        <v>824</v>
      </c>
      <c r="F1900" s="27">
        <v>0</v>
      </c>
      <c r="G1900" s="27" t="s">
        <v>1669</v>
      </c>
    </row>
    <row r="1901" spans="2:7">
      <c r="B1901" s="31" t="s">
        <v>2087</v>
      </c>
      <c r="C1901" s="27" t="s">
        <v>1634</v>
      </c>
      <c r="D1901" s="27">
        <v>82</v>
      </c>
      <c r="E1901" s="27">
        <v>824</v>
      </c>
      <c r="F1901" s="27">
        <v>8241</v>
      </c>
      <c r="G1901" s="27" t="s">
        <v>1670</v>
      </c>
    </row>
    <row r="1902" spans="2:7">
      <c r="B1902" s="31" t="s">
        <v>2087</v>
      </c>
      <c r="C1902" s="27" t="s">
        <v>1634</v>
      </c>
      <c r="D1902" s="27">
        <v>82</v>
      </c>
      <c r="E1902" s="27">
        <v>824</v>
      </c>
      <c r="F1902" s="27">
        <v>8242</v>
      </c>
      <c r="G1902" s="27" t="s">
        <v>1671</v>
      </c>
    </row>
    <row r="1903" spans="2:7">
      <c r="B1903" s="31" t="s">
        <v>2087</v>
      </c>
      <c r="C1903" s="27" t="s">
        <v>1634</v>
      </c>
      <c r="D1903" s="27">
        <v>82</v>
      </c>
      <c r="E1903" s="27">
        <v>824</v>
      </c>
      <c r="F1903" s="27">
        <v>8243</v>
      </c>
      <c r="G1903" s="27" t="s">
        <v>1672</v>
      </c>
    </row>
    <row r="1904" spans="2:7">
      <c r="B1904" s="31" t="s">
        <v>2087</v>
      </c>
      <c r="C1904" s="27" t="s">
        <v>1634</v>
      </c>
      <c r="D1904" s="27">
        <v>82</v>
      </c>
      <c r="E1904" s="27">
        <v>824</v>
      </c>
      <c r="F1904" s="27">
        <v>8244</v>
      </c>
      <c r="G1904" s="27" t="s">
        <v>1673</v>
      </c>
    </row>
    <row r="1905" spans="2:7">
      <c r="B1905" s="31" t="s">
        <v>2087</v>
      </c>
      <c r="C1905" s="27" t="s">
        <v>1634</v>
      </c>
      <c r="D1905" s="27">
        <v>82</v>
      </c>
      <c r="E1905" s="27">
        <v>824</v>
      </c>
      <c r="F1905" s="27">
        <v>8245</v>
      </c>
      <c r="G1905" s="27" t="s">
        <v>1674</v>
      </c>
    </row>
    <row r="1906" spans="2:7">
      <c r="B1906" s="31" t="s">
        <v>2087</v>
      </c>
      <c r="C1906" s="27" t="s">
        <v>1634</v>
      </c>
      <c r="D1906" s="27">
        <v>82</v>
      </c>
      <c r="E1906" s="27">
        <v>824</v>
      </c>
      <c r="F1906" s="27">
        <v>8246</v>
      </c>
      <c r="G1906" s="27" t="s">
        <v>1675</v>
      </c>
    </row>
    <row r="1907" spans="2:7">
      <c r="B1907" s="31" t="s">
        <v>2087</v>
      </c>
      <c r="C1907" s="27" t="s">
        <v>1634</v>
      </c>
      <c r="D1907" s="27">
        <v>82</v>
      </c>
      <c r="E1907" s="27">
        <v>824</v>
      </c>
      <c r="F1907" s="27">
        <v>8249</v>
      </c>
      <c r="G1907" s="27" t="s">
        <v>1676</v>
      </c>
    </row>
    <row r="1908" spans="2:7">
      <c r="B1908" s="31" t="s">
        <v>2087</v>
      </c>
      <c r="C1908" s="27" t="s">
        <v>1634</v>
      </c>
      <c r="D1908" s="27">
        <v>82</v>
      </c>
      <c r="E1908" s="27">
        <v>829</v>
      </c>
      <c r="F1908" s="27">
        <v>0</v>
      </c>
      <c r="G1908" s="27" t="s">
        <v>1677</v>
      </c>
    </row>
    <row r="1909" spans="2:7">
      <c r="B1909" s="31" t="s">
        <v>2087</v>
      </c>
      <c r="C1909" s="27" t="s">
        <v>1634</v>
      </c>
      <c r="D1909" s="27">
        <v>82</v>
      </c>
      <c r="E1909" s="27">
        <v>829</v>
      </c>
      <c r="F1909" s="27">
        <v>8299</v>
      </c>
      <c r="G1909" s="27" t="s">
        <v>1677</v>
      </c>
    </row>
    <row r="1910" spans="2:7">
      <c r="B1910" s="31" t="s">
        <v>2087</v>
      </c>
      <c r="C1910" s="27" t="s">
        <v>1678</v>
      </c>
      <c r="D1910" s="27">
        <v>0</v>
      </c>
      <c r="E1910" s="27">
        <v>0</v>
      </c>
      <c r="F1910" s="27">
        <v>0</v>
      </c>
      <c r="G1910" s="27" t="s">
        <v>1679</v>
      </c>
    </row>
    <row r="1911" spans="2:7">
      <c r="B1911" s="31" t="s">
        <v>2087</v>
      </c>
      <c r="C1911" s="27" t="s">
        <v>1678</v>
      </c>
      <c r="D1911" s="27">
        <v>83</v>
      </c>
      <c r="E1911" s="27">
        <v>0</v>
      </c>
      <c r="F1911" s="27">
        <v>0</v>
      </c>
      <c r="G1911" s="27" t="s">
        <v>1680</v>
      </c>
    </row>
    <row r="1912" spans="2:7">
      <c r="B1912" s="31" t="s">
        <v>2087</v>
      </c>
      <c r="C1912" s="27" t="s">
        <v>1678</v>
      </c>
      <c r="D1912" s="27">
        <v>83</v>
      </c>
      <c r="E1912" s="27">
        <v>830</v>
      </c>
      <c r="F1912" s="27">
        <v>0</v>
      </c>
      <c r="G1912" s="27" t="s">
        <v>1681</v>
      </c>
    </row>
    <row r="1913" spans="2:7">
      <c r="B1913" s="31" t="s">
        <v>2087</v>
      </c>
      <c r="C1913" s="27" t="s">
        <v>1678</v>
      </c>
      <c r="D1913" s="27">
        <v>83</v>
      </c>
      <c r="E1913" s="27">
        <v>830</v>
      </c>
      <c r="F1913" s="27">
        <v>8300</v>
      </c>
      <c r="G1913" s="27" t="s">
        <v>298</v>
      </c>
    </row>
    <row r="1914" spans="2:7">
      <c r="B1914" s="31" t="s">
        <v>2087</v>
      </c>
      <c r="C1914" s="27" t="s">
        <v>1678</v>
      </c>
      <c r="D1914" s="27">
        <v>83</v>
      </c>
      <c r="E1914" s="27">
        <v>830</v>
      </c>
      <c r="F1914" s="27">
        <v>8309</v>
      </c>
      <c r="G1914" s="27" t="s">
        <v>299</v>
      </c>
    </row>
    <row r="1915" spans="2:7">
      <c r="B1915" s="31" t="s">
        <v>2087</v>
      </c>
      <c r="C1915" s="27" t="s">
        <v>1678</v>
      </c>
      <c r="D1915" s="27">
        <v>83</v>
      </c>
      <c r="E1915" s="27">
        <v>831</v>
      </c>
      <c r="F1915" s="27">
        <v>0</v>
      </c>
      <c r="G1915" s="27" t="s">
        <v>1682</v>
      </c>
    </row>
    <row r="1916" spans="2:7">
      <c r="B1916" s="31" t="s">
        <v>2087</v>
      </c>
      <c r="C1916" s="27" t="s">
        <v>1678</v>
      </c>
      <c r="D1916" s="27">
        <v>83</v>
      </c>
      <c r="E1916" s="27">
        <v>831</v>
      </c>
      <c r="F1916" s="27">
        <v>8311</v>
      </c>
      <c r="G1916" s="27" t="s">
        <v>1683</v>
      </c>
    </row>
    <row r="1917" spans="2:7">
      <c r="B1917" s="31" t="s">
        <v>2087</v>
      </c>
      <c r="C1917" s="27" t="s">
        <v>1678</v>
      </c>
      <c r="D1917" s="27">
        <v>83</v>
      </c>
      <c r="E1917" s="27">
        <v>831</v>
      </c>
      <c r="F1917" s="27">
        <v>8312</v>
      </c>
      <c r="G1917" s="27" t="s">
        <v>1684</v>
      </c>
    </row>
    <row r="1918" spans="2:7">
      <c r="B1918" s="31" t="s">
        <v>2087</v>
      </c>
      <c r="C1918" s="27" t="s">
        <v>1678</v>
      </c>
      <c r="D1918" s="27">
        <v>83</v>
      </c>
      <c r="E1918" s="27">
        <v>832</v>
      </c>
      <c r="F1918" s="27">
        <v>0</v>
      </c>
      <c r="G1918" s="27" t="s">
        <v>1685</v>
      </c>
    </row>
    <row r="1919" spans="2:7">
      <c r="B1919" s="31" t="s">
        <v>2087</v>
      </c>
      <c r="C1919" s="27" t="s">
        <v>1678</v>
      </c>
      <c r="D1919" s="27">
        <v>83</v>
      </c>
      <c r="E1919" s="27">
        <v>832</v>
      </c>
      <c r="F1919" s="27">
        <v>8321</v>
      </c>
      <c r="G1919" s="27" t="s">
        <v>1686</v>
      </c>
    </row>
    <row r="1920" spans="2:7">
      <c r="B1920" s="31" t="s">
        <v>2087</v>
      </c>
      <c r="C1920" s="27" t="s">
        <v>1678</v>
      </c>
      <c r="D1920" s="27">
        <v>83</v>
      </c>
      <c r="E1920" s="27">
        <v>832</v>
      </c>
      <c r="F1920" s="27">
        <v>8322</v>
      </c>
      <c r="G1920" s="27" t="s">
        <v>1687</v>
      </c>
    </row>
    <row r="1921" spans="2:7">
      <c r="B1921" s="31" t="s">
        <v>2087</v>
      </c>
      <c r="C1921" s="27" t="s">
        <v>1678</v>
      </c>
      <c r="D1921" s="27">
        <v>83</v>
      </c>
      <c r="E1921" s="27">
        <v>833</v>
      </c>
      <c r="F1921" s="27">
        <v>0</v>
      </c>
      <c r="G1921" s="27" t="s">
        <v>1688</v>
      </c>
    </row>
    <row r="1922" spans="2:7">
      <c r="B1922" s="31" t="s">
        <v>2087</v>
      </c>
      <c r="C1922" s="27" t="s">
        <v>1678</v>
      </c>
      <c r="D1922" s="27">
        <v>83</v>
      </c>
      <c r="E1922" s="27">
        <v>833</v>
      </c>
      <c r="F1922" s="27">
        <v>8331</v>
      </c>
      <c r="G1922" s="27" t="s">
        <v>1688</v>
      </c>
    </row>
    <row r="1923" spans="2:7">
      <c r="B1923" s="31" t="s">
        <v>2087</v>
      </c>
      <c r="C1923" s="27" t="s">
        <v>1678</v>
      </c>
      <c r="D1923" s="27">
        <v>83</v>
      </c>
      <c r="E1923" s="27">
        <v>834</v>
      </c>
      <c r="F1923" s="27">
        <v>0</v>
      </c>
      <c r="G1923" s="27" t="s">
        <v>1689</v>
      </c>
    </row>
    <row r="1924" spans="2:7">
      <c r="B1924" s="31" t="s">
        <v>2087</v>
      </c>
      <c r="C1924" s="27" t="s">
        <v>1678</v>
      </c>
      <c r="D1924" s="27">
        <v>83</v>
      </c>
      <c r="E1924" s="27">
        <v>834</v>
      </c>
      <c r="F1924" s="27">
        <v>8341</v>
      </c>
      <c r="G1924" s="27" t="s">
        <v>1690</v>
      </c>
    </row>
    <row r="1925" spans="2:7">
      <c r="B1925" s="31" t="s">
        <v>2087</v>
      </c>
      <c r="C1925" s="27" t="s">
        <v>1678</v>
      </c>
      <c r="D1925" s="27">
        <v>83</v>
      </c>
      <c r="E1925" s="27">
        <v>834</v>
      </c>
      <c r="F1925" s="27">
        <v>8342</v>
      </c>
      <c r="G1925" s="27" t="s">
        <v>1691</v>
      </c>
    </row>
    <row r="1926" spans="2:7">
      <c r="B1926" s="31" t="s">
        <v>2087</v>
      </c>
      <c r="C1926" s="27" t="s">
        <v>1678</v>
      </c>
      <c r="D1926" s="27">
        <v>83</v>
      </c>
      <c r="E1926" s="27">
        <v>835</v>
      </c>
      <c r="F1926" s="27">
        <v>0</v>
      </c>
      <c r="G1926" s="27" t="s">
        <v>1692</v>
      </c>
    </row>
    <row r="1927" spans="2:7">
      <c r="B1927" s="31" t="s">
        <v>2087</v>
      </c>
      <c r="C1927" s="27" t="s">
        <v>1678</v>
      </c>
      <c r="D1927" s="27">
        <v>83</v>
      </c>
      <c r="E1927" s="27">
        <v>835</v>
      </c>
      <c r="F1927" s="27">
        <v>8351</v>
      </c>
      <c r="G1927" s="27" t="s">
        <v>1693</v>
      </c>
    </row>
    <row r="1928" spans="2:7">
      <c r="B1928" s="31" t="s">
        <v>2087</v>
      </c>
      <c r="C1928" s="27" t="s">
        <v>1678</v>
      </c>
      <c r="D1928" s="27">
        <v>83</v>
      </c>
      <c r="E1928" s="27">
        <v>835</v>
      </c>
      <c r="F1928" s="27">
        <v>8359</v>
      </c>
      <c r="G1928" s="27" t="s">
        <v>1694</v>
      </c>
    </row>
    <row r="1929" spans="2:7">
      <c r="B1929" s="31" t="s">
        <v>2087</v>
      </c>
      <c r="C1929" s="27" t="s">
        <v>1678</v>
      </c>
      <c r="D1929" s="27">
        <v>83</v>
      </c>
      <c r="E1929" s="27">
        <v>836</v>
      </c>
      <c r="F1929" s="27">
        <v>0</v>
      </c>
      <c r="G1929" s="27" t="s">
        <v>1695</v>
      </c>
    </row>
    <row r="1930" spans="2:7">
      <c r="B1930" s="31" t="s">
        <v>2087</v>
      </c>
      <c r="C1930" s="27" t="s">
        <v>1678</v>
      </c>
      <c r="D1930" s="27">
        <v>83</v>
      </c>
      <c r="E1930" s="27">
        <v>836</v>
      </c>
      <c r="F1930" s="27">
        <v>8361</v>
      </c>
      <c r="G1930" s="27" t="s">
        <v>1696</v>
      </c>
    </row>
    <row r="1931" spans="2:7">
      <c r="B1931" s="31" t="s">
        <v>2087</v>
      </c>
      <c r="C1931" s="27" t="s">
        <v>1678</v>
      </c>
      <c r="D1931" s="27">
        <v>83</v>
      </c>
      <c r="E1931" s="27">
        <v>836</v>
      </c>
      <c r="F1931" s="27">
        <v>8369</v>
      </c>
      <c r="G1931" s="27" t="s">
        <v>1697</v>
      </c>
    </row>
    <row r="1932" spans="2:7">
      <c r="B1932" s="31" t="s">
        <v>2087</v>
      </c>
      <c r="C1932" s="27" t="s">
        <v>1678</v>
      </c>
      <c r="D1932" s="27">
        <v>84</v>
      </c>
      <c r="E1932" s="27">
        <v>0</v>
      </c>
      <c r="F1932" s="27">
        <v>0</v>
      </c>
      <c r="G1932" s="27" t="s">
        <v>1698</v>
      </c>
    </row>
    <row r="1933" spans="2:7">
      <c r="B1933" s="31" t="s">
        <v>2087</v>
      </c>
      <c r="C1933" s="27" t="s">
        <v>1678</v>
      </c>
      <c r="D1933" s="27">
        <v>84</v>
      </c>
      <c r="E1933" s="27">
        <v>840</v>
      </c>
      <c r="F1933" s="27">
        <v>0</v>
      </c>
      <c r="G1933" s="27" t="s">
        <v>1699</v>
      </c>
    </row>
    <row r="1934" spans="2:7">
      <c r="B1934" s="31" t="s">
        <v>2087</v>
      </c>
      <c r="C1934" s="27" t="s">
        <v>1678</v>
      </c>
      <c r="D1934" s="27">
        <v>84</v>
      </c>
      <c r="E1934" s="27">
        <v>840</v>
      </c>
      <c r="F1934" s="27">
        <v>8400</v>
      </c>
      <c r="G1934" s="27" t="s">
        <v>298</v>
      </c>
    </row>
    <row r="1935" spans="2:7">
      <c r="B1935" s="31" t="s">
        <v>2087</v>
      </c>
      <c r="C1935" s="27" t="s">
        <v>1678</v>
      </c>
      <c r="D1935" s="27">
        <v>84</v>
      </c>
      <c r="E1935" s="27">
        <v>840</v>
      </c>
      <c r="F1935" s="27">
        <v>8409</v>
      </c>
      <c r="G1935" s="27" t="s">
        <v>299</v>
      </c>
    </row>
    <row r="1936" spans="2:7">
      <c r="B1936" s="31" t="s">
        <v>2087</v>
      </c>
      <c r="C1936" s="27" t="s">
        <v>1678</v>
      </c>
      <c r="D1936" s="27">
        <v>84</v>
      </c>
      <c r="E1936" s="27">
        <v>841</v>
      </c>
      <c r="F1936" s="27">
        <v>0</v>
      </c>
      <c r="G1936" s="27" t="s">
        <v>1700</v>
      </c>
    </row>
    <row r="1937" spans="2:7">
      <c r="B1937" s="31" t="s">
        <v>2087</v>
      </c>
      <c r="C1937" s="27" t="s">
        <v>1678</v>
      </c>
      <c r="D1937" s="27">
        <v>84</v>
      </c>
      <c r="E1937" s="27">
        <v>841</v>
      </c>
      <c r="F1937" s="27">
        <v>8411</v>
      </c>
      <c r="G1937" s="27" t="s">
        <v>1700</v>
      </c>
    </row>
    <row r="1938" spans="2:7">
      <c r="B1938" s="31" t="s">
        <v>2087</v>
      </c>
      <c r="C1938" s="27" t="s">
        <v>1678</v>
      </c>
      <c r="D1938" s="27">
        <v>84</v>
      </c>
      <c r="E1938" s="27">
        <v>842</v>
      </c>
      <c r="F1938" s="27">
        <v>0</v>
      </c>
      <c r="G1938" s="27" t="s">
        <v>1701</v>
      </c>
    </row>
    <row r="1939" spans="2:7">
      <c r="B1939" s="31" t="s">
        <v>2087</v>
      </c>
      <c r="C1939" s="27" t="s">
        <v>1678</v>
      </c>
      <c r="D1939" s="27">
        <v>84</v>
      </c>
      <c r="E1939" s="27">
        <v>842</v>
      </c>
      <c r="F1939" s="27">
        <v>8421</v>
      </c>
      <c r="G1939" s="27" t="s">
        <v>1702</v>
      </c>
    </row>
    <row r="1940" spans="2:7">
      <c r="B1940" s="31" t="s">
        <v>2087</v>
      </c>
      <c r="C1940" s="27" t="s">
        <v>1678</v>
      </c>
      <c r="D1940" s="27">
        <v>84</v>
      </c>
      <c r="E1940" s="27">
        <v>842</v>
      </c>
      <c r="F1940" s="27">
        <v>8422</v>
      </c>
      <c r="G1940" s="27" t="s">
        <v>1703</v>
      </c>
    </row>
    <row r="1941" spans="2:7">
      <c r="B1941" s="31" t="s">
        <v>2087</v>
      </c>
      <c r="C1941" s="27" t="s">
        <v>1678</v>
      </c>
      <c r="D1941" s="27">
        <v>84</v>
      </c>
      <c r="E1941" s="27">
        <v>842</v>
      </c>
      <c r="F1941" s="27">
        <v>8423</v>
      </c>
      <c r="G1941" s="27" t="s">
        <v>1704</v>
      </c>
    </row>
    <row r="1942" spans="2:7">
      <c r="B1942" s="31" t="s">
        <v>2087</v>
      </c>
      <c r="C1942" s="27" t="s">
        <v>1678</v>
      </c>
      <c r="D1942" s="27">
        <v>84</v>
      </c>
      <c r="E1942" s="27">
        <v>842</v>
      </c>
      <c r="F1942" s="27">
        <v>8429</v>
      </c>
      <c r="G1942" s="27" t="s">
        <v>1705</v>
      </c>
    </row>
    <row r="1943" spans="2:7">
      <c r="B1943" s="31" t="s">
        <v>2087</v>
      </c>
      <c r="C1943" s="27" t="s">
        <v>1678</v>
      </c>
      <c r="D1943" s="27">
        <v>84</v>
      </c>
      <c r="E1943" s="27">
        <v>849</v>
      </c>
      <c r="F1943" s="27">
        <v>0</v>
      </c>
      <c r="G1943" s="27" t="s">
        <v>1706</v>
      </c>
    </row>
    <row r="1944" spans="2:7">
      <c r="B1944" s="31" t="s">
        <v>2087</v>
      </c>
      <c r="C1944" s="27" t="s">
        <v>1678</v>
      </c>
      <c r="D1944" s="27">
        <v>84</v>
      </c>
      <c r="E1944" s="27">
        <v>849</v>
      </c>
      <c r="F1944" s="27">
        <v>8491</v>
      </c>
      <c r="G1944" s="27" t="s">
        <v>1707</v>
      </c>
    </row>
    <row r="1945" spans="2:7">
      <c r="B1945" s="31" t="s">
        <v>2087</v>
      </c>
      <c r="C1945" s="27" t="s">
        <v>1678</v>
      </c>
      <c r="D1945" s="27">
        <v>84</v>
      </c>
      <c r="E1945" s="27">
        <v>849</v>
      </c>
      <c r="F1945" s="27">
        <v>8492</v>
      </c>
      <c r="G1945" s="27" t="s">
        <v>1708</v>
      </c>
    </row>
    <row r="1946" spans="2:7">
      <c r="B1946" s="31" t="s">
        <v>2087</v>
      </c>
      <c r="C1946" s="27" t="s">
        <v>1678</v>
      </c>
      <c r="D1946" s="27">
        <v>84</v>
      </c>
      <c r="E1946" s="27">
        <v>849</v>
      </c>
      <c r="F1946" s="27">
        <v>8493</v>
      </c>
      <c r="G1946" s="27" t="s">
        <v>1709</v>
      </c>
    </row>
    <row r="1947" spans="2:7">
      <c r="B1947" s="31" t="s">
        <v>2087</v>
      </c>
      <c r="C1947" s="27" t="s">
        <v>1678</v>
      </c>
      <c r="D1947" s="27">
        <v>84</v>
      </c>
      <c r="E1947" s="27">
        <v>849</v>
      </c>
      <c r="F1947" s="27">
        <v>8499</v>
      </c>
      <c r="G1947" s="27" t="s">
        <v>1710</v>
      </c>
    </row>
    <row r="1948" spans="2:7">
      <c r="B1948" s="31" t="s">
        <v>2087</v>
      </c>
      <c r="C1948" s="27" t="s">
        <v>1678</v>
      </c>
      <c r="D1948" s="27">
        <v>85</v>
      </c>
      <c r="E1948" s="27">
        <v>0</v>
      </c>
      <c r="F1948" s="27">
        <v>0</v>
      </c>
      <c r="G1948" s="27" t="s">
        <v>1711</v>
      </c>
    </row>
    <row r="1949" spans="2:7">
      <c r="B1949" s="31" t="s">
        <v>2087</v>
      </c>
      <c r="C1949" s="27" t="s">
        <v>1678</v>
      </c>
      <c r="D1949" s="27">
        <v>85</v>
      </c>
      <c r="E1949" s="27">
        <v>850</v>
      </c>
      <c r="F1949" s="27">
        <v>0</v>
      </c>
      <c r="G1949" s="27" t="s">
        <v>1712</v>
      </c>
    </row>
    <row r="1950" spans="2:7">
      <c r="B1950" s="31" t="s">
        <v>2087</v>
      </c>
      <c r="C1950" s="27" t="s">
        <v>1678</v>
      </c>
      <c r="D1950" s="27">
        <v>85</v>
      </c>
      <c r="E1950" s="27">
        <v>850</v>
      </c>
      <c r="F1950" s="27">
        <v>8500</v>
      </c>
      <c r="G1950" s="27" t="s">
        <v>298</v>
      </c>
    </row>
    <row r="1951" spans="2:7">
      <c r="B1951" s="31" t="s">
        <v>2087</v>
      </c>
      <c r="C1951" s="27" t="s">
        <v>1678</v>
      </c>
      <c r="D1951" s="27">
        <v>85</v>
      </c>
      <c r="E1951" s="27">
        <v>850</v>
      </c>
      <c r="F1951" s="27">
        <v>8509</v>
      </c>
      <c r="G1951" s="27" t="s">
        <v>299</v>
      </c>
    </row>
    <row r="1952" spans="2:7">
      <c r="B1952" s="31" t="s">
        <v>2087</v>
      </c>
      <c r="C1952" s="27" t="s">
        <v>1678</v>
      </c>
      <c r="D1952" s="27">
        <v>85</v>
      </c>
      <c r="E1952" s="27">
        <v>851</v>
      </c>
      <c r="F1952" s="27">
        <v>0</v>
      </c>
      <c r="G1952" s="27" t="s">
        <v>1713</v>
      </c>
    </row>
    <row r="1953" spans="2:7">
      <c r="B1953" s="31" t="s">
        <v>2087</v>
      </c>
      <c r="C1953" s="27" t="s">
        <v>1678</v>
      </c>
      <c r="D1953" s="27">
        <v>85</v>
      </c>
      <c r="E1953" s="27">
        <v>851</v>
      </c>
      <c r="F1953" s="27">
        <v>8511</v>
      </c>
      <c r="G1953" s="27" t="s">
        <v>1713</v>
      </c>
    </row>
    <row r="1954" spans="2:7">
      <c r="B1954" s="31" t="s">
        <v>2087</v>
      </c>
      <c r="C1954" s="27" t="s">
        <v>1678</v>
      </c>
      <c r="D1954" s="27">
        <v>85</v>
      </c>
      <c r="E1954" s="27">
        <v>852</v>
      </c>
      <c r="F1954" s="27">
        <v>0</v>
      </c>
      <c r="G1954" s="27" t="s">
        <v>1714</v>
      </c>
    </row>
    <row r="1955" spans="2:7">
      <c r="B1955" s="31" t="s">
        <v>2087</v>
      </c>
      <c r="C1955" s="27" t="s">
        <v>1678</v>
      </c>
      <c r="D1955" s="27">
        <v>85</v>
      </c>
      <c r="E1955" s="27">
        <v>852</v>
      </c>
      <c r="F1955" s="27">
        <v>8521</v>
      </c>
      <c r="G1955" s="27" t="s">
        <v>1714</v>
      </c>
    </row>
    <row r="1956" spans="2:7">
      <c r="B1956" s="31" t="s">
        <v>2087</v>
      </c>
      <c r="C1956" s="27" t="s">
        <v>1678</v>
      </c>
      <c r="D1956" s="27">
        <v>85</v>
      </c>
      <c r="E1956" s="27">
        <v>853</v>
      </c>
      <c r="F1956" s="27">
        <v>0</v>
      </c>
      <c r="G1956" s="27" t="s">
        <v>1715</v>
      </c>
    </row>
    <row r="1957" spans="2:7">
      <c r="B1957" s="31" t="s">
        <v>2087</v>
      </c>
      <c r="C1957" s="27" t="s">
        <v>1678</v>
      </c>
      <c r="D1957" s="27">
        <v>85</v>
      </c>
      <c r="E1957" s="27">
        <v>853</v>
      </c>
      <c r="F1957" s="27">
        <v>8531</v>
      </c>
      <c r="G1957" s="27" t="s">
        <v>1716</v>
      </c>
    </row>
    <row r="1958" spans="2:7">
      <c r="B1958" s="31" t="s">
        <v>2087</v>
      </c>
      <c r="C1958" s="27" t="s">
        <v>1678</v>
      </c>
      <c r="D1958" s="27">
        <v>85</v>
      </c>
      <c r="E1958" s="27">
        <v>853</v>
      </c>
      <c r="F1958" s="27">
        <v>8539</v>
      </c>
      <c r="G1958" s="27" t="s">
        <v>1717</v>
      </c>
    </row>
    <row r="1959" spans="2:7">
      <c r="B1959" s="31" t="s">
        <v>2087</v>
      </c>
      <c r="C1959" s="27" t="s">
        <v>1678</v>
      </c>
      <c r="D1959" s="27">
        <v>85</v>
      </c>
      <c r="E1959" s="27">
        <v>854</v>
      </c>
      <c r="F1959" s="27">
        <v>0</v>
      </c>
      <c r="G1959" s="27" t="s">
        <v>1718</v>
      </c>
    </row>
    <row r="1960" spans="2:7">
      <c r="B1960" s="31" t="s">
        <v>2087</v>
      </c>
      <c r="C1960" s="27" t="s">
        <v>1678</v>
      </c>
      <c r="D1960" s="27">
        <v>85</v>
      </c>
      <c r="E1960" s="27">
        <v>854</v>
      </c>
      <c r="F1960" s="27">
        <v>8541</v>
      </c>
      <c r="G1960" s="27" t="s">
        <v>1719</v>
      </c>
    </row>
    <row r="1961" spans="2:7">
      <c r="B1961" s="31" t="s">
        <v>2087</v>
      </c>
      <c r="C1961" s="27" t="s">
        <v>1678</v>
      </c>
      <c r="D1961" s="27">
        <v>85</v>
      </c>
      <c r="E1961" s="27">
        <v>854</v>
      </c>
      <c r="F1961" s="27">
        <v>8542</v>
      </c>
      <c r="G1961" s="27" t="s">
        <v>1720</v>
      </c>
    </row>
    <row r="1962" spans="2:7">
      <c r="B1962" s="31" t="s">
        <v>2087</v>
      </c>
      <c r="C1962" s="27" t="s">
        <v>1678</v>
      </c>
      <c r="D1962" s="27">
        <v>85</v>
      </c>
      <c r="E1962" s="27">
        <v>854</v>
      </c>
      <c r="F1962" s="27">
        <v>8543</v>
      </c>
      <c r="G1962" s="27" t="s">
        <v>1721</v>
      </c>
    </row>
    <row r="1963" spans="2:7">
      <c r="B1963" s="31" t="s">
        <v>2087</v>
      </c>
      <c r="C1963" s="27" t="s">
        <v>1678</v>
      </c>
      <c r="D1963" s="27">
        <v>85</v>
      </c>
      <c r="E1963" s="27">
        <v>854</v>
      </c>
      <c r="F1963" s="27">
        <v>8544</v>
      </c>
      <c r="G1963" s="27" t="s">
        <v>1722</v>
      </c>
    </row>
    <row r="1964" spans="2:7">
      <c r="B1964" s="31" t="s">
        <v>2087</v>
      </c>
      <c r="C1964" s="27" t="s">
        <v>1678</v>
      </c>
      <c r="D1964" s="27">
        <v>85</v>
      </c>
      <c r="E1964" s="27">
        <v>854</v>
      </c>
      <c r="F1964" s="27">
        <v>8545</v>
      </c>
      <c r="G1964" s="27" t="s">
        <v>1723</v>
      </c>
    </row>
    <row r="1965" spans="2:7">
      <c r="B1965" s="31" t="s">
        <v>2087</v>
      </c>
      <c r="C1965" s="27" t="s">
        <v>1678</v>
      </c>
      <c r="D1965" s="27">
        <v>85</v>
      </c>
      <c r="E1965" s="27">
        <v>854</v>
      </c>
      <c r="F1965" s="27">
        <v>8546</v>
      </c>
      <c r="G1965" s="27" t="s">
        <v>1724</v>
      </c>
    </row>
    <row r="1966" spans="2:7">
      <c r="B1966" s="31" t="s">
        <v>2087</v>
      </c>
      <c r="C1966" s="27" t="s">
        <v>1678</v>
      </c>
      <c r="D1966" s="27">
        <v>85</v>
      </c>
      <c r="E1966" s="27">
        <v>854</v>
      </c>
      <c r="F1966" s="27">
        <v>8549</v>
      </c>
      <c r="G1966" s="27" t="s">
        <v>1725</v>
      </c>
    </row>
    <row r="1967" spans="2:7">
      <c r="B1967" s="31" t="s">
        <v>2087</v>
      </c>
      <c r="C1967" s="27" t="s">
        <v>1678</v>
      </c>
      <c r="D1967" s="27">
        <v>85</v>
      </c>
      <c r="E1967" s="27">
        <v>855</v>
      </c>
      <c r="F1967" s="27">
        <v>0</v>
      </c>
      <c r="G1967" s="27" t="s">
        <v>1726</v>
      </c>
    </row>
    <row r="1968" spans="2:7">
      <c r="B1968" s="31" t="s">
        <v>2087</v>
      </c>
      <c r="C1968" s="27" t="s">
        <v>1678</v>
      </c>
      <c r="D1968" s="27">
        <v>85</v>
      </c>
      <c r="E1968" s="27">
        <v>855</v>
      </c>
      <c r="F1968" s="27">
        <v>8551</v>
      </c>
      <c r="G1968" s="27" t="s">
        <v>1727</v>
      </c>
    </row>
    <row r="1969" spans="2:7">
      <c r="B1969" s="31" t="s">
        <v>2087</v>
      </c>
      <c r="C1969" s="27" t="s">
        <v>1678</v>
      </c>
      <c r="D1969" s="27">
        <v>85</v>
      </c>
      <c r="E1969" s="27">
        <v>855</v>
      </c>
      <c r="F1969" s="27">
        <v>8559</v>
      </c>
      <c r="G1969" s="27" t="s">
        <v>1728</v>
      </c>
    </row>
    <row r="1970" spans="2:7">
      <c r="B1970" s="31" t="s">
        <v>2087</v>
      </c>
      <c r="C1970" s="27" t="s">
        <v>1678</v>
      </c>
      <c r="D1970" s="27">
        <v>85</v>
      </c>
      <c r="E1970" s="27">
        <v>859</v>
      </c>
      <c r="F1970" s="27">
        <v>0</v>
      </c>
      <c r="G1970" s="27" t="s">
        <v>1729</v>
      </c>
    </row>
    <row r="1971" spans="2:7">
      <c r="B1971" s="31" t="s">
        <v>2087</v>
      </c>
      <c r="C1971" s="27" t="s">
        <v>1678</v>
      </c>
      <c r="D1971" s="27">
        <v>85</v>
      </c>
      <c r="E1971" s="27">
        <v>859</v>
      </c>
      <c r="F1971" s="27">
        <v>8591</v>
      </c>
      <c r="G1971" s="27" t="s">
        <v>1730</v>
      </c>
    </row>
    <row r="1972" spans="2:7">
      <c r="B1972" s="31" t="s">
        <v>2087</v>
      </c>
      <c r="C1972" s="27" t="s">
        <v>1678</v>
      </c>
      <c r="D1972" s="27">
        <v>85</v>
      </c>
      <c r="E1972" s="27">
        <v>859</v>
      </c>
      <c r="F1972" s="27">
        <v>8599</v>
      </c>
      <c r="G1972" s="27" t="s">
        <v>1731</v>
      </c>
    </row>
    <row r="1973" spans="2:7">
      <c r="B1973" s="31" t="s">
        <v>2087</v>
      </c>
      <c r="C1973" s="27" t="s">
        <v>1732</v>
      </c>
      <c r="D1973" s="27">
        <v>0</v>
      </c>
      <c r="E1973" s="27">
        <v>0</v>
      </c>
      <c r="F1973" s="27">
        <v>0</v>
      </c>
      <c r="G1973" s="27" t="s">
        <v>1733</v>
      </c>
    </row>
    <row r="1974" spans="2:7">
      <c r="B1974" s="31" t="s">
        <v>2087</v>
      </c>
      <c r="C1974" s="27" t="s">
        <v>1732</v>
      </c>
      <c r="D1974" s="27">
        <v>86</v>
      </c>
      <c r="E1974" s="27">
        <v>0</v>
      </c>
      <c r="F1974" s="27">
        <v>0</v>
      </c>
      <c r="G1974" s="27" t="s">
        <v>1734</v>
      </c>
    </row>
    <row r="1975" spans="2:7">
      <c r="B1975" s="31" t="s">
        <v>2087</v>
      </c>
      <c r="C1975" s="27" t="s">
        <v>1732</v>
      </c>
      <c r="D1975" s="27">
        <v>86</v>
      </c>
      <c r="E1975" s="27">
        <v>860</v>
      </c>
      <c r="F1975" s="27">
        <v>0</v>
      </c>
      <c r="G1975" s="27" t="s">
        <v>1735</v>
      </c>
    </row>
    <row r="1976" spans="2:7">
      <c r="B1976" s="31" t="s">
        <v>2087</v>
      </c>
      <c r="C1976" s="27" t="s">
        <v>1732</v>
      </c>
      <c r="D1976" s="27">
        <v>86</v>
      </c>
      <c r="E1976" s="27">
        <v>860</v>
      </c>
      <c r="F1976" s="27">
        <v>8601</v>
      </c>
      <c r="G1976" s="27" t="s">
        <v>1338</v>
      </c>
    </row>
    <row r="1977" spans="2:7">
      <c r="B1977" s="31" t="s">
        <v>2087</v>
      </c>
      <c r="C1977" s="27" t="s">
        <v>1732</v>
      </c>
      <c r="D1977" s="27">
        <v>86</v>
      </c>
      <c r="E1977" s="27">
        <v>861</v>
      </c>
      <c r="F1977" s="27">
        <v>0</v>
      </c>
      <c r="G1977" s="27" t="s">
        <v>1734</v>
      </c>
    </row>
    <row r="1978" spans="2:7">
      <c r="B1978" s="31" t="s">
        <v>2087</v>
      </c>
      <c r="C1978" s="27" t="s">
        <v>1732</v>
      </c>
      <c r="D1978" s="27">
        <v>86</v>
      </c>
      <c r="E1978" s="27">
        <v>861</v>
      </c>
      <c r="F1978" s="27">
        <v>8611</v>
      </c>
      <c r="G1978" s="27" t="s">
        <v>1734</v>
      </c>
    </row>
    <row r="1979" spans="2:7">
      <c r="B1979" s="31" t="s">
        <v>2087</v>
      </c>
      <c r="C1979" s="27" t="s">
        <v>1732</v>
      </c>
      <c r="D1979" s="27">
        <v>86</v>
      </c>
      <c r="E1979" s="27">
        <v>862</v>
      </c>
      <c r="F1979" s="27">
        <v>0</v>
      </c>
      <c r="G1979" s="27" t="s">
        <v>1736</v>
      </c>
    </row>
    <row r="1980" spans="2:7">
      <c r="B1980" s="31" t="s">
        <v>2087</v>
      </c>
      <c r="C1980" s="27" t="s">
        <v>1732</v>
      </c>
      <c r="D1980" s="27">
        <v>86</v>
      </c>
      <c r="E1980" s="27">
        <v>862</v>
      </c>
      <c r="F1980" s="27">
        <v>8621</v>
      </c>
      <c r="G1980" s="27" t="s">
        <v>1737</v>
      </c>
    </row>
    <row r="1981" spans="2:7">
      <c r="B1981" s="31" t="s">
        <v>2087</v>
      </c>
      <c r="C1981" s="27" t="s">
        <v>1732</v>
      </c>
      <c r="D1981" s="27">
        <v>86</v>
      </c>
      <c r="E1981" s="27">
        <v>862</v>
      </c>
      <c r="F1981" s="27">
        <v>8629</v>
      </c>
      <c r="G1981" s="27" t="s">
        <v>1738</v>
      </c>
    </row>
    <row r="1982" spans="2:7">
      <c r="B1982" s="31" t="s">
        <v>2087</v>
      </c>
      <c r="C1982" s="27" t="s">
        <v>1732</v>
      </c>
      <c r="D1982" s="27">
        <v>87</v>
      </c>
      <c r="E1982" s="27">
        <v>0</v>
      </c>
      <c r="F1982" s="27">
        <v>0</v>
      </c>
      <c r="G1982" s="27" t="s">
        <v>1739</v>
      </c>
    </row>
    <row r="1983" spans="2:7">
      <c r="B1983" s="31" t="s">
        <v>2087</v>
      </c>
      <c r="C1983" s="27" t="s">
        <v>1732</v>
      </c>
      <c r="D1983" s="27">
        <v>87</v>
      </c>
      <c r="E1983" s="27">
        <v>870</v>
      </c>
      <c r="F1983" s="27">
        <v>0</v>
      </c>
      <c r="G1983" s="27" t="s">
        <v>1740</v>
      </c>
    </row>
    <row r="1984" spans="2:7">
      <c r="B1984" s="31" t="s">
        <v>2087</v>
      </c>
      <c r="C1984" s="27" t="s">
        <v>1732</v>
      </c>
      <c r="D1984" s="27">
        <v>87</v>
      </c>
      <c r="E1984" s="27">
        <v>870</v>
      </c>
      <c r="F1984" s="27">
        <v>8701</v>
      </c>
      <c r="G1984" s="27" t="s">
        <v>1338</v>
      </c>
    </row>
    <row r="1985" spans="2:7">
      <c r="B1985" s="31" t="s">
        <v>2087</v>
      </c>
      <c r="C1985" s="27" t="s">
        <v>1732</v>
      </c>
      <c r="D1985" s="27">
        <v>87</v>
      </c>
      <c r="E1985" s="27">
        <v>871</v>
      </c>
      <c r="F1985" s="27">
        <v>0</v>
      </c>
      <c r="G1985" s="27" t="s">
        <v>1741</v>
      </c>
    </row>
    <row r="1986" spans="2:7">
      <c r="B1986" s="31" t="s">
        <v>2087</v>
      </c>
      <c r="C1986" s="27" t="s">
        <v>1732</v>
      </c>
      <c r="D1986" s="27">
        <v>87</v>
      </c>
      <c r="E1986" s="27">
        <v>871</v>
      </c>
      <c r="F1986" s="27">
        <v>8711</v>
      </c>
      <c r="G1986" s="27" t="s">
        <v>1742</v>
      </c>
    </row>
    <row r="1987" spans="2:7">
      <c r="B1987" s="31" t="s">
        <v>2087</v>
      </c>
      <c r="C1987" s="27" t="s">
        <v>1732</v>
      </c>
      <c r="D1987" s="27">
        <v>87</v>
      </c>
      <c r="E1987" s="27">
        <v>871</v>
      </c>
      <c r="F1987" s="27">
        <v>8712</v>
      </c>
      <c r="G1987" s="27" t="s">
        <v>1743</v>
      </c>
    </row>
    <row r="1988" spans="2:7">
      <c r="B1988" s="31" t="s">
        <v>2087</v>
      </c>
      <c r="C1988" s="27" t="s">
        <v>1732</v>
      </c>
      <c r="D1988" s="27">
        <v>87</v>
      </c>
      <c r="E1988" s="27">
        <v>871</v>
      </c>
      <c r="F1988" s="27">
        <v>8713</v>
      </c>
      <c r="G1988" s="27" t="s">
        <v>1744</v>
      </c>
    </row>
    <row r="1989" spans="2:7">
      <c r="B1989" s="31" t="s">
        <v>2087</v>
      </c>
      <c r="C1989" s="27" t="s">
        <v>1732</v>
      </c>
      <c r="D1989" s="27">
        <v>87</v>
      </c>
      <c r="E1989" s="27">
        <v>871</v>
      </c>
      <c r="F1989" s="27">
        <v>8714</v>
      </c>
      <c r="G1989" s="27" t="s">
        <v>1745</v>
      </c>
    </row>
    <row r="1990" spans="2:7">
      <c r="B1990" s="31" t="s">
        <v>2087</v>
      </c>
      <c r="C1990" s="27" t="s">
        <v>1732</v>
      </c>
      <c r="D1990" s="27">
        <v>87</v>
      </c>
      <c r="E1990" s="27">
        <v>872</v>
      </c>
      <c r="F1990" s="27">
        <v>0</v>
      </c>
      <c r="G1990" s="27" t="s">
        <v>1746</v>
      </c>
    </row>
    <row r="1991" spans="2:7">
      <c r="B1991" s="31" t="s">
        <v>2087</v>
      </c>
      <c r="C1991" s="27" t="s">
        <v>1732</v>
      </c>
      <c r="D1991" s="27">
        <v>87</v>
      </c>
      <c r="E1991" s="27">
        <v>872</v>
      </c>
      <c r="F1991" s="27">
        <v>8721</v>
      </c>
      <c r="G1991" s="27" t="s">
        <v>1746</v>
      </c>
    </row>
    <row r="1992" spans="2:7">
      <c r="B1992" s="31" t="s">
        <v>2087</v>
      </c>
      <c r="C1992" s="27" t="s">
        <v>1747</v>
      </c>
      <c r="D1992" s="27">
        <v>0</v>
      </c>
      <c r="E1992" s="27">
        <v>0</v>
      </c>
      <c r="F1992" s="27">
        <v>0</v>
      </c>
      <c r="G1992" s="27" t="s">
        <v>1748</v>
      </c>
    </row>
    <row r="1993" spans="2:7">
      <c r="B1993" s="31" t="s">
        <v>2087</v>
      </c>
      <c r="C1993" s="27" t="s">
        <v>1747</v>
      </c>
      <c r="D1993" s="27">
        <v>88</v>
      </c>
      <c r="E1993" s="27">
        <v>0</v>
      </c>
      <c r="F1993" s="27">
        <v>0</v>
      </c>
      <c r="G1993" s="27" t="s">
        <v>1749</v>
      </c>
    </row>
    <row r="1994" spans="2:7">
      <c r="B1994" s="31" t="s">
        <v>2087</v>
      </c>
      <c r="C1994" s="27" t="s">
        <v>1747</v>
      </c>
      <c r="D1994" s="27">
        <v>88</v>
      </c>
      <c r="E1994" s="27">
        <v>880</v>
      </c>
      <c r="F1994" s="27">
        <v>0</v>
      </c>
      <c r="G1994" s="27" t="s">
        <v>1750</v>
      </c>
    </row>
    <row r="1995" spans="2:7">
      <c r="B1995" s="31" t="s">
        <v>2087</v>
      </c>
      <c r="C1995" s="27" t="s">
        <v>1747</v>
      </c>
      <c r="D1995" s="27">
        <v>88</v>
      </c>
      <c r="E1995" s="27">
        <v>880</v>
      </c>
      <c r="F1995" s="27">
        <v>8800</v>
      </c>
      <c r="G1995" s="27" t="s">
        <v>298</v>
      </c>
    </row>
    <row r="1996" spans="2:7">
      <c r="B1996" s="31" t="s">
        <v>2087</v>
      </c>
      <c r="C1996" s="27" t="s">
        <v>1747</v>
      </c>
      <c r="D1996" s="27">
        <v>88</v>
      </c>
      <c r="E1996" s="27">
        <v>880</v>
      </c>
      <c r="F1996" s="27">
        <v>8809</v>
      </c>
      <c r="G1996" s="27" t="s">
        <v>299</v>
      </c>
    </row>
    <row r="1997" spans="2:7">
      <c r="B1997" s="31" t="s">
        <v>2087</v>
      </c>
      <c r="C1997" s="27" t="s">
        <v>1747</v>
      </c>
      <c r="D1997" s="27">
        <v>88</v>
      </c>
      <c r="E1997" s="27">
        <v>881</v>
      </c>
      <c r="F1997" s="27">
        <v>0</v>
      </c>
      <c r="G1997" s="27" t="s">
        <v>1751</v>
      </c>
    </row>
    <row r="1998" spans="2:7">
      <c r="B1998" s="31" t="s">
        <v>2087</v>
      </c>
      <c r="C1998" s="27" t="s">
        <v>1747</v>
      </c>
      <c r="D1998" s="27">
        <v>88</v>
      </c>
      <c r="E1998" s="27">
        <v>881</v>
      </c>
      <c r="F1998" s="27">
        <v>8811</v>
      </c>
      <c r="G1998" s="27" t="s">
        <v>1752</v>
      </c>
    </row>
    <row r="1999" spans="2:7">
      <c r="B1999" s="31" t="s">
        <v>2087</v>
      </c>
      <c r="C1999" s="27" t="s">
        <v>1747</v>
      </c>
      <c r="D1999" s="27">
        <v>88</v>
      </c>
      <c r="E1999" s="27">
        <v>881</v>
      </c>
      <c r="F1999" s="27">
        <v>8812</v>
      </c>
      <c r="G1999" s="27" t="s">
        <v>1753</v>
      </c>
    </row>
    <row r="2000" spans="2:7">
      <c r="B2000" s="31" t="s">
        <v>2087</v>
      </c>
      <c r="C2000" s="27" t="s">
        <v>1747</v>
      </c>
      <c r="D2000" s="27">
        <v>88</v>
      </c>
      <c r="E2000" s="27">
        <v>881</v>
      </c>
      <c r="F2000" s="27">
        <v>8813</v>
      </c>
      <c r="G2000" s="27" t="s">
        <v>1754</v>
      </c>
    </row>
    <row r="2001" spans="2:7">
      <c r="B2001" s="31" t="s">
        <v>2087</v>
      </c>
      <c r="C2001" s="27" t="s">
        <v>1747</v>
      </c>
      <c r="D2001" s="27">
        <v>88</v>
      </c>
      <c r="E2001" s="27">
        <v>881</v>
      </c>
      <c r="F2001" s="27">
        <v>8814</v>
      </c>
      <c r="G2001" s="27" t="s">
        <v>1755</v>
      </c>
    </row>
    <row r="2002" spans="2:7">
      <c r="B2002" s="31" t="s">
        <v>2087</v>
      </c>
      <c r="C2002" s="27" t="s">
        <v>1747</v>
      </c>
      <c r="D2002" s="27">
        <v>88</v>
      </c>
      <c r="E2002" s="27">
        <v>881</v>
      </c>
      <c r="F2002" s="27">
        <v>8815</v>
      </c>
      <c r="G2002" s="27" t="s">
        <v>1756</v>
      </c>
    </row>
    <row r="2003" spans="2:7">
      <c r="B2003" s="31" t="s">
        <v>2087</v>
      </c>
      <c r="C2003" s="27" t="s">
        <v>1747</v>
      </c>
      <c r="D2003" s="27">
        <v>88</v>
      </c>
      <c r="E2003" s="27">
        <v>881</v>
      </c>
      <c r="F2003" s="27">
        <v>8816</v>
      </c>
      <c r="G2003" s="27" t="s">
        <v>1757</v>
      </c>
    </row>
    <row r="2004" spans="2:7">
      <c r="B2004" s="31" t="s">
        <v>2087</v>
      </c>
      <c r="C2004" s="27" t="s">
        <v>1747</v>
      </c>
      <c r="D2004" s="27">
        <v>88</v>
      </c>
      <c r="E2004" s="27">
        <v>881</v>
      </c>
      <c r="F2004" s="27">
        <v>8817</v>
      </c>
      <c r="G2004" s="27" t="s">
        <v>1758</v>
      </c>
    </row>
    <row r="2005" spans="2:7">
      <c r="B2005" s="31" t="s">
        <v>2087</v>
      </c>
      <c r="C2005" s="27" t="s">
        <v>1747</v>
      </c>
      <c r="D2005" s="27">
        <v>88</v>
      </c>
      <c r="E2005" s="27">
        <v>882</v>
      </c>
      <c r="F2005" s="27">
        <v>0</v>
      </c>
      <c r="G2005" s="27" t="s">
        <v>1759</v>
      </c>
    </row>
    <row r="2006" spans="2:7">
      <c r="B2006" s="31" t="s">
        <v>2087</v>
      </c>
      <c r="C2006" s="27" t="s">
        <v>1747</v>
      </c>
      <c r="D2006" s="27">
        <v>88</v>
      </c>
      <c r="E2006" s="27">
        <v>882</v>
      </c>
      <c r="F2006" s="27">
        <v>8821</v>
      </c>
      <c r="G2006" s="27" t="s">
        <v>1760</v>
      </c>
    </row>
    <row r="2007" spans="2:7">
      <c r="B2007" s="31" t="s">
        <v>2087</v>
      </c>
      <c r="C2007" s="27" t="s">
        <v>1747</v>
      </c>
      <c r="D2007" s="27">
        <v>88</v>
      </c>
      <c r="E2007" s="27">
        <v>882</v>
      </c>
      <c r="F2007" s="27">
        <v>8822</v>
      </c>
      <c r="G2007" s="27" t="s">
        <v>1761</v>
      </c>
    </row>
    <row r="2008" spans="2:7">
      <c r="B2008" s="31" t="s">
        <v>2087</v>
      </c>
      <c r="C2008" s="27" t="s">
        <v>1747</v>
      </c>
      <c r="D2008" s="27">
        <v>88</v>
      </c>
      <c r="E2008" s="27">
        <v>882</v>
      </c>
      <c r="F2008" s="27">
        <v>8823</v>
      </c>
      <c r="G2008" s="27" t="s">
        <v>1762</v>
      </c>
    </row>
    <row r="2009" spans="2:7">
      <c r="B2009" s="31" t="s">
        <v>2087</v>
      </c>
      <c r="C2009" s="27" t="s">
        <v>1747</v>
      </c>
      <c r="D2009" s="27">
        <v>88</v>
      </c>
      <c r="E2009" s="27">
        <v>882</v>
      </c>
      <c r="F2009" s="27">
        <v>8824</v>
      </c>
      <c r="G2009" s="27" t="s">
        <v>1763</v>
      </c>
    </row>
    <row r="2010" spans="2:7">
      <c r="B2010" s="31" t="s">
        <v>2087</v>
      </c>
      <c r="C2010" s="27" t="s">
        <v>1747</v>
      </c>
      <c r="D2010" s="27">
        <v>88</v>
      </c>
      <c r="E2010" s="27">
        <v>889</v>
      </c>
      <c r="F2010" s="27">
        <v>0</v>
      </c>
      <c r="G2010" s="27" t="s">
        <v>1764</v>
      </c>
    </row>
    <row r="2011" spans="2:7">
      <c r="B2011" s="31" t="s">
        <v>2087</v>
      </c>
      <c r="C2011" s="27" t="s">
        <v>1747</v>
      </c>
      <c r="D2011" s="27">
        <v>88</v>
      </c>
      <c r="E2011" s="27">
        <v>889</v>
      </c>
      <c r="F2011" s="27">
        <v>8891</v>
      </c>
      <c r="G2011" s="27" t="s">
        <v>1765</v>
      </c>
    </row>
    <row r="2012" spans="2:7">
      <c r="B2012" s="31" t="s">
        <v>2087</v>
      </c>
      <c r="C2012" s="27" t="s">
        <v>1747</v>
      </c>
      <c r="D2012" s="27">
        <v>88</v>
      </c>
      <c r="E2012" s="27">
        <v>889</v>
      </c>
      <c r="F2012" s="27">
        <v>8899</v>
      </c>
      <c r="G2012" s="27" t="s">
        <v>1766</v>
      </c>
    </row>
    <row r="2013" spans="2:7">
      <c r="B2013" s="31" t="s">
        <v>2087</v>
      </c>
      <c r="C2013" s="27" t="s">
        <v>1747</v>
      </c>
      <c r="D2013" s="27">
        <v>89</v>
      </c>
      <c r="E2013" s="27">
        <v>0</v>
      </c>
      <c r="F2013" s="27">
        <v>0</v>
      </c>
      <c r="G2013" s="27" t="s">
        <v>1767</v>
      </c>
    </row>
    <row r="2014" spans="2:7">
      <c r="B2014" s="31" t="s">
        <v>2087</v>
      </c>
      <c r="C2014" s="27" t="s">
        <v>1747</v>
      </c>
      <c r="D2014" s="27">
        <v>89</v>
      </c>
      <c r="E2014" s="27">
        <v>890</v>
      </c>
      <c r="F2014" s="27">
        <v>0</v>
      </c>
      <c r="G2014" s="27" t="s">
        <v>1768</v>
      </c>
    </row>
    <row r="2015" spans="2:7">
      <c r="B2015" s="31" t="s">
        <v>2087</v>
      </c>
      <c r="C2015" s="27" t="s">
        <v>1747</v>
      </c>
      <c r="D2015" s="27">
        <v>89</v>
      </c>
      <c r="E2015" s="27">
        <v>890</v>
      </c>
      <c r="F2015" s="27">
        <v>8901</v>
      </c>
      <c r="G2015" s="27" t="s">
        <v>1338</v>
      </c>
    </row>
    <row r="2016" spans="2:7">
      <c r="B2016" s="31" t="s">
        <v>2087</v>
      </c>
      <c r="C2016" s="27" t="s">
        <v>1747</v>
      </c>
      <c r="D2016" s="27">
        <v>89</v>
      </c>
      <c r="E2016" s="27">
        <v>891</v>
      </c>
      <c r="F2016" s="27">
        <v>0</v>
      </c>
      <c r="G2016" s="27" t="s">
        <v>1767</v>
      </c>
    </row>
    <row r="2017" spans="2:7">
      <c r="B2017" s="31" t="s">
        <v>2087</v>
      </c>
      <c r="C2017" s="27" t="s">
        <v>1747</v>
      </c>
      <c r="D2017" s="27">
        <v>89</v>
      </c>
      <c r="E2017" s="27">
        <v>891</v>
      </c>
      <c r="F2017" s="27">
        <v>8911</v>
      </c>
      <c r="G2017" s="27" t="s">
        <v>1769</v>
      </c>
    </row>
    <row r="2018" spans="2:7">
      <c r="B2018" s="31" t="s">
        <v>2087</v>
      </c>
      <c r="C2018" s="27" t="s">
        <v>1747</v>
      </c>
      <c r="D2018" s="27">
        <v>89</v>
      </c>
      <c r="E2018" s="27">
        <v>891</v>
      </c>
      <c r="F2018" s="27">
        <v>8919</v>
      </c>
      <c r="G2018" s="27" t="s">
        <v>1770</v>
      </c>
    </row>
    <row r="2019" spans="2:7">
      <c r="B2019" s="31" t="s">
        <v>2087</v>
      </c>
      <c r="C2019" s="27" t="s">
        <v>1747</v>
      </c>
      <c r="D2019" s="27">
        <v>90</v>
      </c>
      <c r="E2019" s="27">
        <v>0</v>
      </c>
      <c r="F2019" s="27">
        <v>0</v>
      </c>
      <c r="G2019" s="27" t="s">
        <v>1771</v>
      </c>
    </row>
    <row r="2020" spans="2:7">
      <c r="B2020" s="31" t="s">
        <v>2087</v>
      </c>
      <c r="C2020" s="27" t="s">
        <v>1747</v>
      </c>
      <c r="D2020" s="27">
        <v>90</v>
      </c>
      <c r="E2020" s="27">
        <v>900</v>
      </c>
      <c r="F2020" s="27">
        <v>0</v>
      </c>
      <c r="G2020" s="27" t="s">
        <v>1772</v>
      </c>
    </row>
    <row r="2021" spans="2:7">
      <c r="B2021" s="31" t="s">
        <v>2087</v>
      </c>
      <c r="C2021" s="27" t="s">
        <v>1747</v>
      </c>
      <c r="D2021" s="27">
        <v>90</v>
      </c>
      <c r="E2021" s="27">
        <v>900</v>
      </c>
      <c r="F2021" s="27">
        <v>9000</v>
      </c>
      <c r="G2021" s="27" t="s">
        <v>298</v>
      </c>
    </row>
    <row r="2022" spans="2:7">
      <c r="B2022" s="31" t="s">
        <v>2087</v>
      </c>
      <c r="C2022" s="27" t="s">
        <v>1747</v>
      </c>
      <c r="D2022" s="27">
        <v>90</v>
      </c>
      <c r="E2022" s="27">
        <v>900</v>
      </c>
      <c r="F2022" s="27">
        <v>9009</v>
      </c>
      <c r="G2022" s="27" t="s">
        <v>299</v>
      </c>
    </row>
    <row r="2023" spans="2:7">
      <c r="B2023" s="31" t="s">
        <v>2087</v>
      </c>
      <c r="C2023" s="27" t="s">
        <v>1747</v>
      </c>
      <c r="D2023" s="27">
        <v>90</v>
      </c>
      <c r="E2023" s="27">
        <v>901</v>
      </c>
      <c r="F2023" s="27">
        <v>0</v>
      </c>
      <c r="G2023" s="27" t="s">
        <v>1773</v>
      </c>
    </row>
    <row r="2024" spans="2:7">
      <c r="B2024" s="31" t="s">
        <v>2087</v>
      </c>
      <c r="C2024" s="27" t="s">
        <v>1747</v>
      </c>
      <c r="D2024" s="27">
        <v>90</v>
      </c>
      <c r="E2024" s="27">
        <v>901</v>
      </c>
      <c r="F2024" s="27">
        <v>9011</v>
      </c>
      <c r="G2024" s="27" t="s">
        <v>1774</v>
      </c>
    </row>
    <row r="2025" spans="2:7">
      <c r="B2025" s="31" t="s">
        <v>2087</v>
      </c>
      <c r="C2025" s="27" t="s">
        <v>1747</v>
      </c>
      <c r="D2025" s="27">
        <v>90</v>
      </c>
      <c r="E2025" s="27">
        <v>901</v>
      </c>
      <c r="F2025" s="27">
        <v>9012</v>
      </c>
      <c r="G2025" s="27" t="s">
        <v>1775</v>
      </c>
    </row>
    <row r="2026" spans="2:7">
      <c r="B2026" s="31" t="s">
        <v>2087</v>
      </c>
      <c r="C2026" s="27" t="s">
        <v>1747</v>
      </c>
      <c r="D2026" s="27">
        <v>90</v>
      </c>
      <c r="E2026" s="27">
        <v>902</v>
      </c>
      <c r="F2026" s="27">
        <v>0</v>
      </c>
      <c r="G2026" s="27" t="s">
        <v>1776</v>
      </c>
    </row>
    <row r="2027" spans="2:7">
      <c r="B2027" s="31" t="s">
        <v>2087</v>
      </c>
      <c r="C2027" s="27" t="s">
        <v>1747</v>
      </c>
      <c r="D2027" s="27">
        <v>90</v>
      </c>
      <c r="E2027" s="27">
        <v>902</v>
      </c>
      <c r="F2027" s="27">
        <v>9021</v>
      </c>
      <c r="G2027" s="27" t="s">
        <v>1776</v>
      </c>
    </row>
    <row r="2028" spans="2:7">
      <c r="B2028" s="31" t="s">
        <v>2087</v>
      </c>
      <c r="C2028" s="27" t="s">
        <v>1747</v>
      </c>
      <c r="D2028" s="27">
        <v>90</v>
      </c>
      <c r="E2028" s="27">
        <v>903</v>
      </c>
      <c r="F2028" s="27">
        <v>0</v>
      </c>
      <c r="G2028" s="27" t="s">
        <v>1777</v>
      </c>
    </row>
    <row r="2029" spans="2:7">
      <c r="B2029" s="31" t="s">
        <v>2087</v>
      </c>
      <c r="C2029" s="27" t="s">
        <v>1747</v>
      </c>
      <c r="D2029" s="27">
        <v>90</v>
      </c>
      <c r="E2029" s="27">
        <v>903</v>
      </c>
      <c r="F2029" s="27">
        <v>9031</v>
      </c>
      <c r="G2029" s="27" t="s">
        <v>1777</v>
      </c>
    </row>
    <row r="2030" spans="2:7">
      <c r="B2030" s="31" t="s">
        <v>2087</v>
      </c>
      <c r="C2030" s="27" t="s">
        <v>1747</v>
      </c>
      <c r="D2030" s="27">
        <v>90</v>
      </c>
      <c r="E2030" s="27">
        <v>909</v>
      </c>
      <c r="F2030" s="27">
        <v>0</v>
      </c>
      <c r="G2030" s="27" t="s">
        <v>1778</v>
      </c>
    </row>
    <row r="2031" spans="2:7">
      <c r="B2031" s="31" t="s">
        <v>2087</v>
      </c>
      <c r="C2031" s="27" t="s">
        <v>1747</v>
      </c>
      <c r="D2031" s="27">
        <v>90</v>
      </c>
      <c r="E2031" s="27">
        <v>909</v>
      </c>
      <c r="F2031" s="27">
        <v>9091</v>
      </c>
      <c r="G2031" s="27" t="s">
        <v>1779</v>
      </c>
    </row>
    <row r="2032" spans="2:7">
      <c r="B2032" s="31" t="s">
        <v>2087</v>
      </c>
      <c r="C2032" s="27" t="s">
        <v>1747</v>
      </c>
      <c r="D2032" s="27">
        <v>90</v>
      </c>
      <c r="E2032" s="27">
        <v>909</v>
      </c>
      <c r="F2032" s="27">
        <v>9092</v>
      </c>
      <c r="G2032" s="27" t="s">
        <v>1780</v>
      </c>
    </row>
    <row r="2033" spans="2:7">
      <c r="B2033" s="31" t="s">
        <v>2087</v>
      </c>
      <c r="C2033" s="27" t="s">
        <v>1747</v>
      </c>
      <c r="D2033" s="27">
        <v>90</v>
      </c>
      <c r="E2033" s="27">
        <v>909</v>
      </c>
      <c r="F2033" s="27">
        <v>9093</v>
      </c>
      <c r="G2033" s="27" t="s">
        <v>1781</v>
      </c>
    </row>
    <row r="2034" spans="2:7">
      <c r="B2034" s="31" t="s">
        <v>2087</v>
      </c>
      <c r="C2034" s="27" t="s">
        <v>1747</v>
      </c>
      <c r="D2034" s="27">
        <v>90</v>
      </c>
      <c r="E2034" s="27">
        <v>909</v>
      </c>
      <c r="F2034" s="27">
        <v>9094</v>
      </c>
      <c r="G2034" s="27" t="s">
        <v>1782</v>
      </c>
    </row>
    <row r="2035" spans="2:7">
      <c r="B2035" s="31" t="s">
        <v>2087</v>
      </c>
      <c r="C2035" s="27" t="s">
        <v>1747</v>
      </c>
      <c r="D2035" s="27">
        <v>90</v>
      </c>
      <c r="E2035" s="27">
        <v>909</v>
      </c>
      <c r="F2035" s="27">
        <v>9099</v>
      </c>
      <c r="G2035" s="27" t="s">
        <v>1783</v>
      </c>
    </row>
    <row r="2036" spans="2:7">
      <c r="B2036" s="31" t="s">
        <v>2087</v>
      </c>
      <c r="C2036" s="27" t="s">
        <v>1747</v>
      </c>
      <c r="D2036" s="27">
        <v>91</v>
      </c>
      <c r="E2036" s="27">
        <v>0</v>
      </c>
      <c r="F2036" s="27">
        <v>0</v>
      </c>
      <c r="G2036" s="27" t="s">
        <v>1784</v>
      </c>
    </row>
    <row r="2037" spans="2:7">
      <c r="B2037" s="31" t="s">
        <v>2087</v>
      </c>
      <c r="C2037" s="27" t="s">
        <v>1747</v>
      </c>
      <c r="D2037" s="27">
        <v>91</v>
      </c>
      <c r="E2037" s="27">
        <v>910</v>
      </c>
      <c r="F2037" s="27">
        <v>0</v>
      </c>
      <c r="G2037" s="27" t="s">
        <v>1785</v>
      </c>
    </row>
    <row r="2038" spans="2:7">
      <c r="B2038" s="31" t="s">
        <v>2087</v>
      </c>
      <c r="C2038" s="27" t="s">
        <v>1747</v>
      </c>
      <c r="D2038" s="27">
        <v>91</v>
      </c>
      <c r="E2038" s="27">
        <v>910</v>
      </c>
      <c r="F2038" s="27">
        <v>9100</v>
      </c>
      <c r="G2038" s="27" t="s">
        <v>298</v>
      </c>
    </row>
    <row r="2039" spans="2:7">
      <c r="B2039" s="31" t="s">
        <v>2087</v>
      </c>
      <c r="C2039" s="27" t="s">
        <v>1747</v>
      </c>
      <c r="D2039" s="27">
        <v>91</v>
      </c>
      <c r="E2039" s="27">
        <v>910</v>
      </c>
      <c r="F2039" s="27">
        <v>9109</v>
      </c>
      <c r="G2039" s="27" t="s">
        <v>299</v>
      </c>
    </row>
    <row r="2040" spans="2:7">
      <c r="B2040" s="31" t="s">
        <v>2087</v>
      </c>
      <c r="C2040" s="27" t="s">
        <v>1747</v>
      </c>
      <c r="D2040" s="27">
        <v>91</v>
      </c>
      <c r="E2040" s="27">
        <v>911</v>
      </c>
      <c r="F2040" s="27">
        <v>0</v>
      </c>
      <c r="G2040" s="27" t="s">
        <v>1786</v>
      </c>
    </row>
    <row r="2041" spans="2:7">
      <c r="B2041" s="31" t="s">
        <v>2087</v>
      </c>
      <c r="C2041" s="27" t="s">
        <v>1747</v>
      </c>
      <c r="D2041" s="27">
        <v>91</v>
      </c>
      <c r="E2041" s="27">
        <v>911</v>
      </c>
      <c r="F2041" s="27">
        <v>9111</v>
      </c>
      <c r="G2041" s="27" t="s">
        <v>1786</v>
      </c>
    </row>
    <row r="2042" spans="2:7">
      <c r="B2042" s="31" t="s">
        <v>2087</v>
      </c>
      <c r="C2042" s="27" t="s">
        <v>1747</v>
      </c>
      <c r="D2042" s="27">
        <v>91</v>
      </c>
      <c r="E2042" s="27">
        <v>912</v>
      </c>
      <c r="F2042" s="27">
        <v>0</v>
      </c>
      <c r="G2042" s="27" t="s">
        <v>1787</v>
      </c>
    </row>
    <row r="2043" spans="2:7">
      <c r="B2043" s="31" t="s">
        <v>2087</v>
      </c>
      <c r="C2043" s="27" t="s">
        <v>1747</v>
      </c>
      <c r="D2043" s="27">
        <v>91</v>
      </c>
      <c r="E2043" s="27">
        <v>912</v>
      </c>
      <c r="F2043" s="27">
        <v>9121</v>
      </c>
      <c r="G2043" s="27" t="s">
        <v>1787</v>
      </c>
    </row>
    <row r="2044" spans="2:7">
      <c r="B2044" s="31" t="s">
        <v>2087</v>
      </c>
      <c r="C2044" s="27" t="s">
        <v>1747</v>
      </c>
      <c r="D2044" s="27">
        <v>92</v>
      </c>
      <c r="E2044" s="27">
        <v>0</v>
      </c>
      <c r="F2044" s="27">
        <v>0</v>
      </c>
      <c r="G2044" s="27" t="s">
        <v>1788</v>
      </c>
    </row>
    <row r="2045" spans="2:7">
      <c r="B2045" s="31" t="s">
        <v>2087</v>
      </c>
      <c r="C2045" s="27" t="s">
        <v>1747</v>
      </c>
      <c r="D2045" s="27">
        <v>92</v>
      </c>
      <c r="E2045" s="27">
        <v>920</v>
      </c>
      <c r="F2045" s="27">
        <v>0</v>
      </c>
      <c r="G2045" s="27" t="s">
        <v>1789</v>
      </c>
    </row>
    <row r="2046" spans="2:7">
      <c r="B2046" s="31" t="s">
        <v>2087</v>
      </c>
      <c r="C2046" s="27" t="s">
        <v>1747</v>
      </c>
      <c r="D2046" s="27">
        <v>92</v>
      </c>
      <c r="E2046" s="27">
        <v>920</v>
      </c>
      <c r="F2046" s="27">
        <v>9200</v>
      </c>
      <c r="G2046" s="27" t="s">
        <v>298</v>
      </c>
    </row>
    <row r="2047" spans="2:7">
      <c r="B2047" s="31" t="s">
        <v>2087</v>
      </c>
      <c r="C2047" s="27" t="s">
        <v>1747</v>
      </c>
      <c r="D2047" s="27">
        <v>92</v>
      </c>
      <c r="E2047" s="27">
        <v>920</v>
      </c>
      <c r="F2047" s="27">
        <v>9209</v>
      </c>
      <c r="G2047" s="27" t="s">
        <v>299</v>
      </c>
    </row>
    <row r="2048" spans="2:7">
      <c r="B2048" s="31" t="s">
        <v>2087</v>
      </c>
      <c r="C2048" s="27" t="s">
        <v>1747</v>
      </c>
      <c r="D2048" s="27">
        <v>92</v>
      </c>
      <c r="E2048" s="27">
        <v>921</v>
      </c>
      <c r="F2048" s="27">
        <v>0</v>
      </c>
      <c r="G2048" s="27" t="s">
        <v>1790</v>
      </c>
    </row>
    <row r="2049" spans="2:7">
      <c r="B2049" s="31" t="s">
        <v>2087</v>
      </c>
      <c r="C2049" s="27" t="s">
        <v>1747</v>
      </c>
      <c r="D2049" s="27">
        <v>92</v>
      </c>
      <c r="E2049" s="27">
        <v>921</v>
      </c>
      <c r="F2049" s="27">
        <v>9211</v>
      </c>
      <c r="G2049" s="27" t="s">
        <v>1791</v>
      </c>
    </row>
    <row r="2050" spans="2:7">
      <c r="B2050" s="31" t="s">
        <v>2087</v>
      </c>
      <c r="C2050" s="27" t="s">
        <v>1747</v>
      </c>
      <c r="D2050" s="27">
        <v>92</v>
      </c>
      <c r="E2050" s="27">
        <v>921</v>
      </c>
      <c r="F2050" s="27">
        <v>9212</v>
      </c>
      <c r="G2050" s="27" t="s">
        <v>1792</v>
      </c>
    </row>
    <row r="2051" spans="2:7">
      <c r="B2051" s="31" t="s">
        <v>2087</v>
      </c>
      <c r="C2051" s="27" t="s">
        <v>1747</v>
      </c>
      <c r="D2051" s="27">
        <v>92</v>
      </c>
      <c r="E2051" s="27">
        <v>922</v>
      </c>
      <c r="F2051" s="27">
        <v>0</v>
      </c>
      <c r="G2051" s="27" t="s">
        <v>1793</v>
      </c>
    </row>
    <row r="2052" spans="2:7">
      <c r="B2052" s="31" t="s">
        <v>2087</v>
      </c>
      <c r="C2052" s="27" t="s">
        <v>1747</v>
      </c>
      <c r="D2052" s="27">
        <v>92</v>
      </c>
      <c r="E2052" s="27">
        <v>922</v>
      </c>
      <c r="F2052" s="27">
        <v>9221</v>
      </c>
      <c r="G2052" s="27" t="s">
        <v>1794</v>
      </c>
    </row>
    <row r="2053" spans="2:7">
      <c r="B2053" s="31" t="s">
        <v>2087</v>
      </c>
      <c r="C2053" s="27" t="s">
        <v>1747</v>
      </c>
      <c r="D2053" s="27">
        <v>92</v>
      </c>
      <c r="E2053" s="27">
        <v>922</v>
      </c>
      <c r="F2053" s="27">
        <v>9229</v>
      </c>
      <c r="G2053" s="27" t="s">
        <v>1795</v>
      </c>
    </row>
    <row r="2054" spans="2:7">
      <c r="B2054" s="31" t="s">
        <v>2087</v>
      </c>
      <c r="C2054" s="27" t="s">
        <v>1747</v>
      </c>
      <c r="D2054" s="27">
        <v>92</v>
      </c>
      <c r="E2054" s="27">
        <v>923</v>
      </c>
      <c r="F2054" s="27">
        <v>0</v>
      </c>
      <c r="G2054" s="27" t="s">
        <v>1796</v>
      </c>
    </row>
    <row r="2055" spans="2:7">
      <c r="B2055" s="31" t="s">
        <v>2087</v>
      </c>
      <c r="C2055" s="27" t="s">
        <v>1747</v>
      </c>
      <c r="D2055" s="27">
        <v>92</v>
      </c>
      <c r="E2055" s="27">
        <v>923</v>
      </c>
      <c r="F2055" s="27">
        <v>9231</v>
      </c>
      <c r="G2055" s="27" t="s">
        <v>1796</v>
      </c>
    </row>
    <row r="2056" spans="2:7">
      <c r="B2056" s="31" t="s">
        <v>2087</v>
      </c>
      <c r="C2056" s="27" t="s">
        <v>1747</v>
      </c>
      <c r="D2056" s="27">
        <v>92</v>
      </c>
      <c r="E2056" s="27">
        <v>929</v>
      </c>
      <c r="F2056" s="27">
        <v>0</v>
      </c>
      <c r="G2056" s="27" t="s">
        <v>1797</v>
      </c>
    </row>
    <row r="2057" spans="2:7">
      <c r="B2057" s="31" t="s">
        <v>2087</v>
      </c>
      <c r="C2057" s="27" t="s">
        <v>1747</v>
      </c>
      <c r="D2057" s="27">
        <v>92</v>
      </c>
      <c r="E2057" s="27">
        <v>929</v>
      </c>
      <c r="F2057" s="27">
        <v>9291</v>
      </c>
      <c r="G2057" s="27" t="s">
        <v>1798</v>
      </c>
    </row>
    <row r="2058" spans="2:7">
      <c r="B2058" s="31" t="s">
        <v>2087</v>
      </c>
      <c r="C2058" s="27" t="s">
        <v>1747</v>
      </c>
      <c r="D2058" s="27">
        <v>92</v>
      </c>
      <c r="E2058" s="27">
        <v>929</v>
      </c>
      <c r="F2058" s="27">
        <v>9292</v>
      </c>
      <c r="G2058" s="27" t="s">
        <v>1799</v>
      </c>
    </row>
    <row r="2059" spans="2:7">
      <c r="B2059" s="31" t="s">
        <v>2087</v>
      </c>
      <c r="C2059" s="27" t="s">
        <v>1747</v>
      </c>
      <c r="D2059" s="27">
        <v>92</v>
      </c>
      <c r="E2059" s="27">
        <v>929</v>
      </c>
      <c r="F2059" s="27">
        <v>9293</v>
      </c>
      <c r="G2059" s="27" t="s">
        <v>1800</v>
      </c>
    </row>
    <row r="2060" spans="2:7">
      <c r="B2060" s="31" t="s">
        <v>2087</v>
      </c>
      <c r="C2060" s="27" t="s">
        <v>1747</v>
      </c>
      <c r="D2060" s="27">
        <v>92</v>
      </c>
      <c r="E2060" s="27">
        <v>929</v>
      </c>
      <c r="F2060" s="27">
        <v>9294</v>
      </c>
      <c r="G2060" s="27" t="s">
        <v>1801</v>
      </c>
    </row>
    <row r="2061" spans="2:7">
      <c r="B2061" s="31" t="s">
        <v>2087</v>
      </c>
      <c r="C2061" s="27" t="s">
        <v>1747</v>
      </c>
      <c r="D2061" s="27">
        <v>92</v>
      </c>
      <c r="E2061" s="27">
        <v>929</v>
      </c>
      <c r="F2061" s="27">
        <v>9299</v>
      </c>
      <c r="G2061" s="27" t="s">
        <v>1802</v>
      </c>
    </row>
    <row r="2062" spans="2:7">
      <c r="B2062" s="31" t="s">
        <v>2087</v>
      </c>
      <c r="C2062" s="27" t="s">
        <v>1747</v>
      </c>
      <c r="D2062" s="27">
        <v>93</v>
      </c>
      <c r="E2062" s="27">
        <v>0</v>
      </c>
      <c r="F2062" s="27">
        <v>0</v>
      </c>
      <c r="G2062" s="27" t="s">
        <v>1803</v>
      </c>
    </row>
    <row r="2063" spans="2:7">
      <c r="B2063" s="31" t="s">
        <v>2087</v>
      </c>
      <c r="C2063" s="27" t="s">
        <v>1747</v>
      </c>
      <c r="D2063" s="27">
        <v>93</v>
      </c>
      <c r="E2063" s="27">
        <v>931</v>
      </c>
      <c r="F2063" s="27">
        <v>0</v>
      </c>
      <c r="G2063" s="27" t="s">
        <v>1804</v>
      </c>
    </row>
    <row r="2064" spans="2:7">
      <c r="B2064" s="31" t="s">
        <v>2087</v>
      </c>
      <c r="C2064" s="27" t="s">
        <v>1747</v>
      </c>
      <c r="D2064" s="27">
        <v>93</v>
      </c>
      <c r="E2064" s="27">
        <v>931</v>
      </c>
      <c r="F2064" s="27">
        <v>9311</v>
      </c>
      <c r="G2064" s="27" t="s">
        <v>1805</v>
      </c>
    </row>
    <row r="2065" spans="2:7">
      <c r="B2065" s="31" t="s">
        <v>2087</v>
      </c>
      <c r="C2065" s="27" t="s">
        <v>1747</v>
      </c>
      <c r="D2065" s="27">
        <v>93</v>
      </c>
      <c r="E2065" s="27">
        <v>931</v>
      </c>
      <c r="F2065" s="27">
        <v>9312</v>
      </c>
      <c r="G2065" s="27" t="s">
        <v>1806</v>
      </c>
    </row>
    <row r="2066" spans="2:7">
      <c r="B2066" s="31" t="s">
        <v>2087</v>
      </c>
      <c r="C2066" s="27" t="s">
        <v>1747</v>
      </c>
      <c r="D2066" s="27">
        <v>93</v>
      </c>
      <c r="E2066" s="27">
        <v>932</v>
      </c>
      <c r="F2066" s="27">
        <v>0</v>
      </c>
      <c r="G2066" s="27" t="s">
        <v>1807</v>
      </c>
    </row>
    <row r="2067" spans="2:7">
      <c r="B2067" s="31" t="s">
        <v>2087</v>
      </c>
      <c r="C2067" s="27" t="s">
        <v>1747</v>
      </c>
      <c r="D2067" s="27">
        <v>93</v>
      </c>
      <c r="E2067" s="27">
        <v>932</v>
      </c>
      <c r="F2067" s="27">
        <v>9321</v>
      </c>
      <c r="G2067" s="27" t="s">
        <v>1807</v>
      </c>
    </row>
    <row r="2068" spans="2:7">
      <c r="B2068" s="31" t="s">
        <v>2087</v>
      </c>
      <c r="C2068" s="27" t="s">
        <v>1747</v>
      </c>
      <c r="D2068" s="27">
        <v>93</v>
      </c>
      <c r="E2068" s="27">
        <v>933</v>
      </c>
      <c r="F2068" s="27">
        <v>0</v>
      </c>
      <c r="G2068" s="27" t="s">
        <v>1808</v>
      </c>
    </row>
    <row r="2069" spans="2:7">
      <c r="B2069" s="31" t="s">
        <v>2087</v>
      </c>
      <c r="C2069" s="27" t="s">
        <v>1747</v>
      </c>
      <c r="D2069" s="27">
        <v>93</v>
      </c>
      <c r="E2069" s="27">
        <v>933</v>
      </c>
      <c r="F2069" s="27">
        <v>9331</v>
      </c>
      <c r="G2069" s="27" t="s">
        <v>1809</v>
      </c>
    </row>
    <row r="2070" spans="2:7">
      <c r="B2070" s="31" t="s">
        <v>2087</v>
      </c>
      <c r="C2070" s="27" t="s">
        <v>1747</v>
      </c>
      <c r="D2070" s="27">
        <v>93</v>
      </c>
      <c r="E2070" s="27">
        <v>933</v>
      </c>
      <c r="F2070" s="27">
        <v>9332</v>
      </c>
      <c r="G2070" s="27" t="s">
        <v>1810</v>
      </c>
    </row>
    <row r="2071" spans="2:7">
      <c r="B2071" s="31" t="s">
        <v>2087</v>
      </c>
      <c r="C2071" s="27" t="s">
        <v>1747</v>
      </c>
      <c r="D2071" s="27">
        <v>93</v>
      </c>
      <c r="E2071" s="27">
        <v>934</v>
      </c>
      <c r="F2071" s="27">
        <v>0</v>
      </c>
      <c r="G2071" s="27" t="s">
        <v>1811</v>
      </c>
    </row>
    <row r="2072" spans="2:7">
      <c r="B2072" s="31" t="s">
        <v>2087</v>
      </c>
      <c r="C2072" s="27" t="s">
        <v>1747</v>
      </c>
      <c r="D2072" s="27">
        <v>93</v>
      </c>
      <c r="E2072" s="27">
        <v>934</v>
      </c>
      <c r="F2072" s="27">
        <v>9341</v>
      </c>
      <c r="G2072" s="27" t="s">
        <v>1811</v>
      </c>
    </row>
    <row r="2073" spans="2:7">
      <c r="B2073" s="31" t="s">
        <v>2087</v>
      </c>
      <c r="C2073" s="27" t="s">
        <v>1747</v>
      </c>
      <c r="D2073" s="27">
        <v>93</v>
      </c>
      <c r="E2073" s="27">
        <v>939</v>
      </c>
      <c r="F2073" s="27">
        <v>0</v>
      </c>
      <c r="G2073" s="27" t="s">
        <v>1812</v>
      </c>
    </row>
    <row r="2074" spans="2:7">
      <c r="B2074" s="31" t="s">
        <v>2087</v>
      </c>
      <c r="C2074" s="27" t="s">
        <v>1747</v>
      </c>
      <c r="D2074" s="27">
        <v>93</v>
      </c>
      <c r="E2074" s="27">
        <v>939</v>
      </c>
      <c r="F2074" s="27">
        <v>9399</v>
      </c>
      <c r="G2074" s="27" t="s">
        <v>1812</v>
      </c>
    </row>
    <row r="2075" spans="2:7">
      <c r="B2075" s="31" t="s">
        <v>2087</v>
      </c>
      <c r="C2075" s="27" t="s">
        <v>1747</v>
      </c>
      <c r="D2075" s="27">
        <v>94</v>
      </c>
      <c r="E2075" s="27">
        <v>0</v>
      </c>
      <c r="F2075" s="27">
        <v>0</v>
      </c>
      <c r="G2075" s="27" t="s">
        <v>1813</v>
      </c>
    </row>
    <row r="2076" spans="2:7">
      <c r="B2076" s="31" t="s">
        <v>2087</v>
      </c>
      <c r="C2076" s="27" t="s">
        <v>1747</v>
      </c>
      <c r="D2076" s="27">
        <v>94</v>
      </c>
      <c r="E2076" s="27">
        <v>941</v>
      </c>
      <c r="F2076" s="27">
        <v>0</v>
      </c>
      <c r="G2076" s="27" t="s">
        <v>1814</v>
      </c>
    </row>
    <row r="2077" spans="2:7">
      <c r="B2077" s="31" t="s">
        <v>2087</v>
      </c>
      <c r="C2077" s="27" t="s">
        <v>1747</v>
      </c>
      <c r="D2077" s="27">
        <v>94</v>
      </c>
      <c r="E2077" s="27">
        <v>941</v>
      </c>
      <c r="F2077" s="27">
        <v>9411</v>
      </c>
      <c r="G2077" s="27" t="s">
        <v>1815</v>
      </c>
    </row>
    <row r="2078" spans="2:7">
      <c r="B2078" s="31" t="s">
        <v>2087</v>
      </c>
      <c r="C2078" s="27" t="s">
        <v>1747</v>
      </c>
      <c r="D2078" s="27">
        <v>94</v>
      </c>
      <c r="E2078" s="27">
        <v>941</v>
      </c>
      <c r="F2078" s="27">
        <v>9412</v>
      </c>
      <c r="G2078" s="27" t="s">
        <v>1816</v>
      </c>
    </row>
    <row r="2079" spans="2:7">
      <c r="B2079" s="31" t="s">
        <v>2087</v>
      </c>
      <c r="C2079" s="27" t="s">
        <v>1747</v>
      </c>
      <c r="D2079" s="27">
        <v>94</v>
      </c>
      <c r="E2079" s="27">
        <v>942</v>
      </c>
      <c r="F2079" s="27">
        <v>0</v>
      </c>
      <c r="G2079" s="27" t="s">
        <v>1817</v>
      </c>
    </row>
    <row r="2080" spans="2:7">
      <c r="B2080" s="31" t="s">
        <v>2087</v>
      </c>
      <c r="C2080" s="27" t="s">
        <v>1747</v>
      </c>
      <c r="D2080" s="27">
        <v>94</v>
      </c>
      <c r="E2080" s="27">
        <v>942</v>
      </c>
      <c r="F2080" s="27">
        <v>9421</v>
      </c>
      <c r="G2080" s="27" t="s">
        <v>1818</v>
      </c>
    </row>
    <row r="2081" spans="2:7">
      <c r="B2081" s="31" t="s">
        <v>2087</v>
      </c>
      <c r="C2081" s="27" t="s">
        <v>1747</v>
      </c>
      <c r="D2081" s="27">
        <v>94</v>
      </c>
      <c r="E2081" s="27">
        <v>942</v>
      </c>
      <c r="F2081" s="27">
        <v>9422</v>
      </c>
      <c r="G2081" s="27" t="s">
        <v>1819</v>
      </c>
    </row>
    <row r="2082" spans="2:7">
      <c r="B2082" s="31" t="s">
        <v>2087</v>
      </c>
      <c r="C2082" s="27" t="s">
        <v>1747</v>
      </c>
      <c r="D2082" s="27">
        <v>94</v>
      </c>
      <c r="E2082" s="27">
        <v>943</v>
      </c>
      <c r="F2082" s="27">
        <v>0</v>
      </c>
      <c r="G2082" s="27" t="s">
        <v>1820</v>
      </c>
    </row>
    <row r="2083" spans="2:7">
      <c r="B2083" s="31" t="s">
        <v>2087</v>
      </c>
      <c r="C2083" s="27" t="s">
        <v>1747</v>
      </c>
      <c r="D2083" s="27">
        <v>94</v>
      </c>
      <c r="E2083" s="27">
        <v>943</v>
      </c>
      <c r="F2083" s="27">
        <v>9431</v>
      </c>
      <c r="G2083" s="27" t="s">
        <v>1821</v>
      </c>
    </row>
    <row r="2084" spans="2:7">
      <c r="B2084" s="31" t="s">
        <v>2087</v>
      </c>
      <c r="C2084" s="27" t="s">
        <v>1747</v>
      </c>
      <c r="D2084" s="27">
        <v>94</v>
      </c>
      <c r="E2084" s="27">
        <v>943</v>
      </c>
      <c r="F2084" s="27">
        <v>9432</v>
      </c>
      <c r="G2084" s="27" t="s">
        <v>1822</v>
      </c>
    </row>
    <row r="2085" spans="2:7">
      <c r="B2085" s="31" t="s">
        <v>2087</v>
      </c>
      <c r="C2085" s="27" t="s">
        <v>1747</v>
      </c>
      <c r="D2085" s="27">
        <v>94</v>
      </c>
      <c r="E2085" s="27">
        <v>949</v>
      </c>
      <c r="F2085" s="27">
        <v>0</v>
      </c>
      <c r="G2085" s="27" t="s">
        <v>1823</v>
      </c>
    </row>
    <row r="2086" spans="2:7">
      <c r="B2086" s="31" t="s">
        <v>2087</v>
      </c>
      <c r="C2086" s="27" t="s">
        <v>1747</v>
      </c>
      <c r="D2086" s="27">
        <v>94</v>
      </c>
      <c r="E2086" s="27">
        <v>949</v>
      </c>
      <c r="F2086" s="27">
        <v>9491</v>
      </c>
      <c r="G2086" s="27" t="s">
        <v>1824</v>
      </c>
    </row>
    <row r="2087" spans="2:7">
      <c r="B2087" s="31" t="s">
        <v>2087</v>
      </c>
      <c r="C2087" s="27" t="s">
        <v>1747</v>
      </c>
      <c r="D2087" s="27">
        <v>94</v>
      </c>
      <c r="E2087" s="27">
        <v>949</v>
      </c>
      <c r="F2087" s="27">
        <v>9499</v>
      </c>
      <c r="G2087" s="27" t="s">
        <v>1825</v>
      </c>
    </row>
    <row r="2088" spans="2:7">
      <c r="B2088" s="31" t="s">
        <v>2087</v>
      </c>
      <c r="C2088" s="27" t="s">
        <v>1747</v>
      </c>
      <c r="D2088" s="27">
        <v>95</v>
      </c>
      <c r="E2088" s="27">
        <v>0</v>
      </c>
      <c r="F2088" s="27">
        <v>0</v>
      </c>
      <c r="G2088" s="27" t="s">
        <v>1826</v>
      </c>
    </row>
    <row r="2089" spans="2:7">
      <c r="B2089" s="31" t="s">
        <v>2087</v>
      </c>
      <c r="C2089" s="27" t="s">
        <v>1747</v>
      </c>
      <c r="D2089" s="27">
        <v>95</v>
      </c>
      <c r="E2089" s="27">
        <v>950</v>
      </c>
      <c r="F2089" s="27">
        <v>0</v>
      </c>
      <c r="G2089" s="27" t="s">
        <v>1827</v>
      </c>
    </row>
    <row r="2090" spans="2:7">
      <c r="B2090" s="31" t="s">
        <v>2087</v>
      </c>
      <c r="C2090" s="27" t="s">
        <v>1747</v>
      </c>
      <c r="D2090" s="27">
        <v>95</v>
      </c>
      <c r="E2090" s="27">
        <v>950</v>
      </c>
      <c r="F2090" s="27">
        <v>9501</v>
      </c>
      <c r="G2090" s="27" t="s">
        <v>1338</v>
      </c>
    </row>
    <row r="2091" spans="2:7">
      <c r="B2091" s="31" t="s">
        <v>2087</v>
      </c>
      <c r="C2091" s="27" t="s">
        <v>1747</v>
      </c>
      <c r="D2091" s="27">
        <v>95</v>
      </c>
      <c r="E2091" s="27">
        <v>951</v>
      </c>
      <c r="F2091" s="27">
        <v>0</v>
      </c>
      <c r="G2091" s="27" t="s">
        <v>1828</v>
      </c>
    </row>
    <row r="2092" spans="2:7">
      <c r="B2092" s="31" t="s">
        <v>2087</v>
      </c>
      <c r="C2092" s="27" t="s">
        <v>1747</v>
      </c>
      <c r="D2092" s="27">
        <v>95</v>
      </c>
      <c r="E2092" s="27">
        <v>951</v>
      </c>
      <c r="F2092" s="27">
        <v>9511</v>
      </c>
      <c r="G2092" s="27" t="s">
        <v>1828</v>
      </c>
    </row>
    <row r="2093" spans="2:7">
      <c r="B2093" s="31" t="s">
        <v>2087</v>
      </c>
      <c r="C2093" s="27" t="s">
        <v>1747</v>
      </c>
      <c r="D2093" s="27">
        <v>95</v>
      </c>
      <c r="E2093" s="27">
        <v>952</v>
      </c>
      <c r="F2093" s="27">
        <v>0</v>
      </c>
      <c r="G2093" s="27" t="s">
        <v>1829</v>
      </c>
    </row>
    <row r="2094" spans="2:7">
      <c r="B2094" s="31" t="s">
        <v>2087</v>
      </c>
      <c r="C2094" s="27" t="s">
        <v>1747</v>
      </c>
      <c r="D2094" s="27">
        <v>95</v>
      </c>
      <c r="E2094" s="27">
        <v>952</v>
      </c>
      <c r="F2094" s="27">
        <v>9521</v>
      </c>
      <c r="G2094" s="27" t="s">
        <v>1829</v>
      </c>
    </row>
    <row r="2095" spans="2:7">
      <c r="B2095" s="31" t="s">
        <v>2087</v>
      </c>
      <c r="C2095" s="27" t="s">
        <v>1747</v>
      </c>
      <c r="D2095" s="27">
        <v>95</v>
      </c>
      <c r="E2095" s="27">
        <v>959</v>
      </c>
      <c r="F2095" s="27">
        <v>0</v>
      </c>
      <c r="G2095" s="27" t="s">
        <v>1830</v>
      </c>
    </row>
    <row r="2096" spans="2:7">
      <c r="B2096" s="31" t="s">
        <v>2087</v>
      </c>
      <c r="C2096" s="27" t="s">
        <v>1747</v>
      </c>
      <c r="D2096" s="27">
        <v>95</v>
      </c>
      <c r="E2096" s="27">
        <v>959</v>
      </c>
      <c r="F2096" s="27">
        <v>9599</v>
      </c>
      <c r="G2096" s="27" t="s">
        <v>1830</v>
      </c>
    </row>
    <row r="2097" spans="2:7">
      <c r="B2097" s="31" t="s">
        <v>2087</v>
      </c>
      <c r="C2097" s="27" t="s">
        <v>1747</v>
      </c>
      <c r="D2097" s="27">
        <v>96</v>
      </c>
      <c r="E2097" s="27">
        <v>0</v>
      </c>
      <c r="F2097" s="27">
        <v>0</v>
      </c>
      <c r="G2097" s="27" t="s">
        <v>1831</v>
      </c>
    </row>
    <row r="2098" spans="2:7">
      <c r="B2098" s="31" t="s">
        <v>2087</v>
      </c>
      <c r="C2098" s="27" t="s">
        <v>1747</v>
      </c>
      <c r="D2098" s="27">
        <v>96</v>
      </c>
      <c r="E2098" s="27">
        <v>961</v>
      </c>
      <c r="F2098" s="27">
        <v>0</v>
      </c>
      <c r="G2098" s="27" t="s">
        <v>1832</v>
      </c>
    </row>
    <row r="2099" spans="2:7">
      <c r="B2099" s="31" t="s">
        <v>2087</v>
      </c>
      <c r="C2099" s="27" t="s">
        <v>1747</v>
      </c>
      <c r="D2099" s="27">
        <v>96</v>
      </c>
      <c r="E2099" s="27">
        <v>961</v>
      </c>
      <c r="F2099" s="27">
        <v>9611</v>
      </c>
      <c r="G2099" s="27" t="s">
        <v>1832</v>
      </c>
    </row>
    <row r="2100" spans="2:7">
      <c r="B2100" s="31" t="s">
        <v>2087</v>
      </c>
      <c r="C2100" s="27" t="s">
        <v>1747</v>
      </c>
      <c r="D2100" s="27">
        <v>96</v>
      </c>
      <c r="E2100" s="27">
        <v>969</v>
      </c>
      <c r="F2100" s="27">
        <v>0</v>
      </c>
      <c r="G2100" s="27" t="s">
        <v>1833</v>
      </c>
    </row>
    <row r="2101" spans="2:7">
      <c r="B2101" s="31" t="s">
        <v>2087</v>
      </c>
      <c r="C2101" s="27" t="s">
        <v>1747</v>
      </c>
      <c r="D2101" s="27">
        <v>96</v>
      </c>
      <c r="E2101" s="27">
        <v>969</v>
      </c>
      <c r="F2101" s="27">
        <v>9699</v>
      </c>
      <c r="G2101" s="27" t="s">
        <v>1833</v>
      </c>
    </row>
    <row r="2102" spans="2:7">
      <c r="B2102" s="31" t="s">
        <v>2088</v>
      </c>
      <c r="C2102" s="27" t="s">
        <v>1834</v>
      </c>
      <c r="D2102" s="27">
        <v>0</v>
      </c>
      <c r="E2102" s="27">
        <v>0</v>
      </c>
      <c r="F2102" s="27">
        <v>0</v>
      </c>
      <c r="G2102" s="27" t="s">
        <v>1835</v>
      </c>
    </row>
    <row r="2103" spans="2:7">
      <c r="B2103" s="31" t="s">
        <v>2088</v>
      </c>
      <c r="C2103" s="27" t="s">
        <v>1834</v>
      </c>
      <c r="D2103" s="27">
        <v>97</v>
      </c>
      <c r="E2103" s="27">
        <v>0</v>
      </c>
      <c r="F2103" s="27">
        <v>0</v>
      </c>
      <c r="G2103" s="27" t="s">
        <v>1836</v>
      </c>
    </row>
    <row r="2104" spans="2:7">
      <c r="B2104" s="31" t="s">
        <v>2088</v>
      </c>
      <c r="C2104" s="27" t="s">
        <v>1834</v>
      </c>
      <c r="D2104" s="27">
        <v>97</v>
      </c>
      <c r="E2104" s="27">
        <v>971</v>
      </c>
      <c r="F2104" s="27">
        <v>0</v>
      </c>
      <c r="G2104" s="27" t="s">
        <v>1837</v>
      </c>
    </row>
    <row r="2105" spans="2:7">
      <c r="B2105" s="31" t="s">
        <v>2088</v>
      </c>
      <c r="C2105" s="27" t="s">
        <v>1834</v>
      </c>
      <c r="D2105" s="27">
        <v>97</v>
      </c>
      <c r="E2105" s="27">
        <v>971</v>
      </c>
      <c r="F2105" s="27">
        <v>9711</v>
      </c>
      <c r="G2105" s="27" t="s">
        <v>1837</v>
      </c>
    </row>
    <row r="2106" spans="2:7">
      <c r="B2106" s="31" t="s">
        <v>2088</v>
      </c>
      <c r="C2106" s="27" t="s">
        <v>1834</v>
      </c>
      <c r="D2106" s="27">
        <v>97</v>
      </c>
      <c r="E2106" s="27">
        <v>972</v>
      </c>
      <c r="F2106" s="27">
        <v>0</v>
      </c>
      <c r="G2106" s="27" t="s">
        <v>1838</v>
      </c>
    </row>
    <row r="2107" spans="2:7">
      <c r="B2107" s="31" t="s">
        <v>2088</v>
      </c>
      <c r="C2107" s="27" t="s">
        <v>1834</v>
      </c>
      <c r="D2107" s="27">
        <v>97</v>
      </c>
      <c r="E2107" s="27">
        <v>972</v>
      </c>
      <c r="F2107" s="27">
        <v>9721</v>
      </c>
      <c r="G2107" s="27" t="s">
        <v>1838</v>
      </c>
    </row>
    <row r="2108" spans="2:7">
      <c r="B2108" s="31" t="s">
        <v>2088</v>
      </c>
      <c r="C2108" s="27" t="s">
        <v>1834</v>
      </c>
      <c r="D2108" s="27">
        <v>97</v>
      </c>
      <c r="E2108" s="27">
        <v>973</v>
      </c>
      <c r="F2108" s="27">
        <v>0</v>
      </c>
      <c r="G2108" s="27" t="s">
        <v>1839</v>
      </c>
    </row>
    <row r="2109" spans="2:7">
      <c r="B2109" s="31" t="s">
        <v>2088</v>
      </c>
      <c r="C2109" s="27" t="s">
        <v>1834</v>
      </c>
      <c r="D2109" s="27">
        <v>97</v>
      </c>
      <c r="E2109" s="27">
        <v>973</v>
      </c>
      <c r="F2109" s="27">
        <v>9731</v>
      </c>
      <c r="G2109" s="27" t="s">
        <v>1839</v>
      </c>
    </row>
    <row r="2110" spans="2:7">
      <c r="B2110" s="31" t="s">
        <v>2088</v>
      </c>
      <c r="C2110" s="27" t="s">
        <v>1834</v>
      </c>
      <c r="D2110" s="27">
        <v>98</v>
      </c>
      <c r="E2110" s="27">
        <v>0</v>
      </c>
      <c r="F2110" s="27">
        <v>0</v>
      </c>
      <c r="G2110" s="27" t="s">
        <v>1840</v>
      </c>
    </row>
    <row r="2111" spans="2:7">
      <c r="B2111" s="31" t="s">
        <v>2088</v>
      </c>
      <c r="C2111" s="27" t="s">
        <v>1834</v>
      </c>
      <c r="D2111" s="27">
        <v>98</v>
      </c>
      <c r="E2111" s="27">
        <v>981</v>
      </c>
      <c r="F2111" s="27">
        <v>0</v>
      </c>
      <c r="G2111" s="27" t="s">
        <v>1841</v>
      </c>
    </row>
    <row r="2112" spans="2:7">
      <c r="B2112" s="31" t="s">
        <v>2088</v>
      </c>
      <c r="C2112" s="27" t="s">
        <v>1834</v>
      </c>
      <c r="D2112" s="27">
        <v>98</v>
      </c>
      <c r="E2112" s="27">
        <v>981</v>
      </c>
      <c r="F2112" s="27">
        <v>9811</v>
      </c>
      <c r="G2112" s="27" t="s">
        <v>1841</v>
      </c>
    </row>
    <row r="2113" spans="2:7">
      <c r="B2113" s="31" t="s">
        <v>2088</v>
      </c>
      <c r="C2113" s="27" t="s">
        <v>1834</v>
      </c>
      <c r="D2113" s="27">
        <v>98</v>
      </c>
      <c r="E2113" s="27">
        <v>982</v>
      </c>
      <c r="F2113" s="27">
        <v>0</v>
      </c>
      <c r="G2113" s="27" t="s">
        <v>1842</v>
      </c>
    </row>
    <row r="2114" spans="2:7">
      <c r="B2114" s="31" t="s">
        <v>2088</v>
      </c>
      <c r="C2114" s="27" t="s">
        <v>1834</v>
      </c>
      <c r="D2114" s="27">
        <v>98</v>
      </c>
      <c r="E2114" s="27">
        <v>982</v>
      </c>
      <c r="F2114" s="27">
        <v>9821</v>
      </c>
      <c r="G2114" s="27" t="s">
        <v>1842</v>
      </c>
    </row>
    <row r="2115" spans="2:7">
      <c r="B2115" s="31" t="s">
        <v>2088</v>
      </c>
      <c r="C2115" s="27" t="s">
        <v>1843</v>
      </c>
      <c r="D2115" s="27">
        <v>0</v>
      </c>
      <c r="E2115" s="27">
        <v>0</v>
      </c>
      <c r="F2115" s="27">
        <v>0</v>
      </c>
      <c r="G2115" s="27" t="s">
        <v>1844</v>
      </c>
    </row>
    <row r="2116" spans="2:7">
      <c r="B2116" s="31" t="s">
        <v>2088</v>
      </c>
      <c r="C2116" s="27" t="s">
        <v>1843</v>
      </c>
      <c r="D2116" s="27">
        <v>99</v>
      </c>
      <c r="E2116" s="27">
        <v>0</v>
      </c>
      <c r="F2116" s="27">
        <v>0</v>
      </c>
      <c r="G2116" s="27" t="s">
        <v>1844</v>
      </c>
    </row>
    <row r="2117" spans="2:7">
      <c r="B2117" s="31" t="s">
        <v>2088</v>
      </c>
      <c r="C2117" s="27" t="s">
        <v>1843</v>
      </c>
      <c r="D2117" s="27">
        <v>99</v>
      </c>
      <c r="E2117" s="27">
        <v>999</v>
      </c>
      <c r="F2117" s="27">
        <v>0</v>
      </c>
      <c r="G2117" s="27" t="s">
        <v>1844</v>
      </c>
    </row>
    <row r="2118" spans="2:7">
      <c r="B2118" s="31" t="s">
        <v>2088</v>
      </c>
      <c r="C2118" s="27" t="s">
        <v>1843</v>
      </c>
      <c r="D2118" s="27">
        <v>99</v>
      </c>
      <c r="E2118" s="27">
        <v>999</v>
      </c>
      <c r="F2118" s="27">
        <v>9999</v>
      </c>
      <c r="G2118" s="27" t="s">
        <v>1844</v>
      </c>
    </row>
  </sheetData>
  <sheetProtection algorithmName="SHA-512" hashValue="9d3EaXefhtHAmoQbNtS6x8a0563efpCTph/pvJXUAIPsbKGNQILhMrZ3cXtp5rkpD1aRrgpa0t73weZ9Y1YYTA==" saltValue="WDUFedymeBxKFFMp0yV6ow==" spinCount="100000" sheet="1" autoFilter="0"/>
  <autoFilter ref="B9:G2118" xr:uid="{00000000-0009-0000-0000-000004000000}"/>
  <mergeCells count="11">
    <mergeCell ref="C8:G8"/>
    <mergeCell ref="C2:D2"/>
    <mergeCell ref="E2:F2"/>
    <mergeCell ref="C3:D3"/>
    <mergeCell ref="C4:D4"/>
    <mergeCell ref="C5:D5"/>
    <mergeCell ref="C6:D6"/>
    <mergeCell ref="E3:F3"/>
    <mergeCell ref="E4:F4"/>
    <mergeCell ref="E5:F5"/>
    <mergeCell ref="E6:F6"/>
  </mergeCells>
  <phoneticPr fontId="67"/>
  <pageMargins left="0.70866141732283472" right="0.70866141732283472" top="0.74803149606299213" bottom="0.74803149606299213" header="0.31496062992125984" footer="0.31496062992125984"/>
  <pageSetup paperSize="9" scale="61" orientation="portrait"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D6F2B-DAAA-43AD-A3EC-1D7D4A68B6FA}">
  <sheetPr codeName="Sheet3">
    <tabColor rgb="FFFF0000"/>
  </sheetPr>
  <dimension ref="A1:BZ42"/>
  <sheetViews>
    <sheetView view="pageBreakPreview" zoomScale="85" zoomScaleNormal="100" zoomScaleSheetLayoutView="85" workbookViewId="0">
      <selection activeCell="G26" sqref="G26:Q26"/>
    </sheetView>
  </sheetViews>
  <sheetFormatPr defaultColWidth="9" defaultRowHeight="13.5"/>
  <cols>
    <col min="1" max="1" width="1.625" style="1" customWidth="1"/>
    <col min="2" max="2" width="0.875" style="1" customWidth="1"/>
    <col min="3" max="3" width="2.625" style="1" customWidth="1"/>
    <col min="4" max="4" width="1.25" style="1" customWidth="1"/>
    <col min="5" max="5" width="13.625" style="1" customWidth="1"/>
    <col min="6" max="6" width="11.5" style="1" customWidth="1"/>
    <col min="7" max="7" width="0.75" style="1" customWidth="1"/>
    <col min="8" max="8" width="11.125" style="1" customWidth="1"/>
    <col min="9" max="9" width="9.125" style="1" customWidth="1"/>
    <col min="10" max="11" width="4.875" style="1" customWidth="1"/>
    <col min="12" max="12" width="4.625" style="1" customWidth="1"/>
    <col min="13" max="17" width="4.625" style="323" customWidth="1"/>
    <col min="18" max="18" width="1.375" style="323" customWidth="1"/>
    <col min="19" max="19" width="2.75" style="1" customWidth="1"/>
    <col min="20" max="20" width="10.625" style="1" customWidth="1"/>
    <col min="21" max="51" width="9" style="1" customWidth="1"/>
    <col min="52" max="52" width="9" style="1"/>
    <col min="53" max="53" width="1.625" style="1" customWidth="1"/>
    <col min="54" max="54" width="0.875" style="1" customWidth="1"/>
    <col min="55" max="55" width="2.625" style="1" customWidth="1"/>
    <col min="56" max="56" width="1.25" style="1" customWidth="1"/>
    <col min="57" max="57" width="13.625" style="1" customWidth="1"/>
    <col min="58" max="58" width="11.5" style="1" customWidth="1"/>
    <col min="59" max="59" width="0.75" style="1" customWidth="1"/>
    <col min="60" max="60" width="11.125" style="1" customWidth="1"/>
    <col min="61" max="61" width="9.125" style="1" customWidth="1"/>
    <col min="62" max="63" width="4.875" style="1" customWidth="1"/>
    <col min="64" max="64" width="4.625" style="1" customWidth="1"/>
    <col min="65" max="69" width="4.625" style="323" customWidth="1"/>
    <col min="70" max="70" width="1.375" style="323" customWidth="1"/>
    <col min="71" max="16384" width="9" style="1"/>
  </cols>
  <sheetData>
    <row r="1" spans="1:78" ht="15" customHeight="1">
      <c r="A1" s="322" t="s">
        <v>2525</v>
      </c>
      <c r="BA1" s="322" t="s">
        <v>2525</v>
      </c>
    </row>
    <row r="2" spans="1:78" ht="7.5" customHeight="1">
      <c r="K2" s="324"/>
      <c r="L2" s="324"/>
      <c r="M2" s="325"/>
      <c r="N2" s="325"/>
      <c r="O2" s="325"/>
      <c r="P2" s="325"/>
      <c r="Q2" s="325"/>
      <c r="T2" s="323"/>
      <c r="BK2" s="324"/>
      <c r="BL2" s="324"/>
      <c r="BM2" s="325"/>
      <c r="BN2" s="325"/>
      <c r="BO2" s="325"/>
      <c r="BP2" s="325"/>
      <c r="BQ2" s="325"/>
    </row>
    <row r="3" spans="1:78">
      <c r="J3" s="323"/>
      <c r="K3" s="1058"/>
      <c r="L3" s="1059"/>
      <c r="M3" s="323" t="s">
        <v>2119</v>
      </c>
      <c r="N3" s="316"/>
      <c r="O3" s="327" t="s">
        <v>2526</v>
      </c>
      <c r="P3" s="316"/>
      <c r="Q3" s="327" t="s">
        <v>2527</v>
      </c>
      <c r="T3" s="14"/>
      <c r="BJ3" s="323"/>
      <c r="BK3" s="1060" t="s">
        <v>2528</v>
      </c>
      <c r="BL3" s="1061"/>
      <c r="BM3" s="323" t="s">
        <v>2119</v>
      </c>
      <c r="BN3" s="326">
        <v>6</v>
      </c>
      <c r="BO3" s="327" t="s">
        <v>2526</v>
      </c>
      <c r="BP3" s="326">
        <v>1</v>
      </c>
      <c r="BQ3" s="327" t="s">
        <v>2527</v>
      </c>
      <c r="BX3" s="1" t="s">
        <v>3035</v>
      </c>
      <c r="BY3" s="1">
        <v>1</v>
      </c>
      <c r="BZ3" s="1">
        <v>1</v>
      </c>
    </row>
    <row r="4" spans="1:78" ht="9" customHeight="1">
      <c r="J4" s="323"/>
      <c r="K4" s="323"/>
      <c r="L4" s="323"/>
      <c r="O4" s="327"/>
      <c r="Q4" s="327"/>
      <c r="T4" s="328"/>
      <c r="BJ4" s="323"/>
      <c r="BK4" s="323"/>
      <c r="BL4" s="323"/>
      <c r="BO4" s="327"/>
      <c r="BQ4" s="327"/>
      <c r="BX4" s="1" t="s">
        <v>3036</v>
      </c>
      <c r="BY4" s="1">
        <v>2</v>
      </c>
      <c r="BZ4" s="1">
        <v>2</v>
      </c>
    </row>
    <row r="5" spans="1:78">
      <c r="A5" s="329" t="s">
        <v>2529</v>
      </c>
      <c r="K5" s="330"/>
      <c r="L5" s="330"/>
      <c r="M5" s="1"/>
      <c r="N5" s="1"/>
      <c r="O5" s="1"/>
      <c r="P5" s="1"/>
      <c r="Q5" s="330"/>
      <c r="BA5" s="329" t="s">
        <v>2529</v>
      </c>
      <c r="BK5" s="330"/>
      <c r="BL5" s="330"/>
      <c r="BM5" s="1"/>
      <c r="BN5" s="1"/>
      <c r="BO5" s="1"/>
      <c r="BP5" s="1"/>
      <c r="BQ5" s="330"/>
      <c r="BX5" s="1" t="s">
        <v>3037</v>
      </c>
      <c r="BY5" s="1">
        <v>3</v>
      </c>
      <c r="BZ5" s="1">
        <v>3</v>
      </c>
    </row>
    <row r="6" spans="1:78">
      <c r="A6" s="1" t="s">
        <v>2530</v>
      </c>
      <c r="BA6" s="1" t="s">
        <v>2530</v>
      </c>
      <c r="BY6" s="1">
        <v>4</v>
      </c>
      <c r="BZ6" s="1">
        <v>4</v>
      </c>
    </row>
    <row r="7" spans="1:78" ht="6.6" customHeight="1">
      <c r="BY7" s="1">
        <v>5</v>
      </c>
      <c r="BZ7" s="1">
        <v>5</v>
      </c>
    </row>
    <row r="8" spans="1:78" ht="20.25" customHeight="1">
      <c r="I8" s="329" t="s">
        <v>2531</v>
      </c>
      <c r="BI8" s="329" t="s">
        <v>2531</v>
      </c>
      <c r="BY8" s="1">
        <v>6</v>
      </c>
      <c r="BZ8" s="1">
        <v>6</v>
      </c>
    </row>
    <row r="9" spans="1:78" ht="21" customHeight="1">
      <c r="I9" s="1" t="s">
        <v>2532</v>
      </c>
      <c r="J9" s="1062" t="str">
        <f>IF('共通１ー１（基本情報（１）～（11））'!C6="","",'共通１ー１（基本情報（１）～（11））'!C6)</f>
        <v/>
      </c>
      <c r="K9" s="1063"/>
      <c r="L9" s="1055" t="str">
        <f>IF('共通１ー１（基本情報（１）～（11））'!C7="","",'共通１ー１（基本情報（１）～（11））'!C7&amp;'共通１ー１（基本情報（１）～（11））'!C8&amp;'共通１ー１（基本情報（１）～（11））'!C9)</f>
        <v/>
      </c>
      <c r="M9" s="1053"/>
      <c r="N9" s="1053"/>
      <c r="O9" s="1053"/>
      <c r="P9" s="1053"/>
      <c r="Q9" s="1053"/>
      <c r="BI9" s="1" t="s">
        <v>2532</v>
      </c>
      <c r="BJ9" s="1062" t="e">
        <f>#REF!</f>
        <v>#REF!</v>
      </c>
      <c r="BK9" s="1064"/>
      <c r="BL9" s="1055" t="e">
        <f>#REF!</f>
        <v>#REF!</v>
      </c>
      <c r="BM9" s="1054"/>
      <c r="BN9" s="1054"/>
      <c r="BO9" s="1054"/>
      <c r="BP9" s="1054"/>
      <c r="BQ9" s="1054"/>
      <c r="BY9" s="1">
        <v>7</v>
      </c>
      <c r="BZ9" s="1">
        <v>7</v>
      </c>
    </row>
    <row r="10" spans="1:78" ht="21" customHeight="1">
      <c r="I10" s="2" t="s">
        <v>2533</v>
      </c>
      <c r="J10" s="1055" t="str">
        <f>IF('共通１ー１（基本情報（１）～（11））'!C5="","",'共通１ー１（基本情報（１）～（11））'!C5)</f>
        <v/>
      </c>
      <c r="K10" s="1055"/>
      <c r="L10" s="1055"/>
      <c r="M10" s="1055"/>
      <c r="N10" s="1055"/>
      <c r="O10" s="1055"/>
      <c r="P10" s="1055"/>
      <c r="Q10" s="1055"/>
      <c r="BI10" s="2" t="s">
        <v>2533</v>
      </c>
      <c r="BJ10" s="1055" t="e">
        <f>#REF!</f>
        <v>#REF!</v>
      </c>
      <c r="BK10" s="1055"/>
      <c r="BL10" s="1055"/>
      <c r="BM10" s="1055"/>
      <c r="BN10" s="1055"/>
      <c r="BO10" s="1055"/>
      <c r="BP10" s="1055"/>
      <c r="BQ10" s="1055"/>
      <c r="BY10" s="1">
        <v>8</v>
      </c>
      <c r="BZ10" s="1">
        <v>8</v>
      </c>
    </row>
    <row r="11" spans="1:78" ht="21" customHeight="1">
      <c r="I11" s="331" t="s">
        <v>2534</v>
      </c>
      <c r="J11" s="1051" t="str">
        <f>IF('共通１ー１（基本情報（１）～（11））'!C10="","",'共通１ー１（基本情報（１）～（11））'!C10)</f>
        <v/>
      </c>
      <c r="K11" s="1051"/>
      <c r="L11" s="1051"/>
      <c r="M11" s="1052" t="str">
        <f>IF('共通１ー１（基本情報（１）～（11））'!C11="","",'共通１ー１（基本情報（１）～（11））'!C11)</f>
        <v/>
      </c>
      <c r="N11" s="1052"/>
      <c r="O11" s="1052"/>
      <c r="P11" s="1052"/>
      <c r="Q11" s="1053"/>
      <c r="BI11" s="331" t="s">
        <v>2534</v>
      </c>
      <c r="BJ11" s="1051" t="e">
        <f>#REF!</f>
        <v>#REF!</v>
      </c>
      <c r="BK11" s="1051"/>
      <c r="BL11" s="1051"/>
      <c r="BM11" s="1052" t="e">
        <f>#REF!</f>
        <v>#REF!</v>
      </c>
      <c r="BN11" s="1052"/>
      <c r="BO11" s="1052"/>
      <c r="BP11" s="1052"/>
      <c r="BQ11" s="1054"/>
      <c r="BY11" s="1">
        <v>9</v>
      </c>
      <c r="BZ11" s="1">
        <v>9</v>
      </c>
    </row>
    <row r="12" spans="1:78" ht="21" customHeight="1">
      <c r="I12" s="331" t="s">
        <v>2535</v>
      </c>
      <c r="J12" s="1051" t="str">
        <f>IF('共通１ー１（基本情報（１）～（11））'!C12="","",'共通１ー１（基本情報（１）～（11））'!C12)</f>
        <v/>
      </c>
      <c r="K12" s="1051"/>
      <c r="L12" s="1051"/>
      <c r="M12" s="1052" t="str">
        <f>IF('共通１ー１（基本情報（１）～（11））'!C13="","",'共通１ー１（基本情報（１）～（11））'!C13)</f>
        <v/>
      </c>
      <c r="N12" s="1052"/>
      <c r="O12" s="1052"/>
      <c r="P12" s="1052"/>
      <c r="Q12" s="1053"/>
      <c r="BI12" s="331" t="s">
        <v>2535</v>
      </c>
      <c r="BJ12" s="1051" t="e">
        <f>#REF!</f>
        <v>#REF!</v>
      </c>
      <c r="BK12" s="1051"/>
      <c r="BL12" s="1051"/>
      <c r="BM12" s="1052" t="e">
        <f>#REF!</f>
        <v>#REF!</v>
      </c>
      <c r="BN12" s="1052"/>
      <c r="BO12" s="1052"/>
      <c r="BP12" s="1052"/>
      <c r="BQ12" s="1054"/>
      <c r="BY12" s="1">
        <v>10</v>
      </c>
      <c r="BZ12" s="1">
        <v>10</v>
      </c>
    </row>
    <row r="13" spans="1:78" ht="6.6" customHeight="1">
      <c r="J13" s="1022"/>
      <c r="K13" s="1022"/>
      <c r="L13" s="1012"/>
      <c r="M13" s="1012"/>
      <c r="N13" s="1012"/>
      <c r="O13" s="1012"/>
      <c r="P13" s="1012"/>
      <c r="BJ13" s="1022"/>
      <c r="BK13" s="1022"/>
      <c r="BL13" s="1012"/>
      <c r="BM13" s="1012"/>
      <c r="BN13" s="1012"/>
      <c r="BO13" s="1012"/>
      <c r="BP13" s="1012"/>
      <c r="BY13" s="1">
        <v>11</v>
      </c>
      <c r="BZ13" s="1">
        <v>11</v>
      </c>
    </row>
    <row r="14" spans="1:78" ht="20.25" customHeight="1">
      <c r="I14" s="1" t="s">
        <v>2107</v>
      </c>
      <c r="BI14" s="1" t="s">
        <v>2107</v>
      </c>
      <c r="BY14" s="1">
        <v>12</v>
      </c>
      <c r="BZ14" s="1">
        <v>12</v>
      </c>
    </row>
    <row r="15" spans="1:78" ht="21" customHeight="1">
      <c r="I15" s="1" t="s">
        <v>2532</v>
      </c>
      <c r="J15" s="1055" t="str">
        <f>IF('共通１ー１（基本情報（１）～（11））'!C61="","",'共通１ー１（基本情報（１）～（11））'!C61&amp;'共通１ー１（基本情報（１）～（11））'!C62&amp;'共通１ー１（基本情報（１）～（11））'!C63)</f>
        <v/>
      </c>
      <c r="K15" s="1055"/>
      <c r="L15" s="1055"/>
      <c r="M15" s="1055"/>
      <c r="N15" s="1055"/>
      <c r="O15" s="1055"/>
      <c r="P15" s="1055"/>
      <c r="Q15" s="1055"/>
      <c r="BI15" s="1" t="s">
        <v>2532</v>
      </c>
      <c r="BJ15" s="1055" t="e">
        <f>#REF!</f>
        <v>#REF!</v>
      </c>
      <c r="BK15" s="1055"/>
      <c r="BL15" s="1055"/>
      <c r="BM15" s="1055"/>
      <c r="BN15" s="1055"/>
      <c r="BO15" s="1055"/>
      <c r="BP15" s="1055"/>
      <c r="BQ15" s="1055"/>
      <c r="BZ15" s="1">
        <v>13</v>
      </c>
    </row>
    <row r="16" spans="1:78" ht="21" customHeight="1">
      <c r="I16" s="2" t="s">
        <v>2533</v>
      </c>
      <c r="J16" s="1055" t="str">
        <f>IF('共通１ー１（基本情報（１）～（11））'!C59="","",'共通１ー１（基本情報（１）～（11））'!C59)</f>
        <v/>
      </c>
      <c r="K16" s="1055"/>
      <c r="L16" s="1055"/>
      <c r="M16" s="1055"/>
      <c r="N16" s="1055"/>
      <c r="O16" s="1055"/>
      <c r="P16" s="1055"/>
      <c r="Q16" s="1055"/>
      <c r="BI16" s="2" t="s">
        <v>2533</v>
      </c>
      <c r="BJ16" s="1055" t="e">
        <f>#REF!</f>
        <v>#REF!</v>
      </c>
      <c r="BK16" s="1055"/>
      <c r="BL16" s="1055"/>
      <c r="BM16" s="1055"/>
      <c r="BN16" s="1055"/>
      <c r="BO16" s="1055"/>
      <c r="BP16" s="1055"/>
      <c r="BQ16" s="1055"/>
      <c r="BZ16" s="1">
        <v>14</v>
      </c>
    </row>
    <row r="17" spans="1:78" ht="21" customHeight="1">
      <c r="I17" s="331" t="s">
        <v>2534</v>
      </c>
      <c r="J17" s="1051" t="str">
        <f>IF('共通１ー１（基本情報（１）～（11））'!C64="","",'共通１ー１（基本情報（１）～（11））'!C64)</f>
        <v/>
      </c>
      <c r="K17" s="1051"/>
      <c r="L17" s="1051"/>
      <c r="M17" s="1052" t="str">
        <f>IF('共通１ー１（基本情報（１）～（11））'!C65="","",'共通１ー１（基本情報（１）～（11））'!C65)</f>
        <v/>
      </c>
      <c r="N17" s="1052"/>
      <c r="O17" s="1052"/>
      <c r="P17" s="1052"/>
      <c r="Q17" s="1056"/>
      <c r="S17" s="14"/>
      <c r="BI17" s="331" t="s">
        <v>2534</v>
      </c>
      <c r="BJ17" s="1051" t="e">
        <f>#REF!</f>
        <v>#REF!</v>
      </c>
      <c r="BK17" s="1051"/>
      <c r="BL17" s="1051"/>
      <c r="BM17" s="1052" t="e">
        <f>#REF!</f>
        <v>#REF!</v>
      </c>
      <c r="BN17" s="1052"/>
      <c r="BO17" s="1052"/>
      <c r="BP17" s="1052"/>
      <c r="BQ17" s="1057"/>
      <c r="BZ17" s="1">
        <v>15</v>
      </c>
    </row>
    <row r="18" spans="1:78" ht="21" customHeight="1">
      <c r="I18" s="331" t="s">
        <v>2535</v>
      </c>
      <c r="J18" s="1051" t="str">
        <f>IF('共通１ー１（基本情報（１）～（11））'!C66="","",'共通１ー１（基本情報（１）～（11））'!C66)</f>
        <v/>
      </c>
      <c r="K18" s="1051"/>
      <c r="L18" s="1051"/>
      <c r="M18" s="1052" t="str">
        <f>IF('共通１ー１（基本情報（１）～（11））'!C67="","",'共通１ー１（基本情報（１）～（11））'!C67)</f>
        <v/>
      </c>
      <c r="N18" s="1052"/>
      <c r="O18" s="1052"/>
      <c r="P18" s="1052"/>
      <c r="Q18" s="1053"/>
      <c r="BI18" s="331" t="s">
        <v>2535</v>
      </c>
      <c r="BJ18" s="1051" t="e">
        <f>#REF!</f>
        <v>#REF!</v>
      </c>
      <c r="BK18" s="1051"/>
      <c r="BL18" s="1051"/>
      <c r="BM18" s="1052" t="e">
        <f>#REF!</f>
        <v>#REF!</v>
      </c>
      <c r="BN18" s="1052"/>
      <c r="BO18" s="1052"/>
      <c r="BP18" s="1052"/>
      <c r="BQ18" s="1054"/>
      <c r="BZ18" s="1">
        <v>16</v>
      </c>
    </row>
    <row r="19" spans="1:78" ht="6.6" customHeight="1">
      <c r="J19" s="1022" t="s">
        <v>0</v>
      </c>
      <c r="K19" s="1022"/>
      <c r="L19" s="1012" t="s">
        <v>0</v>
      </c>
      <c r="M19" s="1012"/>
      <c r="N19" s="1012"/>
      <c r="O19" s="1012"/>
      <c r="P19" s="1012"/>
      <c r="BJ19" s="1022" t="s">
        <v>0</v>
      </c>
      <c r="BK19" s="1022"/>
      <c r="BL19" s="1012" t="s">
        <v>0</v>
      </c>
      <c r="BM19" s="1012"/>
      <c r="BN19" s="1012"/>
      <c r="BO19" s="1012"/>
      <c r="BP19" s="1012"/>
      <c r="BZ19" s="1">
        <v>17</v>
      </c>
    </row>
    <row r="20" spans="1:78" ht="25.5">
      <c r="B20" s="1033"/>
      <c r="C20" s="1033"/>
      <c r="D20" s="1033"/>
      <c r="E20" s="1033"/>
      <c r="F20" s="1033"/>
      <c r="G20" s="1033"/>
      <c r="H20" s="1033"/>
      <c r="I20" s="1033"/>
      <c r="J20" s="1033"/>
      <c r="K20" s="1033"/>
      <c r="L20" s="1033"/>
      <c r="M20" s="1033"/>
      <c r="N20" s="1033"/>
      <c r="O20" s="1033"/>
      <c r="P20" s="1033"/>
      <c r="Q20" s="1033"/>
      <c r="BB20" s="1033" t="s">
        <v>2536</v>
      </c>
      <c r="BC20" s="1033"/>
      <c r="BD20" s="1033"/>
      <c r="BE20" s="1033"/>
      <c r="BF20" s="1033"/>
      <c r="BG20" s="1033"/>
      <c r="BH20" s="1033"/>
      <c r="BI20" s="1033"/>
      <c r="BJ20" s="1033"/>
      <c r="BK20" s="1033"/>
      <c r="BL20" s="1033"/>
      <c r="BM20" s="1033"/>
      <c r="BN20" s="1033"/>
      <c r="BO20" s="1033"/>
      <c r="BP20" s="1033"/>
      <c r="BQ20" s="1033"/>
      <c r="BZ20" s="1">
        <v>18</v>
      </c>
    </row>
    <row r="21" spans="1:78" ht="4.9000000000000004" customHeight="1">
      <c r="Q21" s="332"/>
      <c r="BQ21" s="332"/>
      <c r="BZ21" s="1">
        <v>19</v>
      </c>
    </row>
    <row r="22" spans="1:78" ht="105" customHeight="1">
      <c r="A22" s="1034" t="s">
        <v>2537</v>
      </c>
      <c r="B22" s="1034"/>
      <c r="C22" s="1034"/>
      <c r="D22" s="1034"/>
      <c r="E22" s="1034"/>
      <c r="F22" s="1034"/>
      <c r="G22" s="1034"/>
      <c r="H22" s="1034"/>
      <c r="I22" s="1034"/>
      <c r="J22" s="1034"/>
      <c r="K22" s="1034"/>
      <c r="L22" s="1034"/>
      <c r="M22" s="1034"/>
      <c r="N22" s="1034"/>
      <c r="O22" s="1034"/>
      <c r="P22" s="1034"/>
      <c r="Q22" s="1034"/>
      <c r="R22" s="1034"/>
      <c r="BQ22" s="332"/>
      <c r="BZ22" s="1">
        <v>20</v>
      </c>
    </row>
    <row r="23" spans="1:78" ht="91.5" customHeight="1">
      <c r="A23" s="1034"/>
      <c r="B23" s="1034"/>
      <c r="C23" s="1034"/>
      <c r="D23" s="1034"/>
      <c r="E23" s="1034"/>
      <c r="F23" s="1034"/>
      <c r="G23" s="1034"/>
      <c r="H23" s="1034"/>
      <c r="I23" s="1034"/>
      <c r="J23" s="1034"/>
      <c r="K23" s="1034"/>
      <c r="L23" s="1034"/>
      <c r="M23" s="1034"/>
      <c r="N23" s="1034"/>
      <c r="O23" s="1034"/>
      <c r="P23" s="1034"/>
      <c r="Q23" s="1034"/>
      <c r="R23" s="1034"/>
      <c r="BQ23" s="332"/>
      <c r="BZ23" s="1">
        <v>21</v>
      </c>
    </row>
    <row r="24" spans="1:78" ht="46.5" customHeight="1">
      <c r="B24" s="1011" t="s">
        <v>3038</v>
      </c>
      <c r="C24" s="1035"/>
      <c r="D24" s="1035"/>
      <c r="E24" s="1035"/>
      <c r="F24" s="1035"/>
      <c r="G24" s="1035"/>
      <c r="H24" s="1035"/>
      <c r="I24" s="1035"/>
      <c r="J24" s="1035"/>
      <c r="K24" s="1035"/>
      <c r="L24" s="1035"/>
      <c r="M24" s="1035"/>
      <c r="N24" s="1035"/>
      <c r="O24" s="1035"/>
      <c r="P24" s="1035"/>
      <c r="Q24" s="1035"/>
      <c r="BB24" s="1011" t="s">
        <v>2538</v>
      </c>
      <c r="BC24" s="1035"/>
      <c r="BD24" s="1035"/>
      <c r="BE24" s="1035"/>
      <c r="BF24" s="1035"/>
      <c r="BG24" s="1035"/>
      <c r="BH24" s="1035"/>
      <c r="BI24" s="1035"/>
      <c r="BJ24" s="1035"/>
      <c r="BK24" s="1035"/>
      <c r="BL24" s="1035"/>
      <c r="BM24" s="1035"/>
      <c r="BN24" s="1035"/>
      <c r="BO24" s="1035"/>
      <c r="BP24" s="1035"/>
      <c r="BQ24" s="1035"/>
      <c r="BZ24" s="1">
        <v>22</v>
      </c>
    </row>
    <row r="25" spans="1:78" ht="18" customHeight="1">
      <c r="B25" s="1036" t="s">
        <v>2539</v>
      </c>
      <c r="C25" s="1036"/>
      <c r="D25" s="1036"/>
      <c r="E25" s="1036"/>
      <c r="F25" s="1036"/>
      <c r="G25" s="1036"/>
      <c r="H25" s="1036"/>
      <c r="I25" s="1036"/>
      <c r="J25" s="1036"/>
      <c r="K25" s="1036"/>
      <c r="L25" s="1036"/>
      <c r="M25" s="1036"/>
      <c r="N25" s="1036"/>
      <c r="O25" s="1036"/>
      <c r="P25" s="1036"/>
      <c r="Q25" s="1036"/>
      <c r="BB25" s="1036" t="s">
        <v>2539</v>
      </c>
      <c r="BC25" s="1036"/>
      <c r="BD25" s="1036"/>
      <c r="BE25" s="1036"/>
      <c r="BF25" s="1036"/>
      <c r="BG25" s="1036"/>
      <c r="BH25" s="1036"/>
      <c r="BI25" s="1036"/>
      <c r="BJ25" s="1036"/>
      <c r="BK25" s="1036"/>
      <c r="BL25" s="1036"/>
      <c r="BM25" s="1036"/>
      <c r="BN25" s="1036"/>
      <c r="BO25" s="1036"/>
      <c r="BP25" s="1036"/>
      <c r="BQ25" s="1036"/>
      <c r="BZ25" s="1">
        <v>23</v>
      </c>
    </row>
    <row r="26" spans="1:78" ht="30" customHeight="1">
      <c r="B26" s="334"/>
      <c r="C26" s="1049" t="s">
        <v>2752</v>
      </c>
      <c r="D26" s="1049"/>
      <c r="E26" s="1049"/>
      <c r="F26" s="1050"/>
      <c r="G26" s="1047"/>
      <c r="H26" s="1047"/>
      <c r="I26" s="1047"/>
      <c r="J26" s="1047"/>
      <c r="K26" s="1047"/>
      <c r="L26" s="1047"/>
      <c r="M26" s="1047"/>
      <c r="N26" s="1047"/>
      <c r="O26" s="1047"/>
      <c r="P26" s="1047"/>
      <c r="Q26" s="1048"/>
      <c r="BB26" s="335"/>
      <c r="BC26" s="333"/>
      <c r="BD26" s="333"/>
      <c r="BE26" s="333"/>
      <c r="BF26" s="333"/>
      <c r="BG26" s="333"/>
      <c r="BH26" s="333"/>
      <c r="BI26" s="333"/>
      <c r="BJ26" s="333"/>
      <c r="BK26" s="335"/>
      <c r="BL26" s="333"/>
      <c r="BM26" s="333"/>
      <c r="BN26" s="333"/>
      <c r="BO26" s="333"/>
      <c r="BP26" s="333"/>
      <c r="BQ26" s="333"/>
      <c r="BZ26" s="1">
        <v>24</v>
      </c>
    </row>
    <row r="27" spans="1:78" ht="48.4" customHeight="1">
      <c r="B27" s="336"/>
      <c r="C27" s="1037" t="s">
        <v>2540</v>
      </c>
      <c r="D27" s="1038"/>
      <c r="E27" s="1038"/>
      <c r="F27" s="1039"/>
      <c r="G27" s="1040"/>
      <c r="H27" s="1041"/>
      <c r="I27" s="1041"/>
      <c r="J27" s="1041"/>
      <c r="K27" s="337" t="s">
        <v>2541</v>
      </c>
      <c r="L27" s="1042"/>
      <c r="M27" s="1043"/>
      <c r="N27" s="1043"/>
      <c r="O27" s="1043"/>
      <c r="P27" s="1043"/>
      <c r="Q27" s="1044"/>
      <c r="BB27" s="336"/>
      <c r="BC27" s="1037" t="s">
        <v>2542</v>
      </c>
      <c r="BD27" s="1038"/>
      <c r="BE27" s="1038"/>
      <c r="BF27" s="1039"/>
      <c r="BG27" s="1045"/>
      <c r="BH27" s="1046"/>
      <c r="BI27" s="1046"/>
      <c r="BJ27" s="1046"/>
      <c r="BK27" s="337" t="s">
        <v>2541</v>
      </c>
      <c r="BL27" s="1030"/>
      <c r="BM27" s="1031"/>
      <c r="BN27" s="1031"/>
      <c r="BO27" s="1031"/>
      <c r="BP27" s="1031"/>
      <c r="BQ27" s="1032"/>
      <c r="BZ27" s="1">
        <v>25</v>
      </c>
    </row>
    <row r="28" spans="1:78" ht="21" customHeight="1">
      <c r="B28" s="338"/>
      <c r="C28" s="1008" t="s">
        <v>2543</v>
      </c>
      <c r="D28" s="1009"/>
      <c r="E28" s="1009"/>
      <c r="F28" s="1010"/>
      <c r="G28" s="339"/>
      <c r="H28" s="339" t="s">
        <v>2544</v>
      </c>
      <c r="I28" s="339"/>
      <c r="J28" s="339"/>
      <c r="K28" s="1016" t="str">
        <f>IF(L9="","",共通２_発電設備!G42)</f>
        <v/>
      </c>
      <c r="L28" s="1017"/>
      <c r="M28" s="1017"/>
      <c r="N28" s="1017"/>
      <c r="O28" s="1017"/>
      <c r="P28" s="241" t="s">
        <v>2122</v>
      </c>
      <c r="Q28" s="340"/>
      <c r="BB28" s="338"/>
      <c r="BC28" s="1018" t="s">
        <v>2543</v>
      </c>
      <c r="BD28" s="1019"/>
      <c r="BE28" s="1019"/>
      <c r="BF28" s="1020"/>
      <c r="BG28" s="339"/>
      <c r="BH28" s="339" t="s">
        <v>2544</v>
      </c>
      <c r="BI28" s="339"/>
      <c r="BJ28" s="339"/>
      <c r="BK28" s="1016"/>
      <c r="BL28" s="1017"/>
      <c r="BM28" s="1017"/>
      <c r="BN28" s="1017"/>
      <c r="BO28" s="1017"/>
      <c r="BP28" s="241" t="s">
        <v>2122</v>
      </c>
      <c r="BQ28" s="340"/>
      <c r="BZ28" s="1">
        <v>26</v>
      </c>
    </row>
    <row r="29" spans="1:78" ht="3" customHeight="1">
      <c r="B29" s="341"/>
      <c r="C29" s="1011"/>
      <c r="D29" s="1012"/>
      <c r="E29" s="1012"/>
      <c r="F29" s="1013"/>
      <c r="J29" s="25"/>
      <c r="K29" s="342"/>
      <c r="L29" s="343"/>
      <c r="M29" s="343"/>
      <c r="N29" s="343"/>
      <c r="O29" s="343"/>
      <c r="P29" s="242"/>
      <c r="Q29" s="344"/>
      <c r="BB29" s="341"/>
      <c r="BC29" s="1021"/>
      <c r="BD29" s="1022"/>
      <c r="BE29" s="1022"/>
      <c r="BF29" s="1023"/>
      <c r="BJ29" s="25"/>
      <c r="BK29" s="342"/>
      <c r="BL29" s="343"/>
      <c r="BM29" s="343"/>
      <c r="BN29" s="343"/>
      <c r="BO29" s="343"/>
      <c r="BP29" s="242"/>
      <c r="BQ29" s="344"/>
      <c r="BZ29" s="1">
        <v>27</v>
      </c>
    </row>
    <row r="30" spans="1:78" ht="21" customHeight="1">
      <c r="B30" s="341"/>
      <c r="C30" s="1012"/>
      <c r="D30" s="1012"/>
      <c r="E30" s="1012"/>
      <c r="F30" s="1013"/>
      <c r="H30" s="1" t="s">
        <v>2545</v>
      </c>
      <c r="K30" s="1026" t="str">
        <f>IF(L9="","",共通２_発電設備!M43)</f>
        <v/>
      </c>
      <c r="L30" s="1027"/>
      <c r="M30" s="1027"/>
      <c r="N30" s="1027"/>
      <c r="O30" s="1027"/>
      <c r="P30" s="242" t="s">
        <v>2122</v>
      </c>
      <c r="Q30" s="344"/>
      <c r="BB30" s="341"/>
      <c r="BC30" s="1022"/>
      <c r="BD30" s="1022"/>
      <c r="BE30" s="1022"/>
      <c r="BF30" s="1023"/>
      <c r="BH30" s="1" t="s">
        <v>2546</v>
      </c>
      <c r="BK30" s="1026"/>
      <c r="BL30" s="1027"/>
      <c r="BM30" s="1027"/>
      <c r="BN30" s="1027"/>
      <c r="BO30" s="1027"/>
      <c r="BP30" s="242" t="s">
        <v>2122</v>
      </c>
      <c r="BQ30" s="344"/>
      <c r="BZ30" s="1">
        <v>28</v>
      </c>
    </row>
    <row r="31" spans="1:78" ht="3.6" customHeight="1">
      <c r="B31" s="341"/>
      <c r="C31" s="1012"/>
      <c r="D31" s="1012"/>
      <c r="E31" s="1012"/>
      <c r="F31" s="1013"/>
      <c r="K31" s="345"/>
      <c r="L31" s="346"/>
      <c r="M31" s="346"/>
      <c r="N31" s="346"/>
      <c r="O31" s="346"/>
      <c r="P31" s="242"/>
      <c r="Q31" s="344"/>
      <c r="BB31" s="341"/>
      <c r="BC31" s="1022"/>
      <c r="BD31" s="1022"/>
      <c r="BE31" s="1022"/>
      <c r="BF31" s="1023"/>
      <c r="BK31" s="345"/>
      <c r="BL31" s="346"/>
      <c r="BM31" s="346"/>
      <c r="BN31" s="346"/>
      <c r="BO31" s="346"/>
      <c r="BP31" s="242"/>
      <c r="BQ31" s="344"/>
      <c r="BZ31" s="1">
        <v>29</v>
      </c>
    </row>
    <row r="32" spans="1:78" ht="20.25" customHeight="1">
      <c r="B32" s="347"/>
      <c r="C32" s="1014"/>
      <c r="D32" s="1014"/>
      <c r="E32" s="1014"/>
      <c r="F32" s="1015"/>
      <c r="G32" s="243"/>
      <c r="H32" s="348" t="s">
        <v>2547</v>
      </c>
      <c r="I32" s="348"/>
      <c r="J32" s="348"/>
      <c r="K32" s="1028" t="str">
        <f>IF(L9="","",共通２_発電設備!M46)</f>
        <v/>
      </c>
      <c r="L32" s="1028"/>
      <c r="M32" s="1028"/>
      <c r="N32" s="1028"/>
      <c r="O32" s="1028"/>
      <c r="P32" s="244" t="s">
        <v>2122</v>
      </c>
      <c r="Q32" s="349"/>
      <c r="BB32" s="347"/>
      <c r="BC32" s="1024"/>
      <c r="BD32" s="1024"/>
      <c r="BE32" s="1024"/>
      <c r="BF32" s="1025"/>
      <c r="BG32" s="243"/>
      <c r="BH32" s="348" t="s">
        <v>2548</v>
      </c>
      <c r="BI32" s="348"/>
      <c r="BJ32" s="348"/>
      <c r="BK32" s="1029"/>
      <c r="BL32" s="1029"/>
      <c r="BM32" s="1029"/>
      <c r="BN32" s="1029"/>
      <c r="BO32" s="1029"/>
      <c r="BP32" s="244" t="s">
        <v>2122</v>
      </c>
      <c r="BQ32" s="349"/>
      <c r="BZ32" s="1">
        <v>30</v>
      </c>
    </row>
    <row r="33" spans="1:78" ht="24.6" customHeight="1">
      <c r="A33" s="25"/>
      <c r="B33" s="25"/>
      <c r="C33" s="25"/>
      <c r="D33" s="25"/>
      <c r="E33" s="25"/>
      <c r="F33" s="25"/>
      <c r="G33" s="25"/>
      <c r="H33" s="25"/>
      <c r="I33" s="350"/>
      <c r="J33" s="351"/>
      <c r="K33" s="351"/>
      <c r="L33" s="351"/>
      <c r="M33" s="352"/>
      <c r="N33" s="352"/>
      <c r="O33" s="352"/>
      <c r="P33" s="352"/>
      <c r="Q33" s="353"/>
      <c r="BA33" s="25"/>
      <c r="BB33" s="25"/>
      <c r="BC33" s="25" t="s">
        <v>2549</v>
      </c>
      <c r="BD33" s="25"/>
      <c r="BE33" s="25"/>
      <c r="BF33" s="25"/>
      <c r="BG33" s="25"/>
      <c r="BH33" s="25"/>
      <c r="BI33" s="350"/>
      <c r="BJ33" s="351"/>
      <c r="BK33" s="351"/>
      <c r="BL33" s="351"/>
      <c r="BM33" s="352"/>
      <c r="BN33" s="352"/>
      <c r="BO33" s="352"/>
      <c r="BP33" s="352"/>
      <c r="BQ33" s="353"/>
      <c r="BZ33" s="1">
        <v>31</v>
      </c>
    </row>
    <row r="34" spans="1:78" ht="24.6" customHeight="1">
      <c r="A34" s="354"/>
      <c r="B34" s="25"/>
      <c r="C34" s="25"/>
      <c r="D34" s="355"/>
      <c r="E34" s="25"/>
      <c r="F34" s="25"/>
      <c r="G34" s="25"/>
      <c r="H34" s="25"/>
      <c r="I34" s="25"/>
      <c r="J34" s="25"/>
      <c r="K34" s="356"/>
      <c r="L34" s="356"/>
      <c r="M34" s="25"/>
      <c r="N34" s="25"/>
      <c r="O34" s="25"/>
      <c r="P34" s="25"/>
      <c r="Q34" s="356"/>
      <c r="BA34" s="354"/>
      <c r="BB34" s="25"/>
      <c r="BC34" s="25"/>
      <c r="BD34" s="355" t="s">
        <v>2550</v>
      </c>
      <c r="BE34" s="25"/>
      <c r="BF34" s="25"/>
      <c r="BG34" s="25"/>
      <c r="BH34" s="25"/>
      <c r="BI34" s="25"/>
      <c r="BJ34" s="25"/>
      <c r="BK34" s="356"/>
      <c r="BL34" s="356"/>
      <c r="BM34" s="25"/>
      <c r="BN34" s="25"/>
      <c r="BO34" s="25"/>
      <c r="BP34" s="25"/>
      <c r="BQ34" s="356"/>
    </row>
    <row r="35" spans="1:78" ht="11.25" customHeight="1">
      <c r="C35" s="357"/>
      <c r="BC35" s="357"/>
    </row>
    <row r="36" spans="1:78" ht="13.5" customHeight="1">
      <c r="C36" s="357"/>
      <c r="Q36" s="358"/>
      <c r="BC36" s="357"/>
      <c r="BQ36" s="358"/>
    </row>
    <row r="38" spans="1:78">
      <c r="F38" s="323"/>
      <c r="G38" s="323"/>
      <c r="H38" s="323"/>
      <c r="I38" s="323"/>
      <c r="J38" s="323"/>
      <c r="K38" s="323"/>
      <c r="L38" s="323"/>
      <c r="M38" s="1"/>
      <c r="N38" s="1"/>
      <c r="O38" s="1"/>
      <c r="P38" s="1"/>
      <c r="Q38" s="1"/>
      <c r="R38" s="1"/>
      <c r="BF38" s="323"/>
      <c r="BG38" s="323"/>
      <c r="BH38" s="323"/>
      <c r="BI38" s="323"/>
      <c r="BJ38" s="323"/>
      <c r="BK38" s="323"/>
      <c r="BL38" s="323"/>
      <c r="BM38" s="1"/>
      <c r="BN38" s="1"/>
      <c r="BO38" s="1"/>
      <c r="BP38" s="1"/>
      <c r="BQ38" s="1"/>
      <c r="BR38" s="1"/>
    </row>
    <row r="39" spans="1:78">
      <c r="F39" s="323"/>
      <c r="G39" s="323"/>
      <c r="H39" s="323"/>
      <c r="I39" s="323"/>
      <c r="J39" s="323"/>
      <c r="K39" s="323"/>
      <c r="L39" s="323"/>
      <c r="M39" s="1"/>
      <c r="N39" s="1"/>
      <c r="O39" s="1"/>
      <c r="P39" s="1"/>
      <c r="Q39" s="1"/>
      <c r="R39" s="1"/>
      <c r="BF39" s="323"/>
      <c r="BG39" s="323"/>
      <c r="BH39" s="323"/>
      <c r="BI39" s="323"/>
      <c r="BJ39" s="323"/>
      <c r="BK39" s="323"/>
      <c r="BL39" s="323"/>
      <c r="BM39" s="1"/>
      <c r="BN39" s="1"/>
      <c r="BO39" s="1"/>
      <c r="BP39" s="1"/>
      <c r="BQ39" s="1"/>
      <c r="BR39" s="1"/>
    </row>
    <row r="40" spans="1:78">
      <c r="F40" s="323"/>
      <c r="G40" s="323"/>
      <c r="H40" s="323"/>
      <c r="I40" s="323"/>
      <c r="J40" s="323"/>
      <c r="K40" s="323"/>
      <c r="L40" s="323"/>
      <c r="M40" s="1"/>
      <c r="N40" s="1"/>
      <c r="O40" s="1"/>
      <c r="P40" s="1"/>
      <c r="Q40" s="1"/>
      <c r="R40" s="1"/>
      <c r="BF40" s="323"/>
      <c r="BG40" s="323"/>
      <c r="BH40" s="323"/>
      <c r="BI40" s="323"/>
      <c r="BJ40" s="323"/>
      <c r="BK40" s="323"/>
      <c r="BL40" s="323"/>
      <c r="BM40" s="1"/>
      <c r="BN40" s="1"/>
      <c r="BO40" s="1"/>
      <c r="BP40" s="1"/>
      <c r="BQ40" s="1"/>
      <c r="BR40" s="1"/>
    </row>
    <row r="41" spans="1:78">
      <c r="F41" s="323"/>
      <c r="G41" s="323"/>
      <c r="H41" s="323"/>
      <c r="I41" s="323"/>
      <c r="J41" s="323"/>
      <c r="K41" s="323"/>
      <c r="L41" s="323"/>
      <c r="M41" s="1"/>
      <c r="N41" s="1"/>
      <c r="O41" s="1"/>
      <c r="P41" s="1"/>
      <c r="Q41" s="1"/>
      <c r="R41" s="1"/>
      <c r="BF41" s="323"/>
      <c r="BG41" s="323"/>
      <c r="BH41" s="323"/>
      <c r="BI41" s="323"/>
      <c r="BJ41" s="323"/>
      <c r="BK41" s="323"/>
      <c r="BL41" s="323"/>
      <c r="BM41" s="1"/>
      <c r="BN41" s="1"/>
      <c r="BO41" s="1"/>
      <c r="BP41" s="1"/>
      <c r="BQ41" s="1"/>
      <c r="BR41" s="1"/>
    </row>
    <row r="42" spans="1:78">
      <c r="F42" s="323"/>
      <c r="G42" s="323"/>
      <c r="H42" s="323"/>
      <c r="I42" s="323"/>
      <c r="J42" s="323"/>
      <c r="K42" s="323"/>
      <c r="L42" s="323"/>
      <c r="M42" s="1"/>
      <c r="N42" s="1"/>
      <c r="O42" s="1"/>
      <c r="P42" s="1"/>
      <c r="Q42" s="1"/>
      <c r="R42" s="1"/>
      <c r="BF42" s="323"/>
      <c r="BG42" s="323"/>
      <c r="BH42" s="323"/>
      <c r="BI42" s="323"/>
      <c r="BJ42" s="323"/>
      <c r="BK42" s="323"/>
      <c r="BL42" s="323"/>
      <c r="BM42" s="1"/>
      <c r="BN42" s="1"/>
      <c r="BO42" s="1"/>
      <c r="BP42" s="1"/>
      <c r="BQ42" s="1"/>
      <c r="BR42" s="1"/>
    </row>
  </sheetData>
  <sheetProtection algorithmName="SHA-512" hashValue="FHpmfhiZW5HFGEMqYEtmf4hkIWUbqcN+FliSfbu5667kzd3AmtSaUgF+fPGXa6P5HeiUFAmY7AT5C3mGX9g7jQ==" saltValue="VSpVUpwQL115jOghd/LSCA==" spinCount="100000" sheet="1" formatCells="0" selectLockedCells="1"/>
  <mergeCells count="59">
    <mergeCell ref="K3:L3"/>
    <mergeCell ref="BK3:BL3"/>
    <mergeCell ref="J9:K9"/>
    <mergeCell ref="L9:Q9"/>
    <mergeCell ref="BJ9:BK9"/>
    <mergeCell ref="BL9:BQ9"/>
    <mergeCell ref="J10:Q10"/>
    <mergeCell ref="BJ10:BQ10"/>
    <mergeCell ref="J11:L11"/>
    <mergeCell ref="M11:Q11"/>
    <mergeCell ref="BJ11:BL11"/>
    <mergeCell ref="BM11:BQ11"/>
    <mergeCell ref="J12:L12"/>
    <mergeCell ref="M12:Q12"/>
    <mergeCell ref="BJ12:BL12"/>
    <mergeCell ref="BM12:BQ12"/>
    <mergeCell ref="J13:K13"/>
    <mergeCell ref="L13:P13"/>
    <mergeCell ref="BJ13:BK13"/>
    <mergeCell ref="BL13:BP13"/>
    <mergeCell ref="J15:Q15"/>
    <mergeCell ref="BJ15:BQ15"/>
    <mergeCell ref="J16:Q16"/>
    <mergeCell ref="BJ16:BQ16"/>
    <mergeCell ref="J17:L17"/>
    <mergeCell ref="M17:Q17"/>
    <mergeCell ref="BJ17:BL17"/>
    <mergeCell ref="BM17:BQ17"/>
    <mergeCell ref="J18:L18"/>
    <mergeCell ref="M18:Q18"/>
    <mergeCell ref="BJ18:BL18"/>
    <mergeCell ref="BM18:BQ18"/>
    <mergeCell ref="J19:K19"/>
    <mergeCell ref="L19:P19"/>
    <mergeCell ref="BJ19:BK19"/>
    <mergeCell ref="BL19:BP19"/>
    <mergeCell ref="BL27:BQ27"/>
    <mergeCell ref="B20:Q20"/>
    <mergeCell ref="BB20:BQ20"/>
    <mergeCell ref="A22:R23"/>
    <mergeCell ref="B24:Q24"/>
    <mergeCell ref="BB24:BQ24"/>
    <mergeCell ref="B25:Q25"/>
    <mergeCell ref="BB25:BQ25"/>
    <mergeCell ref="C27:F27"/>
    <mergeCell ref="G27:J27"/>
    <mergeCell ref="L27:Q27"/>
    <mergeCell ref="BC27:BF27"/>
    <mergeCell ref="BG27:BJ27"/>
    <mergeCell ref="G26:Q26"/>
    <mergeCell ref="C26:F26"/>
    <mergeCell ref="C28:F32"/>
    <mergeCell ref="K28:O28"/>
    <mergeCell ref="BC28:BF32"/>
    <mergeCell ref="BK28:BO28"/>
    <mergeCell ref="K30:O30"/>
    <mergeCell ref="BK30:BO30"/>
    <mergeCell ref="K32:O32"/>
    <mergeCell ref="BK32:BO32"/>
  </mergeCells>
  <phoneticPr fontId="67"/>
  <dataValidations count="4">
    <dataValidation type="list" allowBlank="1" showInputMessage="1" showErrorMessage="1" sqref="BP3 BN3 BK3:BL3" xr:uid="{0666ED37-87A9-4364-B026-DA063BA01D56}">
      <formula1>#REF!</formula1>
    </dataValidation>
    <dataValidation type="list" allowBlank="1" showInputMessage="1" showErrorMessage="1" sqref="K3:L3" xr:uid="{FB9F30F1-90BD-4DA8-8625-CEBDDE2EC21B}">
      <formula1>$BX$3:$BX$5</formula1>
    </dataValidation>
    <dataValidation type="list" allowBlank="1" showInputMessage="1" showErrorMessage="1" sqref="N3" xr:uid="{2795FC31-D5D5-4D71-9410-EF3A4F6B8A0F}">
      <formula1>$BY$3:$BY$14</formula1>
    </dataValidation>
    <dataValidation type="list" allowBlank="1" showInputMessage="1" showErrorMessage="1" sqref="P3" xr:uid="{874A0331-4D6A-4092-893E-2877007620BA}">
      <formula1>BZ3:BZ33</formula1>
    </dataValidation>
  </dataValidations>
  <pageMargins left="0.70866141732283472" right="0.70866141732283472" top="0.74803149606299213" bottom="0.74803149606299213" header="0.31496062992125984" footer="0.31496062992125984"/>
  <pageSetup paperSize="9" scale="95" orientation="portrait" blackAndWhite="1" copies="2"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B935B-595C-4796-B6FE-9D3F2DF94003}">
  <sheetPr>
    <tabColor rgb="FFFF0000"/>
  </sheetPr>
  <dimension ref="A1:AT52"/>
  <sheetViews>
    <sheetView view="pageBreakPreview" zoomScale="85" zoomScaleNormal="100" zoomScaleSheetLayoutView="85" workbookViewId="0">
      <selection activeCell="Q49" sqref="Q49"/>
    </sheetView>
  </sheetViews>
  <sheetFormatPr defaultColWidth="2.25" defaultRowHeight="15" customHeight="1"/>
  <cols>
    <col min="1" max="1" width="3.375" customWidth="1"/>
    <col min="2" max="2" width="2.5" customWidth="1"/>
    <col min="43" max="43" width="2.25" customWidth="1"/>
  </cols>
  <sheetData>
    <row r="1" spans="1:46" ht="15" customHeight="1">
      <c r="A1" s="1"/>
      <c r="B1" s="1" t="s">
        <v>2110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6" ht="31.9" customHeight="1">
      <c r="A2" s="1"/>
      <c r="B2" s="1067" t="s">
        <v>2111</v>
      </c>
      <c r="C2" s="1067"/>
      <c r="D2" s="1067"/>
      <c r="E2" s="1067"/>
      <c r="F2" s="1067"/>
      <c r="G2" s="1067"/>
      <c r="H2" s="1067"/>
      <c r="I2" s="1067"/>
      <c r="J2" s="1067"/>
      <c r="K2" s="1067"/>
      <c r="L2" s="1067"/>
      <c r="M2" s="1067"/>
      <c r="N2" s="1067"/>
      <c r="O2" s="1067"/>
      <c r="P2" s="1067"/>
      <c r="Q2" s="1067"/>
      <c r="R2" s="1067"/>
      <c r="S2" s="1067"/>
      <c r="T2" s="1067"/>
      <c r="U2" s="1067"/>
      <c r="V2" s="1067"/>
      <c r="W2" s="1067"/>
      <c r="X2" s="1067"/>
      <c r="Y2" s="1067"/>
      <c r="Z2" s="1067"/>
      <c r="AA2" s="1067"/>
      <c r="AB2" s="1067"/>
      <c r="AC2" s="1067"/>
      <c r="AD2" s="1067"/>
      <c r="AE2" s="1067"/>
      <c r="AF2" s="1067"/>
      <c r="AG2" s="1067"/>
      <c r="AH2" s="1067"/>
      <c r="AI2" s="1067"/>
      <c r="AJ2" s="1067"/>
      <c r="AK2" s="1067"/>
      <c r="AL2" s="1067"/>
      <c r="AM2" s="1067"/>
      <c r="AN2" s="1067"/>
      <c r="AO2" s="1067"/>
      <c r="AP2" s="1067"/>
      <c r="AQ2" s="1067"/>
      <c r="AR2" s="1"/>
    </row>
    <row r="3" spans="1:46" ht="25.9" customHeight="1">
      <c r="A3" s="1" t="s">
        <v>3064</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row>
    <row r="4" spans="1:46" ht="25.9" customHeight="1">
      <c r="A4" s="323"/>
      <c r="B4" s="323"/>
      <c r="C4" s="323"/>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c r="AI4" s="323"/>
      <c r="AJ4" s="323"/>
      <c r="AK4" s="323"/>
      <c r="AL4" s="323"/>
      <c r="AM4" s="323"/>
      <c r="AN4" s="323"/>
      <c r="AO4" s="323"/>
      <c r="AP4" s="323"/>
      <c r="AQ4" s="323"/>
      <c r="AR4" s="323"/>
    </row>
    <row r="5" spans="1:46" ht="15" customHeight="1">
      <c r="A5" s="1"/>
      <c r="B5" s="1" t="s">
        <v>2112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row>
    <row r="6" spans="1:46" ht="15" customHeight="1">
      <c r="A6" s="1"/>
      <c r="B6" s="1" t="s">
        <v>2113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row>
    <row r="7" spans="1:46" ht="15"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row>
    <row r="8" spans="1:46" ht="15" customHeight="1">
      <c r="A8" s="976" t="s">
        <v>3065</v>
      </c>
      <c r="B8" s="1065" t="s">
        <v>3087</v>
      </c>
      <c r="C8" s="1065"/>
      <c r="D8" s="1065"/>
      <c r="E8" s="1065"/>
      <c r="F8" s="1065"/>
      <c r="G8" s="1065"/>
      <c r="H8" s="1065"/>
      <c r="I8" s="1065"/>
      <c r="J8" s="1065"/>
      <c r="K8" s="1065"/>
      <c r="L8" s="1065"/>
      <c r="M8" s="1065"/>
      <c r="N8" s="1065"/>
      <c r="O8" s="1065"/>
      <c r="P8" s="1065"/>
      <c r="Q8" s="1065"/>
      <c r="R8" s="1065"/>
      <c r="S8" s="1065"/>
      <c r="T8" s="1065"/>
      <c r="U8" s="1065"/>
      <c r="V8" s="1065"/>
      <c r="W8" s="1065"/>
      <c r="X8" s="1065"/>
      <c r="Y8" s="1065"/>
      <c r="Z8" s="1065"/>
      <c r="AA8" s="1065"/>
      <c r="AB8" s="1065"/>
      <c r="AC8" s="1065"/>
      <c r="AD8" s="1065"/>
      <c r="AE8" s="1065"/>
      <c r="AF8" s="1065"/>
      <c r="AG8" s="1065"/>
      <c r="AH8" s="1065"/>
      <c r="AI8" s="1065"/>
      <c r="AJ8" s="1065"/>
      <c r="AK8" s="1065"/>
      <c r="AL8" s="1065"/>
      <c r="AM8" s="1065"/>
      <c r="AN8" s="1065"/>
      <c r="AO8" s="1065"/>
      <c r="AP8" s="1065"/>
      <c r="AQ8" s="1065"/>
      <c r="AR8" s="1066"/>
      <c r="AS8" s="1066"/>
      <c r="AT8" s="975" t="s">
        <v>3066</v>
      </c>
    </row>
    <row r="9" spans="1:46" ht="15" customHeight="1">
      <c r="A9" s="1"/>
      <c r="B9" s="1065"/>
      <c r="C9" s="1065"/>
      <c r="D9" s="1065"/>
      <c r="E9" s="1065"/>
      <c r="F9" s="1065"/>
      <c r="G9" s="1065"/>
      <c r="H9" s="1065"/>
      <c r="I9" s="1065"/>
      <c r="J9" s="1065"/>
      <c r="K9" s="1065"/>
      <c r="L9" s="1065"/>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1"/>
    </row>
    <row r="10" spans="1:46" ht="15" customHeight="1">
      <c r="A10" s="1"/>
      <c r="B10" s="1065"/>
      <c r="C10" s="1065"/>
      <c r="D10" s="1065"/>
      <c r="E10" s="1065"/>
      <c r="F10" s="1065"/>
      <c r="G10" s="1065"/>
      <c r="H10" s="1065"/>
      <c r="I10" s="1065"/>
      <c r="J10" s="1065"/>
      <c r="K10" s="1065"/>
      <c r="L10" s="1065"/>
      <c r="M10" s="1065"/>
      <c r="N10" s="1065"/>
      <c r="O10" s="1065"/>
      <c r="P10" s="1065"/>
      <c r="Q10" s="1065"/>
      <c r="R10" s="1065"/>
      <c r="S10" s="1065"/>
      <c r="T10" s="1065"/>
      <c r="U10" s="1065"/>
      <c r="V10" s="1065"/>
      <c r="W10" s="1065"/>
      <c r="X10" s="1065"/>
      <c r="Y10" s="1065"/>
      <c r="Z10" s="1065"/>
      <c r="AA10" s="1065"/>
      <c r="AB10" s="1065"/>
      <c r="AC10" s="1065"/>
      <c r="AD10" s="1065"/>
      <c r="AE10" s="1065"/>
      <c r="AF10" s="1065"/>
      <c r="AG10" s="1065"/>
      <c r="AH10" s="1065"/>
      <c r="AI10" s="1065"/>
      <c r="AJ10" s="1065"/>
      <c r="AK10" s="1065"/>
      <c r="AL10" s="1065"/>
      <c r="AM10" s="1065"/>
      <c r="AN10" s="1065"/>
      <c r="AO10" s="1065"/>
      <c r="AP10" s="1065"/>
      <c r="AQ10" s="1065"/>
      <c r="AR10" s="1"/>
    </row>
    <row r="11" spans="1:46" ht="15" customHeight="1">
      <c r="A11" s="1"/>
      <c r="B11" s="1065"/>
      <c r="C11" s="1065"/>
      <c r="D11" s="1065"/>
      <c r="E11" s="1065"/>
      <c r="F11" s="1065"/>
      <c r="G11" s="1065"/>
      <c r="H11" s="1065"/>
      <c r="I11" s="1065"/>
      <c r="J11" s="1065"/>
      <c r="K11" s="1065"/>
      <c r="L11" s="1065"/>
      <c r="M11" s="1065"/>
      <c r="N11" s="1065"/>
      <c r="O11" s="1065"/>
      <c r="P11" s="1065"/>
      <c r="Q11" s="1065"/>
      <c r="R11" s="1065"/>
      <c r="S11" s="1065"/>
      <c r="T11" s="1065"/>
      <c r="U11" s="1065"/>
      <c r="V11" s="1065"/>
      <c r="W11" s="1065"/>
      <c r="X11" s="1065"/>
      <c r="Y11" s="1065"/>
      <c r="Z11" s="1065"/>
      <c r="AA11" s="1065"/>
      <c r="AB11" s="1065"/>
      <c r="AC11" s="1065"/>
      <c r="AD11" s="1065"/>
      <c r="AE11" s="1065"/>
      <c r="AF11" s="1065"/>
      <c r="AG11" s="1065"/>
      <c r="AH11" s="1065"/>
      <c r="AI11" s="1065"/>
      <c r="AJ11" s="1065"/>
      <c r="AK11" s="1065"/>
      <c r="AL11" s="1065"/>
      <c r="AM11" s="1065"/>
      <c r="AN11" s="1065"/>
      <c r="AO11" s="1065"/>
      <c r="AP11" s="1065"/>
      <c r="AQ11" s="1065"/>
      <c r="AR11" s="1"/>
    </row>
    <row r="12" spans="1:46" ht="24" customHeight="1">
      <c r="A12" s="1"/>
      <c r="B12" s="1065"/>
      <c r="C12" s="1065"/>
      <c r="D12" s="1065"/>
      <c r="E12" s="1065"/>
      <c r="F12" s="1065"/>
      <c r="G12" s="1065"/>
      <c r="H12" s="1065"/>
      <c r="I12" s="1065"/>
      <c r="J12" s="1065"/>
      <c r="K12" s="1065"/>
      <c r="L12" s="1065"/>
      <c r="M12" s="1065"/>
      <c r="N12" s="1065"/>
      <c r="O12" s="1065"/>
      <c r="P12" s="1065"/>
      <c r="Q12" s="1065"/>
      <c r="R12" s="1065"/>
      <c r="S12" s="1065"/>
      <c r="T12" s="1065"/>
      <c r="U12" s="1065"/>
      <c r="V12" s="1065"/>
      <c r="W12" s="1065"/>
      <c r="X12" s="1065"/>
      <c r="Y12" s="1065"/>
      <c r="Z12" s="1065"/>
      <c r="AA12" s="1065"/>
      <c r="AB12" s="1065"/>
      <c r="AC12" s="1065"/>
      <c r="AD12" s="1065"/>
      <c r="AE12" s="1065"/>
      <c r="AF12" s="1065"/>
      <c r="AG12" s="1065"/>
      <c r="AH12" s="1065"/>
      <c r="AI12" s="1065"/>
      <c r="AJ12" s="1065"/>
      <c r="AK12" s="1065"/>
      <c r="AL12" s="1065"/>
      <c r="AM12" s="1065"/>
      <c r="AN12" s="1065"/>
      <c r="AO12" s="1065"/>
      <c r="AP12" s="1065"/>
      <c r="AQ12" s="1065"/>
      <c r="AR12" s="1"/>
    </row>
    <row r="13" spans="1:46" ht="15" customHeight="1">
      <c r="A13" s="976" t="s">
        <v>3067</v>
      </c>
      <c r="B13" s="1065" t="s">
        <v>3088</v>
      </c>
      <c r="C13" s="1065"/>
      <c r="D13" s="1065"/>
      <c r="E13" s="1065"/>
      <c r="F13" s="1065"/>
      <c r="G13" s="1065"/>
      <c r="H13" s="1065"/>
      <c r="I13" s="1065"/>
      <c r="J13" s="1065"/>
      <c r="K13" s="1065"/>
      <c r="L13" s="1065"/>
      <c r="M13" s="1065"/>
      <c r="N13" s="1065"/>
      <c r="O13" s="1065"/>
      <c r="P13" s="1065"/>
      <c r="Q13" s="1065"/>
      <c r="R13" s="1065"/>
      <c r="S13" s="1065"/>
      <c r="T13" s="1065"/>
      <c r="U13" s="1065"/>
      <c r="V13" s="1065"/>
      <c r="W13" s="1065"/>
      <c r="X13" s="1065"/>
      <c r="Y13" s="1065"/>
      <c r="Z13" s="1065"/>
      <c r="AA13" s="1065"/>
      <c r="AB13" s="1065"/>
      <c r="AC13" s="1065"/>
      <c r="AD13" s="1065"/>
      <c r="AE13" s="1065"/>
      <c r="AF13" s="1065"/>
      <c r="AG13" s="1065"/>
      <c r="AH13" s="1065"/>
      <c r="AI13" s="1065"/>
      <c r="AJ13" s="1065"/>
      <c r="AK13" s="1065"/>
      <c r="AL13" s="1065"/>
      <c r="AM13" s="1065"/>
      <c r="AN13" s="1065"/>
      <c r="AO13" s="1065"/>
      <c r="AP13" s="1065"/>
      <c r="AQ13" s="1065"/>
      <c r="AR13" s="1066"/>
      <c r="AS13" s="1066"/>
    </row>
    <row r="14" spans="1:46" ht="15" customHeight="1">
      <c r="A14" s="378"/>
      <c r="B14" s="1065"/>
      <c r="C14" s="1065"/>
      <c r="D14" s="1065"/>
      <c r="E14" s="1065"/>
      <c r="F14" s="1065"/>
      <c r="G14" s="1065"/>
      <c r="H14" s="1065"/>
      <c r="I14" s="1065"/>
      <c r="J14" s="1065"/>
      <c r="K14" s="1065"/>
      <c r="L14" s="1065"/>
      <c r="M14" s="1065"/>
      <c r="N14" s="1065"/>
      <c r="O14" s="1065"/>
      <c r="P14" s="1065"/>
      <c r="Q14" s="1065"/>
      <c r="R14" s="1065"/>
      <c r="S14" s="1065"/>
      <c r="T14" s="1065"/>
      <c r="U14" s="1065"/>
      <c r="V14" s="1065"/>
      <c r="W14" s="1065"/>
      <c r="X14" s="1065"/>
      <c r="Y14" s="1065"/>
      <c r="Z14" s="1065"/>
      <c r="AA14" s="1065"/>
      <c r="AB14" s="1065"/>
      <c r="AC14" s="1065"/>
      <c r="AD14" s="1065"/>
      <c r="AE14" s="1065"/>
      <c r="AF14" s="1065"/>
      <c r="AG14" s="1065"/>
      <c r="AH14" s="1065"/>
      <c r="AI14" s="1065"/>
      <c r="AJ14" s="1065"/>
      <c r="AK14" s="1065"/>
      <c r="AL14" s="1065"/>
      <c r="AM14" s="1065"/>
      <c r="AN14" s="1065"/>
      <c r="AO14" s="1065"/>
      <c r="AP14" s="1065"/>
      <c r="AQ14" s="1065"/>
      <c r="AR14" s="1"/>
    </row>
    <row r="15" spans="1:46" ht="12.6" customHeight="1">
      <c r="A15" s="378"/>
      <c r="B15" s="1065"/>
      <c r="C15" s="1065"/>
      <c r="D15" s="1065"/>
      <c r="E15" s="1065"/>
      <c r="F15" s="1065"/>
      <c r="G15" s="1065"/>
      <c r="H15" s="1065"/>
      <c r="I15" s="1065"/>
      <c r="J15" s="1065"/>
      <c r="K15" s="1065"/>
      <c r="L15" s="1065"/>
      <c r="M15" s="1065"/>
      <c r="N15" s="1065"/>
      <c r="O15" s="1065"/>
      <c r="P15" s="1065"/>
      <c r="Q15" s="1065"/>
      <c r="R15" s="1065"/>
      <c r="S15" s="1065"/>
      <c r="T15" s="1065"/>
      <c r="U15" s="1065"/>
      <c r="V15" s="1065"/>
      <c r="W15" s="1065"/>
      <c r="X15" s="1065"/>
      <c r="Y15" s="1065"/>
      <c r="Z15" s="1065"/>
      <c r="AA15" s="1065"/>
      <c r="AB15" s="1065"/>
      <c r="AC15" s="1065"/>
      <c r="AD15" s="1065"/>
      <c r="AE15" s="1065"/>
      <c r="AF15" s="1065"/>
      <c r="AG15" s="1065"/>
      <c r="AH15" s="1065"/>
      <c r="AI15" s="1065"/>
      <c r="AJ15" s="1065"/>
      <c r="AK15" s="1065"/>
      <c r="AL15" s="1065"/>
      <c r="AM15" s="1065"/>
      <c r="AN15" s="1065"/>
      <c r="AO15" s="1065"/>
      <c r="AP15" s="1065"/>
      <c r="AQ15" s="1065"/>
      <c r="AR15" s="1"/>
    </row>
    <row r="16" spans="1:46" ht="15" customHeight="1">
      <c r="A16" s="976" t="s">
        <v>3068</v>
      </c>
      <c r="B16" s="1068" t="s">
        <v>3089</v>
      </c>
      <c r="C16" s="1068"/>
      <c r="D16" s="1068"/>
      <c r="E16" s="1068"/>
      <c r="F16" s="1068"/>
      <c r="G16" s="1068"/>
      <c r="H16" s="1068"/>
      <c r="I16" s="1068"/>
      <c r="J16" s="1068"/>
      <c r="K16" s="1068"/>
      <c r="L16" s="1068"/>
      <c r="M16" s="1068"/>
      <c r="N16" s="1068"/>
      <c r="O16" s="1068"/>
      <c r="P16" s="1068"/>
      <c r="Q16" s="1068"/>
      <c r="R16" s="1068"/>
      <c r="S16" s="1068"/>
      <c r="T16" s="1068"/>
      <c r="U16" s="1068"/>
      <c r="V16" s="1068"/>
      <c r="W16" s="1068"/>
      <c r="X16" s="1068"/>
      <c r="Y16" s="1068"/>
      <c r="Z16" s="1068"/>
      <c r="AA16" s="1068"/>
      <c r="AB16" s="1068"/>
      <c r="AC16" s="1068"/>
      <c r="AD16" s="1068"/>
      <c r="AE16" s="1068"/>
      <c r="AF16" s="1068"/>
      <c r="AG16" s="1068"/>
      <c r="AH16" s="1068"/>
      <c r="AI16" s="1068"/>
      <c r="AJ16" s="1068"/>
      <c r="AK16" s="1068"/>
      <c r="AL16" s="1068"/>
      <c r="AM16" s="1068"/>
      <c r="AN16" s="1068"/>
      <c r="AO16" s="1068"/>
      <c r="AP16" s="1068"/>
      <c r="AQ16" s="1068"/>
      <c r="AR16" s="1066"/>
      <c r="AS16" s="1066"/>
    </row>
    <row r="17" spans="1:46" ht="15" customHeight="1">
      <c r="A17" s="378"/>
      <c r="B17" s="1068"/>
      <c r="C17" s="1068"/>
      <c r="D17" s="1068"/>
      <c r="E17" s="1068"/>
      <c r="F17" s="1068"/>
      <c r="G17" s="1068"/>
      <c r="H17" s="1068"/>
      <c r="I17" s="1068"/>
      <c r="J17" s="1068"/>
      <c r="K17" s="1068"/>
      <c r="L17" s="1068"/>
      <c r="M17" s="1068"/>
      <c r="N17" s="1068"/>
      <c r="O17" s="1068"/>
      <c r="P17" s="1068"/>
      <c r="Q17" s="1068"/>
      <c r="R17" s="1068"/>
      <c r="S17" s="1068"/>
      <c r="T17" s="1068"/>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
    </row>
    <row r="18" spans="1:46" ht="13.5">
      <c r="A18" s="1"/>
      <c r="C18" s="991" t="s">
        <v>2114</v>
      </c>
      <c r="D18" s="991"/>
      <c r="E18" s="991"/>
      <c r="F18" s="991"/>
      <c r="G18" s="991"/>
      <c r="H18" s="991"/>
      <c r="I18" s="991"/>
      <c r="J18" s="991"/>
      <c r="K18" s="991"/>
      <c r="L18" s="991"/>
      <c r="M18" s="991"/>
      <c r="N18" s="991"/>
      <c r="O18" s="991"/>
      <c r="P18" s="991"/>
      <c r="Q18" s="991"/>
      <c r="R18" s="991"/>
      <c r="S18" s="991"/>
      <c r="T18" s="991"/>
      <c r="U18" s="991"/>
      <c r="V18" s="991"/>
      <c r="W18" s="991"/>
      <c r="X18" s="991"/>
      <c r="Y18" s="991"/>
      <c r="Z18" s="991"/>
      <c r="AA18" s="991"/>
      <c r="AB18" s="991"/>
      <c r="AC18" s="991"/>
      <c r="AD18" s="991"/>
      <c r="AE18" s="991"/>
      <c r="AF18" s="991"/>
      <c r="AG18" s="991"/>
      <c r="AH18" s="991"/>
      <c r="AI18" s="991"/>
      <c r="AJ18" s="991"/>
      <c r="AK18" s="991"/>
      <c r="AL18" s="991"/>
      <c r="AM18" s="991"/>
      <c r="AN18" s="991"/>
      <c r="AO18" s="991"/>
      <c r="AP18" s="991"/>
      <c r="AQ18" s="1"/>
    </row>
    <row r="19" spans="1:46" ht="15" customHeight="1">
      <c r="A19" s="1"/>
      <c r="D19" s="1" t="s">
        <v>2115</v>
      </c>
      <c r="E19" s="1"/>
      <c r="F19" s="1"/>
      <c r="G19" s="1"/>
      <c r="H19" s="1"/>
      <c r="I19" s="1"/>
      <c r="J19" s="1"/>
      <c r="K19" s="1"/>
      <c r="L19" s="1"/>
      <c r="M19" s="1"/>
      <c r="N19" s="1"/>
      <c r="O19" s="1"/>
      <c r="P19" s="1"/>
      <c r="Q19" s="1"/>
      <c r="R19" s="1"/>
      <c r="S19" s="1"/>
      <c r="T19" s="1"/>
      <c r="U19" s="1"/>
      <c r="V19" s="1"/>
      <c r="W19" s="1"/>
      <c r="X19" s="1"/>
      <c r="Y19" s="1"/>
      <c r="Z19" s="1"/>
      <c r="AA19" s="1"/>
      <c r="AB19" s="1"/>
      <c r="AC19" s="1"/>
      <c r="AD19" s="1"/>
      <c r="AF19" s="1"/>
      <c r="AG19" s="1"/>
      <c r="AH19" s="1"/>
      <c r="AI19" s="1"/>
      <c r="AJ19" s="1"/>
      <c r="AK19" s="1"/>
      <c r="AL19" s="1"/>
      <c r="AM19" s="1"/>
      <c r="AN19" s="1"/>
      <c r="AO19" s="1"/>
      <c r="AP19" s="1"/>
      <c r="AQ19" s="1"/>
    </row>
    <row r="20" spans="1:46" ht="15" customHeight="1">
      <c r="A20" s="1"/>
      <c r="D20" s="1" t="s">
        <v>3069</v>
      </c>
      <c r="E20" s="1"/>
      <c r="F20" s="1"/>
      <c r="G20" s="1"/>
      <c r="H20" s="1"/>
      <c r="I20" s="1"/>
      <c r="J20" s="1"/>
      <c r="K20" s="1"/>
      <c r="L20" s="1"/>
      <c r="M20" s="1"/>
      <c r="N20" s="1"/>
      <c r="O20" s="1"/>
      <c r="P20" s="1"/>
      <c r="Q20" s="1"/>
      <c r="R20" s="1"/>
      <c r="S20" s="1"/>
      <c r="T20" s="1"/>
      <c r="U20" s="1"/>
      <c r="V20" s="1"/>
      <c r="W20" s="1"/>
      <c r="X20" s="1"/>
      <c r="Y20" s="1"/>
      <c r="Z20" s="1"/>
      <c r="AA20" s="1"/>
      <c r="AB20" s="1"/>
      <c r="AC20" s="1"/>
      <c r="AD20" s="1"/>
      <c r="AF20" s="1"/>
      <c r="AG20" s="1"/>
      <c r="AH20" s="1"/>
      <c r="AI20" s="1"/>
      <c r="AJ20" s="1"/>
      <c r="AK20" s="1"/>
      <c r="AL20" s="1"/>
      <c r="AM20" s="1"/>
      <c r="AN20" s="1"/>
      <c r="AO20" s="1"/>
      <c r="AP20" s="1"/>
      <c r="AQ20" s="1"/>
    </row>
    <row r="21" spans="1:46" ht="15" customHeight="1">
      <c r="A21" s="1"/>
      <c r="D21" s="1" t="s">
        <v>2116</v>
      </c>
      <c r="E21" s="1"/>
      <c r="F21" s="1"/>
      <c r="G21" s="1"/>
      <c r="H21" s="1"/>
      <c r="I21" s="1"/>
      <c r="J21" s="1"/>
      <c r="K21" s="1"/>
      <c r="L21" s="1"/>
      <c r="M21" s="1"/>
      <c r="N21" s="1"/>
      <c r="O21" s="1"/>
      <c r="P21" s="1"/>
      <c r="Q21" s="1"/>
      <c r="R21" s="1"/>
      <c r="S21" s="1"/>
      <c r="T21" s="1"/>
      <c r="U21" s="1"/>
      <c r="V21" s="1"/>
      <c r="W21" s="1"/>
      <c r="X21" s="1"/>
      <c r="Y21" s="1"/>
      <c r="Z21" s="1"/>
      <c r="AA21" s="1"/>
      <c r="AB21" s="1"/>
      <c r="AC21" s="1"/>
      <c r="AD21" s="1"/>
      <c r="AF21" s="1"/>
      <c r="AG21" s="1"/>
      <c r="AH21" s="1"/>
      <c r="AI21" s="1"/>
      <c r="AJ21" s="1"/>
      <c r="AK21" s="1"/>
      <c r="AL21" s="1"/>
      <c r="AM21" s="1"/>
      <c r="AN21" s="1"/>
      <c r="AO21" s="1"/>
      <c r="AP21" s="1"/>
      <c r="AQ21" s="1"/>
    </row>
    <row r="22" spans="1:46" ht="15" customHeight="1">
      <c r="A22" s="1"/>
      <c r="D22" s="1" t="s">
        <v>2117</v>
      </c>
      <c r="E22" s="1"/>
      <c r="F22" s="1"/>
      <c r="G22" s="1"/>
      <c r="H22" s="1"/>
      <c r="I22" s="1"/>
      <c r="J22" s="1"/>
      <c r="K22" s="1"/>
      <c r="L22" s="1"/>
      <c r="M22" s="1"/>
      <c r="N22" s="1"/>
      <c r="O22" s="1"/>
      <c r="P22" s="1"/>
      <c r="Q22" s="1"/>
      <c r="R22" s="1"/>
      <c r="S22" s="1"/>
      <c r="T22" s="1"/>
      <c r="U22" s="1"/>
      <c r="V22" s="1"/>
      <c r="W22" s="1"/>
      <c r="X22" s="1"/>
      <c r="Y22" s="1"/>
      <c r="Z22" s="1"/>
      <c r="AA22" s="1"/>
      <c r="AB22" s="1"/>
      <c r="AC22" s="1"/>
      <c r="AD22" s="1"/>
      <c r="AF22" s="1"/>
      <c r="AG22" s="1"/>
      <c r="AH22" s="1"/>
      <c r="AI22" s="1"/>
      <c r="AJ22" s="1"/>
      <c r="AK22" s="1"/>
      <c r="AL22" s="1"/>
      <c r="AM22" s="1"/>
      <c r="AN22" s="1"/>
      <c r="AO22" s="1"/>
      <c r="AP22" s="1"/>
      <c r="AQ22" s="1"/>
    </row>
    <row r="23" spans="1:46" ht="15" customHeight="1">
      <c r="A23" s="1"/>
      <c r="D23" s="1" t="s">
        <v>2118</v>
      </c>
      <c r="E23" s="1"/>
      <c r="F23" s="1"/>
      <c r="G23" s="1"/>
      <c r="H23" s="1"/>
      <c r="I23" s="1"/>
      <c r="J23" s="1"/>
      <c r="K23" s="1"/>
      <c r="L23" s="1"/>
      <c r="M23" s="1"/>
      <c r="N23" s="1"/>
      <c r="O23" s="1"/>
      <c r="P23" s="1"/>
      <c r="Q23" s="1"/>
      <c r="R23" s="1"/>
      <c r="S23" s="1"/>
      <c r="T23" s="1"/>
      <c r="U23" s="1"/>
      <c r="V23" s="1"/>
      <c r="W23" s="1"/>
      <c r="X23" s="1"/>
      <c r="Y23" s="1"/>
      <c r="Z23" s="1"/>
      <c r="AA23" s="1"/>
      <c r="AB23" s="1"/>
      <c r="AC23" s="1"/>
      <c r="AD23" s="1"/>
      <c r="AF23" s="1"/>
      <c r="AG23" s="1"/>
      <c r="AH23" s="1"/>
      <c r="AI23" s="1"/>
      <c r="AJ23" s="1"/>
      <c r="AK23" s="1"/>
      <c r="AL23" s="1"/>
      <c r="AM23" s="1"/>
      <c r="AN23" s="1"/>
      <c r="AO23" s="1"/>
      <c r="AP23" s="1"/>
      <c r="AQ23" s="1"/>
    </row>
    <row r="24" spans="1:46" ht="18.399999999999999" customHeight="1">
      <c r="A24" s="976" t="s">
        <v>3070</v>
      </c>
      <c r="B24" s="1065" t="s">
        <v>3090</v>
      </c>
      <c r="C24" s="1065"/>
      <c r="D24" s="1065"/>
      <c r="E24" s="1065"/>
      <c r="F24" s="1065"/>
      <c r="G24" s="1065"/>
      <c r="H24" s="1065"/>
      <c r="I24" s="1065"/>
      <c r="J24" s="1065"/>
      <c r="K24" s="1065"/>
      <c r="L24" s="1065"/>
      <c r="M24" s="1065"/>
      <c r="N24" s="1065"/>
      <c r="O24" s="1065"/>
      <c r="P24" s="1065"/>
      <c r="Q24" s="1065"/>
      <c r="R24" s="1065"/>
      <c r="S24" s="1065"/>
      <c r="T24" s="1065"/>
      <c r="U24" s="1065"/>
      <c r="V24" s="1065"/>
      <c r="W24" s="1065"/>
      <c r="X24" s="1065"/>
      <c r="Y24" s="1065"/>
      <c r="Z24" s="1065"/>
      <c r="AA24" s="1065"/>
      <c r="AB24" s="1065"/>
      <c r="AC24" s="1065"/>
      <c r="AD24" s="1065"/>
      <c r="AE24" s="1065"/>
      <c r="AF24" s="1065"/>
      <c r="AG24" s="1065"/>
      <c r="AH24" s="1065"/>
      <c r="AI24" s="1065"/>
      <c r="AJ24" s="1065"/>
      <c r="AK24" s="1065"/>
      <c r="AL24" s="1065"/>
      <c r="AM24" s="1065"/>
      <c r="AN24" s="1065"/>
      <c r="AO24" s="1065"/>
      <c r="AP24" s="1065"/>
      <c r="AQ24" s="1065"/>
      <c r="AR24" s="1066"/>
      <c r="AS24" s="1066"/>
    </row>
    <row r="25" spans="1:46" ht="15" customHeight="1">
      <c r="A25" s="378"/>
      <c r="B25" s="1065"/>
      <c r="C25" s="1065"/>
      <c r="D25" s="1065"/>
      <c r="E25" s="1065"/>
      <c r="F25" s="1065"/>
      <c r="G25" s="1065"/>
      <c r="H25" s="1065"/>
      <c r="I25" s="1065"/>
      <c r="J25" s="1065"/>
      <c r="K25" s="1065"/>
      <c r="L25" s="1065"/>
      <c r="M25" s="1065"/>
      <c r="N25" s="1065"/>
      <c r="O25" s="1065"/>
      <c r="P25" s="1065"/>
      <c r="Q25" s="1065"/>
      <c r="R25" s="1065"/>
      <c r="S25" s="1065"/>
      <c r="T25" s="1065"/>
      <c r="U25" s="1065"/>
      <c r="V25" s="1065"/>
      <c r="W25" s="1065"/>
      <c r="X25" s="1065"/>
      <c r="Y25" s="1065"/>
      <c r="Z25" s="1065"/>
      <c r="AA25" s="1065"/>
      <c r="AB25" s="1065"/>
      <c r="AC25" s="1065"/>
      <c r="AD25" s="1065"/>
      <c r="AE25" s="1065"/>
      <c r="AF25" s="1065"/>
      <c r="AG25" s="1065"/>
      <c r="AH25" s="1065"/>
      <c r="AI25" s="1065"/>
      <c r="AJ25" s="1065"/>
      <c r="AK25" s="1065"/>
      <c r="AL25" s="1065"/>
      <c r="AM25" s="1065"/>
      <c r="AN25" s="1065"/>
      <c r="AO25" s="1065"/>
      <c r="AP25" s="1065"/>
      <c r="AQ25" s="1065"/>
      <c r="AR25" s="1"/>
    </row>
    <row r="26" spans="1:46" ht="15" customHeight="1">
      <c r="A26" s="976" t="s">
        <v>3071</v>
      </c>
      <c r="B26" s="1069" t="s">
        <v>3091</v>
      </c>
      <c r="C26" s="1069"/>
      <c r="D26" s="1069"/>
      <c r="E26" s="1069"/>
      <c r="F26" s="1069"/>
      <c r="G26" s="1069"/>
      <c r="H26" s="1069"/>
      <c r="I26" s="1069"/>
      <c r="J26" s="1069"/>
      <c r="K26" s="1069"/>
      <c r="L26" s="1069"/>
      <c r="M26" s="1069"/>
      <c r="N26" s="1069"/>
      <c r="O26" s="1069"/>
      <c r="P26" s="1069"/>
      <c r="Q26" s="1069"/>
      <c r="R26" s="1069"/>
      <c r="S26" s="1069"/>
      <c r="T26" s="1069"/>
      <c r="U26" s="1069"/>
      <c r="V26" s="1069"/>
      <c r="W26" s="1069"/>
      <c r="X26" s="1069"/>
      <c r="Y26" s="1069"/>
      <c r="Z26" s="1069"/>
      <c r="AA26" s="1069"/>
      <c r="AB26" s="1069"/>
      <c r="AC26" s="1069"/>
      <c r="AD26" s="1069"/>
      <c r="AE26" s="1069"/>
      <c r="AF26" s="1069"/>
      <c r="AG26" s="1069"/>
      <c r="AH26" s="1069"/>
      <c r="AI26" s="1069"/>
      <c r="AJ26" s="1069"/>
      <c r="AK26" s="1069"/>
      <c r="AL26" s="1069"/>
      <c r="AM26" s="1069"/>
      <c r="AN26" s="1069"/>
      <c r="AO26" s="1069"/>
      <c r="AP26" s="1069"/>
      <c r="AQ26" s="1069"/>
      <c r="AR26" s="1066"/>
      <c r="AS26" s="1066"/>
    </row>
    <row r="27" spans="1:46" ht="15" customHeight="1">
      <c r="A27" s="976"/>
      <c r="B27" s="1069"/>
      <c r="C27" s="1069"/>
      <c r="D27" s="1069"/>
      <c r="E27" s="1069"/>
      <c r="F27" s="1069"/>
      <c r="G27" s="1069"/>
      <c r="H27" s="1069"/>
      <c r="I27" s="1069"/>
      <c r="J27" s="1069"/>
      <c r="K27" s="1069"/>
      <c r="L27" s="1069"/>
      <c r="M27" s="1069"/>
      <c r="N27" s="1069"/>
      <c r="O27" s="1069"/>
      <c r="P27" s="1069"/>
      <c r="Q27" s="1069"/>
      <c r="R27" s="1069"/>
      <c r="S27" s="1069"/>
      <c r="T27" s="1069"/>
      <c r="U27" s="1069"/>
      <c r="V27" s="1069"/>
      <c r="W27" s="1069"/>
      <c r="X27" s="1069"/>
      <c r="Y27" s="1069"/>
      <c r="Z27" s="1069"/>
      <c r="AA27" s="1069"/>
      <c r="AB27" s="1069"/>
      <c r="AC27" s="1069"/>
      <c r="AD27" s="1069"/>
      <c r="AE27" s="1069"/>
      <c r="AF27" s="1069"/>
      <c r="AG27" s="1069"/>
      <c r="AH27" s="1069"/>
      <c r="AI27" s="1069"/>
      <c r="AJ27" s="1069"/>
      <c r="AK27" s="1069"/>
      <c r="AL27" s="1069"/>
      <c r="AM27" s="1069"/>
      <c r="AN27" s="1069"/>
      <c r="AO27" s="1069"/>
      <c r="AP27" s="1069"/>
      <c r="AQ27" s="1069"/>
      <c r="AR27" s="1"/>
    </row>
    <row r="28" spans="1:46" ht="15" customHeight="1">
      <c r="A28" s="976"/>
      <c r="B28" s="1069"/>
      <c r="C28" s="1069"/>
      <c r="D28" s="1069"/>
      <c r="E28" s="1069"/>
      <c r="F28" s="1069"/>
      <c r="G28" s="1069"/>
      <c r="H28" s="1069"/>
      <c r="I28" s="1069"/>
      <c r="J28" s="1069"/>
      <c r="K28" s="1069"/>
      <c r="L28" s="1069"/>
      <c r="M28" s="1069"/>
      <c r="N28" s="1069"/>
      <c r="O28" s="1069"/>
      <c r="P28" s="1069"/>
      <c r="Q28" s="1069"/>
      <c r="R28" s="1069"/>
      <c r="S28" s="1069"/>
      <c r="T28" s="1069"/>
      <c r="U28" s="1069"/>
      <c r="V28" s="1069"/>
      <c r="W28" s="1069"/>
      <c r="X28" s="1069"/>
      <c r="Y28" s="1069"/>
      <c r="Z28" s="1069"/>
      <c r="AA28" s="1069"/>
      <c r="AB28" s="1069"/>
      <c r="AC28" s="1069"/>
      <c r="AD28" s="1069"/>
      <c r="AE28" s="1069"/>
      <c r="AF28" s="1069"/>
      <c r="AG28" s="1069"/>
      <c r="AH28" s="1069"/>
      <c r="AI28" s="1069"/>
      <c r="AJ28" s="1069"/>
      <c r="AK28" s="1069"/>
      <c r="AL28" s="1069"/>
      <c r="AM28" s="1069"/>
      <c r="AN28" s="1069"/>
      <c r="AO28" s="1069"/>
      <c r="AP28" s="1069"/>
      <c r="AQ28" s="1069"/>
      <c r="AR28" s="1"/>
    </row>
    <row r="29" spans="1:46" ht="15" customHeight="1">
      <c r="A29" s="976" t="s">
        <v>3072</v>
      </c>
      <c r="B29" s="1065" t="s">
        <v>3092</v>
      </c>
      <c r="C29" s="1065"/>
      <c r="D29" s="1065"/>
      <c r="E29" s="1065"/>
      <c r="F29" s="1065"/>
      <c r="G29" s="1065"/>
      <c r="H29" s="1065"/>
      <c r="I29" s="1065"/>
      <c r="J29" s="1065"/>
      <c r="K29" s="1065"/>
      <c r="L29" s="1065"/>
      <c r="M29" s="1065"/>
      <c r="N29" s="1065"/>
      <c r="O29" s="1065"/>
      <c r="P29" s="1065"/>
      <c r="Q29" s="1065"/>
      <c r="R29" s="1065"/>
      <c r="S29" s="1065"/>
      <c r="T29" s="1065"/>
      <c r="U29" s="1065"/>
      <c r="V29" s="1065"/>
      <c r="W29" s="1065"/>
      <c r="X29" s="1065"/>
      <c r="Y29" s="1065"/>
      <c r="Z29" s="1065"/>
      <c r="AA29" s="1065"/>
      <c r="AB29" s="1065"/>
      <c r="AC29" s="1065"/>
      <c r="AD29" s="1065"/>
      <c r="AE29" s="1065"/>
      <c r="AF29" s="1065"/>
      <c r="AG29" s="1065"/>
      <c r="AH29" s="1065"/>
      <c r="AI29" s="1065"/>
      <c r="AJ29" s="1065"/>
      <c r="AK29" s="1065"/>
      <c r="AL29" s="1065"/>
      <c r="AM29" s="1065"/>
      <c r="AN29" s="1065"/>
      <c r="AO29" s="1065"/>
      <c r="AP29" s="1065"/>
      <c r="AQ29" s="1065"/>
      <c r="AR29" s="1066"/>
      <c r="AS29" s="1066"/>
      <c r="AT29" s="14"/>
    </row>
    <row r="30" spans="1:46" ht="15" customHeight="1">
      <c r="A30" s="378"/>
      <c r="B30" s="1065"/>
      <c r="C30" s="1065"/>
      <c r="D30" s="1065"/>
      <c r="E30" s="1065"/>
      <c r="F30" s="1065"/>
      <c r="G30" s="1065"/>
      <c r="H30" s="1065"/>
      <c r="I30" s="1065"/>
      <c r="J30" s="1065"/>
      <c r="K30" s="1065"/>
      <c r="L30" s="1065"/>
      <c r="M30" s="1065"/>
      <c r="N30" s="1065"/>
      <c r="O30" s="1065"/>
      <c r="P30" s="1065"/>
      <c r="Q30" s="1065"/>
      <c r="R30" s="1065"/>
      <c r="S30" s="1065"/>
      <c r="T30" s="1065"/>
      <c r="U30" s="1065"/>
      <c r="V30" s="1065"/>
      <c r="W30" s="1065"/>
      <c r="X30" s="1065"/>
      <c r="Y30" s="1065"/>
      <c r="Z30" s="1065"/>
      <c r="AA30" s="1065"/>
      <c r="AB30" s="1065"/>
      <c r="AC30" s="1065"/>
      <c r="AD30" s="1065"/>
      <c r="AE30" s="1065"/>
      <c r="AF30" s="1065"/>
      <c r="AG30" s="1065"/>
      <c r="AH30" s="1065"/>
      <c r="AI30" s="1065"/>
      <c r="AJ30" s="1065"/>
      <c r="AK30" s="1065"/>
      <c r="AL30" s="1065"/>
      <c r="AM30" s="1065"/>
      <c r="AN30" s="1065"/>
      <c r="AO30" s="1065"/>
      <c r="AP30" s="1065"/>
      <c r="AQ30" s="1065"/>
      <c r="AR30" s="25"/>
      <c r="AT30" s="14"/>
    </row>
    <row r="31" spans="1:46" ht="15" customHeight="1">
      <c r="A31" s="976" t="s">
        <v>3073</v>
      </c>
      <c r="B31" s="1065" t="s">
        <v>3076</v>
      </c>
      <c r="C31" s="1065"/>
      <c r="D31" s="1065"/>
      <c r="E31" s="1065"/>
      <c r="F31" s="1065"/>
      <c r="G31" s="1065"/>
      <c r="H31" s="1065"/>
      <c r="I31" s="1065"/>
      <c r="J31" s="1065"/>
      <c r="K31" s="1065"/>
      <c r="L31" s="1065"/>
      <c r="M31" s="1065"/>
      <c r="N31" s="1065"/>
      <c r="O31" s="1065"/>
      <c r="P31" s="1065"/>
      <c r="Q31" s="1065"/>
      <c r="R31" s="1065"/>
      <c r="S31" s="1065"/>
      <c r="T31" s="1065"/>
      <c r="U31" s="1065"/>
      <c r="V31" s="1065"/>
      <c r="W31" s="1065"/>
      <c r="X31" s="1065"/>
      <c r="Y31" s="1065"/>
      <c r="Z31" s="1065"/>
      <c r="AA31" s="1065"/>
      <c r="AB31" s="1065"/>
      <c r="AC31" s="1065"/>
      <c r="AD31" s="1065"/>
      <c r="AE31" s="1065"/>
      <c r="AF31" s="1065"/>
      <c r="AG31" s="1065"/>
      <c r="AH31" s="1065"/>
      <c r="AI31" s="1065"/>
      <c r="AJ31" s="1065"/>
      <c r="AK31" s="1065"/>
      <c r="AL31" s="1065"/>
      <c r="AM31" s="1065"/>
      <c r="AN31" s="1065"/>
      <c r="AO31" s="1065"/>
      <c r="AP31" s="1065"/>
      <c r="AQ31" s="1065"/>
      <c r="AR31" s="1066"/>
      <c r="AS31" s="1066"/>
      <c r="AT31" s="14"/>
    </row>
    <row r="32" spans="1:46" ht="16.5" customHeight="1">
      <c r="A32" s="378"/>
      <c r="B32" s="1065"/>
      <c r="C32" s="1065"/>
      <c r="D32" s="1065"/>
      <c r="E32" s="1065"/>
      <c r="F32" s="1065"/>
      <c r="G32" s="1065"/>
      <c r="H32" s="1065"/>
      <c r="I32" s="1065"/>
      <c r="J32" s="1065"/>
      <c r="K32" s="1065"/>
      <c r="L32" s="1065"/>
      <c r="M32" s="1065"/>
      <c r="N32" s="1065"/>
      <c r="O32" s="1065"/>
      <c r="P32" s="1065"/>
      <c r="Q32" s="1065"/>
      <c r="R32" s="1065"/>
      <c r="S32" s="1065"/>
      <c r="T32" s="1065"/>
      <c r="U32" s="1065"/>
      <c r="V32" s="1065"/>
      <c r="W32" s="1065"/>
      <c r="X32" s="1065"/>
      <c r="Y32" s="1065"/>
      <c r="Z32" s="1065"/>
      <c r="AA32" s="1065"/>
      <c r="AB32" s="1065"/>
      <c r="AC32" s="1065"/>
      <c r="AD32" s="1065"/>
      <c r="AE32" s="1065"/>
      <c r="AF32" s="1065"/>
      <c r="AG32" s="1065"/>
      <c r="AH32" s="1065"/>
      <c r="AI32" s="1065"/>
      <c r="AJ32" s="1065"/>
      <c r="AK32" s="1065"/>
      <c r="AL32" s="1065"/>
      <c r="AM32" s="1065"/>
      <c r="AN32" s="1065"/>
      <c r="AO32" s="1065"/>
      <c r="AP32" s="1065"/>
      <c r="AQ32" s="1065"/>
      <c r="AR32" s="25"/>
      <c r="AT32" s="14"/>
    </row>
    <row r="33" spans="1:46" ht="15" customHeight="1">
      <c r="A33" s="976" t="s">
        <v>3074</v>
      </c>
      <c r="B33" s="1069" t="s">
        <v>3093</v>
      </c>
      <c r="C33" s="1069"/>
      <c r="D33" s="1069"/>
      <c r="E33" s="1069"/>
      <c r="F33" s="1069"/>
      <c r="G33" s="1069"/>
      <c r="H33" s="1069"/>
      <c r="I33" s="1069"/>
      <c r="J33" s="1069"/>
      <c r="K33" s="1069"/>
      <c r="L33" s="1069"/>
      <c r="M33" s="1069"/>
      <c r="N33" s="1069"/>
      <c r="O33" s="1069"/>
      <c r="P33" s="1069"/>
      <c r="Q33" s="1069"/>
      <c r="R33" s="1069"/>
      <c r="S33" s="1069"/>
      <c r="T33" s="1069"/>
      <c r="U33" s="1069"/>
      <c r="V33" s="1069"/>
      <c r="W33" s="1069"/>
      <c r="X33" s="1069"/>
      <c r="Y33" s="1069"/>
      <c r="Z33" s="1069"/>
      <c r="AA33" s="1069"/>
      <c r="AB33" s="1069"/>
      <c r="AC33" s="1069"/>
      <c r="AD33" s="1069"/>
      <c r="AE33" s="1069"/>
      <c r="AF33" s="1069"/>
      <c r="AG33" s="1069"/>
      <c r="AH33" s="1069"/>
      <c r="AI33" s="1069"/>
      <c r="AJ33" s="1069"/>
      <c r="AK33" s="1069"/>
      <c r="AL33" s="1069"/>
      <c r="AM33" s="1069"/>
      <c r="AN33" s="1069"/>
      <c r="AO33" s="1069"/>
      <c r="AP33" s="1069"/>
      <c r="AQ33" s="1069"/>
      <c r="AR33" s="1066"/>
      <c r="AS33" s="1066"/>
      <c r="AT33" s="14"/>
    </row>
    <row r="34" spans="1:46" ht="15" customHeight="1">
      <c r="A34" s="378"/>
      <c r="B34" s="1069"/>
      <c r="C34" s="1069"/>
      <c r="D34" s="1069"/>
      <c r="E34" s="1069"/>
      <c r="F34" s="1069"/>
      <c r="G34" s="1069"/>
      <c r="H34" s="1069"/>
      <c r="I34" s="1069"/>
      <c r="J34" s="1069"/>
      <c r="K34" s="1069"/>
      <c r="L34" s="1069"/>
      <c r="M34" s="1069"/>
      <c r="N34" s="1069"/>
      <c r="O34" s="1069"/>
      <c r="P34" s="1069"/>
      <c r="Q34" s="1069"/>
      <c r="R34" s="1069"/>
      <c r="S34" s="1069"/>
      <c r="T34" s="1069"/>
      <c r="U34" s="1069"/>
      <c r="V34" s="1069"/>
      <c r="W34" s="1069"/>
      <c r="X34" s="1069"/>
      <c r="Y34" s="1069"/>
      <c r="Z34" s="1069"/>
      <c r="AA34" s="1069"/>
      <c r="AB34" s="1069"/>
      <c r="AC34" s="1069"/>
      <c r="AD34" s="1069"/>
      <c r="AE34" s="1069"/>
      <c r="AF34" s="1069"/>
      <c r="AG34" s="1069"/>
      <c r="AH34" s="1069"/>
      <c r="AI34" s="1069"/>
      <c r="AJ34" s="1069"/>
      <c r="AK34" s="1069"/>
      <c r="AL34" s="1069"/>
      <c r="AM34" s="1069"/>
      <c r="AN34" s="1069"/>
      <c r="AO34" s="1069"/>
      <c r="AP34" s="1069"/>
      <c r="AQ34" s="1069"/>
      <c r="AR34" s="25"/>
      <c r="AT34" s="14"/>
    </row>
    <row r="35" spans="1:46" ht="46.5" customHeight="1">
      <c r="A35" s="378"/>
      <c r="B35" s="1069"/>
      <c r="C35" s="1069"/>
      <c r="D35" s="1069"/>
      <c r="E35" s="1069"/>
      <c r="F35" s="1069"/>
      <c r="G35" s="1069"/>
      <c r="H35" s="1069"/>
      <c r="I35" s="1069"/>
      <c r="J35" s="1069"/>
      <c r="K35" s="1069"/>
      <c r="L35" s="1069"/>
      <c r="M35" s="1069"/>
      <c r="N35" s="1069"/>
      <c r="O35" s="1069"/>
      <c r="P35" s="1069"/>
      <c r="Q35" s="1069"/>
      <c r="R35" s="1069"/>
      <c r="S35" s="1069"/>
      <c r="T35" s="1069"/>
      <c r="U35" s="1069"/>
      <c r="V35" s="1069"/>
      <c r="W35" s="1069"/>
      <c r="X35" s="1069"/>
      <c r="Y35" s="1069"/>
      <c r="Z35" s="1069"/>
      <c r="AA35" s="1069"/>
      <c r="AB35" s="1069"/>
      <c r="AC35" s="1069"/>
      <c r="AD35" s="1069"/>
      <c r="AE35" s="1069"/>
      <c r="AF35" s="1069"/>
      <c r="AG35" s="1069"/>
      <c r="AH35" s="1069"/>
      <c r="AI35" s="1069"/>
      <c r="AJ35" s="1069"/>
      <c r="AK35" s="1069"/>
      <c r="AL35" s="1069"/>
      <c r="AM35" s="1069"/>
      <c r="AN35" s="1069"/>
      <c r="AO35" s="1069"/>
      <c r="AP35" s="1069"/>
      <c r="AQ35" s="1069"/>
      <c r="AR35" s="25"/>
      <c r="AT35" s="14"/>
    </row>
    <row r="36" spans="1:46" ht="15" customHeight="1">
      <c r="A36" s="976" t="s">
        <v>3075</v>
      </c>
      <c r="B36" s="1065" t="s">
        <v>3096</v>
      </c>
      <c r="C36" s="1065"/>
      <c r="D36" s="1065"/>
      <c r="E36" s="1065"/>
      <c r="F36" s="1065"/>
      <c r="G36" s="1065"/>
      <c r="H36" s="1065"/>
      <c r="I36" s="1065"/>
      <c r="J36" s="1065"/>
      <c r="K36" s="1065"/>
      <c r="L36" s="1065"/>
      <c r="M36" s="1065"/>
      <c r="N36" s="1065"/>
      <c r="O36" s="1065"/>
      <c r="P36" s="1065"/>
      <c r="Q36" s="1065"/>
      <c r="R36" s="1065"/>
      <c r="S36" s="1065"/>
      <c r="T36" s="1065"/>
      <c r="U36" s="1065"/>
      <c r="V36" s="1065"/>
      <c r="W36" s="1065"/>
      <c r="X36" s="1065"/>
      <c r="Y36" s="1065"/>
      <c r="Z36" s="1065"/>
      <c r="AA36" s="1065"/>
      <c r="AB36" s="1065"/>
      <c r="AC36" s="1065"/>
      <c r="AD36" s="1065"/>
      <c r="AE36" s="1065"/>
      <c r="AF36" s="1065"/>
      <c r="AG36" s="1065"/>
      <c r="AH36" s="1065"/>
      <c r="AI36" s="1065"/>
      <c r="AJ36" s="1065"/>
      <c r="AK36" s="1065"/>
      <c r="AL36" s="1065"/>
      <c r="AM36" s="1065"/>
      <c r="AN36" s="1065"/>
      <c r="AO36" s="1065"/>
      <c r="AP36" s="1065"/>
      <c r="AQ36" s="1065"/>
      <c r="AR36" s="1066"/>
      <c r="AS36" s="1066"/>
      <c r="AT36" s="14"/>
    </row>
    <row r="37" spans="1:46" ht="86.25" customHeight="1">
      <c r="A37" s="378"/>
      <c r="B37" s="1065"/>
      <c r="C37" s="1065"/>
      <c r="D37" s="1065"/>
      <c r="E37" s="1065"/>
      <c r="F37" s="1065"/>
      <c r="G37" s="1065"/>
      <c r="H37" s="1065"/>
      <c r="I37" s="1065"/>
      <c r="J37" s="1065"/>
      <c r="K37" s="1065"/>
      <c r="L37" s="1065"/>
      <c r="M37" s="1065"/>
      <c r="N37" s="1065"/>
      <c r="O37" s="1065"/>
      <c r="P37" s="1065"/>
      <c r="Q37" s="1065"/>
      <c r="R37" s="1065"/>
      <c r="S37" s="1065"/>
      <c r="T37" s="1065"/>
      <c r="U37" s="1065"/>
      <c r="V37" s="1065"/>
      <c r="W37" s="1065"/>
      <c r="X37" s="1065"/>
      <c r="Y37" s="1065"/>
      <c r="Z37" s="1065"/>
      <c r="AA37" s="1065"/>
      <c r="AB37" s="1065"/>
      <c r="AC37" s="1065"/>
      <c r="AD37" s="1065"/>
      <c r="AE37" s="1065"/>
      <c r="AF37" s="1065"/>
      <c r="AG37" s="1065"/>
      <c r="AH37" s="1065"/>
      <c r="AI37" s="1065"/>
      <c r="AJ37" s="1065"/>
      <c r="AK37" s="1065"/>
      <c r="AL37" s="1065"/>
      <c r="AM37" s="1065"/>
      <c r="AN37" s="1065"/>
      <c r="AO37" s="1065"/>
      <c r="AP37" s="1065"/>
      <c r="AQ37" s="1065"/>
      <c r="AR37" s="25"/>
      <c r="AT37" s="14"/>
    </row>
    <row r="38" spans="1:46" ht="15" customHeight="1">
      <c r="A38" s="976" t="s">
        <v>3077</v>
      </c>
      <c r="B38" s="1065" t="s">
        <v>3094</v>
      </c>
      <c r="C38" s="1065"/>
      <c r="D38" s="1065"/>
      <c r="E38" s="1065"/>
      <c r="F38" s="1065"/>
      <c r="G38" s="1065"/>
      <c r="H38" s="1065"/>
      <c r="I38" s="1065"/>
      <c r="J38" s="1065"/>
      <c r="K38" s="1065"/>
      <c r="L38" s="1065"/>
      <c r="M38" s="1065"/>
      <c r="N38" s="1065"/>
      <c r="O38" s="1065"/>
      <c r="P38" s="1065"/>
      <c r="Q38" s="1065"/>
      <c r="R38" s="1065"/>
      <c r="S38" s="1065"/>
      <c r="T38" s="1065"/>
      <c r="U38" s="1065"/>
      <c r="V38" s="1065"/>
      <c r="W38" s="1065"/>
      <c r="X38" s="1065"/>
      <c r="Y38" s="1065"/>
      <c r="Z38" s="1065"/>
      <c r="AA38" s="1065"/>
      <c r="AB38" s="1065"/>
      <c r="AC38" s="1065"/>
      <c r="AD38" s="1065"/>
      <c r="AE38" s="1065"/>
      <c r="AF38" s="1065"/>
      <c r="AG38" s="1065"/>
      <c r="AH38" s="1065"/>
      <c r="AI38" s="1065"/>
      <c r="AJ38" s="1065"/>
      <c r="AK38" s="1065"/>
      <c r="AL38" s="1065"/>
      <c r="AM38" s="1065"/>
      <c r="AN38" s="1065"/>
      <c r="AO38" s="1065"/>
      <c r="AP38" s="1065"/>
      <c r="AQ38" s="1065"/>
      <c r="AR38" s="1066"/>
      <c r="AS38" s="1066"/>
    </row>
    <row r="39" spans="1:46" ht="46.5" customHeight="1">
      <c r="A39" s="378"/>
      <c r="B39" s="1065"/>
      <c r="C39" s="1065"/>
      <c r="D39" s="1065"/>
      <c r="E39" s="1065"/>
      <c r="F39" s="1065"/>
      <c r="G39" s="1065"/>
      <c r="H39" s="1065"/>
      <c r="I39" s="1065"/>
      <c r="J39" s="1065"/>
      <c r="K39" s="1065"/>
      <c r="L39" s="1065"/>
      <c r="M39" s="1065"/>
      <c r="N39" s="1065"/>
      <c r="O39" s="1065"/>
      <c r="P39" s="1065"/>
      <c r="Q39" s="1065"/>
      <c r="R39" s="1065"/>
      <c r="S39" s="1065"/>
      <c r="T39" s="1065"/>
      <c r="U39" s="1065"/>
      <c r="V39" s="1065"/>
      <c r="W39" s="1065"/>
      <c r="X39" s="1065"/>
      <c r="Y39" s="1065"/>
      <c r="Z39" s="1065"/>
      <c r="AA39" s="1065"/>
      <c r="AB39" s="1065"/>
      <c r="AC39" s="1065"/>
      <c r="AD39" s="1065"/>
      <c r="AE39" s="1065"/>
      <c r="AF39" s="1065"/>
      <c r="AG39" s="1065"/>
      <c r="AH39" s="1065"/>
      <c r="AI39" s="1065"/>
      <c r="AJ39" s="1065"/>
      <c r="AK39" s="1065"/>
      <c r="AL39" s="1065"/>
      <c r="AM39" s="1065"/>
      <c r="AN39" s="1065"/>
      <c r="AO39" s="1065"/>
      <c r="AP39" s="1065"/>
      <c r="AQ39" s="1065"/>
      <c r="AR39" s="1"/>
    </row>
    <row r="40" spans="1:46" ht="15" customHeight="1">
      <c r="A40" s="976" t="s">
        <v>3078</v>
      </c>
      <c r="B40" s="1069" t="s">
        <v>3095</v>
      </c>
      <c r="C40" s="1069"/>
      <c r="D40" s="1069"/>
      <c r="E40" s="1069"/>
      <c r="F40" s="1069"/>
      <c r="G40" s="1069"/>
      <c r="H40" s="1069"/>
      <c r="I40" s="1069"/>
      <c r="J40" s="1069"/>
      <c r="K40" s="1069"/>
      <c r="L40" s="1069"/>
      <c r="M40" s="1069"/>
      <c r="N40" s="1069"/>
      <c r="O40" s="1069"/>
      <c r="P40" s="1069"/>
      <c r="Q40" s="1069"/>
      <c r="R40" s="1069"/>
      <c r="S40" s="1069"/>
      <c r="T40" s="1069"/>
      <c r="U40" s="1069"/>
      <c r="V40" s="1069"/>
      <c r="W40" s="1069"/>
      <c r="X40" s="1069"/>
      <c r="Y40" s="1069"/>
      <c r="Z40" s="1069"/>
      <c r="AA40" s="1069"/>
      <c r="AB40" s="1069"/>
      <c r="AC40" s="1069"/>
      <c r="AD40" s="1069"/>
      <c r="AE40" s="1069"/>
      <c r="AF40" s="1069"/>
      <c r="AG40" s="1069"/>
      <c r="AH40" s="1069"/>
      <c r="AI40" s="1069"/>
      <c r="AJ40" s="1069"/>
      <c r="AK40" s="1069"/>
      <c r="AL40" s="1069"/>
      <c r="AM40" s="1069"/>
      <c r="AN40" s="1069"/>
      <c r="AO40" s="1069"/>
      <c r="AP40" s="1069"/>
      <c r="AQ40" s="1069"/>
      <c r="AR40" s="1066"/>
      <c r="AS40" s="1066"/>
    </row>
    <row r="41" spans="1:46" ht="21" customHeight="1">
      <c r="A41" s="378"/>
      <c r="B41" s="1069"/>
      <c r="C41" s="1069"/>
      <c r="D41" s="1069"/>
      <c r="E41" s="1069"/>
      <c r="F41" s="1069"/>
      <c r="G41" s="1069"/>
      <c r="H41" s="1069"/>
      <c r="I41" s="1069"/>
      <c r="J41" s="1069"/>
      <c r="K41" s="1069"/>
      <c r="L41" s="1069"/>
      <c r="M41" s="1069"/>
      <c r="N41" s="1069"/>
      <c r="O41" s="1069"/>
      <c r="P41" s="1069"/>
      <c r="Q41" s="1069"/>
      <c r="R41" s="1069"/>
      <c r="S41" s="1069"/>
      <c r="T41" s="1069"/>
      <c r="U41" s="1069"/>
      <c r="V41" s="1069"/>
      <c r="W41" s="1069"/>
      <c r="X41" s="1069"/>
      <c r="Y41" s="1069"/>
      <c r="Z41" s="1069"/>
      <c r="AA41" s="1069"/>
      <c r="AB41" s="1069"/>
      <c r="AC41" s="1069"/>
      <c r="AD41" s="1069"/>
      <c r="AE41" s="1069"/>
      <c r="AF41" s="1069"/>
      <c r="AG41" s="1069"/>
      <c r="AH41" s="1069"/>
      <c r="AI41" s="1069"/>
      <c r="AJ41" s="1069"/>
      <c r="AK41" s="1069"/>
      <c r="AL41" s="1069"/>
      <c r="AM41" s="1069"/>
      <c r="AN41" s="1069"/>
      <c r="AO41" s="1069"/>
      <c r="AP41" s="1069"/>
      <c r="AQ41" s="1069"/>
      <c r="AR41" s="1"/>
    </row>
    <row r="42" spans="1:46" ht="15" customHeight="1">
      <c r="A42" s="976" t="s">
        <v>3079</v>
      </c>
      <c r="B42" s="1069" t="s">
        <v>3105</v>
      </c>
      <c r="C42" s="1069"/>
      <c r="D42" s="1069"/>
      <c r="E42" s="1069"/>
      <c r="F42" s="1069"/>
      <c r="G42" s="1069"/>
      <c r="H42" s="1069"/>
      <c r="I42" s="1069"/>
      <c r="J42" s="1069"/>
      <c r="K42" s="1069"/>
      <c r="L42" s="1069"/>
      <c r="M42" s="1069"/>
      <c r="N42" s="1069"/>
      <c r="O42" s="1069"/>
      <c r="P42" s="1069"/>
      <c r="Q42" s="1069"/>
      <c r="R42" s="1069"/>
      <c r="S42" s="1069"/>
      <c r="T42" s="1069"/>
      <c r="U42" s="1069"/>
      <c r="V42" s="1069"/>
      <c r="W42" s="1069"/>
      <c r="X42" s="1069"/>
      <c r="Y42" s="1069"/>
      <c r="Z42" s="1069"/>
      <c r="AA42" s="1069"/>
      <c r="AB42" s="1069"/>
      <c r="AC42" s="1069"/>
      <c r="AD42" s="1069"/>
      <c r="AE42" s="1069"/>
      <c r="AF42" s="1069"/>
      <c r="AG42" s="1069"/>
      <c r="AH42" s="1069"/>
      <c r="AI42" s="1069"/>
      <c r="AJ42" s="1069"/>
      <c r="AK42" s="1069"/>
      <c r="AL42" s="1069"/>
      <c r="AM42" s="1069"/>
      <c r="AN42" s="1069"/>
      <c r="AO42" s="1069"/>
      <c r="AP42" s="1069"/>
      <c r="AQ42" s="1069"/>
      <c r="AR42" s="1066"/>
      <c r="AS42" s="1066"/>
    </row>
    <row r="43" spans="1:46" ht="49.5" customHeight="1">
      <c r="A43" s="378"/>
      <c r="B43" s="1069"/>
      <c r="C43" s="1069"/>
      <c r="D43" s="1069"/>
      <c r="E43" s="1069"/>
      <c r="F43" s="1069"/>
      <c r="G43" s="1069"/>
      <c r="H43" s="1069"/>
      <c r="I43" s="1069"/>
      <c r="J43" s="1069"/>
      <c r="K43" s="1069"/>
      <c r="L43" s="1069"/>
      <c r="M43" s="1069"/>
      <c r="N43" s="1069"/>
      <c r="O43" s="1069"/>
      <c r="P43" s="1069"/>
      <c r="Q43" s="1069"/>
      <c r="R43" s="1069"/>
      <c r="S43" s="1069"/>
      <c r="T43" s="1069"/>
      <c r="U43" s="1069"/>
      <c r="V43" s="1069"/>
      <c r="W43" s="1069"/>
      <c r="X43" s="1069"/>
      <c r="Y43" s="1069"/>
      <c r="Z43" s="1069"/>
      <c r="AA43" s="1069"/>
      <c r="AB43" s="1069"/>
      <c r="AC43" s="1069"/>
      <c r="AD43" s="1069"/>
      <c r="AE43" s="1069"/>
      <c r="AF43" s="1069"/>
      <c r="AG43" s="1069"/>
      <c r="AH43" s="1069"/>
      <c r="AI43" s="1069"/>
      <c r="AJ43" s="1069"/>
      <c r="AK43" s="1069"/>
      <c r="AL43" s="1069"/>
      <c r="AM43" s="1069"/>
      <c r="AN43" s="1069"/>
      <c r="AO43" s="1069"/>
      <c r="AP43" s="1069"/>
      <c r="AQ43" s="1069"/>
      <c r="AR43" s="1"/>
    </row>
    <row r="44" spans="1:46" s="1" customFormat="1" ht="12" customHeight="1">
      <c r="B44" s="240"/>
      <c r="C44" s="240"/>
      <c r="D44" s="240"/>
      <c r="E44" s="240"/>
      <c r="F44" s="240"/>
      <c r="G44" s="240"/>
      <c r="H44" s="240"/>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c r="AL44" s="240"/>
      <c r="AM44" s="240"/>
      <c r="AN44" s="240"/>
      <c r="AO44" s="240"/>
      <c r="AP44" s="240"/>
      <c r="AQ44" s="240"/>
    </row>
    <row r="45" spans="1:46" ht="15" customHeight="1">
      <c r="A45" s="378"/>
      <c r="B45" s="1"/>
      <c r="C45" s="971"/>
      <c r="D45" s="971"/>
      <c r="E45" s="971"/>
      <c r="F45" s="971"/>
      <c r="G45" s="1070"/>
      <c r="H45" s="1070"/>
      <c r="I45" s="1070"/>
      <c r="J45" s="1070"/>
      <c r="K45" s="1" t="s">
        <v>2119</v>
      </c>
      <c r="L45" s="1070"/>
      <c r="M45" s="1070"/>
      <c r="N45" s="1" t="s">
        <v>3058</v>
      </c>
      <c r="O45" s="1070"/>
      <c r="P45" s="1070"/>
      <c r="Q45" s="1" t="s">
        <v>3059</v>
      </c>
      <c r="R45" s="1"/>
    </row>
    <row r="46" spans="1:46" ht="15" customHeight="1">
      <c r="A46" s="1"/>
      <c r="B46" s="1"/>
      <c r="C46" s="971"/>
      <c r="D46" s="971"/>
      <c r="E46" s="971"/>
      <c r="F46" s="971"/>
      <c r="G46" s="1071" t="s">
        <v>3060</v>
      </c>
      <c r="H46" s="1071"/>
      <c r="I46" s="1071"/>
      <c r="J46" s="1071"/>
      <c r="K46" s="1071"/>
      <c r="L46" s="1071"/>
      <c r="M46" s="1071"/>
      <c r="N46" s="1071"/>
      <c r="O46" s="1071"/>
      <c r="P46" s="1071"/>
      <c r="Q46" s="1071"/>
      <c r="R46" s="1071"/>
      <c r="S46" s="1071"/>
      <c r="T46" s="480"/>
      <c r="U46" s="480"/>
      <c r="V46" s="480"/>
      <c r="W46" s="1071" t="s">
        <v>3061</v>
      </c>
      <c r="X46" s="1071"/>
      <c r="Y46" s="1071"/>
      <c r="Z46" s="1071"/>
      <c r="AA46" s="1071"/>
      <c r="AB46" s="1071"/>
      <c r="AC46" s="1071"/>
      <c r="AD46" s="1071"/>
      <c r="AE46" s="1071"/>
      <c r="AF46" s="1071"/>
      <c r="AG46" s="1071"/>
      <c r="AH46" s="1071"/>
      <c r="AI46" s="1071"/>
      <c r="AJ46" s="1071"/>
      <c r="AK46" s="1071"/>
      <c r="AL46" s="1071"/>
      <c r="AM46" s="1071"/>
      <c r="AN46" s="480"/>
      <c r="AO46" s="480"/>
      <c r="AP46" s="480"/>
      <c r="AQ46" s="480"/>
      <c r="AR46" s="972"/>
      <c r="AS46" s="972"/>
      <c r="AT46" s="975" t="s">
        <v>3063</v>
      </c>
    </row>
    <row r="47" spans="1:46" ht="15" customHeight="1">
      <c r="A47" s="1"/>
      <c r="B47" s="1"/>
      <c r="C47" s="971"/>
      <c r="D47" s="971"/>
      <c r="E47" s="971"/>
      <c r="F47" s="971"/>
      <c r="H47" s="973"/>
      <c r="I47" s="973"/>
      <c r="J47" s="973"/>
      <c r="K47" s="973"/>
      <c r="L47" s="973"/>
      <c r="M47" s="973"/>
      <c r="N47" s="973"/>
      <c r="O47" s="973"/>
      <c r="P47" s="973"/>
      <c r="Q47" s="973"/>
      <c r="R47" s="973"/>
      <c r="S47" s="973"/>
      <c r="T47" s="973"/>
      <c r="U47" s="973"/>
      <c r="V47" s="973"/>
      <c r="W47" s="973"/>
      <c r="X47" s="973"/>
      <c r="Y47" s="973"/>
      <c r="Z47" s="973"/>
      <c r="AA47" s="973"/>
      <c r="AB47" s="973"/>
      <c r="AC47" s="973"/>
      <c r="AD47" s="973"/>
      <c r="AE47" s="973"/>
      <c r="AF47" s="240"/>
      <c r="AG47" s="240"/>
      <c r="AH47" s="240"/>
      <c r="AI47" s="240"/>
      <c r="AJ47" s="240"/>
      <c r="AK47" s="240"/>
      <c r="AL47" s="240"/>
      <c r="AM47" s="240"/>
      <c r="AN47" s="240"/>
      <c r="AO47" s="240"/>
      <c r="AP47" s="240"/>
      <c r="AQ47" s="240"/>
      <c r="AR47" s="240"/>
    </row>
    <row r="48" spans="1:46" ht="15" customHeight="1">
      <c r="A48" s="1"/>
      <c r="B48" s="974"/>
      <c r="C48" s="973"/>
      <c r="G48" s="989"/>
      <c r="H48" s="989"/>
      <c r="I48" s="989"/>
      <c r="J48" s="989"/>
      <c r="K48" s="989"/>
      <c r="L48" s="989"/>
      <c r="M48" s="989"/>
      <c r="N48" s="989"/>
      <c r="O48" s="989"/>
      <c r="P48" s="989"/>
      <c r="Q48" s="989"/>
      <c r="R48" s="989"/>
      <c r="S48" s="989"/>
      <c r="T48" s="989"/>
      <c r="U48" s="989"/>
      <c r="W48" s="989"/>
      <c r="X48" s="989"/>
      <c r="Y48" s="989"/>
      <c r="Z48" s="989"/>
      <c r="AA48" s="989"/>
      <c r="AB48" s="989"/>
      <c r="AC48" s="989"/>
      <c r="AD48" s="989"/>
      <c r="AE48" s="989"/>
      <c r="AF48" s="989"/>
      <c r="AG48" s="989"/>
      <c r="AH48" s="989"/>
      <c r="AI48" s="989"/>
      <c r="AJ48" s="989"/>
      <c r="AK48" s="989"/>
      <c r="AL48" s="989"/>
      <c r="AM48" s="989"/>
      <c r="AS48" s="1"/>
    </row>
    <row r="49" spans="1:45" ht="15" customHeight="1">
      <c r="B49" s="979" t="s">
        <v>3062</v>
      </c>
      <c r="C49" s="3"/>
      <c r="D49" s="978"/>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30"/>
      <c r="AQ49" s="1"/>
      <c r="AR49" s="1"/>
    </row>
    <row r="50" spans="1:45" ht="15" customHeight="1">
      <c r="A50" s="1"/>
      <c r="AF50" s="3"/>
      <c r="AG50" s="3"/>
      <c r="AH50" s="3"/>
      <c r="AI50" s="3"/>
      <c r="AJ50" s="3"/>
      <c r="AK50" s="3"/>
      <c r="AL50" s="3"/>
      <c r="AM50" s="3"/>
      <c r="AN50" s="3"/>
      <c r="AO50" s="3"/>
      <c r="AP50" s="3"/>
      <c r="AQ50" s="3"/>
      <c r="AR50" s="1"/>
      <c r="AS50" s="1"/>
    </row>
    <row r="51" spans="1:45" ht="15" customHeight="1">
      <c r="AF51" s="3"/>
      <c r="AG51" s="3"/>
      <c r="AH51" s="3"/>
      <c r="AI51" s="3"/>
      <c r="AJ51" s="3"/>
      <c r="AK51" s="3"/>
      <c r="AL51" s="3"/>
      <c r="AM51" s="3"/>
      <c r="AN51" s="3"/>
      <c r="AO51" s="3"/>
      <c r="AP51" s="3"/>
      <c r="AQ51" s="3"/>
      <c r="AR51" s="1"/>
      <c r="AS51" s="1"/>
    </row>
    <row r="52" spans="1:45" ht="15" customHeight="1">
      <c r="AF52" s="3"/>
      <c r="AG52" s="3"/>
      <c r="AH52" s="3"/>
      <c r="AI52" s="3"/>
      <c r="AJ52" s="3"/>
      <c r="AK52" s="3"/>
      <c r="AL52" s="3"/>
      <c r="AM52" s="3"/>
      <c r="AN52" s="3"/>
      <c r="AO52" s="3"/>
      <c r="AP52" s="3"/>
      <c r="AQ52" s="3"/>
      <c r="AR52" s="1"/>
      <c r="AS52" s="1"/>
    </row>
  </sheetData>
  <sheetProtection algorithmName="SHA-512" hashValue="fq3MPFHbHtShce7fbORfaumP9ilRzq9p90MzBcJG2xmQ3jkDb4I1GBXZ4GXCxq1flROFcf0vZgxtRrUpO3kSOA==" saltValue="YlBZLO17UUqp9rHNnz7gAA==" spinCount="100000" sheet="1" objects="1" scenarios="1"/>
  <protectedRanges>
    <protectedRange sqref="G45:J45 L45:M45 O45:P45" name="範囲1_1"/>
  </protectedRanges>
  <mergeCells count="31">
    <mergeCell ref="G45:J45"/>
    <mergeCell ref="L45:M45"/>
    <mergeCell ref="O45:P45"/>
    <mergeCell ref="G46:S46"/>
    <mergeCell ref="W46:AM46"/>
    <mergeCell ref="B38:AQ39"/>
    <mergeCell ref="AR38:AS38"/>
    <mergeCell ref="B40:AQ41"/>
    <mergeCell ref="AR40:AS40"/>
    <mergeCell ref="B42:AQ43"/>
    <mergeCell ref="AR42:AS42"/>
    <mergeCell ref="B31:AQ32"/>
    <mergeCell ref="AR31:AS31"/>
    <mergeCell ref="B33:AQ35"/>
    <mergeCell ref="AR33:AS33"/>
    <mergeCell ref="B36:AQ37"/>
    <mergeCell ref="AR36:AS36"/>
    <mergeCell ref="B29:AQ30"/>
    <mergeCell ref="AR29:AS29"/>
    <mergeCell ref="B2:AQ2"/>
    <mergeCell ref="B8:AQ12"/>
    <mergeCell ref="AR8:AS8"/>
    <mergeCell ref="B13:AQ15"/>
    <mergeCell ref="AR13:AS13"/>
    <mergeCell ref="B16:AQ17"/>
    <mergeCell ref="AR16:AS16"/>
    <mergeCell ref="C18:AP18"/>
    <mergeCell ref="B24:AQ25"/>
    <mergeCell ref="AR24:AS24"/>
    <mergeCell ref="B26:AQ28"/>
    <mergeCell ref="AR26:AS26"/>
  </mergeCells>
  <phoneticPr fontId="67"/>
  <printOptions horizontalCentered="1"/>
  <pageMargins left="0.51181102362204722" right="0.51181102362204722" top="0.55118110236220474" bottom="0.55118110236220474" header="0.31496062992125984" footer="0.31496062992125984"/>
  <pageSetup paperSize="9" scale="74"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43</xdr:col>
                    <xdr:colOff>47625</xdr:colOff>
                    <xdr:row>6</xdr:row>
                    <xdr:rowOff>171450</xdr:rowOff>
                  </from>
                  <to>
                    <xdr:col>45</xdr:col>
                    <xdr:colOff>9525</xdr:colOff>
                    <xdr:row>8</xdr:row>
                    <xdr:rowOff>38100</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43</xdr:col>
                    <xdr:colOff>47625</xdr:colOff>
                    <xdr:row>11</xdr:row>
                    <xdr:rowOff>285750</xdr:rowOff>
                  </from>
                  <to>
                    <xdr:col>45</xdr:col>
                    <xdr:colOff>9525</xdr:colOff>
                    <xdr:row>13</xdr:row>
                    <xdr:rowOff>38100</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43</xdr:col>
                    <xdr:colOff>38100</xdr:colOff>
                    <xdr:row>14</xdr:row>
                    <xdr:rowOff>104775</xdr:rowOff>
                  </from>
                  <to>
                    <xdr:col>45</xdr:col>
                    <xdr:colOff>0</xdr:colOff>
                    <xdr:row>16</xdr:row>
                    <xdr:rowOff>9525</xdr:rowOff>
                  </to>
                </anchor>
              </controlPr>
            </control>
          </mc:Choice>
        </mc:AlternateContent>
        <mc:AlternateContent xmlns:mc="http://schemas.openxmlformats.org/markup-compatibility/2006">
          <mc:Choice Requires="x14">
            <control shapeId="345092" r:id="rId7" name="Check Box 4">
              <controlPr defaultSize="0" autoFill="0" autoLine="0" autoPict="0">
                <anchor moveWithCells="1">
                  <from>
                    <xdr:col>43</xdr:col>
                    <xdr:colOff>47625</xdr:colOff>
                    <xdr:row>22</xdr:row>
                    <xdr:rowOff>171450</xdr:rowOff>
                  </from>
                  <to>
                    <xdr:col>45</xdr:col>
                    <xdr:colOff>9525</xdr:colOff>
                    <xdr:row>24</xdr:row>
                    <xdr:rowOff>0</xdr:rowOff>
                  </to>
                </anchor>
              </controlPr>
            </control>
          </mc:Choice>
        </mc:AlternateContent>
        <mc:AlternateContent xmlns:mc="http://schemas.openxmlformats.org/markup-compatibility/2006">
          <mc:Choice Requires="x14">
            <control shapeId="345093" r:id="rId8" name="Check Box 5">
              <controlPr defaultSize="0" autoFill="0" autoLine="0" autoPict="0">
                <anchor moveWithCells="1">
                  <from>
                    <xdr:col>43</xdr:col>
                    <xdr:colOff>47625</xdr:colOff>
                    <xdr:row>24</xdr:row>
                    <xdr:rowOff>171450</xdr:rowOff>
                  </from>
                  <to>
                    <xdr:col>45</xdr:col>
                    <xdr:colOff>9525</xdr:colOff>
                    <xdr:row>26</xdr:row>
                    <xdr:rowOff>38100</xdr:rowOff>
                  </to>
                </anchor>
              </controlPr>
            </control>
          </mc:Choice>
        </mc:AlternateContent>
        <mc:AlternateContent xmlns:mc="http://schemas.openxmlformats.org/markup-compatibility/2006">
          <mc:Choice Requires="x14">
            <control shapeId="345094" r:id="rId9" name="Check Box 6">
              <controlPr defaultSize="0" autoFill="0" autoLine="0" autoPict="0">
                <anchor moveWithCells="1">
                  <from>
                    <xdr:col>43</xdr:col>
                    <xdr:colOff>47625</xdr:colOff>
                    <xdr:row>27</xdr:row>
                    <xdr:rowOff>171450</xdr:rowOff>
                  </from>
                  <to>
                    <xdr:col>45</xdr:col>
                    <xdr:colOff>9525</xdr:colOff>
                    <xdr:row>29</xdr:row>
                    <xdr:rowOff>38100</xdr:rowOff>
                  </to>
                </anchor>
              </controlPr>
            </control>
          </mc:Choice>
        </mc:AlternateContent>
        <mc:AlternateContent xmlns:mc="http://schemas.openxmlformats.org/markup-compatibility/2006">
          <mc:Choice Requires="x14">
            <control shapeId="345095" r:id="rId10" name="Check Box 7">
              <controlPr defaultSize="0" autoFill="0" autoLine="0" autoPict="0">
                <anchor moveWithCells="1">
                  <from>
                    <xdr:col>43</xdr:col>
                    <xdr:colOff>47625</xdr:colOff>
                    <xdr:row>29</xdr:row>
                    <xdr:rowOff>171450</xdr:rowOff>
                  </from>
                  <to>
                    <xdr:col>45</xdr:col>
                    <xdr:colOff>9525</xdr:colOff>
                    <xdr:row>31</xdr:row>
                    <xdr:rowOff>38100</xdr:rowOff>
                  </to>
                </anchor>
              </controlPr>
            </control>
          </mc:Choice>
        </mc:AlternateContent>
        <mc:AlternateContent xmlns:mc="http://schemas.openxmlformats.org/markup-compatibility/2006">
          <mc:Choice Requires="x14">
            <control shapeId="345096" r:id="rId11" name="Check Box 8">
              <controlPr defaultSize="0" autoFill="0" autoLine="0" autoPict="0">
                <anchor moveWithCells="1">
                  <from>
                    <xdr:col>43</xdr:col>
                    <xdr:colOff>47625</xdr:colOff>
                    <xdr:row>31</xdr:row>
                    <xdr:rowOff>171450</xdr:rowOff>
                  </from>
                  <to>
                    <xdr:col>45</xdr:col>
                    <xdr:colOff>9525</xdr:colOff>
                    <xdr:row>33</xdr:row>
                    <xdr:rowOff>19050</xdr:rowOff>
                  </to>
                </anchor>
              </controlPr>
            </control>
          </mc:Choice>
        </mc:AlternateContent>
        <mc:AlternateContent xmlns:mc="http://schemas.openxmlformats.org/markup-compatibility/2006">
          <mc:Choice Requires="x14">
            <control shapeId="345098" r:id="rId12" name="Check Box 10">
              <controlPr defaultSize="0" autoFill="0" autoLine="0" autoPict="0">
                <anchor moveWithCells="1">
                  <from>
                    <xdr:col>43</xdr:col>
                    <xdr:colOff>47625</xdr:colOff>
                    <xdr:row>34</xdr:row>
                    <xdr:rowOff>542925</xdr:rowOff>
                  </from>
                  <to>
                    <xdr:col>45</xdr:col>
                    <xdr:colOff>9525</xdr:colOff>
                    <xdr:row>36</xdr:row>
                    <xdr:rowOff>9525</xdr:rowOff>
                  </to>
                </anchor>
              </controlPr>
            </control>
          </mc:Choice>
        </mc:AlternateContent>
        <mc:AlternateContent xmlns:mc="http://schemas.openxmlformats.org/markup-compatibility/2006">
          <mc:Choice Requires="x14">
            <control shapeId="345099" r:id="rId13" name="Check Box 11">
              <controlPr defaultSize="0" autoFill="0" autoLine="0" autoPict="0">
                <anchor moveWithCells="1">
                  <from>
                    <xdr:col>43</xdr:col>
                    <xdr:colOff>47625</xdr:colOff>
                    <xdr:row>36</xdr:row>
                    <xdr:rowOff>1076325</xdr:rowOff>
                  </from>
                  <to>
                    <xdr:col>45</xdr:col>
                    <xdr:colOff>9525</xdr:colOff>
                    <xdr:row>38</xdr:row>
                    <xdr:rowOff>38100</xdr:rowOff>
                  </to>
                </anchor>
              </controlPr>
            </control>
          </mc:Choice>
        </mc:AlternateContent>
        <mc:AlternateContent xmlns:mc="http://schemas.openxmlformats.org/markup-compatibility/2006">
          <mc:Choice Requires="x14">
            <control shapeId="345100" r:id="rId14" name="Check Box 12">
              <controlPr defaultSize="0" autoFill="0" autoLine="0" autoPict="0">
                <anchor moveWithCells="1">
                  <from>
                    <xdr:col>43</xdr:col>
                    <xdr:colOff>47625</xdr:colOff>
                    <xdr:row>38</xdr:row>
                    <xdr:rowOff>552450</xdr:rowOff>
                  </from>
                  <to>
                    <xdr:col>45</xdr:col>
                    <xdr:colOff>9525</xdr:colOff>
                    <xdr:row>40</xdr:row>
                    <xdr:rowOff>19050</xdr:rowOff>
                  </to>
                </anchor>
              </controlPr>
            </control>
          </mc:Choice>
        </mc:AlternateContent>
        <mc:AlternateContent xmlns:mc="http://schemas.openxmlformats.org/markup-compatibility/2006">
          <mc:Choice Requires="x14">
            <control shapeId="345101" r:id="rId15" name="Check Box 13">
              <controlPr defaultSize="0" autoFill="0" autoLine="0" autoPict="0">
                <anchor moveWithCells="1">
                  <from>
                    <xdr:col>43</xdr:col>
                    <xdr:colOff>47625</xdr:colOff>
                    <xdr:row>40</xdr:row>
                    <xdr:rowOff>228600</xdr:rowOff>
                  </from>
                  <to>
                    <xdr:col>45</xdr:col>
                    <xdr:colOff>9525</xdr:colOff>
                    <xdr:row>42</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44257-D381-498C-BD9D-54B969D0E347}">
  <sheetPr>
    <tabColor rgb="FFFF0000"/>
  </sheetPr>
  <dimension ref="A1:AT52"/>
  <sheetViews>
    <sheetView view="pageBreakPreview" zoomScale="85" zoomScaleNormal="100" zoomScaleSheetLayoutView="85" workbookViewId="0">
      <selection activeCell="AE49" sqref="AE49"/>
    </sheetView>
  </sheetViews>
  <sheetFormatPr defaultColWidth="2.25" defaultRowHeight="15" customHeight="1"/>
  <cols>
    <col min="1" max="1" width="3.375" customWidth="1"/>
    <col min="2" max="2" width="2.5" customWidth="1"/>
  </cols>
  <sheetData>
    <row r="1" spans="1:46" ht="15" customHeight="1">
      <c r="A1" s="1"/>
      <c r="B1" s="1" t="s">
        <v>2110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6" ht="31.9" customHeight="1">
      <c r="A2" s="1"/>
      <c r="B2" s="1067" t="s">
        <v>2111</v>
      </c>
      <c r="C2" s="1067"/>
      <c r="D2" s="1067"/>
      <c r="E2" s="1067"/>
      <c r="F2" s="1067"/>
      <c r="G2" s="1067"/>
      <c r="H2" s="1067"/>
      <c r="I2" s="1067"/>
      <c r="J2" s="1067"/>
      <c r="K2" s="1067"/>
      <c r="L2" s="1067"/>
      <c r="M2" s="1067"/>
      <c r="N2" s="1067"/>
      <c r="O2" s="1067"/>
      <c r="P2" s="1067"/>
      <c r="Q2" s="1067"/>
      <c r="R2" s="1067"/>
      <c r="S2" s="1067"/>
      <c r="T2" s="1067"/>
      <c r="U2" s="1067"/>
      <c r="V2" s="1067"/>
      <c r="W2" s="1067"/>
      <c r="X2" s="1067"/>
      <c r="Y2" s="1067"/>
      <c r="Z2" s="1067"/>
      <c r="AA2" s="1067"/>
      <c r="AB2" s="1067"/>
      <c r="AC2" s="1067"/>
      <c r="AD2" s="1067"/>
      <c r="AE2" s="1067"/>
      <c r="AF2" s="1067"/>
      <c r="AG2" s="1067"/>
      <c r="AH2" s="1067"/>
      <c r="AI2" s="1067"/>
      <c r="AJ2" s="1067"/>
      <c r="AK2" s="1067"/>
      <c r="AL2" s="1067"/>
      <c r="AM2" s="1067"/>
      <c r="AN2" s="1067"/>
      <c r="AO2" s="1067"/>
      <c r="AP2" s="1067"/>
      <c r="AQ2" s="1067"/>
      <c r="AR2" s="1"/>
    </row>
    <row r="3" spans="1:46" ht="25.9" customHeight="1">
      <c r="A3" s="1" t="s">
        <v>3084</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row>
    <row r="4" spans="1:46" ht="25.9" customHeight="1">
      <c r="A4" s="323"/>
      <c r="B4" s="323"/>
      <c r="C4" s="323"/>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c r="AI4" s="323"/>
      <c r="AJ4" s="323"/>
      <c r="AK4" s="323"/>
      <c r="AL4" s="323"/>
      <c r="AM4" s="323"/>
      <c r="AN4" s="323"/>
      <c r="AO4" s="323"/>
      <c r="AP4" s="323"/>
      <c r="AQ4" s="323"/>
      <c r="AR4" s="323"/>
    </row>
    <row r="5" spans="1:46" ht="15" customHeight="1">
      <c r="A5" s="1"/>
      <c r="B5" s="1" t="s">
        <v>2112</v>
      </c>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row>
    <row r="6" spans="1:46" ht="15" customHeight="1">
      <c r="A6" s="1"/>
      <c r="B6" s="1" t="s">
        <v>2113</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row>
    <row r="7" spans="1:46" ht="15" customHeigh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row>
    <row r="8" spans="1:46" ht="15" customHeight="1">
      <c r="A8" s="976" t="s">
        <v>3065</v>
      </c>
      <c r="B8" s="1065" t="s">
        <v>3087</v>
      </c>
      <c r="C8" s="1065"/>
      <c r="D8" s="1065"/>
      <c r="E8" s="1065"/>
      <c r="F8" s="1065"/>
      <c r="G8" s="1065"/>
      <c r="H8" s="1065"/>
      <c r="I8" s="1065"/>
      <c r="J8" s="1065"/>
      <c r="K8" s="1065"/>
      <c r="L8" s="1065"/>
      <c r="M8" s="1065"/>
      <c r="N8" s="1065"/>
      <c r="O8" s="1065"/>
      <c r="P8" s="1065"/>
      <c r="Q8" s="1065"/>
      <c r="R8" s="1065"/>
      <c r="S8" s="1065"/>
      <c r="T8" s="1065"/>
      <c r="U8" s="1065"/>
      <c r="V8" s="1065"/>
      <c r="W8" s="1065"/>
      <c r="X8" s="1065"/>
      <c r="Y8" s="1065"/>
      <c r="Z8" s="1065"/>
      <c r="AA8" s="1065"/>
      <c r="AB8" s="1065"/>
      <c r="AC8" s="1065"/>
      <c r="AD8" s="1065"/>
      <c r="AE8" s="1065"/>
      <c r="AF8" s="1065"/>
      <c r="AG8" s="1065"/>
      <c r="AH8" s="1065"/>
      <c r="AI8" s="1065"/>
      <c r="AJ8" s="1065"/>
      <c r="AK8" s="1065"/>
      <c r="AL8" s="1065"/>
      <c r="AM8" s="1065"/>
      <c r="AN8" s="1065"/>
      <c r="AO8" s="1065"/>
      <c r="AP8" s="1065"/>
      <c r="AQ8" s="1065"/>
      <c r="AR8" s="1072"/>
      <c r="AS8" s="1072"/>
      <c r="AT8" s="975" t="s">
        <v>3066</v>
      </c>
    </row>
    <row r="9" spans="1:46" ht="15" customHeight="1">
      <c r="A9" s="1"/>
      <c r="B9" s="1065"/>
      <c r="C9" s="1065"/>
      <c r="D9" s="1065"/>
      <c r="E9" s="1065"/>
      <c r="F9" s="1065"/>
      <c r="G9" s="1065"/>
      <c r="H9" s="1065"/>
      <c r="I9" s="1065"/>
      <c r="J9" s="1065"/>
      <c r="K9" s="1065"/>
      <c r="L9" s="1065"/>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5"/>
      <c r="AS9" s="979"/>
    </row>
    <row r="10" spans="1:46" ht="15" customHeight="1">
      <c r="A10" s="1"/>
      <c r="B10" s="1065"/>
      <c r="C10" s="1065"/>
      <c r="D10" s="1065"/>
      <c r="E10" s="1065"/>
      <c r="F10" s="1065"/>
      <c r="G10" s="1065"/>
      <c r="H10" s="1065"/>
      <c r="I10" s="1065"/>
      <c r="J10" s="1065"/>
      <c r="K10" s="1065"/>
      <c r="L10" s="1065"/>
      <c r="M10" s="1065"/>
      <c r="N10" s="1065"/>
      <c r="O10" s="1065"/>
      <c r="P10" s="1065"/>
      <c r="Q10" s="1065"/>
      <c r="R10" s="1065"/>
      <c r="S10" s="1065"/>
      <c r="T10" s="1065"/>
      <c r="U10" s="1065"/>
      <c r="V10" s="1065"/>
      <c r="W10" s="1065"/>
      <c r="X10" s="1065"/>
      <c r="Y10" s="1065"/>
      <c r="Z10" s="1065"/>
      <c r="AA10" s="1065"/>
      <c r="AB10" s="1065"/>
      <c r="AC10" s="1065"/>
      <c r="AD10" s="1065"/>
      <c r="AE10" s="1065"/>
      <c r="AF10" s="1065"/>
      <c r="AG10" s="1065"/>
      <c r="AH10" s="1065"/>
      <c r="AI10" s="1065"/>
      <c r="AJ10" s="1065"/>
      <c r="AK10" s="1065"/>
      <c r="AL10" s="1065"/>
      <c r="AM10" s="1065"/>
      <c r="AN10" s="1065"/>
      <c r="AO10" s="1065"/>
      <c r="AP10" s="1065"/>
      <c r="AQ10" s="1065"/>
      <c r="AR10" s="5"/>
      <c r="AS10" s="979"/>
    </row>
    <row r="11" spans="1:46" ht="15" customHeight="1">
      <c r="A11" s="1"/>
      <c r="B11" s="1065"/>
      <c r="C11" s="1065"/>
      <c r="D11" s="1065"/>
      <c r="E11" s="1065"/>
      <c r="F11" s="1065"/>
      <c r="G11" s="1065"/>
      <c r="H11" s="1065"/>
      <c r="I11" s="1065"/>
      <c r="J11" s="1065"/>
      <c r="K11" s="1065"/>
      <c r="L11" s="1065"/>
      <c r="M11" s="1065"/>
      <c r="N11" s="1065"/>
      <c r="O11" s="1065"/>
      <c r="P11" s="1065"/>
      <c r="Q11" s="1065"/>
      <c r="R11" s="1065"/>
      <c r="S11" s="1065"/>
      <c r="T11" s="1065"/>
      <c r="U11" s="1065"/>
      <c r="V11" s="1065"/>
      <c r="W11" s="1065"/>
      <c r="X11" s="1065"/>
      <c r="Y11" s="1065"/>
      <c r="Z11" s="1065"/>
      <c r="AA11" s="1065"/>
      <c r="AB11" s="1065"/>
      <c r="AC11" s="1065"/>
      <c r="AD11" s="1065"/>
      <c r="AE11" s="1065"/>
      <c r="AF11" s="1065"/>
      <c r="AG11" s="1065"/>
      <c r="AH11" s="1065"/>
      <c r="AI11" s="1065"/>
      <c r="AJ11" s="1065"/>
      <c r="AK11" s="1065"/>
      <c r="AL11" s="1065"/>
      <c r="AM11" s="1065"/>
      <c r="AN11" s="1065"/>
      <c r="AO11" s="1065"/>
      <c r="AP11" s="1065"/>
      <c r="AQ11" s="1065"/>
      <c r="AR11" s="5"/>
      <c r="AS11" s="979"/>
    </row>
    <row r="12" spans="1:46" ht="24" customHeight="1">
      <c r="A12" s="1"/>
      <c r="B12" s="1065"/>
      <c r="C12" s="1065"/>
      <c r="D12" s="1065"/>
      <c r="E12" s="1065"/>
      <c r="F12" s="1065"/>
      <c r="G12" s="1065"/>
      <c r="H12" s="1065"/>
      <c r="I12" s="1065"/>
      <c r="J12" s="1065"/>
      <c r="K12" s="1065"/>
      <c r="L12" s="1065"/>
      <c r="M12" s="1065"/>
      <c r="N12" s="1065"/>
      <c r="O12" s="1065"/>
      <c r="P12" s="1065"/>
      <c r="Q12" s="1065"/>
      <c r="R12" s="1065"/>
      <c r="S12" s="1065"/>
      <c r="T12" s="1065"/>
      <c r="U12" s="1065"/>
      <c r="V12" s="1065"/>
      <c r="W12" s="1065"/>
      <c r="X12" s="1065"/>
      <c r="Y12" s="1065"/>
      <c r="Z12" s="1065"/>
      <c r="AA12" s="1065"/>
      <c r="AB12" s="1065"/>
      <c r="AC12" s="1065"/>
      <c r="AD12" s="1065"/>
      <c r="AE12" s="1065"/>
      <c r="AF12" s="1065"/>
      <c r="AG12" s="1065"/>
      <c r="AH12" s="1065"/>
      <c r="AI12" s="1065"/>
      <c r="AJ12" s="1065"/>
      <c r="AK12" s="1065"/>
      <c r="AL12" s="1065"/>
      <c r="AM12" s="1065"/>
      <c r="AN12" s="1065"/>
      <c r="AO12" s="1065"/>
      <c r="AP12" s="1065"/>
      <c r="AQ12" s="1065"/>
      <c r="AR12" s="5"/>
      <c r="AS12" s="979"/>
    </row>
    <row r="13" spans="1:46" ht="15" customHeight="1">
      <c r="A13" s="976" t="s">
        <v>3067</v>
      </c>
      <c r="B13" s="1065" t="s">
        <v>3088</v>
      </c>
      <c r="C13" s="1065"/>
      <c r="D13" s="1065"/>
      <c r="E13" s="1065"/>
      <c r="F13" s="1065"/>
      <c r="G13" s="1065"/>
      <c r="H13" s="1065"/>
      <c r="I13" s="1065"/>
      <c r="J13" s="1065"/>
      <c r="K13" s="1065"/>
      <c r="L13" s="1065"/>
      <c r="M13" s="1065"/>
      <c r="N13" s="1065"/>
      <c r="O13" s="1065"/>
      <c r="P13" s="1065"/>
      <c r="Q13" s="1065"/>
      <c r="R13" s="1065"/>
      <c r="S13" s="1065"/>
      <c r="T13" s="1065"/>
      <c r="U13" s="1065"/>
      <c r="V13" s="1065"/>
      <c r="W13" s="1065"/>
      <c r="X13" s="1065"/>
      <c r="Y13" s="1065"/>
      <c r="Z13" s="1065"/>
      <c r="AA13" s="1065"/>
      <c r="AB13" s="1065"/>
      <c r="AC13" s="1065"/>
      <c r="AD13" s="1065"/>
      <c r="AE13" s="1065"/>
      <c r="AF13" s="1065"/>
      <c r="AG13" s="1065"/>
      <c r="AH13" s="1065"/>
      <c r="AI13" s="1065"/>
      <c r="AJ13" s="1065"/>
      <c r="AK13" s="1065"/>
      <c r="AL13" s="1065"/>
      <c r="AM13" s="1065"/>
      <c r="AN13" s="1065"/>
      <c r="AO13" s="1065"/>
      <c r="AP13" s="1065"/>
      <c r="AQ13" s="1065"/>
      <c r="AR13" s="1072"/>
      <c r="AS13" s="1072"/>
    </row>
    <row r="14" spans="1:46" ht="15" customHeight="1">
      <c r="A14" s="378"/>
      <c r="B14" s="1065"/>
      <c r="C14" s="1065"/>
      <c r="D14" s="1065"/>
      <c r="E14" s="1065"/>
      <c r="F14" s="1065"/>
      <c r="G14" s="1065"/>
      <c r="H14" s="1065"/>
      <c r="I14" s="1065"/>
      <c r="J14" s="1065"/>
      <c r="K14" s="1065"/>
      <c r="L14" s="1065"/>
      <c r="M14" s="1065"/>
      <c r="N14" s="1065"/>
      <c r="O14" s="1065"/>
      <c r="P14" s="1065"/>
      <c r="Q14" s="1065"/>
      <c r="R14" s="1065"/>
      <c r="S14" s="1065"/>
      <c r="T14" s="1065"/>
      <c r="U14" s="1065"/>
      <c r="V14" s="1065"/>
      <c r="W14" s="1065"/>
      <c r="X14" s="1065"/>
      <c r="Y14" s="1065"/>
      <c r="Z14" s="1065"/>
      <c r="AA14" s="1065"/>
      <c r="AB14" s="1065"/>
      <c r="AC14" s="1065"/>
      <c r="AD14" s="1065"/>
      <c r="AE14" s="1065"/>
      <c r="AF14" s="1065"/>
      <c r="AG14" s="1065"/>
      <c r="AH14" s="1065"/>
      <c r="AI14" s="1065"/>
      <c r="AJ14" s="1065"/>
      <c r="AK14" s="1065"/>
      <c r="AL14" s="1065"/>
      <c r="AM14" s="1065"/>
      <c r="AN14" s="1065"/>
      <c r="AO14" s="1065"/>
      <c r="AP14" s="1065"/>
      <c r="AQ14" s="1065"/>
      <c r="AR14" s="5"/>
      <c r="AS14" s="979"/>
    </row>
    <row r="15" spans="1:46" ht="12.6" customHeight="1">
      <c r="A15" s="378"/>
      <c r="B15" s="1065"/>
      <c r="C15" s="1065"/>
      <c r="D15" s="1065"/>
      <c r="E15" s="1065"/>
      <c r="F15" s="1065"/>
      <c r="G15" s="1065"/>
      <c r="H15" s="1065"/>
      <c r="I15" s="1065"/>
      <c r="J15" s="1065"/>
      <c r="K15" s="1065"/>
      <c r="L15" s="1065"/>
      <c r="M15" s="1065"/>
      <c r="N15" s="1065"/>
      <c r="O15" s="1065"/>
      <c r="P15" s="1065"/>
      <c r="Q15" s="1065"/>
      <c r="R15" s="1065"/>
      <c r="S15" s="1065"/>
      <c r="T15" s="1065"/>
      <c r="U15" s="1065"/>
      <c r="V15" s="1065"/>
      <c r="W15" s="1065"/>
      <c r="X15" s="1065"/>
      <c r="Y15" s="1065"/>
      <c r="Z15" s="1065"/>
      <c r="AA15" s="1065"/>
      <c r="AB15" s="1065"/>
      <c r="AC15" s="1065"/>
      <c r="AD15" s="1065"/>
      <c r="AE15" s="1065"/>
      <c r="AF15" s="1065"/>
      <c r="AG15" s="1065"/>
      <c r="AH15" s="1065"/>
      <c r="AI15" s="1065"/>
      <c r="AJ15" s="1065"/>
      <c r="AK15" s="1065"/>
      <c r="AL15" s="1065"/>
      <c r="AM15" s="1065"/>
      <c r="AN15" s="1065"/>
      <c r="AO15" s="1065"/>
      <c r="AP15" s="1065"/>
      <c r="AQ15" s="1065"/>
      <c r="AR15" s="5"/>
      <c r="AS15" s="979"/>
    </row>
    <row r="16" spans="1:46" ht="15" customHeight="1">
      <c r="A16" s="976" t="s">
        <v>3068</v>
      </c>
      <c r="B16" s="1065" t="s">
        <v>3089</v>
      </c>
      <c r="C16" s="1065"/>
      <c r="D16" s="1065"/>
      <c r="E16" s="1065"/>
      <c r="F16" s="1065"/>
      <c r="G16" s="1065"/>
      <c r="H16" s="1065"/>
      <c r="I16" s="1065"/>
      <c r="J16" s="1065"/>
      <c r="K16" s="1065"/>
      <c r="L16" s="1065"/>
      <c r="M16" s="1065"/>
      <c r="N16" s="1065"/>
      <c r="O16" s="1065"/>
      <c r="P16" s="1065"/>
      <c r="Q16" s="1065"/>
      <c r="R16" s="1065"/>
      <c r="S16" s="1065"/>
      <c r="T16" s="1065"/>
      <c r="U16" s="1065"/>
      <c r="V16" s="1065"/>
      <c r="W16" s="1065"/>
      <c r="X16" s="1065"/>
      <c r="Y16" s="1065"/>
      <c r="Z16" s="1065"/>
      <c r="AA16" s="1065"/>
      <c r="AB16" s="1065"/>
      <c r="AC16" s="1065"/>
      <c r="AD16" s="1065"/>
      <c r="AE16" s="1065"/>
      <c r="AF16" s="1065"/>
      <c r="AG16" s="1065"/>
      <c r="AH16" s="1065"/>
      <c r="AI16" s="1065"/>
      <c r="AJ16" s="1065"/>
      <c r="AK16" s="1065"/>
      <c r="AL16" s="1065"/>
      <c r="AM16" s="1065"/>
      <c r="AN16" s="1065"/>
      <c r="AO16" s="1065"/>
      <c r="AP16" s="1065"/>
      <c r="AQ16" s="1065"/>
      <c r="AR16" s="1072"/>
      <c r="AS16" s="1072"/>
    </row>
    <row r="17" spans="1:46" ht="15" customHeight="1">
      <c r="A17" s="378"/>
      <c r="B17" s="1065"/>
      <c r="C17" s="1065"/>
      <c r="D17" s="1065"/>
      <c r="E17" s="1065"/>
      <c r="F17" s="1065"/>
      <c r="G17" s="1065"/>
      <c r="H17" s="1065"/>
      <c r="I17" s="1065"/>
      <c r="J17" s="1065"/>
      <c r="K17" s="1065"/>
      <c r="L17" s="1065"/>
      <c r="M17" s="1065"/>
      <c r="N17" s="1065"/>
      <c r="O17" s="1065"/>
      <c r="P17" s="1065"/>
      <c r="Q17" s="1065"/>
      <c r="R17" s="1065"/>
      <c r="S17" s="1065"/>
      <c r="T17" s="1065"/>
      <c r="U17" s="1065"/>
      <c r="V17" s="1065"/>
      <c r="W17" s="1065"/>
      <c r="X17" s="1065"/>
      <c r="Y17" s="1065"/>
      <c r="Z17" s="1065"/>
      <c r="AA17" s="1065"/>
      <c r="AB17" s="1065"/>
      <c r="AC17" s="1065"/>
      <c r="AD17" s="1065"/>
      <c r="AE17" s="1065"/>
      <c r="AF17" s="1065"/>
      <c r="AG17" s="1065"/>
      <c r="AH17" s="1065"/>
      <c r="AI17" s="1065"/>
      <c r="AJ17" s="1065"/>
      <c r="AK17" s="1065"/>
      <c r="AL17" s="1065"/>
      <c r="AM17" s="1065"/>
      <c r="AN17" s="1065"/>
      <c r="AO17" s="1065"/>
      <c r="AP17" s="1065"/>
      <c r="AQ17" s="1065"/>
      <c r="AR17" s="5"/>
      <c r="AS17" s="979"/>
    </row>
    <row r="18" spans="1:46" ht="13.5">
      <c r="A18" s="1"/>
      <c r="B18" s="979"/>
      <c r="C18" s="1073" t="s">
        <v>2114</v>
      </c>
      <c r="D18" s="1073"/>
      <c r="E18" s="1073"/>
      <c r="F18" s="1073"/>
      <c r="G18" s="1073"/>
      <c r="H18" s="1073"/>
      <c r="I18" s="1073"/>
      <c r="J18" s="1073"/>
      <c r="K18" s="1073"/>
      <c r="L18" s="1073"/>
      <c r="M18" s="1073"/>
      <c r="N18" s="1073"/>
      <c r="O18" s="1073"/>
      <c r="P18" s="1073"/>
      <c r="Q18" s="1073"/>
      <c r="R18" s="1073"/>
      <c r="S18" s="1073"/>
      <c r="T18" s="1073"/>
      <c r="U18" s="1073"/>
      <c r="V18" s="1073"/>
      <c r="W18" s="1073"/>
      <c r="X18" s="1073"/>
      <c r="Y18" s="1073"/>
      <c r="Z18" s="1073"/>
      <c r="AA18" s="1073"/>
      <c r="AB18" s="1073"/>
      <c r="AC18" s="1073"/>
      <c r="AD18" s="1073"/>
      <c r="AE18" s="1073"/>
      <c r="AF18" s="1073"/>
      <c r="AG18" s="1073"/>
      <c r="AH18" s="1073"/>
      <c r="AI18" s="1073"/>
      <c r="AJ18" s="1073"/>
      <c r="AK18" s="1073"/>
      <c r="AL18" s="1073"/>
      <c r="AM18" s="1073"/>
      <c r="AN18" s="1073"/>
      <c r="AO18" s="1073"/>
      <c r="AP18" s="1073"/>
      <c r="AQ18" s="5"/>
      <c r="AR18" s="979"/>
      <c r="AS18" s="979"/>
    </row>
    <row r="19" spans="1:46" ht="15" customHeight="1">
      <c r="A19" s="1"/>
      <c r="B19" s="979"/>
      <c r="C19" s="979"/>
      <c r="D19" s="5" t="s">
        <v>2115</v>
      </c>
      <c r="E19" s="5"/>
      <c r="F19" s="5"/>
      <c r="G19" s="5"/>
      <c r="H19" s="5"/>
      <c r="I19" s="5"/>
      <c r="J19" s="5"/>
      <c r="K19" s="5"/>
      <c r="L19" s="5"/>
      <c r="M19" s="5"/>
      <c r="N19" s="5"/>
      <c r="O19" s="5"/>
      <c r="P19" s="5"/>
      <c r="Q19" s="5"/>
      <c r="R19" s="5"/>
      <c r="S19" s="5"/>
      <c r="T19" s="5"/>
      <c r="U19" s="5"/>
      <c r="V19" s="5"/>
      <c r="W19" s="5"/>
      <c r="X19" s="5"/>
      <c r="Y19" s="5"/>
      <c r="Z19" s="5"/>
      <c r="AA19" s="5"/>
      <c r="AB19" s="5"/>
      <c r="AC19" s="5"/>
      <c r="AD19" s="5"/>
      <c r="AE19" s="979"/>
      <c r="AF19" s="5"/>
      <c r="AG19" s="5"/>
      <c r="AH19" s="5"/>
      <c r="AI19" s="5"/>
      <c r="AJ19" s="5"/>
      <c r="AK19" s="5"/>
      <c r="AL19" s="5"/>
      <c r="AM19" s="5"/>
      <c r="AN19" s="5"/>
      <c r="AO19" s="5"/>
      <c r="AP19" s="5"/>
      <c r="AQ19" s="5"/>
      <c r="AR19" s="979"/>
      <c r="AS19" s="979"/>
    </row>
    <row r="20" spans="1:46" ht="15" customHeight="1">
      <c r="A20" s="1"/>
      <c r="B20" s="979"/>
      <c r="C20" s="979"/>
      <c r="D20" s="5" t="s">
        <v>3069</v>
      </c>
      <c r="E20" s="5"/>
      <c r="F20" s="5"/>
      <c r="G20" s="5"/>
      <c r="H20" s="5"/>
      <c r="I20" s="5"/>
      <c r="J20" s="5"/>
      <c r="K20" s="5"/>
      <c r="L20" s="5"/>
      <c r="M20" s="5"/>
      <c r="N20" s="5"/>
      <c r="O20" s="5"/>
      <c r="P20" s="5"/>
      <c r="Q20" s="5"/>
      <c r="R20" s="5"/>
      <c r="S20" s="5"/>
      <c r="T20" s="5"/>
      <c r="U20" s="5"/>
      <c r="V20" s="5"/>
      <c r="W20" s="5"/>
      <c r="X20" s="5"/>
      <c r="Y20" s="5"/>
      <c r="Z20" s="5"/>
      <c r="AA20" s="5"/>
      <c r="AB20" s="5"/>
      <c r="AC20" s="5"/>
      <c r="AD20" s="5"/>
      <c r="AE20" s="979"/>
      <c r="AF20" s="5"/>
      <c r="AG20" s="5"/>
      <c r="AH20" s="5"/>
      <c r="AI20" s="5"/>
      <c r="AJ20" s="5"/>
      <c r="AK20" s="5"/>
      <c r="AL20" s="5"/>
      <c r="AM20" s="5"/>
      <c r="AN20" s="5"/>
      <c r="AO20" s="5"/>
      <c r="AP20" s="5"/>
      <c r="AQ20" s="5"/>
      <c r="AR20" s="979"/>
      <c r="AS20" s="979"/>
    </row>
    <row r="21" spans="1:46" ht="15" customHeight="1">
      <c r="A21" s="1"/>
      <c r="B21" s="979"/>
      <c r="C21" s="979"/>
      <c r="D21" s="5" t="s">
        <v>2116</v>
      </c>
      <c r="E21" s="5"/>
      <c r="F21" s="5"/>
      <c r="G21" s="5"/>
      <c r="H21" s="5"/>
      <c r="I21" s="5"/>
      <c r="J21" s="5"/>
      <c r="K21" s="5"/>
      <c r="L21" s="5"/>
      <c r="M21" s="5"/>
      <c r="N21" s="5"/>
      <c r="O21" s="5"/>
      <c r="P21" s="5"/>
      <c r="Q21" s="5"/>
      <c r="R21" s="5"/>
      <c r="S21" s="5"/>
      <c r="T21" s="5"/>
      <c r="U21" s="5"/>
      <c r="V21" s="5"/>
      <c r="W21" s="5"/>
      <c r="X21" s="5"/>
      <c r="Y21" s="5"/>
      <c r="Z21" s="5"/>
      <c r="AA21" s="5"/>
      <c r="AB21" s="5"/>
      <c r="AC21" s="5"/>
      <c r="AD21" s="5"/>
      <c r="AE21" s="979"/>
      <c r="AF21" s="5"/>
      <c r="AG21" s="5"/>
      <c r="AH21" s="5"/>
      <c r="AI21" s="5"/>
      <c r="AJ21" s="5"/>
      <c r="AK21" s="5"/>
      <c r="AL21" s="5"/>
      <c r="AM21" s="5"/>
      <c r="AN21" s="5"/>
      <c r="AO21" s="5"/>
      <c r="AP21" s="5"/>
      <c r="AQ21" s="5"/>
      <c r="AR21" s="979"/>
      <c r="AS21" s="979"/>
    </row>
    <row r="22" spans="1:46" ht="15" customHeight="1">
      <c r="A22" s="1"/>
      <c r="B22" s="979"/>
      <c r="C22" s="979"/>
      <c r="D22" s="5" t="s">
        <v>2117</v>
      </c>
      <c r="E22" s="5"/>
      <c r="F22" s="5"/>
      <c r="G22" s="5"/>
      <c r="H22" s="5"/>
      <c r="I22" s="5"/>
      <c r="J22" s="5"/>
      <c r="K22" s="5"/>
      <c r="L22" s="5"/>
      <c r="M22" s="5"/>
      <c r="N22" s="5"/>
      <c r="O22" s="5"/>
      <c r="P22" s="5"/>
      <c r="Q22" s="5"/>
      <c r="R22" s="5"/>
      <c r="S22" s="5"/>
      <c r="T22" s="5"/>
      <c r="U22" s="5"/>
      <c r="V22" s="5"/>
      <c r="W22" s="5"/>
      <c r="X22" s="5"/>
      <c r="Y22" s="5"/>
      <c r="Z22" s="5"/>
      <c r="AA22" s="5"/>
      <c r="AB22" s="5"/>
      <c r="AC22" s="5"/>
      <c r="AD22" s="5"/>
      <c r="AE22" s="979"/>
      <c r="AF22" s="5"/>
      <c r="AG22" s="5"/>
      <c r="AH22" s="5"/>
      <c r="AI22" s="5"/>
      <c r="AJ22" s="5"/>
      <c r="AK22" s="5"/>
      <c r="AL22" s="5"/>
      <c r="AM22" s="5"/>
      <c r="AN22" s="5"/>
      <c r="AO22" s="5"/>
      <c r="AP22" s="5"/>
      <c r="AQ22" s="5"/>
      <c r="AR22" s="979"/>
      <c r="AS22" s="979"/>
    </row>
    <row r="23" spans="1:46" ht="15" customHeight="1">
      <c r="A23" s="1"/>
      <c r="B23" s="979"/>
      <c r="C23" s="979"/>
      <c r="D23" s="5" t="s">
        <v>2118</v>
      </c>
      <c r="E23" s="5"/>
      <c r="F23" s="5"/>
      <c r="G23" s="5"/>
      <c r="H23" s="5"/>
      <c r="I23" s="5"/>
      <c r="J23" s="5"/>
      <c r="K23" s="5"/>
      <c r="L23" s="5"/>
      <c r="M23" s="5"/>
      <c r="N23" s="5"/>
      <c r="O23" s="5"/>
      <c r="P23" s="5"/>
      <c r="Q23" s="5"/>
      <c r="R23" s="5"/>
      <c r="S23" s="5"/>
      <c r="T23" s="5"/>
      <c r="U23" s="5"/>
      <c r="V23" s="5"/>
      <c r="W23" s="5"/>
      <c r="X23" s="5"/>
      <c r="Y23" s="5"/>
      <c r="Z23" s="5"/>
      <c r="AA23" s="5"/>
      <c r="AB23" s="5"/>
      <c r="AC23" s="5"/>
      <c r="AD23" s="5"/>
      <c r="AE23" s="979"/>
      <c r="AF23" s="5"/>
      <c r="AG23" s="5"/>
      <c r="AH23" s="5"/>
      <c r="AI23" s="5"/>
      <c r="AJ23" s="5"/>
      <c r="AK23" s="5"/>
      <c r="AL23" s="5"/>
      <c r="AM23" s="5"/>
      <c r="AN23" s="5"/>
      <c r="AO23" s="5"/>
      <c r="AP23" s="5"/>
      <c r="AQ23" s="5"/>
      <c r="AR23" s="979"/>
      <c r="AS23" s="979"/>
    </row>
    <row r="24" spans="1:46" ht="18.399999999999999" customHeight="1">
      <c r="A24" s="976" t="s">
        <v>3070</v>
      </c>
      <c r="B24" s="1065" t="s">
        <v>3090</v>
      </c>
      <c r="C24" s="1065"/>
      <c r="D24" s="1065"/>
      <c r="E24" s="1065"/>
      <c r="F24" s="1065"/>
      <c r="G24" s="1065"/>
      <c r="H24" s="1065"/>
      <c r="I24" s="1065"/>
      <c r="J24" s="1065"/>
      <c r="K24" s="1065"/>
      <c r="L24" s="1065"/>
      <c r="M24" s="1065"/>
      <c r="N24" s="1065"/>
      <c r="O24" s="1065"/>
      <c r="P24" s="1065"/>
      <c r="Q24" s="1065"/>
      <c r="R24" s="1065"/>
      <c r="S24" s="1065"/>
      <c r="T24" s="1065"/>
      <c r="U24" s="1065"/>
      <c r="V24" s="1065"/>
      <c r="W24" s="1065"/>
      <c r="X24" s="1065"/>
      <c r="Y24" s="1065"/>
      <c r="Z24" s="1065"/>
      <c r="AA24" s="1065"/>
      <c r="AB24" s="1065"/>
      <c r="AC24" s="1065"/>
      <c r="AD24" s="1065"/>
      <c r="AE24" s="1065"/>
      <c r="AF24" s="1065"/>
      <c r="AG24" s="1065"/>
      <c r="AH24" s="1065"/>
      <c r="AI24" s="1065"/>
      <c r="AJ24" s="1065"/>
      <c r="AK24" s="1065"/>
      <c r="AL24" s="1065"/>
      <c r="AM24" s="1065"/>
      <c r="AN24" s="1065"/>
      <c r="AO24" s="1065"/>
      <c r="AP24" s="1065"/>
      <c r="AQ24" s="1065"/>
      <c r="AR24" s="1072"/>
      <c r="AS24" s="1072"/>
    </row>
    <row r="25" spans="1:46" ht="15" customHeight="1">
      <c r="A25" s="378"/>
      <c r="B25" s="1065"/>
      <c r="C25" s="1065"/>
      <c r="D25" s="1065"/>
      <c r="E25" s="1065"/>
      <c r="F25" s="1065"/>
      <c r="G25" s="1065"/>
      <c r="H25" s="1065"/>
      <c r="I25" s="1065"/>
      <c r="J25" s="1065"/>
      <c r="K25" s="1065"/>
      <c r="L25" s="1065"/>
      <c r="M25" s="1065"/>
      <c r="N25" s="1065"/>
      <c r="O25" s="1065"/>
      <c r="P25" s="1065"/>
      <c r="Q25" s="1065"/>
      <c r="R25" s="1065"/>
      <c r="S25" s="1065"/>
      <c r="T25" s="1065"/>
      <c r="U25" s="1065"/>
      <c r="V25" s="1065"/>
      <c r="W25" s="1065"/>
      <c r="X25" s="1065"/>
      <c r="Y25" s="1065"/>
      <c r="Z25" s="1065"/>
      <c r="AA25" s="1065"/>
      <c r="AB25" s="1065"/>
      <c r="AC25" s="1065"/>
      <c r="AD25" s="1065"/>
      <c r="AE25" s="1065"/>
      <c r="AF25" s="1065"/>
      <c r="AG25" s="1065"/>
      <c r="AH25" s="1065"/>
      <c r="AI25" s="1065"/>
      <c r="AJ25" s="1065"/>
      <c r="AK25" s="1065"/>
      <c r="AL25" s="1065"/>
      <c r="AM25" s="1065"/>
      <c r="AN25" s="1065"/>
      <c r="AO25" s="1065"/>
      <c r="AP25" s="1065"/>
      <c r="AQ25" s="1065"/>
      <c r="AR25" s="5"/>
      <c r="AS25" s="979"/>
    </row>
    <row r="26" spans="1:46" ht="15" customHeight="1">
      <c r="A26" s="976" t="s">
        <v>3071</v>
      </c>
      <c r="B26" s="1069" t="s">
        <v>3091</v>
      </c>
      <c r="C26" s="1069"/>
      <c r="D26" s="1069"/>
      <c r="E26" s="1069"/>
      <c r="F26" s="1069"/>
      <c r="G26" s="1069"/>
      <c r="H26" s="1069"/>
      <c r="I26" s="1069"/>
      <c r="J26" s="1069"/>
      <c r="K26" s="1069"/>
      <c r="L26" s="1069"/>
      <c r="M26" s="1069"/>
      <c r="N26" s="1069"/>
      <c r="O26" s="1069"/>
      <c r="P26" s="1069"/>
      <c r="Q26" s="1069"/>
      <c r="R26" s="1069"/>
      <c r="S26" s="1069"/>
      <c r="T26" s="1069"/>
      <c r="U26" s="1069"/>
      <c r="V26" s="1069"/>
      <c r="W26" s="1069"/>
      <c r="X26" s="1069"/>
      <c r="Y26" s="1069"/>
      <c r="Z26" s="1069"/>
      <c r="AA26" s="1069"/>
      <c r="AB26" s="1069"/>
      <c r="AC26" s="1069"/>
      <c r="AD26" s="1069"/>
      <c r="AE26" s="1069"/>
      <c r="AF26" s="1069"/>
      <c r="AG26" s="1069"/>
      <c r="AH26" s="1069"/>
      <c r="AI26" s="1069"/>
      <c r="AJ26" s="1069"/>
      <c r="AK26" s="1069"/>
      <c r="AL26" s="1069"/>
      <c r="AM26" s="1069"/>
      <c r="AN26" s="1069"/>
      <c r="AO26" s="1069"/>
      <c r="AP26" s="1069"/>
      <c r="AQ26" s="1069"/>
      <c r="AR26" s="1072"/>
      <c r="AS26" s="1072"/>
    </row>
    <row r="27" spans="1:46" ht="15" customHeight="1">
      <c r="A27" s="976"/>
      <c r="B27" s="1069"/>
      <c r="C27" s="1069"/>
      <c r="D27" s="1069"/>
      <c r="E27" s="1069"/>
      <c r="F27" s="1069"/>
      <c r="G27" s="1069"/>
      <c r="H27" s="1069"/>
      <c r="I27" s="1069"/>
      <c r="J27" s="1069"/>
      <c r="K27" s="1069"/>
      <c r="L27" s="1069"/>
      <c r="M27" s="1069"/>
      <c r="N27" s="1069"/>
      <c r="O27" s="1069"/>
      <c r="P27" s="1069"/>
      <c r="Q27" s="1069"/>
      <c r="R27" s="1069"/>
      <c r="S27" s="1069"/>
      <c r="T27" s="1069"/>
      <c r="U27" s="1069"/>
      <c r="V27" s="1069"/>
      <c r="W27" s="1069"/>
      <c r="X27" s="1069"/>
      <c r="Y27" s="1069"/>
      <c r="Z27" s="1069"/>
      <c r="AA27" s="1069"/>
      <c r="AB27" s="1069"/>
      <c r="AC27" s="1069"/>
      <c r="AD27" s="1069"/>
      <c r="AE27" s="1069"/>
      <c r="AF27" s="1069"/>
      <c r="AG27" s="1069"/>
      <c r="AH27" s="1069"/>
      <c r="AI27" s="1069"/>
      <c r="AJ27" s="1069"/>
      <c r="AK27" s="1069"/>
      <c r="AL27" s="1069"/>
      <c r="AM27" s="1069"/>
      <c r="AN27" s="1069"/>
      <c r="AO27" s="1069"/>
      <c r="AP27" s="1069"/>
      <c r="AQ27" s="1069"/>
      <c r="AR27" s="5"/>
      <c r="AS27" s="979"/>
    </row>
    <row r="28" spans="1:46" ht="15" customHeight="1">
      <c r="A28" s="976"/>
      <c r="B28" s="1069"/>
      <c r="C28" s="1069"/>
      <c r="D28" s="1069"/>
      <c r="E28" s="1069"/>
      <c r="F28" s="1069"/>
      <c r="G28" s="1069"/>
      <c r="H28" s="1069"/>
      <c r="I28" s="1069"/>
      <c r="J28" s="1069"/>
      <c r="K28" s="1069"/>
      <c r="L28" s="1069"/>
      <c r="M28" s="1069"/>
      <c r="N28" s="1069"/>
      <c r="O28" s="1069"/>
      <c r="P28" s="1069"/>
      <c r="Q28" s="1069"/>
      <c r="R28" s="1069"/>
      <c r="S28" s="1069"/>
      <c r="T28" s="1069"/>
      <c r="U28" s="1069"/>
      <c r="V28" s="1069"/>
      <c r="W28" s="1069"/>
      <c r="X28" s="1069"/>
      <c r="Y28" s="1069"/>
      <c r="Z28" s="1069"/>
      <c r="AA28" s="1069"/>
      <c r="AB28" s="1069"/>
      <c r="AC28" s="1069"/>
      <c r="AD28" s="1069"/>
      <c r="AE28" s="1069"/>
      <c r="AF28" s="1069"/>
      <c r="AG28" s="1069"/>
      <c r="AH28" s="1069"/>
      <c r="AI28" s="1069"/>
      <c r="AJ28" s="1069"/>
      <c r="AK28" s="1069"/>
      <c r="AL28" s="1069"/>
      <c r="AM28" s="1069"/>
      <c r="AN28" s="1069"/>
      <c r="AO28" s="1069"/>
      <c r="AP28" s="1069"/>
      <c r="AQ28" s="1069"/>
      <c r="AR28" s="5"/>
      <c r="AS28" s="979"/>
    </row>
    <row r="29" spans="1:46" ht="15" customHeight="1">
      <c r="A29" s="976" t="s">
        <v>3072</v>
      </c>
      <c r="B29" s="1065" t="s">
        <v>3092</v>
      </c>
      <c r="C29" s="1065"/>
      <c r="D29" s="1065"/>
      <c r="E29" s="1065"/>
      <c r="F29" s="1065"/>
      <c r="G29" s="1065"/>
      <c r="H29" s="1065"/>
      <c r="I29" s="1065"/>
      <c r="J29" s="1065"/>
      <c r="K29" s="1065"/>
      <c r="L29" s="1065"/>
      <c r="M29" s="1065"/>
      <c r="N29" s="1065"/>
      <c r="O29" s="1065"/>
      <c r="P29" s="1065"/>
      <c r="Q29" s="1065"/>
      <c r="R29" s="1065"/>
      <c r="S29" s="1065"/>
      <c r="T29" s="1065"/>
      <c r="U29" s="1065"/>
      <c r="V29" s="1065"/>
      <c r="W29" s="1065"/>
      <c r="X29" s="1065"/>
      <c r="Y29" s="1065"/>
      <c r="Z29" s="1065"/>
      <c r="AA29" s="1065"/>
      <c r="AB29" s="1065"/>
      <c r="AC29" s="1065"/>
      <c r="AD29" s="1065"/>
      <c r="AE29" s="1065"/>
      <c r="AF29" s="1065"/>
      <c r="AG29" s="1065"/>
      <c r="AH29" s="1065"/>
      <c r="AI29" s="1065"/>
      <c r="AJ29" s="1065"/>
      <c r="AK29" s="1065"/>
      <c r="AL29" s="1065"/>
      <c r="AM29" s="1065"/>
      <c r="AN29" s="1065"/>
      <c r="AO29" s="1065"/>
      <c r="AP29" s="1065"/>
      <c r="AQ29" s="1065"/>
      <c r="AR29" s="1072"/>
      <c r="AS29" s="1072"/>
      <c r="AT29" s="14"/>
    </row>
    <row r="30" spans="1:46" ht="15" customHeight="1">
      <c r="A30" s="378"/>
      <c r="B30" s="1065"/>
      <c r="C30" s="1065"/>
      <c r="D30" s="1065"/>
      <c r="E30" s="1065"/>
      <c r="F30" s="1065"/>
      <c r="G30" s="1065"/>
      <c r="H30" s="1065"/>
      <c r="I30" s="1065"/>
      <c r="J30" s="1065"/>
      <c r="K30" s="1065"/>
      <c r="L30" s="1065"/>
      <c r="M30" s="1065"/>
      <c r="N30" s="1065"/>
      <c r="O30" s="1065"/>
      <c r="P30" s="1065"/>
      <c r="Q30" s="1065"/>
      <c r="R30" s="1065"/>
      <c r="S30" s="1065"/>
      <c r="T30" s="1065"/>
      <c r="U30" s="1065"/>
      <c r="V30" s="1065"/>
      <c r="W30" s="1065"/>
      <c r="X30" s="1065"/>
      <c r="Y30" s="1065"/>
      <c r="Z30" s="1065"/>
      <c r="AA30" s="1065"/>
      <c r="AB30" s="1065"/>
      <c r="AC30" s="1065"/>
      <c r="AD30" s="1065"/>
      <c r="AE30" s="1065"/>
      <c r="AF30" s="1065"/>
      <c r="AG30" s="1065"/>
      <c r="AH30" s="1065"/>
      <c r="AI30" s="1065"/>
      <c r="AJ30" s="1065"/>
      <c r="AK30" s="1065"/>
      <c r="AL30" s="1065"/>
      <c r="AM30" s="1065"/>
      <c r="AN30" s="1065"/>
      <c r="AO30" s="1065"/>
      <c r="AP30" s="1065"/>
      <c r="AQ30" s="1065"/>
      <c r="AR30" s="980"/>
      <c r="AS30" s="979"/>
      <c r="AT30" s="14"/>
    </row>
    <row r="31" spans="1:46" ht="15" customHeight="1">
      <c r="A31" s="976" t="s">
        <v>3073</v>
      </c>
      <c r="B31" s="1065" t="s">
        <v>3076</v>
      </c>
      <c r="C31" s="1065"/>
      <c r="D31" s="1065"/>
      <c r="E31" s="1065"/>
      <c r="F31" s="1065"/>
      <c r="G31" s="1065"/>
      <c r="H31" s="1065"/>
      <c r="I31" s="1065"/>
      <c r="J31" s="1065"/>
      <c r="K31" s="1065"/>
      <c r="L31" s="1065"/>
      <c r="M31" s="1065"/>
      <c r="N31" s="1065"/>
      <c r="O31" s="1065"/>
      <c r="P31" s="1065"/>
      <c r="Q31" s="1065"/>
      <c r="R31" s="1065"/>
      <c r="S31" s="1065"/>
      <c r="T31" s="1065"/>
      <c r="U31" s="1065"/>
      <c r="V31" s="1065"/>
      <c r="W31" s="1065"/>
      <c r="X31" s="1065"/>
      <c r="Y31" s="1065"/>
      <c r="Z31" s="1065"/>
      <c r="AA31" s="1065"/>
      <c r="AB31" s="1065"/>
      <c r="AC31" s="1065"/>
      <c r="AD31" s="1065"/>
      <c r="AE31" s="1065"/>
      <c r="AF31" s="1065"/>
      <c r="AG31" s="1065"/>
      <c r="AH31" s="1065"/>
      <c r="AI31" s="1065"/>
      <c r="AJ31" s="1065"/>
      <c r="AK31" s="1065"/>
      <c r="AL31" s="1065"/>
      <c r="AM31" s="1065"/>
      <c r="AN31" s="1065"/>
      <c r="AO31" s="1065"/>
      <c r="AP31" s="1065"/>
      <c r="AQ31" s="1065"/>
      <c r="AR31" s="1072"/>
      <c r="AS31" s="1072"/>
      <c r="AT31" s="14"/>
    </row>
    <row r="32" spans="1:46" ht="16.5" customHeight="1">
      <c r="A32" s="378"/>
      <c r="B32" s="1065"/>
      <c r="C32" s="1065"/>
      <c r="D32" s="1065"/>
      <c r="E32" s="1065"/>
      <c r="F32" s="1065"/>
      <c r="G32" s="1065"/>
      <c r="H32" s="1065"/>
      <c r="I32" s="1065"/>
      <c r="J32" s="1065"/>
      <c r="K32" s="1065"/>
      <c r="L32" s="1065"/>
      <c r="M32" s="1065"/>
      <c r="N32" s="1065"/>
      <c r="O32" s="1065"/>
      <c r="P32" s="1065"/>
      <c r="Q32" s="1065"/>
      <c r="R32" s="1065"/>
      <c r="S32" s="1065"/>
      <c r="T32" s="1065"/>
      <c r="U32" s="1065"/>
      <c r="V32" s="1065"/>
      <c r="W32" s="1065"/>
      <c r="X32" s="1065"/>
      <c r="Y32" s="1065"/>
      <c r="Z32" s="1065"/>
      <c r="AA32" s="1065"/>
      <c r="AB32" s="1065"/>
      <c r="AC32" s="1065"/>
      <c r="AD32" s="1065"/>
      <c r="AE32" s="1065"/>
      <c r="AF32" s="1065"/>
      <c r="AG32" s="1065"/>
      <c r="AH32" s="1065"/>
      <c r="AI32" s="1065"/>
      <c r="AJ32" s="1065"/>
      <c r="AK32" s="1065"/>
      <c r="AL32" s="1065"/>
      <c r="AM32" s="1065"/>
      <c r="AN32" s="1065"/>
      <c r="AO32" s="1065"/>
      <c r="AP32" s="1065"/>
      <c r="AQ32" s="1065"/>
      <c r="AR32" s="980"/>
      <c r="AS32" s="979"/>
      <c r="AT32" s="14"/>
    </row>
    <row r="33" spans="1:46" ht="15" customHeight="1">
      <c r="A33" s="976" t="s">
        <v>3074</v>
      </c>
      <c r="B33" s="1069" t="s">
        <v>3093</v>
      </c>
      <c r="C33" s="1069"/>
      <c r="D33" s="1069"/>
      <c r="E33" s="1069"/>
      <c r="F33" s="1069"/>
      <c r="G33" s="1069"/>
      <c r="H33" s="1069"/>
      <c r="I33" s="1069"/>
      <c r="J33" s="1069"/>
      <c r="K33" s="1069"/>
      <c r="L33" s="1069"/>
      <c r="M33" s="1069"/>
      <c r="N33" s="1069"/>
      <c r="O33" s="1069"/>
      <c r="P33" s="1069"/>
      <c r="Q33" s="1069"/>
      <c r="R33" s="1069"/>
      <c r="S33" s="1069"/>
      <c r="T33" s="1069"/>
      <c r="U33" s="1069"/>
      <c r="V33" s="1069"/>
      <c r="W33" s="1069"/>
      <c r="X33" s="1069"/>
      <c r="Y33" s="1069"/>
      <c r="Z33" s="1069"/>
      <c r="AA33" s="1069"/>
      <c r="AB33" s="1069"/>
      <c r="AC33" s="1069"/>
      <c r="AD33" s="1069"/>
      <c r="AE33" s="1069"/>
      <c r="AF33" s="1069"/>
      <c r="AG33" s="1069"/>
      <c r="AH33" s="1069"/>
      <c r="AI33" s="1069"/>
      <c r="AJ33" s="1069"/>
      <c r="AK33" s="1069"/>
      <c r="AL33" s="1069"/>
      <c r="AM33" s="1069"/>
      <c r="AN33" s="1069"/>
      <c r="AO33" s="1069"/>
      <c r="AP33" s="1069"/>
      <c r="AQ33" s="1069"/>
      <c r="AR33" s="1072"/>
      <c r="AS33" s="1072"/>
      <c r="AT33" s="14"/>
    </row>
    <row r="34" spans="1:46" ht="15" customHeight="1">
      <c r="A34" s="378"/>
      <c r="B34" s="1069"/>
      <c r="C34" s="1069"/>
      <c r="D34" s="1069"/>
      <c r="E34" s="1069"/>
      <c r="F34" s="1069"/>
      <c r="G34" s="1069"/>
      <c r="H34" s="1069"/>
      <c r="I34" s="1069"/>
      <c r="J34" s="1069"/>
      <c r="K34" s="1069"/>
      <c r="L34" s="1069"/>
      <c r="M34" s="1069"/>
      <c r="N34" s="1069"/>
      <c r="O34" s="1069"/>
      <c r="P34" s="1069"/>
      <c r="Q34" s="1069"/>
      <c r="R34" s="1069"/>
      <c r="S34" s="1069"/>
      <c r="T34" s="1069"/>
      <c r="U34" s="1069"/>
      <c r="V34" s="1069"/>
      <c r="W34" s="1069"/>
      <c r="X34" s="1069"/>
      <c r="Y34" s="1069"/>
      <c r="Z34" s="1069"/>
      <c r="AA34" s="1069"/>
      <c r="AB34" s="1069"/>
      <c r="AC34" s="1069"/>
      <c r="AD34" s="1069"/>
      <c r="AE34" s="1069"/>
      <c r="AF34" s="1069"/>
      <c r="AG34" s="1069"/>
      <c r="AH34" s="1069"/>
      <c r="AI34" s="1069"/>
      <c r="AJ34" s="1069"/>
      <c r="AK34" s="1069"/>
      <c r="AL34" s="1069"/>
      <c r="AM34" s="1069"/>
      <c r="AN34" s="1069"/>
      <c r="AO34" s="1069"/>
      <c r="AP34" s="1069"/>
      <c r="AQ34" s="1069"/>
      <c r="AR34" s="980"/>
      <c r="AS34" s="979"/>
      <c r="AT34" s="14"/>
    </row>
    <row r="35" spans="1:46" ht="46.5" customHeight="1">
      <c r="A35" s="378"/>
      <c r="B35" s="1069"/>
      <c r="C35" s="1069"/>
      <c r="D35" s="1069"/>
      <c r="E35" s="1069"/>
      <c r="F35" s="1069"/>
      <c r="G35" s="1069"/>
      <c r="H35" s="1069"/>
      <c r="I35" s="1069"/>
      <c r="J35" s="1069"/>
      <c r="K35" s="1069"/>
      <c r="L35" s="1069"/>
      <c r="M35" s="1069"/>
      <c r="N35" s="1069"/>
      <c r="O35" s="1069"/>
      <c r="P35" s="1069"/>
      <c r="Q35" s="1069"/>
      <c r="R35" s="1069"/>
      <c r="S35" s="1069"/>
      <c r="T35" s="1069"/>
      <c r="U35" s="1069"/>
      <c r="V35" s="1069"/>
      <c r="W35" s="1069"/>
      <c r="X35" s="1069"/>
      <c r="Y35" s="1069"/>
      <c r="Z35" s="1069"/>
      <c r="AA35" s="1069"/>
      <c r="AB35" s="1069"/>
      <c r="AC35" s="1069"/>
      <c r="AD35" s="1069"/>
      <c r="AE35" s="1069"/>
      <c r="AF35" s="1069"/>
      <c r="AG35" s="1069"/>
      <c r="AH35" s="1069"/>
      <c r="AI35" s="1069"/>
      <c r="AJ35" s="1069"/>
      <c r="AK35" s="1069"/>
      <c r="AL35" s="1069"/>
      <c r="AM35" s="1069"/>
      <c r="AN35" s="1069"/>
      <c r="AO35" s="1069"/>
      <c r="AP35" s="1069"/>
      <c r="AQ35" s="1069"/>
      <c r="AR35" s="980"/>
      <c r="AS35" s="979"/>
      <c r="AT35" s="14"/>
    </row>
    <row r="36" spans="1:46" ht="15" customHeight="1">
      <c r="A36" s="976" t="s">
        <v>3075</v>
      </c>
      <c r="B36" s="1065" t="s">
        <v>3096</v>
      </c>
      <c r="C36" s="1065"/>
      <c r="D36" s="1065"/>
      <c r="E36" s="1065"/>
      <c r="F36" s="1065"/>
      <c r="G36" s="1065"/>
      <c r="H36" s="1065"/>
      <c r="I36" s="1065"/>
      <c r="J36" s="1065"/>
      <c r="K36" s="1065"/>
      <c r="L36" s="1065"/>
      <c r="M36" s="1065"/>
      <c r="N36" s="1065"/>
      <c r="O36" s="1065"/>
      <c r="P36" s="1065"/>
      <c r="Q36" s="1065"/>
      <c r="R36" s="1065"/>
      <c r="S36" s="1065"/>
      <c r="T36" s="1065"/>
      <c r="U36" s="1065"/>
      <c r="V36" s="1065"/>
      <c r="W36" s="1065"/>
      <c r="X36" s="1065"/>
      <c r="Y36" s="1065"/>
      <c r="Z36" s="1065"/>
      <c r="AA36" s="1065"/>
      <c r="AB36" s="1065"/>
      <c r="AC36" s="1065"/>
      <c r="AD36" s="1065"/>
      <c r="AE36" s="1065"/>
      <c r="AF36" s="1065"/>
      <c r="AG36" s="1065"/>
      <c r="AH36" s="1065"/>
      <c r="AI36" s="1065"/>
      <c r="AJ36" s="1065"/>
      <c r="AK36" s="1065"/>
      <c r="AL36" s="1065"/>
      <c r="AM36" s="1065"/>
      <c r="AN36" s="1065"/>
      <c r="AO36" s="1065"/>
      <c r="AP36" s="1065"/>
      <c r="AQ36" s="1065"/>
      <c r="AR36" s="1072"/>
      <c r="AS36" s="1072"/>
      <c r="AT36" s="14"/>
    </row>
    <row r="37" spans="1:46" ht="86.25" customHeight="1">
      <c r="A37" s="378"/>
      <c r="B37" s="1065"/>
      <c r="C37" s="1065"/>
      <c r="D37" s="1065"/>
      <c r="E37" s="1065"/>
      <c r="F37" s="1065"/>
      <c r="G37" s="1065"/>
      <c r="H37" s="1065"/>
      <c r="I37" s="1065"/>
      <c r="J37" s="1065"/>
      <c r="K37" s="1065"/>
      <c r="L37" s="1065"/>
      <c r="M37" s="1065"/>
      <c r="N37" s="1065"/>
      <c r="O37" s="1065"/>
      <c r="P37" s="1065"/>
      <c r="Q37" s="1065"/>
      <c r="R37" s="1065"/>
      <c r="S37" s="1065"/>
      <c r="T37" s="1065"/>
      <c r="U37" s="1065"/>
      <c r="V37" s="1065"/>
      <c r="W37" s="1065"/>
      <c r="X37" s="1065"/>
      <c r="Y37" s="1065"/>
      <c r="Z37" s="1065"/>
      <c r="AA37" s="1065"/>
      <c r="AB37" s="1065"/>
      <c r="AC37" s="1065"/>
      <c r="AD37" s="1065"/>
      <c r="AE37" s="1065"/>
      <c r="AF37" s="1065"/>
      <c r="AG37" s="1065"/>
      <c r="AH37" s="1065"/>
      <c r="AI37" s="1065"/>
      <c r="AJ37" s="1065"/>
      <c r="AK37" s="1065"/>
      <c r="AL37" s="1065"/>
      <c r="AM37" s="1065"/>
      <c r="AN37" s="1065"/>
      <c r="AO37" s="1065"/>
      <c r="AP37" s="1065"/>
      <c r="AQ37" s="1065"/>
      <c r="AR37" s="980"/>
      <c r="AS37" s="979"/>
      <c r="AT37" s="14"/>
    </row>
    <row r="38" spans="1:46" ht="15" customHeight="1">
      <c r="A38" s="976" t="s">
        <v>3077</v>
      </c>
      <c r="B38" s="1065" t="s">
        <v>3094</v>
      </c>
      <c r="C38" s="1065"/>
      <c r="D38" s="1065"/>
      <c r="E38" s="1065"/>
      <c r="F38" s="1065"/>
      <c r="G38" s="1065"/>
      <c r="H38" s="1065"/>
      <c r="I38" s="1065"/>
      <c r="J38" s="1065"/>
      <c r="K38" s="1065"/>
      <c r="L38" s="1065"/>
      <c r="M38" s="1065"/>
      <c r="N38" s="1065"/>
      <c r="O38" s="1065"/>
      <c r="P38" s="1065"/>
      <c r="Q38" s="1065"/>
      <c r="R38" s="1065"/>
      <c r="S38" s="1065"/>
      <c r="T38" s="1065"/>
      <c r="U38" s="1065"/>
      <c r="V38" s="1065"/>
      <c r="W38" s="1065"/>
      <c r="X38" s="1065"/>
      <c r="Y38" s="1065"/>
      <c r="Z38" s="1065"/>
      <c r="AA38" s="1065"/>
      <c r="AB38" s="1065"/>
      <c r="AC38" s="1065"/>
      <c r="AD38" s="1065"/>
      <c r="AE38" s="1065"/>
      <c r="AF38" s="1065"/>
      <c r="AG38" s="1065"/>
      <c r="AH38" s="1065"/>
      <c r="AI38" s="1065"/>
      <c r="AJ38" s="1065"/>
      <c r="AK38" s="1065"/>
      <c r="AL38" s="1065"/>
      <c r="AM38" s="1065"/>
      <c r="AN38" s="1065"/>
      <c r="AO38" s="1065"/>
      <c r="AP38" s="1065"/>
      <c r="AQ38" s="1065"/>
      <c r="AR38" s="1072"/>
      <c r="AS38" s="1072"/>
    </row>
    <row r="39" spans="1:46" ht="46.5" customHeight="1">
      <c r="A39" s="378"/>
      <c r="B39" s="1065"/>
      <c r="C39" s="1065"/>
      <c r="D39" s="1065"/>
      <c r="E39" s="1065"/>
      <c r="F39" s="1065"/>
      <c r="G39" s="1065"/>
      <c r="H39" s="1065"/>
      <c r="I39" s="1065"/>
      <c r="J39" s="1065"/>
      <c r="K39" s="1065"/>
      <c r="L39" s="1065"/>
      <c r="M39" s="1065"/>
      <c r="N39" s="1065"/>
      <c r="O39" s="1065"/>
      <c r="P39" s="1065"/>
      <c r="Q39" s="1065"/>
      <c r="R39" s="1065"/>
      <c r="S39" s="1065"/>
      <c r="T39" s="1065"/>
      <c r="U39" s="1065"/>
      <c r="V39" s="1065"/>
      <c r="W39" s="1065"/>
      <c r="X39" s="1065"/>
      <c r="Y39" s="1065"/>
      <c r="Z39" s="1065"/>
      <c r="AA39" s="1065"/>
      <c r="AB39" s="1065"/>
      <c r="AC39" s="1065"/>
      <c r="AD39" s="1065"/>
      <c r="AE39" s="1065"/>
      <c r="AF39" s="1065"/>
      <c r="AG39" s="1065"/>
      <c r="AH39" s="1065"/>
      <c r="AI39" s="1065"/>
      <c r="AJ39" s="1065"/>
      <c r="AK39" s="1065"/>
      <c r="AL39" s="1065"/>
      <c r="AM39" s="1065"/>
      <c r="AN39" s="1065"/>
      <c r="AO39" s="1065"/>
      <c r="AP39" s="1065"/>
      <c r="AQ39" s="1065"/>
      <c r="AR39" s="5"/>
      <c r="AS39" s="979"/>
    </row>
    <row r="40" spans="1:46" ht="15" customHeight="1">
      <c r="A40" s="976" t="s">
        <v>3078</v>
      </c>
      <c r="B40" s="1069" t="s">
        <v>3095</v>
      </c>
      <c r="C40" s="1069"/>
      <c r="D40" s="1069"/>
      <c r="E40" s="1069"/>
      <c r="F40" s="1069"/>
      <c r="G40" s="1069"/>
      <c r="H40" s="1069"/>
      <c r="I40" s="1069"/>
      <c r="J40" s="1069"/>
      <c r="K40" s="1069"/>
      <c r="L40" s="1069"/>
      <c r="M40" s="1069"/>
      <c r="N40" s="1069"/>
      <c r="O40" s="1069"/>
      <c r="P40" s="1069"/>
      <c r="Q40" s="1069"/>
      <c r="R40" s="1069"/>
      <c r="S40" s="1069"/>
      <c r="T40" s="1069"/>
      <c r="U40" s="1069"/>
      <c r="V40" s="1069"/>
      <c r="W40" s="1069"/>
      <c r="X40" s="1069"/>
      <c r="Y40" s="1069"/>
      <c r="Z40" s="1069"/>
      <c r="AA40" s="1069"/>
      <c r="AB40" s="1069"/>
      <c r="AC40" s="1069"/>
      <c r="AD40" s="1069"/>
      <c r="AE40" s="1069"/>
      <c r="AF40" s="1069"/>
      <c r="AG40" s="1069"/>
      <c r="AH40" s="1069"/>
      <c r="AI40" s="1069"/>
      <c r="AJ40" s="1069"/>
      <c r="AK40" s="1069"/>
      <c r="AL40" s="1069"/>
      <c r="AM40" s="1069"/>
      <c r="AN40" s="1069"/>
      <c r="AO40" s="1069"/>
      <c r="AP40" s="1069"/>
      <c r="AQ40" s="1069"/>
      <c r="AR40" s="1072"/>
      <c r="AS40" s="1072"/>
    </row>
    <row r="41" spans="1:46" ht="21" customHeight="1">
      <c r="A41" s="378"/>
      <c r="B41" s="1069"/>
      <c r="C41" s="1069"/>
      <c r="D41" s="1069"/>
      <c r="E41" s="1069"/>
      <c r="F41" s="1069"/>
      <c r="G41" s="1069"/>
      <c r="H41" s="1069"/>
      <c r="I41" s="1069"/>
      <c r="J41" s="1069"/>
      <c r="K41" s="1069"/>
      <c r="L41" s="1069"/>
      <c r="M41" s="1069"/>
      <c r="N41" s="1069"/>
      <c r="O41" s="1069"/>
      <c r="P41" s="1069"/>
      <c r="Q41" s="1069"/>
      <c r="R41" s="1069"/>
      <c r="S41" s="1069"/>
      <c r="T41" s="1069"/>
      <c r="U41" s="1069"/>
      <c r="V41" s="1069"/>
      <c r="W41" s="1069"/>
      <c r="X41" s="1069"/>
      <c r="Y41" s="1069"/>
      <c r="Z41" s="1069"/>
      <c r="AA41" s="1069"/>
      <c r="AB41" s="1069"/>
      <c r="AC41" s="1069"/>
      <c r="AD41" s="1069"/>
      <c r="AE41" s="1069"/>
      <c r="AF41" s="1069"/>
      <c r="AG41" s="1069"/>
      <c r="AH41" s="1069"/>
      <c r="AI41" s="1069"/>
      <c r="AJ41" s="1069"/>
      <c r="AK41" s="1069"/>
      <c r="AL41" s="1069"/>
      <c r="AM41" s="1069"/>
      <c r="AN41" s="1069"/>
      <c r="AO41" s="1069"/>
      <c r="AP41" s="1069"/>
      <c r="AQ41" s="1069"/>
      <c r="AR41" s="5"/>
      <c r="AS41" s="979"/>
    </row>
    <row r="42" spans="1:46" ht="15" customHeight="1">
      <c r="A42" s="976" t="s">
        <v>3079</v>
      </c>
      <c r="B42" s="1069" t="s">
        <v>3105</v>
      </c>
      <c r="C42" s="1069"/>
      <c r="D42" s="1069"/>
      <c r="E42" s="1069"/>
      <c r="F42" s="1069"/>
      <c r="G42" s="1069"/>
      <c r="H42" s="1069"/>
      <c r="I42" s="1069"/>
      <c r="J42" s="1069"/>
      <c r="K42" s="1069"/>
      <c r="L42" s="1069"/>
      <c r="M42" s="1069"/>
      <c r="N42" s="1069"/>
      <c r="O42" s="1069"/>
      <c r="P42" s="1069"/>
      <c r="Q42" s="1069"/>
      <c r="R42" s="1069"/>
      <c r="S42" s="1069"/>
      <c r="T42" s="1069"/>
      <c r="U42" s="1069"/>
      <c r="V42" s="1069"/>
      <c r="W42" s="1069"/>
      <c r="X42" s="1069"/>
      <c r="Y42" s="1069"/>
      <c r="Z42" s="1069"/>
      <c r="AA42" s="1069"/>
      <c r="AB42" s="1069"/>
      <c r="AC42" s="1069"/>
      <c r="AD42" s="1069"/>
      <c r="AE42" s="1069"/>
      <c r="AF42" s="1069"/>
      <c r="AG42" s="1069"/>
      <c r="AH42" s="1069"/>
      <c r="AI42" s="1069"/>
      <c r="AJ42" s="1069"/>
      <c r="AK42" s="1069"/>
      <c r="AL42" s="1069"/>
      <c r="AM42" s="1069"/>
      <c r="AN42" s="1069"/>
      <c r="AO42" s="1069"/>
      <c r="AP42" s="1069"/>
      <c r="AQ42" s="1069"/>
      <c r="AR42" s="1072"/>
      <c r="AS42" s="1072"/>
    </row>
    <row r="43" spans="1:46" ht="49.5" customHeight="1">
      <c r="A43" s="378"/>
      <c r="B43" s="1069"/>
      <c r="C43" s="1069"/>
      <c r="D43" s="1069"/>
      <c r="E43" s="1069"/>
      <c r="F43" s="1069"/>
      <c r="G43" s="1069"/>
      <c r="H43" s="1069"/>
      <c r="I43" s="1069"/>
      <c r="J43" s="1069"/>
      <c r="K43" s="1069"/>
      <c r="L43" s="1069"/>
      <c r="M43" s="1069"/>
      <c r="N43" s="1069"/>
      <c r="O43" s="1069"/>
      <c r="P43" s="1069"/>
      <c r="Q43" s="1069"/>
      <c r="R43" s="1069"/>
      <c r="S43" s="1069"/>
      <c r="T43" s="1069"/>
      <c r="U43" s="1069"/>
      <c r="V43" s="1069"/>
      <c r="W43" s="1069"/>
      <c r="X43" s="1069"/>
      <c r="Y43" s="1069"/>
      <c r="Z43" s="1069"/>
      <c r="AA43" s="1069"/>
      <c r="AB43" s="1069"/>
      <c r="AC43" s="1069"/>
      <c r="AD43" s="1069"/>
      <c r="AE43" s="1069"/>
      <c r="AF43" s="1069"/>
      <c r="AG43" s="1069"/>
      <c r="AH43" s="1069"/>
      <c r="AI43" s="1069"/>
      <c r="AJ43" s="1069"/>
      <c r="AK43" s="1069"/>
      <c r="AL43" s="1069"/>
      <c r="AM43" s="1069"/>
      <c r="AN43" s="1069"/>
      <c r="AO43" s="1069"/>
      <c r="AP43" s="1069"/>
      <c r="AQ43" s="1069"/>
      <c r="AR43" s="5"/>
      <c r="AS43" s="979"/>
    </row>
    <row r="44" spans="1:46" s="1" customFormat="1" ht="12" customHeight="1">
      <c r="B44" s="981"/>
      <c r="C44" s="981"/>
      <c r="D44" s="981"/>
      <c r="E44" s="981"/>
      <c r="F44" s="981"/>
      <c r="G44" s="981"/>
      <c r="H44" s="981"/>
      <c r="I44" s="981"/>
      <c r="J44" s="981"/>
      <c r="K44" s="981"/>
      <c r="L44" s="981"/>
      <c r="M44" s="981"/>
      <c r="N44" s="981"/>
      <c r="O44" s="981"/>
      <c r="P44" s="981"/>
      <c r="Q44" s="981"/>
      <c r="R44" s="981"/>
      <c r="S44" s="981"/>
      <c r="T44" s="981"/>
      <c r="U44" s="981"/>
      <c r="V44" s="981"/>
      <c r="W44" s="981"/>
      <c r="X44" s="981"/>
      <c r="Y44" s="981"/>
      <c r="Z44" s="981"/>
      <c r="AA44" s="981"/>
      <c r="AB44" s="981"/>
      <c r="AC44" s="981"/>
      <c r="AD44" s="981"/>
      <c r="AE44" s="981"/>
      <c r="AF44" s="981"/>
      <c r="AG44" s="981"/>
      <c r="AH44" s="981"/>
      <c r="AI44" s="981"/>
      <c r="AJ44" s="981"/>
      <c r="AK44" s="981"/>
      <c r="AL44" s="981"/>
      <c r="AM44" s="981"/>
      <c r="AN44" s="981"/>
      <c r="AO44" s="981"/>
      <c r="AP44" s="981"/>
      <c r="AQ44" s="981"/>
      <c r="AR44" s="5"/>
      <c r="AS44" s="5"/>
    </row>
    <row r="45" spans="1:46" ht="15" customHeight="1">
      <c r="A45" s="378"/>
      <c r="B45" s="5"/>
      <c r="C45" s="982"/>
      <c r="D45" s="982"/>
      <c r="E45" s="982"/>
      <c r="F45" s="982"/>
      <c r="G45" s="1074"/>
      <c r="H45" s="1074"/>
      <c r="I45" s="1074"/>
      <c r="J45" s="1074"/>
      <c r="K45" s="5" t="s">
        <v>2119</v>
      </c>
      <c r="L45" s="1074"/>
      <c r="M45" s="1074"/>
      <c r="N45" s="5" t="s">
        <v>3058</v>
      </c>
      <c r="O45" s="1074"/>
      <c r="P45" s="1074"/>
      <c r="Q45" s="5" t="s">
        <v>3059</v>
      </c>
      <c r="R45" s="5"/>
      <c r="S45" s="979"/>
      <c r="T45" s="979"/>
      <c r="U45" s="979"/>
      <c r="V45" s="979"/>
      <c r="W45" s="979"/>
      <c r="X45" s="979"/>
      <c r="Y45" s="979"/>
      <c r="Z45" s="979"/>
      <c r="AA45" s="979"/>
      <c r="AB45" s="979"/>
      <c r="AC45" s="979"/>
      <c r="AD45" s="979"/>
      <c r="AE45" s="979"/>
      <c r="AF45" s="979"/>
      <c r="AG45" s="979"/>
      <c r="AH45" s="979"/>
      <c r="AI45" s="979"/>
      <c r="AJ45" s="979"/>
      <c r="AK45" s="979"/>
      <c r="AL45" s="979"/>
      <c r="AM45" s="979"/>
      <c r="AN45" s="979"/>
      <c r="AO45" s="979"/>
      <c r="AP45" s="979"/>
      <c r="AQ45" s="979"/>
      <c r="AR45" s="979"/>
      <c r="AS45" s="979"/>
    </row>
    <row r="46" spans="1:46" ht="15" customHeight="1">
      <c r="A46" s="1"/>
      <c r="B46" s="5"/>
      <c r="C46" s="982"/>
      <c r="D46" s="982"/>
      <c r="E46" s="982"/>
      <c r="F46" s="982"/>
      <c r="G46" s="1075" t="s">
        <v>3060</v>
      </c>
      <c r="H46" s="1075"/>
      <c r="I46" s="1075"/>
      <c r="J46" s="1075"/>
      <c r="K46" s="1075"/>
      <c r="L46" s="1075"/>
      <c r="M46" s="1075"/>
      <c r="N46" s="1075"/>
      <c r="O46" s="1075"/>
      <c r="P46" s="1075"/>
      <c r="Q46" s="1075"/>
      <c r="R46" s="1075"/>
      <c r="S46" s="1075"/>
      <c r="T46" s="983"/>
      <c r="U46" s="983"/>
      <c r="V46" s="983"/>
      <c r="W46" s="1075" t="s">
        <v>3106</v>
      </c>
      <c r="X46" s="1075"/>
      <c r="Y46" s="1075"/>
      <c r="Z46" s="1075"/>
      <c r="AA46" s="1075"/>
      <c r="AB46" s="1075"/>
      <c r="AC46" s="1075"/>
      <c r="AD46" s="1075"/>
      <c r="AE46" s="1075"/>
      <c r="AF46" s="1075"/>
      <c r="AG46" s="1075"/>
      <c r="AH46" s="1075"/>
      <c r="AI46" s="1075"/>
      <c r="AJ46" s="1075"/>
      <c r="AK46" s="1075"/>
      <c r="AL46" s="1075"/>
      <c r="AM46" s="1075"/>
      <c r="AN46" s="983"/>
      <c r="AO46" s="983"/>
      <c r="AP46" s="983"/>
      <c r="AQ46" s="983"/>
      <c r="AR46" s="984"/>
      <c r="AS46" s="984"/>
      <c r="AT46" s="975" t="s">
        <v>3063</v>
      </c>
    </row>
    <row r="47" spans="1:46" ht="15" customHeight="1">
      <c r="A47" s="1"/>
      <c r="B47" s="5"/>
      <c r="C47" s="982"/>
      <c r="D47" s="982"/>
      <c r="E47" s="982"/>
      <c r="F47" s="982"/>
      <c r="G47" s="979"/>
      <c r="H47" s="985"/>
      <c r="I47" s="985"/>
      <c r="J47" s="985"/>
      <c r="K47" s="985"/>
      <c r="L47" s="985"/>
      <c r="M47" s="985"/>
      <c r="N47" s="985"/>
      <c r="O47" s="985"/>
      <c r="P47" s="985"/>
      <c r="Q47" s="985"/>
      <c r="R47" s="985"/>
      <c r="S47" s="985"/>
      <c r="T47" s="985"/>
      <c r="U47" s="985"/>
      <c r="V47" s="985"/>
      <c r="W47" s="985"/>
      <c r="X47" s="985"/>
      <c r="Y47" s="985"/>
      <c r="Z47" s="985"/>
      <c r="AA47" s="985"/>
      <c r="AB47" s="985"/>
      <c r="AC47" s="985"/>
      <c r="AD47" s="985"/>
      <c r="AE47" s="985"/>
      <c r="AF47" s="981"/>
      <c r="AG47" s="981"/>
      <c r="AH47" s="981"/>
      <c r="AI47" s="981"/>
      <c r="AJ47" s="981"/>
      <c r="AK47" s="981"/>
      <c r="AL47" s="981"/>
      <c r="AM47" s="981"/>
      <c r="AN47" s="981"/>
      <c r="AO47" s="981"/>
      <c r="AP47" s="981"/>
      <c r="AQ47" s="981"/>
      <c r="AR47" s="981"/>
      <c r="AS47" s="979"/>
    </row>
    <row r="48" spans="1:46" ht="15" customHeight="1">
      <c r="A48" s="1"/>
      <c r="B48" s="986"/>
      <c r="C48" s="985"/>
      <c r="D48" s="979"/>
      <c r="E48" s="979"/>
      <c r="F48" s="979"/>
      <c r="G48" s="990"/>
      <c r="H48" s="990"/>
      <c r="I48" s="990"/>
      <c r="J48" s="990"/>
      <c r="K48" s="990"/>
      <c r="L48" s="990"/>
      <c r="M48" s="990"/>
      <c r="N48" s="990"/>
      <c r="O48" s="990"/>
      <c r="P48" s="990"/>
      <c r="Q48" s="990"/>
      <c r="R48" s="990"/>
      <c r="S48" s="990"/>
      <c r="T48" s="990"/>
      <c r="U48" s="990"/>
      <c r="V48" s="979"/>
      <c r="W48" s="990"/>
      <c r="X48" s="990"/>
      <c r="Y48" s="990"/>
      <c r="Z48" s="990"/>
      <c r="AA48" s="990"/>
      <c r="AB48" s="990"/>
      <c r="AC48" s="990"/>
      <c r="AD48" s="990"/>
      <c r="AE48" s="990"/>
      <c r="AF48" s="990"/>
      <c r="AG48" s="990"/>
      <c r="AH48" s="990"/>
      <c r="AI48" s="990"/>
      <c r="AJ48" s="990"/>
      <c r="AK48" s="990"/>
      <c r="AL48" s="990"/>
      <c r="AM48" s="990"/>
      <c r="AN48" s="979"/>
      <c r="AO48" s="979"/>
      <c r="AP48" s="979"/>
      <c r="AQ48" s="979"/>
      <c r="AR48" s="979"/>
      <c r="AS48" s="5"/>
    </row>
    <row r="49" spans="1:45" ht="15" customHeight="1">
      <c r="B49" s="979" t="s">
        <v>3062</v>
      </c>
      <c r="C49" s="978"/>
      <c r="D49" s="978"/>
      <c r="E49" s="978"/>
      <c r="F49" s="978"/>
      <c r="G49" s="978"/>
      <c r="H49" s="978"/>
      <c r="I49" s="978"/>
      <c r="J49" s="978"/>
      <c r="K49" s="978"/>
      <c r="L49" s="978"/>
      <c r="M49" s="978"/>
      <c r="N49" s="978"/>
      <c r="O49" s="978"/>
      <c r="P49" s="978"/>
      <c r="Q49" s="978"/>
      <c r="R49" s="978"/>
      <c r="S49" s="978"/>
      <c r="T49" s="978"/>
      <c r="U49" s="978"/>
      <c r="V49" s="978"/>
      <c r="W49" s="978"/>
      <c r="X49" s="978"/>
      <c r="Y49" s="978"/>
      <c r="Z49" s="978"/>
      <c r="AA49" s="978"/>
      <c r="AB49" s="978"/>
      <c r="AC49" s="978"/>
      <c r="AD49" s="978"/>
      <c r="AE49" s="978"/>
      <c r="AF49" s="978"/>
      <c r="AG49" s="978"/>
      <c r="AH49" s="978"/>
      <c r="AI49" s="978"/>
      <c r="AJ49" s="978"/>
      <c r="AK49" s="978"/>
      <c r="AL49" s="978"/>
      <c r="AM49" s="978"/>
      <c r="AN49" s="978"/>
      <c r="AO49" s="978"/>
      <c r="AP49" s="473"/>
      <c r="AQ49" s="5"/>
      <c r="AR49" s="5"/>
      <c r="AS49" s="979"/>
    </row>
    <row r="50" spans="1:45" ht="15" customHeight="1">
      <c r="A50" s="1"/>
      <c r="AF50" s="3"/>
      <c r="AG50" s="3"/>
      <c r="AH50" s="3"/>
      <c r="AI50" s="3"/>
      <c r="AJ50" s="3"/>
      <c r="AK50" s="3"/>
      <c r="AL50" s="3"/>
      <c r="AM50" s="3"/>
      <c r="AN50" s="3"/>
      <c r="AO50" s="3"/>
      <c r="AP50" s="3"/>
      <c r="AQ50" s="3"/>
      <c r="AR50" s="1"/>
      <c r="AS50" s="1"/>
    </row>
    <row r="51" spans="1:45" ht="15" customHeight="1">
      <c r="AF51" s="3"/>
      <c r="AG51" s="3"/>
      <c r="AH51" s="3"/>
      <c r="AI51" s="3"/>
      <c r="AJ51" s="3"/>
      <c r="AK51" s="3"/>
      <c r="AL51" s="3"/>
      <c r="AM51" s="3"/>
      <c r="AN51" s="3"/>
      <c r="AO51" s="3"/>
      <c r="AP51" s="3"/>
      <c r="AQ51" s="3"/>
      <c r="AR51" s="1"/>
      <c r="AS51" s="1"/>
    </row>
    <row r="52" spans="1:45" ht="15" customHeight="1">
      <c r="AF52" s="3"/>
      <c r="AG52" s="3"/>
      <c r="AH52" s="3"/>
      <c r="AI52" s="3"/>
      <c r="AJ52" s="3"/>
      <c r="AK52" s="3"/>
      <c r="AL52" s="3"/>
      <c r="AM52" s="3"/>
      <c r="AN52" s="3"/>
      <c r="AO52" s="3"/>
      <c r="AP52" s="3"/>
      <c r="AQ52" s="3"/>
      <c r="AR52" s="1"/>
      <c r="AS52" s="1"/>
    </row>
  </sheetData>
  <sheetProtection algorithmName="SHA-512" hashValue="2T4osiXKHdmIpXsb/oN4JyoS2LZLWTGTYndxRu2Vo8xIrR1kpJlKPYa15LU6Rv56uDoqmFQQLCaVHcKQkqbNNA==" saltValue="/tnGVob5eAzSH5aYLUEInw==" spinCount="100000" sheet="1" objects="1" scenarios="1"/>
  <protectedRanges>
    <protectedRange sqref="G45:J45 L45:M45 O45:P45" name="範囲1_1"/>
  </protectedRanges>
  <mergeCells count="31">
    <mergeCell ref="G45:J45"/>
    <mergeCell ref="L45:M45"/>
    <mergeCell ref="O45:P45"/>
    <mergeCell ref="G46:S46"/>
    <mergeCell ref="W46:AM46"/>
    <mergeCell ref="B38:AQ39"/>
    <mergeCell ref="AR38:AS38"/>
    <mergeCell ref="B40:AQ41"/>
    <mergeCell ref="AR40:AS40"/>
    <mergeCell ref="B42:AQ43"/>
    <mergeCell ref="AR42:AS42"/>
    <mergeCell ref="B31:AQ32"/>
    <mergeCell ref="AR31:AS31"/>
    <mergeCell ref="B33:AQ35"/>
    <mergeCell ref="AR33:AS33"/>
    <mergeCell ref="B36:AQ37"/>
    <mergeCell ref="AR36:AS36"/>
    <mergeCell ref="B29:AQ30"/>
    <mergeCell ref="AR29:AS29"/>
    <mergeCell ref="B2:AQ2"/>
    <mergeCell ref="B8:AQ12"/>
    <mergeCell ref="AR8:AS8"/>
    <mergeCell ref="B13:AQ15"/>
    <mergeCell ref="AR13:AS13"/>
    <mergeCell ref="B16:AQ17"/>
    <mergeCell ref="AR16:AS16"/>
    <mergeCell ref="C18:AP18"/>
    <mergeCell ref="B24:AQ25"/>
    <mergeCell ref="AR24:AS24"/>
    <mergeCell ref="B26:AQ28"/>
    <mergeCell ref="AR26:AS26"/>
  </mergeCells>
  <phoneticPr fontId="67"/>
  <printOptions horizontalCentered="1"/>
  <pageMargins left="0.51181102362204722" right="0.51181102362204722" top="0.55118110236220474" bottom="0.55118110236220474" header="0.31496062992125984" footer="0.31496062992125984"/>
  <pageSetup paperSize="9" scale="74"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46113" r:id="rId4" name="Check Box 1">
              <controlPr defaultSize="0" autoFill="0" autoLine="0" autoPict="0">
                <anchor moveWithCells="1">
                  <from>
                    <xdr:col>43</xdr:col>
                    <xdr:colOff>47625</xdr:colOff>
                    <xdr:row>6</xdr:row>
                    <xdr:rowOff>171450</xdr:rowOff>
                  </from>
                  <to>
                    <xdr:col>45</xdr:col>
                    <xdr:colOff>9525</xdr:colOff>
                    <xdr:row>8</xdr:row>
                    <xdr:rowOff>38100</xdr:rowOff>
                  </to>
                </anchor>
              </controlPr>
            </control>
          </mc:Choice>
        </mc:AlternateContent>
        <mc:AlternateContent xmlns:mc="http://schemas.openxmlformats.org/markup-compatibility/2006">
          <mc:Choice Requires="x14">
            <control shapeId="346114" r:id="rId5" name="Check Box 2">
              <controlPr defaultSize="0" autoFill="0" autoLine="0" autoPict="0">
                <anchor moveWithCells="1">
                  <from>
                    <xdr:col>43</xdr:col>
                    <xdr:colOff>47625</xdr:colOff>
                    <xdr:row>11</xdr:row>
                    <xdr:rowOff>238125</xdr:rowOff>
                  </from>
                  <to>
                    <xdr:col>45</xdr:col>
                    <xdr:colOff>9525</xdr:colOff>
                    <xdr:row>12</xdr:row>
                    <xdr:rowOff>180975</xdr:rowOff>
                  </to>
                </anchor>
              </controlPr>
            </control>
          </mc:Choice>
        </mc:AlternateContent>
        <mc:AlternateContent xmlns:mc="http://schemas.openxmlformats.org/markup-compatibility/2006">
          <mc:Choice Requires="x14">
            <control shapeId="346115" r:id="rId6" name="Check Box 3">
              <controlPr defaultSize="0" autoFill="0" autoLine="0" autoPict="0">
                <anchor moveWithCells="1">
                  <from>
                    <xdr:col>43</xdr:col>
                    <xdr:colOff>47625</xdr:colOff>
                    <xdr:row>15</xdr:row>
                    <xdr:rowOff>19050</xdr:rowOff>
                  </from>
                  <to>
                    <xdr:col>45</xdr:col>
                    <xdr:colOff>9525</xdr:colOff>
                    <xdr:row>16</xdr:row>
                    <xdr:rowOff>76200</xdr:rowOff>
                  </to>
                </anchor>
              </controlPr>
            </control>
          </mc:Choice>
        </mc:AlternateContent>
        <mc:AlternateContent xmlns:mc="http://schemas.openxmlformats.org/markup-compatibility/2006">
          <mc:Choice Requires="x14">
            <control shapeId="346116" r:id="rId7" name="Check Box 4">
              <controlPr defaultSize="0" autoFill="0" autoLine="0" autoPict="0">
                <anchor moveWithCells="1">
                  <from>
                    <xdr:col>43</xdr:col>
                    <xdr:colOff>47625</xdr:colOff>
                    <xdr:row>22</xdr:row>
                    <xdr:rowOff>171450</xdr:rowOff>
                  </from>
                  <to>
                    <xdr:col>45</xdr:col>
                    <xdr:colOff>9525</xdr:colOff>
                    <xdr:row>24</xdr:row>
                    <xdr:rowOff>0</xdr:rowOff>
                  </to>
                </anchor>
              </controlPr>
            </control>
          </mc:Choice>
        </mc:AlternateContent>
        <mc:AlternateContent xmlns:mc="http://schemas.openxmlformats.org/markup-compatibility/2006">
          <mc:Choice Requires="x14">
            <control shapeId="346117" r:id="rId8" name="Check Box 5">
              <controlPr defaultSize="0" autoFill="0" autoLine="0" autoPict="0">
                <anchor moveWithCells="1">
                  <from>
                    <xdr:col>43</xdr:col>
                    <xdr:colOff>47625</xdr:colOff>
                    <xdr:row>24</xdr:row>
                    <xdr:rowOff>171450</xdr:rowOff>
                  </from>
                  <to>
                    <xdr:col>45</xdr:col>
                    <xdr:colOff>9525</xdr:colOff>
                    <xdr:row>26</xdr:row>
                    <xdr:rowOff>38100</xdr:rowOff>
                  </to>
                </anchor>
              </controlPr>
            </control>
          </mc:Choice>
        </mc:AlternateContent>
        <mc:AlternateContent xmlns:mc="http://schemas.openxmlformats.org/markup-compatibility/2006">
          <mc:Choice Requires="x14">
            <control shapeId="346118" r:id="rId9" name="Check Box 6">
              <controlPr defaultSize="0" autoFill="0" autoLine="0" autoPict="0">
                <anchor moveWithCells="1">
                  <from>
                    <xdr:col>43</xdr:col>
                    <xdr:colOff>47625</xdr:colOff>
                    <xdr:row>27</xdr:row>
                    <xdr:rowOff>171450</xdr:rowOff>
                  </from>
                  <to>
                    <xdr:col>45</xdr:col>
                    <xdr:colOff>9525</xdr:colOff>
                    <xdr:row>29</xdr:row>
                    <xdr:rowOff>38100</xdr:rowOff>
                  </to>
                </anchor>
              </controlPr>
            </control>
          </mc:Choice>
        </mc:AlternateContent>
        <mc:AlternateContent xmlns:mc="http://schemas.openxmlformats.org/markup-compatibility/2006">
          <mc:Choice Requires="x14">
            <control shapeId="346119" r:id="rId10" name="Check Box 7">
              <controlPr defaultSize="0" autoFill="0" autoLine="0" autoPict="0">
                <anchor moveWithCells="1">
                  <from>
                    <xdr:col>43</xdr:col>
                    <xdr:colOff>47625</xdr:colOff>
                    <xdr:row>29</xdr:row>
                    <xdr:rowOff>171450</xdr:rowOff>
                  </from>
                  <to>
                    <xdr:col>45</xdr:col>
                    <xdr:colOff>9525</xdr:colOff>
                    <xdr:row>31</xdr:row>
                    <xdr:rowOff>38100</xdr:rowOff>
                  </to>
                </anchor>
              </controlPr>
            </control>
          </mc:Choice>
        </mc:AlternateContent>
        <mc:AlternateContent xmlns:mc="http://schemas.openxmlformats.org/markup-compatibility/2006">
          <mc:Choice Requires="x14">
            <control shapeId="346120" r:id="rId11" name="Check Box 8">
              <controlPr defaultSize="0" autoFill="0" autoLine="0" autoPict="0">
                <anchor moveWithCells="1">
                  <from>
                    <xdr:col>43</xdr:col>
                    <xdr:colOff>47625</xdr:colOff>
                    <xdr:row>31</xdr:row>
                    <xdr:rowOff>171450</xdr:rowOff>
                  </from>
                  <to>
                    <xdr:col>45</xdr:col>
                    <xdr:colOff>9525</xdr:colOff>
                    <xdr:row>33</xdr:row>
                    <xdr:rowOff>19050</xdr:rowOff>
                  </to>
                </anchor>
              </controlPr>
            </control>
          </mc:Choice>
        </mc:AlternateContent>
        <mc:AlternateContent xmlns:mc="http://schemas.openxmlformats.org/markup-compatibility/2006">
          <mc:Choice Requires="x14">
            <control shapeId="346121" r:id="rId12" name="Check Box 9">
              <controlPr defaultSize="0" autoFill="0" autoLine="0" autoPict="0">
                <anchor moveWithCells="1">
                  <from>
                    <xdr:col>43</xdr:col>
                    <xdr:colOff>47625</xdr:colOff>
                    <xdr:row>34</xdr:row>
                    <xdr:rowOff>552450</xdr:rowOff>
                  </from>
                  <to>
                    <xdr:col>45</xdr:col>
                    <xdr:colOff>9525</xdr:colOff>
                    <xdr:row>36</xdr:row>
                    <xdr:rowOff>19050</xdr:rowOff>
                  </to>
                </anchor>
              </controlPr>
            </control>
          </mc:Choice>
        </mc:AlternateContent>
        <mc:AlternateContent xmlns:mc="http://schemas.openxmlformats.org/markup-compatibility/2006">
          <mc:Choice Requires="x14">
            <control shapeId="346122" r:id="rId13" name="Check Box 10">
              <controlPr defaultSize="0" autoFill="0" autoLine="0" autoPict="0">
                <anchor moveWithCells="1">
                  <from>
                    <xdr:col>43</xdr:col>
                    <xdr:colOff>47625</xdr:colOff>
                    <xdr:row>36</xdr:row>
                    <xdr:rowOff>1047750</xdr:rowOff>
                  </from>
                  <to>
                    <xdr:col>45</xdr:col>
                    <xdr:colOff>9525</xdr:colOff>
                    <xdr:row>38</xdr:row>
                    <xdr:rowOff>0</xdr:rowOff>
                  </to>
                </anchor>
              </controlPr>
            </control>
          </mc:Choice>
        </mc:AlternateContent>
        <mc:AlternateContent xmlns:mc="http://schemas.openxmlformats.org/markup-compatibility/2006">
          <mc:Choice Requires="x14">
            <control shapeId="346123" r:id="rId14" name="Check Box 11">
              <controlPr defaultSize="0" autoFill="0" autoLine="0" autoPict="0">
                <anchor moveWithCells="1">
                  <from>
                    <xdr:col>43</xdr:col>
                    <xdr:colOff>47625</xdr:colOff>
                    <xdr:row>38</xdr:row>
                    <xdr:rowOff>571500</xdr:rowOff>
                  </from>
                  <to>
                    <xdr:col>45</xdr:col>
                    <xdr:colOff>9525</xdr:colOff>
                    <xdr:row>40</xdr:row>
                    <xdr:rowOff>38100</xdr:rowOff>
                  </to>
                </anchor>
              </controlPr>
            </control>
          </mc:Choice>
        </mc:AlternateContent>
        <mc:AlternateContent xmlns:mc="http://schemas.openxmlformats.org/markup-compatibility/2006">
          <mc:Choice Requires="x14">
            <control shapeId="346124" r:id="rId15" name="Check Box 12">
              <controlPr defaultSize="0" autoFill="0" autoLine="0" autoPict="0">
                <anchor moveWithCells="1">
                  <from>
                    <xdr:col>43</xdr:col>
                    <xdr:colOff>47625</xdr:colOff>
                    <xdr:row>40</xdr:row>
                    <xdr:rowOff>228600</xdr:rowOff>
                  </from>
                  <to>
                    <xdr:col>45</xdr:col>
                    <xdr:colOff>9525</xdr:colOff>
                    <xdr:row>42</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9B5E6-689D-4E3D-A4C1-F44AE3182356}">
  <sheetPr>
    <tabColor rgb="FFFF0000"/>
  </sheetPr>
  <dimension ref="A1:AT59"/>
  <sheetViews>
    <sheetView tabSelected="1" view="pageBreakPreview" zoomScale="85" zoomScaleNormal="100" zoomScaleSheetLayoutView="85" workbookViewId="0">
      <selection activeCell="AD56" sqref="AD56"/>
    </sheetView>
  </sheetViews>
  <sheetFormatPr defaultColWidth="2.25" defaultRowHeight="15" customHeight="1"/>
  <cols>
    <col min="1" max="1" width="3.375" customWidth="1"/>
    <col min="2" max="2" width="2.5" customWidth="1"/>
  </cols>
  <sheetData>
    <row r="1" spans="1:46" ht="15" customHeight="1">
      <c r="A1" s="1"/>
      <c r="B1" s="1" t="s">
        <v>2110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row>
    <row r="2" spans="1:46" ht="23.65" customHeight="1">
      <c r="A2" s="1"/>
      <c r="B2" s="1022"/>
      <c r="C2" s="1022"/>
      <c r="D2" s="1022"/>
      <c r="E2" s="1022"/>
      <c r="F2" s="1022"/>
      <c r="G2" s="1022"/>
      <c r="H2" s="1022"/>
      <c r="I2" s="1022"/>
      <c r="J2" s="1022"/>
      <c r="K2" s="1022"/>
      <c r="L2" s="1022"/>
      <c r="M2" s="1022"/>
      <c r="N2" s="1022"/>
      <c r="O2" s="1022"/>
      <c r="P2" s="1022"/>
      <c r="Q2" s="1022"/>
      <c r="R2" s="1022"/>
      <c r="S2" s="1022"/>
      <c r="T2" s="1022"/>
      <c r="U2" s="1022"/>
      <c r="V2" s="1022"/>
      <c r="W2" s="1022"/>
      <c r="X2" s="1022"/>
      <c r="Y2" s="1022"/>
      <c r="Z2" s="1022"/>
      <c r="AA2" s="1022"/>
      <c r="AB2" s="1022"/>
      <c r="AC2" s="1022"/>
      <c r="AD2" s="1022"/>
      <c r="AE2" s="1022"/>
      <c r="AF2" s="1022"/>
      <c r="AG2" s="1022"/>
      <c r="AH2" s="1022"/>
      <c r="AI2" s="1022"/>
      <c r="AJ2" s="1022"/>
      <c r="AK2" s="1022"/>
      <c r="AL2" s="1022"/>
      <c r="AM2" s="1022"/>
      <c r="AN2" s="1022"/>
      <c r="AO2" s="1022"/>
      <c r="AP2" s="1022"/>
      <c r="AQ2" s="1022"/>
      <c r="AR2" s="1"/>
    </row>
    <row r="3" spans="1:46" ht="31.9" customHeight="1">
      <c r="A3" s="1"/>
      <c r="B3" s="1067" t="s">
        <v>2111</v>
      </c>
      <c r="C3" s="1067"/>
      <c r="D3" s="1067"/>
      <c r="E3" s="1067"/>
      <c r="F3" s="1067"/>
      <c r="G3" s="1067"/>
      <c r="H3" s="1067"/>
      <c r="I3" s="1067"/>
      <c r="J3" s="1067"/>
      <c r="K3" s="1067"/>
      <c r="L3" s="1067"/>
      <c r="M3" s="1067"/>
      <c r="N3" s="1067"/>
      <c r="O3" s="1067"/>
      <c r="P3" s="1067"/>
      <c r="Q3" s="1067"/>
      <c r="R3" s="1067"/>
      <c r="S3" s="1067"/>
      <c r="T3" s="1067"/>
      <c r="U3" s="1067"/>
      <c r="V3" s="1067"/>
      <c r="W3" s="1067"/>
      <c r="X3" s="1067"/>
      <c r="Y3" s="1067"/>
      <c r="Z3" s="1067"/>
      <c r="AA3" s="1067"/>
      <c r="AB3" s="1067"/>
      <c r="AC3" s="1067"/>
      <c r="AD3" s="1067"/>
      <c r="AE3" s="1067"/>
      <c r="AF3" s="1067"/>
      <c r="AG3" s="1067"/>
      <c r="AH3" s="1067"/>
      <c r="AI3" s="1067"/>
      <c r="AJ3" s="1067"/>
      <c r="AK3" s="1067"/>
      <c r="AL3" s="1067"/>
      <c r="AM3" s="1067"/>
      <c r="AN3" s="1067"/>
      <c r="AO3" s="1067"/>
      <c r="AP3" s="1067"/>
      <c r="AQ3" s="1067"/>
      <c r="AR3" s="1"/>
    </row>
    <row r="4" spans="1:46" ht="25.9" customHeight="1">
      <c r="A4" s="1" t="s">
        <v>3085</v>
      </c>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row>
    <row r="5" spans="1:46" ht="25.9" customHeight="1">
      <c r="A5" s="323"/>
      <c r="B5" s="323"/>
      <c r="C5" s="323"/>
      <c r="D5" s="323"/>
      <c r="E5" s="323"/>
      <c r="F5" s="323"/>
      <c r="G5" s="323"/>
      <c r="H5" s="323"/>
      <c r="I5" s="323"/>
      <c r="J5" s="323"/>
      <c r="K5" s="323"/>
      <c r="L5" s="323"/>
      <c r="M5" s="323"/>
      <c r="N5" s="323"/>
      <c r="O5" s="323"/>
      <c r="P5" s="323"/>
      <c r="Q5" s="323"/>
      <c r="R5" s="323"/>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row>
    <row r="6" spans="1:46" ht="15" customHeight="1">
      <c r="A6" s="1"/>
      <c r="B6" s="1" t="s">
        <v>2112</v>
      </c>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row>
    <row r="7" spans="1:46" ht="15" customHeight="1">
      <c r="A7" s="1"/>
      <c r="B7" s="1" t="s">
        <v>2113</v>
      </c>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row>
    <row r="8" spans="1:46" ht="15" customHeigh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row>
    <row r="9" spans="1:46" ht="15" customHeight="1">
      <c r="A9" s="976" t="s">
        <v>3065</v>
      </c>
      <c r="B9" s="1065" t="s">
        <v>3087</v>
      </c>
      <c r="C9" s="1065"/>
      <c r="D9" s="1065"/>
      <c r="E9" s="1065"/>
      <c r="F9" s="1065"/>
      <c r="G9" s="1065"/>
      <c r="H9" s="1065"/>
      <c r="I9" s="1065"/>
      <c r="J9" s="1065"/>
      <c r="K9" s="1065"/>
      <c r="L9" s="1065"/>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1066"/>
      <c r="AS9" s="1066"/>
      <c r="AT9" s="975" t="s">
        <v>3066</v>
      </c>
    </row>
    <row r="10" spans="1:46" ht="15" customHeight="1">
      <c r="A10" s="1"/>
      <c r="B10" s="1065"/>
      <c r="C10" s="1065"/>
      <c r="D10" s="1065"/>
      <c r="E10" s="1065"/>
      <c r="F10" s="1065"/>
      <c r="G10" s="1065"/>
      <c r="H10" s="1065"/>
      <c r="I10" s="1065"/>
      <c r="J10" s="1065"/>
      <c r="K10" s="1065"/>
      <c r="L10" s="1065"/>
      <c r="M10" s="1065"/>
      <c r="N10" s="1065"/>
      <c r="O10" s="1065"/>
      <c r="P10" s="1065"/>
      <c r="Q10" s="1065"/>
      <c r="R10" s="1065"/>
      <c r="S10" s="1065"/>
      <c r="T10" s="1065"/>
      <c r="U10" s="1065"/>
      <c r="V10" s="1065"/>
      <c r="W10" s="1065"/>
      <c r="X10" s="1065"/>
      <c r="Y10" s="1065"/>
      <c r="Z10" s="1065"/>
      <c r="AA10" s="1065"/>
      <c r="AB10" s="1065"/>
      <c r="AC10" s="1065"/>
      <c r="AD10" s="1065"/>
      <c r="AE10" s="1065"/>
      <c r="AF10" s="1065"/>
      <c r="AG10" s="1065"/>
      <c r="AH10" s="1065"/>
      <c r="AI10" s="1065"/>
      <c r="AJ10" s="1065"/>
      <c r="AK10" s="1065"/>
      <c r="AL10" s="1065"/>
      <c r="AM10" s="1065"/>
      <c r="AN10" s="1065"/>
      <c r="AO10" s="1065"/>
      <c r="AP10" s="1065"/>
      <c r="AQ10" s="1065"/>
      <c r="AR10" s="1"/>
    </row>
    <row r="11" spans="1:46" ht="15" customHeight="1">
      <c r="A11" s="1"/>
      <c r="B11" s="1065"/>
      <c r="C11" s="1065"/>
      <c r="D11" s="1065"/>
      <c r="E11" s="1065"/>
      <c r="F11" s="1065"/>
      <c r="G11" s="1065"/>
      <c r="H11" s="1065"/>
      <c r="I11" s="1065"/>
      <c r="J11" s="1065"/>
      <c r="K11" s="1065"/>
      <c r="L11" s="1065"/>
      <c r="M11" s="1065"/>
      <c r="N11" s="1065"/>
      <c r="O11" s="1065"/>
      <c r="P11" s="1065"/>
      <c r="Q11" s="1065"/>
      <c r="R11" s="1065"/>
      <c r="S11" s="1065"/>
      <c r="T11" s="1065"/>
      <c r="U11" s="1065"/>
      <c r="V11" s="1065"/>
      <c r="W11" s="1065"/>
      <c r="X11" s="1065"/>
      <c r="Y11" s="1065"/>
      <c r="Z11" s="1065"/>
      <c r="AA11" s="1065"/>
      <c r="AB11" s="1065"/>
      <c r="AC11" s="1065"/>
      <c r="AD11" s="1065"/>
      <c r="AE11" s="1065"/>
      <c r="AF11" s="1065"/>
      <c r="AG11" s="1065"/>
      <c r="AH11" s="1065"/>
      <c r="AI11" s="1065"/>
      <c r="AJ11" s="1065"/>
      <c r="AK11" s="1065"/>
      <c r="AL11" s="1065"/>
      <c r="AM11" s="1065"/>
      <c r="AN11" s="1065"/>
      <c r="AO11" s="1065"/>
      <c r="AP11" s="1065"/>
      <c r="AQ11" s="1065"/>
      <c r="AR11" s="1"/>
    </row>
    <row r="12" spans="1:46" ht="15" customHeight="1">
      <c r="A12" s="1"/>
      <c r="B12" s="1065"/>
      <c r="C12" s="1065"/>
      <c r="D12" s="1065"/>
      <c r="E12" s="1065"/>
      <c r="F12" s="1065"/>
      <c r="G12" s="1065"/>
      <c r="H12" s="1065"/>
      <c r="I12" s="1065"/>
      <c r="J12" s="1065"/>
      <c r="K12" s="1065"/>
      <c r="L12" s="1065"/>
      <c r="M12" s="1065"/>
      <c r="N12" s="1065"/>
      <c r="O12" s="1065"/>
      <c r="P12" s="1065"/>
      <c r="Q12" s="1065"/>
      <c r="R12" s="1065"/>
      <c r="S12" s="1065"/>
      <c r="T12" s="1065"/>
      <c r="U12" s="1065"/>
      <c r="V12" s="1065"/>
      <c r="W12" s="1065"/>
      <c r="X12" s="1065"/>
      <c r="Y12" s="1065"/>
      <c r="Z12" s="1065"/>
      <c r="AA12" s="1065"/>
      <c r="AB12" s="1065"/>
      <c r="AC12" s="1065"/>
      <c r="AD12" s="1065"/>
      <c r="AE12" s="1065"/>
      <c r="AF12" s="1065"/>
      <c r="AG12" s="1065"/>
      <c r="AH12" s="1065"/>
      <c r="AI12" s="1065"/>
      <c r="AJ12" s="1065"/>
      <c r="AK12" s="1065"/>
      <c r="AL12" s="1065"/>
      <c r="AM12" s="1065"/>
      <c r="AN12" s="1065"/>
      <c r="AO12" s="1065"/>
      <c r="AP12" s="1065"/>
      <c r="AQ12" s="1065"/>
      <c r="AR12" s="1"/>
    </row>
    <row r="13" spans="1:46" ht="24" customHeight="1">
      <c r="A13" s="1"/>
      <c r="B13" s="1065"/>
      <c r="C13" s="1065"/>
      <c r="D13" s="1065"/>
      <c r="E13" s="1065"/>
      <c r="F13" s="1065"/>
      <c r="G13" s="1065"/>
      <c r="H13" s="1065"/>
      <c r="I13" s="1065"/>
      <c r="J13" s="1065"/>
      <c r="K13" s="1065"/>
      <c r="L13" s="1065"/>
      <c r="M13" s="1065"/>
      <c r="N13" s="1065"/>
      <c r="O13" s="1065"/>
      <c r="P13" s="1065"/>
      <c r="Q13" s="1065"/>
      <c r="R13" s="1065"/>
      <c r="S13" s="1065"/>
      <c r="T13" s="1065"/>
      <c r="U13" s="1065"/>
      <c r="V13" s="1065"/>
      <c r="W13" s="1065"/>
      <c r="X13" s="1065"/>
      <c r="Y13" s="1065"/>
      <c r="Z13" s="1065"/>
      <c r="AA13" s="1065"/>
      <c r="AB13" s="1065"/>
      <c r="AC13" s="1065"/>
      <c r="AD13" s="1065"/>
      <c r="AE13" s="1065"/>
      <c r="AF13" s="1065"/>
      <c r="AG13" s="1065"/>
      <c r="AH13" s="1065"/>
      <c r="AI13" s="1065"/>
      <c r="AJ13" s="1065"/>
      <c r="AK13" s="1065"/>
      <c r="AL13" s="1065"/>
      <c r="AM13" s="1065"/>
      <c r="AN13" s="1065"/>
      <c r="AO13" s="1065"/>
      <c r="AP13" s="1065"/>
      <c r="AQ13" s="1065"/>
      <c r="AR13" s="1"/>
    </row>
    <row r="14" spans="1:46" ht="15" customHeight="1">
      <c r="A14" s="976" t="s">
        <v>3067</v>
      </c>
      <c r="B14" s="1065" t="s">
        <v>3088</v>
      </c>
      <c r="C14" s="1065"/>
      <c r="D14" s="1065"/>
      <c r="E14" s="1065"/>
      <c r="F14" s="1065"/>
      <c r="G14" s="1065"/>
      <c r="H14" s="1065"/>
      <c r="I14" s="1065"/>
      <c r="J14" s="1065"/>
      <c r="K14" s="1065"/>
      <c r="L14" s="1065"/>
      <c r="M14" s="1065"/>
      <c r="N14" s="1065"/>
      <c r="O14" s="1065"/>
      <c r="P14" s="1065"/>
      <c r="Q14" s="1065"/>
      <c r="R14" s="1065"/>
      <c r="S14" s="1065"/>
      <c r="T14" s="1065"/>
      <c r="U14" s="1065"/>
      <c r="V14" s="1065"/>
      <c r="W14" s="1065"/>
      <c r="X14" s="1065"/>
      <c r="Y14" s="1065"/>
      <c r="Z14" s="1065"/>
      <c r="AA14" s="1065"/>
      <c r="AB14" s="1065"/>
      <c r="AC14" s="1065"/>
      <c r="AD14" s="1065"/>
      <c r="AE14" s="1065"/>
      <c r="AF14" s="1065"/>
      <c r="AG14" s="1065"/>
      <c r="AH14" s="1065"/>
      <c r="AI14" s="1065"/>
      <c r="AJ14" s="1065"/>
      <c r="AK14" s="1065"/>
      <c r="AL14" s="1065"/>
      <c r="AM14" s="1065"/>
      <c r="AN14" s="1065"/>
      <c r="AO14" s="1065"/>
      <c r="AP14" s="1065"/>
      <c r="AQ14" s="1065"/>
      <c r="AR14" s="1066"/>
      <c r="AS14" s="1066"/>
    </row>
    <row r="15" spans="1:46" ht="15" customHeight="1">
      <c r="A15" s="378"/>
      <c r="B15" s="1065"/>
      <c r="C15" s="1065"/>
      <c r="D15" s="1065"/>
      <c r="E15" s="1065"/>
      <c r="F15" s="1065"/>
      <c r="G15" s="1065"/>
      <c r="H15" s="1065"/>
      <c r="I15" s="1065"/>
      <c r="J15" s="1065"/>
      <c r="K15" s="1065"/>
      <c r="L15" s="1065"/>
      <c r="M15" s="1065"/>
      <c r="N15" s="1065"/>
      <c r="O15" s="1065"/>
      <c r="P15" s="1065"/>
      <c r="Q15" s="1065"/>
      <c r="R15" s="1065"/>
      <c r="S15" s="1065"/>
      <c r="T15" s="1065"/>
      <c r="U15" s="1065"/>
      <c r="V15" s="1065"/>
      <c r="W15" s="1065"/>
      <c r="X15" s="1065"/>
      <c r="Y15" s="1065"/>
      <c r="Z15" s="1065"/>
      <c r="AA15" s="1065"/>
      <c r="AB15" s="1065"/>
      <c r="AC15" s="1065"/>
      <c r="AD15" s="1065"/>
      <c r="AE15" s="1065"/>
      <c r="AF15" s="1065"/>
      <c r="AG15" s="1065"/>
      <c r="AH15" s="1065"/>
      <c r="AI15" s="1065"/>
      <c r="AJ15" s="1065"/>
      <c r="AK15" s="1065"/>
      <c r="AL15" s="1065"/>
      <c r="AM15" s="1065"/>
      <c r="AN15" s="1065"/>
      <c r="AO15" s="1065"/>
      <c r="AP15" s="1065"/>
      <c r="AQ15" s="1065"/>
      <c r="AR15" s="1"/>
    </row>
    <row r="16" spans="1:46" ht="12.6" customHeight="1">
      <c r="A16" s="378"/>
      <c r="B16" s="1065"/>
      <c r="C16" s="1065"/>
      <c r="D16" s="1065"/>
      <c r="E16" s="1065"/>
      <c r="F16" s="1065"/>
      <c r="G16" s="1065"/>
      <c r="H16" s="1065"/>
      <c r="I16" s="1065"/>
      <c r="J16" s="1065"/>
      <c r="K16" s="1065"/>
      <c r="L16" s="1065"/>
      <c r="M16" s="1065"/>
      <c r="N16" s="1065"/>
      <c r="O16" s="1065"/>
      <c r="P16" s="1065"/>
      <c r="Q16" s="1065"/>
      <c r="R16" s="1065"/>
      <c r="S16" s="1065"/>
      <c r="T16" s="1065"/>
      <c r="U16" s="1065"/>
      <c r="V16" s="1065"/>
      <c r="W16" s="1065"/>
      <c r="X16" s="1065"/>
      <c r="Y16" s="1065"/>
      <c r="Z16" s="1065"/>
      <c r="AA16" s="1065"/>
      <c r="AB16" s="1065"/>
      <c r="AC16" s="1065"/>
      <c r="AD16" s="1065"/>
      <c r="AE16" s="1065"/>
      <c r="AF16" s="1065"/>
      <c r="AG16" s="1065"/>
      <c r="AH16" s="1065"/>
      <c r="AI16" s="1065"/>
      <c r="AJ16" s="1065"/>
      <c r="AK16" s="1065"/>
      <c r="AL16" s="1065"/>
      <c r="AM16" s="1065"/>
      <c r="AN16" s="1065"/>
      <c r="AO16" s="1065"/>
      <c r="AP16" s="1065"/>
      <c r="AQ16" s="1065"/>
      <c r="AR16" s="1"/>
    </row>
    <row r="17" spans="1:46" ht="15" customHeight="1">
      <c r="A17" s="976" t="s">
        <v>3068</v>
      </c>
      <c r="B17" s="1068" t="s">
        <v>3089</v>
      </c>
      <c r="C17" s="1068"/>
      <c r="D17" s="1068"/>
      <c r="E17" s="1068"/>
      <c r="F17" s="1068"/>
      <c r="G17" s="1068"/>
      <c r="H17" s="1068"/>
      <c r="I17" s="1068"/>
      <c r="J17" s="1068"/>
      <c r="K17" s="1068"/>
      <c r="L17" s="1068"/>
      <c r="M17" s="1068"/>
      <c r="N17" s="1068"/>
      <c r="O17" s="1068"/>
      <c r="P17" s="1068"/>
      <c r="Q17" s="1068"/>
      <c r="R17" s="1068"/>
      <c r="S17" s="1068"/>
      <c r="T17" s="1068"/>
      <c r="U17" s="1068"/>
      <c r="V17" s="1068"/>
      <c r="W17" s="1068"/>
      <c r="X17" s="1068"/>
      <c r="Y17" s="1068"/>
      <c r="Z17" s="1068"/>
      <c r="AA17" s="1068"/>
      <c r="AB17" s="1068"/>
      <c r="AC17" s="1068"/>
      <c r="AD17" s="1068"/>
      <c r="AE17" s="1068"/>
      <c r="AF17" s="1068"/>
      <c r="AG17" s="1068"/>
      <c r="AH17" s="1068"/>
      <c r="AI17" s="1068"/>
      <c r="AJ17" s="1068"/>
      <c r="AK17" s="1068"/>
      <c r="AL17" s="1068"/>
      <c r="AM17" s="1068"/>
      <c r="AN17" s="1068"/>
      <c r="AO17" s="1068"/>
      <c r="AP17" s="1068"/>
      <c r="AQ17" s="1068"/>
      <c r="AR17" s="1066"/>
      <c r="AS17" s="1066"/>
    </row>
    <row r="18" spans="1:46" ht="15" customHeight="1">
      <c r="A18" s="378"/>
      <c r="B18" s="1068"/>
      <c r="C18" s="1068"/>
      <c r="D18" s="1068"/>
      <c r="E18" s="1068"/>
      <c r="F18" s="1068"/>
      <c r="G18" s="1068"/>
      <c r="H18" s="1068"/>
      <c r="I18" s="1068"/>
      <c r="J18" s="1068"/>
      <c r="K18" s="1068"/>
      <c r="L18" s="1068"/>
      <c r="M18" s="1068"/>
      <c r="N18" s="1068"/>
      <c r="O18" s="1068"/>
      <c r="P18" s="1068"/>
      <c r="Q18" s="1068"/>
      <c r="R18" s="1068"/>
      <c r="S18" s="1068"/>
      <c r="T18" s="1068"/>
      <c r="U18" s="1068"/>
      <c r="V18" s="1068"/>
      <c r="W18" s="1068"/>
      <c r="X18" s="1068"/>
      <c r="Y18" s="1068"/>
      <c r="Z18" s="1068"/>
      <c r="AA18" s="1068"/>
      <c r="AB18" s="1068"/>
      <c r="AC18" s="1068"/>
      <c r="AD18" s="1068"/>
      <c r="AE18" s="1068"/>
      <c r="AF18" s="1068"/>
      <c r="AG18" s="1068"/>
      <c r="AH18" s="1068"/>
      <c r="AI18" s="1068"/>
      <c r="AJ18" s="1068"/>
      <c r="AK18" s="1068"/>
      <c r="AL18" s="1068"/>
      <c r="AM18" s="1068"/>
      <c r="AN18" s="1068"/>
      <c r="AO18" s="1068"/>
      <c r="AP18" s="1068"/>
      <c r="AQ18" s="1068"/>
      <c r="AR18" s="1"/>
    </row>
    <row r="19" spans="1:46" ht="13.5">
      <c r="A19" s="1"/>
      <c r="C19" s="991" t="s">
        <v>2114</v>
      </c>
      <c r="D19" s="991"/>
      <c r="E19" s="991"/>
      <c r="F19" s="991"/>
      <c r="G19" s="991"/>
      <c r="H19" s="991"/>
      <c r="I19" s="991"/>
      <c r="J19" s="991"/>
      <c r="K19" s="991"/>
      <c r="L19" s="991"/>
      <c r="M19" s="991"/>
      <c r="N19" s="991"/>
      <c r="O19" s="991"/>
      <c r="P19" s="991"/>
      <c r="Q19" s="991"/>
      <c r="R19" s="991"/>
      <c r="S19" s="991"/>
      <c r="T19" s="991"/>
      <c r="U19" s="991"/>
      <c r="V19" s="991"/>
      <c r="W19" s="991"/>
      <c r="X19" s="991"/>
      <c r="Y19" s="991"/>
      <c r="Z19" s="991"/>
      <c r="AA19" s="991"/>
      <c r="AB19" s="991"/>
      <c r="AC19" s="991"/>
      <c r="AD19" s="991"/>
      <c r="AE19" s="991"/>
      <c r="AF19" s="991"/>
      <c r="AG19" s="991"/>
      <c r="AH19" s="991"/>
      <c r="AI19" s="991"/>
      <c r="AJ19" s="991"/>
      <c r="AK19" s="991"/>
      <c r="AL19" s="991"/>
      <c r="AM19" s="991"/>
      <c r="AN19" s="991"/>
      <c r="AO19" s="991"/>
      <c r="AP19" s="991"/>
      <c r="AQ19" s="1"/>
    </row>
    <row r="20" spans="1:46" ht="15" customHeight="1">
      <c r="A20" s="1"/>
      <c r="D20" s="1" t="s">
        <v>2115</v>
      </c>
      <c r="E20" s="1"/>
      <c r="F20" s="1"/>
      <c r="G20" s="1"/>
      <c r="H20" s="1"/>
      <c r="I20" s="1"/>
      <c r="J20" s="1"/>
      <c r="K20" s="1"/>
      <c r="L20" s="1"/>
      <c r="M20" s="1"/>
      <c r="N20" s="1"/>
      <c r="O20" s="1"/>
      <c r="P20" s="1"/>
      <c r="Q20" s="1"/>
      <c r="R20" s="1"/>
      <c r="S20" s="1"/>
      <c r="T20" s="1"/>
      <c r="U20" s="1"/>
      <c r="V20" s="1"/>
      <c r="W20" s="1"/>
      <c r="X20" s="1"/>
      <c r="Y20" s="1"/>
      <c r="Z20" s="1"/>
      <c r="AA20" s="1"/>
      <c r="AB20" s="1"/>
      <c r="AC20" s="1"/>
      <c r="AD20" s="1"/>
      <c r="AF20" s="1"/>
      <c r="AG20" s="1"/>
      <c r="AH20" s="1"/>
      <c r="AI20" s="1"/>
      <c r="AJ20" s="1"/>
      <c r="AK20" s="1"/>
      <c r="AL20" s="1"/>
      <c r="AM20" s="1"/>
      <c r="AN20" s="1"/>
      <c r="AO20" s="1"/>
      <c r="AP20" s="1"/>
      <c r="AQ20" s="1"/>
    </row>
    <row r="21" spans="1:46" ht="15" customHeight="1">
      <c r="A21" s="1"/>
      <c r="D21" s="1" t="s">
        <v>3069</v>
      </c>
      <c r="E21" s="1"/>
      <c r="F21" s="1"/>
      <c r="G21" s="1"/>
      <c r="H21" s="1"/>
      <c r="I21" s="1"/>
      <c r="J21" s="1"/>
      <c r="K21" s="1"/>
      <c r="L21" s="1"/>
      <c r="M21" s="1"/>
      <c r="N21" s="1"/>
      <c r="O21" s="1"/>
      <c r="P21" s="1"/>
      <c r="Q21" s="1"/>
      <c r="R21" s="1"/>
      <c r="S21" s="1"/>
      <c r="T21" s="1"/>
      <c r="U21" s="1"/>
      <c r="V21" s="1"/>
      <c r="W21" s="1"/>
      <c r="X21" s="1"/>
      <c r="Y21" s="1"/>
      <c r="Z21" s="1"/>
      <c r="AA21" s="1"/>
      <c r="AB21" s="1"/>
      <c r="AC21" s="1"/>
      <c r="AD21" s="1"/>
      <c r="AF21" s="1"/>
      <c r="AG21" s="1"/>
      <c r="AH21" s="1"/>
      <c r="AI21" s="1"/>
      <c r="AJ21" s="1"/>
      <c r="AK21" s="1"/>
      <c r="AL21" s="1"/>
      <c r="AM21" s="1"/>
      <c r="AN21" s="1"/>
      <c r="AO21" s="1"/>
      <c r="AP21" s="1"/>
      <c r="AQ21" s="1"/>
    </row>
    <row r="22" spans="1:46" ht="15" customHeight="1">
      <c r="A22" s="1"/>
      <c r="D22" s="1" t="s">
        <v>2116</v>
      </c>
      <c r="E22" s="1"/>
      <c r="F22" s="1"/>
      <c r="G22" s="1"/>
      <c r="H22" s="1"/>
      <c r="I22" s="1"/>
      <c r="J22" s="1"/>
      <c r="K22" s="1"/>
      <c r="L22" s="1"/>
      <c r="M22" s="1"/>
      <c r="N22" s="1"/>
      <c r="O22" s="1"/>
      <c r="P22" s="1"/>
      <c r="Q22" s="1"/>
      <c r="R22" s="1"/>
      <c r="S22" s="1"/>
      <c r="T22" s="1"/>
      <c r="U22" s="1"/>
      <c r="V22" s="1"/>
      <c r="W22" s="1"/>
      <c r="X22" s="1"/>
      <c r="Y22" s="1"/>
      <c r="Z22" s="1"/>
      <c r="AA22" s="1"/>
      <c r="AB22" s="1"/>
      <c r="AC22" s="1"/>
      <c r="AD22" s="1"/>
      <c r="AF22" s="1"/>
      <c r="AG22" s="1"/>
      <c r="AH22" s="1"/>
      <c r="AI22" s="1"/>
      <c r="AJ22" s="1"/>
      <c r="AK22" s="1"/>
      <c r="AL22" s="1"/>
      <c r="AM22" s="1"/>
      <c r="AN22" s="1"/>
      <c r="AO22" s="1"/>
      <c r="AP22" s="1"/>
      <c r="AQ22" s="1"/>
    </row>
    <row r="23" spans="1:46" ht="15" customHeight="1">
      <c r="A23" s="1"/>
      <c r="D23" s="1" t="s">
        <v>2117</v>
      </c>
      <c r="E23" s="1"/>
      <c r="F23" s="1"/>
      <c r="G23" s="1"/>
      <c r="H23" s="1"/>
      <c r="I23" s="1"/>
      <c r="J23" s="1"/>
      <c r="K23" s="1"/>
      <c r="L23" s="1"/>
      <c r="M23" s="1"/>
      <c r="N23" s="1"/>
      <c r="O23" s="1"/>
      <c r="P23" s="1"/>
      <c r="Q23" s="1"/>
      <c r="R23" s="1"/>
      <c r="S23" s="1"/>
      <c r="T23" s="1"/>
      <c r="U23" s="1"/>
      <c r="V23" s="1"/>
      <c r="W23" s="1"/>
      <c r="X23" s="1"/>
      <c r="Y23" s="1"/>
      <c r="Z23" s="1"/>
      <c r="AA23" s="1"/>
      <c r="AB23" s="1"/>
      <c r="AC23" s="1"/>
      <c r="AD23" s="1"/>
      <c r="AF23" s="1"/>
      <c r="AG23" s="1"/>
      <c r="AH23" s="1"/>
      <c r="AI23" s="1"/>
      <c r="AJ23" s="1"/>
      <c r="AK23" s="1"/>
      <c r="AL23" s="1"/>
      <c r="AM23" s="1"/>
      <c r="AN23" s="1"/>
      <c r="AO23" s="1"/>
      <c r="AP23" s="1"/>
      <c r="AQ23" s="1"/>
    </row>
    <row r="24" spans="1:46" ht="15" customHeight="1">
      <c r="A24" s="1"/>
      <c r="D24" s="1" t="s">
        <v>2118</v>
      </c>
      <c r="E24" s="1"/>
      <c r="F24" s="1"/>
      <c r="G24" s="1"/>
      <c r="H24" s="1"/>
      <c r="I24" s="1"/>
      <c r="J24" s="1"/>
      <c r="K24" s="1"/>
      <c r="L24" s="1"/>
      <c r="M24" s="1"/>
      <c r="N24" s="1"/>
      <c r="O24" s="1"/>
      <c r="P24" s="1"/>
      <c r="Q24" s="1"/>
      <c r="R24" s="1"/>
      <c r="S24" s="1"/>
      <c r="T24" s="1"/>
      <c r="U24" s="1"/>
      <c r="V24" s="1"/>
      <c r="W24" s="1"/>
      <c r="X24" s="1"/>
      <c r="Y24" s="1"/>
      <c r="Z24" s="1"/>
      <c r="AA24" s="1"/>
      <c r="AB24" s="1"/>
      <c r="AC24" s="1"/>
      <c r="AD24" s="1"/>
      <c r="AF24" s="1"/>
      <c r="AG24" s="1"/>
      <c r="AH24" s="1"/>
      <c r="AI24" s="1"/>
      <c r="AJ24" s="1"/>
      <c r="AK24" s="1"/>
      <c r="AL24" s="1"/>
      <c r="AM24" s="1"/>
      <c r="AN24" s="1"/>
      <c r="AO24" s="1"/>
      <c r="AP24" s="1"/>
      <c r="AQ24" s="1"/>
    </row>
    <row r="25" spans="1:46" ht="18.399999999999999" customHeight="1">
      <c r="A25" s="987" t="s">
        <v>3070</v>
      </c>
      <c r="B25" s="1065" t="s">
        <v>3097</v>
      </c>
      <c r="C25" s="1065"/>
      <c r="D25" s="1065"/>
      <c r="E25" s="1065"/>
      <c r="F25" s="1065"/>
      <c r="G25" s="1065"/>
      <c r="H25" s="1065"/>
      <c r="I25" s="1065"/>
      <c r="J25" s="1065"/>
      <c r="K25" s="1065"/>
      <c r="L25" s="1065"/>
      <c r="M25" s="1065"/>
      <c r="N25" s="1065"/>
      <c r="O25" s="1065"/>
      <c r="P25" s="1065"/>
      <c r="Q25" s="1065"/>
      <c r="R25" s="1065"/>
      <c r="S25" s="1065"/>
      <c r="T25" s="1065"/>
      <c r="U25" s="1065"/>
      <c r="V25" s="1065"/>
      <c r="W25" s="1065"/>
      <c r="X25" s="1065"/>
      <c r="Y25" s="1065"/>
      <c r="Z25" s="1065"/>
      <c r="AA25" s="1065"/>
      <c r="AB25" s="1065"/>
      <c r="AC25" s="1065"/>
      <c r="AD25" s="1065"/>
      <c r="AE25" s="1065"/>
      <c r="AF25" s="1065"/>
      <c r="AG25" s="1065"/>
      <c r="AH25" s="1065"/>
      <c r="AI25" s="1065"/>
      <c r="AJ25" s="1065"/>
      <c r="AK25" s="1065"/>
      <c r="AL25" s="1065"/>
      <c r="AM25" s="1065"/>
      <c r="AN25" s="1065"/>
      <c r="AO25" s="1065"/>
      <c r="AP25" s="1065"/>
      <c r="AQ25" s="1065"/>
      <c r="AR25" s="1072"/>
      <c r="AS25" s="1072"/>
    </row>
    <row r="26" spans="1:46" ht="14.45" customHeight="1">
      <c r="A26" s="988"/>
      <c r="B26" s="1065"/>
      <c r="C26" s="1065"/>
      <c r="D26" s="1065"/>
      <c r="E26" s="1065"/>
      <c r="F26" s="1065"/>
      <c r="G26" s="1065"/>
      <c r="H26" s="1065"/>
      <c r="I26" s="1065"/>
      <c r="J26" s="1065"/>
      <c r="K26" s="1065"/>
      <c r="L26" s="1065"/>
      <c r="M26" s="1065"/>
      <c r="N26" s="1065"/>
      <c r="O26" s="1065"/>
      <c r="P26" s="1065"/>
      <c r="Q26" s="1065"/>
      <c r="R26" s="1065"/>
      <c r="S26" s="1065"/>
      <c r="T26" s="1065"/>
      <c r="U26" s="1065"/>
      <c r="V26" s="1065"/>
      <c r="W26" s="1065"/>
      <c r="X26" s="1065"/>
      <c r="Y26" s="1065"/>
      <c r="Z26" s="1065"/>
      <c r="AA26" s="1065"/>
      <c r="AB26" s="1065"/>
      <c r="AC26" s="1065"/>
      <c r="AD26" s="1065"/>
      <c r="AE26" s="1065"/>
      <c r="AF26" s="1065"/>
      <c r="AG26" s="1065"/>
      <c r="AH26" s="1065"/>
      <c r="AI26" s="1065"/>
      <c r="AJ26" s="1065"/>
      <c r="AK26" s="1065"/>
      <c r="AL26" s="1065"/>
      <c r="AM26" s="1065"/>
      <c r="AN26" s="1065"/>
      <c r="AO26" s="1065"/>
      <c r="AP26" s="1065"/>
      <c r="AQ26" s="1065"/>
      <c r="AR26" s="5"/>
      <c r="AS26" s="979"/>
    </row>
    <row r="27" spans="1:46" ht="15" customHeight="1">
      <c r="A27" s="987" t="s">
        <v>3071</v>
      </c>
      <c r="B27" s="1069" t="s">
        <v>3098</v>
      </c>
      <c r="C27" s="1069"/>
      <c r="D27" s="1069"/>
      <c r="E27" s="1069"/>
      <c r="F27" s="1069"/>
      <c r="G27" s="1069"/>
      <c r="H27" s="1069"/>
      <c r="I27" s="1069"/>
      <c r="J27" s="1069"/>
      <c r="K27" s="1069"/>
      <c r="L27" s="1069"/>
      <c r="M27" s="1069"/>
      <c r="N27" s="1069"/>
      <c r="O27" s="1069"/>
      <c r="P27" s="1069"/>
      <c r="Q27" s="1069"/>
      <c r="R27" s="1069"/>
      <c r="S27" s="1069"/>
      <c r="T27" s="1069"/>
      <c r="U27" s="1069"/>
      <c r="V27" s="1069"/>
      <c r="W27" s="1069"/>
      <c r="X27" s="1069"/>
      <c r="Y27" s="1069"/>
      <c r="Z27" s="1069"/>
      <c r="AA27" s="1069"/>
      <c r="AB27" s="1069"/>
      <c r="AC27" s="1069"/>
      <c r="AD27" s="1069"/>
      <c r="AE27" s="1069"/>
      <c r="AF27" s="1069"/>
      <c r="AG27" s="1069"/>
      <c r="AH27" s="1069"/>
      <c r="AI27" s="1069"/>
      <c r="AJ27" s="1069"/>
      <c r="AK27" s="1069"/>
      <c r="AL27" s="1069"/>
      <c r="AM27" s="1069"/>
      <c r="AN27" s="1069"/>
      <c r="AO27" s="1069"/>
      <c r="AP27" s="1069"/>
      <c r="AQ27" s="1069"/>
      <c r="AR27" s="1072"/>
      <c r="AS27" s="1072"/>
    </row>
    <row r="28" spans="1:46" ht="15" customHeight="1">
      <c r="A28" s="987"/>
      <c r="B28" s="1069"/>
      <c r="C28" s="1069"/>
      <c r="D28" s="1069"/>
      <c r="E28" s="1069"/>
      <c r="F28" s="1069"/>
      <c r="G28" s="1069"/>
      <c r="H28" s="1069"/>
      <c r="I28" s="1069"/>
      <c r="J28" s="1069"/>
      <c r="K28" s="1069"/>
      <c r="L28" s="1069"/>
      <c r="M28" s="1069"/>
      <c r="N28" s="1069"/>
      <c r="O28" s="1069"/>
      <c r="P28" s="1069"/>
      <c r="Q28" s="1069"/>
      <c r="R28" s="1069"/>
      <c r="S28" s="1069"/>
      <c r="T28" s="1069"/>
      <c r="U28" s="1069"/>
      <c r="V28" s="1069"/>
      <c r="W28" s="1069"/>
      <c r="X28" s="1069"/>
      <c r="Y28" s="1069"/>
      <c r="Z28" s="1069"/>
      <c r="AA28" s="1069"/>
      <c r="AB28" s="1069"/>
      <c r="AC28" s="1069"/>
      <c r="AD28" s="1069"/>
      <c r="AE28" s="1069"/>
      <c r="AF28" s="1069"/>
      <c r="AG28" s="1069"/>
      <c r="AH28" s="1069"/>
      <c r="AI28" s="1069"/>
      <c r="AJ28" s="1069"/>
      <c r="AK28" s="1069"/>
      <c r="AL28" s="1069"/>
      <c r="AM28" s="1069"/>
      <c r="AN28" s="1069"/>
      <c r="AO28" s="1069"/>
      <c r="AP28" s="1069"/>
      <c r="AQ28" s="1069"/>
      <c r="AR28" s="5"/>
      <c r="AS28" s="979"/>
    </row>
    <row r="29" spans="1:46" ht="15" customHeight="1">
      <c r="A29" s="987" t="s">
        <v>3072</v>
      </c>
      <c r="B29" s="1065" t="s">
        <v>3099</v>
      </c>
      <c r="C29" s="1065"/>
      <c r="D29" s="1065"/>
      <c r="E29" s="1065"/>
      <c r="F29" s="1065"/>
      <c r="G29" s="1065"/>
      <c r="H29" s="1065"/>
      <c r="I29" s="1065"/>
      <c r="J29" s="1065"/>
      <c r="K29" s="1065"/>
      <c r="L29" s="1065"/>
      <c r="M29" s="1065"/>
      <c r="N29" s="1065"/>
      <c r="O29" s="1065"/>
      <c r="P29" s="1065"/>
      <c r="Q29" s="1065"/>
      <c r="R29" s="1065"/>
      <c r="S29" s="1065"/>
      <c r="T29" s="1065"/>
      <c r="U29" s="1065"/>
      <c r="V29" s="1065"/>
      <c r="W29" s="1065"/>
      <c r="X29" s="1065"/>
      <c r="Y29" s="1065"/>
      <c r="Z29" s="1065"/>
      <c r="AA29" s="1065"/>
      <c r="AB29" s="1065"/>
      <c r="AC29" s="1065"/>
      <c r="AD29" s="1065"/>
      <c r="AE29" s="1065"/>
      <c r="AF29" s="1065"/>
      <c r="AG29" s="1065"/>
      <c r="AH29" s="1065"/>
      <c r="AI29" s="1065"/>
      <c r="AJ29" s="1065"/>
      <c r="AK29" s="1065"/>
      <c r="AL29" s="1065"/>
      <c r="AM29" s="1065"/>
      <c r="AN29" s="1065"/>
      <c r="AO29" s="1065"/>
      <c r="AP29" s="1065"/>
      <c r="AQ29" s="1065"/>
      <c r="AR29" s="1072"/>
      <c r="AS29" s="1072"/>
      <c r="AT29" s="14"/>
    </row>
    <row r="30" spans="1:46" ht="28.15" customHeight="1">
      <c r="A30" s="988"/>
      <c r="B30" s="1065"/>
      <c r="C30" s="1065"/>
      <c r="D30" s="1065"/>
      <c r="E30" s="1065"/>
      <c r="F30" s="1065"/>
      <c r="G30" s="1065"/>
      <c r="H30" s="1065"/>
      <c r="I30" s="1065"/>
      <c r="J30" s="1065"/>
      <c r="K30" s="1065"/>
      <c r="L30" s="1065"/>
      <c r="M30" s="1065"/>
      <c r="N30" s="1065"/>
      <c r="O30" s="1065"/>
      <c r="P30" s="1065"/>
      <c r="Q30" s="1065"/>
      <c r="R30" s="1065"/>
      <c r="S30" s="1065"/>
      <c r="T30" s="1065"/>
      <c r="U30" s="1065"/>
      <c r="V30" s="1065"/>
      <c r="W30" s="1065"/>
      <c r="X30" s="1065"/>
      <c r="Y30" s="1065"/>
      <c r="Z30" s="1065"/>
      <c r="AA30" s="1065"/>
      <c r="AB30" s="1065"/>
      <c r="AC30" s="1065"/>
      <c r="AD30" s="1065"/>
      <c r="AE30" s="1065"/>
      <c r="AF30" s="1065"/>
      <c r="AG30" s="1065"/>
      <c r="AH30" s="1065"/>
      <c r="AI30" s="1065"/>
      <c r="AJ30" s="1065"/>
      <c r="AK30" s="1065"/>
      <c r="AL30" s="1065"/>
      <c r="AM30" s="1065"/>
      <c r="AN30" s="1065"/>
      <c r="AO30" s="1065"/>
      <c r="AP30" s="1065"/>
      <c r="AQ30" s="1065"/>
      <c r="AR30" s="980"/>
      <c r="AS30" s="979"/>
      <c r="AT30" s="14"/>
    </row>
    <row r="31" spans="1:46" ht="15" customHeight="1">
      <c r="A31" s="987" t="s">
        <v>3073</v>
      </c>
      <c r="B31" s="1076" t="s">
        <v>3100</v>
      </c>
      <c r="C31" s="1076"/>
      <c r="D31" s="1076"/>
      <c r="E31" s="1076"/>
      <c r="F31" s="1076"/>
      <c r="G31" s="1076"/>
      <c r="H31" s="1076"/>
      <c r="I31" s="1076"/>
      <c r="J31" s="1076"/>
      <c r="K31" s="1076"/>
      <c r="L31" s="1076"/>
      <c r="M31" s="1076"/>
      <c r="N31" s="1076"/>
      <c r="O31" s="1076"/>
      <c r="P31" s="1076"/>
      <c r="Q31" s="1076"/>
      <c r="R31" s="1076"/>
      <c r="S31" s="1076"/>
      <c r="T31" s="1076"/>
      <c r="U31" s="1076"/>
      <c r="V31" s="1076"/>
      <c r="W31" s="1076"/>
      <c r="X31" s="1076"/>
      <c r="Y31" s="1076"/>
      <c r="Z31" s="1076"/>
      <c r="AA31" s="1076"/>
      <c r="AB31" s="1076"/>
      <c r="AC31" s="1076"/>
      <c r="AD31" s="1076"/>
      <c r="AE31" s="1076"/>
      <c r="AF31" s="1076"/>
      <c r="AG31" s="1076"/>
      <c r="AH31" s="1076"/>
      <c r="AI31" s="1076"/>
      <c r="AJ31" s="1076"/>
      <c r="AK31" s="1076"/>
      <c r="AL31" s="1076"/>
      <c r="AM31" s="1076"/>
      <c r="AN31" s="1076"/>
      <c r="AO31" s="1076"/>
      <c r="AP31" s="1076"/>
      <c r="AQ31" s="1076"/>
      <c r="AR31" s="1072"/>
      <c r="AS31" s="1072"/>
      <c r="AT31" s="14"/>
    </row>
    <row r="32" spans="1:46" ht="2.4500000000000002" customHeight="1">
      <c r="A32" s="988"/>
      <c r="B32" s="1076"/>
      <c r="C32" s="1076"/>
      <c r="D32" s="1076"/>
      <c r="E32" s="1076"/>
      <c r="F32" s="1076"/>
      <c r="G32" s="1076"/>
      <c r="H32" s="1076"/>
      <c r="I32" s="1076"/>
      <c r="J32" s="1076"/>
      <c r="K32" s="1076"/>
      <c r="L32" s="1076"/>
      <c r="M32" s="1076"/>
      <c r="N32" s="1076"/>
      <c r="O32" s="1076"/>
      <c r="P32" s="1076"/>
      <c r="Q32" s="1076"/>
      <c r="R32" s="1076"/>
      <c r="S32" s="1076"/>
      <c r="T32" s="1076"/>
      <c r="U32" s="1076"/>
      <c r="V32" s="1076"/>
      <c r="W32" s="1076"/>
      <c r="X32" s="1076"/>
      <c r="Y32" s="1076"/>
      <c r="Z32" s="1076"/>
      <c r="AA32" s="1076"/>
      <c r="AB32" s="1076"/>
      <c r="AC32" s="1076"/>
      <c r="AD32" s="1076"/>
      <c r="AE32" s="1076"/>
      <c r="AF32" s="1076"/>
      <c r="AG32" s="1076"/>
      <c r="AH32" s="1076"/>
      <c r="AI32" s="1076"/>
      <c r="AJ32" s="1076"/>
      <c r="AK32" s="1076"/>
      <c r="AL32" s="1076"/>
      <c r="AM32" s="1076"/>
      <c r="AN32" s="1076"/>
      <c r="AO32" s="1076"/>
      <c r="AP32" s="1076"/>
      <c r="AQ32" s="1076"/>
      <c r="AR32" s="980"/>
      <c r="AS32" s="979"/>
      <c r="AT32" s="14"/>
    </row>
    <row r="33" spans="1:46" ht="15" customHeight="1">
      <c r="A33" s="987" t="s">
        <v>3074</v>
      </c>
      <c r="B33" s="1065" t="s">
        <v>3101</v>
      </c>
      <c r="C33" s="1065"/>
      <c r="D33" s="1065"/>
      <c r="E33" s="1065"/>
      <c r="F33" s="1065"/>
      <c r="G33" s="1065"/>
      <c r="H33" s="1065"/>
      <c r="I33" s="1065"/>
      <c r="J33" s="1065"/>
      <c r="K33" s="1065"/>
      <c r="L33" s="1065"/>
      <c r="M33" s="1065"/>
      <c r="N33" s="1065"/>
      <c r="O33" s="1065"/>
      <c r="P33" s="1065"/>
      <c r="Q33" s="1065"/>
      <c r="R33" s="1065"/>
      <c r="S33" s="1065"/>
      <c r="T33" s="1065"/>
      <c r="U33" s="1065"/>
      <c r="V33" s="1065"/>
      <c r="W33" s="1065"/>
      <c r="X33" s="1065"/>
      <c r="Y33" s="1065"/>
      <c r="Z33" s="1065"/>
      <c r="AA33" s="1065"/>
      <c r="AB33" s="1065"/>
      <c r="AC33" s="1065"/>
      <c r="AD33" s="1065"/>
      <c r="AE33" s="1065"/>
      <c r="AF33" s="1065"/>
      <c r="AG33" s="1065"/>
      <c r="AH33" s="1065"/>
      <c r="AI33" s="1065"/>
      <c r="AJ33" s="1065"/>
      <c r="AK33" s="1065"/>
      <c r="AL33" s="1065"/>
      <c r="AM33" s="1065"/>
      <c r="AN33" s="1065"/>
      <c r="AO33" s="1065"/>
      <c r="AP33" s="1065"/>
      <c r="AQ33" s="1065"/>
      <c r="AR33" s="1072"/>
      <c r="AS33" s="1072"/>
      <c r="AT33" s="14"/>
    </row>
    <row r="34" spans="1:46" ht="28.9" customHeight="1">
      <c r="A34" s="988"/>
      <c r="B34" s="1065"/>
      <c r="C34" s="1065"/>
      <c r="D34" s="1065"/>
      <c r="E34" s="1065"/>
      <c r="F34" s="1065"/>
      <c r="G34" s="1065"/>
      <c r="H34" s="1065"/>
      <c r="I34" s="1065"/>
      <c r="J34" s="1065"/>
      <c r="K34" s="1065"/>
      <c r="L34" s="1065"/>
      <c r="M34" s="1065"/>
      <c r="N34" s="1065"/>
      <c r="O34" s="1065"/>
      <c r="P34" s="1065"/>
      <c r="Q34" s="1065"/>
      <c r="R34" s="1065"/>
      <c r="S34" s="1065"/>
      <c r="T34" s="1065"/>
      <c r="U34" s="1065"/>
      <c r="V34" s="1065"/>
      <c r="W34" s="1065"/>
      <c r="X34" s="1065"/>
      <c r="Y34" s="1065"/>
      <c r="Z34" s="1065"/>
      <c r="AA34" s="1065"/>
      <c r="AB34" s="1065"/>
      <c r="AC34" s="1065"/>
      <c r="AD34" s="1065"/>
      <c r="AE34" s="1065"/>
      <c r="AF34" s="1065"/>
      <c r="AG34" s="1065"/>
      <c r="AH34" s="1065"/>
      <c r="AI34" s="1065"/>
      <c r="AJ34" s="1065"/>
      <c r="AK34" s="1065"/>
      <c r="AL34" s="1065"/>
      <c r="AM34" s="1065"/>
      <c r="AN34" s="1065"/>
      <c r="AO34" s="1065"/>
      <c r="AP34" s="1065"/>
      <c r="AQ34" s="1065"/>
      <c r="AR34" s="980"/>
      <c r="AS34" s="979"/>
      <c r="AT34" s="14"/>
    </row>
    <row r="35" spans="1:46" ht="15" customHeight="1">
      <c r="A35" s="987" t="s">
        <v>3075</v>
      </c>
      <c r="B35" s="1065" t="s">
        <v>3076</v>
      </c>
      <c r="C35" s="1065"/>
      <c r="D35" s="1065"/>
      <c r="E35" s="1065"/>
      <c r="F35" s="1065"/>
      <c r="G35" s="1065"/>
      <c r="H35" s="1065"/>
      <c r="I35" s="1065"/>
      <c r="J35" s="1065"/>
      <c r="K35" s="1065"/>
      <c r="L35" s="1065"/>
      <c r="M35" s="1065"/>
      <c r="N35" s="1065"/>
      <c r="O35" s="1065"/>
      <c r="P35" s="1065"/>
      <c r="Q35" s="1065"/>
      <c r="R35" s="1065"/>
      <c r="S35" s="1065"/>
      <c r="T35" s="1065"/>
      <c r="U35" s="1065"/>
      <c r="V35" s="1065"/>
      <c r="W35" s="1065"/>
      <c r="X35" s="1065"/>
      <c r="Y35" s="1065"/>
      <c r="Z35" s="1065"/>
      <c r="AA35" s="1065"/>
      <c r="AB35" s="1065"/>
      <c r="AC35" s="1065"/>
      <c r="AD35" s="1065"/>
      <c r="AE35" s="1065"/>
      <c r="AF35" s="1065"/>
      <c r="AG35" s="1065"/>
      <c r="AH35" s="1065"/>
      <c r="AI35" s="1065"/>
      <c r="AJ35" s="1065"/>
      <c r="AK35" s="1065"/>
      <c r="AL35" s="1065"/>
      <c r="AM35" s="1065"/>
      <c r="AN35" s="1065"/>
      <c r="AO35" s="1065"/>
      <c r="AP35" s="1065"/>
      <c r="AQ35" s="1065"/>
      <c r="AR35" s="1072"/>
      <c r="AS35" s="1072"/>
      <c r="AT35" s="14"/>
    </row>
    <row r="36" spans="1:46" ht="24" customHeight="1">
      <c r="A36" s="988"/>
      <c r="B36" s="1065"/>
      <c r="C36" s="1065"/>
      <c r="D36" s="1065"/>
      <c r="E36" s="1065"/>
      <c r="F36" s="1065"/>
      <c r="G36" s="1065"/>
      <c r="H36" s="1065"/>
      <c r="I36" s="1065"/>
      <c r="J36" s="1065"/>
      <c r="K36" s="1065"/>
      <c r="L36" s="1065"/>
      <c r="M36" s="1065"/>
      <c r="N36" s="1065"/>
      <c r="O36" s="1065"/>
      <c r="P36" s="1065"/>
      <c r="Q36" s="1065"/>
      <c r="R36" s="1065"/>
      <c r="S36" s="1065"/>
      <c r="T36" s="1065"/>
      <c r="U36" s="1065"/>
      <c r="V36" s="1065"/>
      <c r="W36" s="1065"/>
      <c r="X36" s="1065"/>
      <c r="Y36" s="1065"/>
      <c r="Z36" s="1065"/>
      <c r="AA36" s="1065"/>
      <c r="AB36" s="1065"/>
      <c r="AC36" s="1065"/>
      <c r="AD36" s="1065"/>
      <c r="AE36" s="1065"/>
      <c r="AF36" s="1065"/>
      <c r="AG36" s="1065"/>
      <c r="AH36" s="1065"/>
      <c r="AI36" s="1065"/>
      <c r="AJ36" s="1065"/>
      <c r="AK36" s="1065"/>
      <c r="AL36" s="1065"/>
      <c r="AM36" s="1065"/>
      <c r="AN36" s="1065"/>
      <c r="AO36" s="1065"/>
      <c r="AP36" s="1065"/>
      <c r="AQ36" s="1065"/>
      <c r="AR36" s="980"/>
      <c r="AS36" s="979"/>
      <c r="AT36" s="14"/>
    </row>
    <row r="37" spans="1:46" ht="15" customHeight="1">
      <c r="A37" s="987" t="s">
        <v>3077</v>
      </c>
      <c r="B37" s="1069" t="s">
        <v>3107</v>
      </c>
      <c r="C37" s="1069"/>
      <c r="D37" s="1069"/>
      <c r="E37" s="1069"/>
      <c r="F37" s="1069"/>
      <c r="G37" s="1069"/>
      <c r="H37" s="1069"/>
      <c r="I37" s="1069"/>
      <c r="J37" s="1069"/>
      <c r="K37" s="1069"/>
      <c r="L37" s="1069"/>
      <c r="M37" s="1069"/>
      <c r="N37" s="1069"/>
      <c r="O37" s="1069"/>
      <c r="P37" s="1069"/>
      <c r="Q37" s="1069"/>
      <c r="R37" s="1069"/>
      <c r="S37" s="1069"/>
      <c r="T37" s="1069"/>
      <c r="U37" s="1069"/>
      <c r="V37" s="1069"/>
      <c r="W37" s="1069"/>
      <c r="X37" s="1069"/>
      <c r="Y37" s="1069"/>
      <c r="Z37" s="1069"/>
      <c r="AA37" s="1069"/>
      <c r="AB37" s="1069"/>
      <c r="AC37" s="1069"/>
      <c r="AD37" s="1069"/>
      <c r="AE37" s="1069"/>
      <c r="AF37" s="1069"/>
      <c r="AG37" s="1069"/>
      <c r="AH37" s="1069"/>
      <c r="AI37" s="1069"/>
      <c r="AJ37" s="1069"/>
      <c r="AK37" s="1069"/>
      <c r="AL37" s="1069"/>
      <c r="AM37" s="1069"/>
      <c r="AN37" s="1069"/>
      <c r="AO37" s="1069"/>
      <c r="AP37" s="1069"/>
      <c r="AQ37" s="1069"/>
      <c r="AR37" s="1072"/>
      <c r="AS37" s="1072"/>
    </row>
    <row r="38" spans="1:46" ht="52.9" customHeight="1">
      <c r="A38" s="988"/>
      <c r="B38" s="1069"/>
      <c r="C38" s="1069"/>
      <c r="D38" s="1069"/>
      <c r="E38" s="1069"/>
      <c r="F38" s="1069"/>
      <c r="G38" s="1069"/>
      <c r="H38" s="1069"/>
      <c r="I38" s="1069"/>
      <c r="J38" s="1069"/>
      <c r="K38" s="1069"/>
      <c r="L38" s="1069"/>
      <c r="M38" s="1069"/>
      <c r="N38" s="1069"/>
      <c r="O38" s="1069"/>
      <c r="P38" s="1069"/>
      <c r="Q38" s="1069"/>
      <c r="R38" s="1069"/>
      <c r="S38" s="1069"/>
      <c r="T38" s="1069"/>
      <c r="U38" s="1069"/>
      <c r="V38" s="1069"/>
      <c r="W38" s="1069"/>
      <c r="X38" s="1069"/>
      <c r="Y38" s="1069"/>
      <c r="Z38" s="1069"/>
      <c r="AA38" s="1069"/>
      <c r="AB38" s="1069"/>
      <c r="AC38" s="1069"/>
      <c r="AD38" s="1069"/>
      <c r="AE38" s="1069"/>
      <c r="AF38" s="1069"/>
      <c r="AG38" s="1069"/>
      <c r="AH38" s="1069"/>
      <c r="AI38" s="1069"/>
      <c r="AJ38" s="1069"/>
      <c r="AK38" s="1069"/>
      <c r="AL38" s="1069"/>
      <c r="AM38" s="1069"/>
      <c r="AN38" s="1069"/>
      <c r="AO38" s="1069"/>
      <c r="AP38" s="1069"/>
      <c r="AQ38" s="1069"/>
      <c r="AR38" s="5"/>
      <c r="AS38" s="979"/>
    </row>
    <row r="39" spans="1:46" ht="15" customHeight="1">
      <c r="A39" s="987" t="s">
        <v>3078</v>
      </c>
      <c r="B39" s="1069" t="s">
        <v>3102</v>
      </c>
      <c r="C39" s="1069"/>
      <c r="D39" s="1069"/>
      <c r="E39" s="1069"/>
      <c r="F39" s="1069"/>
      <c r="G39" s="1069"/>
      <c r="H39" s="1069"/>
      <c r="I39" s="1069"/>
      <c r="J39" s="1069"/>
      <c r="K39" s="1069"/>
      <c r="L39" s="1069"/>
      <c r="M39" s="1069"/>
      <c r="N39" s="1069"/>
      <c r="O39" s="1069"/>
      <c r="P39" s="1069"/>
      <c r="Q39" s="1069"/>
      <c r="R39" s="1069"/>
      <c r="S39" s="1069"/>
      <c r="T39" s="1069"/>
      <c r="U39" s="1069"/>
      <c r="V39" s="1069"/>
      <c r="W39" s="1069"/>
      <c r="X39" s="1069"/>
      <c r="Y39" s="1069"/>
      <c r="Z39" s="1069"/>
      <c r="AA39" s="1069"/>
      <c r="AB39" s="1069"/>
      <c r="AC39" s="1069"/>
      <c r="AD39" s="1069"/>
      <c r="AE39" s="1069"/>
      <c r="AF39" s="1069"/>
      <c r="AG39" s="1069"/>
      <c r="AH39" s="1069"/>
      <c r="AI39" s="1069"/>
      <c r="AJ39" s="1069"/>
      <c r="AK39" s="1069"/>
      <c r="AL39" s="1069"/>
      <c r="AM39" s="1069"/>
      <c r="AN39" s="1069"/>
      <c r="AO39" s="1069"/>
      <c r="AP39" s="1069"/>
      <c r="AQ39" s="1069"/>
      <c r="AR39" s="1072"/>
      <c r="AS39" s="1072"/>
    </row>
    <row r="40" spans="1:46" ht="15" customHeight="1">
      <c r="A40" s="988"/>
      <c r="B40" s="1069" t="s">
        <v>3080</v>
      </c>
      <c r="C40" s="1069"/>
      <c r="D40" s="1069"/>
      <c r="E40" s="1069"/>
      <c r="F40" s="1069"/>
      <c r="G40" s="1069"/>
      <c r="H40" s="1069"/>
      <c r="I40" s="1069"/>
      <c r="J40" s="1069"/>
      <c r="K40" s="1069"/>
      <c r="L40" s="1069"/>
      <c r="M40" s="1069"/>
      <c r="N40" s="1069"/>
      <c r="O40" s="1069"/>
      <c r="P40" s="1069"/>
      <c r="Q40" s="1069"/>
      <c r="R40" s="1069"/>
      <c r="S40" s="1069"/>
      <c r="T40" s="1069"/>
      <c r="U40" s="1069"/>
      <c r="V40" s="1069"/>
      <c r="W40" s="1069"/>
      <c r="X40" s="1069"/>
      <c r="Y40" s="1069"/>
      <c r="Z40" s="1069"/>
      <c r="AA40" s="1069"/>
      <c r="AB40" s="1069"/>
      <c r="AC40" s="1069"/>
      <c r="AD40" s="1069"/>
      <c r="AE40" s="1069"/>
      <c r="AF40" s="1069"/>
      <c r="AG40" s="1069"/>
      <c r="AH40" s="1069"/>
      <c r="AI40" s="1069"/>
      <c r="AJ40" s="1069"/>
      <c r="AK40" s="1069"/>
      <c r="AL40" s="1069"/>
      <c r="AM40" s="1069"/>
      <c r="AN40" s="1069"/>
      <c r="AO40" s="1069"/>
      <c r="AP40" s="1069"/>
      <c r="AQ40" s="1069"/>
      <c r="AR40" s="5"/>
      <c r="AS40" s="979"/>
    </row>
    <row r="41" spans="1:46" ht="15" customHeight="1">
      <c r="A41" s="988"/>
      <c r="B41" s="1069"/>
      <c r="C41" s="1069"/>
      <c r="D41" s="1069"/>
      <c r="E41" s="1069"/>
      <c r="F41" s="1069"/>
      <c r="G41" s="1069"/>
      <c r="H41" s="1069"/>
      <c r="I41" s="1069"/>
      <c r="J41" s="1069"/>
      <c r="K41" s="1069"/>
      <c r="L41" s="1069"/>
      <c r="M41" s="1069"/>
      <c r="N41" s="1069"/>
      <c r="O41" s="1069"/>
      <c r="P41" s="1069"/>
      <c r="Q41" s="1069"/>
      <c r="R41" s="1069"/>
      <c r="S41" s="1069"/>
      <c r="T41" s="1069"/>
      <c r="U41" s="1069"/>
      <c r="V41" s="1069"/>
      <c r="W41" s="1069"/>
      <c r="X41" s="1069"/>
      <c r="Y41" s="1069"/>
      <c r="Z41" s="1069"/>
      <c r="AA41" s="1069"/>
      <c r="AB41" s="1069"/>
      <c r="AC41" s="1069"/>
      <c r="AD41" s="1069"/>
      <c r="AE41" s="1069"/>
      <c r="AF41" s="1069"/>
      <c r="AG41" s="1069"/>
      <c r="AH41" s="1069"/>
      <c r="AI41" s="1069"/>
      <c r="AJ41" s="1069"/>
      <c r="AK41" s="1069"/>
      <c r="AL41" s="1069"/>
      <c r="AM41" s="1069"/>
      <c r="AN41" s="1069"/>
      <c r="AO41" s="1069"/>
      <c r="AP41" s="1069"/>
      <c r="AQ41" s="1069"/>
      <c r="AR41" s="5"/>
      <c r="AS41" s="979"/>
    </row>
    <row r="42" spans="1:46" ht="40.15" customHeight="1">
      <c r="A42" s="988"/>
      <c r="B42" s="1069"/>
      <c r="C42" s="1069"/>
      <c r="D42" s="1069"/>
      <c r="E42" s="1069"/>
      <c r="F42" s="1069"/>
      <c r="G42" s="1069"/>
      <c r="H42" s="1069"/>
      <c r="I42" s="1069"/>
      <c r="J42" s="1069"/>
      <c r="K42" s="1069"/>
      <c r="L42" s="1069"/>
      <c r="M42" s="1069"/>
      <c r="N42" s="1069"/>
      <c r="O42" s="1069"/>
      <c r="P42" s="1069"/>
      <c r="Q42" s="1069"/>
      <c r="R42" s="1069"/>
      <c r="S42" s="1069"/>
      <c r="T42" s="1069"/>
      <c r="U42" s="1069"/>
      <c r="V42" s="1069"/>
      <c r="W42" s="1069"/>
      <c r="X42" s="1069"/>
      <c r="Y42" s="1069"/>
      <c r="Z42" s="1069"/>
      <c r="AA42" s="1069"/>
      <c r="AB42" s="1069"/>
      <c r="AC42" s="1069"/>
      <c r="AD42" s="1069"/>
      <c r="AE42" s="1069"/>
      <c r="AF42" s="1069"/>
      <c r="AG42" s="1069"/>
      <c r="AH42" s="1069"/>
      <c r="AI42" s="1069"/>
      <c r="AJ42" s="1069"/>
      <c r="AK42" s="1069"/>
      <c r="AL42" s="1069"/>
      <c r="AM42" s="1069"/>
      <c r="AN42" s="1069"/>
      <c r="AO42" s="1069"/>
      <c r="AP42" s="1069"/>
      <c r="AQ42" s="1069"/>
      <c r="AR42" s="5"/>
      <c r="AS42" s="979"/>
    </row>
    <row r="43" spans="1:46" s="1" customFormat="1" ht="15" customHeight="1">
      <c r="A43" s="987" t="s">
        <v>3079</v>
      </c>
      <c r="B43" s="1069" t="s">
        <v>3103</v>
      </c>
      <c r="C43" s="1069"/>
      <c r="D43" s="1069"/>
      <c r="E43" s="1069"/>
      <c r="F43" s="1069"/>
      <c r="G43" s="1069"/>
      <c r="H43" s="1069"/>
      <c r="I43" s="1069"/>
      <c r="J43" s="1069"/>
      <c r="K43" s="1069"/>
      <c r="L43" s="1069"/>
      <c r="M43" s="1069"/>
      <c r="N43" s="1069"/>
      <c r="O43" s="1069"/>
      <c r="P43" s="1069"/>
      <c r="Q43" s="1069"/>
      <c r="R43" s="1069"/>
      <c r="S43" s="1069"/>
      <c r="T43" s="1069"/>
      <c r="U43" s="1069"/>
      <c r="V43" s="1069"/>
      <c r="W43" s="1069"/>
      <c r="X43" s="1069"/>
      <c r="Y43" s="1069"/>
      <c r="Z43" s="1069"/>
      <c r="AA43" s="1069"/>
      <c r="AB43" s="1069"/>
      <c r="AC43" s="1069"/>
      <c r="AD43" s="1069"/>
      <c r="AE43" s="1069"/>
      <c r="AF43" s="1069"/>
      <c r="AG43" s="1069"/>
      <c r="AH43" s="1069"/>
      <c r="AI43" s="1069"/>
      <c r="AJ43" s="1069"/>
      <c r="AK43" s="1069"/>
      <c r="AL43" s="1069"/>
      <c r="AM43" s="1069"/>
      <c r="AN43" s="1069"/>
      <c r="AO43" s="1069"/>
      <c r="AP43" s="1069"/>
      <c r="AQ43" s="1069"/>
      <c r="AR43" s="1072"/>
      <c r="AS43" s="1072"/>
    </row>
    <row r="44" spans="1:46" s="1" customFormat="1" ht="15" customHeight="1">
      <c r="A44" s="987"/>
      <c r="B44" s="1069"/>
      <c r="C44" s="1069"/>
      <c r="D44" s="1069"/>
      <c r="E44" s="1069"/>
      <c r="F44" s="1069"/>
      <c r="G44" s="1069"/>
      <c r="H44" s="1069"/>
      <c r="I44" s="1069"/>
      <c r="J44" s="1069"/>
      <c r="K44" s="1069"/>
      <c r="L44" s="1069"/>
      <c r="M44" s="1069"/>
      <c r="N44" s="1069"/>
      <c r="O44" s="1069"/>
      <c r="P44" s="1069"/>
      <c r="Q44" s="1069"/>
      <c r="R44" s="1069"/>
      <c r="S44" s="1069"/>
      <c r="T44" s="1069"/>
      <c r="U44" s="1069"/>
      <c r="V44" s="1069"/>
      <c r="W44" s="1069"/>
      <c r="X44" s="1069"/>
      <c r="Y44" s="1069"/>
      <c r="Z44" s="1069"/>
      <c r="AA44" s="1069"/>
      <c r="AB44" s="1069"/>
      <c r="AC44" s="1069"/>
      <c r="AD44" s="1069"/>
      <c r="AE44" s="1069"/>
      <c r="AF44" s="1069"/>
      <c r="AG44" s="1069"/>
      <c r="AH44" s="1069"/>
      <c r="AI44" s="1069"/>
      <c r="AJ44" s="1069"/>
      <c r="AK44" s="1069"/>
      <c r="AL44" s="1069"/>
      <c r="AM44" s="1069"/>
      <c r="AN44" s="1069"/>
      <c r="AO44" s="1069"/>
      <c r="AP44" s="1069"/>
      <c r="AQ44" s="1069"/>
      <c r="AR44" s="5"/>
      <c r="AS44" s="5"/>
    </row>
    <row r="45" spans="1:46" s="1" customFormat="1" ht="14.45" customHeight="1">
      <c r="A45" s="5"/>
      <c r="B45" s="1077" t="s">
        <v>3082</v>
      </c>
      <c r="C45" s="1077"/>
      <c r="D45" s="1077"/>
      <c r="E45" s="1077"/>
      <c r="F45" s="1077"/>
      <c r="G45" s="1077"/>
      <c r="H45" s="1077"/>
      <c r="I45" s="1077"/>
      <c r="J45" s="1077"/>
      <c r="K45" s="1077"/>
      <c r="L45" s="1077"/>
      <c r="M45" s="1077"/>
      <c r="N45" s="1077"/>
      <c r="O45" s="1077"/>
      <c r="P45" s="1077"/>
      <c r="Q45" s="1077"/>
      <c r="R45" s="1077"/>
      <c r="S45" s="1077"/>
      <c r="T45" s="1077"/>
      <c r="U45" s="1077"/>
      <c r="V45" s="1077"/>
      <c r="W45" s="1077"/>
      <c r="X45" s="1077"/>
      <c r="Y45" s="1077"/>
      <c r="Z45" s="1077"/>
      <c r="AA45" s="1077"/>
      <c r="AB45" s="1077"/>
      <c r="AC45" s="1077"/>
      <c r="AD45" s="1077"/>
      <c r="AE45" s="1077"/>
      <c r="AF45" s="1077"/>
      <c r="AG45" s="1077"/>
      <c r="AH45" s="1077"/>
      <c r="AI45" s="1077"/>
      <c r="AJ45" s="1077"/>
      <c r="AK45" s="1077"/>
      <c r="AL45" s="1077"/>
      <c r="AM45" s="1077"/>
      <c r="AN45" s="1077"/>
      <c r="AO45" s="1077"/>
      <c r="AP45" s="1077"/>
      <c r="AQ45" s="1077"/>
      <c r="AR45" s="5"/>
      <c r="AS45" s="5"/>
    </row>
    <row r="46" spans="1:46" s="1" customFormat="1" ht="21" customHeight="1">
      <c r="A46" s="5"/>
      <c r="B46" s="1077"/>
      <c r="C46" s="1077"/>
      <c r="D46" s="1077"/>
      <c r="E46" s="1077"/>
      <c r="F46" s="1077"/>
      <c r="G46" s="1077"/>
      <c r="H46" s="1077"/>
      <c r="I46" s="1077"/>
      <c r="J46" s="1077"/>
      <c r="K46" s="1077"/>
      <c r="L46" s="1077"/>
      <c r="M46" s="1077"/>
      <c r="N46" s="1077"/>
      <c r="O46" s="1077"/>
      <c r="P46" s="1077"/>
      <c r="Q46" s="1077"/>
      <c r="R46" s="1077"/>
      <c r="S46" s="1077"/>
      <c r="T46" s="1077"/>
      <c r="U46" s="1077"/>
      <c r="V46" s="1077"/>
      <c r="W46" s="1077"/>
      <c r="X46" s="1077"/>
      <c r="Y46" s="1077"/>
      <c r="Z46" s="1077"/>
      <c r="AA46" s="1077"/>
      <c r="AB46" s="1077"/>
      <c r="AC46" s="1077"/>
      <c r="AD46" s="1077"/>
      <c r="AE46" s="1077"/>
      <c r="AF46" s="1077"/>
      <c r="AG46" s="1077"/>
      <c r="AH46" s="1077"/>
      <c r="AI46" s="1077"/>
      <c r="AJ46" s="1077"/>
      <c r="AK46" s="1077"/>
      <c r="AL46" s="1077"/>
      <c r="AM46" s="1077"/>
      <c r="AN46" s="1077"/>
      <c r="AO46" s="1077"/>
      <c r="AP46" s="1077"/>
      <c r="AQ46" s="1077"/>
      <c r="AR46" s="5"/>
      <c r="AS46" s="5"/>
    </row>
    <row r="47" spans="1:46" s="1" customFormat="1" ht="15" customHeight="1">
      <c r="A47" s="987" t="s">
        <v>3081</v>
      </c>
      <c r="B47" s="1069" t="s">
        <v>3104</v>
      </c>
      <c r="C47" s="1069"/>
      <c r="D47" s="1069"/>
      <c r="E47" s="1069"/>
      <c r="F47" s="1069"/>
      <c r="G47" s="1069"/>
      <c r="H47" s="1069"/>
      <c r="I47" s="1069"/>
      <c r="J47" s="1069"/>
      <c r="K47" s="1069"/>
      <c r="L47" s="1069"/>
      <c r="M47" s="1069"/>
      <c r="N47" s="1069"/>
      <c r="O47" s="1069"/>
      <c r="P47" s="1069"/>
      <c r="Q47" s="1069"/>
      <c r="R47" s="1069"/>
      <c r="S47" s="1069"/>
      <c r="T47" s="1069"/>
      <c r="U47" s="1069"/>
      <c r="V47" s="1069"/>
      <c r="W47" s="1069"/>
      <c r="X47" s="1069"/>
      <c r="Y47" s="1069"/>
      <c r="Z47" s="1069"/>
      <c r="AA47" s="1069"/>
      <c r="AB47" s="1069"/>
      <c r="AC47" s="1069"/>
      <c r="AD47" s="1069"/>
      <c r="AE47" s="1069"/>
      <c r="AF47" s="1069"/>
      <c r="AG47" s="1069"/>
      <c r="AH47" s="1069"/>
      <c r="AI47" s="1069"/>
      <c r="AJ47" s="1069"/>
      <c r="AK47" s="1069"/>
      <c r="AL47" s="1069"/>
      <c r="AM47" s="1069"/>
      <c r="AN47" s="1069"/>
      <c r="AO47" s="1069"/>
      <c r="AP47" s="1069"/>
      <c r="AQ47" s="1069"/>
      <c r="AR47" s="1072"/>
      <c r="AS47" s="1072"/>
    </row>
    <row r="48" spans="1:46" s="1" customFormat="1" ht="16.5" customHeight="1">
      <c r="A48" s="5"/>
      <c r="B48" s="1069"/>
      <c r="C48" s="1069"/>
      <c r="D48" s="1069"/>
      <c r="E48" s="1069"/>
      <c r="F48" s="1069"/>
      <c r="G48" s="1069"/>
      <c r="H48" s="1069"/>
      <c r="I48" s="1069"/>
      <c r="J48" s="1069"/>
      <c r="K48" s="1069"/>
      <c r="L48" s="1069"/>
      <c r="M48" s="1069"/>
      <c r="N48" s="1069"/>
      <c r="O48" s="1069"/>
      <c r="P48" s="1069"/>
      <c r="Q48" s="1069"/>
      <c r="R48" s="1069"/>
      <c r="S48" s="1069"/>
      <c r="T48" s="1069"/>
      <c r="U48" s="1069"/>
      <c r="V48" s="1069"/>
      <c r="W48" s="1069"/>
      <c r="X48" s="1069"/>
      <c r="Y48" s="1069"/>
      <c r="Z48" s="1069"/>
      <c r="AA48" s="1069"/>
      <c r="AB48" s="1069"/>
      <c r="AC48" s="1069"/>
      <c r="AD48" s="1069"/>
      <c r="AE48" s="1069"/>
      <c r="AF48" s="1069"/>
      <c r="AG48" s="1069"/>
      <c r="AH48" s="1069"/>
      <c r="AI48" s="1069"/>
      <c r="AJ48" s="1069"/>
      <c r="AK48" s="1069"/>
      <c r="AL48" s="1069"/>
      <c r="AM48" s="1069"/>
      <c r="AN48" s="1069"/>
      <c r="AO48" s="1069"/>
      <c r="AP48" s="1069"/>
      <c r="AQ48" s="1069"/>
      <c r="AR48" s="5"/>
      <c r="AS48" s="5"/>
    </row>
    <row r="49" spans="1:46" s="1" customFormat="1" ht="16.149999999999999" customHeight="1">
      <c r="A49" s="987" t="s">
        <v>3083</v>
      </c>
      <c r="B49" s="1069" t="s">
        <v>3105</v>
      </c>
      <c r="C49" s="1069"/>
      <c r="D49" s="1069"/>
      <c r="E49" s="1069"/>
      <c r="F49" s="1069"/>
      <c r="G49" s="1069"/>
      <c r="H49" s="1069"/>
      <c r="I49" s="1069"/>
      <c r="J49" s="1069"/>
      <c r="K49" s="1069"/>
      <c r="L49" s="1069"/>
      <c r="M49" s="1069"/>
      <c r="N49" s="1069"/>
      <c r="O49" s="1069"/>
      <c r="P49" s="1069"/>
      <c r="Q49" s="1069"/>
      <c r="R49" s="1069"/>
      <c r="S49" s="1069"/>
      <c r="T49" s="1069"/>
      <c r="U49" s="1069"/>
      <c r="V49" s="1069"/>
      <c r="W49" s="1069"/>
      <c r="X49" s="1069"/>
      <c r="Y49" s="1069"/>
      <c r="Z49" s="1069"/>
      <c r="AA49" s="1069"/>
      <c r="AB49" s="1069"/>
      <c r="AC49" s="1069"/>
      <c r="AD49" s="1069"/>
      <c r="AE49" s="1069"/>
      <c r="AF49" s="1069"/>
      <c r="AG49" s="1069"/>
      <c r="AH49" s="1069"/>
      <c r="AI49" s="1069"/>
      <c r="AJ49" s="1069"/>
      <c r="AK49" s="1069"/>
      <c r="AL49" s="1069"/>
      <c r="AM49" s="1069"/>
      <c r="AN49" s="1069"/>
      <c r="AO49" s="1069"/>
      <c r="AP49" s="1069"/>
      <c r="AQ49" s="1069"/>
      <c r="AR49" s="1072"/>
      <c r="AS49" s="1072"/>
    </row>
    <row r="50" spans="1:46" s="1" customFormat="1" ht="50.25" customHeight="1">
      <c r="A50" s="5"/>
      <c r="B50" s="1069"/>
      <c r="C50" s="1069"/>
      <c r="D50" s="1069"/>
      <c r="E50" s="1069"/>
      <c r="F50" s="1069"/>
      <c r="G50" s="1069"/>
      <c r="H50" s="1069"/>
      <c r="I50" s="1069"/>
      <c r="J50" s="1069"/>
      <c r="K50" s="1069"/>
      <c r="L50" s="1069"/>
      <c r="M50" s="1069"/>
      <c r="N50" s="1069"/>
      <c r="O50" s="1069"/>
      <c r="P50" s="1069"/>
      <c r="Q50" s="1069"/>
      <c r="R50" s="1069"/>
      <c r="S50" s="1069"/>
      <c r="T50" s="1069"/>
      <c r="U50" s="1069"/>
      <c r="V50" s="1069"/>
      <c r="W50" s="1069"/>
      <c r="X50" s="1069"/>
      <c r="Y50" s="1069"/>
      <c r="Z50" s="1069"/>
      <c r="AA50" s="1069"/>
      <c r="AB50" s="1069"/>
      <c r="AC50" s="1069"/>
      <c r="AD50" s="1069"/>
      <c r="AE50" s="1069"/>
      <c r="AF50" s="1069"/>
      <c r="AG50" s="1069"/>
      <c r="AH50" s="1069"/>
      <c r="AI50" s="1069"/>
      <c r="AJ50" s="1069"/>
      <c r="AK50" s="1069"/>
      <c r="AL50" s="1069"/>
      <c r="AM50" s="1069"/>
      <c r="AN50" s="1069"/>
      <c r="AO50" s="1069"/>
      <c r="AP50" s="1069"/>
      <c r="AQ50" s="1069"/>
      <c r="AR50" s="5"/>
      <c r="AS50" s="5"/>
    </row>
    <row r="51" spans="1:46" s="1" customFormat="1" ht="12" customHeight="1">
      <c r="A51" s="5"/>
      <c r="B51" s="981"/>
      <c r="C51" s="981"/>
      <c r="D51" s="981"/>
      <c r="E51" s="981"/>
      <c r="F51" s="981"/>
      <c r="G51" s="981"/>
      <c r="H51" s="981"/>
      <c r="I51" s="981"/>
      <c r="J51" s="981"/>
      <c r="K51" s="981"/>
      <c r="L51" s="981"/>
      <c r="M51" s="981"/>
      <c r="N51" s="981"/>
      <c r="O51" s="981"/>
      <c r="P51" s="981"/>
      <c r="Q51" s="981"/>
      <c r="R51" s="981"/>
      <c r="S51" s="981"/>
      <c r="T51" s="981"/>
      <c r="U51" s="981"/>
      <c r="V51" s="981"/>
      <c r="W51" s="981"/>
      <c r="X51" s="981"/>
      <c r="Y51" s="981"/>
      <c r="Z51" s="981"/>
      <c r="AA51" s="981"/>
      <c r="AB51" s="981"/>
      <c r="AC51" s="981"/>
      <c r="AD51" s="981"/>
      <c r="AE51" s="981"/>
      <c r="AF51" s="981"/>
      <c r="AG51" s="981"/>
      <c r="AH51" s="981"/>
      <c r="AI51" s="981"/>
      <c r="AJ51" s="981"/>
      <c r="AK51" s="981"/>
      <c r="AL51" s="981"/>
      <c r="AM51" s="981"/>
      <c r="AN51" s="981"/>
      <c r="AO51" s="981"/>
      <c r="AP51" s="981"/>
      <c r="AQ51" s="981"/>
      <c r="AR51" s="5"/>
      <c r="AS51" s="5"/>
    </row>
    <row r="52" spans="1:46" ht="15" customHeight="1">
      <c r="A52" s="988"/>
      <c r="B52" s="5"/>
      <c r="C52" s="982"/>
      <c r="D52" s="982"/>
      <c r="E52" s="982"/>
      <c r="F52" s="982"/>
      <c r="G52" s="1074"/>
      <c r="H52" s="1074"/>
      <c r="I52" s="1074"/>
      <c r="J52" s="1074"/>
      <c r="K52" s="5" t="s">
        <v>2119</v>
      </c>
      <c r="L52" s="1074"/>
      <c r="M52" s="1074"/>
      <c r="N52" s="5" t="s">
        <v>3058</v>
      </c>
      <c r="O52" s="1074"/>
      <c r="P52" s="1074"/>
      <c r="Q52" s="5" t="s">
        <v>3059</v>
      </c>
      <c r="R52" s="5"/>
      <c r="S52" s="979"/>
      <c r="T52" s="979"/>
      <c r="U52" s="979"/>
      <c r="V52" s="979"/>
      <c r="W52" s="979"/>
      <c r="X52" s="979"/>
      <c r="Y52" s="979"/>
      <c r="Z52" s="979"/>
      <c r="AA52" s="979"/>
      <c r="AB52" s="979"/>
      <c r="AC52" s="979"/>
      <c r="AD52" s="979"/>
      <c r="AE52" s="979"/>
      <c r="AF52" s="979"/>
      <c r="AG52" s="979"/>
      <c r="AH52" s="979"/>
      <c r="AI52" s="979"/>
      <c r="AJ52" s="979"/>
      <c r="AK52" s="979"/>
      <c r="AL52" s="979"/>
      <c r="AM52" s="979"/>
      <c r="AN52" s="979"/>
      <c r="AO52" s="979"/>
      <c r="AP52" s="979"/>
      <c r="AQ52" s="979"/>
      <c r="AR52" s="979"/>
      <c r="AS52" s="979"/>
    </row>
    <row r="53" spans="1:46" ht="15" customHeight="1">
      <c r="A53" s="5"/>
      <c r="B53" s="5"/>
      <c r="C53" s="982"/>
      <c r="D53" s="982"/>
      <c r="E53" s="982"/>
      <c r="F53" s="982"/>
      <c r="G53" s="1075" t="s">
        <v>3086</v>
      </c>
      <c r="H53" s="1075"/>
      <c r="I53" s="1075"/>
      <c r="J53" s="1075"/>
      <c r="K53" s="1075"/>
      <c r="L53" s="1075"/>
      <c r="M53" s="1075"/>
      <c r="N53" s="1075"/>
      <c r="O53" s="1075"/>
      <c r="P53" s="1075"/>
      <c r="Q53" s="1075"/>
      <c r="R53" s="1075"/>
      <c r="S53" s="1075"/>
      <c r="T53" s="983"/>
      <c r="U53" s="983"/>
      <c r="V53" s="983"/>
      <c r="W53" s="1075" t="s">
        <v>3108</v>
      </c>
      <c r="X53" s="1075"/>
      <c r="Y53" s="1075"/>
      <c r="Z53" s="1075"/>
      <c r="AA53" s="1075"/>
      <c r="AB53" s="1075"/>
      <c r="AC53" s="1075"/>
      <c r="AD53" s="1075"/>
      <c r="AE53" s="1075"/>
      <c r="AF53" s="1075"/>
      <c r="AG53" s="1075"/>
      <c r="AH53" s="1075"/>
      <c r="AI53" s="1075"/>
      <c r="AJ53" s="1075"/>
      <c r="AK53" s="1075"/>
      <c r="AL53" s="1075"/>
      <c r="AM53" s="1075"/>
      <c r="AN53" s="983"/>
      <c r="AO53" s="983"/>
      <c r="AP53" s="983"/>
      <c r="AQ53" s="983"/>
      <c r="AR53" s="984"/>
      <c r="AS53" s="984"/>
      <c r="AT53" s="975" t="s">
        <v>3063</v>
      </c>
    </row>
    <row r="54" spans="1:46" ht="15" customHeight="1">
      <c r="A54" s="5"/>
      <c r="B54" s="5"/>
      <c r="C54" s="982"/>
      <c r="D54" s="982"/>
      <c r="E54" s="982"/>
      <c r="F54" s="982"/>
      <c r="G54" s="979"/>
      <c r="H54" s="985"/>
      <c r="I54" s="985"/>
      <c r="J54" s="985"/>
      <c r="K54" s="985"/>
      <c r="L54" s="985"/>
      <c r="M54" s="985"/>
      <c r="N54" s="985"/>
      <c r="O54" s="985"/>
      <c r="P54" s="985"/>
      <c r="Q54" s="985"/>
      <c r="R54" s="985"/>
      <c r="S54" s="985"/>
      <c r="T54" s="985"/>
      <c r="U54" s="985"/>
      <c r="V54" s="985"/>
      <c r="W54" s="985"/>
      <c r="X54" s="985"/>
      <c r="Y54" s="985"/>
      <c r="Z54" s="985"/>
      <c r="AA54" s="985"/>
      <c r="AB54" s="985"/>
      <c r="AC54" s="985"/>
      <c r="AD54" s="985"/>
      <c r="AE54" s="985"/>
      <c r="AF54" s="981"/>
      <c r="AG54" s="981"/>
      <c r="AH54" s="981"/>
      <c r="AI54" s="981"/>
      <c r="AJ54" s="981"/>
      <c r="AK54" s="981"/>
      <c r="AL54" s="981"/>
      <c r="AM54" s="981"/>
      <c r="AN54" s="981"/>
      <c r="AO54" s="981"/>
      <c r="AP54" s="981"/>
      <c r="AQ54" s="981"/>
      <c r="AR54" s="981"/>
      <c r="AS54" s="979"/>
    </row>
    <row r="55" spans="1:46" ht="15" customHeight="1">
      <c r="A55" s="5"/>
      <c r="B55" s="986"/>
      <c r="C55" s="985"/>
      <c r="D55" s="979"/>
      <c r="E55" s="979"/>
      <c r="F55" s="979"/>
      <c r="G55" s="990"/>
      <c r="H55" s="990"/>
      <c r="I55" s="990"/>
      <c r="J55" s="990"/>
      <c r="K55" s="990"/>
      <c r="L55" s="990"/>
      <c r="M55" s="990"/>
      <c r="N55" s="990"/>
      <c r="O55" s="990"/>
      <c r="P55" s="990"/>
      <c r="Q55" s="990"/>
      <c r="R55" s="990"/>
      <c r="S55" s="990"/>
      <c r="T55" s="990"/>
      <c r="U55" s="990"/>
      <c r="V55" s="979"/>
      <c r="W55" s="990"/>
      <c r="X55" s="990"/>
      <c r="Y55" s="990"/>
      <c r="Z55" s="990"/>
      <c r="AA55" s="990"/>
      <c r="AB55" s="990"/>
      <c r="AC55" s="990"/>
      <c r="AD55" s="990"/>
      <c r="AE55" s="990"/>
      <c r="AF55" s="990"/>
      <c r="AG55" s="990"/>
      <c r="AH55" s="990"/>
      <c r="AI55" s="990"/>
      <c r="AJ55" s="990"/>
      <c r="AK55" s="990"/>
      <c r="AL55" s="990"/>
      <c r="AM55" s="990"/>
      <c r="AN55" s="979"/>
      <c r="AO55" s="979"/>
      <c r="AP55" s="979"/>
      <c r="AQ55" s="979"/>
      <c r="AR55" s="979"/>
      <c r="AS55" s="5"/>
    </row>
    <row r="56" spans="1:46" ht="15" customHeight="1">
      <c r="A56" s="979"/>
      <c r="B56" s="979" t="s">
        <v>3062</v>
      </c>
      <c r="C56" s="978"/>
      <c r="D56" s="978"/>
      <c r="E56" s="978"/>
      <c r="F56" s="978"/>
      <c r="G56" s="978"/>
      <c r="H56" s="978"/>
      <c r="I56" s="978"/>
      <c r="J56" s="978"/>
      <c r="K56" s="978"/>
      <c r="L56" s="978"/>
      <c r="M56" s="978"/>
      <c r="N56" s="978"/>
      <c r="O56" s="978"/>
      <c r="P56" s="978"/>
      <c r="Q56" s="978"/>
      <c r="R56" s="978"/>
      <c r="S56" s="978"/>
      <c r="T56" s="978"/>
      <c r="U56" s="978"/>
      <c r="V56" s="978"/>
      <c r="W56" s="978"/>
      <c r="X56" s="978"/>
      <c r="Y56" s="978"/>
      <c r="Z56" s="978"/>
      <c r="AA56" s="978"/>
      <c r="AB56" s="978"/>
      <c r="AC56" s="978"/>
      <c r="AD56" s="978"/>
      <c r="AE56" s="978"/>
      <c r="AF56" s="978"/>
      <c r="AG56" s="978"/>
      <c r="AH56" s="978"/>
      <c r="AI56" s="978"/>
      <c r="AJ56" s="978"/>
      <c r="AK56" s="978"/>
      <c r="AL56" s="978"/>
      <c r="AM56" s="978"/>
      <c r="AN56" s="978"/>
      <c r="AO56" s="978"/>
      <c r="AP56" s="473"/>
      <c r="AQ56" s="5"/>
      <c r="AR56" s="5"/>
      <c r="AS56" s="979"/>
    </row>
    <row r="57" spans="1:46" ht="15" customHeight="1">
      <c r="A57" s="1"/>
      <c r="AF57" s="3"/>
      <c r="AG57" s="3"/>
      <c r="AH57" s="3"/>
      <c r="AI57" s="3"/>
      <c r="AJ57" s="3"/>
      <c r="AK57" s="3"/>
      <c r="AL57" s="3"/>
      <c r="AM57" s="3"/>
      <c r="AN57" s="3"/>
      <c r="AO57" s="3"/>
      <c r="AP57" s="3"/>
      <c r="AQ57" s="3"/>
      <c r="AR57" s="1"/>
      <c r="AS57" s="1"/>
    </row>
    <row r="58" spans="1:46" ht="15" customHeight="1">
      <c r="AF58" s="3"/>
      <c r="AG58" s="3"/>
      <c r="AH58" s="3"/>
      <c r="AI58" s="3"/>
      <c r="AJ58" s="3"/>
      <c r="AK58" s="3"/>
      <c r="AL58" s="3"/>
      <c r="AM58" s="3"/>
      <c r="AN58" s="3"/>
      <c r="AO58" s="3"/>
      <c r="AP58" s="3"/>
      <c r="AQ58" s="3"/>
      <c r="AR58" s="1"/>
      <c r="AS58" s="1"/>
    </row>
    <row r="59" spans="1:46" ht="15" customHeight="1">
      <c r="AF59" s="3"/>
      <c r="AG59" s="3"/>
      <c r="AH59" s="3"/>
      <c r="AI59" s="3"/>
      <c r="AJ59" s="3"/>
      <c r="AK59" s="3"/>
      <c r="AL59" s="3"/>
      <c r="AM59" s="3"/>
      <c r="AN59" s="3"/>
      <c r="AO59" s="3"/>
      <c r="AP59" s="3"/>
      <c r="AQ59" s="3"/>
      <c r="AR59" s="1"/>
      <c r="AS59" s="1"/>
    </row>
  </sheetData>
  <sheetProtection algorithmName="SHA-512" hashValue="iaJQsL1nkfHtWnj/03FzgRoU4Ise0VCJz/H2TmgRjqu0m7HudfzraEMHSjPpZvYnPF6W/8Cc4/b/3DdDHTqg1Q==" saltValue="VmZLYSXgQLgtaByP1TlHWA==" spinCount="100000" sheet="1" objects="1" scenarios="1"/>
  <protectedRanges>
    <protectedRange sqref="G52:J52 L52:M52 O52:P52" name="範囲1_1"/>
  </protectedRanges>
  <mergeCells count="38">
    <mergeCell ref="G53:S53"/>
    <mergeCell ref="W53:AM53"/>
    <mergeCell ref="B40:AQ42"/>
    <mergeCell ref="B43:AQ44"/>
    <mergeCell ref="AR43:AS43"/>
    <mergeCell ref="B45:AQ46"/>
    <mergeCell ref="B47:AQ48"/>
    <mergeCell ref="AR47:AS47"/>
    <mergeCell ref="B49:AQ50"/>
    <mergeCell ref="AR49:AS49"/>
    <mergeCell ref="G52:J52"/>
    <mergeCell ref="L52:M52"/>
    <mergeCell ref="O52:P52"/>
    <mergeCell ref="B35:AQ36"/>
    <mergeCell ref="AR35:AS35"/>
    <mergeCell ref="B37:AQ38"/>
    <mergeCell ref="AR37:AS37"/>
    <mergeCell ref="B39:AQ39"/>
    <mergeCell ref="AR39:AS39"/>
    <mergeCell ref="B29:AQ30"/>
    <mergeCell ref="AR29:AS29"/>
    <mergeCell ref="B31:AQ32"/>
    <mergeCell ref="AR31:AS31"/>
    <mergeCell ref="B33:AQ34"/>
    <mergeCell ref="AR33:AS33"/>
    <mergeCell ref="B27:AQ28"/>
    <mergeCell ref="AR27:AS27"/>
    <mergeCell ref="B2:AQ2"/>
    <mergeCell ref="B3:AQ3"/>
    <mergeCell ref="B9:AQ13"/>
    <mergeCell ref="AR9:AS9"/>
    <mergeCell ref="B14:AQ16"/>
    <mergeCell ref="AR14:AS14"/>
    <mergeCell ref="B17:AQ18"/>
    <mergeCell ref="AR17:AS17"/>
    <mergeCell ref="C19:AP19"/>
    <mergeCell ref="B25:AQ26"/>
    <mergeCell ref="AR25:AS25"/>
  </mergeCells>
  <phoneticPr fontId="67"/>
  <printOptions horizontalCentered="1"/>
  <pageMargins left="0.51181102362204722" right="0.51181102362204722" top="0.55118110236220474" bottom="0.55118110236220474" header="0.31496062992125984" footer="0.31496062992125984"/>
  <pageSetup paperSize="9" scale="74"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47137" r:id="rId4" name="Check Box 1">
              <controlPr defaultSize="0" autoFill="0" autoLine="0" autoPict="0">
                <anchor moveWithCells="1">
                  <from>
                    <xdr:col>43</xdr:col>
                    <xdr:colOff>47625</xdr:colOff>
                    <xdr:row>7</xdr:row>
                    <xdr:rowOff>161925</xdr:rowOff>
                  </from>
                  <to>
                    <xdr:col>45</xdr:col>
                    <xdr:colOff>9525</xdr:colOff>
                    <xdr:row>9</xdr:row>
                    <xdr:rowOff>28575</xdr:rowOff>
                  </to>
                </anchor>
              </controlPr>
            </control>
          </mc:Choice>
        </mc:AlternateContent>
        <mc:AlternateContent xmlns:mc="http://schemas.openxmlformats.org/markup-compatibility/2006">
          <mc:Choice Requires="x14">
            <control shapeId="347138" r:id="rId5" name="Check Box 2">
              <controlPr defaultSize="0" autoFill="0" autoLine="0" autoPict="0">
                <anchor moveWithCells="1">
                  <from>
                    <xdr:col>43</xdr:col>
                    <xdr:colOff>47625</xdr:colOff>
                    <xdr:row>12</xdr:row>
                    <xdr:rowOff>257175</xdr:rowOff>
                  </from>
                  <to>
                    <xdr:col>45</xdr:col>
                    <xdr:colOff>9525</xdr:colOff>
                    <xdr:row>14</xdr:row>
                    <xdr:rowOff>9525</xdr:rowOff>
                  </to>
                </anchor>
              </controlPr>
            </control>
          </mc:Choice>
        </mc:AlternateContent>
        <mc:AlternateContent xmlns:mc="http://schemas.openxmlformats.org/markup-compatibility/2006">
          <mc:Choice Requires="x14">
            <control shapeId="347139" r:id="rId6" name="Check Box 3">
              <controlPr defaultSize="0" autoFill="0" autoLine="0" autoPict="0">
                <anchor moveWithCells="1">
                  <from>
                    <xdr:col>43</xdr:col>
                    <xdr:colOff>38100</xdr:colOff>
                    <xdr:row>15</xdr:row>
                    <xdr:rowOff>114300</xdr:rowOff>
                  </from>
                  <to>
                    <xdr:col>45</xdr:col>
                    <xdr:colOff>0</xdr:colOff>
                    <xdr:row>17</xdr:row>
                    <xdr:rowOff>19050</xdr:rowOff>
                  </to>
                </anchor>
              </controlPr>
            </control>
          </mc:Choice>
        </mc:AlternateContent>
        <mc:AlternateContent xmlns:mc="http://schemas.openxmlformats.org/markup-compatibility/2006">
          <mc:Choice Requires="x14">
            <control shapeId="347140" r:id="rId7" name="Check Box 4">
              <controlPr defaultSize="0" autoFill="0" autoLine="0" autoPict="0">
                <anchor moveWithCells="1">
                  <from>
                    <xdr:col>43</xdr:col>
                    <xdr:colOff>47625</xdr:colOff>
                    <xdr:row>23</xdr:row>
                    <xdr:rowOff>142875</xdr:rowOff>
                  </from>
                  <to>
                    <xdr:col>45</xdr:col>
                    <xdr:colOff>9525</xdr:colOff>
                    <xdr:row>24</xdr:row>
                    <xdr:rowOff>200025</xdr:rowOff>
                  </to>
                </anchor>
              </controlPr>
            </control>
          </mc:Choice>
        </mc:AlternateContent>
        <mc:AlternateContent xmlns:mc="http://schemas.openxmlformats.org/markup-compatibility/2006">
          <mc:Choice Requires="x14">
            <control shapeId="347141" r:id="rId8" name="Check Box 5">
              <controlPr defaultSize="0" autoFill="0" autoLine="0" autoPict="0">
                <anchor moveWithCells="1">
                  <from>
                    <xdr:col>43</xdr:col>
                    <xdr:colOff>47625</xdr:colOff>
                    <xdr:row>25</xdr:row>
                    <xdr:rowOff>152400</xdr:rowOff>
                  </from>
                  <to>
                    <xdr:col>45</xdr:col>
                    <xdr:colOff>9525</xdr:colOff>
                    <xdr:row>27</xdr:row>
                    <xdr:rowOff>28575</xdr:rowOff>
                  </to>
                </anchor>
              </controlPr>
            </control>
          </mc:Choice>
        </mc:AlternateContent>
        <mc:AlternateContent xmlns:mc="http://schemas.openxmlformats.org/markup-compatibility/2006">
          <mc:Choice Requires="x14">
            <control shapeId="347142" r:id="rId9" name="Check Box 6">
              <controlPr defaultSize="0" autoFill="0" autoLine="0" autoPict="0">
                <anchor moveWithCells="1">
                  <from>
                    <xdr:col>43</xdr:col>
                    <xdr:colOff>47625</xdr:colOff>
                    <xdr:row>27</xdr:row>
                    <xdr:rowOff>133350</xdr:rowOff>
                  </from>
                  <to>
                    <xdr:col>45</xdr:col>
                    <xdr:colOff>9525</xdr:colOff>
                    <xdr:row>29</xdr:row>
                    <xdr:rowOff>0</xdr:rowOff>
                  </to>
                </anchor>
              </controlPr>
            </control>
          </mc:Choice>
        </mc:AlternateContent>
        <mc:AlternateContent xmlns:mc="http://schemas.openxmlformats.org/markup-compatibility/2006">
          <mc:Choice Requires="x14">
            <control shapeId="347143" r:id="rId10" name="Check Box 7">
              <controlPr defaultSize="0" autoFill="0" autoLine="0" autoPict="0">
                <anchor moveWithCells="1">
                  <from>
                    <xdr:col>43</xdr:col>
                    <xdr:colOff>47625</xdr:colOff>
                    <xdr:row>29</xdr:row>
                    <xdr:rowOff>314325</xdr:rowOff>
                  </from>
                  <to>
                    <xdr:col>45</xdr:col>
                    <xdr:colOff>9525</xdr:colOff>
                    <xdr:row>31</xdr:row>
                    <xdr:rowOff>19050</xdr:rowOff>
                  </to>
                </anchor>
              </controlPr>
            </control>
          </mc:Choice>
        </mc:AlternateContent>
        <mc:AlternateContent xmlns:mc="http://schemas.openxmlformats.org/markup-compatibility/2006">
          <mc:Choice Requires="x14">
            <control shapeId="347144" r:id="rId11" name="Check Box 8">
              <controlPr defaultSize="0" autoFill="0" autoLine="0" autoPict="0">
                <anchor moveWithCells="1">
                  <from>
                    <xdr:col>43</xdr:col>
                    <xdr:colOff>47625</xdr:colOff>
                    <xdr:row>31</xdr:row>
                    <xdr:rowOff>0</xdr:rowOff>
                  </from>
                  <to>
                    <xdr:col>45</xdr:col>
                    <xdr:colOff>9525</xdr:colOff>
                    <xdr:row>33</xdr:row>
                    <xdr:rowOff>28575</xdr:rowOff>
                  </to>
                </anchor>
              </controlPr>
            </control>
          </mc:Choice>
        </mc:AlternateContent>
        <mc:AlternateContent xmlns:mc="http://schemas.openxmlformats.org/markup-compatibility/2006">
          <mc:Choice Requires="x14">
            <control shapeId="347145" r:id="rId12" name="Check Box 9">
              <controlPr defaultSize="0" autoFill="0" autoLine="0" autoPict="0">
                <anchor moveWithCells="1">
                  <from>
                    <xdr:col>43</xdr:col>
                    <xdr:colOff>47625</xdr:colOff>
                    <xdr:row>33</xdr:row>
                    <xdr:rowOff>333375</xdr:rowOff>
                  </from>
                  <to>
                    <xdr:col>45</xdr:col>
                    <xdr:colOff>9525</xdr:colOff>
                    <xdr:row>35</xdr:row>
                    <xdr:rowOff>28575</xdr:rowOff>
                  </to>
                </anchor>
              </controlPr>
            </control>
          </mc:Choice>
        </mc:AlternateContent>
        <mc:AlternateContent xmlns:mc="http://schemas.openxmlformats.org/markup-compatibility/2006">
          <mc:Choice Requires="x14">
            <control shapeId="347146" r:id="rId13" name="Check Box 10">
              <controlPr defaultSize="0" autoFill="0" autoLine="0" autoPict="0">
                <anchor moveWithCells="1">
                  <from>
                    <xdr:col>43</xdr:col>
                    <xdr:colOff>47625</xdr:colOff>
                    <xdr:row>35</xdr:row>
                    <xdr:rowOff>247650</xdr:rowOff>
                  </from>
                  <to>
                    <xdr:col>45</xdr:col>
                    <xdr:colOff>9525</xdr:colOff>
                    <xdr:row>37</xdr:row>
                    <xdr:rowOff>0</xdr:rowOff>
                  </to>
                </anchor>
              </controlPr>
            </control>
          </mc:Choice>
        </mc:AlternateContent>
        <mc:AlternateContent xmlns:mc="http://schemas.openxmlformats.org/markup-compatibility/2006">
          <mc:Choice Requires="x14">
            <control shapeId="347147" r:id="rId14" name="Check Box 11">
              <controlPr defaultSize="0" autoFill="0" autoLine="0" autoPict="0">
                <anchor moveWithCells="1">
                  <from>
                    <xdr:col>43</xdr:col>
                    <xdr:colOff>47625</xdr:colOff>
                    <xdr:row>37</xdr:row>
                    <xdr:rowOff>619125</xdr:rowOff>
                  </from>
                  <to>
                    <xdr:col>45</xdr:col>
                    <xdr:colOff>9525</xdr:colOff>
                    <xdr:row>39</xdr:row>
                    <xdr:rowOff>9525</xdr:rowOff>
                  </to>
                </anchor>
              </controlPr>
            </control>
          </mc:Choice>
        </mc:AlternateContent>
        <mc:AlternateContent xmlns:mc="http://schemas.openxmlformats.org/markup-compatibility/2006">
          <mc:Choice Requires="x14">
            <control shapeId="347148" r:id="rId15" name="Check Box 12">
              <controlPr defaultSize="0" autoFill="0" autoLine="0" autoPict="0">
                <anchor moveWithCells="1">
                  <from>
                    <xdr:col>43</xdr:col>
                    <xdr:colOff>47625</xdr:colOff>
                    <xdr:row>41</xdr:row>
                    <xdr:rowOff>466725</xdr:rowOff>
                  </from>
                  <to>
                    <xdr:col>45</xdr:col>
                    <xdr:colOff>9525</xdr:colOff>
                    <xdr:row>43</xdr:row>
                    <xdr:rowOff>19050</xdr:rowOff>
                  </to>
                </anchor>
              </controlPr>
            </control>
          </mc:Choice>
        </mc:AlternateContent>
        <mc:AlternateContent xmlns:mc="http://schemas.openxmlformats.org/markup-compatibility/2006">
          <mc:Choice Requires="x14">
            <control shapeId="347149" r:id="rId16" name="Check Box 13">
              <controlPr defaultSize="0" autoFill="0" autoLine="0" autoPict="0">
                <anchor moveWithCells="1">
                  <from>
                    <xdr:col>43</xdr:col>
                    <xdr:colOff>47625</xdr:colOff>
                    <xdr:row>45</xdr:row>
                    <xdr:rowOff>228600</xdr:rowOff>
                  </from>
                  <to>
                    <xdr:col>45</xdr:col>
                    <xdr:colOff>9525</xdr:colOff>
                    <xdr:row>47</xdr:row>
                    <xdr:rowOff>19050</xdr:rowOff>
                  </to>
                </anchor>
              </controlPr>
            </control>
          </mc:Choice>
        </mc:AlternateContent>
        <mc:AlternateContent xmlns:mc="http://schemas.openxmlformats.org/markup-compatibility/2006">
          <mc:Choice Requires="x14">
            <control shapeId="347150" r:id="rId17" name="Check Box 14">
              <controlPr defaultSize="0" autoFill="0" autoLine="0" autoPict="0">
                <anchor moveWithCells="1">
                  <from>
                    <xdr:col>43</xdr:col>
                    <xdr:colOff>47625</xdr:colOff>
                    <xdr:row>47</xdr:row>
                    <xdr:rowOff>171450</xdr:rowOff>
                  </from>
                  <to>
                    <xdr:col>45</xdr:col>
                    <xdr:colOff>9525</xdr:colOff>
                    <xdr:row>49</xdr:row>
                    <xdr:rowOff>9525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1C800-9E83-45EC-96AB-BF35BC19355B}">
  <sheetPr codeName="Sheet5"/>
  <dimension ref="A1:BR251"/>
  <sheetViews>
    <sheetView view="pageBreakPreview" zoomScale="85" zoomScaleNormal="100" zoomScaleSheetLayoutView="85" workbookViewId="0">
      <selection activeCell="K3" sqref="K3:L3"/>
    </sheetView>
  </sheetViews>
  <sheetFormatPr defaultColWidth="8.75" defaultRowHeight="13.5"/>
  <cols>
    <col min="1" max="1" width="21.5" style="380" customWidth="1"/>
    <col min="2" max="2" width="18.25" style="380" customWidth="1"/>
    <col min="3" max="15" width="14.625" style="380" customWidth="1"/>
    <col min="16" max="16" width="8.75" style="380" customWidth="1"/>
    <col min="17" max="19" width="8.75" style="380" hidden="1" customWidth="1"/>
    <col min="20" max="21" width="0" style="380" hidden="1" customWidth="1"/>
    <col min="22" max="16384" width="8.75" style="380"/>
  </cols>
  <sheetData>
    <row r="1" spans="1:70">
      <c r="A1" s="378" t="s">
        <v>2551</v>
      </c>
    </row>
    <row r="2" spans="1:70" s="1" customFormat="1" ht="21" customHeight="1">
      <c r="A2" s="1128" t="s">
        <v>2552</v>
      </c>
      <c r="B2" s="1128"/>
      <c r="C2" s="1128"/>
      <c r="D2" s="1128"/>
      <c r="E2" s="1128"/>
      <c r="F2" s="381"/>
      <c r="G2" s="381"/>
      <c r="H2" s="381"/>
      <c r="I2" s="381"/>
      <c r="J2" s="381"/>
      <c r="K2" s="381"/>
      <c r="L2" s="381"/>
      <c r="M2" s="381"/>
      <c r="N2" s="381"/>
      <c r="O2" s="381"/>
      <c r="Q2" s="6"/>
      <c r="R2" s="6"/>
      <c r="S2" s="6"/>
      <c r="T2" s="6"/>
      <c r="U2" s="6"/>
      <c r="V2" s="6"/>
      <c r="W2" s="6"/>
      <c r="X2" s="6"/>
      <c r="Y2" s="6"/>
      <c r="Z2" s="6"/>
      <c r="AA2" s="6"/>
      <c r="AB2" s="6"/>
      <c r="AC2" s="6"/>
      <c r="AD2" s="4"/>
      <c r="AG2" s="6"/>
      <c r="AH2" s="4"/>
      <c r="AI2" s="4"/>
      <c r="BG2" s="1128"/>
      <c r="BH2" s="1128"/>
      <c r="BI2" s="1128"/>
      <c r="BJ2" s="1128"/>
      <c r="BK2" s="1128"/>
      <c r="BL2" s="1128"/>
      <c r="BM2" s="1128"/>
      <c r="BN2" s="1128"/>
      <c r="BO2" s="1128"/>
      <c r="BQ2" s="6"/>
      <c r="BR2" s="6"/>
    </row>
    <row r="3" spans="1:70">
      <c r="A3" s="382" t="s">
        <v>2553</v>
      </c>
    </row>
    <row r="4" spans="1:70">
      <c r="A4" s="382" t="s">
        <v>2554</v>
      </c>
    </row>
    <row r="5" spans="1:70" ht="18" customHeight="1">
      <c r="A5" s="1104" t="s">
        <v>2876</v>
      </c>
      <c r="B5" s="1105"/>
      <c r="C5" s="1094"/>
      <c r="D5" s="1095"/>
      <c r="E5" s="1096"/>
      <c r="F5" s="383"/>
      <c r="G5" s="383"/>
      <c r="H5" s="383"/>
      <c r="I5" s="383"/>
      <c r="J5" s="383"/>
      <c r="K5" s="383"/>
      <c r="L5" s="383"/>
      <c r="M5" s="383"/>
      <c r="N5" s="383"/>
      <c r="O5" s="383"/>
    </row>
    <row r="6" spans="1:70" ht="18" customHeight="1">
      <c r="A6" s="1092" t="s">
        <v>3027</v>
      </c>
      <c r="B6" s="384" t="s">
        <v>2555</v>
      </c>
      <c r="C6" s="1098"/>
      <c r="D6" s="1099"/>
      <c r="E6" s="1100"/>
      <c r="F6" s="385"/>
      <c r="G6" s="385"/>
      <c r="H6" s="385"/>
      <c r="I6" s="385"/>
      <c r="J6" s="385"/>
      <c r="K6" s="385"/>
      <c r="L6" s="385"/>
      <c r="M6" s="385"/>
      <c r="N6" s="385"/>
      <c r="O6" s="385"/>
    </row>
    <row r="7" spans="1:70" ht="18" customHeight="1">
      <c r="A7" s="1092"/>
      <c r="B7" s="384" t="s">
        <v>2556</v>
      </c>
      <c r="C7" s="1094"/>
      <c r="D7" s="1095"/>
      <c r="E7" s="1096"/>
      <c r="F7" s="383"/>
      <c r="G7" s="383"/>
      <c r="H7" s="383"/>
      <c r="I7" s="383"/>
      <c r="J7" s="383"/>
      <c r="K7" s="383"/>
      <c r="L7" s="383"/>
      <c r="M7" s="383"/>
      <c r="N7" s="383"/>
      <c r="O7" s="383"/>
    </row>
    <row r="8" spans="1:70" ht="18" customHeight="1">
      <c r="A8" s="1092"/>
      <c r="B8" s="384" t="s">
        <v>2557</v>
      </c>
      <c r="C8" s="1094"/>
      <c r="D8" s="1095"/>
      <c r="E8" s="1096"/>
      <c r="F8" s="383"/>
      <c r="G8" s="383"/>
      <c r="H8" s="383"/>
      <c r="I8" s="383"/>
      <c r="J8" s="383"/>
      <c r="K8" s="383"/>
      <c r="L8" s="383"/>
      <c r="M8" s="383"/>
      <c r="N8" s="383"/>
      <c r="O8" s="383"/>
    </row>
    <row r="9" spans="1:70" ht="18" customHeight="1">
      <c r="A9" s="1092"/>
      <c r="B9" s="384" t="s">
        <v>2558</v>
      </c>
      <c r="C9" s="1094"/>
      <c r="D9" s="1095"/>
      <c r="E9" s="1096"/>
      <c r="F9" s="383"/>
      <c r="G9" s="383"/>
      <c r="H9" s="383"/>
      <c r="I9" s="383"/>
      <c r="J9" s="383"/>
      <c r="K9" s="383"/>
      <c r="L9" s="383"/>
      <c r="M9" s="383"/>
      <c r="N9" s="383"/>
      <c r="O9" s="383"/>
    </row>
    <row r="10" spans="1:70" ht="18" customHeight="1">
      <c r="A10" s="1092" t="s">
        <v>2878</v>
      </c>
      <c r="B10" s="384" t="s">
        <v>2559</v>
      </c>
      <c r="C10" s="1094"/>
      <c r="D10" s="1095"/>
      <c r="E10" s="1096"/>
      <c r="F10" s="383"/>
      <c r="G10" s="383"/>
      <c r="H10" s="383"/>
      <c r="I10" s="383"/>
      <c r="J10" s="383"/>
      <c r="K10" s="383"/>
      <c r="L10" s="383"/>
      <c r="M10" s="383"/>
      <c r="N10" s="383"/>
      <c r="O10" s="383"/>
    </row>
    <row r="11" spans="1:70" ht="18" customHeight="1">
      <c r="A11" s="1093"/>
      <c r="B11" s="384" t="s">
        <v>2560</v>
      </c>
      <c r="C11" s="1094"/>
      <c r="D11" s="1095"/>
      <c r="E11" s="1096"/>
      <c r="F11" s="383"/>
      <c r="G11" s="383"/>
      <c r="H11" s="383"/>
      <c r="I11" s="383"/>
      <c r="J11" s="383"/>
      <c r="K11" s="383"/>
      <c r="L11" s="383"/>
      <c r="M11" s="383"/>
      <c r="N11" s="383"/>
      <c r="O11" s="383"/>
    </row>
    <row r="12" spans="1:70" ht="18" customHeight="1">
      <c r="A12" s="1092" t="s">
        <v>2561</v>
      </c>
      <c r="B12" s="384" t="s">
        <v>2562</v>
      </c>
      <c r="C12" s="1094"/>
      <c r="D12" s="1095"/>
      <c r="E12" s="1096"/>
      <c r="F12" s="383"/>
      <c r="G12" s="383"/>
      <c r="H12" s="383"/>
      <c r="I12" s="383"/>
      <c r="J12" s="383"/>
      <c r="K12" s="383"/>
      <c r="L12" s="383"/>
      <c r="M12" s="383"/>
      <c r="N12" s="383"/>
      <c r="O12" s="383"/>
    </row>
    <row r="13" spans="1:70" ht="18" customHeight="1">
      <c r="A13" s="1092"/>
      <c r="B13" s="384" t="s">
        <v>2560</v>
      </c>
      <c r="C13" s="1094"/>
      <c r="D13" s="1095"/>
      <c r="E13" s="1096"/>
      <c r="F13" s="383"/>
      <c r="G13" s="383"/>
      <c r="H13" s="383"/>
      <c r="I13" s="383"/>
      <c r="J13" s="383"/>
      <c r="K13" s="383"/>
      <c r="L13" s="383"/>
      <c r="M13" s="383"/>
      <c r="N13" s="383"/>
      <c r="O13" s="383"/>
    </row>
    <row r="14" spans="1:70" ht="18" customHeight="1">
      <c r="A14" s="1092"/>
      <c r="B14" s="384" t="s">
        <v>2563</v>
      </c>
      <c r="C14" s="1125"/>
      <c r="D14" s="1126"/>
      <c r="E14" s="1127"/>
      <c r="F14" s="383"/>
      <c r="G14" s="383"/>
      <c r="H14" s="383"/>
      <c r="I14" s="383"/>
      <c r="J14" s="383"/>
      <c r="K14" s="383"/>
      <c r="L14" s="383"/>
      <c r="M14" s="383"/>
      <c r="N14" s="383"/>
      <c r="O14" s="383"/>
    </row>
    <row r="15" spans="1:70" ht="18" customHeight="1">
      <c r="A15" s="1092"/>
      <c r="B15" s="384" t="s">
        <v>2564</v>
      </c>
      <c r="C15" s="1094"/>
      <c r="D15" s="1095"/>
      <c r="E15" s="1096"/>
      <c r="F15" s="383"/>
      <c r="G15" s="383"/>
      <c r="H15" s="383"/>
      <c r="I15" s="383"/>
      <c r="J15" s="383"/>
      <c r="K15" s="383"/>
      <c r="L15" s="383"/>
      <c r="M15" s="383"/>
      <c r="N15" s="383"/>
      <c r="O15" s="383"/>
    </row>
    <row r="16" spans="1:70" ht="15" customHeight="1">
      <c r="A16" s="386"/>
      <c r="B16" s="387"/>
      <c r="C16" s="388"/>
      <c r="D16" s="388"/>
      <c r="E16" s="388"/>
      <c r="F16" s="389"/>
      <c r="G16" s="389"/>
      <c r="H16" s="389"/>
      <c r="I16" s="389"/>
      <c r="J16" s="389"/>
      <c r="K16" s="389"/>
      <c r="L16" s="389"/>
      <c r="M16" s="389"/>
      <c r="N16" s="389"/>
      <c r="O16" s="389"/>
    </row>
    <row r="17" spans="1:15" ht="18" customHeight="1">
      <c r="A17" s="390" t="s">
        <v>2565</v>
      </c>
      <c r="B17" s="391"/>
      <c r="C17" s="392"/>
      <c r="D17" s="392"/>
      <c r="E17" s="392"/>
      <c r="F17" s="389"/>
      <c r="G17" s="389"/>
      <c r="H17" s="389"/>
      <c r="I17" s="389"/>
      <c r="J17" s="389"/>
      <c r="K17" s="389"/>
      <c r="L17" s="389"/>
      <c r="M17" s="389"/>
      <c r="N17" s="389"/>
      <c r="O17" s="389"/>
    </row>
    <row r="18" spans="1:15" ht="18" customHeight="1">
      <c r="A18" s="1104" t="s">
        <v>2566</v>
      </c>
      <c r="B18" s="1105"/>
      <c r="C18" s="1106" t="s">
        <v>2745</v>
      </c>
      <c r="D18" s="1107"/>
      <c r="E18" s="1108"/>
      <c r="F18" s="393"/>
      <c r="G18" s="393"/>
      <c r="H18" s="393"/>
      <c r="I18" s="393"/>
      <c r="J18" s="393"/>
      <c r="K18" s="393"/>
      <c r="L18" s="393"/>
      <c r="M18" s="393"/>
      <c r="N18" s="393"/>
      <c r="O18" s="393"/>
    </row>
    <row r="19" spans="1:15" ht="18" customHeight="1">
      <c r="A19" s="1104" t="s">
        <v>2876</v>
      </c>
      <c r="B19" s="1105"/>
      <c r="C19" s="1094"/>
      <c r="D19" s="1095"/>
      <c r="E19" s="1096"/>
      <c r="F19" s="383"/>
      <c r="G19" s="383"/>
      <c r="H19" s="383"/>
      <c r="I19" s="383"/>
      <c r="J19" s="383"/>
      <c r="K19" s="383"/>
      <c r="L19" s="383"/>
      <c r="M19" s="383"/>
      <c r="N19" s="383"/>
      <c r="O19" s="383"/>
    </row>
    <row r="20" spans="1:15" ht="18" customHeight="1">
      <c r="A20" s="1092" t="s">
        <v>3027</v>
      </c>
      <c r="B20" s="384" t="s">
        <v>2555</v>
      </c>
      <c r="C20" s="1098"/>
      <c r="D20" s="1099"/>
      <c r="E20" s="1100"/>
      <c r="F20" s="385"/>
      <c r="G20" s="385"/>
      <c r="H20" s="385"/>
      <c r="I20" s="385"/>
      <c r="J20" s="385"/>
      <c r="K20" s="385"/>
      <c r="L20" s="385"/>
      <c r="M20" s="385"/>
      <c r="N20" s="385"/>
      <c r="O20" s="385"/>
    </row>
    <row r="21" spans="1:15" ht="18" customHeight="1">
      <c r="A21" s="1092"/>
      <c r="B21" s="384" t="s">
        <v>2556</v>
      </c>
      <c r="C21" s="1094"/>
      <c r="D21" s="1095"/>
      <c r="E21" s="1096"/>
      <c r="F21" s="383"/>
      <c r="G21" s="383"/>
      <c r="H21" s="383"/>
      <c r="I21" s="383"/>
      <c r="J21" s="383"/>
      <c r="K21" s="383"/>
      <c r="L21" s="383"/>
      <c r="M21" s="383"/>
      <c r="N21" s="383"/>
      <c r="O21" s="383"/>
    </row>
    <row r="22" spans="1:15" ht="18" customHeight="1">
      <c r="A22" s="1092"/>
      <c r="B22" s="384" t="s">
        <v>2557</v>
      </c>
      <c r="C22" s="1094"/>
      <c r="D22" s="1095"/>
      <c r="E22" s="1096"/>
      <c r="F22" s="383"/>
      <c r="G22" s="383"/>
      <c r="H22" s="383"/>
      <c r="I22" s="383"/>
      <c r="J22" s="383"/>
      <c r="K22" s="383"/>
      <c r="L22" s="383"/>
      <c r="M22" s="383"/>
      <c r="N22" s="383"/>
      <c r="O22" s="383"/>
    </row>
    <row r="23" spans="1:15" ht="18" customHeight="1">
      <c r="A23" s="1092"/>
      <c r="B23" s="384" t="s">
        <v>2558</v>
      </c>
      <c r="C23" s="1094"/>
      <c r="D23" s="1095"/>
      <c r="E23" s="1096"/>
      <c r="F23" s="383"/>
      <c r="G23" s="383"/>
      <c r="H23" s="383"/>
      <c r="I23" s="383"/>
      <c r="J23" s="383"/>
      <c r="K23" s="383"/>
      <c r="L23" s="383"/>
      <c r="M23" s="383"/>
      <c r="N23" s="383"/>
      <c r="O23" s="383"/>
    </row>
    <row r="24" spans="1:15" ht="18" customHeight="1">
      <c r="A24" s="1092" t="s">
        <v>2878</v>
      </c>
      <c r="B24" s="384" t="s">
        <v>2559</v>
      </c>
      <c r="C24" s="1094"/>
      <c r="D24" s="1095"/>
      <c r="E24" s="1096"/>
      <c r="F24" s="383"/>
      <c r="G24" s="383"/>
      <c r="H24" s="383"/>
      <c r="I24" s="383"/>
      <c r="J24" s="383"/>
      <c r="K24" s="383"/>
      <c r="L24" s="383"/>
      <c r="M24" s="383"/>
      <c r="N24" s="383"/>
      <c r="O24" s="383"/>
    </row>
    <row r="25" spans="1:15" ht="18" customHeight="1">
      <c r="A25" s="1093"/>
      <c r="B25" s="384" t="s">
        <v>2560</v>
      </c>
      <c r="C25" s="1094"/>
      <c r="D25" s="1095"/>
      <c r="E25" s="1096"/>
      <c r="F25" s="383"/>
      <c r="G25" s="383"/>
      <c r="H25" s="383"/>
      <c r="I25" s="383"/>
      <c r="J25" s="383"/>
      <c r="K25" s="383"/>
      <c r="L25" s="383"/>
      <c r="M25" s="383"/>
      <c r="N25" s="383"/>
      <c r="O25" s="383"/>
    </row>
    <row r="26" spans="1:15" ht="18" customHeight="1">
      <c r="A26" s="1092" t="s">
        <v>2561</v>
      </c>
      <c r="B26" s="384" t="s">
        <v>2562</v>
      </c>
      <c r="C26" s="1094"/>
      <c r="D26" s="1095"/>
      <c r="E26" s="1096"/>
      <c r="F26" s="383"/>
      <c r="G26" s="383"/>
      <c r="H26" s="383"/>
      <c r="I26" s="383"/>
      <c r="J26" s="383"/>
      <c r="K26" s="383"/>
      <c r="L26" s="383"/>
      <c r="M26" s="383"/>
      <c r="N26" s="383"/>
      <c r="O26" s="383"/>
    </row>
    <row r="27" spans="1:15" ht="18" customHeight="1">
      <c r="A27" s="1092"/>
      <c r="B27" s="384" t="s">
        <v>2560</v>
      </c>
      <c r="C27" s="1094"/>
      <c r="D27" s="1095"/>
      <c r="E27" s="1096"/>
      <c r="F27" s="383"/>
      <c r="G27" s="383"/>
      <c r="H27" s="383"/>
      <c r="I27" s="383"/>
      <c r="J27" s="383"/>
      <c r="K27" s="383"/>
      <c r="L27" s="383"/>
      <c r="M27" s="383"/>
      <c r="N27" s="383"/>
      <c r="O27" s="383"/>
    </row>
    <row r="28" spans="1:15" ht="18" customHeight="1">
      <c r="A28" s="1092"/>
      <c r="B28" s="384" t="s">
        <v>2563</v>
      </c>
      <c r="C28" s="1094"/>
      <c r="D28" s="1095"/>
      <c r="E28" s="1096"/>
      <c r="F28" s="383"/>
      <c r="G28" s="383"/>
      <c r="H28" s="383"/>
      <c r="I28" s="383"/>
      <c r="J28" s="383"/>
      <c r="K28" s="383"/>
      <c r="L28" s="383"/>
      <c r="M28" s="383"/>
      <c r="N28" s="383"/>
      <c r="O28" s="383"/>
    </row>
    <row r="29" spans="1:15" ht="18" customHeight="1">
      <c r="A29" s="1092"/>
      <c r="B29" s="384" t="s">
        <v>2564</v>
      </c>
      <c r="C29" s="1094"/>
      <c r="D29" s="1095"/>
      <c r="E29" s="1096"/>
      <c r="F29" s="383"/>
      <c r="G29" s="383"/>
      <c r="H29" s="383"/>
      <c r="I29" s="383"/>
      <c r="J29" s="383"/>
      <c r="K29" s="383"/>
      <c r="L29" s="383"/>
      <c r="M29" s="383"/>
      <c r="N29" s="383"/>
      <c r="O29" s="383"/>
    </row>
    <row r="30" spans="1:15" ht="15" customHeight="1">
      <c r="A30" s="386"/>
      <c r="B30" s="387"/>
      <c r="C30" s="388"/>
      <c r="D30" s="388"/>
      <c r="E30" s="388"/>
      <c r="F30" s="389"/>
      <c r="G30" s="389"/>
      <c r="H30" s="389"/>
      <c r="I30" s="389"/>
      <c r="J30" s="389"/>
      <c r="K30" s="389"/>
      <c r="L30" s="389"/>
      <c r="M30" s="389"/>
      <c r="N30" s="389"/>
      <c r="O30" s="389"/>
    </row>
    <row r="31" spans="1:15" ht="18" customHeight="1">
      <c r="A31" s="390" t="s">
        <v>2567</v>
      </c>
      <c r="B31" s="391"/>
      <c r="C31" s="392"/>
      <c r="D31" s="392"/>
      <c r="E31" s="392"/>
      <c r="F31" s="389"/>
      <c r="G31" s="389"/>
      <c r="H31" s="389"/>
      <c r="I31" s="389"/>
      <c r="J31" s="389"/>
      <c r="K31" s="389"/>
      <c r="L31" s="389"/>
      <c r="M31" s="389"/>
      <c r="N31" s="389"/>
      <c r="O31" s="389"/>
    </row>
    <row r="32" spans="1:15" ht="18" customHeight="1">
      <c r="A32" s="1104" t="s">
        <v>2566</v>
      </c>
      <c r="B32" s="1105"/>
      <c r="C32" s="1106" t="s">
        <v>2745</v>
      </c>
      <c r="D32" s="1107"/>
      <c r="E32" s="1108"/>
      <c r="F32" s="393"/>
      <c r="G32" s="393"/>
      <c r="H32" s="393"/>
      <c r="I32" s="393"/>
      <c r="J32" s="393"/>
      <c r="K32" s="393"/>
      <c r="L32" s="393"/>
      <c r="M32" s="393"/>
      <c r="N32" s="393"/>
      <c r="O32" s="393"/>
    </row>
    <row r="33" spans="1:15" ht="18" customHeight="1">
      <c r="A33" s="1104" t="s">
        <v>2876</v>
      </c>
      <c r="B33" s="1105"/>
      <c r="C33" s="1094"/>
      <c r="D33" s="1095"/>
      <c r="E33" s="1096"/>
      <c r="F33" s="383"/>
      <c r="G33" s="383"/>
      <c r="H33" s="383"/>
      <c r="I33" s="383"/>
      <c r="J33" s="383"/>
      <c r="K33" s="383"/>
      <c r="L33" s="383"/>
      <c r="M33" s="383"/>
      <c r="N33" s="383"/>
      <c r="O33" s="383"/>
    </row>
    <row r="34" spans="1:15" ht="18" customHeight="1">
      <c r="A34" s="1092" t="s">
        <v>3027</v>
      </c>
      <c r="B34" s="384" t="s">
        <v>2555</v>
      </c>
      <c r="C34" s="1098"/>
      <c r="D34" s="1099"/>
      <c r="E34" s="1100"/>
      <c r="F34" s="385"/>
      <c r="G34" s="385"/>
      <c r="H34" s="385"/>
      <c r="I34" s="385"/>
      <c r="J34" s="385"/>
      <c r="K34" s="385"/>
      <c r="L34" s="385"/>
      <c r="M34" s="385"/>
      <c r="N34" s="385"/>
      <c r="O34" s="385"/>
    </row>
    <row r="35" spans="1:15" ht="18" customHeight="1">
      <c r="A35" s="1092"/>
      <c r="B35" s="384" t="s">
        <v>2556</v>
      </c>
      <c r="C35" s="1094"/>
      <c r="D35" s="1095"/>
      <c r="E35" s="1096"/>
      <c r="F35" s="383"/>
      <c r="G35" s="383"/>
      <c r="H35" s="383"/>
      <c r="I35" s="383"/>
      <c r="J35" s="383"/>
      <c r="K35" s="383"/>
      <c r="L35" s="383"/>
      <c r="M35" s="383"/>
      <c r="N35" s="383"/>
      <c r="O35" s="383"/>
    </row>
    <row r="36" spans="1:15" ht="18" customHeight="1">
      <c r="A36" s="1092"/>
      <c r="B36" s="384" t="s">
        <v>2557</v>
      </c>
      <c r="C36" s="1094"/>
      <c r="D36" s="1095"/>
      <c r="E36" s="1096"/>
      <c r="F36" s="383"/>
      <c r="G36" s="383"/>
      <c r="H36" s="383"/>
      <c r="I36" s="383"/>
      <c r="J36" s="383"/>
      <c r="K36" s="383"/>
      <c r="L36" s="383"/>
      <c r="M36" s="383"/>
      <c r="N36" s="383"/>
      <c r="O36" s="383"/>
    </row>
    <row r="37" spans="1:15" ht="18" customHeight="1">
      <c r="A37" s="1092"/>
      <c r="B37" s="384" t="s">
        <v>2558</v>
      </c>
      <c r="C37" s="1094"/>
      <c r="D37" s="1095"/>
      <c r="E37" s="1096"/>
      <c r="F37" s="383"/>
      <c r="G37" s="383"/>
      <c r="H37" s="383"/>
      <c r="I37" s="383"/>
      <c r="J37" s="383"/>
      <c r="K37" s="383"/>
      <c r="L37" s="383"/>
      <c r="M37" s="383"/>
      <c r="N37" s="383"/>
      <c r="O37" s="383"/>
    </row>
    <row r="38" spans="1:15" ht="18" customHeight="1">
      <c r="A38" s="1092" t="s">
        <v>2878</v>
      </c>
      <c r="B38" s="384" t="s">
        <v>2559</v>
      </c>
      <c r="C38" s="1094"/>
      <c r="D38" s="1095"/>
      <c r="E38" s="1096"/>
      <c r="F38" s="383"/>
      <c r="G38" s="383"/>
      <c r="H38" s="383"/>
      <c r="I38" s="383"/>
      <c r="J38" s="383"/>
      <c r="K38" s="383"/>
      <c r="L38" s="383"/>
      <c r="M38" s="383"/>
      <c r="N38" s="383"/>
      <c r="O38" s="383"/>
    </row>
    <row r="39" spans="1:15" ht="18" customHeight="1">
      <c r="A39" s="1093"/>
      <c r="B39" s="384" t="s">
        <v>2560</v>
      </c>
      <c r="C39" s="1094"/>
      <c r="D39" s="1095"/>
      <c r="E39" s="1096"/>
      <c r="F39" s="383"/>
      <c r="G39" s="383"/>
      <c r="H39" s="383"/>
      <c r="I39" s="383"/>
      <c r="J39" s="383"/>
      <c r="K39" s="383"/>
      <c r="L39" s="383"/>
      <c r="M39" s="383"/>
      <c r="N39" s="383"/>
      <c r="O39" s="383"/>
    </row>
    <row r="40" spans="1:15" ht="18" customHeight="1">
      <c r="A40" s="1092" t="s">
        <v>2561</v>
      </c>
      <c r="B40" s="384" t="s">
        <v>2562</v>
      </c>
      <c r="C40" s="1094"/>
      <c r="D40" s="1095"/>
      <c r="E40" s="1096"/>
      <c r="F40" s="383"/>
      <c r="G40" s="383"/>
      <c r="H40" s="383"/>
      <c r="I40" s="383"/>
      <c r="J40" s="383"/>
      <c r="K40" s="383"/>
      <c r="L40" s="383"/>
      <c r="M40" s="383"/>
      <c r="N40" s="383"/>
      <c r="O40" s="383"/>
    </row>
    <row r="41" spans="1:15" ht="18" customHeight="1">
      <c r="A41" s="1092"/>
      <c r="B41" s="384" t="s">
        <v>2560</v>
      </c>
      <c r="C41" s="1094"/>
      <c r="D41" s="1095"/>
      <c r="E41" s="1096"/>
      <c r="F41" s="383"/>
      <c r="G41" s="383"/>
      <c r="H41" s="383"/>
      <c r="I41" s="383"/>
      <c r="J41" s="383"/>
      <c r="K41" s="383"/>
      <c r="L41" s="383"/>
      <c r="M41" s="383"/>
      <c r="N41" s="383"/>
      <c r="O41" s="383"/>
    </row>
    <row r="42" spans="1:15" ht="18" customHeight="1">
      <c r="A42" s="1092"/>
      <c r="B42" s="384" t="s">
        <v>2563</v>
      </c>
      <c r="C42" s="1094"/>
      <c r="D42" s="1095"/>
      <c r="E42" s="1096"/>
      <c r="F42" s="383"/>
      <c r="G42" s="383"/>
      <c r="H42" s="383"/>
      <c r="I42" s="383"/>
      <c r="J42" s="383"/>
      <c r="K42" s="383"/>
      <c r="L42" s="383"/>
      <c r="M42" s="383"/>
      <c r="N42" s="383"/>
      <c r="O42" s="383"/>
    </row>
    <row r="43" spans="1:15" ht="18" customHeight="1">
      <c r="A43" s="1092"/>
      <c r="B43" s="384" t="s">
        <v>2564</v>
      </c>
      <c r="C43" s="1094"/>
      <c r="D43" s="1095"/>
      <c r="E43" s="1096"/>
      <c r="F43" s="383"/>
      <c r="G43" s="383"/>
      <c r="H43" s="383"/>
      <c r="I43" s="383"/>
      <c r="J43" s="383"/>
      <c r="K43" s="383"/>
      <c r="L43" s="383"/>
      <c r="M43" s="383"/>
      <c r="N43" s="383"/>
      <c r="O43" s="383"/>
    </row>
    <row r="44" spans="1:15" ht="18" customHeight="1">
      <c r="A44" s="390" t="s">
        <v>2568</v>
      </c>
      <c r="B44" s="391"/>
      <c r="C44" s="392"/>
      <c r="D44" s="392"/>
      <c r="E44" s="392"/>
      <c r="F44" s="389"/>
      <c r="G44" s="389"/>
      <c r="H44" s="389"/>
      <c r="I44" s="389"/>
      <c r="J44" s="389"/>
      <c r="K44" s="389"/>
      <c r="L44" s="389"/>
      <c r="M44" s="389"/>
      <c r="N44" s="389"/>
      <c r="O44" s="389"/>
    </row>
    <row r="45" spans="1:15" ht="18" customHeight="1">
      <c r="A45" s="1104" t="s">
        <v>2566</v>
      </c>
      <c r="B45" s="1105"/>
      <c r="C45" s="1106" t="s">
        <v>2745</v>
      </c>
      <c r="D45" s="1107"/>
      <c r="E45" s="1108"/>
      <c r="F45" s="393"/>
      <c r="G45" s="393"/>
      <c r="H45" s="393"/>
      <c r="I45" s="393"/>
      <c r="J45" s="393"/>
      <c r="K45" s="393"/>
      <c r="L45" s="393"/>
      <c r="M45" s="393"/>
      <c r="N45" s="393"/>
      <c r="O45" s="393"/>
    </row>
    <row r="46" spans="1:15" ht="18" customHeight="1">
      <c r="A46" s="1104" t="s">
        <v>2876</v>
      </c>
      <c r="B46" s="1105"/>
      <c r="C46" s="1094"/>
      <c r="D46" s="1095"/>
      <c r="E46" s="1096"/>
      <c r="F46" s="383"/>
      <c r="G46" s="383"/>
      <c r="H46" s="383"/>
      <c r="I46" s="383"/>
      <c r="J46" s="383"/>
      <c r="K46" s="383"/>
      <c r="L46" s="383"/>
      <c r="M46" s="383"/>
      <c r="N46" s="383"/>
      <c r="O46" s="383"/>
    </row>
    <row r="47" spans="1:15" ht="18" customHeight="1">
      <c r="A47" s="1092" t="s">
        <v>3027</v>
      </c>
      <c r="B47" s="384" t="s">
        <v>2555</v>
      </c>
      <c r="C47" s="1098"/>
      <c r="D47" s="1099"/>
      <c r="E47" s="1100"/>
      <c r="F47" s="385"/>
      <c r="G47" s="385"/>
      <c r="H47" s="385"/>
      <c r="I47" s="385"/>
      <c r="J47" s="385"/>
      <c r="K47" s="385"/>
      <c r="L47" s="385"/>
      <c r="M47" s="385"/>
      <c r="N47" s="385"/>
      <c r="O47" s="385"/>
    </row>
    <row r="48" spans="1:15" ht="18" customHeight="1">
      <c r="A48" s="1092"/>
      <c r="B48" s="384" t="s">
        <v>2556</v>
      </c>
      <c r="C48" s="1094"/>
      <c r="D48" s="1095"/>
      <c r="E48" s="1096"/>
      <c r="F48" s="383"/>
      <c r="G48" s="383"/>
      <c r="H48" s="383"/>
      <c r="I48" s="383"/>
      <c r="J48" s="383"/>
      <c r="K48" s="383"/>
      <c r="L48" s="383"/>
      <c r="M48" s="383"/>
      <c r="N48" s="383"/>
      <c r="O48" s="383"/>
    </row>
    <row r="49" spans="1:15" ht="18" customHeight="1">
      <c r="A49" s="1092"/>
      <c r="B49" s="384" t="s">
        <v>2557</v>
      </c>
      <c r="C49" s="1094"/>
      <c r="D49" s="1095"/>
      <c r="E49" s="1096"/>
      <c r="F49" s="383"/>
      <c r="G49" s="383"/>
      <c r="H49" s="383"/>
      <c r="I49" s="383"/>
      <c r="J49" s="383"/>
      <c r="K49" s="383"/>
      <c r="L49" s="383"/>
      <c r="M49" s="383"/>
      <c r="N49" s="383"/>
      <c r="O49" s="383"/>
    </row>
    <row r="50" spans="1:15" ht="18" customHeight="1">
      <c r="A50" s="1092"/>
      <c r="B50" s="384" t="s">
        <v>2558</v>
      </c>
      <c r="C50" s="1094"/>
      <c r="D50" s="1095"/>
      <c r="E50" s="1096"/>
      <c r="F50" s="383"/>
      <c r="G50" s="383"/>
      <c r="H50" s="383"/>
      <c r="I50" s="383"/>
      <c r="J50" s="383"/>
      <c r="K50" s="383"/>
      <c r="L50" s="383"/>
      <c r="M50" s="383"/>
      <c r="N50" s="383"/>
      <c r="O50" s="383"/>
    </row>
    <row r="51" spans="1:15" ht="18" customHeight="1">
      <c r="A51" s="1092" t="s">
        <v>2878</v>
      </c>
      <c r="B51" s="384" t="s">
        <v>2559</v>
      </c>
      <c r="C51" s="1094"/>
      <c r="D51" s="1095"/>
      <c r="E51" s="1096"/>
      <c r="F51" s="383"/>
      <c r="G51" s="383"/>
      <c r="H51" s="383"/>
      <c r="I51" s="383"/>
      <c r="J51" s="383"/>
      <c r="K51" s="383"/>
      <c r="L51" s="383"/>
      <c r="M51" s="383"/>
      <c r="N51" s="383"/>
      <c r="O51" s="383"/>
    </row>
    <row r="52" spans="1:15" ht="18" customHeight="1">
      <c r="A52" s="1093"/>
      <c r="B52" s="384" t="s">
        <v>2560</v>
      </c>
      <c r="C52" s="1094"/>
      <c r="D52" s="1095"/>
      <c r="E52" s="1096"/>
      <c r="F52" s="383"/>
      <c r="G52" s="383"/>
      <c r="H52" s="383"/>
      <c r="I52" s="383"/>
      <c r="J52" s="383"/>
      <c r="K52" s="383"/>
      <c r="L52" s="383"/>
      <c r="M52" s="383"/>
      <c r="N52" s="383"/>
      <c r="O52" s="383"/>
    </row>
    <row r="53" spans="1:15" ht="18" customHeight="1">
      <c r="A53" s="1092" t="s">
        <v>2561</v>
      </c>
      <c r="B53" s="384" t="s">
        <v>2562</v>
      </c>
      <c r="C53" s="1094"/>
      <c r="D53" s="1095"/>
      <c r="E53" s="1096"/>
      <c r="F53" s="383"/>
      <c r="G53" s="383"/>
      <c r="H53" s="383"/>
      <c r="I53" s="383"/>
      <c r="J53" s="383"/>
      <c r="K53" s="383"/>
      <c r="L53" s="383"/>
      <c r="M53" s="383"/>
      <c r="N53" s="383"/>
      <c r="O53" s="383"/>
    </row>
    <row r="54" spans="1:15" ht="18" customHeight="1">
      <c r="A54" s="1092"/>
      <c r="B54" s="384" t="s">
        <v>2560</v>
      </c>
      <c r="C54" s="1094"/>
      <c r="D54" s="1095"/>
      <c r="E54" s="1096"/>
      <c r="F54" s="383"/>
      <c r="G54" s="383"/>
      <c r="H54" s="383"/>
      <c r="I54" s="383"/>
      <c r="J54" s="383"/>
      <c r="K54" s="383"/>
      <c r="L54" s="383"/>
      <c r="M54" s="383"/>
      <c r="N54" s="383"/>
      <c r="O54" s="383"/>
    </row>
    <row r="55" spans="1:15" ht="18" customHeight="1">
      <c r="A55" s="1092"/>
      <c r="B55" s="384" t="s">
        <v>2563</v>
      </c>
      <c r="C55" s="1094"/>
      <c r="D55" s="1095"/>
      <c r="E55" s="1096"/>
      <c r="F55" s="383"/>
      <c r="G55" s="383"/>
      <c r="H55" s="383"/>
      <c r="I55" s="383"/>
      <c r="J55" s="383"/>
      <c r="K55" s="383"/>
      <c r="L55" s="383"/>
      <c r="M55" s="383"/>
      <c r="N55" s="383"/>
      <c r="O55" s="383"/>
    </row>
    <row r="56" spans="1:15" ht="18" customHeight="1">
      <c r="A56" s="1092"/>
      <c r="B56" s="384" t="s">
        <v>2564</v>
      </c>
      <c r="C56" s="1094"/>
      <c r="D56" s="1095"/>
      <c r="E56" s="1096"/>
      <c r="F56" s="383"/>
      <c r="G56" s="383"/>
      <c r="H56" s="383"/>
      <c r="I56" s="383"/>
      <c r="J56" s="383"/>
      <c r="K56" s="383"/>
      <c r="L56" s="383"/>
      <c r="M56" s="383"/>
      <c r="N56" s="383"/>
      <c r="O56" s="383"/>
    </row>
    <row r="57" spans="1:15" ht="15" customHeight="1">
      <c r="A57" s="386"/>
      <c r="B57" s="387"/>
      <c r="C57" s="388"/>
      <c r="D57" s="388"/>
      <c r="E57" s="388"/>
      <c r="F57" s="389"/>
      <c r="G57" s="389"/>
      <c r="H57" s="389"/>
      <c r="I57" s="389"/>
      <c r="J57" s="389"/>
      <c r="K57" s="389"/>
      <c r="L57" s="389"/>
      <c r="M57" s="389"/>
      <c r="N57" s="389"/>
      <c r="O57" s="389"/>
    </row>
    <row r="58" spans="1:15" ht="18" customHeight="1">
      <c r="A58" s="390" t="s">
        <v>2569</v>
      </c>
      <c r="B58" s="391"/>
      <c r="C58" s="392"/>
      <c r="D58" s="392"/>
      <c r="E58" s="392"/>
      <c r="F58" s="389"/>
      <c r="G58" s="389"/>
      <c r="H58" s="389"/>
      <c r="I58" s="389"/>
      <c r="J58" s="389"/>
      <c r="K58" s="389"/>
      <c r="L58" s="389"/>
      <c r="M58" s="389"/>
      <c r="N58" s="389"/>
      <c r="O58" s="389"/>
    </row>
    <row r="59" spans="1:15" ht="18" customHeight="1">
      <c r="A59" s="1104" t="s">
        <v>2876</v>
      </c>
      <c r="B59" s="1105"/>
      <c r="C59" s="1094"/>
      <c r="D59" s="1095"/>
      <c r="E59" s="1096"/>
      <c r="F59" s="383"/>
      <c r="G59" s="383"/>
      <c r="H59" s="383"/>
      <c r="I59" s="383"/>
      <c r="J59" s="383"/>
      <c r="K59" s="383"/>
      <c r="L59" s="383"/>
      <c r="M59" s="383"/>
      <c r="N59" s="383"/>
      <c r="O59" s="383"/>
    </row>
    <row r="60" spans="1:15" ht="18" customHeight="1">
      <c r="A60" s="1092" t="s">
        <v>2877</v>
      </c>
      <c r="B60" s="384" t="s">
        <v>2555</v>
      </c>
      <c r="C60" s="1098"/>
      <c r="D60" s="1099"/>
      <c r="E60" s="1100"/>
      <c r="F60" s="385"/>
      <c r="G60" s="385"/>
      <c r="H60" s="385"/>
      <c r="I60" s="385"/>
      <c r="J60" s="385"/>
      <c r="K60" s="385"/>
      <c r="L60" s="385"/>
      <c r="M60" s="385"/>
      <c r="N60" s="385"/>
      <c r="O60" s="385"/>
    </row>
    <row r="61" spans="1:15" ht="18" customHeight="1">
      <c r="A61" s="1092"/>
      <c r="B61" s="384" t="s">
        <v>2556</v>
      </c>
      <c r="C61" s="1094"/>
      <c r="D61" s="1095"/>
      <c r="E61" s="1096"/>
      <c r="F61" s="383"/>
      <c r="G61" s="383"/>
      <c r="H61" s="383"/>
      <c r="I61" s="383"/>
      <c r="J61" s="383"/>
      <c r="K61" s="383"/>
      <c r="L61" s="383"/>
      <c r="M61" s="383"/>
      <c r="N61" s="383"/>
      <c r="O61" s="383"/>
    </row>
    <row r="62" spans="1:15" ht="18" customHeight="1">
      <c r="A62" s="1092"/>
      <c r="B62" s="384" t="s">
        <v>2557</v>
      </c>
      <c r="C62" s="1094"/>
      <c r="D62" s="1095"/>
      <c r="E62" s="1096"/>
      <c r="F62" s="383"/>
      <c r="G62" s="383"/>
      <c r="H62" s="383"/>
      <c r="I62" s="383"/>
      <c r="J62" s="383"/>
      <c r="K62" s="383"/>
      <c r="L62" s="383"/>
      <c r="M62" s="383"/>
      <c r="N62" s="383"/>
      <c r="O62" s="383"/>
    </row>
    <row r="63" spans="1:15" ht="18" customHeight="1">
      <c r="A63" s="1092"/>
      <c r="B63" s="384" t="s">
        <v>2558</v>
      </c>
      <c r="C63" s="1094"/>
      <c r="D63" s="1095"/>
      <c r="E63" s="1096"/>
      <c r="F63" s="383"/>
      <c r="G63" s="383"/>
      <c r="H63" s="383"/>
      <c r="I63" s="383"/>
      <c r="J63" s="383"/>
      <c r="K63" s="383"/>
      <c r="L63" s="383"/>
      <c r="M63" s="383"/>
      <c r="N63" s="383"/>
      <c r="O63" s="383"/>
    </row>
    <row r="64" spans="1:15" ht="18" customHeight="1">
      <c r="A64" s="1092" t="s">
        <v>2878</v>
      </c>
      <c r="B64" s="384" t="s">
        <v>2559</v>
      </c>
      <c r="C64" s="1094"/>
      <c r="D64" s="1095"/>
      <c r="E64" s="1096"/>
      <c r="F64" s="383"/>
      <c r="G64" s="383"/>
      <c r="H64" s="383"/>
      <c r="I64" s="383"/>
      <c r="J64" s="383"/>
      <c r="K64" s="383"/>
      <c r="L64" s="383"/>
      <c r="M64" s="383"/>
      <c r="N64" s="383"/>
      <c r="O64" s="383"/>
    </row>
    <row r="65" spans="1:17" ht="18" customHeight="1">
      <c r="A65" s="1093"/>
      <c r="B65" s="384" t="s">
        <v>2560</v>
      </c>
      <c r="C65" s="1094"/>
      <c r="D65" s="1095"/>
      <c r="E65" s="1096"/>
      <c r="F65" s="383"/>
      <c r="G65" s="383"/>
      <c r="H65" s="383"/>
      <c r="I65" s="383"/>
      <c r="J65" s="383"/>
      <c r="K65" s="383"/>
      <c r="L65" s="383"/>
      <c r="M65" s="383"/>
      <c r="N65" s="383"/>
      <c r="O65" s="383"/>
    </row>
    <row r="66" spans="1:17" ht="18" customHeight="1">
      <c r="A66" s="1092" t="s">
        <v>2561</v>
      </c>
      <c r="B66" s="384" t="s">
        <v>2562</v>
      </c>
      <c r="C66" s="1094"/>
      <c r="D66" s="1095"/>
      <c r="E66" s="1096"/>
      <c r="F66" s="383"/>
      <c r="G66" s="383"/>
      <c r="H66" s="383"/>
      <c r="I66" s="383"/>
      <c r="J66" s="383"/>
      <c r="K66" s="383"/>
      <c r="L66" s="383"/>
      <c r="M66" s="383"/>
      <c r="N66" s="383"/>
      <c r="O66" s="383"/>
      <c r="Q66" s="965" t="s">
        <v>3051</v>
      </c>
    </row>
    <row r="67" spans="1:17" ht="18" customHeight="1">
      <c r="A67" s="1092"/>
      <c r="B67" s="384" t="s">
        <v>2560</v>
      </c>
      <c r="C67" s="1094"/>
      <c r="D67" s="1095"/>
      <c r="E67" s="1096"/>
      <c r="F67" s="383"/>
      <c r="G67" s="383"/>
      <c r="H67" s="383"/>
      <c r="I67" s="383"/>
      <c r="J67" s="383"/>
      <c r="K67" s="383"/>
      <c r="L67" s="383"/>
      <c r="M67" s="383"/>
      <c r="N67" s="383"/>
      <c r="O67" s="383"/>
      <c r="Q67" s="394" t="s">
        <v>2936</v>
      </c>
    </row>
    <row r="68" spans="1:17" ht="18" customHeight="1">
      <c r="A68" s="1092"/>
      <c r="B68" s="384" t="s">
        <v>2563</v>
      </c>
      <c r="C68" s="1094"/>
      <c r="D68" s="1095"/>
      <c r="E68" s="1096"/>
      <c r="F68" s="383"/>
      <c r="G68" s="383"/>
      <c r="H68" s="383"/>
      <c r="I68" s="383"/>
      <c r="J68" s="383"/>
      <c r="K68" s="383"/>
      <c r="L68" s="383"/>
      <c r="M68" s="383"/>
      <c r="N68" s="383"/>
      <c r="O68" s="383"/>
      <c r="Q68" s="965" t="s">
        <v>3052</v>
      </c>
    </row>
    <row r="69" spans="1:17" ht="18" customHeight="1">
      <c r="A69" s="1092"/>
      <c r="B69" s="384" t="s">
        <v>2564</v>
      </c>
      <c r="C69" s="1094"/>
      <c r="D69" s="1095"/>
      <c r="E69" s="1096"/>
      <c r="F69" s="383"/>
      <c r="G69" s="383"/>
      <c r="H69" s="383"/>
      <c r="I69" s="383"/>
      <c r="J69" s="383"/>
      <c r="K69" s="383"/>
      <c r="L69" s="383"/>
      <c r="M69" s="383"/>
      <c r="N69" s="383"/>
      <c r="O69" s="383"/>
      <c r="Q69" s="394" t="s">
        <v>2937</v>
      </c>
    </row>
    <row r="70" spans="1:17" ht="15" customHeight="1">
      <c r="A70" s="386"/>
      <c r="B70" s="387"/>
      <c r="C70" s="388"/>
      <c r="D70" s="388"/>
      <c r="E70" s="388"/>
      <c r="F70" s="389"/>
      <c r="G70" s="389"/>
      <c r="H70" s="389"/>
      <c r="I70" s="389"/>
      <c r="J70" s="389"/>
      <c r="K70" s="389"/>
      <c r="L70" s="389"/>
      <c r="M70" s="389"/>
      <c r="N70" s="389"/>
      <c r="O70" s="389"/>
      <c r="Q70" s="394" t="s">
        <v>2938</v>
      </c>
    </row>
    <row r="71" spans="1:17" ht="18" customHeight="1">
      <c r="A71" s="1097" t="s">
        <v>2883</v>
      </c>
      <c r="B71" s="1097"/>
      <c r="C71" s="392"/>
      <c r="D71" s="392"/>
      <c r="E71" s="392"/>
      <c r="F71" s="389"/>
      <c r="G71" s="389"/>
      <c r="H71" s="389"/>
      <c r="I71" s="389"/>
      <c r="J71" s="389"/>
      <c r="K71" s="389"/>
      <c r="L71" s="389"/>
      <c r="M71" s="389"/>
      <c r="N71" s="389"/>
      <c r="O71" s="389"/>
      <c r="Q71" s="394" t="s">
        <v>2939</v>
      </c>
    </row>
    <row r="72" spans="1:17" ht="18" customHeight="1">
      <c r="A72" s="1093" t="s">
        <v>2903</v>
      </c>
      <c r="B72" s="1093"/>
      <c r="C72" s="1094"/>
      <c r="D72" s="1123"/>
      <c r="E72" s="1124"/>
      <c r="F72" s="383"/>
      <c r="G72" s="383"/>
      <c r="H72" s="383"/>
      <c r="I72" s="383"/>
      <c r="J72" s="383"/>
      <c r="K72" s="383"/>
      <c r="L72" s="383"/>
      <c r="M72" s="383"/>
      <c r="N72" s="383"/>
      <c r="O72" s="383"/>
      <c r="Q72" s="382" t="s">
        <v>2746</v>
      </c>
    </row>
    <row r="73" spans="1:17" ht="18" customHeight="1">
      <c r="A73" s="1104" t="s">
        <v>2737</v>
      </c>
      <c r="B73" s="1105"/>
      <c r="C73" s="1106" t="s">
        <v>3051</v>
      </c>
      <c r="D73" s="1107"/>
      <c r="E73" s="1108"/>
      <c r="F73" s="383"/>
      <c r="G73" s="383"/>
      <c r="H73" s="383"/>
      <c r="I73" s="383"/>
      <c r="J73" s="383"/>
      <c r="K73" s="383"/>
      <c r="L73" s="383"/>
      <c r="M73" s="383"/>
      <c r="N73" s="383"/>
      <c r="O73" s="383"/>
      <c r="Q73" s="382" t="s">
        <v>2751</v>
      </c>
    </row>
    <row r="74" spans="1:17" ht="18" customHeight="1">
      <c r="A74" s="1092" t="s">
        <v>2570</v>
      </c>
      <c r="B74" s="384" t="s">
        <v>2555</v>
      </c>
      <c r="C74" s="1098"/>
      <c r="D74" s="1099"/>
      <c r="E74" s="1100"/>
      <c r="F74" s="385"/>
      <c r="G74" s="385"/>
      <c r="H74" s="385"/>
      <c r="I74" s="385"/>
      <c r="J74" s="385"/>
      <c r="K74" s="385"/>
      <c r="L74" s="385"/>
      <c r="M74" s="385"/>
      <c r="N74" s="385"/>
      <c r="O74" s="385"/>
      <c r="Q74" s="382" t="s">
        <v>2747</v>
      </c>
    </row>
    <row r="75" spans="1:17" ht="18" customHeight="1">
      <c r="A75" s="1092"/>
      <c r="B75" s="384" t="s">
        <v>2556</v>
      </c>
      <c r="C75" s="1094"/>
      <c r="D75" s="1095"/>
      <c r="E75" s="1096"/>
      <c r="F75" s="383"/>
      <c r="G75" s="383"/>
      <c r="H75" s="383"/>
      <c r="I75" s="383"/>
      <c r="J75" s="383"/>
      <c r="K75" s="383"/>
      <c r="L75" s="383"/>
      <c r="M75" s="383"/>
      <c r="N75" s="383"/>
      <c r="O75" s="383"/>
      <c r="Q75" s="382" t="s">
        <v>2748</v>
      </c>
    </row>
    <row r="76" spans="1:17" ht="18" customHeight="1">
      <c r="A76" s="1092"/>
      <c r="B76" s="384" t="s">
        <v>2557</v>
      </c>
      <c r="C76" s="1098"/>
      <c r="D76" s="1099"/>
      <c r="E76" s="1100"/>
      <c r="F76" s="385"/>
      <c r="G76" s="385"/>
      <c r="H76" s="385"/>
      <c r="I76" s="385"/>
      <c r="J76" s="385"/>
      <c r="K76" s="385"/>
      <c r="L76" s="385"/>
      <c r="M76" s="385"/>
      <c r="N76" s="385"/>
      <c r="O76" s="385"/>
      <c r="Q76" s="382" t="s">
        <v>2749</v>
      </c>
    </row>
    <row r="77" spans="1:17" ht="18" customHeight="1">
      <c r="A77" s="1092"/>
      <c r="B77" s="384" t="s">
        <v>2558</v>
      </c>
      <c r="C77" s="1094"/>
      <c r="D77" s="1095"/>
      <c r="E77" s="1096"/>
      <c r="F77" s="383"/>
      <c r="G77" s="383"/>
      <c r="H77" s="383"/>
      <c r="I77" s="383"/>
      <c r="J77" s="383"/>
      <c r="K77" s="383"/>
      <c r="L77" s="383"/>
      <c r="M77" s="383"/>
      <c r="N77" s="383"/>
      <c r="O77" s="383"/>
      <c r="Q77" s="395" t="s">
        <v>2750</v>
      </c>
    </row>
    <row r="78" spans="1:17" ht="18" customHeight="1">
      <c r="A78" s="1092" t="s">
        <v>2879</v>
      </c>
      <c r="B78" s="384" t="s">
        <v>2880</v>
      </c>
      <c r="C78" s="1094"/>
      <c r="D78" s="1095"/>
      <c r="E78" s="1096"/>
      <c r="F78" s="383"/>
      <c r="G78" s="383"/>
      <c r="H78" s="383"/>
      <c r="I78" s="383"/>
      <c r="J78" s="383"/>
      <c r="K78" s="383"/>
      <c r="L78" s="383"/>
      <c r="M78" s="383"/>
      <c r="N78" s="383"/>
      <c r="O78" s="383"/>
    </row>
    <row r="79" spans="1:17" ht="18" customHeight="1">
      <c r="A79" s="1093"/>
      <c r="B79" s="384" t="s">
        <v>2738</v>
      </c>
      <c r="C79" s="1094"/>
      <c r="D79" s="1095"/>
      <c r="E79" s="1096"/>
      <c r="F79" s="383"/>
      <c r="G79" s="383"/>
      <c r="H79" s="383"/>
      <c r="I79" s="383"/>
      <c r="J79" s="383"/>
      <c r="K79" s="383"/>
      <c r="L79" s="383"/>
      <c r="M79" s="383"/>
      <c r="N79" s="383"/>
      <c r="O79" s="383"/>
    </row>
    <row r="80" spans="1:17" ht="18" customHeight="1">
      <c r="A80" s="396"/>
      <c r="B80" s="397"/>
      <c r="C80" s="389"/>
      <c r="D80" s="389"/>
      <c r="E80" s="389"/>
      <c r="F80" s="389"/>
      <c r="G80" s="389"/>
      <c r="H80" s="389"/>
      <c r="I80" s="389"/>
      <c r="J80" s="389"/>
      <c r="K80" s="389"/>
      <c r="L80" s="389"/>
      <c r="M80" s="389"/>
      <c r="N80" s="389"/>
      <c r="O80" s="389"/>
    </row>
    <row r="81" spans="1:17" ht="18" customHeight="1">
      <c r="A81" s="1097" t="s">
        <v>2884</v>
      </c>
      <c r="B81" s="1097"/>
      <c r="C81" s="392"/>
      <c r="D81" s="392"/>
      <c r="E81" s="392"/>
      <c r="F81" s="389"/>
      <c r="G81" s="389"/>
      <c r="H81" s="389"/>
      <c r="I81" s="389"/>
      <c r="J81" s="389"/>
      <c r="K81" s="389"/>
      <c r="L81" s="389"/>
      <c r="M81" s="389"/>
      <c r="N81" s="389"/>
      <c r="O81" s="389"/>
    </row>
    <row r="82" spans="1:17" ht="18" customHeight="1">
      <c r="A82" s="1093" t="s">
        <v>2903</v>
      </c>
      <c r="B82" s="1093"/>
      <c r="C82" s="1094"/>
      <c r="D82" s="1095"/>
      <c r="E82" s="1096"/>
      <c r="F82" s="383"/>
      <c r="G82" s="383"/>
      <c r="H82" s="383"/>
      <c r="I82" s="383"/>
      <c r="J82" s="383"/>
      <c r="K82" s="383"/>
      <c r="L82" s="383"/>
      <c r="M82" s="383"/>
      <c r="N82" s="383"/>
      <c r="O82" s="383"/>
    </row>
    <row r="83" spans="1:17" ht="18" customHeight="1">
      <c r="A83" s="1104" t="s">
        <v>2737</v>
      </c>
      <c r="B83" s="1105"/>
      <c r="C83" s="1106" t="s">
        <v>2573</v>
      </c>
      <c r="D83" s="1107"/>
      <c r="E83" s="1108"/>
      <c r="F83" s="383"/>
      <c r="G83" s="383"/>
      <c r="H83" s="383"/>
      <c r="I83" s="383"/>
      <c r="J83" s="383"/>
      <c r="K83" s="383"/>
      <c r="L83" s="383"/>
      <c r="M83" s="383"/>
      <c r="N83" s="383"/>
      <c r="O83" s="383"/>
      <c r="Q83" s="398"/>
    </row>
    <row r="84" spans="1:17" ht="18" customHeight="1">
      <c r="A84" s="1092" t="s">
        <v>2570</v>
      </c>
      <c r="B84" s="384" t="s">
        <v>2555</v>
      </c>
      <c r="C84" s="1098"/>
      <c r="D84" s="1099"/>
      <c r="E84" s="1100"/>
      <c r="F84" s="385"/>
      <c r="G84" s="385"/>
      <c r="H84" s="385"/>
      <c r="I84" s="385"/>
      <c r="J84" s="385"/>
      <c r="K84" s="385"/>
      <c r="L84" s="385"/>
      <c r="M84" s="385"/>
      <c r="N84" s="385"/>
      <c r="O84" s="385"/>
      <c r="Q84" s="398"/>
    </row>
    <row r="85" spans="1:17" ht="18" customHeight="1">
      <c r="A85" s="1092"/>
      <c r="B85" s="384" t="s">
        <v>2556</v>
      </c>
      <c r="C85" s="1094"/>
      <c r="D85" s="1095"/>
      <c r="E85" s="1096"/>
      <c r="F85" s="383"/>
      <c r="G85" s="383"/>
      <c r="H85" s="383"/>
      <c r="I85" s="383"/>
      <c r="J85" s="383"/>
      <c r="K85" s="383"/>
      <c r="L85" s="383"/>
      <c r="M85" s="383"/>
      <c r="N85" s="383"/>
      <c r="O85" s="383"/>
    </row>
    <row r="86" spans="1:17" ht="18" customHeight="1">
      <c r="A86" s="1092"/>
      <c r="B86" s="384" t="s">
        <v>2557</v>
      </c>
      <c r="C86" s="1098"/>
      <c r="D86" s="1099"/>
      <c r="E86" s="1100"/>
      <c r="F86" s="385"/>
      <c r="G86" s="385"/>
      <c r="H86" s="385"/>
      <c r="I86" s="385"/>
      <c r="J86" s="385"/>
      <c r="K86" s="385"/>
      <c r="L86" s="385"/>
      <c r="M86" s="385"/>
      <c r="N86" s="385"/>
      <c r="O86" s="385"/>
    </row>
    <row r="87" spans="1:17" ht="18" customHeight="1">
      <c r="A87" s="1092"/>
      <c r="B87" s="384" t="s">
        <v>2558</v>
      </c>
      <c r="C87" s="1094"/>
      <c r="D87" s="1095"/>
      <c r="E87" s="1096"/>
      <c r="F87" s="383"/>
      <c r="G87" s="383"/>
      <c r="H87" s="383"/>
      <c r="I87" s="383"/>
      <c r="J87" s="383"/>
      <c r="K87" s="383"/>
      <c r="L87" s="383"/>
      <c r="M87" s="383"/>
      <c r="N87" s="383"/>
      <c r="O87" s="383"/>
    </row>
    <row r="88" spans="1:17" ht="18" customHeight="1">
      <c r="A88" s="1092" t="s">
        <v>2879</v>
      </c>
      <c r="B88" s="384" t="s">
        <v>2880</v>
      </c>
      <c r="C88" s="1094"/>
      <c r="D88" s="1095"/>
      <c r="E88" s="1096"/>
      <c r="F88" s="383"/>
      <c r="G88" s="383"/>
      <c r="H88" s="383"/>
      <c r="I88" s="383"/>
      <c r="J88" s="383"/>
      <c r="K88" s="383"/>
      <c r="L88" s="383"/>
      <c r="M88" s="383"/>
      <c r="N88" s="383"/>
      <c r="O88" s="383"/>
    </row>
    <row r="89" spans="1:17" ht="18" customHeight="1">
      <c r="A89" s="1093"/>
      <c r="B89" s="384" t="s">
        <v>2738</v>
      </c>
      <c r="C89" s="1094"/>
      <c r="D89" s="1095"/>
      <c r="E89" s="1096"/>
      <c r="F89" s="383"/>
      <c r="G89" s="383"/>
      <c r="H89" s="383"/>
      <c r="I89" s="383"/>
      <c r="J89" s="383"/>
      <c r="K89" s="383"/>
      <c r="L89" s="383"/>
      <c r="M89" s="383"/>
      <c r="N89" s="383"/>
      <c r="O89" s="383"/>
    </row>
    <row r="90" spans="1:17" ht="18" customHeight="1">
      <c r="A90" s="396"/>
      <c r="B90" s="397"/>
      <c r="C90" s="389"/>
      <c r="D90" s="389"/>
      <c r="E90" s="389"/>
      <c r="F90" s="389"/>
      <c r="G90" s="389"/>
      <c r="H90" s="389"/>
      <c r="I90" s="389"/>
      <c r="J90" s="389"/>
      <c r="K90" s="389"/>
      <c r="L90" s="389"/>
      <c r="M90" s="389"/>
      <c r="N90" s="389"/>
      <c r="O90" s="389"/>
    </row>
    <row r="91" spans="1:17" ht="18" customHeight="1">
      <c r="A91" s="1097" t="s">
        <v>2885</v>
      </c>
      <c r="B91" s="1097"/>
      <c r="C91" s="392"/>
      <c r="D91" s="392"/>
      <c r="E91" s="392"/>
      <c r="F91" s="389"/>
      <c r="G91" s="389"/>
      <c r="H91" s="389"/>
      <c r="I91" s="389"/>
      <c r="J91" s="389"/>
      <c r="K91" s="389"/>
      <c r="L91" s="389"/>
      <c r="M91" s="389"/>
      <c r="N91" s="389"/>
      <c r="O91" s="389"/>
    </row>
    <row r="92" spans="1:17" ht="18" customHeight="1">
      <c r="A92" s="1093" t="s">
        <v>2903</v>
      </c>
      <c r="B92" s="1093"/>
      <c r="C92" s="1094"/>
      <c r="D92" s="1095"/>
      <c r="E92" s="1096"/>
      <c r="F92" s="383"/>
      <c r="G92" s="383"/>
      <c r="H92" s="383"/>
      <c r="I92" s="383"/>
      <c r="J92" s="383"/>
      <c r="K92" s="383"/>
      <c r="L92" s="383"/>
      <c r="M92" s="383"/>
      <c r="N92" s="383"/>
      <c r="O92" s="383"/>
    </row>
    <row r="93" spans="1:17" ht="18" customHeight="1">
      <c r="A93" s="1104" t="s">
        <v>2737</v>
      </c>
      <c r="B93" s="1105"/>
      <c r="C93" s="1106" t="s">
        <v>2573</v>
      </c>
      <c r="D93" s="1107"/>
      <c r="E93" s="1108"/>
      <c r="F93" s="383"/>
      <c r="G93" s="383"/>
      <c r="H93" s="383"/>
      <c r="I93" s="383"/>
      <c r="J93" s="383"/>
      <c r="K93" s="383"/>
      <c r="L93" s="383"/>
      <c r="M93" s="383"/>
      <c r="N93" s="383"/>
      <c r="O93" s="383"/>
      <c r="Q93" s="398"/>
    </row>
    <row r="94" spans="1:17" ht="18" customHeight="1">
      <c r="A94" s="1092" t="s">
        <v>2570</v>
      </c>
      <c r="B94" s="384" t="s">
        <v>2555</v>
      </c>
      <c r="C94" s="1098"/>
      <c r="D94" s="1099"/>
      <c r="E94" s="1100"/>
      <c r="F94" s="385"/>
      <c r="G94" s="385"/>
      <c r="H94" s="385"/>
      <c r="I94" s="385"/>
      <c r="J94" s="385"/>
      <c r="K94" s="385"/>
      <c r="L94" s="385"/>
      <c r="M94" s="385"/>
      <c r="N94" s="385"/>
      <c r="O94" s="385"/>
      <c r="Q94" s="398"/>
    </row>
    <row r="95" spans="1:17" ht="18" customHeight="1">
      <c r="A95" s="1092"/>
      <c r="B95" s="384" t="s">
        <v>2556</v>
      </c>
      <c r="C95" s="1094"/>
      <c r="D95" s="1095"/>
      <c r="E95" s="1096"/>
      <c r="F95" s="383"/>
      <c r="G95" s="383"/>
      <c r="H95" s="383"/>
      <c r="I95" s="383"/>
      <c r="J95" s="383"/>
      <c r="K95" s="383"/>
      <c r="L95" s="383"/>
      <c r="M95" s="383"/>
      <c r="N95" s="383"/>
      <c r="O95" s="383"/>
    </row>
    <row r="96" spans="1:17" ht="18" customHeight="1">
      <c r="A96" s="1092"/>
      <c r="B96" s="384" t="s">
        <v>2557</v>
      </c>
      <c r="C96" s="1098"/>
      <c r="D96" s="1099"/>
      <c r="E96" s="1100"/>
      <c r="F96" s="385"/>
      <c r="G96" s="385"/>
      <c r="H96" s="385"/>
      <c r="I96" s="385"/>
      <c r="J96" s="385"/>
      <c r="K96" s="385"/>
      <c r="L96" s="385"/>
      <c r="M96" s="385"/>
      <c r="N96" s="385"/>
      <c r="O96" s="385"/>
    </row>
    <row r="97" spans="1:17" ht="18" customHeight="1">
      <c r="A97" s="1092"/>
      <c r="B97" s="384" t="s">
        <v>2558</v>
      </c>
      <c r="C97" s="1094"/>
      <c r="D97" s="1095"/>
      <c r="E97" s="1096"/>
      <c r="F97" s="383"/>
      <c r="G97" s="383"/>
      <c r="H97" s="383"/>
      <c r="I97" s="383"/>
      <c r="J97" s="383"/>
      <c r="K97" s="383"/>
      <c r="L97" s="383"/>
      <c r="M97" s="383"/>
      <c r="N97" s="383"/>
      <c r="O97" s="383"/>
    </row>
    <row r="98" spans="1:17" ht="18" customHeight="1">
      <c r="A98" s="1092" t="s">
        <v>2879</v>
      </c>
      <c r="B98" s="384" t="s">
        <v>2880</v>
      </c>
      <c r="C98" s="1094"/>
      <c r="D98" s="1095"/>
      <c r="E98" s="1096"/>
      <c r="F98" s="383"/>
      <c r="G98" s="383"/>
      <c r="H98" s="383"/>
      <c r="I98" s="383"/>
      <c r="J98" s="383"/>
      <c r="K98" s="383"/>
      <c r="L98" s="383"/>
      <c r="M98" s="383"/>
      <c r="N98" s="383"/>
      <c r="O98" s="383"/>
    </row>
    <row r="99" spans="1:17" ht="18" customHeight="1">
      <c r="A99" s="1093"/>
      <c r="B99" s="384" t="s">
        <v>2738</v>
      </c>
      <c r="C99" s="1094"/>
      <c r="D99" s="1095"/>
      <c r="E99" s="1096"/>
      <c r="F99" s="383"/>
      <c r="G99" s="383"/>
      <c r="H99" s="383"/>
      <c r="I99" s="383"/>
      <c r="J99" s="383"/>
      <c r="K99" s="383"/>
      <c r="L99" s="383"/>
      <c r="M99" s="383"/>
      <c r="N99" s="383"/>
      <c r="O99" s="383"/>
    </row>
    <row r="100" spans="1:17" ht="18" customHeight="1">
      <c r="A100" s="396"/>
      <c r="B100" s="397"/>
      <c r="C100" s="389"/>
      <c r="D100" s="389"/>
      <c r="E100" s="389"/>
      <c r="F100" s="389"/>
      <c r="G100" s="389"/>
      <c r="H100" s="389"/>
      <c r="I100" s="389"/>
      <c r="J100" s="389"/>
      <c r="K100" s="389"/>
      <c r="L100" s="389"/>
      <c r="M100" s="389"/>
      <c r="N100" s="389"/>
      <c r="O100" s="389"/>
    </row>
    <row r="101" spans="1:17" ht="18" customHeight="1">
      <c r="A101" s="1097" t="s">
        <v>2886</v>
      </c>
      <c r="B101" s="1097"/>
      <c r="C101" s="392"/>
      <c r="D101" s="392"/>
      <c r="E101" s="392"/>
      <c r="F101" s="389"/>
      <c r="G101" s="389"/>
      <c r="H101" s="389"/>
      <c r="I101" s="389"/>
      <c r="J101" s="389"/>
      <c r="K101" s="389"/>
      <c r="L101" s="389"/>
      <c r="M101" s="389"/>
      <c r="N101" s="389"/>
      <c r="O101" s="389"/>
    </row>
    <row r="102" spans="1:17" ht="18" customHeight="1">
      <c r="A102" s="1093" t="s">
        <v>2903</v>
      </c>
      <c r="B102" s="1093"/>
      <c r="C102" s="1094"/>
      <c r="D102" s="1095"/>
      <c r="E102" s="1096"/>
      <c r="F102" s="383"/>
      <c r="G102" s="383"/>
      <c r="H102" s="383"/>
      <c r="I102" s="383"/>
      <c r="J102" s="383"/>
      <c r="K102" s="383"/>
      <c r="L102" s="383"/>
      <c r="M102" s="383"/>
      <c r="N102" s="383"/>
      <c r="O102" s="383"/>
    </row>
    <row r="103" spans="1:17" ht="18" customHeight="1">
      <c r="A103" s="1104" t="s">
        <v>2737</v>
      </c>
      <c r="B103" s="1105"/>
      <c r="C103" s="1106" t="s">
        <v>2573</v>
      </c>
      <c r="D103" s="1107"/>
      <c r="E103" s="1108"/>
      <c r="F103" s="383"/>
      <c r="G103" s="383"/>
      <c r="H103" s="383"/>
      <c r="I103" s="383"/>
      <c r="J103" s="383"/>
      <c r="K103" s="383"/>
      <c r="L103" s="383"/>
      <c r="M103" s="383"/>
      <c r="N103" s="383"/>
      <c r="O103" s="383"/>
      <c r="Q103" s="398"/>
    </row>
    <row r="104" spans="1:17" ht="18" customHeight="1">
      <c r="A104" s="1092" t="s">
        <v>2570</v>
      </c>
      <c r="B104" s="384" t="s">
        <v>2555</v>
      </c>
      <c r="C104" s="1098"/>
      <c r="D104" s="1099"/>
      <c r="E104" s="1100"/>
      <c r="F104" s="385"/>
      <c r="G104" s="385"/>
      <c r="H104" s="385"/>
      <c r="I104" s="385"/>
      <c r="J104" s="385"/>
      <c r="K104" s="385"/>
      <c r="L104" s="385"/>
      <c r="M104" s="385"/>
      <c r="N104" s="385"/>
      <c r="O104" s="385"/>
      <c r="Q104" s="398"/>
    </row>
    <row r="105" spans="1:17" ht="18" customHeight="1">
      <c r="A105" s="1092"/>
      <c r="B105" s="384" t="s">
        <v>2556</v>
      </c>
      <c r="C105" s="1094"/>
      <c r="D105" s="1095"/>
      <c r="E105" s="1096"/>
      <c r="F105" s="383"/>
      <c r="G105" s="383"/>
      <c r="H105" s="383"/>
      <c r="I105" s="383"/>
      <c r="J105" s="383"/>
      <c r="K105" s="383"/>
      <c r="L105" s="383"/>
      <c r="M105" s="383"/>
      <c r="N105" s="383"/>
      <c r="O105" s="383"/>
    </row>
    <row r="106" spans="1:17" ht="18" customHeight="1">
      <c r="A106" s="1092"/>
      <c r="B106" s="384" t="s">
        <v>2557</v>
      </c>
      <c r="C106" s="1098"/>
      <c r="D106" s="1099"/>
      <c r="E106" s="1100"/>
      <c r="F106" s="385"/>
      <c r="G106" s="385"/>
      <c r="H106" s="385"/>
      <c r="I106" s="385"/>
      <c r="J106" s="385"/>
      <c r="K106" s="385"/>
      <c r="L106" s="385"/>
      <c r="M106" s="385"/>
      <c r="N106" s="385"/>
      <c r="O106" s="385"/>
    </row>
    <row r="107" spans="1:17" ht="18" customHeight="1">
      <c r="A107" s="1092"/>
      <c r="B107" s="384" t="s">
        <v>2558</v>
      </c>
      <c r="C107" s="1094"/>
      <c r="D107" s="1095"/>
      <c r="E107" s="1096"/>
      <c r="F107" s="383"/>
      <c r="G107" s="383"/>
      <c r="H107" s="383"/>
      <c r="I107" s="383"/>
      <c r="J107" s="383"/>
      <c r="K107" s="383"/>
      <c r="L107" s="383"/>
      <c r="M107" s="383"/>
      <c r="N107" s="383"/>
      <c r="O107" s="383"/>
    </row>
    <row r="108" spans="1:17" ht="18" customHeight="1">
      <c r="A108" s="1092" t="s">
        <v>2879</v>
      </c>
      <c r="B108" s="384" t="s">
        <v>2880</v>
      </c>
      <c r="C108" s="1094"/>
      <c r="D108" s="1095"/>
      <c r="E108" s="1096"/>
      <c r="F108" s="383"/>
      <c r="G108" s="383"/>
      <c r="H108" s="383"/>
      <c r="I108" s="383"/>
      <c r="J108" s="383"/>
      <c r="K108" s="383"/>
      <c r="L108" s="383"/>
      <c r="M108" s="383"/>
      <c r="N108" s="383"/>
      <c r="O108" s="383"/>
    </row>
    <row r="109" spans="1:17" ht="18" customHeight="1">
      <c r="A109" s="1093"/>
      <c r="B109" s="384" t="s">
        <v>2738</v>
      </c>
      <c r="C109" s="1094"/>
      <c r="D109" s="1095"/>
      <c r="E109" s="1096"/>
      <c r="F109" s="383"/>
      <c r="G109" s="383"/>
      <c r="H109" s="383"/>
      <c r="I109" s="383"/>
      <c r="J109" s="383"/>
      <c r="K109" s="383"/>
      <c r="L109" s="383"/>
      <c r="M109" s="383"/>
      <c r="N109" s="383"/>
      <c r="O109" s="383"/>
    </row>
    <row r="110" spans="1:17" ht="18" customHeight="1">
      <c r="A110" s="396"/>
      <c r="B110" s="397"/>
      <c r="C110" s="389"/>
      <c r="D110" s="389"/>
      <c r="E110" s="389"/>
      <c r="F110" s="389"/>
      <c r="G110" s="389"/>
      <c r="H110" s="389"/>
      <c r="I110" s="389"/>
      <c r="J110" s="389"/>
      <c r="K110" s="389"/>
      <c r="L110" s="389"/>
      <c r="M110" s="389"/>
      <c r="N110" s="389"/>
      <c r="O110" s="389"/>
    </row>
    <row r="111" spans="1:17" ht="18" customHeight="1">
      <c r="A111" s="1097" t="s">
        <v>2887</v>
      </c>
      <c r="B111" s="1097"/>
      <c r="C111" s="392"/>
      <c r="D111" s="392"/>
      <c r="E111" s="392"/>
      <c r="F111" s="389"/>
      <c r="G111" s="389"/>
      <c r="H111" s="389"/>
      <c r="I111" s="389"/>
      <c r="J111" s="389"/>
      <c r="K111" s="389"/>
      <c r="L111" s="389"/>
      <c r="M111" s="389"/>
      <c r="N111" s="389"/>
      <c r="O111" s="389"/>
    </row>
    <row r="112" spans="1:17" ht="18" customHeight="1">
      <c r="A112" s="1093" t="s">
        <v>2903</v>
      </c>
      <c r="B112" s="1093"/>
      <c r="C112" s="1094"/>
      <c r="D112" s="1095"/>
      <c r="E112" s="1096"/>
      <c r="F112" s="383"/>
      <c r="G112" s="383"/>
      <c r="H112" s="383"/>
      <c r="I112" s="383"/>
      <c r="J112" s="383"/>
      <c r="K112" s="383"/>
      <c r="L112" s="383"/>
      <c r="M112" s="383"/>
      <c r="N112" s="383"/>
      <c r="O112" s="383"/>
    </row>
    <row r="113" spans="1:17" ht="18" customHeight="1">
      <c r="A113" s="1104" t="s">
        <v>2737</v>
      </c>
      <c r="B113" s="1105"/>
      <c r="C113" s="1106" t="s">
        <v>2573</v>
      </c>
      <c r="D113" s="1107"/>
      <c r="E113" s="1108"/>
      <c r="F113" s="383"/>
      <c r="G113" s="383"/>
      <c r="H113" s="383"/>
      <c r="I113" s="383"/>
      <c r="J113" s="383"/>
      <c r="K113" s="383"/>
      <c r="L113" s="383"/>
      <c r="M113" s="383"/>
      <c r="N113" s="383"/>
      <c r="O113" s="383"/>
      <c r="Q113" s="398"/>
    </row>
    <row r="114" spans="1:17" ht="18" customHeight="1">
      <c r="A114" s="1092" t="s">
        <v>2570</v>
      </c>
      <c r="B114" s="384" t="s">
        <v>2555</v>
      </c>
      <c r="C114" s="1098"/>
      <c r="D114" s="1099"/>
      <c r="E114" s="1100"/>
      <c r="F114" s="385"/>
      <c r="G114" s="385"/>
      <c r="H114" s="385"/>
      <c r="I114" s="385"/>
      <c r="J114" s="385"/>
      <c r="K114" s="385"/>
      <c r="L114" s="385"/>
      <c r="M114" s="385"/>
      <c r="N114" s="385"/>
      <c r="O114" s="385"/>
      <c r="Q114" s="398"/>
    </row>
    <row r="115" spans="1:17" ht="18" customHeight="1">
      <c r="A115" s="1092"/>
      <c r="B115" s="384" t="s">
        <v>2556</v>
      </c>
      <c r="C115" s="1094"/>
      <c r="D115" s="1095"/>
      <c r="E115" s="1096"/>
      <c r="F115" s="383"/>
      <c r="G115" s="383"/>
      <c r="H115" s="383"/>
      <c r="I115" s="383"/>
      <c r="J115" s="383"/>
      <c r="K115" s="383"/>
      <c r="L115" s="383"/>
      <c r="M115" s="383"/>
      <c r="N115" s="383"/>
      <c r="O115" s="383"/>
    </row>
    <row r="116" spans="1:17" ht="18" customHeight="1">
      <c r="A116" s="1092"/>
      <c r="B116" s="384" t="s">
        <v>2557</v>
      </c>
      <c r="C116" s="1098"/>
      <c r="D116" s="1099"/>
      <c r="E116" s="1100"/>
      <c r="F116" s="385"/>
      <c r="G116" s="385"/>
      <c r="H116" s="385"/>
      <c r="I116" s="385"/>
      <c r="J116" s="385"/>
      <c r="K116" s="385"/>
      <c r="L116" s="385"/>
      <c r="M116" s="385"/>
      <c r="N116" s="385"/>
      <c r="O116" s="385"/>
    </row>
    <row r="117" spans="1:17" ht="18" customHeight="1">
      <c r="A117" s="1092"/>
      <c r="B117" s="384" t="s">
        <v>2558</v>
      </c>
      <c r="C117" s="1094"/>
      <c r="D117" s="1095"/>
      <c r="E117" s="1096"/>
      <c r="F117" s="383"/>
      <c r="G117" s="383"/>
      <c r="H117" s="383"/>
      <c r="I117" s="383"/>
      <c r="J117" s="383"/>
      <c r="K117" s="383"/>
      <c r="L117" s="383"/>
      <c r="M117" s="383"/>
      <c r="N117" s="383"/>
      <c r="O117" s="383"/>
    </row>
    <row r="118" spans="1:17" ht="18" customHeight="1">
      <c r="A118" s="1092" t="s">
        <v>2879</v>
      </c>
      <c r="B118" s="384" t="s">
        <v>2881</v>
      </c>
      <c r="C118" s="1094"/>
      <c r="D118" s="1095"/>
      <c r="E118" s="1096"/>
      <c r="F118" s="383"/>
      <c r="G118" s="383"/>
      <c r="H118" s="383"/>
      <c r="I118" s="383"/>
      <c r="J118" s="383"/>
      <c r="K118" s="383"/>
      <c r="L118" s="383"/>
      <c r="M118" s="383"/>
      <c r="N118" s="383"/>
      <c r="O118" s="383"/>
    </row>
    <row r="119" spans="1:17" ht="18" customHeight="1">
      <c r="A119" s="1093"/>
      <c r="B119" s="384" t="s">
        <v>2738</v>
      </c>
      <c r="C119" s="1094"/>
      <c r="D119" s="1095"/>
      <c r="E119" s="1096"/>
      <c r="F119" s="383"/>
      <c r="G119" s="383"/>
      <c r="H119" s="383"/>
      <c r="I119" s="383"/>
      <c r="J119" s="383"/>
      <c r="K119" s="383"/>
      <c r="L119" s="383"/>
      <c r="M119" s="383"/>
      <c r="N119" s="383"/>
      <c r="O119" s="383"/>
    </row>
    <row r="120" spans="1:17" ht="18" customHeight="1">
      <c r="A120" s="396"/>
      <c r="B120" s="397"/>
      <c r="C120" s="389"/>
      <c r="D120" s="389"/>
      <c r="E120" s="389"/>
      <c r="F120" s="389"/>
      <c r="G120" s="389"/>
      <c r="H120" s="389"/>
      <c r="I120" s="389"/>
      <c r="J120" s="389"/>
      <c r="K120" s="389"/>
      <c r="L120" s="389"/>
      <c r="M120" s="389"/>
      <c r="N120" s="389"/>
      <c r="O120" s="389"/>
    </row>
    <row r="121" spans="1:17" ht="18" customHeight="1">
      <c r="A121" s="1097" t="s">
        <v>2888</v>
      </c>
      <c r="B121" s="1097"/>
      <c r="C121" s="392"/>
      <c r="D121" s="392"/>
      <c r="E121" s="392"/>
      <c r="F121" s="389"/>
      <c r="G121" s="389"/>
      <c r="H121" s="389"/>
      <c r="I121" s="389"/>
      <c r="J121" s="389"/>
      <c r="K121" s="389"/>
      <c r="L121" s="389"/>
      <c r="M121" s="389"/>
      <c r="N121" s="389"/>
      <c r="O121" s="389"/>
    </row>
    <row r="122" spans="1:17" ht="18" customHeight="1">
      <c r="A122" s="1093" t="s">
        <v>2571</v>
      </c>
      <c r="B122" s="1093"/>
      <c r="C122" s="1094"/>
      <c r="D122" s="1095"/>
      <c r="E122" s="1096"/>
      <c r="F122" s="383"/>
      <c r="G122" s="383"/>
      <c r="H122" s="383"/>
      <c r="I122" s="383"/>
      <c r="J122" s="383"/>
      <c r="K122" s="383"/>
      <c r="L122" s="383"/>
      <c r="M122" s="383"/>
      <c r="N122" s="383"/>
      <c r="O122" s="383"/>
    </row>
    <row r="123" spans="1:17" ht="18" customHeight="1">
      <c r="A123" s="1092" t="s">
        <v>2570</v>
      </c>
      <c r="B123" s="384" t="s">
        <v>2555</v>
      </c>
      <c r="C123" s="1098"/>
      <c r="D123" s="1099"/>
      <c r="E123" s="1100"/>
      <c r="F123" s="385"/>
      <c r="G123" s="385"/>
      <c r="H123" s="385"/>
      <c r="I123" s="385"/>
      <c r="J123" s="385"/>
      <c r="K123" s="385"/>
      <c r="L123" s="385"/>
      <c r="M123" s="385"/>
      <c r="N123" s="385"/>
      <c r="O123" s="385"/>
      <c r="Q123" s="398"/>
    </row>
    <row r="124" spans="1:17" ht="18" customHeight="1">
      <c r="A124" s="1092"/>
      <c r="B124" s="384" t="s">
        <v>2556</v>
      </c>
      <c r="C124" s="1094"/>
      <c r="D124" s="1095"/>
      <c r="E124" s="1096"/>
      <c r="F124" s="383"/>
      <c r="G124" s="383"/>
      <c r="H124" s="383"/>
      <c r="I124" s="383"/>
      <c r="J124" s="383"/>
      <c r="K124" s="383"/>
      <c r="L124" s="383"/>
      <c r="M124" s="383"/>
      <c r="N124" s="383"/>
      <c r="O124" s="383"/>
    </row>
    <row r="125" spans="1:17" ht="18" customHeight="1">
      <c r="A125" s="1092"/>
      <c r="B125" s="384" t="s">
        <v>2557</v>
      </c>
      <c r="C125" s="1098"/>
      <c r="D125" s="1099"/>
      <c r="E125" s="1100"/>
      <c r="F125" s="385"/>
      <c r="G125" s="385"/>
      <c r="H125" s="385"/>
      <c r="I125" s="385"/>
      <c r="J125" s="385"/>
      <c r="K125" s="385"/>
      <c r="L125" s="385"/>
      <c r="M125" s="385"/>
      <c r="N125" s="385"/>
      <c r="O125" s="385"/>
    </row>
    <row r="126" spans="1:17" ht="18" customHeight="1">
      <c r="A126" s="1092"/>
      <c r="B126" s="384" t="s">
        <v>2558</v>
      </c>
      <c r="C126" s="1094"/>
      <c r="D126" s="1095"/>
      <c r="E126" s="1096"/>
      <c r="F126" s="383"/>
      <c r="G126" s="383"/>
      <c r="H126" s="383"/>
      <c r="I126" s="383"/>
      <c r="J126" s="383"/>
      <c r="K126" s="383"/>
      <c r="L126" s="383"/>
      <c r="M126" s="383"/>
      <c r="N126" s="383"/>
      <c r="O126" s="383"/>
    </row>
    <row r="127" spans="1:17" ht="18" customHeight="1">
      <c r="A127" s="1092" t="s">
        <v>2879</v>
      </c>
      <c r="B127" s="384" t="s">
        <v>2882</v>
      </c>
      <c r="C127" s="1094"/>
      <c r="D127" s="1095"/>
      <c r="E127" s="1096"/>
      <c r="F127" s="383"/>
      <c r="G127" s="383"/>
      <c r="H127" s="383"/>
      <c r="I127" s="383"/>
      <c r="J127" s="383"/>
      <c r="K127" s="383"/>
      <c r="L127" s="383"/>
      <c r="M127" s="383"/>
      <c r="N127" s="383"/>
      <c r="O127" s="383"/>
    </row>
    <row r="128" spans="1:17" ht="18" customHeight="1">
      <c r="A128" s="1093"/>
      <c r="B128" s="384" t="s">
        <v>2738</v>
      </c>
      <c r="C128" s="1094"/>
      <c r="D128" s="1095"/>
      <c r="E128" s="1096"/>
      <c r="F128" s="383"/>
      <c r="G128" s="383"/>
      <c r="H128" s="383"/>
      <c r="I128" s="383"/>
      <c r="J128" s="383"/>
      <c r="K128" s="383"/>
      <c r="L128" s="383"/>
      <c r="M128" s="383"/>
      <c r="N128" s="383"/>
      <c r="O128" s="383"/>
    </row>
    <row r="129" spans="1:17" ht="18" customHeight="1">
      <c r="A129" s="396"/>
      <c r="B129" s="397"/>
      <c r="C129" s="389"/>
      <c r="D129" s="389"/>
      <c r="E129" s="389"/>
      <c r="F129" s="389"/>
      <c r="G129" s="389"/>
      <c r="H129" s="389"/>
      <c r="I129" s="389"/>
      <c r="J129" s="389"/>
      <c r="K129" s="389"/>
      <c r="L129" s="389"/>
      <c r="M129" s="389"/>
      <c r="N129" s="389"/>
      <c r="O129" s="389"/>
    </row>
    <row r="130" spans="1:17" ht="18" customHeight="1">
      <c r="A130" s="1097" t="s">
        <v>2889</v>
      </c>
      <c r="B130" s="1097"/>
      <c r="C130" s="392"/>
      <c r="D130" s="392"/>
      <c r="E130" s="392"/>
      <c r="F130" s="389"/>
      <c r="G130" s="389"/>
      <c r="H130" s="389"/>
      <c r="I130" s="389"/>
      <c r="J130" s="389"/>
      <c r="K130" s="389"/>
      <c r="L130" s="389"/>
      <c r="M130" s="389"/>
      <c r="N130" s="389"/>
      <c r="O130" s="389"/>
    </row>
    <row r="131" spans="1:17" ht="18" customHeight="1">
      <c r="A131" s="1093" t="s">
        <v>2571</v>
      </c>
      <c r="B131" s="1093"/>
      <c r="C131" s="1094"/>
      <c r="D131" s="1095"/>
      <c r="E131" s="1096"/>
      <c r="F131" s="383"/>
      <c r="G131" s="383"/>
      <c r="H131" s="383"/>
      <c r="I131" s="383"/>
      <c r="J131" s="383"/>
      <c r="K131" s="383"/>
      <c r="L131" s="383"/>
      <c r="M131" s="383"/>
      <c r="N131" s="383"/>
      <c r="O131" s="383"/>
    </row>
    <row r="132" spans="1:17" ht="18" customHeight="1">
      <c r="A132" s="1092" t="s">
        <v>2570</v>
      </c>
      <c r="B132" s="384" t="s">
        <v>2555</v>
      </c>
      <c r="C132" s="1098"/>
      <c r="D132" s="1099"/>
      <c r="E132" s="1100"/>
      <c r="F132" s="385"/>
      <c r="G132" s="385"/>
      <c r="H132" s="385"/>
      <c r="I132" s="385"/>
      <c r="J132" s="385"/>
      <c r="K132" s="385"/>
      <c r="L132" s="385"/>
      <c r="M132" s="385"/>
      <c r="N132" s="385"/>
      <c r="O132" s="385"/>
      <c r="Q132" s="398"/>
    </row>
    <row r="133" spans="1:17" ht="18" customHeight="1">
      <c r="A133" s="1092"/>
      <c r="B133" s="384" t="s">
        <v>2556</v>
      </c>
      <c r="C133" s="1094"/>
      <c r="D133" s="1095"/>
      <c r="E133" s="1096"/>
      <c r="F133" s="383"/>
      <c r="G133" s="383"/>
      <c r="H133" s="383"/>
      <c r="I133" s="383"/>
      <c r="J133" s="383"/>
      <c r="K133" s="383"/>
      <c r="L133" s="383"/>
      <c r="M133" s="383"/>
      <c r="N133" s="383"/>
      <c r="O133" s="383"/>
    </row>
    <row r="134" spans="1:17" ht="18" customHeight="1">
      <c r="A134" s="1092"/>
      <c r="B134" s="384" t="s">
        <v>2557</v>
      </c>
      <c r="C134" s="1098"/>
      <c r="D134" s="1099"/>
      <c r="E134" s="1100"/>
      <c r="F134" s="385"/>
      <c r="G134" s="385"/>
      <c r="H134" s="385"/>
      <c r="I134" s="385"/>
      <c r="J134" s="385"/>
      <c r="K134" s="385"/>
      <c r="L134" s="385"/>
      <c r="M134" s="385"/>
      <c r="N134" s="385"/>
      <c r="O134" s="385"/>
    </row>
    <row r="135" spans="1:17" ht="18" customHeight="1">
      <c r="A135" s="1092"/>
      <c r="B135" s="384" t="s">
        <v>2558</v>
      </c>
      <c r="C135" s="1094"/>
      <c r="D135" s="1095"/>
      <c r="E135" s="1096"/>
      <c r="F135" s="383"/>
      <c r="G135" s="383"/>
      <c r="H135" s="383"/>
      <c r="I135" s="383"/>
      <c r="J135" s="383"/>
      <c r="K135" s="383"/>
      <c r="L135" s="383"/>
      <c r="M135" s="383"/>
      <c r="N135" s="383"/>
      <c r="O135" s="383"/>
    </row>
    <row r="136" spans="1:17" ht="18" customHeight="1">
      <c r="A136" s="1092" t="s">
        <v>2879</v>
      </c>
      <c r="B136" s="384" t="s">
        <v>2882</v>
      </c>
      <c r="C136" s="1094"/>
      <c r="D136" s="1095"/>
      <c r="E136" s="1096"/>
      <c r="F136" s="383"/>
      <c r="G136" s="383"/>
      <c r="H136" s="383"/>
      <c r="I136" s="383"/>
      <c r="J136" s="383"/>
      <c r="K136" s="383"/>
      <c r="L136" s="383"/>
      <c r="M136" s="383"/>
      <c r="N136" s="383"/>
      <c r="O136" s="383"/>
    </row>
    <row r="137" spans="1:17" ht="18" customHeight="1">
      <c r="A137" s="1093"/>
      <c r="B137" s="384" t="s">
        <v>2738</v>
      </c>
      <c r="C137" s="1094"/>
      <c r="D137" s="1095"/>
      <c r="E137" s="1096"/>
      <c r="F137" s="383"/>
      <c r="G137" s="383"/>
      <c r="H137" s="383"/>
      <c r="I137" s="383"/>
      <c r="J137" s="383"/>
      <c r="K137" s="383"/>
      <c r="L137" s="383"/>
      <c r="M137" s="383"/>
      <c r="N137" s="383"/>
      <c r="O137" s="383"/>
    </row>
    <row r="138" spans="1:17" ht="18" customHeight="1">
      <c r="A138" s="396"/>
      <c r="B138" s="397"/>
      <c r="C138" s="389"/>
      <c r="D138" s="389"/>
      <c r="E138" s="389"/>
      <c r="F138" s="389"/>
      <c r="G138" s="389"/>
      <c r="H138" s="389"/>
      <c r="I138" s="389"/>
      <c r="J138" s="389"/>
      <c r="K138" s="389"/>
      <c r="L138" s="389"/>
      <c r="M138" s="389"/>
      <c r="N138" s="389"/>
      <c r="O138" s="389"/>
    </row>
    <row r="139" spans="1:17" ht="18" customHeight="1">
      <c r="A139" s="1097" t="s">
        <v>2890</v>
      </c>
      <c r="B139" s="1097"/>
      <c r="C139" s="392"/>
      <c r="D139" s="392"/>
      <c r="E139" s="392"/>
      <c r="F139" s="389"/>
      <c r="G139" s="389"/>
      <c r="H139" s="389"/>
      <c r="I139" s="389"/>
      <c r="J139" s="389"/>
      <c r="K139" s="389"/>
      <c r="L139" s="389"/>
      <c r="M139" s="389"/>
      <c r="N139" s="389"/>
      <c r="O139" s="389"/>
    </row>
    <row r="140" spans="1:17" ht="18" customHeight="1">
      <c r="A140" s="1093" t="s">
        <v>2571</v>
      </c>
      <c r="B140" s="1093"/>
      <c r="C140" s="1094"/>
      <c r="D140" s="1095"/>
      <c r="E140" s="1096"/>
      <c r="F140" s="383"/>
      <c r="G140" s="383"/>
      <c r="H140" s="383"/>
      <c r="I140" s="383"/>
      <c r="J140" s="383"/>
      <c r="K140" s="383"/>
      <c r="L140" s="383"/>
      <c r="M140" s="383"/>
      <c r="N140" s="383"/>
      <c r="O140" s="383"/>
    </row>
    <row r="141" spans="1:17" ht="18" customHeight="1">
      <c r="A141" s="1092" t="s">
        <v>2570</v>
      </c>
      <c r="B141" s="384" t="s">
        <v>2555</v>
      </c>
      <c r="C141" s="1098"/>
      <c r="D141" s="1099"/>
      <c r="E141" s="1100"/>
      <c r="F141" s="385"/>
      <c r="G141" s="385"/>
      <c r="H141" s="385"/>
      <c r="I141" s="385"/>
      <c r="J141" s="385"/>
      <c r="K141" s="385"/>
      <c r="L141" s="385"/>
      <c r="M141" s="385"/>
      <c r="N141" s="385"/>
      <c r="O141" s="385"/>
      <c r="Q141" s="398"/>
    </row>
    <row r="142" spans="1:17" ht="18" customHeight="1">
      <c r="A142" s="1092"/>
      <c r="B142" s="384" t="s">
        <v>2556</v>
      </c>
      <c r="C142" s="1094"/>
      <c r="D142" s="1095"/>
      <c r="E142" s="1096"/>
      <c r="F142" s="383"/>
      <c r="G142" s="383"/>
      <c r="H142" s="383"/>
      <c r="I142" s="383"/>
      <c r="J142" s="383"/>
      <c r="K142" s="383"/>
      <c r="L142" s="383"/>
      <c r="M142" s="383"/>
      <c r="N142" s="383"/>
      <c r="O142" s="383"/>
    </row>
    <row r="143" spans="1:17" ht="18" customHeight="1">
      <c r="A143" s="1092"/>
      <c r="B143" s="384" t="s">
        <v>2557</v>
      </c>
      <c r="C143" s="1098"/>
      <c r="D143" s="1099"/>
      <c r="E143" s="1100"/>
      <c r="F143" s="385"/>
      <c r="G143" s="385"/>
      <c r="H143" s="385"/>
      <c r="I143" s="385"/>
      <c r="J143" s="385"/>
      <c r="K143" s="385"/>
      <c r="L143" s="385"/>
      <c r="M143" s="385"/>
      <c r="N143" s="385"/>
      <c r="O143" s="385"/>
    </row>
    <row r="144" spans="1:17" ht="18" customHeight="1">
      <c r="A144" s="1092"/>
      <c r="B144" s="384" t="s">
        <v>2558</v>
      </c>
      <c r="C144" s="1094"/>
      <c r="D144" s="1095"/>
      <c r="E144" s="1096"/>
      <c r="F144" s="383"/>
      <c r="G144" s="383"/>
      <c r="H144" s="383"/>
      <c r="I144" s="383"/>
      <c r="J144" s="383"/>
      <c r="K144" s="383"/>
      <c r="L144" s="383"/>
      <c r="M144" s="383"/>
      <c r="N144" s="383"/>
      <c r="O144" s="383"/>
    </row>
    <row r="145" spans="1:17" ht="18" customHeight="1">
      <c r="A145" s="1092" t="s">
        <v>2879</v>
      </c>
      <c r="B145" s="384" t="s">
        <v>2882</v>
      </c>
      <c r="C145" s="1094"/>
      <c r="D145" s="1095"/>
      <c r="E145" s="1096"/>
      <c r="F145" s="383"/>
      <c r="G145" s="383"/>
      <c r="H145" s="383"/>
      <c r="I145" s="383"/>
      <c r="J145" s="383"/>
      <c r="K145" s="383"/>
      <c r="L145" s="383"/>
      <c r="M145" s="383"/>
      <c r="N145" s="383"/>
      <c r="O145" s="383"/>
    </row>
    <row r="146" spans="1:17" ht="18" customHeight="1">
      <c r="A146" s="1093"/>
      <c r="B146" s="384" t="s">
        <v>2738</v>
      </c>
      <c r="C146" s="1094"/>
      <c r="D146" s="1095"/>
      <c r="E146" s="1096"/>
      <c r="F146" s="383"/>
      <c r="G146" s="383"/>
      <c r="H146" s="383"/>
      <c r="I146" s="383"/>
      <c r="J146" s="383"/>
      <c r="K146" s="383"/>
      <c r="L146" s="383"/>
      <c r="M146" s="383"/>
      <c r="N146" s="383"/>
      <c r="O146" s="383"/>
    </row>
    <row r="147" spans="1:17" ht="18" customHeight="1">
      <c r="A147" s="396"/>
      <c r="B147" s="397"/>
      <c r="C147" s="389"/>
      <c r="D147" s="389"/>
      <c r="E147" s="389"/>
      <c r="F147" s="389"/>
      <c r="G147" s="389"/>
      <c r="H147" s="389"/>
      <c r="I147" s="389"/>
      <c r="J147" s="389"/>
      <c r="K147" s="389"/>
      <c r="L147" s="389"/>
      <c r="M147" s="389"/>
      <c r="N147" s="389"/>
      <c r="O147" s="389"/>
    </row>
    <row r="148" spans="1:17" ht="18" customHeight="1">
      <c r="A148" s="1097" t="s">
        <v>2891</v>
      </c>
      <c r="B148" s="1097"/>
      <c r="C148" s="392"/>
      <c r="D148" s="392"/>
      <c r="E148" s="392"/>
      <c r="F148" s="389"/>
      <c r="G148" s="389"/>
      <c r="H148" s="389"/>
      <c r="I148" s="389"/>
      <c r="J148" s="389"/>
      <c r="K148" s="389"/>
      <c r="L148" s="389"/>
      <c r="M148" s="389"/>
      <c r="N148" s="389"/>
      <c r="O148" s="389"/>
    </row>
    <row r="149" spans="1:17" ht="18" customHeight="1">
      <c r="A149" s="1093" t="s">
        <v>2571</v>
      </c>
      <c r="B149" s="1093"/>
      <c r="C149" s="1094"/>
      <c r="D149" s="1095"/>
      <c r="E149" s="1096"/>
      <c r="F149" s="383"/>
      <c r="G149" s="383"/>
      <c r="H149" s="383"/>
      <c r="I149" s="383"/>
      <c r="J149" s="383"/>
      <c r="K149" s="383"/>
      <c r="L149" s="383"/>
      <c r="M149" s="383"/>
      <c r="N149" s="383"/>
      <c r="O149" s="383"/>
    </row>
    <row r="150" spans="1:17" ht="18" customHeight="1">
      <c r="A150" s="1092" t="s">
        <v>2570</v>
      </c>
      <c r="B150" s="384" t="s">
        <v>2555</v>
      </c>
      <c r="C150" s="1098"/>
      <c r="D150" s="1099"/>
      <c r="E150" s="1100"/>
      <c r="F150" s="385"/>
      <c r="G150" s="385"/>
      <c r="H150" s="385"/>
      <c r="I150" s="385"/>
      <c r="J150" s="385"/>
      <c r="K150" s="385"/>
      <c r="L150" s="385"/>
      <c r="M150" s="385"/>
      <c r="N150" s="385"/>
      <c r="O150" s="385"/>
      <c r="Q150" s="398"/>
    </row>
    <row r="151" spans="1:17" ht="18" customHeight="1">
      <c r="A151" s="1092"/>
      <c r="B151" s="384" t="s">
        <v>2556</v>
      </c>
      <c r="C151" s="1094"/>
      <c r="D151" s="1095"/>
      <c r="E151" s="1096"/>
      <c r="F151" s="383"/>
      <c r="G151" s="383"/>
      <c r="H151" s="383"/>
      <c r="I151" s="383"/>
      <c r="J151" s="383"/>
      <c r="K151" s="383"/>
      <c r="L151" s="383"/>
      <c r="M151" s="383"/>
      <c r="N151" s="383"/>
      <c r="O151" s="383"/>
    </row>
    <row r="152" spans="1:17" ht="18" customHeight="1">
      <c r="A152" s="1092"/>
      <c r="B152" s="384" t="s">
        <v>2557</v>
      </c>
      <c r="C152" s="1098"/>
      <c r="D152" s="1099"/>
      <c r="E152" s="1100"/>
      <c r="F152" s="385"/>
      <c r="G152" s="385"/>
      <c r="H152" s="385"/>
      <c r="I152" s="385"/>
      <c r="J152" s="385"/>
      <c r="K152" s="385"/>
      <c r="L152" s="385"/>
      <c r="M152" s="385"/>
      <c r="N152" s="385"/>
      <c r="O152" s="385"/>
    </row>
    <row r="153" spans="1:17" ht="18" customHeight="1">
      <c r="A153" s="1092"/>
      <c r="B153" s="384" t="s">
        <v>2558</v>
      </c>
      <c r="C153" s="1094"/>
      <c r="D153" s="1095"/>
      <c r="E153" s="1096"/>
      <c r="F153" s="383"/>
      <c r="G153" s="383"/>
      <c r="H153" s="383"/>
      <c r="I153" s="383"/>
      <c r="J153" s="383"/>
      <c r="K153" s="383"/>
      <c r="L153" s="383"/>
      <c r="M153" s="383"/>
      <c r="N153" s="383"/>
      <c r="O153" s="383"/>
    </row>
    <row r="154" spans="1:17" ht="18" customHeight="1">
      <c r="A154" s="1092" t="s">
        <v>2879</v>
      </c>
      <c r="B154" s="384" t="s">
        <v>2882</v>
      </c>
      <c r="C154" s="1094"/>
      <c r="D154" s="1095"/>
      <c r="E154" s="1096"/>
      <c r="F154" s="383"/>
      <c r="G154" s="383"/>
      <c r="H154" s="383"/>
      <c r="I154" s="383"/>
      <c r="J154" s="383"/>
      <c r="K154" s="383"/>
      <c r="L154" s="383"/>
      <c r="M154" s="383"/>
      <c r="N154" s="383"/>
      <c r="O154" s="383"/>
    </row>
    <row r="155" spans="1:17" ht="18" customHeight="1">
      <c r="A155" s="1093"/>
      <c r="B155" s="384" t="s">
        <v>2738</v>
      </c>
      <c r="C155" s="1094"/>
      <c r="D155" s="1095"/>
      <c r="E155" s="1096"/>
      <c r="F155" s="383"/>
      <c r="G155" s="383"/>
      <c r="H155" s="383"/>
      <c r="I155" s="383"/>
      <c r="J155" s="383"/>
      <c r="K155" s="383"/>
      <c r="L155" s="383"/>
      <c r="M155" s="383"/>
      <c r="N155" s="383"/>
      <c r="O155" s="383"/>
    </row>
    <row r="156" spans="1:17" ht="18" customHeight="1">
      <c r="A156" s="396"/>
      <c r="B156" s="397"/>
      <c r="C156" s="389"/>
      <c r="D156" s="389"/>
      <c r="E156" s="389"/>
      <c r="F156" s="389"/>
      <c r="G156" s="389"/>
      <c r="H156" s="389"/>
      <c r="I156" s="389"/>
      <c r="J156" s="389"/>
      <c r="K156" s="389"/>
      <c r="L156" s="389"/>
      <c r="M156" s="389"/>
      <c r="N156" s="389"/>
      <c r="O156" s="389"/>
    </row>
    <row r="157" spans="1:17" ht="18" customHeight="1">
      <c r="A157" s="1097" t="s">
        <v>2892</v>
      </c>
      <c r="B157" s="1097"/>
      <c r="C157" s="392"/>
      <c r="D157" s="392"/>
      <c r="E157" s="392"/>
      <c r="F157" s="389"/>
      <c r="G157" s="389"/>
      <c r="H157" s="389"/>
      <c r="I157" s="389"/>
      <c r="J157" s="389"/>
      <c r="K157" s="389"/>
      <c r="L157" s="389"/>
      <c r="M157" s="389"/>
      <c r="N157" s="389"/>
      <c r="O157" s="389"/>
    </row>
    <row r="158" spans="1:17" ht="18" customHeight="1">
      <c r="A158" s="1093" t="s">
        <v>2571</v>
      </c>
      <c r="B158" s="1093"/>
      <c r="C158" s="1094"/>
      <c r="D158" s="1095"/>
      <c r="E158" s="1096"/>
      <c r="F158" s="383"/>
      <c r="G158" s="383"/>
      <c r="H158" s="383"/>
      <c r="I158" s="383"/>
      <c r="J158" s="383"/>
      <c r="K158" s="383"/>
      <c r="L158" s="383"/>
      <c r="M158" s="383"/>
      <c r="N158" s="383"/>
      <c r="O158" s="383"/>
    </row>
    <row r="159" spans="1:17" ht="18" customHeight="1">
      <c r="A159" s="1092" t="s">
        <v>2570</v>
      </c>
      <c r="B159" s="384" t="s">
        <v>2555</v>
      </c>
      <c r="C159" s="1098"/>
      <c r="D159" s="1099"/>
      <c r="E159" s="1100"/>
      <c r="F159" s="385"/>
      <c r="G159" s="385"/>
      <c r="H159" s="385"/>
      <c r="I159" s="385"/>
      <c r="J159" s="385"/>
      <c r="K159" s="385"/>
      <c r="L159" s="385"/>
      <c r="M159" s="385"/>
      <c r="N159" s="385"/>
      <c r="O159" s="385"/>
      <c r="Q159" s="398"/>
    </row>
    <row r="160" spans="1:17" ht="18" customHeight="1">
      <c r="A160" s="1092"/>
      <c r="B160" s="384" t="s">
        <v>2556</v>
      </c>
      <c r="C160" s="1094"/>
      <c r="D160" s="1095"/>
      <c r="E160" s="1096"/>
      <c r="F160" s="383"/>
      <c r="G160" s="383"/>
      <c r="H160" s="383"/>
      <c r="I160" s="383"/>
      <c r="J160" s="383"/>
      <c r="K160" s="383"/>
      <c r="L160" s="383"/>
      <c r="M160" s="383"/>
      <c r="N160" s="383"/>
      <c r="O160" s="383"/>
    </row>
    <row r="161" spans="1:17" ht="18" customHeight="1">
      <c r="A161" s="1092"/>
      <c r="B161" s="384" t="s">
        <v>2557</v>
      </c>
      <c r="C161" s="1098"/>
      <c r="D161" s="1099"/>
      <c r="E161" s="1100"/>
      <c r="F161" s="385"/>
      <c r="G161" s="385"/>
      <c r="H161" s="385"/>
      <c r="I161" s="385"/>
      <c r="J161" s="385"/>
      <c r="K161" s="385"/>
      <c r="L161" s="385"/>
      <c r="M161" s="385"/>
      <c r="N161" s="385"/>
      <c r="O161" s="385"/>
    </row>
    <row r="162" spans="1:17" ht="18" customHeight="1">
      <c r="A162" s="1092"/>
      <c r="B162" s="384" t="s">
        <v>2558</v>
      </c>
      <c r="C162" s="1094"/>
      <c r="D162" s="1095"/>
      <c r="E162" s="1096"/>
      <c r="F162" s="383"/>
      <c r="G162" s="383"/>
      <c r="H162" s="383"/>
      <c r="I162" s="383"/>
      <c r="J162" s="383"/>
      <c r="K162" s="383"/>
      <c r="L162" s="383"/>
      <c r="M162" s="383"/>
      <c r="N162" s="383"/>
      <c r="O162" s="383"/>
    </row>
    <row r="163" spans="1:17" ht="18" customHeight="1">
      <c r="A163" s="1092" t="s">
        <v>2879</v>
      </c>
      <c r="B163" s="384" t="s">
        <v>2882</v>
      </c>
      <c r="C163" s="1094"/>
      <c r="D163" s="1095"/>
      <c r="E163" s="1096"/>
      <c r="F163" s="383"/>
      <c r="G163" s="383"/>
      <c r="H163" s="383"/>
      <c r="I163" s="383"/>
      <c r="J163" s="383"/>
      <c r="K163" s="383"/>
      <c r="L163" s="383"/>
      <c r="M163" s="383"/>
      <c r="N163" s="383"/>
      <c r="O163" s="383"/>
    </row>
    <row r="164" spans="1:17" ht="18" customHeight="1">
      <c r="A164" s="1093"/>
      <c r="B164" s="384" t="s">
        <v>2738</v>
      </c>
      <c r="C164" s="1094"/>
      <c r="D164" s="1095"/>
      <c r="E164" s="1096"/>
      <c r="F164" s="383"/>
      <c r="G164" s="383"/>
      <c r="H164" s="383"/>
      <c r="I164" s="383"/>
      <c r="J164" s="383"/>
      <c r="K164" s="383"/>
      <c r="L164" s="383"/>
      <c r="M164" s="383"/>
      <c r="N164" s="383"/>
      <c r="O164" s="383"/>
    </row>
    <row r="165" spans="1:17" ht="18" customHeight="1">
      <c r="A165" s="396"/>
      <c r="B165" s="397"/>
      <c r="C165" s="389"/>
      <c r="D165" s="389"/>
      <c r="E165" s="389"/>
      <c r="F165" s="389"/>
      <c r="G165" s="389"/>
      <c r="H165" s="389"/>
      <c r="I165" s="389"/>
      <c r="J165" s="389"/>
      <c r="K165" s="389"/>
      <c r="L165" s="389"/>
      <c r="M165" s="389"/>
      <c r="N165" s="389"/>
      <c r="O165" s="389"/>
    </row>
    <row r="166" spans="1:17" ht="18" customHeight="1">
      <c r="A166" s="1097" t="s">
        <v>2893</v>
      </c>
      <c r="B166" s="1097"/>
      <c r="C166" s="392"/>
      <c r="D166" s="392"/>
      <c r="E166" s="392"/>
      <c r="F166" s="389"/>
      <c r="G166" s="389"/>
      <c r="H166" s="389"/>
      <c r="I166" s="389"/>
      <c r="J166" s="389"/>
      <c r="K166" s="389"/>
      <c r="L166" s="389"/>
      <c r="M166" s="389"/>
      <c r="N166" s="389"/>
      <c r="O166" s="389"/>
    </row>
    <row r="167" spans="1:17" ht="18" customHeight="1">
      <c r="A167" s="1093" t="s">
        <v>2571</v>
      </c>
      <c r="B167" s="1093"/>
      <c r="C167" s="1094"/>
      <c r="D167" s="1095"/>
      <c r="E167" s="1096"/>
      <c r="F167" s="383"/>
      <c r="G167" s="383"/>
      <c r="H167" s="383"/>
      <c r="I167" s="383"/>
      <c r="J167" s="383"/>
      <c r="K167" s="383"/>
      <c r="L167" s="383"/>
      <c r="M167" s="383"/>
      <c r="N167" s="383"/>
      <c r="O167" s="383"/>
    </row>
    <row r="168" spans="1:17" ht="18" customHeight="1">
      <c r="A168" s="1092" t="s">
        <v>2570</v>
      </c>
      <c r="B168" s="384" t="s">
        <v>2555</v>
      </c>
      <c r="C168" s="1098"/>
      <c r="D168" s="1099"/>
      <c r="E168" s="1100"/>
      <c r="F168" s="385"/>
      <c r="G168" s="385"/>
      <c r="H168" s="385"/>
      <c r="I168" s="385"/>
      <c r="J168" s="385"/>
      <c r="K168" s="385"/>
      <c r="L168" s="385"/>
      <c r="M168" s="385"/>
      <c r="N168" s="385"/>
      <c r="O168" s="385"/>
      <c r="Q168" s="398"/>
    </row>
    <row r="169" spans="1:17" ht="18" customHeight="1">
      <c r="A169" s="1092"/>
      <c r="B169" s="384" t="s">
        <v>2556</v>
      </c>
      <c r="C169" s="1094"/>
      <c r="D169" s="1095"/>
      <c r="E169" s="1096"/>
      <c r="F169" s="383"/>
      <c r="G169" s="383"/>
      <c r="H169" s="383"/>
      <c r="I169" s="383"/>
      <c r="J169" s="383"/>
      <c r="K169" s="383"/>
      <c r="L169" s="383"/>
      <c r="M169" s="383"/>
      <c r="N169" s="383"/>
      <c r="O169" s="383"/>
    </row>
    <row r="170" spans="1:17" ht="18" customHeight="1">
      <c r="A170" s="1092"/>
      <c r="B170" s="384" t="s">
        <v>2557</v>
      </c>
      <c r="C170" s="1098"/>
      <c r="D170" s="1099"/>
      <c r="E170" s="1100"/>
      <c r="F170" s="385"/>
      <c r="G170" s="385"/>
      <c r="H170" s="385"/>
      <c r="I170" s="385"/>
      <c r="J170" s="385"/>
      <c r="K170" s="385"/>
      <c r="L170" s="385"/>
      <c r="M170" s="385"/>
      <c r="N170" s="385"/>
      <c r="O170" s="385"/>
    </row>
    <row r="171" spans="1:17" ht="18" customHeight="1">
      <c r="A171" s="1092"/>
      <c r="B171" s="384" t="s">
        <v>2558</v>
      </c>
      <c r="C171" s="1094"/>
      <c r="D171" s="1095"/>
      <c r="E171" s="1096"/>
      <c r="F171" s="383"/>
      <c r="G171" s="383"/>
      <c r="H171" s="383"/>
      <c r="I171" s="383"/>
      <c r="J171" s="383"/>
      <c r="K171" s="383"/>
      <c r="L171" s="383"/>
      <c r="M171" s="383"/>
      <c r="N171" s="383"/>
      <c r="O171" s="383"/>
    </row>
    <row r="172" spans="1:17" ht="18" customHeight="1">
      <c r="A172" s="1092" t="s">
        <v>2879</v>
      </c>
      <c r="B172" s="384" t="s">
        <v>2882</v>
      </c>
      <c r="C172" s="1094"/>
      <c r="D172" s="1095"/>
      <c r="E172" s="1096"/>
      <c r="F172" s="383"/>
      <c r="G172" s="383"/>
      <c r="H172" s="383"/>
      <c r="I172" s="383"/>
      <c r="J172" s="383"/>
      <c r="K172" s="383"/>
      <c r="L172" s="383"/>
      <c r="M172" s="383"/>
      <c r="N172" s="383"/>
      <c r="O172" s="383"/>
    </row>
    <row r="173" spans="1:17" ht="18" customHeight="1">
      <c r="A173" s="1093"/>
      <c r="B173" s="384" t="s">
        <v>2738</v>
      </c>
      <c r="C173" s="1094"/>
      <c r="D173" s="1095"/>
      <c r="E173" s="1096"/>
      <c r="F173" s="383"/>
      <c r="G173" s="383"/>
      <c r="H173" s="383"/>
      <c r="I173" s="383"/>
      <c r="J173" s="383"/>
      <c r="K173" s="383"/>
      <c r="L173" s="383"/>
      <c r="M173" s="383"/>
      <c r="N173" s="383"/>
      <c r="O173" s="383"/>
    </row>
    <row r="174" spans="1:17" ht="18" customHeight="1">
      <c r="A174" s="396"/>
      <c r="B174" s="397"/>
      <c r="C174" s="389"/>
      <c r="D174" s="389"/>
      <c r="E174" s="389"/>
      <c r="F174" s="389"/>
      <c r="G174" s="389"/>
      <c r="H174" s="389"/>
      <c r="I174" s="389"/>
      <c r="J174" s="389"/>
      <c r="K174" s="389"/>
      <c r="L174" s="389"/>
      <c r="M174" s="389"/>
      <c r="N174" s="389"/>
      <c r="O174" s="389"/>
    </row>
    <row r="175" spans="1:17" ht="18" customHeight="1">
      <c r="A175" s="1097" t="s">
        <v>2894</v>
      </c>
      <c r="B175" s="1097"/>
      <c r="C175" s="392"/>
      <c r="D175" s="392"/>
      <c r="E175" s="392"/>
      <c r="F175" s="389"/>
      <c r="G175" s="389"/>
      <c r="H175" s="389"/>
      <c r="I175" s="389"/>
      <c r="J175" s="389"/>
      <c r="K175" s="389"/>
      <c r="L175" s="389"/>
      <c r="M175" s="389"/>
      <c r="N175" s="389"/>
      <c r="O175" s="389"/>
    </row>
    <row r="176" spans="1:17" ht="18" customHeight="1">
      <c r="A176" s="1093" t="s">
        <v>2571</v>
      </c>
      <c r="B176" s="1093"/>
      <c r="C176" s="1094"/>
      <c r="D176" s="1095"/>
      <c r="E176" s="1096"/>
      <c r="F176" s="383"/>
      <c r="G176" s="383"/>
      <c r="H176" s="383"/>
      <c r="I176" s="383"/>
      <c r="J176" s="383"/>
      <c r="K176" s="383"/>
      <c r="L176" s="383"/>
      <c r="M176" s="383"/>
      <c r="N176" s="383"/>
      <c r="O176" s="383"/>
    </row>
    <row r="177" spans="1:17" ht="18" customHeight="1">
      <c r="A177" s="1092" t="s">
        <v>2570</v>
      </c>
      <c r="B177" s="384" t="s">
        <v>2555</v>
      </c>
      <c r="C177" s="1098"/>
      <c r="D177" s="1099"/>
      <c r="E177" s="1100"/>
      <c r="F177" s="385"/>
      <c r="G177" s="385"/>
      <c r="H177" s="385"/>
      <c r="I177" s="385"/>
      <c r="J177" s="385"/>
      <c r="K177" s="385"/>
      <c r="L177" s="385"/>
      <c r="M177" s="385"/>
      <c r="N177" s="385"/>
      <c r="O177" s="385"/>
      <c r="Q177" s="398"/>
    </row>
    <row r="178" spans="1:17" ht="18" customHeight="1">
      <c r="A178" s="1092"/>
      <c r="B178" s="384" t="s">
        <v>2556</v>
      </c>
      <c r="C178" s="1094"/>
      <c r="D178" s="1095"/>
      <c r="E178" s="1096"/>
      <c r="F178" s="383"/>
      <c r="G178" s="383"/>
      <c r="H178" s="383"/>
      <c r="I178" s="383"/>
      <c r="J178" s="383"/>
      <c r="K178" s="383"/>
      <c r="L178" s="383"/>
      <c r="M178" s="383"/>
      <c r="N178" s="383"/>
      <c r="O178" s="383"/>
    </row>
    <row r="179" spans="1:17" ht="18" customHeight="1">
      <c r="A179" s="1092"/>
      <c r="B179" s="384" t="s">
        <v>2557</v>
      </c>
      <c r="C179" s="1098"/>
      <c r="D179" s="1099"/>
      <c r="E179" s="1100"/>
      <c r="F179" s="385"/>
      <c r="G179" s="385"/>
      <c r="H179" s="385"/>
      <c r="I179" s="385"/>
      <c r="J179" s="385"/>
      <c r="K179" s="385"/>
      <c r="L179" s="385"/>
      <c r="M179" s="385"/>
      <c r="N179" s="385"/>
      <c r="O179" s="385"/>
    </row>
    <row r="180" spans="1:17" ht="18" customHeight="1">
      <c r="A180" s="1092"/>
      <c r="B180" s="384" t="s">
        <v>2558</v>
      </c>
      <c r="C180" s="1094"/>
      <c r="D180" s="1095"/>
      <c r="E180" s="1096"/>
      <c r="F180" s="383"/>
      <c r="G180" s="383"/>
      <c r="H180" s="383"/>
      <c r="I180" s="383"/>
      <c r="J180" s="383"/>
      <c r="K180" s="383"/>
      <c r="L180" s="383"/>
      <c r="M180" s="383"/>
      <c r="N180" s="383"/>
      <c r="O180" s="383"/>
    </row>
    <row r="181" spans="1:17" ht="18" customHeight="1">
      <c r="A181" s="1092" t="s">
        <v>2879</v>
      </c>
      <c r="B181" s="384" t="s">
        <v>2882</v>
      </c>
      <c r="C181" s="1094"/>
      <c r="D181" s="1095"/>
      <c r="E181" s="1096"/>
      <c r="F181" s="383"/>
      <c r="G181" s="383"/>
      <c r="H181" s="383"/>
      <c r="I181" s="383"/>
      <c r="J181" s="383"/>
      <c r="K181" s="383"/>
      <c r="L181" s="383"/>
      <c r="M181" s="383"/>
      <c r="N181" s="383"/>
      <c r="O181" s="383"/>
    </row>
    <row r="182" spans="1:17" ht="18" customHeight="1">
      <c r="A182" s="1093"/>
      <c r="B182" s="384" t="s">
        <v>2738</v>
      </c>
      <c r="C182" s="1094"/>
      <c r="D182" s="1095"/>
      <c r="E182" s="1096"/>
      <c r="F182" s="383"/>
      <c r="G182" s="383"/>
      <c r="H182" s="383"/>
      <c r="I182" s="383"/>
      <c r="J182" s="383"/>
      <c r="K182" s="383"/>
      <c r="L182" s="383"/>
      <c r="M182" s="383"/>
      <c r="N182" s="383"/>
      <c r="O182" s="383"/>
    </row>
    <row r="183" spans="1:17" ht="18" customHeight="1">
      <c r="A183" s="396"/>
      <c r="B183" s="397"/>
      <c r="C183" s="389"/>
      <c r="D183" s="389"/>
      <c r="E183" s="389"/>
      <c r="F183" s="389"/>
      <c r="G183" s="389"/>
      <c r="H183" s="389"/>
      <c r="I183" s="389"/>
      <c r="J183" s="389"/>
      <c r="K183" s="389"/>
      <c r="L183" s="389"/>
      <c r="M183" s="389"/>
      <c r="N183" s="389"/>
      <c r="O183" s="389"/>
    </row>
    <row r="184" spans="1:17" ht="18" customHeight="1">
      <c r="A184" s="1097" t="s">
        <v>2895</v>
      </c>
      <c r="B184" s="1097"/>
      <c r="C184" s="392"/>
      <c r="D184" s="392"/>
      <c r="E184" s="392"/>
      <c r="F184" s="389"/>
      <c r="G184" s="389"/>
      <c r="H184" s="389"/>
      <c r="I184" s="389"/>
      <c r="J184" s="389"/>
      <c r="K184" s="389"/>
      <c r="L184" s="389"/>
      <c r="M184" s="389"/>
      <c r="N184" s="389"/>
      <c r="O184" s="389"/>
    </row>
    <row r="185" spans="1:17" ht="18" customHeight="1">
      <c r="A185" s="1093" t="s">
        <v>2571</v>
      </c>
      <c r="B185" s="1093"/>
      <c r="C185" s="1094"/>
      <c r="D185" s="1095"/>
      <c r="E185" s="1096"/>
      <c r="F185" s="383"/>
      <c r="G185" s="383"/>
      <c r="H185" s="383"/>
      <c r="I185" s="383"/>
      <c r="J185" s="383"/>
      <c r="K185" s="383"/>
      <c r="L185" s="383"/>
      <c r="M185" s="383"/>
      <c r="N185" s="383"/>
      <c r="O185" s="383"/>
    </row>
    <row r="186" spans="1:17" ht="18" customHeight="1">
      <c r="A186" s="1092" t="s">
        <v>2570</v>
      </c>
      <c r="B186" s="384" t="s">
        <v>2555</v>
      </c>
      <c r="C186" s="1098"/>
      <c r="D186" s="1099"/>
      <c r="E186" s="1100"/>
      <c r="F186" s="385"/>
      <c r="G186" s="385"/>
      <c r="H186" s="385"/>
      <c r="I186" s="385"/>
      <c r="J186" s="385"/>
      <c r="K186" s="385"/>
      <c r="L186" s="385"/>
      <c r="M186" s="385"/>
      <c r="N186" s="385"/>
      <c r="O186" s="385"/>
      <c r="Q186" s="398"/>
    </row>
    <row r="187" spans="1:17" ht="18" customHeight="1">
      <c r="A187" s="1092"/>
      <c r="B187" s="384" t="s">
        <v>2556</v>
      </c>
      <c r="C187" s="1094"/>
      <c r="D187" s="1095"/>
      <c r="E187" s="1096"/>
      <c r="F187" s="383"/>
      <c r="G187" s="383"/>
      <c r="H187" s="383"/>
      <c r="I187" s="383"/>
      <c r="J187" s="383"/>
      <c r="K187" s="383"/>
      <c r="L187" s="383"/>
      <c r="M187" s="383"/>
      <c r="N187" s="383"/>
      <c r="O187" s="383"/>
    </row>
    <row r="188" spans="1:17" ht="18" customHeight="1">
      <c r="A188" s="1092"/>
      <c r="B188" s="384" t="s">
        <v>2557</v>
      </c>
      <c r="C188" s="1098"/>
      <c r="D188" s="1099"/>
      <c r="E188" s="1100"/>
      <c r="F188" s="385"/>
      <c r="G188" s="385"/>
      <c r="H188" s="385"/>
      <c r="I188" s="385"/>
      <c r="J188" s="385"/>
      <c r="K188" s="385"/>
      <c r="L188" s="385"/>
      <c r="M188" s="385"/>
      <c r="N188" s="385"/>
      <c r="O188" s="385"/>
    </row>
    <row r="189" spans="1:17" ht="18" customHeight="1">
      <c r="A189" s="1092"/>
      <c r="B189" s="384" t="s">
        <v>2558</v>
      </c>
      <c r="C189" s="1094"/>
      <c r="D189" s="1095"/>
      <c r="E189" s="1096"/>
      <c r="F189" s="383"/>
      <c r="G189" s="383"/>
      <c r="H189" s="383"/>
      <c r="I189" s="383"/>
      <c r="J189" s="383"/>
      <c r="K189" s="383"/>
      <c r="L189" s="383"/>
      <c r="M189" s="383"/>
      <c r="N189" s="383"/>
      <c r="O189" s="383"/>
    </row>
    <row r="190" spans="1:17" ht="18" customHeight="1">
      <c r="A190" s="1092" t="s">
        <v>2879</v>
      </c>
      <c r="B190" s="384" t="s">
        <v>2882</v>
      </c>
      <c r="C190" s="1094"/>
      <c r="D190" s="1095"/>
      <c r="E190" s="1096"/>
      <c r="F190" s="383"/>
      <c r="G190" s="383"/>
      <c r="H190" s="383"/>
      <c r="I190" s="383"/>
      <c r="J190" s="383"/>
      <c r="K190" s="383"/>
      <c r="L190" s="383"/>
      <c r="M190" s="383"/>
      <c r="N190" s="383"/>
      <c r="O190" s="383"/>
    </row>
    <row r="191" spans="1:17" ht="18" customHeight="1">
      <c r="A191" s="1093"/>
      <c r="B191" s="384" t="s">
        <v>2738</v>
      </c>
      <c r="C191" s="1094"/>
      <c r="D191" s="1095"/>
      <c r="E191" s="1096"/>
      <c r="F191" s="383"/>
      <c r="G191" s="383"/>
      <c r="H191" s="383"/>
      <c r="I191" s="383"/>
      <c r="J191" s="383"/>
      <c r="K191" s="383"/>
      <c r="L191" s="383"/>
      <c r="M191" s="383"/>
      <c r="N191" s="383"/>
      <c r="O191" s="383"/>
    </row>
    <row r="192" spans="1:17" ht="18" customHeight="1">
      <c r="A192" s="396"/>
      <c r="B192" s="397"/>
      <c r="C192" s="389"/>
      <c r="D192" s="389"/>
      <c r="E192" s="389"/>
      <c r="F192" s="389"/>
      <c r="G192" s="389"/>
      <c r="H192" s="389"/>
      <c r="I192" s="389"/>
      <c r="J192" s="389"/>
      <c r="K192" s="389"/>
      <c r="L192" s="389"/>
      <c r="M192" s="389"/>
      <c r="N192" s="389"/>
      <c r="O192" s="389"/>
    </row>
    <row r="193" spans="1:17" ht="18" customHeight="1">
      <c r="A193" s="1097" t="s">
        <v>2896</v>
      </c>
      <c r="B193" s="1097"/>
      <c r="C193" s="392"/>
      <c r="D193" s="392"/>
      <c r="E193" s="392"/>
      <c r="F193" s="389"/>
      <c r="G193" s="389"/>
      <c r="H193" s="389"/>
      <c r="I193" s="389"/>
      <c r="J193" s="389"/>
      <c r="K193" s="389"/>
      <c r="L193" s="389"/>
      <c r="M193" s="389"/>
      <c r="N193" s="389"/>
      <c r="O193" s="389"/>
    </row>
    <row r="194" spans="1:17" ht="18" customHeight="1">
      <c r="A194" s="1093" t="s">
        <v>2571</v>
      </c>
      <c r="B194" s="1093"/>
      <c r="C194" s="1094"/>
      <c r="D194" s="1095"/>
      <c r="E194" s="1096"/>
      <c r="F194" s="383"/>
      <c r="G194" s="383"/>
      <c r="H194" s="383"/>
      <c r="I194" s="383"/>
      <c r="J194" s="383"/>
      <c r="K194" s="383"/>
      <c r="L194" s="383"/>
      <c r="M194" s="383"/>
      <c r="N194" s="383"/>
      <c r="O194" s="383"/>
    </row>
    <row r="195" spans="1:17" ht="18" customHeight="1">
      <c r="A195" s="1101" t="s">
        <v>2570</v>
      </c>
      <c r="B195" s="384" t="s">
        <v>2555</v>
      </c>
      <c r="C195" s="1098"/>
      <c r="D195" s="1099"/>
      <c r="E195" s="1100"/>
      <c r="F195" s="385"/>
      <c r="G195" s="385"/>
      <c r="H195" s="385"/>
      <c r="I195" s="385"/>
      <c r="J195" s="385"/>
      <c r="K195" s="385"/>
      <c r="L195" s="385"/>
      <c r="M195" s="385"/>
      <c r="N195" s="385"/>
      <c r="O195" s="385"/>
      <c r="Q195" s="398"/>
    </row>
    <row r="196" spans="1:17" ht="18" customHeight="1">
      <c r="A196" s="1102"/>
      <c r="B196" s="384" t="s">
        <v>2556</v>
      </c>
      <c r="C196" s="1094"/>
      <c r="D196" s="1095"/>
      <c r="E196" s="1096"/>
      <c r="F196" s="383"/>
      <c r="G196" s="383"/>
      <c r="H196" s="383"/>
      <c r="I196" s="383"/>
      <c r="J196" s="383"/>
      <c r="K196" s="383"/>
      <c r="L196" s="383"/>
      <c r="M196" s="383"/>
      <c r="N196" s="383"/>
      <c r="O196" s="383"/>
    </row>
    <row r="197" spans="1:17" ht="18" customHeight="1">
      <c r="A197" s="1102"/>
      <c r="B197" s="384" t="s">
        <v>2557</v>
      </c>
      <c r="C197" s="1098"/>
      <c r="D197" s="1099"/>
      <c r="E197" s="1100"/>
      <c r="F197" s="385"/>
      <c r="G197" s="385"/>
      <c r="H197" s="385"/>
      <c r="I197" s="385"/>
      <c r="J197" s="385"/>
      <c r="K197" s="385"/>
      <c r="L197" s="385"/>
      <c r="M197" s="385"/>
      <c r="N197" s="385"/>
      <c r="O197" s="385"/>
    </row>
    <row r="198" spans="1:17" ht="18" customHeight="1">
      <c r="A198" s="1103"/>
      <c r="B198" s="384" t="s">
        <v>2558</v>
      </c>
      <c r="C198" s="1094"/>
      <c r="D198" s="1095"/>
      <c r="E198" s="1096"/>
      <c r="F198" s="383"/>
      <c r="G198" s="383"/>
      <c r="H198" s="383"/>
      <c r="I198" s="383"/>
      <c r="J198" s="383"/>
      <c r="K198" s="383"/>
      <c r="L198" s="383"/>
      <c r="M198" s="383"/>
      <c r="N198" s="383"/>
      <c r="O198" s="383"/>
    </row>
    <row r="199" spans="1:17" ht="18" customHeight="1">
      <c r="A199" s="1092" t="s">
        <v>2879</v>
      </c>
      <c r="B199" s="384" t="s">
        <v>2882</v>
      </c>
      <c r="C199" s="1094"/>
      <c r="D199" s="1095"/>
      <c r="E199" s="1096"/>
      <c r="F199" s="383"/>
      <c r="G199" s="383"/>
      <c r="H199" s="383"/>
      <c r="I199" s="383"/>
      <c r="J199" s="383"/>
      <c r="K199" s="383"/>
      <c r="L199" s="383"/>
      <c r="M199" s="383"/>
      <c r="N199" s="383"/>
      <c r="O199" s="383"/>
    </row>
    <row r="200" spans="1:17" ht="18" customHeight="1">
      <c r="A200" s="1093"/>
      <c r="B200" s="384" t="s">
        <v>2738</v>
      </c>
      <c r="C200" s="1094"/>
      <c r="D200" s="1095"/>
      <c r="E200" s="1096"/>
      <c r="F200" s="383"/>
      <c r="G200" s="383"/>
      <c r="H200" s="383"/>
      <c r="I200" s="383"/>
      <c r="J200" s="383"/>
      <c r="K200" s="383"/>
      <c r="L200" s="383"/>
      <c r="M200" s="383"/>
      <c r="N200" s="383"/>
      <c r="O200" s="383"/>
    </row>
    <row r="201" spans="1:17" ht="18" customHeight="1">
      <c r="A201" s="399"/>
      <c r="B201" s="400"/>
      <c r="C201" s="389"/>
      <c r="D201" s="383"/>
      <c r="E201" s="383"/>
      <c r="F201" s="383"/>
      <c r="G201" s="383"/>
      <c r="H201" s="383"/>
      <c r="I201" s="383"/>
      <c r="J201" s="383"/>
      <c r="K201" s="383"/>
      <c r="L201" s="383"/>
      <c r="M201" s="383"/>
      <c r="N201" s="383"/>
      <c r="O201" s="383"/>
    </row>
    <row r="202" spans="1:17" ht="18" customHeight="1">
      <c r="A202" s="396"/>
      <c r="B202" s="397"/>
      <c r="C202" s="389"/>
      <c r="D202" s="389"/>
      <c r="E202" s="389"/>
      <c r="F202" s="389"/>
      <c r="G202" s="389"/>
      <c r="H202" s="389"/>
      <c r="I202" s="389"/>
      <c r="J202" s="389"/>
      <c r="K202" s="389"/>
      <c r="L202" s="389"/>
      <c r="M202" s="389"/>
      <c r="N202" s="389"/>
      <c r="O202" s="389"/>
    </row>
    <row r="203" spans="1:17" ht="18" customHeight="1">
      <c r="A203" s="1097" t="s">
        <v>2897</v>
      </c>
      <c r="B203" s="1097"/>
      <c r="C203" s="392"/>
      <c r="D203" s="392"/>
      <c r="E203" s="392"/>
      <c r="F203" s="389"/>
      <c r="G203" s="389"/>
      <c r="H203" s="389"/>
      <c r="I203" s="389"/>
      <c r="J203" s="389"/>
      <c r="K203" s="389"/>
      <c r="L203" s="389"/>
      <c r="M203" s="389"/>
      <c r="N203" s="389"/>
      <c r="O203" s="389"/>
    </row>
    <row r="204" spans="1:17" ht="18" customHeight="1">
      <c r="A204" s="1093" t="s">
        <v>2571</v>
      </c>
      <c r="B204" s="1093"/>
      <c r="C204" s="1094"/>
      <c r="D204" s="1095"/>
      <c r="E204" s="1096"/>
      <c r="F204" s="383"/>
      <c r="G204" s="383"/>
      <c r="H204" s="383"/>
      <c r="I204" s="383"/>
      <c r="J204" s="383"/>
      <c r="K204" s="383"/>
      <c r="L204" s="383"/>
      <c r="M204" s="383"/>
      <c r="N204" s="383"/>
      <c r="O204" s="383"/>
    </row>
    <row r="205" spans="1:17" ht="18" customHeight="1">
      <c r="A205" s="1092" t="s">
        <v>2570</v>
      </c>
      <c r="B205" s="384" t="s">
        <v>2555</v>
      </c>
      <c r="C205" s="1098"/>
      <c r="D205" s="1099"/>
      <c r="E205" s="1100"/>
      <c r="F205" s="385"/>
      <c r="G205" s="385"/>
      <c r="H205" s="385"/>
      <c r="I205" s="385"/>
      <c r="J205" s="385"/>
      <c r="K205" s="385"/>
      <c r="L205" s="385"/>
      <c r="M205" s="385"/>
      <c r="N205" s="385"/>
      <c r="O205" s="385"/>
      <c r="Q205" s="398"/>
    </row>
    <row r="206" spans="1:17" ht="18" customHeight="1">
      <c r="A206" s="1092"/>
      <c r="B206" s="384" t="s">
        <v>2556</v>
      </c>
      <c r="C206" s="1094"/>
      <c r="D206" s="1095"/>
      <c r="E206" s="1096"/>
      <c r="F206" s="383"/>
      <c r="G206" s="383"/>
      <c r="H206" s="383"/>
      <c r="I206" s="383"/>
      <c r="J206" s="383"/>
      <c r="K206" s="383"/>
      <c r="L206" s="383"/>
      <c r="M206" s="383"/>
      <c r="N206" s="383"/>
      <c r="O206" s="383"/>
    </row>
    <row r="207" spans="1:17" ht="18" customHeight="1">
      <c r="A207" s="1092"/>
      <c r="B207" s="384" t="s">
        <v>2557</v>
      </c>
      <c r="C207" s="1098"/>
      <c r="D207" s="1099"/>
      <c r="E207" s="1100"/>
      <c r="F207" s="385"/>
      <c r="G207" s="385"/>
      <c r="H207" s="385"/>
      <c r="I207" s="385"/>
      <c r="J207" s="385"/>
      <c r="K207" s="385"/>
      <c r="L207" s="385"/>
      <c r="M207" s="385"/>
      <c r="N207" s="385"/>
      <c r="O207" s="385"/>
    </row>
    <row r="208" spans="1:17" ht="18" customHeight="1">
      <c r="A208" s="1092"/>
      <c r="B208" s="384" t="s">
        <v>2558</v>
      </c>
      <c r="C208" s="1094"/>
      <c r="D208" s="1095"/>
      <c r="E208" s="1096"/>
      <c r="F208" s="383"/>
      <c r="G208" s="383"/>
      <c r="H208" s="383"/>
      <c r="I208" s="383"/>
      <c r="J208" s="383"/>
      <c r="K208" s="383"/>
      <c r="L208" s="383"/>
      <c r="M208" s="383"/>
      <c r="N208" s="383"/>
      <c r="O208" s="383"/>
    </row>
    <row r="209" spans="1:20" ht="18" customHeight="1">
      <c r="A209" s="1092" t="s">
        <v>2879</v>
      </c>
      <c r="B209" s="384" t="s">
        <v>2882</v>
      </c>
      <c r="C209" s="1094"/>
      <c r="D209" s="1095"/>
      <c r="E209" s="1096"/>
      <c r="F209" s="383"/>
      <c r="G209" s="383"/>
      <c r="H209" s="383"/>
      <c r="I209" s="383"/>
      <c r="J209" s="383"/>
      <c r="K209" s="383"/>
      <c r="L209" s="383"/>
      <c r="M209" s="383"/>
      <c r="N209" s="383"/>
      <c r="O209" s="383"/>
    </row>
    <row r="210" spans="1:20" ht="18" customHeight="1">
      <c r="A210" s="1093"/>
      <c r="B210" s="384" t="s">
        <v>2738</v>
      </c>
      <c r="C210" s="1094"/>
      <c r="D210" s="1095"/>
      <c r="E210" s="1096"/>
      <c r="F210" s="383"/>
      <c r="G210" s="383"/>
      <c r="H210" s="383"/>
      <c r="I210" s="383"/>
      <c r="J210" s="383"/>
      <c r="K210" s="383"/>
      <c r="L210" s="383"/>
      <c r="M210" s="383"/>
      <c r="N210" s="383"/>
      <c r="O210" s="383"/>
    </row>
    <row r="211" spans="1:20" ht="18" customHeight="1">
      <c r="A211" s="386"/>
      <c r="B211" s="387"/>
      <c r="C211" s="388"/>
      <c r="D211" s="388"/>
      <c r="E211" s="388"/>
      <c r="F211" s="389"/>
      <c r="G211" s="389"/>
      <c r="H211" s="389"/>
      <c r="I211" s="389"/>
      <c r="J211" s="389"/>
      <c r="K211" s="389"/>
      <c r="L211" s="389"/>
      <c r="M211" s="389"/>
      <c r="N211" s="389"/>
      <c r="O211" s="389"/>
    </row>
    <row r="212" spans="1:20" ht="18" customHeight="1">
      <c r="A212" s="382" t="s">
        <v>2898</v>
      </c>
    </row>
    <row r="213" spans="1:20" ht="18" customHeight="1">
      <c r="A213" s="1109" t="s">
        <v>2572</v>
      </c>
      <c r="B213" s="1110"/>
      <c r="C213" s="1106" t="s">
        <v>2573</v>
      </c>
      <c r="D213" s="1107"/>
      <c r="E213" s="1108"/>
      <c r="F213" s="401"/>
      <c r="G213" s="401"/>
      <c r="H213" s="401"/>
      <c r="I213" s="401"/>
      <c r="J213" s="401"/>
      <c r="K213" s="401"/>
      <c r="L213" s="401"/>
      <c r="M213" s="401"/>
      <c r="N213" s="401"/>
      <c r="O213" s="401"/>
      <c r="Q213" s="382" t="s">
        <v>2573</v>
      </c>
      <c r="S213" s="402"/>
    </row>
    <row r="214" spans="1:20" ht="18" customHeight="1">
      <c r="A214" s="1109" t="s">
        <v>2575</v>
      </c>
      <c r="B214" s="1110"/>
      <c r="C214" s="1111"/>
      <c r="D214" s="1112"/>
      <c r="E214" s="1113"/>
      <c r="F214" s="403"/>
      <c r="G214" s="403"/>
      <c r="H214" s="403"/>
      <c r="I214" s="403"/>
      <c r="J214" s="403"/>
      <c r="K214" s="403"/>
      <c r="L214" s="403"/>
      <c r="M214" s="403"/>
      <c r="N214" s="403"/>
      <c r="O214" s="403"/>
      <c r="Q214" s="382" t="s">
        <v>2576</v>
      </c>
      <c r="R214" s="382" t="s">
        <v>2627</v>
      </c>
      <c r="S214" s="404" t="s">
        <v>2628</v>
      </c>
      <c r="T214" s="382"/>
    </row>
    <row r="215" spans="1:20" ht="18" customHeight="1">
      <c r="A215" s="1114"/>
      <c r="B215" s="1115"/>
      <c r="C215" s="1115"/>
      <c r="D215" s="1115"/>
      <c r="E215" s="1116"/>
      <c r="F215" s="405"/>
      <c r="G215" s="405"/>
      <c r="H215" s="405"/>
      <c r="I215" s="405"/>
      <c r="J215" s="405"/>
      <c r="K215" s="405"/>
      <c r="L215" s="405"/>
      <c r="M215" s="405"/>
      <c r="N215" s="405"/>
      <c r="O215" s="405"/>
      <c r="Q215" s="382" t="s">
        <v>2577</v>
      </c>
      <c r="R215" s="382" t="s">
        <v>2574</v>
      </c>
      <c r="S215" s="382"/>
      <c r="T215" s="382"/>
    </row>
    <row r="216" spans="1:20" ht="18" customHeight="1">
      <c r="A216" s="1117"/>
      <c r="B216" s="1118"/>
      <c r="C216" s="1118"/>
      <c r="D216" s="1118"/>
      <c r="E216" s="1119"/>
      <c r="F216" s="405"/>
      <c r="G216" s="405"/>
      <c r="H216" s="405"/>
      <c r="I216" s="405"/>
      <c r="J216" s="405"/>
      <c r="K216" s="405"/>
      <c r="L216" s="405"/>
      <c r="M216" s="405"/>
      <c r="N216" s="405"/>
      <c r="O216" s="405"/>
      <c r="Q216" s="382"/>
      <c r="R216" s="382"/>
      <c r="S216" s="382"/>
      <c r="T216" s="382"/>
    </row>
    <row r="217" spans="1:20" ht="18" customHeight="1">
      <c r="A217" s="1117"/>
      <c r="B217" s="1118"/>
      <c r="C217" s="1118"/>
      <c r="D217" s="1118"/>
      <c r="E217" s="1119"/>
      <c r="F217" s="405"/>
      <c r="G217" s="405"/>
      <c r="H217" s="405"/>
      <c r="I217" s="405"/>
      <c r="J217" s="405"/>
      <c r="K217" s="405"/>
      <c r="L217" s="405"/>
      <c r="M217" s="405"/>
      <c r="N217" s="405"/>
      <c r="O217" s="405"/>
      <c r="Q217" s="382"/>
      <c r="R217" s="382"/>
      <c r="S217" s="382"/>
      <c r="T217" s="382"/>
    </row>
    <row r="218" spans="1:20" ht="18" customHeight="1">
      <c r="A218" s="1117"/>
      <c r="B218" s="1118"/>
      <c r="C218" s="1118"/>
      <c r="D218" s="1118"/>
      <c r="E218" s="1119"/>
      <c r="F218" s="405"/>
      <c r="G218" s="405"/>
      <c r="H218" s="405"/>
      <c r="I218" s="405"/>
      <c r="J218" s="405"/>
      <c r="K218" s="405"/>
      <c r="L218" s="405"/>
      <c r="M218" s="405"/>
      <c r="N218" s="405"/>
      <c r="O218" s="405"/>
      <c r="Q218" s="382"/>
      <c r="R218" s="382"/>
      <c r="S218" s="382"/>
      <c r="T218" s="382"/>
    </row>
    <row r="219" spans="1:20" ht="18" customHeight="1">
      <c r="A219" s="1117"/>
      <c r="B219" s="1118"/>
      <c r="C219" s="1118"/>
      <c r="D219" s="1118"/>
      <c r="E219" s="1119"/>
      <c r="F219" s="405"/>
      <c r="G219" s="405"/>
      <c r="H219" s="405"/>
      <c r="I219" s="405"/>
      <c r="J219" s="405"/>
      <c r="K219" s="405"/>
      <c r="L219" s="405"/>
      <c r="M219" s="405"/>
      <c r="N219" s="405"/>
      <c r="O219" s="405"/>
      <c r="Q219" s="382"/>
      <c r="R219" s="382"/>
      <c r="S219" s="382"/>
      <c r="T219" s="382"/>
    </row>
    <row r="220" spans="1:20" ht="18" customHeight="1">
      <c r="A220" s="1117"/>
      <c r="B220" s="1118"/>
      <c r="C220" s="1118"/>
      <c r="D220" s="1118"/>
      <c r="E220" s="1119"/>
      <c r="F220" s="405"/>
      <c r="G220" s="405"/>
      <c r="H220" s="405"/>
      <c r="I220" s="405"/>
      <c r="J220" s="405"/>
      <c r="K220" s="405"/>
      <c r="L220" s="405"/>
      <c r="M220" s="405"/>
      <c r="N220" s="405"/>
      <c r="O220" s="405"/>
      <c r="Q220" s="382"/>
      <c r="R220" s="382"/>
      <c r="S220" s="382"/>
      <c r="T220" s="382"/>
    </row>
    <row r="221" spans="1:20" ht="18" customHeight="1">
      <c r="A221" s="1117"/>
      <c r="B221" s="1118"/>
      <c r="C221" s="1118"/>
      <c r="D221" s="1118"/>
      <c r="E221" s="1119"/>
      <c r="F221" s="405"/>
      <c r="G221" s="405"/>
      <c r="H221" s="405"/>
      <c r="I221" s="405"/>
      <c r="J221" s="405"/>
      <c r="K221" s="405"/>
      <c r="L221" s="405"/>
      <c r="M221" s="405"/>
      <c r="N221" s="405"/>
      <c r="O221" s="405"/>
      <c r="Q221" s="382"/>
      <c r="R221" s="382"/>
      <c r="S221" s="382"/>
      <c r="T221" s="382"/>
    </row>
    <row r="222" spans="1:20" ht="18" customHeight="1">
      <c r="A222" s="1117"/>
      <c r="B222" s="1118"/>
      <c r="C222" s="1118"/>
      <c r="D222" s="1118"/>
      <c r="E222" s="1119"/>
      <c r="F222" s="405"/>
      <c r="G222" s="405"/>
      <c r="H222" s="405"/>
      <c r="I222" s="405"/>
      <c r="J222" s="405"/>
      <c r="K222" s="405"/>
      <c r="L222" s="405"/>
      <c r="M222" s="405"/>
      <c r="N222" s="405"/>
      <c r="O222" s="405"/>
      <c r="Q222" s="382"/>
      <c r="R222" s="382"/>
      <c r="S222" s="382"/>
      <c r="T222" s="382"/>
    </row>
    <row r="223" spans="1:20" ht="18" customHeight="1">
      <c r="A223" s="1120"/>
      <c r="B223" s="1121"/>
      <c r="C223" s="1121"/>
      <c r="D223" s="1121"/>
      <c r="E223" s="1122"/>
      <c r="F223" s="405"/>
      <c r="G223" s="405"/>
      <c r="H223" s="405"/>
      <c r="I223" s="405"/>
      <c r="J223" s="405"/>
      <c r="K223" s="405"/>
      <c r="L223" s="405"/>
      <c r="M223" s="405"/>
      <c r="N223" s="405"/>
      <c r="O223" s="405"/>
      <c r="Q223" s="382"/>
      <c r="R223" s="382"/>
      <c r="S223" s="382"/>
      <c r="T223" s="382"/>
    </row>
    <row r="224" spans="1:20" ht="18" customHeight="1">
      <c r="Q224" s="382" t="s">
        <v>2578</v>
      </c>
      <c r="R224" s="382" t="s">
        <v>2579</v>
      </c>
      <c r="S224" s="382"/>
      <c r="T224" s="382"/>
    </row>
    <row r="225" spans="1:20" ht="18" customHeight="1">
      <c r="A225" s="382" t="s">
        <v>2900</v>
      </c>
      <c r="Q225" s="382"/>
      <c r="R225" s="382"/>
      <c r="S225" s="382"/>
      <c r="T225" s="382"/>
    </row>
    <row r="226" spans="1:20" ht="18" customHeight="1">
      <c r="A226" s="1104" t="s">
        <v>2613</v>
      </c>
      <c r="B226" s="1105"/>
      <c r="C226" s="1106" t="s">
        <v>2573</v>
      </c>
      <c r="D226" s="1107"/>
      <c r="E226" s="1108"/>
      <c r="F226" s="403"/>
      <c r="G226" s="403"/>
      <c r="H226" s="403"/>
      <c r="I226" s="403"/>
      <c r="J226" s="403"/>
      <c r="K226" s="403"/>
      <c r="L226" s="403"/>
      <c r="M226" s="403"/>
      <c r="N226" s="403"/>
      <c r="O226" s="403"/>
      <c r="Q226" s="382" t="s">
        <v>2573</v>
      </c>
      <c r="R226" s="382"/>
      <c r="S226" s="382"/>
      <c r="T226" s="382"/>
    </row>
    <row r="227" spans="1:20" ht="18" customHeight="1">
      <c r="A227" s="399"/>
      <c r="B227" s="399"/>
      <c r="C227" s="406"/>
      <c r="D227" s="403"/>
      <c r="E227" s="403"/>
      <c r="G227" s="403"/>
      <c r="H227" s="403"/>
      <c r="I227" s="403"/>
      <c r="J227" s="403"/>
      <c r="K227" s="403"/>
      <c r="L227" s="403"/>
      <c r="M227" s="403"/>
      <c r="N227" s="403"/>
      <c r="O227" s="403"/>
      <c r="Q227" s="382" t="s">
        <v>2935</v>
      </c>
      <c r="R227" s="382"/>
      <c r="S227" s="382"/>
      <c r="T227" s="382"/>
    </row>
    <row r="228" spans="1:20" ht="22.5" customHeight="1">
      <c r="A228" s="407" t="s">
        <v>2899</v>
      </c>
      <c r="B228" s="408"/>
      <c r="C228" s="408"/>
      <c r="D228" s="408"/>
      <c r="E228" s="408"/>
      <c r="F228" s="408"/>
      <c r="G228" s="408"/>
      <c r="Q228" s="382" t="s">
        <v>2934</v>
      </c>
    </row>
    <row r="229" spans="1:20" ht="20.65" customHeight="1">
      <c r="A229" s="1078" t="s">
        <v>288</v>
      </c>
      <c r="B229" s="1079"/>
      <c r="C229" s="1080"/>
      <c r="D229" s="1081"/>
      <c r="E229" s="1082"/>
    </row>
    <row r="230" spans="1:20" ht="20.65" customHeight="1">
      <c r="A230" s="1078" t="s">
        <v>2108</v>
      </c>
      <c r="B230" s="1079"/>
      <c r="C230" s="1080"/>
      <c r="D230" s="1081"/>
      <c r="E230" s="1082"/>
    </row>
    <row r="231" spans="1:20" ht="20.65" customHeight="1">
      <c r="A231" s="1078" t="s">
        <v>289</v>
      </c>
      <c r="B231" s="1079"/>
      <c r="C231" s="1080"/>
      <c r="D231" s="1081"/>
      <c r="E231" s="1082"/>
    </row>
    <row r="232" spans="1:20" ht="20.65" customHeight="1">
      <c r="A232" s="1078" t="s">
        <v>2100</v>
      </c>
      <c r="B232" s="1079"/>
      <c r="C232" s="1080"/>
      <c r="D232" s="1081"/>
      <c r="E232" s="1082"/>
    </row>
    <row r="233" spans="1:20" ht="20.65" customHeight="1">
      <c r="A233" s="1078" t="s">
        <v>2101</v>
      </c>
      <c r="B233" s="1079"/>
      <c r="C233" s="1080"/>
      <c r="D233" s="1081"/>
      <c r="E233" s="1082"/>
    </row>
    <row r="234" spans="1:20" ht="20.65" customHeight="1">
      <c r="A234" s="1078" t="s">
        <v>34</v>
      </c>
      <c r="B234" s="1079"/>
      <c r="C234" s="1080"/>
      <c r="D234" s="1081"/>
      <c r="E234" s="1082"/>
    </row>
    <row r="235" spans="1:20" ht="20.65" customHeight="1">
      <c r="A235" s="1078" t="s">
        <v>35</v>
      </c>
      <c r="B235" s="1079"/>
      <c r="C235" s="1080"/>
      <c r="D235" s="1081"/>
      <c r="E235" s="1082"/>
    </row>
    <row r="236" spans="1:20" ht="16.149999999999999" customHeight="1">
      <c r="A236" s="372"/>
      <c r="B236" s="372"/>
      <c r="C236" s="372"/>
      <c r="D236" s="372"/>
      <c r="E236" s="372"/>
      <c r="F236" s="372"/>
    </row>
    <row r="237" spans="1:20" ht="21.4" customHeight="1">
      <c r="A237" s="407" t="s">
        <v>2901</v>
      </c>
      <c r="B237" s="408"/>
      <c r="C237" s="408"/>
      <c r="D237" s="408"/>
      <c r="E237" s="408"/>
      <c r="F237" s="408"/>
      <c r="G237" s="408"/>
    </row>
    <row r="238" spans="1:20">
      <c r="A238" s="1083"/>
      <c r="B238" s="1084"/>
      <c r="C238" s="1084"/>
      <c r="D238" s="1084"/>
      <c r="E238" s="1085"/>
    </row>
    <row r="239" spans="1:20">
      <c r="A239" s="1086"/>
      <c r="B239" s="1087"/>
      <c r="C239" s="1087"/>
      <c r="D239" s="1087"/>
      <c r="E239" s="1088"/>
    </row>
    <row r="240" spans="1:20">
      <c r="A240" s="1086"/>
      <c r="B240" s="1087"/>
      <c r="C240" s="1087"/>
      <c r="D240" s="1087"/>
      <c r="E240" s="1088"/>
    </row>
    <row r="241" spans="1:5">
      <c r="A241" s="1086"/>
      <c r="B241" s="1087"/>
      <c r="C241" s="1087"/>
      <c r="D241" s="1087"/>
      <c r="E241" s="1088"/>
    </row>
    <row r="242" spans="1:5">
      <c r="A242" s="1086"/>
      <c r="B242" s="1087"/>
      <c r="C242" s="1087"/>
      <c r="D242" s="1087"/>
      <c r="E242" s="1088"/>
    </row>
    <row r="243" spans="1:5">
      <c r="A243" s="1086"/>
      <c r="B243" s="1087"/>
      <c r="C243" s="1087"/>
      <c r="D243" s="1087"/>
      <c r="E243" s="1088"/>
    </row>
    <row r="244" spans="1:5">
      <c r="A244" s="1086"/>
      <c r="B244" s="1087"/>
      <c r="C244" s="1087"/>
      <c r="D244" s="1087"/>
      <c r="E244" s="1088"/>
    </row>
    <row r="245" spans="1:5">
      <c r="A245" s="1086"/>
      <c r="B245" s="1087"/>
      <c r="C245" s="1087"/>
      <c r="D245" s="1087"/>
      <c r="E245" s="1088"/>
    </row>
    <row r="246" spans="1:5">
      <c r="A246" s="1086"/>
      <c r="B246" s="1087"/>
      <c r="C246" s="1087"/>
      <c r="D246" s="1087"/>
      <c r="E246" s="1088"/>
    </row>
    <row r="247" spans="1:5">
      <c r="A247" s="1086"/>
      <c r="B247" s="1087"/>
      <c r="C247" s="1087"/>
      <c r="D247" s="1087"/>
      <c r="E247" s="1088"/>
    </row>
    <row r="248" spans="1:5">
      <c r="A248" s="1086"/>
      <c r="B248" s="1087"/>
      <c r="C248" s="1087"/>
      <c r="D248" s="1087"/>
      <c r="E248" s="1088"/>
    </row>
    <row r="249" spans="1:5">
      <c r="A249" s="1086"/>
      <c r="B249" s="1087"/>
      <c r="C249" s="1087"/>
      <c r="D249" s="1087"/>
      <c r="E249" s="1088"/>
    </row>
    <row r="250" spans="1:5">
      <c r="A250" s="1086"/>
      <c r="B250" s="1087"/>
      <c r="C250" s="1087"/>
      <c r="D250" s="1087"/>
      <c r="E250" s="1088"/>
    </row>
    <row r="251" spans="1:5">
      <c r="A251" s="1089"/>
      <c r="B251" s="1090"/>
      <c r="C251" s="1090"/>
      <c r="D251" s="1090"/>
      <c r="E251" s="1091"/>
    </row>
  </sheetData>
  <sheetProtection algorithmName="SHA-512" hashValue="C7VaEnkCQdx06qtszsm+L3HqMZ9+ra4KI/2xfQVOHy2E1mbfxTKSs1RyYkiY8aqe9YmfKTUpN98VXGlfveslWA==" saltValue="DB6nXetlLNfT4KjxiTqstA==" spinCount="100000" sheet="1" formatCells="0" selectLockedCells="1"/>
  <mergeCells count="280">
    <mergeCell ref="BG2:BO2"/>
    <mergeCell ref="A5:B5"/>
    <mergeCell ref="C5:E5"/>
    <mergeCell ref="A6:A9"/>
    <mergeCell ref="C6:E6"/>
    <mergeCell ref="C7:E7"/>
    <mergeCell ref="C8:E8"/>
    <mergeCell ref="C9:E9"/>
    <mergeCell ref="A10:A11"/>
    <mergeCell ref="C10:E10"/>
    <mergeCell ref="C11:E11"/>
    <mergeCell ref="A12:A15"/>
    <mergeCell ref="C12:E12"/>
    <mergeCell ref="C13:E13"/>
    <mergeCell ref="C14:E14"/>
    <mergeCell ref="C15:E15"/>
    <mergeCell ref="A2:E2"/>
    <mergeCell ref="A24:A25"/>
    <mergeCell ref="C24:E24"/>
    <mergeCell ref="C25:E25"/>
    <mergeCell ref="A26:A29"/>
    <mergeCell ref="C26:E26"/>
    <mergeCell ref="C27:E27"/>
    <mergeCell ref="C28:E28"/>
    <mergeCell ref="C29:E29"/>
    <mergeCell ref="A18:B18"/>
    <mergeCell ref="C18:E18"/>
    <mergeCell ref="A19:B19"/>
    <mergeCell ref="C19:E19"/>
    <mergeCell ref="A20:A23"/>
    <mergeCell ref="C20:E20"/>
    <mergeCell ref="C21:E21"/>
    <mergeCell ref="C22:E22"/>
    <mergeCell ref="C23:E23"/>
    <mergeCell ref="A38:A39"/>
    <mergeCell ref="C38:E38"/>
    <mergeCell ref="C39:E39"/>
    <mergeCell ref="A40:A43"/>
    <mergeCell ref="C40:E40"/>
    <mergeCell ref="C41:E41"/>
    <mergeCell ref="C42:E42"/>
    <mergeCell ref="C43:E43"/>
    <mergeCell ref="A32:B32"/>
    <mergeCell ref="C32:E32"/>
    <mergeCell ref="A33:B33"/>
    <mergeCell ref="C33:E33"/>
    <mergeCell ref="A34:A37"/>
    <mergeCell ref="C34:E34"/>
    <mergeCell ref="C35:E35"/>
    <mergeCell ref="C36:E36"/>
    <mergeCell ref="C37:E37"/>
    <mergeCell ref="A45:B45"/>
    <mergeCell ref="C45:E45"/>
    <mergeCell ref="A46:B46"/>
    <mergeCell ref="C46:E46"/>
    <mergeCell ref="A47:A50"/>
    <mergeCell ref="C47:E47"/>
    <mergeCell ref="C48:E48"/>
    <mergeCell ref="C49:E49"/>
    <mergeCell ref="C50:E50"/>
    <mergeCell ref="A59:B59"/>
    <mergeCell ref="C59:E59"/>
    <mergeCell ref="A60:A63"/>
    <mergeCell ref="C60:E60"/>
    <mergeCell ref="C61:E61"/>
    <mergeCell ref="C62:E62"/>
    <mergeCell ref="C63:E63"/>
    <mergeCell ref="A51:A52"/>
    <mergeCell ref="C51:E51"/>
    <mergeCell ref="C52:E52"/>
    <mergeCell ref="A53:A56"/>
    <mergeCell ref="C53:E53"/>
    <mergeCell ref="C54:E54"/>
    <mergeCell ref="C55:E55"/>
    <mergeCell ref="C56:E56"/>
    <mergeCell ref="A64:A65"/>
    <mergeCell ref="C64:E64"/>
    <mergeCell ref="C65:E65"/>
    <mergeCell ref="A66:A69"/>
    <mergeCell ref="C66:E66"/>
    <mergeCell ref="C67:E67"/>
    <mergeCell ref="C68:E68"/>
    <mergeCell ref="C69:E69"/>
    <mergeCell ref="C88:E88"/>
    <mergeCell ref="C79:E79"/>
    <mergeCell ref="A71:B71"/>
    <mergeCell ref="A81:B81"/>
    <mergeCell ref="A72:B72"/>
    <mergeCell ref="C72:E72"/>
    <mergeCell ref="A74:A77"/>
    <mergeCell ref="C74:E74"/>
    <mergeCell ref="C75:E75"/>
    <mergeCell ref="C76:E76"/>
    <mergeCell ref="C77:E77"/>
    <mergeCell ref="A73:B73"/>
    <mergeCell ref="C73:E73"/>
    <mergeCell ref="A78:A79"/>
    <mergeCell ref="C78:E78"/>
    <mergeCell ref="A82:B82"/>
    <mergeCell ref="C82:E82"/>
    <mergeCell ref="A83:B83"/>
    <mergeCell ref="C83:E83"/>
    <mergeCell ref="A91:B91"/>
    <mergeCell ref="C89:E89"/>
    <mergeCell ref="A136:A137"/>
    <mergeCell ref="C136:E136"/>
    <mergeCell ref="C137:E137"/>
    <mergeCell ref="A139:B139"/>
    <mergeCell ref="C106:E106"/>
    <mergeCell ref="C107:E107"/>
    <mergeCell ref="A84:A87"/>
    <mergeCell ref="C84:E84"/>
    <mergeCell ref="C85:E85"/>
    <mergeCell ref="C86:E86"/>
    <mergeCell ref="C87:E87"/>
    <mergeCell ref="A88:A89"/>
    <mergeCell ref="A93:B93"/>
    <mergeCell ref="C93:E93"/>
    <mergeCell ref="A92:B92"/>
    <mergeCell ref="A111:B111"/>
    <mergeCell ref="C127:E127"/>
    <mergeCell ref="C128:E128"/>
    <mergeCell ref="A130:B130"/>
    <mergeCell ref="A131:B131"/>
    <mergeCell ref="C131:E131"/>
    <mergeCell ref="A132:A135"/>
    <mergeCell ref="C132:E132"/>
    <mergeCell ref="C133:E133"/>
    <mergeCell ref="C134:E134"/>
    <mergeCell ref="C135:E135"/>
    <mergeCell ref="A226:B226"/>
    <mergeCell ref="C226:E226"/>
    <mergeCell ref="A214:B214"/>
    <mergeCell ref="C214:E214"/>
    <mergeCell ref="A215:E223"/>
    <mergeCell ref="C143:E143"/>
    <mergeCell ref="C144:E144"/>
    <mergeCell ref="A145:A146"/>
    <mergeCell ref="C145:E145"/>
    <mergeCell ref="C146:E146"/>
    <mergeCell ref="A148:B148"/>
    <mergeCell ref="A149:B149"/>
    <mergeCell ref="C149:E149"/>
    <mergeCell ref="A150:A153"/>
    <mergeCell ref="C150:E150"/>
    <mergeCell ref="C151:E151"/>
    <mergeCell ref="C152:E152"/>
    <mergeCell ref="C95:E95"/>
    <mergeCell ref="C96:E96"/>
    <mergeCell ref="C97:E97"/>
    <mergeCell ref="A213:B213"/>
    <mergeCell ref="C213:E213"/>
    <mergeCell ref="A101:B101"/>
    <mergeCell ref="A102:B102"/>
    <mergeCell ref="C102:E102"/>
    <mergeCell ref="A103:B103"/>
    <mergeCell ref="C103:E103"/>
    <mergeCell ref="A104:A107"/>
    <mergeCell ref="C104:E104"/>
    <mergeCell ref="C105:E105"/>
    <mergeCell ref="A94:A97"/>
    <mergeCell ref="C94:E94"/>
    <mergeCell ref="A98:A99"/>
    <mergeCell ref="C98:E98"/>
    <mergeCell ref="C99:E99"/>
    <mergeCell ref="A127:A128"/>
    <mergeCell ref="A140:B140"/>
    <mergeCell ref="C140:E140"/>
    <mergeCell ref="A141:A144"/>
    <mergeCell ref="C141:E141"/>
    <mergeCell ref="C142:E142"/>
    <mergeCell ref="C92:E92"/>
    <mergeCell ref="A112:B112"/>
    <mergeCell ref="C112:E112"/>
    <mergeCell ref="A113:B113"/>
    <mergeCell ref="C113:E113"/>
    <mergeCell ref="A121:B121"/>
    <mergeCell ref="A122:B122"/>
    <mergeCell ref="C122:E122"/>
    <mergeCell ref="A123:A126"/>
    <mergeCell ref="C123:E123"/>
    <mergeCell ref="C124:E124"/>
    <mergeCell ref="C125:E125"/>
    <mergeCell ref="C126:E126"/>
    <mergeCell ref="A114:A117"/>
    <mergeCell ref="C114:E114"/>
    <mergeCell ref="C115:E115"/>
    <mergeCell ref="C116:E116"/>
    <mergeCell ref="C117:E117"/>
    <mergeCell ref="A118:A119"/>
    <mergeCell ref="C118:E118"/>
    <mergeCell ref="C119:E119"/>
    <mergeCell ref="A108:A109"/>
    <mergeCell ref="C108:E108"/>
    <mergeCell ref="C109:E109"/>
    <mergeCell ref="C153:E153"/>
    <mergeCell ref="A154:A155"/>
    <mergeCell ref="C154:E154"/>
    <mergeCell ref="C155:E155"/>
    <mergeCell ref="A157:B157"/>
    <mergeCell ref="A158:B158"/>
    <mergeCell ref="C158:E158"/>
    <mergeCell ref="A159:A162"/>
    <mergeCell ref="C159:E159"/>
    <mergeCell ref="C160:E160"/>
    <mergeCell ref="C161:E161"/>
    <mergeCell ref="C162:E162"/>
    <mergeCell ref="A163:A164"/>
    <mergeCell ref="C163:E163"/>
    <mergeCell ref="C164:E164"/>
    <mergeCell ref="A166:B166"/>
    <mergeCell ref="A167:B167"/>
    <mergeCell ref="C167:E167"/>
    <mergeCell ref="A168:A171"/>
    <mergeCell ref="C168:E168"/>
    <mergeCell ref="C169:E169"/>
    <mergeCell ref="C170:E170"/>
    <mergeCell ref="C171:E171"/>
    <mergeCell ref="A172:A173"/>
    <mergeCell ref="C172:E172"/>
    <mergeCell ref="C173:E173"/>
    <mergeCell ref="A175:B175"/>
    <mergeCell ref="A176:B176"/>
    <mergeCell ref="C176:E176"/>
    <mergeCell ref="A177:A180"/>
    <mergeCell ref="C177:E177"/>
    <mergeCell ref="C178:E178"/>
    <mergeCell ref="C179:E179"/>
    <mergeCell ref="C180:E180"/>
    <mergeCell ref="A181:A182"/>
    <mergeCell ref="C181:E181"/>
    <mergeCell ref="C182:E182"/>
    <mergeCell ref="A184:B184"/>
    <mergeCell ref="A185:B185"/>
    <mergeCell ref="C185:E185"/>
    <mergeCell ref="A186:A189"/>
    <mergeCell ref="C186:E186"/>
    <mergeCell ref="C187:E187"/>
    <mergeCell ref="C188:E188"/>
    <mergeCell ref="C189:E189"/>
    <mergeCell ref="A190:A191"/>
    <mergeCell ref="C190:E190"/>
    <mergeCell ref="C191:E191"/>
    <mergeCell ref="A193:B193"/>
    <mergeCell ref="A194:B194"/>
    <mergeCell ref="C194:E194"/>
    <mergeCell ref="A195:A198"/>
    <mergeCell ref="C195:E195"/>
    <mergeCell ref="C196:E196"/>
    <mergeCell ref="C197:E197"/>
    <mergeCell ref="C198:E198"/>
    <mergeCell ref="A209:A210"/>
    <mergeCell ref="C209:E209"/>
    <mergeCell ref="C210:E210"/>
    <mergeCell ref="A199:A200"/>
    <mergeCell ref="C199:E199"/>
    <mergeCell ref="C200:E200"/>
    <mergeCell ref="A203:B203"/>
    <mergeCell ref="A204:B204"/>
    <mergeCell ref="C204:E204"/>
    <mergeCell ref="A205:A208"/>
    <mergeCell ref="C205:E205"/>
    <mergeCell ref="C206:E206"/>
    <mergeCell ref="C207:E207"/>
    <mergeCell ref="C208:E208"/>
    <mergeCell ref="A234:B234"/>
    <mergeCell ref="C234:E234"/>
    <mergeCell ref="A235:B235"/>
    <mergeCell ref="C235:E235"/>
    <mergeCell ref="A238:E251"/>
    <mergeCell ref="A229:B229"/>
    <mergeCell ref="C229:E229"/>
    <mergeCell ref="A230:B230"/>
    <mergeCell ref="C230:E230"/>
    <mergeCell ref="A231:B231"/>
    <mergeCell ref="C231:E231"/>
    <mergeCell ref="A232:B232"/>
    <mergeCell ref="C232:E232"/>
    <mergeCell ref="A233:B233"/>
    <mergeCell ref="C233:E233"/>
  </mergeCells>
  <phoneticPr fontId="67"/>
  <dataValidations count="5">
    <dataValidation type="list" allowBlank="1" showInputMessage="1" showErrorMessage="1" sqref="C213:O213" xr:uid="{1A4621FB-6AFD-40E4-B9EE-AE03FCA31964}">
      <formula1>$Q$213:$Q$215</formula1>
    </dataValidation>
    <dataValidation type="list" allowBlank="1" showInputMessage="1" showErrorMessage="1" sqref="C18:E18 C32:E32 C45:E45" xr:uid="{BB56BA48-A808-4C76-89BE-BE11A26600DE}">
      <formula1>"選択,需要家,発電事業者,リース使用者,リース使用者兼発電事業者,小売電気事業者,その他関係者"</formula1>
    </dataValidation>
    <dataValidation type="list" allowBlank="1" showInputMessage="1" showErrorMessage="1" sqref="D227:E227 G226:J226 K226:O227" xr:uid="{2D47339C-0C54-4A42-B3C3-9EDCC41326CE}">
      <formula1>$Q$226:$Q$227</formula1>
    </dataValidation>
    <dataValidation type="list" allowBlank="1" showInputMessage="1" showErrorMessage="1" sqref="C226:E226" xr:uid="{6401DEB8-3B24-49AC-B848-C9ED7A9FDE06}">
      <formula1>$Q$226:$Q$228</formula1>
    </dataValidation>
    <dataValidation type="list" allowBlank="1" showInputMessage="1" showErrorMessage="1" sqref="C113:E113 C73:E73 C83:E83 C93:E93 C103:E103" xr:uid="{1237B510-5EA1-4485-BB25-72EF88BBA97C}">
      <formula1>$Q$66:$Q$77</formula1>
    </dataValidation>
  </dataValidations>
  <pageMargins left="0.70866141732283472" right="0.70866141732283472" top="0.74803149606299213" bottom="0.74803149606299213" header="0.31496062992125984" footer="0.31496062992125984"/>
  <pageSetup paperSize="9" orientation="portrait" blackAndWhite="1" r:id="rId1"/>
  <rowBreaks count="6" manualBreakCount="6">
    <brk id="43" max="4" man="1"/>
    <brk id="80" max="4" man="1"/>
    <brk id="120" max="4" man="1"/>
    <brk id="156" max="4" man="1"/>
    <brk id="192" max="4" man="1"/>
    <brk id="227" max="4"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EB390-ADE5-414F-9660-239A3F0995CC}">
  <dimension ref="B1:BK125"/>
  <sheetViews>
    <sheetView view="pageBreakPreview" zoomScale="115" zoomScaleNormal="100" zoomScaleSheetLayoutView="115" workbookViewId="0">
      <selection activeCell="K3" sqref="K3:L3"/>
    </sheetView>
  </sheetViews>
  <sheetFormatPr defaultColWidth="8.875" defaultRowHeight="13.5"/>
  <cols>
    <col min="1" max="1" width="1.5" style="1" customWidth="1"/>
    <col min="2" max="9" width="9.25" style="1" customWidth="1"/>
    <col min="10" max="10" width="12.625" style="1" customWidth="1"/>
    <col min="11" max="11" width="1.25" style="1" customWidth="1"/>
    <col min="12" max="12" width="8.875" style="409" customWidth="1"/>
    <col min="13" max="13" width="0.625" style="1" customWidth="1"/>
    <col min="14" max="15" width="0.625" style="1" hidden="1" customWidth="1"/>
    <col min="16" max="16" width="0.625" style="5" hidden="1" customWidth="1"/>
    <col min="17" max="20" width="0.625" style="1" hidden="1" customWidth="1"/>
    <col min="21" max="49" width="8.875" style="1" customWidth="1"/>
    <col min="50" max="50" width="1.5" style="1" customWidth="1"/>
    <col min="51" max="52" width="8.875" style="1"/>
    <col min="53" max="53" width="1.5" style="1" customWidth="1"/>
    <col min="54" max="62" width="9.25" style="1" customWidth="1"/>
    <col min="63" max="63" width="1.25" style="1" customWidth="1"/>
    <col min="64" max="16384" width="8.875" style="1"/>
  </cols>
  <sheetData>
    <row r="1" spans="2:62">
      <c r="B1" s="1" t="s">
        <v>3030</v>
      </c>
      <c r="BB1" s="1" t="s">
        <v>3015</v>
      </c>
    </row>
    <row r="2" spans="2:62" ht="7.15" customHeight="1">
      <c r="V2" s="2"/>
    </row>
    <row r="3" spans="2:62" ht="18.600000000000001" customHeight="1">
      <c r="B3" s="334" t="s">
        <v>2947</v>
      </c>
      <c r="C3" s="318"/>
      <c r="D3" s="318"/>
      <c r="E3" s="318"/>
      <c r="F3" s="318"/>
      <c r="G3" s="318"/>
      <c r="H3" s="318"/>
      <c r="I3" s="318"/>
      <c r="J3" s="319"/>
      <c r="P3" s="5" t="s">
        <v>2948</v>
      </c>
      <c r="BB3" s="334" t="s">
        <v>2949</v>
      </c>
      <c r="BC3" s="318"/>
      <c r="BD3" s="318"/>
      <c r="BE3" s="318"/>
      <c r="BF3" s="318"/>
      <c r="BG3" s="318"/>
      <c r="BH3" s="318"/>
      <c r="BI3" s="318"/>
      <c r="BJ3" s="319"/>
    </row>
    <row r="4" spans="2:62" ht="18.600000000000001" customHeight="1">
      <c r="B4" s="1129" t="s">
        <v>2950</v>
      </c>
      <c r="C4" s="1130"/>
      <c r="D4" s="1131"/>
      <c r="E4" s="1132" t="s">
        <v>2948</v>
      </c>
      <c r="F4" s="1133"/>
      <c r="G4" s="1133"/>
      <c r="H4" s="1133"/>
      <c r="I4" s="1133"/>
      <c r="J4" s="1134"/>
      <c r="P4" s="5" t="s">
        <v>2951</v>
      </c>
      <c r="BB4" s="1129" t="s">
        <v>2950</v>
      </c>
      <c r="BC4" s="1130"/>
      <c r="BD4" s="1131"/>
      <c r="BE4" s="1135" t="s">
        <v>2952</v>
      </c>
      <c r="BF4" s="1136"/>
      <c r="BG4" s="1136"/>
      <c r="BH4" s="1136"/>
      <c r="BI4" s="1136"/>
      <c r="BJ4" s="1137"/>
    </row>
    <row r="5" spans="2:62" ht="18.600000000000001" customHeight="1">
      <c r="B5" s="1158" t="s">
        <v>2953</v>
      </c>
      <c r="C5" s="1159"/>
      <c r="D5" s="1159"/>
      <c r="E5" s="410" t="s">
        <v>2954</v>
      </c>
      <c r="F5" s="1162"/>
      <c r="G5" s="1163"/>
      <c r="H5" s="1163"/>
      <c r="I5" s="1163"/>
      <c r="J5" s="1164"/>
      <c r="P5" s="5" t="s">
        <v>2952</v>
      </c>
      <c r="BB5" s="1158" t="s">
        <v>2953</v>
      </c>
      <c r="BC5" s="1159"/>
      <c r="BD5" s="1159"/>
      <c r="BE5" s="410" t="s">
        <v>2954</v>
      </c>
      <c r="BF5" s="1165" t="s">
        <v>2955</v>
      </c>
      <c r="BG5" s="1166"/>
      <c r="BH5" s="1166"/>
      <c r="BI5" s="1166"/>
      <c r="BJ5" s="1167"/>
    </row>
    <row r="6" spans="2:62" ht="18.600000000000001" customHeight="1">
      <c r="B6" s="1160"/>
      <c r="C6" s="1161"/>
      <c r="D6" s="1161"/>
      <c r="E6" s="411" t="s">
        <v>2956</v>
      </c>
      <c r="F6" s="1168"/>
      <c r="G6" s="1169"/>
      <c r="H6" s="1169"/>
      <c r="I6" s="1169"/>
      <c r="J6" s="1170"/>
      <c r="P6" s="5" t="s">
        <v>2957</v>
      </c>
      <c r="BB6" s="1160"/>
      <c r="BC6" s="1161"/>
      <c r="BD6" s="1161"/>
      <c r="BE6" s="411" t="s">
        <v>2956</v>
      </c>
      <c r="BF6" s="1171" t="s">
        <v>2958</v>
      </c>
      <c r="BG6" s="1172"/>
      <c r="BH6" s="1172"/>
      <c r="BI6" s="1172"/>
      <c r="BJ6" s="1173"/>
    </row>
    <row r="7" spans="2:62">
      <c r="B7" s="412" t="s">
        <v>2959</v>
      </c>
      <c r="C7" s="413"/>
      <c r="D7" s="413"/>
      <c r="E7" s="413"/>
      <c r="F7" s="413"/>
      <c r="G7" s="413"/>
      <c r="H7" s="413"/>
      <c r="I7" s="413"/>
      <c r="J7" s="414"/>
      <c r="P7" s="5" t="s">
        <v>2960</v>
      </c>
      <c r="BB7" s="412" t="s">
        <v>2959</v>
      </c>
      <c r="BC7" s="413"/>
      <c r="BD7" s="413"/>
      <c r="BE7" s="413"/>
      <c r="BF7" s="413"/>
      <c r="BG7" s="413"/>
      <c r="BH7" s="413"/>
      <c r="BI7" s="413"/>
      <c r="BJ7" s="414"/>
    </row>
    <row r="8" spans="2:62">
      <c r="B8" s="1174"/>
      <c r="C8" s="1175"/>
      <c r="D8" s="1175"/>
      <c r="E8" s="1175"/>
      <c r="F8" s="1175"/>
      <c r="G8" s="1175"/>
      <c r="H8" s="1175"/>
      <c r="I8" s="1175"/>
      <c r="J8" s="1176"/>
      <c r="P8" s="5" t="s">
        <v>2961</v>
      </c>
      <c r="BB8" s="415"/>
      <c r="BC8" s="416"/>
      <c r="BD8" s="416"/>
      <c r="BE8" s="416"/>
      <c r="BF8" s="416"/>
      <c r="BG8" s="416"/>
      <c r="BH8" s="416"/>
      <c r="BI8" s="416"/>
      <c r="BJ8" s="417"/>
    </row>
    <row r="9" spans="2:62">
      <c r="B9" s="1177"/>
      <c r="C9" s="1175"/>
      <c r="D9" s="1175"/>
      <c r="E9" s="1175"/>
      <c r="F9" s="1175"/>
      <c r="G9" s="1175"/>
      <c r="H9" s="1175"/>
      <c r="I9" s="1175"/>
      <c r="J9" s="1176"/>
      <c r="BB9" s="415"/>
      <c r="BC9" s="416"/>
      <c r="BD9" s="416"/>
      <c r="BE9" s="416"/>
      <c r="BF9" s="416"/>
      <c r="BG9" s="416"/>
      <c r="BH9" s="416"/>
      <c r="BI9" s="416"/>
      <c r="BJ9" s="417"/>
    </row>
    <row r="10" spans="2:62">
      <c r="B10" s="1177"/>
      <c r="C10" s="1175"/>
      <c r="D10" s="1175"/>
      <c r="E10" s="1175"/>
      <c r="F10" s="1175"/>
      <c r="G10" s="1175"/>
      <c r="H10" s="1175"/>
      <c r="I10" s="1175"/>
      <c r="J10" s="1176"/>
      <c r="BB10" s="415"/>
      <c r="BC10" s="416"/>
      <c r="BD10" s="416"/>
      <c r="BE10" s="416"/>
      <c r="BF10" s="416"/>
      <c r="BG10" s="416"/>
      <c r="BH10" s="416"/>
      <c r="BI10" s="416"/>
      <c r="BJ10" s="417"/>
    </row>
    <row r="11" spans="2:62">
      <c r="B11" s="1177"/>
      <c r="C11" s="1175"/>
      <c r="D11" s="1175"/>
      <c r="E11" s="1175"/>
      <c r="F11" s="1175"/>
      <c r="G11" s="1175"/>
      <c r="H11" s="1175"/>
      <c r="I11" s="1175"/>
      <c r="J11" s="1176"/>
      <c r="BB11" s="415"/>
      <c r="BC11" s="416"/>
      <c r="BD11" s="416"/>
      <c r="BE11" s="416"/>
      <c r="BF11" s="416"/>
      <c r="BG11" s="416"/>
      <c r="BH11" s="416"/>
      <c r="BI11" s="416"/>
      <c r="BJ11" s="417"/>
    </row>
    <row r="12" spans="2:62">
      <c r="B12" s="1177"/>
      <c r="C12" s="1175"/>
      <c r="D12" s="1175"/>
      <c r="E12" s="1175"/>
      <c r="F12" s="1175"/>
      <c r="G12" s="1175"/>
      <c r="H12" s="1175"/>
      <c r="I12" s="1175"/>
      <c r="J12" s="1176"/>
      <c r="BB12" s="415"/>
      <c r="BC12" s="416"/>
      <c r="BD12" s="416"/>
      <c r="BE12" s="416"/>
      <c r="BF12" s="416"/>
      <c r="BG12" s="416"/>
      <c r="BH12" s="416"/>
      <c r="BI12" s="416"/>
      <c r="BJ12" s="417"/>
    </row>
    <row r="13" spans="2:62">
      <c r="B13" s="1177"/>
      <c r="C13" s="1175"/>
      <c r="D13" s="1175"/>
      <c r="E13" s="1175"/>
      <c r="F13" s="1175"/>
      <c r="G13" s="1175"/>
      <c r="H13" s="1175"/>
      <c r="I13" s="1175"/>
      <c r="J13" s="1176"/>
      <c r="BB13" s="415"/>
      <c r="BC13" s="416"/>
      <c r="BD13" s="416"/>
      <c r="BE13" s="416"/>
      <c r="BF13" s="416"/>
      <c r="BG13" s="416"/>
      <c r="BH13" s="416"/>
      <c r="BI13" s="416"/>
      <c r="BJ13" s="417"/>
    </row>
    <row r="14" spans="2:62">
      <c r="B14" s="1177"/>
      <c r="C14" s="1175"/>
      <c r="D14" s="1175"/>
      <c r="E14" s="1175"/>
      <c r="F14" s="1175"/>
      <c r="G14" s="1175"/>
      <c r="H14" s="1175"/>
      <c r="I14" s="1175"/>
      <c r="J14" s="1176"/>
      <c r="BB14" s="415"/>
      <c r="BC14" s="416"/>
      <c r="BD14" s="416"/>
      <c r="BE14" s="416"/>
      <c r="BF14" s="416"/>
      <c r="BG14" s="416"/>
      <c r="BH14" s="416"/>
      <c r="BI14" s="416"/>
      <c r="BJ14" s="417"/>
    </row>
    <row r="15" spans="2:62">
      <c r="B15" s="1177"/>
      <c r="C15" s="1175"/>
      <c r="D15" s="1175"/>
      <c r="E15" s="1175"/>
      <c r="F15" s="1175"/>
      <c r="G15" s="1175"/>
      <c r="H15" s="1175"/>
      <c r="I15" s="1175"/>
      <c r="J15" s="1176"/>
      <c r="BB15" s="415"/>
      <c r="BC15" s="416"/>
      <c r="BD15" s="416"/>
      <c r="BE15" s="416"/>
      <c r="BF15" s="416"/>
      <c r="BG15" s="416"/>
      <c r="BH15" s="416"/>
      <c r="BI15" s="416"/>
      <c r="BJ15" s="417"/>
    </row>
    <row r="16" spans="2:62">
      <c r="B16" s="1177"/>
      <c r="C16" s="1175"/>
      <c r="D16" s="1175"/>
      <c r="E16" s="1175"/>
      <c r="F16" s="1175"/>
      <c r="G16" s="1175"/>
      <c r="H16" s="1175"/>
      <c r="I16" s="1175"/>
      <c r="J16" s="1176"/>
      <c r="BB16" s="415"/>
      <c r="BC16" s="416"/>
      <c r="BD16" s="416"/>
      <c r="BE16" s="416"/>
      <c r="BF16" s="416"/>
      <c r="BG16" s="416"/>
      <c r="BH16" s="416"/>
      <c r="BI16" s="416"/>
      <c r="BJ16" s="417"/>
    </row>
    <row r="17" spans="2:62">
      <c r="B17" s="1177"/>
      <c r="C17" s="1175"/>
      <c r="D17" s="1175"/>
      <c r="E17" s="1175"/>
      <c r="F17" s="1175"/>
      <c r="G17" s="1175"/>
      <c r="H17" s="1175"/>
      <c r="I17" s="1175"/>
      <c r="J17" s="1176"/>
      <c r="BB17" s="415"/>
      <c r="BC17" s="416"/>
      <c r="BD17" s="416"/>
      <c r="BE17" s="416"/>
      <c r="BF17" s="416"/>
      <c r="BG17" s="416"/>
      <c r="BH17" s="416"/>
      <c r="BI17" s="416"/>
      <c r="BJ17" s="417"/>
    </row>
    <row r="18" spans="2:62">
      <c r="B18" s="1177"/>
      <c r="C18" s="1175"/>
      <c r="D18" s="1175"/>
      <c r="E18" s="1175"/>
      <c r="F18" s="1175"/>
      <c r="G18" s="1175"/>
      <c r="H18" s="1175"/>
      <c r="I18" s="1175"/>
      <c r="J18" s="1176"/>
      <c r="BB18" s="415"/>
      <c r="BC18" s="416"/>
      <c r="BD18" s="416"/>
      <c r="BE18" s="416"/>
      <c r="BF18" s="416"/>
      <c r="BG18" s="416"/>
      <c r="BH18" s="416"/>
      <c r="BI18" s="416"/>
      <c r="BJ18" s="417"/>
    </row>
    <row r="19" spans="2:62">
      <c r="B19" s="1178"/>
      <c r="C19" s="1179"/>
      <c r="D19" s="1179"/>
      <c r="E19" s="1179"/>
      <c r="F19" s="1179"/>
      <c r="G19" s="1179"/>
      <c r="H19" s="1179"/>
      <c r="I19" s="1179"/>
      <c r="J19" s="1180"/>
      <c r="BB19" s="418"/>
      <c r="BC19" s="419"/>
      <c r="BD19" s="419"/>
      <c r="BE19" s="419"/>
      <c r="BF19" s="419"/>
      <c r="BG19" s="419"/>
      <c r="BH19" s="419"/>
      <c r="BI19" s="419"/>
      <c r="BJ19" s="420"/>
    </row>
    <row r="20" spans="2:62" ht="3.6" customHeight="1"/>
    <row r="21" spans="2:62" ht="18" customHeight="1">
      <c r="B21" s="5" t="s">
        <v>2962</v>
      </c>
      <c r="BB21" s="5" t="s">
        <v>2962</v>
      </c>
    </row>
    <row r="22" spans="2:62">
      <c r="B22" s="5" t="s">
        <v>3022</v>
      </c>
      <c r="BB22" s="5" t="s">
        <v>2963</v>
      </c>
    </row>
    <row r="23" spans="2:62" ht="17.45" customHeight="1"/>
    <row r="24" spans="2:62">
      <c r="B24" s="1" t="s">
        <v>3029</v>
      </c>
      <c r="BB24" s="1" t="s">
        <v>3016</v>
      </c>
    </row>
    <row r="25" spans="2:62" ht="7.15" customHeight="1"/>
    <row r="26" spans="2:62">
      <c r="B26" s="1181" t="s">
        <v>2964</v>
      </c>
      <c r="C26" s="1182"/>
      <c r="D26" s="1183"/>
      <c r="E26" s="1181" t="s">
        <v>2965</v>
      </c>
      <c r="F26" s="1183"/>
      <c r="BB26" s="1181" t="s">
        <v>2964</v>
      </c>
      <c r="BC26" s="1182"/>
      <c r="BD26" s="1183"/>
      <c r="BE26" s="1181" t="s">
        <v>2965</v>
      </c>
      <c r="BF26" s="1183"/>
    </row>
    <row r="27" spans="2:62">
      <c r="B27" s="1138"/>
      <c r="C27" s="1139"/>
      <c r="D27" s="1140"/>
      <c r="E27" s="1144"/>
      <c r="F27" s="1145"/>
      <c r="BB27" s="1148" t="s">
        <v>2966</v>
      </c>
      <c r="BC27" s="1149"/>
      <c r="BD27" s="1150"/>
      <c r="BE27" s="1154" t="s">
        <v>2967</v>
      </c>
      <c r="BF27" s="1155"/>
    </row>
    <row r="28" spans="2:62">
      <c r="B28" s="1141"/>
      <c r="C28" s="1142"/>
      <c r="D28" s="1143"/>
      <c r="E28" s="1146"/>
      <c r="F28" s="1147"/>
      <c r="BB28" s="1151"/>
      <c r="BC28" s="1152"/>
      <c r="BD28" s="1153"/>
      <c r="BE28" s="1156"/>
      <c r="BF28" s="1157"/>
    </row>
    <row r="29" spans="2:62" ht="6.6" customHeight="1">
      <c r="C29" s="421"/>
      <c r="F29" s="24"/>
      <c r="BC29" s="421"/>
      <c r="BF29" s="24"/>
    </row>
    <row r="30" spans="2:62" ht="18" customHeight="1">
      <c r="B30" s="1" t="s">
        <v>2962</v>
      </c>
      <c r="BB30" s="1" t="s">
        <v>2962</v>
      </c>
    </row>
    <row r="31" spans="2:62" ht="18" customHeight="1">
      <c r="B31" s="1" t="s">
        <v>3023</v>
      </c>
      <c r="BB31" s="1" t="s">
        <v>2968</v>
      </c>
    </row>
    <row r="32" spans="2:62" ht="22.15" customHeight="1"/>
    <row r="33" spans="2:63">
      <c r="B33" s="1" t="s">
        <v>3028</v>
      </c>
      <c r="BB33" s="1" t="s">
        <v>3017</v>
      </c>
    </row>
    <row r="34" spans="2:63" ht="3.6" customHeight="1"/>
    <row r="35" spans="2:63">
      <c r="B35" s="422" t="s">
        <v>3018</v>
      </c>
      <c r="BB35" s="422" t="s">
        <v>3018</v>
      </c>
    </row>
    <row r="36" spans="2:63" ht="7.9" customHeight="1"/>
    <row r="37" spans="2:63">
      <c r="B37" s="1" t="s">
        <v>2969</v>
      </c>
      <c r="BB37" s="1" t="s">
        <v>2969</v>
      </c>
    </row>
    <row r="38" spans="2:63" ht="3.6" customHeight="1"/>
    <row r="39" spans="2:63" ht="27" customHeight="1">
      <c r="B39" s="1205" t="s">
        <v>2970</v>
      </c>
      <c r="C39" s="1206"/>
      <c r="D39" s="1207"/>
      <c r="E39" s="1208"/>
      <c r="F39" s="1208"/>
      <c r="G39" s="1208"/>
      <c r="H39" s="1208"/>
      <c r="I39" s="1208"/>
      <c r="J39" s="1209"/>
      <c r="BB39" s="1205" t="s">
        <v>2970</v>
      </c>
      <c r="BC39" s="1206"/>
      <c r="BD39" s="1210" t="s">
        <v>2971</v>
      </c>
      <c r="BE39" s="1211"/>
      <c r="BF39" s="1211"/>
      <c r="BG39" s="1211"/>
      <c r="BH39" s="1211"/>
      <c r="BI39" s="1211"/>
      <c r="BJ39" s="1211"/>
      <c r="BK39" s="1212"/>
    </row>
    <row r="40" spans="2:63" ht="27" customHeight="1">
      <c r="B40" s="1205" t="s">
        <v>2972</v>
      </c>
      <c r="C40" s="1206"/>
      <c r="D40" s="1207"/>
      <c r="E40" s="1208"/>
      <c r="F40" s="1208"/>
      <c r="G40" s="1208"/>
      <c r="H40" s="1208"/>
      <c r="I40" s="1208"/>
      <c r="J40" s="1209"/>
      <c r="BB40" s="1205" t="s">
        <v>2972</v>
      </c>
      <c r="BC40" s="1206"/>
      <c r="BD40" s="1210" t="s">
        <v>2973</v>
      </c>
      <c r="BE40" s="1211"/>
      <c r="BF40" s="1211"/>
      <c r="BG40" s="1211"/>
      <c r="BH40" s="1211"/>
      <c r="BI40" s="1211"/>
      <c r="BJ40" s="1211"/>
      <c r="BK40" s="1212"/>
    </row>
    <row r="41" spans="2:63" ht="27" customHeight="1">
      <c r="B41" s="1205" t="s">
        <v>2956</v>
      </c>
      <c r="C41" s="1206"/>
      <c r="D41" s="1207"/>
      <c r="E41" s="1208"/>
      <c r="F41" s="1208"/>
      <c r="G41" s="1208"/>
      <c r="H41" s="1208"/>
      <c r="I41" s="1208"/>
      <c r="J41" s="1209"/>
      <c r="BB41" s="1205" t="s">
        <v>2956</v>
      </c>
      <c r="BC41" s="1206"/>
      <c r="BD41" s="1210" t="s">
        <v>2974</v>
      </c>
      <c r="BE41" s="1211"/>
      <c r="BF41" s="1211"/>
      <c r="BG41" s="1211"/>
      <c r="BH41" s="1211"/>
      <c r="BI41" s="1211"/>
      <c r="BJ41" s="1211"/>
      <c r="BK41" s="1212"/>
    </row>
    <row r="42" spans="2:63">
      <c r="B42" s="313" t="s">
        <v>2975</v>
      </c>
      <c r="C42" s="314"/>
      <c r="D42" s="314"/>
      <c r="E42" s="314"/>
      <c r="F42" s="314"/>
      <c r="G42" s="314"/>
      <c r="H42" s="314"/>
      <c r="I42" s="314"/>
      <c r="J42" s="315"/>
      <c r="BB42" s="412" t="s">
        <v>2975</v>
      </c>
      <c r="BC42" s="413"/>
      <c r="BD42" s="413"/>
      <c r="BE42" s="413"/>
      <c r="BF42" s="413"/>
      <c r="BG42" s="413"/>
      <c r="BH42" s="413"/>
      <c r="BI42" s="413"/>
      <c r="BJ42" s="414"/>
    </row>
    <row r="43" spans="2:63">
      <c r="B43" s="1174"/>
      <c r="C43" s="1175"/>
      <c r="D43" s="1175"/>
      <c r="E43" s="1175"/>
      <c r="F43" s="1175"/>
      <c r="G43" s="1175"/>
      <c r="H43" s="1175"/>
      <c r="I43" s="1175"/>
      <c r="J43" s="1176"/>
      <c r="BB43" s="415"/>
      <c r="BC43" s="416"/>
      <c r="BD43" s="416"/>
      <c r="BE43" s="416"/>
      <c r="BF43" s="416"/>
      <c r="BG43" s="416"/>
      <c r="BH43" s="416"/>
      <c r="BI43" s="416"/>
      <c r="BJ43" s="417"/>
    </row>
    <row r="44" spans="2:63">
      <c r="B44" s="1177"/>
      <c r="C44" s="1175"/>
      <c r="D44" s="1175"/>
      <c r="E44" s="1175"/>
      <c r="F44" s="1175"/>
      <c r="G44" s="1175"/>
      <c r="H44" s="1175"/>
      <c r="I44" s="1175"/>
      <c r="J44" s="1176"/>
      <c r="BB44" s="415"/>
      <c r="BC44" s="416"/>
      <c r="BD44" s="416"/>
      <c r="BE44" s="416"/>
      <c r="BF44" s="416"/>
      <c r="BG44" s="416"/>
      <c r="BH44" s="416"/>
      <c r="BI44" s="416"/>
      <c r="BJ44" s="417"/>
    </row>
    <row r="45" spans="2:63">
      <c r="B45" s="1177"/>
      <c r="C45" s="1175"/>
      <c r="D45" s="1175"/>
      <c r="E45" s="1175"/>
      <c r="F45" s="1175"/>
      <c r="G45" s="1175"/>
      <c r="H45" s="1175"/>
      <c r="I45" s="1175"/>
      <c r="J45" s="1176"/>
      <c r="BB45" s="415"/>
      <c r="BC45" s="416"/>
      <c r="BD45" s="416"/>
      <c r="BE45" s="416"/>
      <c r="BF45" s="416"/>
      <c r="BG45" s="416"/>
      <c r="BH45" s="416"/>
      <c r="BI45" s="416"/>
      <c r="BJ45" s="417"/>
    </row>
    <row r="46" spans="2:63">
      <c r="B46" s="1177"/>
      <c r="C46" s="1175"/>
      <c r="D46" s="1175"/>
      <c r="E46" s="1175"/>
      <c r="F46" s="1175"/>
      <c r="G46" s="1175"/>
      <c r="H46" s="1175"/>
      <c r="I46" s="1175"/>
      <c r="J46" s="1176"/>
      <c r="BB46" s="415"/>
      <c r="BC46" s="416"/>
      <c r="BD46" s="416"/>
      <c r="BE46" s="416"/>
      <c r="BF46" s="416"/>
      <c r="BG46" s="416"/>
      <c r="BH46" s="416"/>
      <c r="BI46" s="416"/>
      <c r="BJ46" s="417"/>
    </row>
    <row r="47" spans="2:63">
      <c r="B47" s="1177"/>
      <c r="C47" s="1175"/>
      <c r="D47" s="1175"/>
      <c r="E47" s="1175"/>
      <c r="F47" s="1175"/>
      <c r="G47" s="1175"/>
      <c r="H47" s="1175"/>
      <c r="I47" s="1175"/>
      <c r="J47" s="1176"/>
      <c r="BB47" s="415"/>
      <c r="BC47" s="416"/>
      <c r="BD47" s="416"/>
      <c r="BE47" s="416"/>
      <c r="BF47" s="416"/>
      <c r="BG47" s="416"/>
      <c r="BH47" s="416"/>
      <c r="BI47" s="416"/>
      <c r="BJ47" s="417"/>
    </row>
    <row r="48" spans="2:63">
      <c r="B48" s="1177"/>
      <c r="C48" s="1175"/>
      <c r="D48" s="1175"/>
      <c r="E48" s="1175"/>
      <c r="F48" s="1175"/>
      <c r="G48" s="1175"/>
      <c r="H48" s="1175"/>
      <c r="I48" s="1175"/>
      <c r="J48" s="1176"/>
      <c r="BB48" s="415"/>
      <c r="BC48" s="416"/>
      <c r="BD48" s="416"/>
      <c r="BE48" s="416"/>
      <c r="BF48" s="416"/>
      <c r="BG48" s="416"/>
      <c r="BH48" s="416"/>
      <c r="BI48" s="416"/>
      <c r="BJ48" s="417"/>
    </row>
    <row r="49" spans="2:62">
      <c r="B49" s="1177"/>
      <c r="C49" s="1175"/>
      <c r="D49" s="1175"/>
      <c r="E49" s="1175"/>
      <c r="F49" s="1175"/>
      <c r="G49" s="1175"/>
      <c r="H49" s="1175"/>
      <c r="I49" s="1175"/>
      <c r="J49" s="1176"/>
      <c r="BB49" s="415"/>
      <c r="BC49" s="416"/>
      <c r="BD49" s="416"/>
      <c r="BE49" s="416"/>
      <c r="BF49" s="416"/>
      <c r="BG49" s="416"/>
      <c r="BH49" s="416"/>
      <c r="BI49" s="416"/>
      <c r="BJ49" s="417"/>
    </row>
    <row r="50" spans="2:62">
      <c r="B50" s="1177"/>
      <c r="C50" s="1175"/>
      <c r="D50" s="1175"/>
      <c r="E50" s="1175"/>
      <c r="F50" s="1175"/>
      <c r="G50" s="1175"/>
      <c r="H50" s="1175"/>
      <c r="I50" s="1175"/>
      <c r="J50" s="1176"/>
      <c r="BB50" s="415"/>
      <c r="BC50" s="416"/>
      <c r="BD50" s="416"/>
      <c r="BE50" s="416"/>
      <c r="BF50" s="416"/>
      <c r="BG50" s="416"/>
      <c r="BH50" s="416"/>
      <c r="BI50" s="416"/>
      <c r="BJ50" s="417"/>
    </row>
    <row r="51" spans="2:62">
      <c r="B51" s="1177"/>
      <c r="C51" s="1175"/>
      <c r="D51" s="1175"/>
      <c r="E51" s="1175"/>
      <c r="F51" s="1175"/>
      <c r="G51" s="1175"/>
      <c r="H51" s="1175"/>
      <c r="I51" s="1175"/>
      <c r="J51" s="1176"/>
      <c r="BB51" s="415"/>
      <c r="BC51" s="416"/>
      <c r="BD51" s="416"/>
      <c r="BE51" s="416"/>
      <c r="BF51" s="416"/>
      <c r="BG51" s="416"/>
      <c r="BH51" s="416"/>
      <c r="BI51" s="416"/>
      <c r="BJ51" s="417"/>
    </row>
    <row r="52" spans="2:62">
      <c r="B52" s="1177"/>
      <c r="C52" s="1175"/>
      <c r="D52" s="1175"/>
      <c r="E52" s="1175"/>
      <c r="F52" s="1175"/>
      <c r="G52" s="1175"/>
      <c r="H52" s="1175"/>
      <c r="I52" s="1175"/>
      <c r="J52" s="1176"/>
      <c r="BB52" s="415"/>
      <c r="BC52" s="416"/>
      <c r="BD52" s="416"/>
      <c r="BE52" s="416"/>
      <c r="BF52" s="416"/>
      <c r="BG52" s="416"/>
      <c r="BH52" s="416"/>
      <c r="BI52" s="416"/>
      <c r="BJ52" s="417"/>
    </row>
    <row r="53" spans="2:62">
      <c r="B53" s="1178"/>
      <c r="C53" s="1179"/>
      <c r="D53" s="1179"/>
      <c r="E53" s="1179"/>
      <c r="F53" s="1179"/>
      <c r="G53" s="1179"/>
      <c r="H53" s="1179"/>
      <c r="I53" s="1179"/>
      <c r="J53" s="1180"/>
      <c r="BB53" s="418"/>
      <c r="BC53" s="419"/>
      <c r="BD53" s="419"/>
      <c r="BE53" s="419"/>
      <c r="BF53" s="419"/>
      <c r="BG53" s="419"/>
      <c r="BH53" s="419"/>
      <c r="BI53" s="419"/>
      <c r="BJ53" s="420"/>
    </row>
    <row r="54" spans="2:62" ht="3.6" customHeight="1"/>
    <row r="55" spans="2:62" ht="18" customHeight="1">
      <c r="B55" s="1" t="s">
        <v>2962</v>
      </c>
      <c r="BB55" s="1" t="s">
        <v>2962</v>
      </c>
    </row>
    <row r="56" spans="2:62" ht="18" customHeight="1">
      <c r="B56" s="1" t="s">
        <v>2976</v>
      </c>
      <c r="BB56" s="1" t="s">
        <v>2977</v>
      </c>
    </row>
    <row r="58" spans="2:62">
      <c r="B58" s="1" t="s">
        <v>3019</v>
      </c>
      <c r="BB58" s="1" t="s">
        <v>3019</v>
      </c>
    </row>
    <row r="59" spans="2:62" ht="6" customHeight="1"/>
    <row r="60" spans="2:62" ht="13.15" customHeight="1">
      <c r="B60" s="1184" t="s">
        <v>3025</v>
      </c>
      <c r="C60" s="1187"/>
      <c r="D60" s="1188"/>
      <c r="E60" s="1188"/>
      <c r="F60" s="1188"/>
      <c r="G60" s="1188"/>
      <c r="H60" s="1188"/>
      <c r="I60" s="1188"/>
      <c r="J60" s="1189"/>
      <c r="O60" s="1" t="s">
        <v>2979</v>
      </c>
      <c r="BB60" s="1184" t="s">
        <v>2978</v>
      </c>
      <c r="BC60" s="1196" t="s">
        <v>2980</v>
      </c>
      <c r="BD60" s="1197"/>
      <c r="BE60" s="1197"/>
      <c r="BF60" s="1197"/>
      <c r="BG60" s="1197"/>
      <c r="BH60" s="1197"/>
      <c r="BI60" s="1197"/>
      <c r="BJ60" s="1198"/>
    </row>
    <row r="61" spans="2:62">
      <c r="B61" s="1185"/>
      <c r="C61" s="1190"/>
      <c r="D61" s="1191"/>
      <c r="E61" s="1191"/>
      <c r="F61" s="1191"/>
      <c r="G61" s="1191"/>
      <c r="H61" s="1191"/>
      <c r="I61" s="1191"/>
      <c r="J61" s="1192"/>
      <c r="O61" s="1" t="s">
        <v>2981</v>
      </c>
      <c r="BB61" s="1185"/>
      <c r="BC61" s="1199"/>
      <c r="BD61" s="1200"/>
      <c r="BE61" s="1200"/>
      <c r="BF61" s="1200"/>
      <c r="BG61" s="1200"/>
      <c r="BH61" s="1200"/>
      <c r="BI61" s="1200"/>
      <c r="BJ61" s="1201"/>
    </row>
    <row r="62" spans="2:62">
      <c r="B62" s="1185"/>
      <c r="C62" s="1190"/>
      <c r="D62" s="1191"/>
      <c r="E62" s="1191"/>
      <c r="F62" s="1191"/>
      <c r="G62" s="1191"/>
      <c r="H62" s="1191"/>
      <c r="I62" s="1191"/>
      <c r="J62" s="1192"/>
      <c r="O62" s="1" t="s">
        <v>2982</v>
      </c>
      <c r="BB62" s="1185"/>
      <c r="BC62" s="1199"/>
      <c r="BD62" s="1200"/>
      <c r="BE62" s="1200"/>
      <c r="BF62" s="1200"/>
      <c r="BG62" s="1200"/>
      <c r="BH62" s="1200"/>
      <c r="BI62" s="1200"/>
      <c r="BJ62" s="1201"/>
    </row>
    <row r="63" spans="2:62">
      <c r="B63" s="1186"/>
      <c r="C63" s="1193"/>
      <c r="D63" s="1194"/>
      <c r="E63" s="1194"/>
      <c r="F63" s="1194"/>
      <c r="G63" s="1194"/>
      <c r="H63" s="1194"/>
      <c r="I63" s="1194"/>
      <c r="J63" s="1195"/>
      <c r="O63" s="1" t="s">
        <v>2983</v>
      </c>
      <c r="BB63" s="1186"/>
      <c r="BC63" s="1202"/>
      <c r="BD63" s="1203"/>
      <c r="BE63" s="1203"/>
      <c r="BF63" s="1203"/>
      <c r="BG63" s="1203"/>
      <c r="BH63" s="1203"/>
      <c r="BI63" s="1203"/>
      <c r="BJ63" s="1204"/>
    </row>
    <row r="64" spans="2:62">
      <c r="C64" s="423"/>
      <c r="D64" s="423"/>
      <c r="E64" s="423"/>
      <c r="F64" s="423"/>
      <c r="G64" s="423"/>
      <c r="H64" s="423"/>
      <c r="I64" s="423"/>
      <c r="J64" s="423"/>
      <c r="O64" s="1" t="s">
        <v>3024</v>
      </c>
      <c r="BC64" s="423"/>
      <c r="BD64" s="423"/>
      <c r="BE64" s="423"/>
      <c r="BF64" s="423"/>
      <c r="BG64" s="423"/>
      <c r="BH64" s="423"/>
      <c r="BI64" s="423"/>
      <c r="BJ64" s="423"/>
    </row>
    <row r="65" spans="2:62" ht="21" customHeight="1">
      <c r="B65" s="1" t="s">
        <v>3020</v>
      </c>
      <c r="BB65" s="1" t="s">
        <v>3020</v>
      </c>
    </row>
    <row r="66" spans="2:62" ht="28.9" customHeight="1">
      <c r="B66" s="320" t="s">
        <v>2954</v>
      </c>
      <c r="C66" s="1214"/>
      <c r="D66" s="1215"/>
      <c r="E66" s="1215"/>
      <c r="F66" s="1215"/>
      <c r="G66" s="1215"/>
      <c r="H66" s="1215"/>
      <c r="I66" s="1215"/>
      <c r="J66" s="1216"/>
      <c r="BB66" s="320" t="s">
        <v>2954</v>
      </c>
      <c r="BC66" s="1210" t="s">
        <v>2984</v>
      </c>
      <c r="BD66" s="1211"/>
      <c r="BE66" s="1211"/>
      <c r="BF66" s="1211"/>
      <c r="BG66" s="1211"/>
      <c r="BH66" s="1211"/>
      <c r="BI66" s="1211"/>
      <c r="BJ66" s="1212"/>
    </row>
    <row r="67" spans="2:62" ht="28.9" customHeight="1">
      <c r="B67" s="320" t="s">
        <v>2985</v>
      </c>
      <c r="C67" s="1214"/>
      <c r="D67" s="1215"/>
      <c r="E67" s="1215"/>
      <c r="F67" s="1215"/>
      <c r="G67" s="1215"/>
      <c r="H67" s="1215"/>
      <c r="I67" s="1215"/>
      <c r="J67" s="1216"/>
      <c r="BB67" s="320" t="s">
        <v>2985</v>
      </c>
      <c r="BC67" s="1210" t="s">
        <v>2986</v>
      </c>
      <c r="BD67" s="1211"/>
      <c r="BE67" s="1211"/>
      <c r="BF67" s="1211"/>
      <c r="BG67" s="1211"/>
      <c r="BH67" s="1211"/>
      <c r="BI67" s="1211"/>
      <c r="BJ67" s="1212"/>
    </row>
    <row r="68" spans="2:62" ht="28.9" customHeight="1">
      <c r="B68" s="320" t="s">
        <v>2956</v>
      </c>
      <c r="C68" s="1214"/>
      <c r="D68" s="1215"/>
      <c r="E68" s="1215"/>
      <c r="F68" s="1215"/>
      <c r="G68" s="1215"/>
      <c r="H68" s="1215"/>
      <c r="I68" s="1215"/>
      <c r="J68" s="1216"/>
      <c r="BB68" s="320" t="s">
        <v>2956</v>
      </c>
      <c r="BC68" s="1210" t="s">
        <v>2987</v>
      </c>
      <c r="BD68" s="1211"/>
      <c r="BE68" s="1211"/>
      <c r="BF68" s="1211"/>
      <c r="BG68" s="1211"/>
      <c r="BH68" s="1211"/>
      <c r="BI68" s="1211"/>
      <c r="BJ68" s="1212"/>
    </row>
    <row r="69" spans="2:62">
      <c r="B69" s="313" t="s">
        <v>2975</v>
      </c>
      <c r="C69" s="314"/>
      <c r="D69" s="314"/>
      <c r="E69" s="314"/>
      <c r="F69" s="314"/>
      <c r="G69" s="314"/>
      <c r="H69" s="314"/>
      <c r="I69" s="314"/>
      <c r="J69" s="315"/>
      <c r="BB69" s="412" t="s">
        <v>2975</v>
      </c>
      <c r="BC69" s="413"/>
      <c r="BD69" s="413"/>
      <c r="BE69" s="413"/>
      <c r="BF69" s="413"/>
      <c r="BG69" s="413"/>
      <c r="BH69" s="413"/>
      <c r="BI69" s="413"/>
      <c r="BJ69" s="414"/>
    </row>
    <row r="70" spans="2:62">
      <c r="B70" s="1174"/>
      <c r="C70" s="1175"/>
      <c r="D70" s="1175"/>
      <c r="E70" s="1175"/>
      <c r="F70" s="1175"/>
      <c r="G70" s="1175"/>
      <c r="H70" s="1175"/>
      <c r="I70" s="1175"/>
      <c r="J70" s="1176"/>
      <c r="BB70" s="415"/>
      <c r="BC70" s="416"/>
      <c r="BD70" s="416"/>
      <c r="BE70" s="416"/>
      <c r="BF70" s="416"/>
      <c r="BG70" s="416"/>
      <c r="BH70" s="416"/>
      <c r="BI70" s="416"/>
      <c r="BJ70" s="417"/>
    </row>
    <row r="71" spans="2:62">
      <c r="B71" s="1177"/>
      <c r="C71" s="1175"/>
      <c r="D71" s="1175"/>
      <c r="E71" s="1175"/>
      <c r="F71" s="1175"/>
      <c r="G71" s="1175"/>
      <c r="H71" s="1175"/>
      <c r="I71" s="1175"/>
      <c r="J71" s="1176"/>
      <c r="BB71" s="415"/>
      <c r="BC71" s="416"/>
      <c r="BD71" s="416"/>
      <c r="BE71" s="416"/>
      <c r="BF71" s="416"/>
      <c r="BG71" s="416"/>
      <c r="BH71" s="416"/>
      <c r="BI71" s="416"/>
      <c r="BJ71" s="417"/>
    </row>
    <row r="72" spans="2:62">
      <c r="B72" s="1177"/>
      <c r="C72" s="1175"/>
      <c r="D72" s="1175"/>
      <c r="E72" s="1175"/>
      <c r="F72" s="1175"/>
      <c r="G72" s="1175"/>
      <c r="H72" s="1175"/>
      <c r="I72" s="1175"/>
      <c r="J72" s="1176"/>
      <c r="BB72" s="415"/>
      <c r="BC72" s="416"/>
      <c r="BD72" s="416"/>
      <c r="BE72" s="416"/>
      <c r="BF72" s="416"/>
      <c r="BG72" s="416"/>
      <c r="BH72" s="416"/>
      <c r="BI72" s="416"/>
      <c r="BJ72" s="417"/>
    </row>
    <row r="73" spans="2:62">
      <c r="B73" s="1177"/>
      <c r="C73" s="1175"/>
      <c r="D73" s="1175"/>
      <c r="E73" s="1175"/>
      <c r="F73" s="1175"/>
      <c r="G73" s="1175"/>
      <c r="H73" s="1175"/>
      <c r="I73" s="1175"/>
      <c r="J73" s="1176"/>
      <c r="BB73" s="415"/>
      <c r="BC73" s="416"/>
      <c r="BD73" s="416"/>
      <c r="BE73" s="416"/>
      <c r="BF73" s="416"/>
      <c r="BG73" s="416"/>
      <c r="BH73" s="416"/>
      <c r="BI73" s="416"/>
      <c r="BJ73" s="417"/>
    </row>
    <row r="74" spans="2:62">
      <c r="B74" s="1177"/>
      <c r="C74" s="1175"/>
      <c r="D74" s="1175"/>
      <c r="E74" s="1175"/>
      <c r="F74" s="1175"/>
      <c r="G74" s="1175"/>
      <c r="H74" s="1175"/>
      <c r="I74" s="1175"/>
      <c r="J74" s="1176"/>
      <c r="BB74" s="415"/>
      <c r="BC74" s="416"/>
      <c r="BD74" s="416"/>
      <c r="BE74" s="416"/>
      <c r="BF74" s="416"/>
      <c r="BG74" s="416"/>
      <c r="BH74" s="416"/>
      <c r="BI74" s="416"/>
      <c r="BJ74" s="417"/>
    </row>
    <row r="75" spans="2:62">
      <c r="B75" s="1177"/>
      <c r="C75" s="1175"/>
      <c r="D75" s="1175"/>
      <c r="E75" s="1175"/>
      <c r="F75" s="1175"/>
      <c r="G75" s="1175"/>
      <c r="H75" s="1175"/>
      <c r="I75" s="1175"/>
      <c r="J75" s="1176"/>
      <c r="BB75" s="415"/>
      <c r="BC75" s="416"/>
      <c r="BD75" s="416"/>
      <c r="BE75" s="416"/>
      <c r="BF75" s="416"/>
      <c r="BG75" s="416"/>
      <c r="BH75" s="416"/>
      <c r="BI75" s="416"/>
      <c r="BJ75" s="417"/>
    </row>
    <row r="76" spans="2:62">
      <c r="B76" s="1177"/>
      <c r="C76" s="1175"/>
      <c r="D76" s="1175"/>
      <c r="E76" s="1175"/>
      <c r="F76" s="1175"/>
      <c r="G76" s="1175"/>
      <c r="H76" s="1175"/>
      <c r="I76" s="1175"/>
      <c r="J76" s="1176"/>
      <c r="BB76" s="415"/>
      <c r="BC76" s="416"/>
      <c r="BD76" s="416"/>
      <c r="BE76" s="416"/>
      <c r="BF76" s="416"/>
      <c r="BG76" s="416"/>
      <c r="BH76" s="416"/>
      <c r="BI76" s="416"/>
      <c r="BJ76" s="417"/>
    </row>
    <row r="77" spans="2:62">
      <c r="B77" s="1177"/>
      <c r="C77" s="1175"/>
      <c r="D77" s="1175"/>
      <c r="E77" s="1175"/>
      <c r="F77" s="1175"/>
      <c r="G77" s="1175"/>
      <c r="H77" s="1175"/>
      <c r="I77" s="1175"/>
      <c r="J77" s="1176"/>
      <c r="BB77" s="415"/>
      <c r="BC77" s="416"/>
      <c r="BD77" s="416"/>
      <c r="BE77" s="416"/>
      <c r="BF77" s="416"/>
      <c r="BG77" s="416"/>
      <c r="BH77" s="416"/>
      <c r="BI77" s="416"/>
      <c r="BJ77" s="417"/>
    </row>
    <row r="78" spans="2:62">
      <c r="B78" s="1177"/>
      <c r="C78" s="1175"/>
      <c r="D78" s="1175"/>
      <c r="E78" s="1175"/>
      <c r="F78" s="1175"/>
      <c r="G78" s="1175"/>
      <c r="H78" s="1175"/>
      <c r="I78" s="1175"/>
      <c r="J78" s="1176"/>
      <c r="BB78" s="415"/>
      <c r="BC78" s="416"/>
      <c r="BD78" s="416"/>
      <c r="BE78" s="416"/>
      <c r="BF78" s="416"/>
      <c r="BG78" s="416"/>
      <c r="BH78" s="416"/>
      <c r="BI78" s="416"/>
      <c r="BJ78" s="417"/>
    </row>
    <row r="79" spans="2:62">
      <c r="B79" s="1177"/>
      <c r="C79" s="1175"/>
      <c r="D79" s="1175"/>
      <c r="E79" s="1175"/>
      <c r="F79" s="1175"/>
      <c r="G79" s="1175"/>
      <c r="H79" s="1175"/>
      <c r="I79" s="1175"/>
      <c r="J79" s="1176"/>
      <c r="BB79" s="415"/>
      <c r="BC79" s="416"/>
      <c r="BD79" s="416"/>
      <c r="BE79" s="416"/>
      <c r="BF79" s="416"/>
      <c r="BG79" s="416"/>
      <c r="BH79" s="416"/>
      <c r="BI79" s="416"/>
      <c r="BJ79" s="417"/>
    </row>
    <row r="80" spans="2:62">
      <c r="B80" s="1178"/>
      <c r="C80" s="1179"/>
      <c r="D80" s="1179"/>
      <c r="E80" s="1179"/>
      <c r="F80" s="1179"/>
      <c r="G80" s="1179"/>
      <c r="H80" s="1179"/>
      <c r="I80" s="1179"/>
      <c r="J80" s="1180"/>
      <c r="BB80" s="418"/>
      <c r="BC80" s="419"/>
      <c r="BD80" s="419"/>
      <c r="BE80" s="419"/>
      <c r="BF80" s="419"/>
      <c r="BG80" s="419"/>
      <c r="BH80" s="419"/>
      <c r="BI80" s="419"/>
      <c r="BJ80" s="420"/>
    </row>
    <row r="81" spans="2:62" ht="5.45" customHeight="1"/>
    <row r="82" spans="2:62" ht="18" customHeight="1">
      <c r="B82" s="1" t="s">
        <v>2962</v>
      </c>
      <c r="BB82" s="1" t="s">
        <v>2962</v>
      </c>
    </row>
    <row r="83" spans="2:62" ht="18" customHeight="1">
      <c r="B83" s="1" t="s">
        <v>3026</v>
      </c>
      <c r="BB83" s="1" t="s">
        <v>2988</v>
      </c>
    </row>
    <row r="84" spans="2:62" ht="13.15" hidden="1" customHeight="1"/>
    <row r="85" spans="2:62" ht="13.15" hidden="1" customHeight="1"/>
    <row r="86" spans="2:62" ht="13.15" customHeight="1"/>
    <row r="87" spans="2:62" ht="18" customHeight="1">
      <c r="B87" s="1" t="s">
        <v>3021</v>
      </c>
      <c r="L87" s="424"/>
      <c r="N87" s="246"/>
      <c r="O87" s="246"/>
      <c r="P87" s="425"/>
      <c r="Q87" s="246"/>
      <c r="R87" s="246"/>
      <c r="S87" s="6"/>
      <c r="T87" s="6"/>
      <c r="U87" s="6"/>
      <c r="V87" s="6"/>
      <c r="W87" s="6"/>
      <c r="X87" s="6"/>
      <c r="Y87" s="6"/>
      <c r="Z87" s="4"/>
      <c r="AA87" s="4"/>
      <c r="AB87" s="4"/>
      <c r="BB87" s="1" t="s">
        <v>3021</v>
      </c>
    </row>
    <row r="88" spans="2:62" ht="6" customHeight="1">
      <c r="N88" s="246"/>
      <c r="O88" s="246"/>
      <c r="P88" s="425"/>
      <c r="Q88" s="246"/>
      <c r="R88" s="246"/>
      <c r="S88" s="6"/>
      <c r="T88" s="6"/>
      <c r="U88" s="6"/>
      <c r="V88" s="6"/>
      <c r="W88" s="6"/>
      <c r="X88" s="6"/>
      <c r="Y88" s="6"/>
      <c r="Z88" s="4"/>
      <c r="AA88" s="4"/>
      <c r="AB88" s="4"/>
    </row>
    <row r="89" spans="2:62" ht="18" customHeight="1">
      <c r="B89" s="1" t="s">
        <v>2989</v>
      </c>
      <c r="C89" s="25"/>
      <c r="D89" s="25"/>
      <c r="E89" s="25"/>
      <c r="F89" s="25"/>
      <c r="G89" s="25"/>
      <c r="H89" s="25"/>
      <c r="I89" s="25"/>
      <c r="L89" s="424"/>
      <c r="N89" s="246"/>
      <c r="O89" s="246"/>
      <c r="P89" s="425"/>
      <c r="Q89" s="246"/>
      <c r="R89" s="246"/>
      <c r="S89" s="6"/>
      <c r="T89" s="6"/>
      <c r="U89" s="6"/>
      <c r="V89" s="6"/>
      <c r="W89" s="6"/>
      <c r="X89" s="6"/>
      <c r="Y89" s="6"/>
      <c r="Z89" s="4"/>
      <c r="AA89" s="4"/>
      <c r="AB89" s="4"/>
      <c r="BB89" s="1" t="s">
        <v>2990</v>
      </c>
      <c r="BC89" s="25"/>
      <c r="BD89" s="25"/>
      <c r="BE89" s="25"/>
      <c r="BF89" s="25"/>
      <c r="BG89" s="25"/>
      <c r="BH89" s="25"/>
      <c r="BI89" s="25"/>
    </row>
    <row r="90" spans="2:62" ht="4.1500000000000004" customHeight="1">
      <c r="C90" s="25"/>
      <c r="D90" s="25"/>
      <c r="E90" s="25"/>
      <c r="F90" s="25"/>
      <c r="G90" s="25"/>
      <c r="H90" s="25"/>
      <c r="I90" s="25"/>
      <c r="J90" s="25"/>
      <c r="L90" s="424"/>
      <c r="N90" s="246"/>
      <c r="O90" s="246"/>
      <c r="P90" s="425"/>
      <c r="Q90" s="246"/>
      <c r="R90" s="246"/>
      <c r="S90" s="6"/>
      <c r="T90" s="6"/>
      <c r="U90" s="6"/>
      <c r="V90" s="6"/>
      <c r="W90" s="6"/>
      <c r="X90" s="6"/>
      <c r="Y90" s="6"/>
      <c r="Z90" s="4"/>
      <c r="AA90" s="4"/>
      <c r="AB90" s="4"/>
      <c r="BC90" s="25"/>
      <c r="BD90" s="25"/>
      <c r="BE90" s="25"/>
      <c r="BF90" s="25"/>
      <c r="BG90" s="25"/>
      <c r="BH90" s="25"/>
      <c r="BI90" s="25"/>
      <c r="BJ90" s="25"/>
    </row>
    <row r="91" spans="2:62" ht="18" customHeight="1">
      <c r="B91" s="330"/>
      <c r="C91" s="426" t="s">
        <v>2991</v>
      </c>
      <c r="D91" s="426"/>
      <c r="E91" s="25"/>
      <c r="F91" s="427"/>
      <c r="G91" s="426" t="s">
        <v>2992</v>
      </c>
      <c r="I91" s="427"/>
      <c r="J91" s="427"/>
      <c r="L91" s="1217" t="s">
        <v>2993</v>
      </c>
      <c r="M91" s="1217"/>
      <c r="N91" s="1217"/>
      <c r="O91" s="1217"/>
      <c r="P91" s="1217"/>
      <c r="Q91" s="1217"/>
      <c r="R91" s="1217"/>
      <c r="S91" s="1217"/>
      <c r="T91" s="1217"/>
      <c r="U91" s="1217"/>
      <c r="V91" s="1217"/>
      <c r="W91" s="1217"/>
      <c r="X91" s="1217"/>
      <c r="Y91" s="1217"/>
      <c r="Z91" s="1217"/>
      <c r="AA91" s="1217"/>
      <c r="AB91" s="1217"/>
      <c r="AC91" s="1217"/>
      <c r="AD91" s="1217"/>
      <c r="AE91" s="1217"/>
      <c r="AF91" s="1217"/>
      <c r="AG91" s="1217"/>
      <c r="AH91" s="1217"/>
      <c r="AI91" s="1217"/>
      <c r="AJ91" s="1217"/>
      <c r="AK91" s="1217"/>
      <c r="AL91" s="1217"/>
      <c r="AM91" s="1217"/>
      <c r="AN91" s="1217"/>
      <c r="AO91" s="1217"/>
      <c r="AP91" s="1217"/>
      <c r="AQ91" s="1217"/>
      <c r="AR91" s="1217"/>
      <c r="AS91" s="1217"/>
      <c r="AT91" s="1217"/>
      <c r="AU91" s="1217"/>
      <c r="AV91" s="1217"/>
      <c r="AW91" s="1217"/>
      <c r="AX91" s="1217"/>
      <c r="AY91" s="1217"/>
      <c r="AZ91" s="1217"/>
      <c r="BB91" s="330"/>
      <c r="BC91" s="426" t="s">
        <v>2991</v>
      </c>
      <c r="BD91" s="426"/>
      <c r="BE91" s="25"/>
      <c r="BF91" s="427"/>
      <c r="BG91" s="426" t="s">
        <v>2992</v>
      </c>
      <c r="BI91" s="427"/>
      <c r="BJ91" s="427"/>
    </row>
    <row r="92" spans="2:62" ht="18" customHeight="1">
      <c r="B92" s="330"/>
      <c r="C92" s="426" t="s">
        <v>2994</v>
      </c>
      <c r="D92" s="426"/>
      <c r="E92" s="25"/>
      <c r="F92" s="428"/>
      <c r="G92" s="426" t="s">
        <v>2995</v>
      </c>
      <c r="I92" s="427"/>
      <c r="J92" s="427"/>
      <c r="L92" s="1217"/>
      <c r="M92" s="1217"/>
      <c r="N92" s="1217"/>
      <c r="O92" s="1217"/>
      <c r="P92" s="1217"/>
      <c r="Q92" s="1217"/>
      <c r="R92" s="1217"/>
      <c r="S92" s="1217"/>
      <c r="T92" s="1217"/>
      <c r="U92" s="1217"/>
      <c r="V92" s="1217"/>
      <c r="W92" s="1217"/>
      <c r="X92" s="1217"/>
      <c r="Y92" s="1217"/>
      <c r="Z92" s="1217"/>
      <c r="AA92" s="1217"/>
      <c r="AB92" s="1217"/>
      <c r="AC92" s="1217"/>
      <c r="AD92" s="1217"/>
      <c r="AE92" s="1217"/>
      <c r="AF92" s="1217"/>
      <c r="AG92" s="1217"/>
      <c r="AH92" s="1217"/>
      <c r="AI92" s="1217"/>
      <c r="AJ92" s="1217"/>
      <c r="AK92" s="1217"/>
      <c r="AL92" s="1217"/>
      <c r="AM92" s="1217"/>
      <c r="AN92" s="1217"/>
      <c r="AO92" s="1217"/>
      <c r="AP92" s="1217"/>
      <c r="AQ92" s="1217"/>
      <c r="AR92" s="1217"/>
      <c r="AS92" s="1217"/>
      <c r="AT92" s="1217"/>
      <c r="AU92" s="1217"/>
      <c r="AV92" s="1217"/>
      <c r="AW92" s="1217"/>
      <c r="AX92" s="1217"/>
      <c r="AY92" s="1217"/>
      <c r="AZ92" s="1217"/>
      <c r="BB92" s="330"/>
      <c r="BC92" s="426" t="s">
        <v>2994</v>
      </c>
      <c r="BD92" s="426"/>
      <c r="BE92" s="25"/>
      <c r="BF92" s="428"/>
      <c r="BG92" s="426" t="s">
        <v>2995</v>
      </c>
      <c r="BI92" s="427"/>
      <c r="BJ92" s="427"/>
    </row>
    <row r="93" spans="2:62" ht="18" customHeight="1">
      <c r="B93" s="330"/>
      <c r="C93" s="426" t="s">
        <v>2996</v>
      </c>
      <c r="D93" s="429"/>
      <c r="E93" s="429"/>
      <c r="F93" s="428"/>
      <c r="G93" s="426" t="s">
        <v>2997</v>
      </c>
      <c r="I93" s="427"/>
      <c r="J93" s="427"/>
      <c r="L93" s="1217"/>
      <c r="M93" s="1217"/>
      <c r="N93" s="1217"/>
      <c r="O93" s="1217"/>
      <c r="P93" s="1217"/>
      <c r="Q93" s="1217"/>
      <c r="R93" s="1217"/>
      <c r="S93" s="1217"/>
      <c r="T93" s="1217"/>
      <c r="U93" s="1217"/>
      <c r="V93" s="1217"/>
      <c r="W93" s="1217"/>
      <c r="X93" s="1217"/>
      <c r="Y93" s="1217"/>
      <c r="Z93" s="1217"/>
      <c r="AA93" s="1217"/>
      <c r="AB93" s="1217"/>
      <c r="AC93" s="1217"/>
      <c r="AD93" s="1217"/>
      <c r="AE93" s="1217"/>
      <c r="AF93" s="1217"/>
      <c r="AG93" s="1217"/>
      <c r="AH93" s="1217"/>
      <c r="AI93" s="1217"/>
      <c r="AJ93" s="1217"/>
      <c r="AK93" s="1217"/>
      <c r="AL93" s="1217"/>
      <c r="AM93" s="1217"/>
      <c r="AN93" s="1217"/>
      <c r="AO93" s="1217"/>
      <c r="AP93" s="1217"/>
      <c r="AQ93" s="1217"/>
      <c r="AR93" s="1217"/>
      <c r="AS93" s="1217"/>
      <c r="AT93" s="1217"/>
      <c r="AU93" s="1217"/>
      <c r="AV93" s="1217"/>
      <c r="AW93" s="1217"/>
      <c r="AX93" s="1217"/>
      <c r="AY93" s="1217"/>
      <c r="AZ93" s="1217"/>
      <c r="BB93" s="330"/>
      <c r="BC93" s="426" t="s">
        <v>2996</v>
      </c>
      <c r="BD93" s="429"/>
      <c r="BE93" s="429"/>
      <c r="BF93" s="428"/>
      <c r="BG93" s="426" t="s">
        <v>2997</v>
      </c>
      <c r="BI93" s="427"/>
      <c r="BJ93" s="427"/>
    </row>
    <row r="94" spans="2:62" ht="18" customHeight="1">
      <c r="B94" s="330"/>
      <c r="C94" s="1218" t="s">
        <v>2998</v>
      </c>
      <c r="D94" s="1218"/>
      <c r="E94" s="1218"/>
      <c r="F94" s="428"/>
      <c r="G94" s="426" t="s">
        <v>2999</v>
      </c>
      <c r="I94" s="428"/>
      <c r="J94" s="428"/>
      <c r="L94" s="1217"/>
      <c r="M94" s="1217"/>
      <c r="N94" s="1217"/>
      <c r="O94" s="1217"/>
      <c r="P94" s="1217"/>
      <c r="Q94" s="1217"/>
      <c r="R94" s="1217"/>
      <c r="S94" s="1217"/>
      <c r="T94" s="1217"/>
      <c r="U94" s="1217"/>
      <c r="V94" s="1217"/>
      <c r="W94" s="1217"/>
      <c r="X94" s="1217"/>
      <c r="Y94" s="1217"/>
      <c r="Z94" s="1217"/>
      <c r="AA94" s="1217"/>
      <c r="AB94" s="1217"/>
      <c r="AC94" s="1217"/>
      <c r="AD94" s="1217"/>
      <c r="AE94" s="1217"/>
      <c r="AF94" s="1217"/>
      <c r="AG94" s="1217"/>
      <c r="AH94" s="1217"/>
      <c r="AI94" s="1217"/>
      <c r="AJ94" s="1217"/>
      <c r="AK94" s="1217"/>
      <c r="AL94" s="1217"/>
      <c r="AM94" s="1217"/>
      <c r="AN94" s="1217"/>
      <c r="AO94" s="1217"/>
      <c r="AP94" s="1217"/>
      <c r="AQ94" s="1217"/>
      <c r="AR94" s="1217"/>
      <c r="AS94" s="1217"/>
      <c r="AT94" s="1217"/>
      <c r="AU94" s="1217"/>
      <c r="AV94" s="1217"/>
      <c r="AW94" s="1217"/>
      <c r="AX94" s="1217"/>
      <c r="AY94" s="1217"/>
      <c r="AZ94" s="1217"/>
      <c r="BB94" s="330"/>
      <c r="BC94" s="1218" t="s">
        <v>2998</v>
      </c>
      <c r="BD94" s="1218"/>
      <c r="BE94" s="1218"/>
      <c r="BF94" s="428"/>
      <c r="BG94" s="426" t="s">
        <v>2999</v>
      </c>
      <c r="BI94" s="428"/>
      <c r="BJ94" s="428"/>
    </row>
    <row r="95" spans="2:62" ht="18" customHeight="1">
      <c r="B95" s="330"/>
      <c r="C95" s="1218"/>
      <c r="D95" s="1218"/>
      <c r="E95" s="1218"/>
      <c r="F95" s="428"/>
      <c r="G95" s="1213" t="s">
        <v>3000</v>
      </c>
      <c r="H95" s="1213"/>
      <c r="I95" s="1213"/>
      <c r="J95" s="1213"/>
      <c r="L95" s="424"/>
      <c r="N95" s="246"/>
      <c r="O95" s="246"/>
      <c r="P95" s="425"/>
      <c r="Q95" s="246"/>
      <c r="R95" s="246"/>
      <c r="S95" s="6"/>
      <c r="T95" s="6"/>
      <c r="U95" s="6"/>
      <c r="V95" s="6"/>
      <c r="W95" s="6"/>
      <c r="X95" s="6"/>
      <c r="Y95" s="6"/>
      <c r="Z95" s="4"/>
      <c r="AA95" s="4"/>
      <c r="AB95" s="4"/>
      <c r="BB95" s="330"/>
      <c r="BC95" s="1218"/>
      <c r="BD95" s="1218"/>
      <c r="BE95" s="1218"/>
      <c r="BF95" s="428"/>
      <c r="BG95" s="1213" t="s">
        <v>3001</v>
      </c>
      <c r="BH95" s="1213"/>
      <c r="BI95" s="1213"/>
      <c r="BJ95" s="1213"/>
    </row>
    <row r="96" spans="2:62" ht="18" customHeight="1">
      <c r="B96" s="330"/>
      <c r="C96" s="1218" t="s">
        <v>3002</v>
      </c>
      <c r="D96" s="1218"/>
      <c r="E96" s="1218"/>
      <c r="G96" s="1220" t="s">
        <v>3003</v>
      </c>
      <c r="H96" s="1220"/>
      <c r="I96" s="1220"/>
      <c r="J96" s="1220"/>
      <c r="L96" s="424"/>
      <c r="N96" s="246"/>
      <c r="O96" s="246"/>
      <c r="P96" s="425"/>
      <c r="Q96" s="246"/>
      <c r="R96" s="246"/>
      <c r="S96" s="6"/>
      <c r="T96" s="6"/>
      <c r="U96" s="6"/>
      <c r="V96" s="6"/>
      <c r="W96" s="6"/>
      <c r="X96" s="6"/>
      <c r="Y96" s="6"/>
      <c r="Z96" s="4"/>
      <c r="AA96" s="4"/>
      <c r="AB96" s="4"/>
      <c r="BC96" s="1218" t="s">
        <v>3002</v>
      </c>
      <c r="BD96" s="1218"/>
      <c r="BE96" s="1218"/>
      <c r="BG96" s="1220" t="s">
        <v>3004</v>
      </c>
      <c r="BH96" s="1220"/>
      <c r="BI96" s="1220"/>
      <c r="BJ96" s="1220"/>
    </row>
    <row r="97" spans="2:62" ht="18" customHeight="1">
      <c r="C97" s="1219"/>
      <c r="D97" s="1219"/>
      <c r="E97" s="1219"/>
      <c r="F97" s="428"/>
      <c r="G97" s="426"/>
      <c r="H97" s="426"/>
      <c r="I97" s="428"/>
      <c r="J97" s="428"/>
      <c r="L97" s="424"/>
      <c r="N97" s="246"/>
      <c r="O97" s="246"/>
      <c r="P97" s="425"/>
      <c r="Q97" s="246"/>
      <c r="R97" s="246"/>
      <c r="S97" s="6"/>
      <c r="T97" s="6"/>
      <c r="U97" s="6"/>
      <c r="V97" s="6"/>
      <c r="W97" s="6"/>
      <c r="X97" s="6"/>
      <c r="Y97" s="6"/>
      <c r="Z97" s="4"/>
      <c r="AA97" s="4"/>
      <c r="AB97" s="4"/>
      <c r="BC97" s="1219"/>
      <c r="BD97" s="1219"/>
      <c r="BE97" s="1219"/>
      <c r="BF97" s="428"/>
      <c r="BG97" s="426" t="s">
        <v>3005</v>
      </c>
      <c r="BH97" s="426"/>
      <c r="BI97" s="428"/>
      <c r="BJ97" s="428"/>
    </row>
    <row r="98" spans="2:62" ht="16.149999999999999" customHeight="1">
      <c r="B98" s="1221"/>
      <c r="C98" s="1222"/>
      <c r="D98" s="1222"/>
      <c r="E98" s="1222"/>
      <c r="F98" s="1222"/>
      <c r="G98" s="1222"/>
      <c r="H98" s="1222"/>
      <c r="I98" s="1222"/>
      <c r="J98" s="1223"/>
      <c r="BB98" s="412" t="s">
        <v>3006</v>
      </c>
      <c r="BC98" s="413"/>
      <c r="BD98" s="413"/>
      <c r="BE98" s="413"/>
      <c r="BF98" s="413"/>
      <c r="BG98" s="413"/>
      <c r="BH98" s="413"/>
      <c r="BI98" s="413"/>
      <c r="BJ98" s="414"/>
    </row>
    <row r="99" spans="2:62" ht="16.149999999999999" customHeight="1">
      <c r="B99" s="1174"/>
      <c r="C99" s="1224"/>
      <c r="D99" s="1224"/>
      <c r="E99" s="1224"/>
      <c r="F99" s="1224"/>
      <c r="G99" s="1224"/>
      <c r="H99" s="1224"/>
      <c r="I99" s="1224"/>
      <c r="J99" s="1225"/>
      <c r="BB99" s="415"/>
      <c r="BC99" s="416"/>
      <c r="BD99" s="416"/>
      <c r="BE99" s="416"/>
      <c r="BF99" s="416"/>
      <c r="BG99" s="416"/>
      <c r="BH99" s="416"/>
      <c r="BI99" s="416"/>
      <c r="BJ99" s="417"/>
    </row>
    <row r="100" spans="2:62" ht="16.149999999999999" customHeight="1">
      <c r="B100" s="1174"/>
      <c r="C100" s="1224"/>
      <c r="D100" s="1224"/>
      <c r="E100" s="1224"/>
      <c r="F100" s="1224"/>
      <c r="G100" s="1224"/>
      <c r="H100" s="1224"/>
      <c r="I100" s="1224"/>
      <c r="J100" s="1225"/>
      <c r="BB100" s="415"/>
      <c r="BC100" s="416"/>
      <c r="BD100" s="416"/>
      <c r="BE100" s="416"/>
      <c r="BF100" s="416"/>
      <c r="BG100" s="416"/>
      <c r="BH100" s="416"/>
      <c r="BI100" s="416"/>
      <c r="BJ100" s="417"/>
    </row>
    <row r="101" spans="2:62" ht="16.149999999999999" customHeight="1">
      <c r="B101" s="1174"/>
      <c r="C101" s="1224"/>
      <c r="D101" s="1224"/>
      <c r="E101" s="1224"/>
      <c r="F101" s="1224"/>
      <c r="G101" s="1224"/>
      <c r="H101" s="1224"/>
      <c r="I101" s="1224"/>
      <c r="J101" s="1225"/>
      <c r="BB101" s="415"/>
      <c r="BC101" s="416"/>
      <c r="BD101" s="416"/>
      <c r="BE101" s="416"/>
      <c r="BF101" s="416"/>
      <c r="BG101" s="416"/>
      <c r="BH101" s="416"/>
      <c r="BI101" s="416"/>
      <c r="BJ101" s="417"/>
    </row>
    <row r="102" spans="2:62" ht="16.149999999999999" customHeight="1">
      <c r="B102" s="1174"/>
      <c r="C102" s="1224"/>
      <c r="D102" s="1224"/>
      <c r="E102" s="1224"/>
      <c r="F102" s="1224"/>
      <c r="G102" s="1224"/>
      <c r="H102" s="1224"/>
      <c r="I102" s="1224"/>
      <c r="J102" s="1225"/>
      <c r="L102" s="424"/>
      <c r="N102" s="246"/>
      <c r="O102" s="246"/>
      <c r="P102" s="425"/>
      <c r="Q102" s="246"/>
      <c r="R102" s="246"/>
      <c r="S102" s="6"/>
      <c r="T102" s="6"/>
      <c r="U102" s="6"/>
      <c r="V102" s="6"/>
      <c r="W102" s="6"/>
      <c r="X102" s="6"/>
      <c r="Y102" s="6"/>
      <c r="Z102" s="4"/>
      <c r="AA102" s="4"/>
      <c r="AB102" s="4"/>
      <c r="BB102" s="430" t="s">
        <v>3007</v>
      </c>
      <c r="BC102" s="416"/>
      <c r="BD102" s="416"/>
      <c r="BE102" s="416"/>
      <c r="BF102" s="416"/>
      <c r="BG102" s="431" t="s">
        <v>3008</v>
      </c>
      <c r="BH102" s="416"/>
      <c r="BI102" s="416"/>
      <c r="BJ102" s="417"/>
    </row>
    <row r="103" spans="2:62" ht="16.149999999999999" customHeight="1">
      <c r="B103" s="1174"/>
      <c r="C103" s="1224"/>
      <c r="D103" s="1224"/>
      <c r="E103" s="1224"/>
      <c r="F103" s="1224"/>
      <c r="G103" s="1224"/>
      <c r="H103" s="1224"/>
      <c r="I103" s="1224"/>
      <c r="J103" s="1225"/>
      <c r="L103" s="424"/>
      <c r="N103" s="246"/>
      <c r="O103" s="246"/>
      <c r="P103" s="425"/>
      <c r="Q103" s="246"/>
      <c r="R103" s="246"/>
      <c r="S103" s="6"/>
      <c r="T103" s="6"/>
      <c r="U103" s="6"/>
      <c r="V103" s="6"/>
      <c r="W103" s="6"/>
      <c r="X103" s="6"/>
      <c r="Y103" s="6"/>
      <c r="Z103" s="4"/>
      <c r="AA103" s="4"/>
      <c r="AB103" s="4"/>
      <c r="BB103" s="415"/>
      <c r="BC103" s="416"/>
      <c r="BD103" s="416"/>
      <c r="BF103" s="416"/>
      <c r="BG103" s="416"/>
      <c r="BH103" s="416"/>
      <c r="BI103" s="416"/>
      <c r="BJ103" s="417"/>
    </row>
    <row r="104" spans="2:62" ht="16.149999999999999" customHeight="1">
      <c r="B104" s="1174"/>
      <c r="C104" s="1224"/>
      <c r="D104" s="1224"/>
      <c r="E104" s="1224"/>
      <c r="F104" s="1224"/>
      <c r="G104" s="1224"/>
      <c r="H104" s="1224"/>
      <c r="I104" s="1224"/>
      <c r="J104" s="1225"/>
      <c r="L104" s="424"/>
      <c r="N104" s="246"/>
      <c r="O104" s="246"/>
      <c r="P104" s="425"/>
      <c r="Q104" s="246"/>
      <c r="R104" s="246"/>
      <c r="S104" s="6"/>
      <c r="T104" s="6"/>
      <c r="U104" s="6"/>
      <c r="V104" s="6"/>
      <c r="W104" s="6"/>
      <c r="X104" s="6"/>
      <c r="Y104" s="6"/>
      <c r="Z104" s="4"/>
      <c r="AA104" s="4"/>
      <c r="AB104" s="4"/>
      <c r="BB104" s="415"/>
      <c r="BC104" s="416"/>
      <c r="BD104" s="416"/>
      <c r="BE104" s="432" t="s">
        <v>3009</v>
      </c>
      <c r="BF104" s="416"/>
      <c r="BG104" s="416"/>
      <c r="BH104" s="416"/>
      <c r="BI104" s="416"/>
      <c r="BJ104" s="417"/>
    </row>
    <row r="105" spans="2:62" ht="16.149999999999999" customHeight="1">
      <c r="B105" s="1174"/>
      <c r="C105" s="1224"/>
      <c r="D105" s="1224"/>
      <c r="E105" s="1224"/>
      <c r="F105" s="1224"/>
      <c r="G105" s="1224"/>
      <c r="H105" s="1224"/>
      <c r="I105" s="1224"/>
      <c r="J105" s="1225"/>
      <c r="L105" s="424"/>
      <c r="N105" s="246"/>
      <c r="O105" s="246"/>
      <c r="P105" s="433"/>
      <c r="Q105" s="434"/>
      <c r="R105" s="434"/>
      <c r="S105" s="435"/>
      <c r="T105" s="435"/>
      <c r="U105" s="6"/>
      <c r="V105" s="6"/>
      <c r="W105" s="6"/>
      <c r="X105" s="6"/>
      <c r="Y105" s="6"/>
      <c r="Z105" s="4"/>
      <c r="AA105" s="4"/>
      <c r="AB105" s="4"/>
      <c r="BB105" s="415"/>
      <c r="BC105" s="416"/>
      <c r="BD105" s="416"/>
      <c r="BE105" s="416"/>
      <c r="BF105" s="416"/>
      <c r="BG105" s="416"/>
      <c r="BH105" s="416"/>
      <c r="BI105" s="416"/>
      <c r="BJ105" s="417"/>
    </row>
    <row r="106" spans="2:62" ht="16.149999999999999" customHeight="1">
      <c r="B106" s="1174"/>
      <c r="C106" s="1224"/>
      <c r="D106" s="1224"/>
      <c r="E106" s="1224"/>
      <c r="F106" s="1224"/>
      <c r="G106" s="1224"/>
      <c r="H106" s="1224"/>
      <c r="I106" s="1224"/>
      <c r="J106" s="1225"/>
      <c r="L106" s="424"/>
      <c r="N106" s="436"/>
      <c r="O106" s="434"/>
      <c r="P106" s="425"/>
      <c r="Q106" s="246"/>
      <c r="R106" s="246"/>
      <c r="S106" s="6"/>
      <c r="T106" s="6"/>
      <c r="U106" s="6"/>
      <c r="V106" s="6"/>
      <c r="W106" s="6"/>
      <c r="X106" s="6"/>
      <c r="Y106" s="6"/>
      <c r="Z106" s="4"/>
      <c r="AA106" s="4"/>
      <c r="AB106" s="4"/>
      <c r="BB106" s="415"/>
      <c r="BC106" s="416"/>
      <c r="BD106" s="416"/>
      <c r="BE106" s="416"/>
      <c r="BF106" s="416"/>
      <c r="BG106" s="416"/>
      <c r="BH106" s="416"/>
      <c r="BI106" s="416"/>
      <c r="BJ106" s="417"/>
    </row>
    <row r="107" spans="2:62" ht="16.149999999999999" customHeight="1">
      <c r="B107" s="1174"/>
      <c r="C107" s="1224"/>
      <c r="D107" s="1224"/>
      <c r="E107" s="1224"/>
      <c r="F107" s="1224"/>
      <c r="G107" s="1224"/>
      <c r="H107" s="1224"/>
      <c r="I107" s="1224"/>
      <c r="J107" s="1225"/>
      <c r="L107" s="424"/>
      <c r="N107" s="246"/>
      <c r="O107" s="246"/>
      <c r="P107" s="425"/>
      <c r="Q107" s="246"/>
      <c r="R107" s="246"/>
      <c r="S107" s="6"/>
      <c r="T107" s="6"/>
      <c r="U107" s="6"/>
      <c r="V107" s="6"/>
      <c r="W107" s="6"/>
      <c r="X107" s="6"/>
      <c r="Y107" s="6"/>
      <c r="Z107" s="4"/>
      <c r="AA107" s="4"/>
      <c r="AB107" s="4"/>
      <c r="BB107" s="415"/>
      <c r="BC107" s="416"/>
      <c r="BD107" s="416"/>
      <c r="BE107" s="416"/>
      <c r="BF107" s="416"/>
      <c r="BG107" s="416"/>
      <c r="BH107" s="416"/>
      <c r="BI107" s="416"/>
      <c r="BJ107" s="417"/>
    </row>
    <row r="108" spans="2:62" ht="16.149999999999999" customHeight="1">
      <c r="B108" s="1174"/>
      <c r="C108" s="1224"/>
      <c r="D108" s="1224"/>
      <c r="E108" s="1224"/>
      <c r="F108" s="1224"/>
      <c r="G108" s="1224"/>
      <c r="H108" s="1224"/>
      <c r="I108" s="1224"/>
      <c r="J108" s="1225"/>
      <c r="L108" s="424"/>
      <c r="N108" s="246"/>
      <c r="O108" s="246"/>
      <c r="P108" s="425"/>
      <c r="Q108" s="246"/>
      <c r="R108" s="246"/>
      <c r="S108" s="6"/>
      <c r="T108" s="6"/>
      <c r="U108" s="6"/>
      <c r="V108" s="6"/>
      <c r="W108" s="6"/>
      <c r="X108" s="6"/>
      <c r="Y108" s="6"/>
      <c r="Z108" s="4"/>
      <c r="AA108" s="4"/>
      <c r="AB108" s="4"/>
      <c r="BB108" s="437" t="s">
        <v>3010</v>
      </c>
      <c r="BC108" s="416"/>
      <c r="BD108" s="416"/>
      <c r="BE108" s="416"/>
      <c r="BF108" s="416"/>
      <c r="BG108" s="416"/>
      <c r="BH108" s="416"/>
      <c r="BI108" s="416"/>
      <c r="BJ108" s="417"/>
    </row>
    <row r="109" spans="2:62" ht="16.149999999999999" customHeight="1">
      <c r="B109" s="1174"/>
      <c r="C109" s="1224"/>
      <c r="D109" s="1224"/>
      <c r="E109" s="1224"/>
      <c r="F109" s="1224"/>
      <c r="G109" s="1224"/>
      <c r="H109" s="1224"/>
      <c r="I109" s="1224"/>
      <c r="J109" s="1225"/>
      <c r="L109" s="424"/>
      <c r="N109" s="246"/>
      <c r="O109" s="246"/>
      <c r="P109" s="425"/>
      <c r="Q109" s="246"/>
      <c r="R109" s="246"/>
      <c r="S109" s="6"/>
      <c r="T109" s="6"/>
      <c r="U109" s="6"/>
      <c r="V109" s="6"/>
      <c r="W109" s="6"/>
      <c r="X109" s="6"/>
      <c r="Y109" s="6"/>
      <c r="Z109" s="4"/>
      <c r="AA109" s="4"/>
      <c r="AB109" s="4"/>
      <c r="BB109" s="415"/>
      <c r="BC109" s="416"/>
      <c r="BD109" s="416"/>
      <c r="BE109" s="432"/>
      <c r="BF109" s="416"/>
      <c r="BG109" s="416"/>
      <c r="BH109" s="416"/>
      <c r="BI109" s="416"/>
      <c r="BJ109" s="417"/>
    </row>
    <row r="110" spans="2:62" ht="16.149999999999999" customHeight="1">
      <c r="B110" s="1174"/>
      <c r="C110" s="1224"/>
      <c r="D110" s="1224"/>
      <c r="E110" s="1224"/>
      <c r="F110" s="1224"/>
      <c r="G110" s="1224"/>
      <c r="H110" s="1224"/>
      <c r="I110" s="1224"/>
      <c r="J110" s="1225"/>
      <c r="L110" s="424"/>
      <c r="N110" s="246"/>
      <c r="O110" s="246"/>
      <c r="P110" s="425"/>
      <c r="Q110" s="246"/>
      <c r="R110" s="246"/>
      <c r="S110" s="6"/>
      <c r="T110" s="6"/>
      <c r="U110" s="6"/>
      <c r="V110" s="6"/>
      <c r="W110" s="6"/>
      <c r="X110" s="6"/>
      <c r="Y110" s="6"/>
      <c r="Z110" s="4"/>
      <c r="AA110" s="4"/>
      <c r="AB110" s="4"/>
      <c r="BB110" s="415"/>
      <c r="BC110" s="416"/>
      <c r="BD110" s="416"/>
      <c r="BE110" s="432"/>
      <c r="BF110" s="416"/>
      <c r="BG110" s="431" t="s">
        <v>3011</v>
      </c>
      <c r="BH110" s="416"/>
      <c r="BI110" s="416"/>
      <c r="BJ110" s="417"/>
    </row>
    <row r="111" spans="2:62" ht="16.149999999999999" customHeight="1">
      <c r="B111" s="1174"/>
      <c r="C111" s="1224"/>
      <c r="D111" s="1224"/>
      <c r="E111" s="1224"/>
      <c r="F111" s="1224"/>
      <c r="G111" s="1224"/>
      <c r="H111" s="1224"/>
      <c r="I111" s="1224"/>
      <c r="J111" s="1225"/>
      <c r="L111" s="424"/>
      <c r="N111" s="246"/>
      <c r="O111" s="246"/>
      <c r="P111" s="425"/>
      <c r="Q111" s="246"/>
      <c r="R111" s="246"/>
      <c r="S111" s="6"/>
      <c r="T111" s="6"/>
      <c r="U111" s="6"/>
      <c r="V111" s="6"/>
      <c r="W111" s="6"/>
      <c r="X111" s="6"/>
      <c r="Y111" s="6"/>
      <c r="Z111" s="4"/>
      <c r="AA111" s="4"/>
      <c r="AB111" s="4"/>
      <c r="BB111" s="415"/>
      <c r="BC111" s="416"/>
      <c r="BD111" s="416"/>
      <c r="BE111" s="416"/>
      <c r="BF111" s="416"/>
      <c r="BG111" s="416"/>
      <c r="BH111" s="416"/>
      <c r="BI111" s="416"/>
      <c r="BJ111" s="417"/>
    </row>
    <row r="112" spans="2:62" ht="16.149999999999999" customHeight="1">
      <c r="B112" s="1174"/>
      <c r="C112" s="1224"/>
      <c r="D112" s="1224"/>
      <c r="E112" s="1224"/>
      <c r="F112" s="1224"/>
      <c r="G112" s="1224"/>
      <c r="H112" s="1224"/>
      <c r="I112" s="1224"/>
      <c r="J112" s="1225"/>
      <c r="L112" s="424"/>
      <c r="N112" s="246"/>
      <c r="O112" s="246"/>
      <c r="P112" s="425"/>
      <c r="Q112" s="246"/>
      <c r="R112" s="246"/>
      <c r="S112" s="6"/>
      <c r="T112" s="6"/>
      <c r="U112" s="6"/>
      <c r="V112" s="6"/>
      <c r="W112" s="6"/>
      <c r="X112" s="6"/>
      <c r="Y112" s="6"/>
      <c r="Z112" s="4"/>
      <c r="AA112" s="4"/>
      <c r="AB112" s="4"/>
      <c r="BB112" s="415"/>
      <c r="BC112" s="416"/>
      <c r="BD112" s="416"/>
      <c r="BE112" s="416"/>
      <c r="BF112" s="416"/>
      <c r="BG112" s="416"/>
      <c r="BH112" s="416"/>
      <c r="BI112" s="416"/>
      <c r="BJ112" s="417"/>
    </row>
    <row r="113" spans="2:62" ht="16.149999999999999" customHeight="1">
      <c r="B113" s="1174"/>
      <c r="C113" s="1224"/>
      <c r="D113" s="1224"/>
      <c r="E113" s="1224"/>
      <c r="F113" s="1224"/>
      <c r="G113" s="1224"/>
      <c r="H113" s="1224"/>
      <c r="I113" s="1224"/>
      <c r="J113" s="1225"/>
      <c r="L113" s="424"/>
      <c r="N113" s="246"/>
      <c r="O113" s="246"/>
      <c r="P113" s="425"/>
      <c r="Q113" s="246"/>
      <c r="R113" s="246"/>
      <c r="S113" s="6"/>
      <c r="T113" s="6"/>
      <c r="U113" s="6"/>
      <c r="V113" s="6"/>
      <c r="W113" s="6"/>
      <c r="X113" s="6"/>
      <c r="Y113" s="6"/>
      <c r="Z113" s="4"/>
      <c r="AA113" s="4"/>
      <c r="AB113" s="4"/>
      <c r="BB113" s="438"/>
      <c r="BD113" s="1229" t="s">
        <v>3012</v>
      </c>
      <c r="BE113" s="1229"/>
      <c r="BF113" s="1229"/>
      <c r="BG113" s="416"/>
      <c r="BH113" s="416"/>
      <c r="BI113" s="416"/>
      <c r="BJ113" s="417"/>
    </row>
    <row r="114" spans="2:62" ht="16.149999999999999" customHeight="1">
      <c r="B114" s="1174"/>
      <c r="C114" s="1224"/>
      <c r="D114" s="1224"/>
      <c r="E114" s="1224"/>
      <c r="F114" s="1224"/>
      <c r="G114" s="1224"/>
      <c r="H114" s="1224"/>
      <c r="I114" s="1224"/>
      <c r="J114" s="1225"/>
      <c r="L114" s="424"/>
      <c r="N114" s="246"/>
      <c r="O114" s="246"/>
      <c r="P114" s="425"/>
      <c r="Q114" s="246"/>
      <c r="R114" s="246"/>
      <c r="S114" s="6"/>
      <c r="T114" s="6"/>
      <c r="U114" s="6"/>
      <c r="V114" s="6"/>
      <c r="W114" s="6"/>
      <c r="X114" s="6"/>
      <c r="Y114" s="6"/>
      <c r="Z114" s="4"/>
      <c r="AA114" s="4"/>
      <c r="AB114" s="4"/>
      <c r="BB114" s="415"/>
      <c r="BC114" s="416"/>
      <c r="BD114" s="1229"/>
      <c r="BE114" s="1229"/>
      <c r="BF114" s="1229"/>
      <c r="BG114" s="416"/>
      <c r="BH114" s="416"/>
      <c r="BI114" s="416"/>
      <c r="BJ114" s="417"/>
    </row>
    <row r="115" spans="2:62" ht="16.149999999999999" customHeight="1">
      <c r="B115" s="1174"/>
      <c r="C115" s="1224"/>
      <c r="D115" s="1224"/>
      <c r="E115" s="1224"/>
      <c r="F115" s="1224"/>
      <c r="G115" s="1224"/>
      <c r="H115" s="1224"/>
      <c r="I115" s="1224"/>
      <c r="J115" s="1225"/>
      <c r="L115" s="424"/>
      <c r="N115" s="246"/>
      <c r="O115" s="246"/>
      <c r="P115" s="425"/>
      <c r="Q115" s="246"/>
      <c r="R115" s="246"/>
      <c r="S115" s="6"/>
      <c r="T115" s="6"/>
      <c r="U115" s="6"/>
      <c r="V115" s="6"/>
      <c r="W115" s="6"/>
      <c r="X115" s="6"/>
      <c r="Y115" s="6"/>
      <c r="Z115" s="4"/>
      <c r="AA115" s="4"/>
      <c r="AB115" s="4"/>
      <c r="BB115" s="430" t="s">
        <v>3013</v>
      </c>
      <c r="BC115" s="416"/>
      <c r="BD115" s="416"/>
      <c r="BE115" s="416"/>
      <c r="BF115" s="416"/>
      <c r="BG115" s="416"/>
      <c r="BH115" s="416"/>
      <c r="BI115" s="416"/>
      <c r="BJ115" s="417"/>
    </row>
    <row r="116" spans="2:62" ht="16.149999999999999" customHeight="1">
      <c r="B116" s="1174"/>
      <c r="C116" s="1224"/>
      <c r="D116" s="1224"/>
      <c r="E116" s="1224"/>
      <c r="F116" s="1224"/>
      <c r="G116" s="1224"/>
      <c r="H116" s="1224"/>
      <c r="I116" s="1224"/>
      <c r="J116" s="1225"/>
      <c r="L116" s="424"/>
      <c r="N116" s="246"/>
      <c r="O116" s="246"/>
      <c r="P116" s="425"/>
      <c r="Q116" s="246"/>
      <c r="R116" s="246"/>
      <c r="S116" s="6"/>
      <c r="T116" s="6"/>
      <c r="U116" s="6"/>
      <c r="V116" s="6"/>
      <c r="W116" s="6"/>
      <c r="X116" s="6"/>
      <c r="Y116" s="6"/>
      <c r="Z116" s="4"/>
      <c r="AA116" s="4"/>
      <c r="AB116" s="4"/>
      <c r="BB116" s="415"/>
      <c r="BC116" s="416"/>
      <c r="BD116" s="416"/>
      <c r="BE116" s="416"/>
      <c r="BF116" s="416"/>
      <c r="BG116" s="416"/>
      <c r="BH116" s="416"/>
      <c r="BI116" s="416"/>
      <c r="BJ116" s="417"/>
    </row>
    <row r="117" spans="2:62" ht="16.149999999999999" customHeight="1">
      <c r="B117" s="1174"/>
      <c r="C117" s="1224"/>
      <c r="D117" s="1224"/>
      <c r="E117" s="1224"/>
      <c r="F117" s="1224"/>
      <c r="G117" s="1224"/>
      <c r="H117" s="1224"/>
      <c r="I117" s="1224"/>
      <c r="J117" s="1225"/>
      <c r="L117" s="424"/>
      <c r="N117" s="246"/>
      <c r="O117" s="246"/>
      <c r="P117" s="425"/>
      <c r="Q117" s="246"/>
      <c r="R117" s="246"/>
      <c r="S117" s="6"/>
      <c r="T117" s="6"/>
      <c r="U117" s="6"/>
      <c r="V117" s="6"/>
      <c r="W117" s="6"/>
      <c r="X117" s="6"/>
      <c r="Y117" s="6"/>
      <c r="Z117" s="4"/>
      <c r="AA117" s="4"/>
      <c r="AB117" s="4"/>
      <c r="BB117" s="415"/>
      <c r="BC117" s="416"/>
      <c r="BD117" s="416"/>
      <c r="BE117" s="416"/>
      <c r="BF117" s="416"/>
      <c r="BG117" s="432" t="s">
        <v>3014</v>
      </c>
      <c r="BH117" s="416"/>
      <c r="BI117" s="416"/>
      <c r="BJ117" s="417"/>
    </row>
    <row r="118" spans="2:62" ht="16.149999999999999" customHeight="1">
      <c r="B118" s="1174"/>
      <c r="C118" s="1224"/>
      <c r="D118" s="1224"/>
      <c r="E118" s="1224"/>
      <c r="F118" s="1224"/>
      <c r="G118" s="1224"/>
      <c r="H118" s="1224"/>
      <c r="I118" s="1224"/>
      <c r="J118" s="1225"/>
      <c r="L118" s="424"/>
      <c r="N118" s="246"/>
      <c r="O118" s="246"/>
      <c r="P118" s="425"/>
      <c r="Q118" s="246"/>
      <c r="R118" s="246"/>
      <c r="S118" s="6"/>
      <c r="T118" s="6"/>
      <c r="U118" s="6"/>
      <c r="V118" s="6"/>
      <c r="W118" s="6"/>
      <c r="X118" s="6"/>
      <c r="Y118" s="6"/>
      <c r="Z118" s="4"/>
      <c r="AA118" s="4"/>
      <c r="AB118" s="4"/>
      <c r="BB118" s="415"/>
      <c r="BC118" s="416"/>
      <c r="BD118" s="416"/>
      <c r="BE118" s="416"/>
      <c r="BF118" s="416"/>
      <c r="BG118" s="416"/>
      <c r="BH118" s="416"/>
      <c r="BI118" s="416"/>
      <c r="BJ118" s="417"/>
    </row>
    <row r="119" spans="2:62" ht="16.149999999999999" customHeight="1">
      <c r="B119" s="1174"/>
      <c r="C119" s="1224"/>
      <c r="D119" s="1224"/>
      <c r="E119" s="1224"/>
      <c r="F119" s="1224"/>
      <c r="G119" s="1224"/>
      <c r="H119" s="1224"/>
      <c r="I119" s="1224"/>
      <c r="J119" s="1225"/>
      <c r="L119" s="424"/>
      <c r="N119" s="246"/>
      <c r="O119" s="246"/>
      <c r="P119" s="425"/>
      <c r="Q119" s="246"/>
      <c r="R119" s="246"/>
      <c r="S119" s="6"/>
      <c r="T119" s="6"/>
      <c r="U119" s="6"/>
      <c r="V119" s="6"/>
      <c r="W119" s="6"/>
      <c r="X119" s="6"/>
      <c r="Y119" s="6"/>
      <c r="Z119" s="4"/>
      <c r="AA119" s="4"/>
      <c r="AB119" s="4"/>
      <c r="BB119" s="415"/>
      <c r="BC119" s="416"/>
      <c r="BD119" s="416"/>
      <c r="BE119" s="416"/>
      <c r="BF119" s="416"/>
      <c r="BG119" s="416"/>
      <c r="BH119" s="416"/>
      <c r="BI119" s="416"/>
      <c r="BJ119" s="417"/>
    </row>
    <row r="120" spans="2:62" ht="16.149999999999999" customHeight="1">
      <c r="B120" s="1174"/>
      <c r="C120" s="1224"/>
      <c r="D120" s="1224"/>
      <c r="E120" s="1224"/>
      <c r="F120" s="1224"/>
      <c r="G120" s="1224"/>
      <c r="H120" s="1224"/>
      <c r="I120" s="1224"/>
      <c r="J120" s="1225"/>
      <c r="L120" s="424"/>
      <c r="N120" s="246"/>
      <c r="O120" s="246"/>
      <c r="P120" s="425"/>
      <c r="Q120" s="246"/>
      <c r="R120" s="246"/>
      <c r="S120" s="6"/>
      <c r="T120" s="6"/>
      <c r="U120" s="6"/>
      <c r="V120" s="6"/>
      <c r="W120" s="6"/>
      <c r="X120" s="6"/>
      <c r="Y120" s="6"/>
      <c r="Z120" s="4"/>
      <c r="AA120" s="4"/>
      <c r="AB120" s="4"/>
      <c r="BB120" s="415"/>
      <c r="BC120" s="416"/>
      <c r="BD120" s="416"/>
      <c r="BE120" s="416"/>
      <c r="BF120" s="416"/>
      <c r="BG120" s="416"/>
      <c r="BH120" s="416"/>
      <c r="BI120" s="416"/>
      <c r="BJ120" s="417"/>
    </row>
    <row r="121" spans="2:62" ht="16.149999999999999" customHeight="1">
      <c r="B121" s="1174"/>
      <c r="C121" s="1224"/>
      <c r="D121" s="1224"/>
      <c r="E121" s="1224"/>
      <c r="F121" s="1224"/>
      <c r="G121" s="1224"/>
      <c r="H121" s="1224"/>
      <c r="I121" s="1224"/>
      <c r="J121" s="1225"/>
      <c r="L121" s="424"/>
      <c r="N121" s="246"/>
      <c r="O121" s="246"/>
      <c r="P121" s="425"/>
      <c r="Q121" s="246"/>
      <c r="R121" s="246"/>
      <c r="S121" s="6"/>
      <c r="T121" s="6"/>
      <c r="U121" s="6"/>
      <c r="V121" s="6"/>
      <c r="W121" s="6"/>
      <c r="X121" s="6"/>
      <c r="Y121" s="6"/>
      <c r="Z121" s="4"/>
      <c r="AA121" s="4"/>
      <c r="AB121" s="4"/>
      <c r="BB121" s="415"/>
      <c r="BC121" s="416"/>
      <c r="BD121" s="416"/>
      <c r="BE121" s="416"/>
      <c r="BF121" s="416"/>
      <c r="BG121" s="416"/>
      <c r="BH121" s="416"/>
      <c r="BI121" s="416"/>
      <c r="BJ121" s="417"/>
    </row>
    <row r="122" spans="2:62" ht="16.149999999999999" customHeight="1">
      <c r="B122" s="1174"/>
      <c r="C122" s="1224"/>
      <c r="D122" s="1224"/>
      <c r="E122" s="1224"/>
      <c r="F122" s="1224"/>
      <c r="G122" s="1224"/>
      <c r="H122" s="1224"/>
      <c r="I122" s="1224"/>
      <c r="J122" s="1225"/>
      <c r="L122" s="424"/>
      <c r="N122" s="246"/>
      <c r="O122" s="246"/>
      <c r="P122" s="425"/>
      <c r="Q122" s="246"/>
      <c r="R122" s="246"/>
      <c r="S122" s="6"/>
      <c r="T122" s="6"/>
      <c r="U122" s="6"/>
      <c r="V122" s="6"/>
      <c r="W122" s="6"/>
      <c r="X122" s="6"/>
      <c r="Y122" s="6"/>
      <c r="Z122" s="4"/>
      <c r="AA122" s="4"/>
      <c r="AB122" s="4"/>
      <c r="BB122" s="415"/>
      <c r="BC122" s="416"/>
      <c r="BD122" s="416"/>
      <c r="BE122" s="416"/>
      <c r="BF122" s="416"/>
      <c r="BG122" s="416"/>
      <c r="BH122" s="416"/>
      <c r="BI122" s="416"/>
      <c r="BJ122" s="417"/>
    </row>
    <row r="123" spans="2:62" ht="16.149999999999999" customHeight="1">
      <c r="B123" s="1174"/>
      <c r="C123" s="1224"/>
      <c r="D123" s="1224"/>
      <c r="E123" s="1224"/>
      <c r="F123" s="1224"/>
      <c r="G123" s="1224"/>
      <c r="H123" s="1224"/>
      <c r="I123" s="1224"/>
      <c r="J123" s="1225"/>
      <c r="L123" s="424"/>
      <c r="N123" s="246"/>
      <c r="O123" s="246"/>
      <c r="P123" s="425"/>
      <c r="Q123" s="246"/>
      <c r="R123" s="246"/>
      <c r="S123" s="6"/>
      <c r="T123" s="6"/>
      <c r="U123" s="6"/>
      <c r="V123" s="6"/>
      <c r="W123" s="6"/>
      <c r="X123" s="6"/>
      <c r="Y123" s="6"/>
      <c r="Z123" s="4"/>
      <c r="AA123" s="4"/>
      <c r="AB123" s="4"/>
      <c r="BB123" s="415"/>
      <c r="BC123" s="416"/>
      <c r="BD123" s="416"/>
      <c r="BE123" s="416"/>
      <c r="BF123" s="416"/>
      <c r="BG123" s="416"/>
      <c r="BH123" s="416"/>
      <c r="BI123" s="416"/>
      <c r="BJ123" s="417"/>
    </row>
    <row r="124" spans="2:62" ht="16.149999999999999" customHeight="1">
      <c r="B124" s="1226"/>
      <c r="C124" s="1227"/>
      <c r="D124" s="1227"/>
      <c r="E124" s="1227"/>
      <c r="F124" s="1227"/>
      <c r="G124" s="1227"/>
      <c r="H124" s="1227"/>
      <c r="I124" s="1227"/>
      <c r="J124" s="1228"/>
      <c r="L124" s="424"/>
      <c r="N124" s="246"/>
      <c r="O124" s="246"/>
      <c r="P124" s="425"/>
      <c r="Q124" s="246"/>
      <c r="R124" s="246"/>
      <c r="S124" s="6"/>
      <c r="T124" s="6"/>
      <c r="U124" s="6"/>
      <c r="V124" s="6"/>
      <c r="W124" s="6"/>
      <c r="X124" s="6"/>
      <c r="Y124" s="6"/>
      <c r="Z124" s="4"/>
      <c r="AA124" s="4"/>
      <c r="AB124" s="4"/>
      <c r="BB124" s="418"/>
      <c r="BC124" s="419"/>
      <c r="BD124" s="419"/>
      <c r="BE124" s="419"/>
      <c r="BF124" s="419"/>
      <c r="BG124" s="419"/>
      <c r="BH124" s="419"/>
      <c r="BI124" s="419"/>
      <c r="BJ124" s="420"/>
    </row>
    <row r="125" spans="2:62" ht="10.9" customHeight="1">
      <c r="L125" s="424"/>
      <c r="N125" s="246"/>
      <c r="O125" s="246"/>
      <c r="P125" s="425"/>
      <c r="Q125" s="246"/>
      <c r="R125" s="246"/>
      <c r="S125" s="6"/>
      <c r="T125" s="6"/>
      <c r="U125" s="6"/>
      <c r="V125" s="6"/>
      <c r="W125" s="6"/>
      <c r="X125" s="6"/>
      <c r="Y125" s="6"/>
      <c r="Z125" s="4"/>
      <c r="AA125" s="4"/>
      <c r="AB125" s="4"/>
    </row>
  </sheetData>
  <sheetProtection algorithmName="SHA-512" hashValue="rAwRBCIu+mUrNluPZ5kJDXGG1wQ5Ih7o5wt7FzN2GnLzgOqnny6LRknu5/5e96Jk8tiOEtDoCLvfEJxoZVttZQ==" saltValue="YZeStc8JNBua1pZwkYszMw==" spinCount="100000" sheet="1" formatCells="0" selectLockedCells="1"/>
  <mergeCells count="54">
    <mergeCell ref="C96:E97"/>
    <mergeCell ref="G96:J96"/>
    <mergeCell ref="BC96:BE97"/>
    <mergeCell ref="BG96:BJ96"/>
    <mergeCell ref="B98:J124"/>
    <mergeCell ref="BD113:BF114"/>
    <mergeCell ref="D41:J41"/>
    <mergeCell ref="BB41:BC41"/>
    <mergeCell ref="BD41:BK41"/>
    <mergeCell ref="B43:J53"/>
    <mergeCell ref="BG95:BJ95"/>
    <mergeCell ref="C66:J66"/>
    <mergeCell ref="BC66:BJ66"/>
    <mergeCell ref="C67:J67"/>
    <mergeCell ref="BC67:BJ67"/>
    <mergeCell ref="C68:J68"/>
    <mergeCell ref="BC68:BJ68"/>
    <mergeCell ref="B70:J80"/>
    <mergeCell ref="L91:AZ94"/>
    <mergeCell ref="C94:E95"/>
    <mergeCell ref="BC94:BE95"/>
    <mergeCell ref="G95:J95"/>
    <mergeCell ref="E26:F26"/>
    <mergeCell ref="BB26:BD26"/>
    <mergeCell ref="BE26:BF26"/>
    <mergeCell ref="B60:B63"/>
    <mergeCell ref="C60:J63"/>
    <mergeCell ref="BB60:BB63"/>
    <mergeCell ref="BC60:BJ63"/>
    <mergeCell ref="B39:C39"/>
    <mergeCell ref="D39:J39"/>
    <mergeCell ref="BB39:BC39"/>
    <mergeCell ref="BD39:BK39"/>
    <mergeCell ref="B40:C40"/>
    <mergeCell ref="D40:J40"/>
    <mergeCell ref="BB40:BC40"/>
    <mergeCell ref="BD40:BK40"/>
    <mergeCell ref="B41:C41"/>
    <mergeCell ref="B4:D4"/>
    <mergeCell ref="E4:J4"/>
    <mergeCell ref="BB4:BD4"/>
    <mergeCell ref="BE4:BJ4"/>
    <mergeCell ref="B27:D28"/>
    <mergeCell ref="E27:F28"/>
    <mergeCell ref="BB27:BD28"/>
    <mergeCell ref="BE27:BF28"/>
    <mergeCell ref="B5:D6"/>
    <mergeCell ref="F5:J5"/>
    <mergeCell ref="BB5:BD6"/>
    <mergeCell ref="BF5:BJ5"/>
    <mergeCell ref="F6:J6"/>
    <mergeCell ref="BF6:BJ6"/>
    <mergeCell ref="B8:J19"/>
    <mergeCell ref="B26:D26"/>
  </mergeCells>
  <phoneticPr fontId="67"/>
  <dataValidations count="6">
    <dataValidation type="list" allowBlank="1" showInputMessage="1" showErrorMessage="1" sqref="E4:J4" xr:uid="{9BD187D7-0DC0-40B6-96F6-E8DA8EBDC70A}">
      <formula1>$P$3:$P$8</formula1>
    </dataValidation>
    <dataValidation type="list" allowBlank="1" showInputMessage="1" showErrorMessage="1" sqref="BE4:BJ4" xr:uid="{3EB1C265-0824-4DD3-AF9C-7245D01E65F5}">
      <formula1>$P$3:$P$12</formula1>
    </dataValidation>
    <dataValidation type="list" allowBlank="1" showInputMessage="1" showErrorMessage="1" sqref="BB27:BD28" xr:uid="{A809D4C6-9651-44ED-B0BB-2021AE662C12}">
      <formula1>"事業継続年数（自己託送）,電力契約年数（第三者所有）,環境価値取引契約"</formula1>
    </dataValidation>
    <dataValidation type="list" allowBlank="1" showInputMessage="1" showErrorMessage="1" sqref="E27:F28 BE27:BF28" xr:uid="{48499C03-0375-4F7B-9655-58C6D951E737}">
      <formula1>"10年,11年,12年,13年,14年,15年,16年,17年,18年,19年,20年以上"</formula1>
    </dataValidation>
    <dataValidation type="list" allowBlank="1" showInputMessage="1" showErrorMessage="1" sqref="C60:J63 BC60:BJ63" xr:uid="{1968F020-6897-4783-AEAC-56FD0DE9D9E9}">
      <formula1>$O$60:$O$64</formula1>
    </dataValidation>
    <dataValidation type="list" allowBlank="1" showInputMessage="1" showErrorMessage="1" sqref="B27:D28" xr:uid="{F7A99062-DF04-496B-AF70-8F297691A5A4}">
      <formula1>"事業継続年数（自己託送）,電力契約年数（第三者所有）"</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headerFooter scaleWithDoc="0" alignWithMargins="0"/>
  <rowBreaks count="2" manualBreakCount="2">
    <brk id="32" min="1" max="10" man="1"/>
    <brk id="86" min="1"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296961" r:id="rId4" name="Check Box 1">
              <controlPr defaultSize="0" autoFill="0" autoLine="0" autoPict="0">
                <anchor moveWithCells="1">
                  <from>
                    <xdr:col>1</xdr:col>
                    <xdr:colOff>466725</xdr:colOff>
                    <xdr:row>89</xdr:row>
                    <xdr:rowOff>19050</xdr:rowOff>
                  </from>
                  <to>
                    <xdr:col>2</xdr:col>
                    <xdr:colOff>76200</xdr:colOff>
                    <xdr:row>91</xdr:row>
                    <xdr:rowOff>57150</xdr:rowOff>
                  </to>
                </anchor>
              </controlPr>
            </control>
          </mc:Choice>
        </mc:AlternateContent>
        <mc:AlternateContent xmlns:mc="http://schemas.openxmlformats.org/markup-compatibility/2006">
          <mc:Choice Requires="x14">
            <control shapeId="296962" r:id="rId5" name="Check Box 2">
              <controlPr defaultSize="0" autoFill="0" autoLine="0" autoPict="0">
                <anchor moveWithCells="1">
                  <from>
                    <xdr:col>1</xdr:col>
                    <xdr:colOff>466725</xdr:colOff>
                    <xdr:row>90</xdr:row>
                    <xdr:rowOff>200025</xdr:rowOff>
                  </from>
                  <to>
                    <xdr:col>2</xdr:col>
                    <xdr:colOff>76200</xdr:colOff>
                    <xdr:row>92</xdr:row>
                    <xdr:rowOff>57150</xdr:rowOff>
                  </to>
                </anchor>
              </controlPr>
            </control>
          </mc:Choice>
        </mc:AlternateContent>
        <mc:AlternateContent xmlns:mc="http://schemas.openxmlformats.org/markup-compatibility/2006">
          <mc:Choice Requires="x14">
            <control shapeId="296963" r:id="rId6" name="Check Box 3">
              <controlPr defaultSize="0" autoFill="0" autoLine="0" autoPict="0">
                <anchor moveWithCells="1">
                  <from>
                    <xdr:col>5</xdr:col>
                    <xdr:colOff>581025</xdr:colOff>
                    <xdr:row>89</xdr:row>
                    <xdr:rowOff>19050</xdr:rowOff>
                  </from>
                  <to>
                    <xdr:col>6</xdr:col>
                    <xdr:colOff>190500</xdr:colOff>
                    <xdr:row>91</xdr:row>
                    <xdr:rowOff>38100</xdr:rowOff>
                  </to>
                </anchor>
              </controlPr>
            </control>
          </mc:Choice>
        </mc:AlternateContent>
        <mc:AlternateContent xmlns:mc="http://schemas.openxmlformats.org/markup-compatibility/2006">
          <mc:Choice Requires="x14">
            <control shapeId="296964" r:id="rId7" name="Check Box 4">
              <controlPr defaultSize="0" autoFill="0" autoLine="0" autoPict="0">
                <anchor moveWithCells="1">
                  <from>
                    <xdr:col>5</xdr:col>
                    <xdr:colOff>581025</xdr:colOff>
                    <xdr:row>90</xdr:row>
                    <xdr:rowOff>209550</xdr:rowOff>
                  </from>
                  <to>
                    <xdr:col>6</xdr:col>
                    <xdr:colOff>190500</xdr:colOff>
                    <xdr:row>92</xdr:row>
                    <xdr:rowOff>57150</xdr:rowOff>
                  </to>
                </anchor>
              </controlPr>
            </control>
          </mc:Choice>
        </mc:AlternateContent>
        <mc:AlternateContent xmlns:mc="http://schemas.openxmlformats.org/markup-compatibility/2006">
          <mc:Choice Requires="x14">
            <control shapeId="296965" r:id="rId8" name="Check Box 5">
              <controlPr defaultSize="0" autoFill="0" autoLine="0" autoPict="0">
                <anchor moveWithCells="1">
                  <from>
                    <xdr:col>5</xdr:col>
                    <xdr:colOff>581025</xdr:colOff>
                    <xdr:row>91</xdr:row>
                    <xdr:rowOff>209550</xdr:rowOff>
                  </from>
                  <to>
                    <xdr:col>6</xdr:col>
                    <xdr:colOff>190500</xdr:colOff>
                    <xdr:row>93</xdr:row>
                    <xdr:rowOff>66675</xdr:rowOff>
                  </to>
                </anchor>
              </controlPr>
            </control>
          </mc:Choice>
        </mc:AlternateContent>
        <mc:AlternateContent xmlns:mc="http://schemas.openxmlformats.org/markup-compatibility/2006">
          <mc:Choice Requires="x14">
            <control shapeId="296966" r:id="rId9" name="Check Box 6">
              <controlPr defaultSize="0" autoFill="0" autoLine="0" autoPict="0">
                <anchor moveWithCells="1">
                  <from>
                    <xdr:col>5</xdr:col>
                    <xdr:colOff>581025</xdr:colOff>
                    <xdr:row>92</xdr:row>
                    <xdr:rowOff>200025</xdr:rowOff>
                  </from>
                  <to>
                    <xdr:col>6</xdr:col>
                    <xdr:colOff>190500</xdr:colOff>
                    <xdr:row>94</xdr:row>
                    <xdr:rowOff>57150</xdr:rowOff>
                  </to>
                </anchor>
              </controlPr>
            </control>
          </mc:Choice>
        </mc:AlternateContent>
        <mc:AlternateContent xmlns:mc="http://schemas.openxmlformats.org/markup-compatibility/2006">
          <mc:Choice Requires="x14">
            <control shapeId="296967" r:id="rId10" name="Check Box 7">
              <controlPr defaultSize="0" autoFill="0" autoLine="0" autoPict="0">
                <anchor moveWithCells="1">
                  <from>
                    <xdr:col>53</xdr:col>
                    <xdr:colOff>466725</xdr:colOff>
                    <xdr:row>89</xdr:row>
                    <xdr:rowOff>19050</xdr:rowOff>
                  </from>
                  <to>
                    <xdr:col>54</xdr:col>
                    <xdr:colOff>76200</xdr:colOff>
                    <xdr:row>91</xdr:row>
                    <xdr:rowOff>57150</xdr:rowOff>
                  </to>
                </anchor>
              </controlPr>
            </control>
          </mc:Choice>
        </mc:AlternateContent>
        <mc:AlternateContent xmlns:mc="http://schemas.openxmlformats.org/markup-compatibility/2006">
          <mc:Choice Requires="x14">
            <control shapeId="296968" r:id="rId11" name="Check Box 8">
              <controlPr defaultSize="0" autoFill="0" autoLine="0" autoPict="0">
                <anchor moveWithCells="1">
                  <from>
                    <xdr:col>53</xdr:col>
                    <xdr:colOff>466725</xdr:colOff>
                    <xdr:row>90</xdr:row>
                    <xdr:rowOff>200025</xdr:rowOff>
                  </from>
                  <to>
                    <xdr:col>54</xdr:col>
                    <xdr:colOff>76200</xdr:colOff>
                    <xdr:row>92</xdr:row>
                    <xdr:rowOff>57150</xdr:rowOff>
                  </to>
                </anchor>
              </controlPr>
            </control>
          </mc:Choice>
        </mc:AlternateContent>
        <mc:AlternateContent xmlns:mc="http://schemas.openxmlformats.org/markup-compatibility/2006">
          <mc:Choice Requires="x14">
            <control shapeId="296969" r:id="rId12" name="Check Box 9">
              <controlPr defaultSize="0" autoFill="0" autoLine="0" autoPict="0">
                <anchor moveWithCells="1">
                  <from>
                    <xdr:col>53</xdr:col>
                    <xdr:colOff>466725</xdr:colOff>
                    <xdr:row>93</xdr:row>
                    <xdr:rowOff>66675</xdr:rowOff>
                  </from>
                  <to>
                    <xdr:col>54</xdr:col>
                    <xdr:colOff>76200</xdr:colOff>
                    <xdr:row>94</xdr:row>
                    <xdr:rowOff>142875</xdr:rowOff>
                  </to>
                </anchor>
              </controlPr>
            </control>
          </mc:Choice>
        </mc:AlternateContent>
        <mc:AlternateContent xmlns:mc="http://schemas.openxmlformats.org/markup-compatibility/2006">
          <mc:Choice Requires="x14">
            <control shapeId="296970" r:id="rId13" name="Check Box 10">
              <controlPr defaultSize="0" autoFill="0" autoLine="0" autoPict="0">
                <anchor moveWithCells="1">
                  <from>
                    <xdr:col>57</xdr:col>
                    <xdr:colOff>590550</xdr:colOff>
                    <xdr:row>89</xdr:row>
                    <xdr:rowOff>38100</xdr:rowOff>
                  </from>
                  <to>
                    <xdr:col>58</xdr:col>
                    <xdr:colOff>209550</xdr:colOff>
                    <xdr:row>91</xdr:row>
                    <xdr:rowOff>66675</xdr:rowOff>
                  </to>
                </anchor>
              </controlPr>
            </control>
          </mc:Choice>
        </mc:AlternateContent>
        <mc:AlternateContent xmlns:mc="http://schemas.openxmlformats.org/markup-compatibility/2006">
          <mc:Choice Requires="x14">
            <control shapeId="296971" r:id="rId14" name="Check Box 11">
              <controlPr defaultSize="0" autoFill="0" autoLine="0" autoPict="0">
                <anchor moveWithCells="1">
                  <from>
                    <xdr:col>57</xdr:col>
                    <xdr:colOff>581025</xdr:colOff>
                    <xdr:row>90</xdr:row>
                    <xdr:rowOff>209550</xdr:rowOff>
                  </from>
                  <to>
                    <xdr:col>58</xdr:col>
                    <xdr:colOff>190500</xdr:colOff>
                    <xdr:row>92</xdr:row>
                    <xdr:rowOff>66675</xdr:rowOff>
                  </to>
                </anchor>
              </controlPr>
            </control>
          </mc:Choice>
        </mc:AlternateContent>
        <mc:AlternateContent xmlns:mc="http://schemas.openxmlformats.org/markup-compatibility/2006">
          <mc:Choice Requires="x14">
            <control shapeId="296972" r:id="rId15" name="Check Box 12">
              <controlPr defaultSize="0" autoFill="0" autoLine="0" autoPict="0">
                <anchor moveWithCells="1">
                  <from>
                    <xdr:col>57</xdr:col>
                    <xdr:colOff>581025</xdr:colOff>
                    <xdr:row>91</xdr:row>
                    <xdr:rowOff>209550</xdr:rowOff>
                  </from>
                  <to>
                    <xdr:col>58</xdr:col>
                    <xdr:colOff>190500</xdr:colOff>
                    <xdr:row>93</xdr:row>
                    <xdr:rowOff>57150</xdr:rowOff>
                  </to>
                </anchor>
              </controlPr>
            </control>
          </mc:Choice>
        </mc:AlternateContent>
        <mc:AlternateContent xmlns:mc="http://schemas.openxmlformats.org/markup-compatibility/2006">
          <mc:Choice Requires="x14">
            <control shapeId="296973" r:id="rId16" name="Check Box 13">
              <controlPr defaultSize="0" autoFill="0" autoLine="0" autoPict="0">
                <anchor moveWithCells="1">
                  <from>
                    <xdr:col>57</xdr:col>
                    <xdr:colOff>581025</xdr:colOff>
                    <xdr:row>92</xdr:row>
                    <xdr:rowOff>209550</xdr:rowOff>
                  </from>
                  <to>
                    <xdr:col>58</xdr:col>
                    <xdr:colOff>190500</xdr:colOff>
                    <xdr:row>94</xdr:row>
                    <xdr:rowOff>66675</xdr:rowOff>
                  </to>
                </anchor>
              </controlPr>
            </control>
          </mc:Choice>
        </mc:AlternateContent>
        <mc:AlternateContent xmlns:mc="http://schemas.openxmlformats.org/markup-compatibility/2006">
          <mc:Choice Requires="x14">
            <control shapeId="296974" r:id="rId17" name="Check Box 14">
              <controlPr defaultSize="0" autoFill="0" autoLine="0" autoPict="0">
                <anchor moveWithCells="1">
                  <from>
                    <xdr:col>57</xdr:col>
                    <xdr:colOff>581025</xdr:colOff>
                    <xdr:row>93</xdr:row>
                    <xdr:rowOff>200025</xdr:rowOff>
                  </from>
                  <to>
                    <xdr:col>58</xdr:col>
                    <xdr:colOff>190500</xdr:colOff>
                    <xdr:row>95</xdr:row>
                    <xdr:rowOff>57150</xdr:rowOff>
                  </to>
                </anchor>
              </controlPr>
            </control>
          </mc:Choice>
        </mc:AlternateContent>
        <mc:AlternateContent xmlns:mc="http://schemas.openxmlformats.org/markup-compatibility/2006">
          <mc:Choice Requires="x14">
            <control shapeId="296976" r:id="rId18" name="Check Box 16">
              <controlPr defaultSize="0" autoFill="0" autoLine="0" autoPict="0">
                <anchor moveWithCells="1">
                  <from>
                    <xdr:col>57</xdr:col>
                    <xdr:colOff>581025</xdr:colOff>
                    <xdr:row>94</xdr:row>
                    <xdr:rowOff>200025</xdr:rowOff>
                  </from>
                  <to>
                    <xdr:col>58</xdr:col>
                    <xdr:colOff>190500</xdr:colOff>
                    <xdr:row>96</xdr:row>
                    <xdr:rowOff>57150</xdr:rowOff>
                  </to>
                </anchor>
              </controlPr>
            </control>
          </mc:Choice>
        </mc:AlternateContent>
        <mc:AlternateContent xmlns:mc="http://schemas.openxmlformats.org/markup-compatibility/2006">
          <mc:Choice Requires="x14">
            <control shapeId="296977" r:id="rId19" name="Check Box 17">
              <controlPr defaultSize="0" autoFill="0" autoLine="0" autoPict="0">
                <anchor moveWithCells="1">
                  <from>
                    <xdr:col>1</xdr:col>
                    <xdr:colOff>466725</xdr:colOff>
                    <xdr:row>91</xdr:row>
                    <xdr:rowOff>209550</xdr:rowOff>
                  </from>
                  <to>
                    <xdr:col>2</xdr:col>
                    <xdr:colOff>76200</xdr:colOff>
                    <xdr:row>93</xdr:row>
                    <xdr:rowOff>57150</xdr:rowOff>
                  </to>
                </anchor>
              </controlPr>
            </control>
          </mc:Choice>
        </mc:AlternateContent>
        <mc:AlternateContent xmlns:mc="http://schemas.openxmlformats.org/markup-compatibility/2006">
          <mc:Choice Requires="x14">
            <control shapeId="296978" r:id="rId20" name="Check Box 18">
              <controlPr defaultSize="0" autoFill="0" autoLine="0" autoPict="0">
                <anchor moveWithCells="1">
                  <from>
                    <xdr:col>1</xdr:col>
                    <xdr:colOff>466725</xdr:colOff>
                    <xdr:row>93</xdr:row>
                    <xdr:rowOff>19050</xdr:rowOff>
                  </from>
                  <to>
                    <xdr:col>2</xdr:col>
                    <xdr:colOff>76200</xdr:colOff>
                    <xdr:row>94</xdr:row>
                    <xdr:rowOff>95250</xdr:rowOff>
                  </to>
                </anchor>
              </controlPr>
            </control>
          </mc:Choice>
        </mc:AlternateContent>
        <mc:AlternateContent xmlns:mc="http://schemas.openxmlformats.org/markup-compatibility/2006">
          <mc:Choice Requires="x14">
            <control shapeId="296979" r:id="rId21" name="Check Box 19">
              <controlPr defaultSize="0" autoFill="0" autoLine="0" autoPict="0">
                <anchor moveWithCells="1">
                  <from>
                    <xdr:col>1</xdr:col>
                    <xdr:colOff>466725</xdr:colOff>
                    <xdr:row>94</xdr:row>
                    <xdr:rowOff>200025</xdr:rowOff>
                  </from>
                  <to>
                    <xdr:col>2</xdr:col>
                    <xdr:colOff>76200</xdr:colOff>
                    <xdr:row>96</xdr:row>
                    <xdr:rowOff>57150</xdr:rowOff>
                  </to>
                </anchor>
              </controlPr>
            </control>
          </mc:Choice>
        </mc:AlternateContent>
        <mc:AlternateContent xmlns:mc="http://schemas.openxmlformats.org/markup-compatibility/2006">
          <mc:Choice Requires="x14">
            <control shapeId="296980" r:id="rId22" name="Check Box 20">
              <controlPr defaultSize="0" autoFill="0" autoLine="0" autoPict="0">
                <anchor moveWithCells="1">
                  <from>
                    <xdr:col>5</xdr:col>
                    <xdr:colOff>581025</xdr:colOff>
                    <xdr:row>94</xdr:row>
                    <xdr:rowOff>57150</xdr:rowOff>
                  </from>
                  <to>
                    <xdr:col>6</xdr:col>
                    <xdr:colOff>190500</xdr:colOff>
                    <xdr:row>95</xdr:row>
                    <xdr:rowOff>142875</xdr:rowOff>
                  </to>
                </anchor>
              </controlPr>
            </control>
          </mc:Choice>
        </mc:AlternateContent>
        <mc:AlternateContent xmlns:mc="http://schemas.openxmlformats.org/markup-compatibility/2006">
          <mc:Choice Requires="x14">
            <control shapeId="296981" r:id="rId23" name="Check Box 21">
              <controlPr defaultSize="0" autoFill="0" autoLine="0" autoPict="0">
                <anchor moveWithCells="1">
                  <from>
                    <xdr:col>53</xdr:col>
                    <xdr:colOff>466725</xdr:colOff>
                    <xdr:row>89</xdr:row>
                    <xdr:rowOff>19050</xdr:rowOff>
                  </from>
                  <to>
                    <xdr:col>54</xdr:col>
                    <xdr:colOff>76200</xdr:colOff>
                    <xdr:row>91</xdr:row>
                    <xdr:rowOff>57150</xdr:rowOff>
                  </to>
                </anchor>
              </controlPr>
            </control>
          </mc:Choice>
        </mc:AlternateContent>
        <mc:AlternateContent xmlns:mc="http://schemas.openxmlformats.org/markup-compatibility/2006">
          <mc:Choice Requires="x14">
            <control shapeId="296982" r:id="rId24" name="Check Box 22">
              <controlPr defaultSize="0" autoFill="0" autoLine="0" autoPict="0">
                <anchor moveWithCells="1">
                  <from>
                    <xdr:col>53</xdr:col>
                    <xdr:colOff>466725</xdr:colOff>
                    <xdr:row>90</xdr:row>
                    <xdr:rowOff>200025</xdr:rowOff>
                  </from>
                  <to>
                    <xdr:col>54</xdr:col>
                    <xdr:colOff>76200</xdr:colOff>
                    <xdr:row>92</xdr:row>
                    <xdr:rowOff>57150</xdr:rowOff>
                  </to>
                </anchor>
              </controlPr>
            </control>
          </mc:Choice>
        </mc:AlternateContent>
        <mc:AlternateContent xmlns:mc="http://schemas.openxmlformats.org/markup-compatibility/2006">
          <mc:Choice Requires="x14">
            <control shapeId="296983" r:id="rId25" name="Check Box 23">
              <controlPr defaultSize="0" autoFill="0" autoLine="0" autoPict="0">
                <anchor moveWithCells="1">
                  <from>
                    <xdr:col>53</xdr:col>
                    <xdr:colOff>466725</xdr:colOff>
                    <xdr:row>91</xdr:row>
                    <xdr:rowOff>200025</xdr:rowOff>
                  </from>
                  <to>
                    <xdr:col>54</xdr:col>
                    <xdr:colOff>76200</xdr:colOff>
                    <xdr:row>93</xdr:row>
                    <xdr:rowOff>57150</xdr:rowOff>
                  </to>
                </anchor>
              </controlPr>
            </control>
          </mc:Choice>
        </mc:AlternateContent>
        <mc:AlternateContent xmlns:mc="http://schemas.openxmlformats.org/markup-compatibility/2006">
          <mc:Choice Requires="x14">
            <control shapeId="296984" r:id="rId26" name="Check Box 24">
              <controlPr defaultSize="0" autoFill="0" autoLine="0" autoPict="0">
                <anchor moveWithCells="1">
                  <from>
                    <xdr:col>53</xdr:col>
                    <xdr:colOff>466725</xdr:colOff>
                    <xdr:row>94</xdr:row>
                    <xdr:rowOff>200025</xdr:rowOff>
                  </from>
                  <to>
                    <xdr:col>54</xdr:col>
                    <xdr:colOff>76200</xdr:colOff>
                    <xdr:row>96</xdr:row>
                    <xdr:rowOff>57150</xdr:rowOff>
                  </to>
                </anchor>
              </controlPr>
            </control>
          </mc:Choice>
        </mc:AlternateContent>
        <mc:AlternateContent xmlns:mc="http://schemas.openxmlformats.org/markup-compatibility/2006">
          <mc:Choice Requires="x14">
            <control shapeId="296985" r:id="rId27" name="Check Box 25">
              <controlPr defaultSize="0" autoFill="0" autoLine="0" autoPict="0">
                <anchor moveWithCells="1">
                  <from>
                    <xdr:col>57</xdr:col>
                    <xdr:colOff>581025</xdr:colOff>
                    <xdr:row>95</xdr:row>
                    <xdr:rowOff>200025</xdr:rowOff>
                  </from>
                  <to>
                    <xdr:col>58</xdr:col>
                    <xdr:colOff>190500</xdr:colOff>
                    <xdr:row>97</xdr:row>
                    <xdr:rowOff>57150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FF0000"/>
  </sheetPr>
  <dimension ref="A1:BM133"/>
  <sheetViews>
    <sheetView view="pageBreakPreview" topLeftCell="A2" zoomScale="115" zoomScaleNormal="100" zoomScaleSheetLayoutView="115" workbookViewId="0">
      <selection activeCell="G19" sqref="G19:I19"/>
    </sheetView>
  </sheetViews>
  <sheetFormatPr defaultColWidth="9" defaultRowHeight="13.5"/>
  <cols>
    <col min="1" max="1" width="1.625" style="1" customWidth="1"/>
    <col min="2" max="2" width="2.625" style="1" customWidth="1"/>
    <col min="3" max="3" width="2.5" style="1" customWidth="1"/>
    <col min="4" max="5" width="10.625" style="1" customWidth="1"/>
    <col min="6" max="9" width="8.875" style="1" customWidth="1"/>
    <col min="10" max="10" width="10.625" style="1" customWidth="1"/>
    <col min="11" max="11" width="1.75" style="1" customWidth="1"/>
    <col min="12" max="12" width="2.25" style="6" customWidth="1"/>
    <col min="13" max="13" width="2.375" style="6" customWidth="1"/>
    <col min="14" max="24" width="0" style="6" hidden="1" customWidth="1"/>
    <col min="25" max="25" width="16.5" style="4" customWidth="1"/>
    <col min="26" max="27" width="16.5" style="1" customWidth="1"/>
    <col min="28" max="28" width="16.5" style="6" customWidth="1"/>
    <col min="29" max="29" width="16.5" style="4" customWidth="1"/>
    <col min="30" max="30" width="9" style="4" customWidth="1"/>
    <col min="31" max="51" width="9" style="1" customWidth="1"/>
    <col min="52" max="52" width="9" style="1"/>
    <col min="53" max="53" width="1.625" style="1" hidden="1" customWidth="1"/>
    <col min="54" max="54" width="2.625" style="1" hidden="1" customWidth="1"/>
    <col min="55" max="55" width="2.5" style="1" hidden="1" customWidth="1"/>
    <col min="56" max="57" width="10.625" style="1" hidden="1" customWidth="1"/>
    <col min="58" max="61" width="8.875" style="1" hidden="1" customWidth="1"/>
    <col min="62" max="62" width="10.625" style="1" hidden="1" customWidth="1"/>
    <col min="63" max="63" width="1.75" style="1" hidden="1" customWidth="1"/>
    <col min="64" max="64" width="2.25" style="6" hidden="1" customWidth="1"/>
    <col min="65" max="65" width="2.375" style="6" hidden="1" customWidth="1"/>
    <col min="66" max="70" width="0" style="1" hidden="1" customWidth="1"/>
    <col min="71" max="16384" width="9" style="1"/>
  </cols>
  <sheetData>
    <row r="1" spans="2:65" hidden="1"/>
    <row r="2" spans="2:65" ht="18" customHeight="1">
      <c r="B2" s="1" t="s">
        <v>2730</v>
      </c>
      <c r="BB2" s="1" t="s">
        <v>5</v>
      </c>
    </row>
    <row r="3" spans="2:65" ht="18" customHeight="1">
      <c r="B3" s="431" t="s">
        <v>6</v>
      </c>
      <c r="BB3" s="431" t="s">
        <v>6</v>
      </c>
    </row>
    <row r="4" spans="2:65" ht="5.45" customHeight="1">
      <c r="B4" s="431"/>
      <c r="BB4" s="431"/>
    </row>
    <row r="5" spans="2:65" ht="16.149999999999999" customHeight="1">
      <c r="B5" s="1" t="s">
        <v>2916</v>
      </c>
      <c r="M5" s="439"/>
      <c r="N5" s="439"/>
      <c r="O5" s="439"/>
      <c r="P5" s="439"/>
      <c r="Q5" s="439"/>
      <c r="R5" s="439"/>
      <c r="S5" s="439"/>
      <c r="T5" s="439"/>
      <c r="Y5" s="6"/>
      <c r="Z5" s="6"/>
      <c r="AA5" s="4"/>
      <c r="AB5" s="4"/>
      <c r="AD5" s="1"/>
      <c r="BB5" s="1" t="s">
        <v>2713</v>
      </c>
      <c r="BM5" s="1"/>
    </row>
    <row r="6" spans="2:65" ht="5.45" customHeight="1">
      <c r="M6" s="439"/>
      <c r="N6" s="439"/>
      <c r="O6" s="439"/>
      <c r="P6" s="439"/>
      <c r="Q6" s="439"/>
      <c r="R6" s="439"/>
      <c r="S6" s="439"/>
      <c r="T6" s="439"/>
      <c r="Y6" s="6"/>
      <c r="Z6" s="6"/>
      <c r="AA6" s="4"/>
      <c r="AB6" s="4"/>
      <c r="AD6" s="1"/>
      <c r="BM6" s="1"/>
    </row>
    <row r="7" spans="2:65" ht="31.15" customHeight="1">
      <c r="C7" s="1181" t="s">
        <v>2902</v>
      </c>
      <c r="D7" s="1182"/>
      <c r="E7" s="1183"/>
      <c r="F7" s="1252"/>
      <c r="G7" s="1253"/>
      <c r="H7" s="1253"/>
      <c r="I7" s="1253"/>
      <c r="J7" s="1254"/>
      <c r="M7" s="439"/>
      <c r="N7" s="439"/>
      <c r="O7" s="439"/>
      <c r="P7" s="439"/>
      <c r="Q7" s="439"/>
      <c r="R7" s="439"/>
      <c r="S7" s="439"/>
      <c r="T7" s="439"/>
      <c r="Y7" s="6"/>
      <c r="Z7" s="6"/>
      <c r="AA7" s="4"/>
      <c r="AB7" s="4"/>
      <c r="AD7" s="1"/>
      <c r="BC7" s="1270" t="s">
        <v>2714</v>
      </c>
      <c r="BD7" s="1270"/>
      <c r="BE7" s="1270"/>
      <c r="BF7" s="1249" t="str">
        <f>IF('[6]第４号（太陽光,蓄電池）'!BE17="","",'[6]第４号（太陽光,蓄電池）'!BE17)</f>
        <v>○○県○○市○○町１－１－１</v>
      </c>
      <c r="BG7" s="1250"/>
      <c r="BH7" s="1250"/>
      <c r="BI7" s="1250"/>
      <c r="BJ7" s="1251"/>
      <c r="BM7" s="1"/>
    </row>
    <row r="8" spans="2:65" ht="7.9" customHeight="1"/>
    <row r="9" spans="2:65" ht="18" customHeight="1">
      <c r="B9" s="1" t="s">
        <v>2731</v>
      </c>
      <c r="BB9" s="1" t="s">
        <v>2289</v>
      </c>
    </row>
    <row r="10" spans="2:65" ht="18" customHeight="1">
      <c r="D10" s="1285" t="s">
        <v>2288</v>
      </c>
      <c r="E10" s="1285"/>
      <c r="F10" s="1285"/>
      <c r="G10" s="440" t="str">
        <f>IF(G21="","",IF(MIN(SUM(G21,G29,G37),SUM(G47,G55,G63,G98,G109,G119))&gt;=1,ROUNDDOWN(MIN(SUM(G21,G29,G37),SUM(G47,G55,G63,G98,G109,G119)),0),ROUNDDOWN(MIN(SUM(G21,G29,G37),SUM(G47,G55,G63,G98,G109,G119)),1)))</f>
        <v/>
      </c>
      <c r="H10" s="1" t="s">
        <v>1</v>
      </c>
      <c r="BD10" s="1285" t="s">
        <v>2288</v>
      </c>
      <c r="BE10" s="1285"/>
      <c r="BF10" s="1285"/>
      <c r="BG10" s="440">
        <f>IF(BG21="","",IF(MIN(SUM(BG21,BG29,BG37),SUM(BG47,BG55,BG63,BG98,BG109,BG119))&gt;=1,ROUNDDOWN(MIN(SUM(BG21,BG29,BG37),SUM(BG47,BG55,BG63,BG98,BG109,BG119)),0),ROUNDDOWN(MIN(SUM(BG21,BG29,BG37),SUM(BG47,BG55,BG63,BG98,BG109,BG119)),1)))</f>
        <v>9</v>
      </c>
      <c r="BH10" s="1" t="s">
        <v>1</v>
      </c>
    </row>
    <row r="11" spans="2:65" ht="18" customHeight="1">
      <c r="D11" s="431" t="s">
        <v>2123</v>
      </c>
      <c r="AE11" s="441"/>
      <c r="BD11" s="431" t="s">
        <v>2123</v>
      </c>
    </row>
    <row r="12" spans="2:65" ht="13.5" customHeight="1">
      <c r="D12" s="431" t="s">
        <v>2124</v>
      </c>
      <c r="E12" s="442"/>
      <c r="F12" s="442"/>
      <c r="G12" s="442"/>
      <c r="H12" s="442"/>
      <c r="I12" s="442"/>
      <c r="M12" s="439"/>
      <c r="N12" s="439"/>
      <c r="O12" s="439"/>
      <c r="P12" s="439"/>
      <c r="Q12" s="439"/>
      <c r="R12" s="439"/>
      <c r="S12" s="439"/>
      <c r="T12" s="439"/>
      <c r="BD12" s="431" t="s">
        <v>2124</v>
      </c>
      <c r="BE12" s="442"/>
      <c r="BF12" s="442"/>
      <c r="BG12" s="442"/>
      <c r="BH12" s="442"/>
      <c r="BI12" s="442"/>
      <c r="BM12" s="1"/>
    </row>
    <row r="13" spans="2:65" ht="13.5" customHeight="1">
      <c r="D13" s="431"/>
      <c r="E13" s="442"/>
      <c r="F13" s="442"/>
      <c r="G13" s="442"/>
      <c r="H13" s="442"/>
      <c r="I13" s="442"/>
      <c r="M13" s="439"/>
      <c r="N13" s="439"/>
      <c r="O13" s="439"/>
      <c r="P13" s="439"/>
      <c r="Q13" s="439"/>
      <c r="R13" s="439"/>
      <c r="S13" s="439"/>
      <c r="T13" s="439"/>
      <c r="BD13" s="431"/>
      <c r="BE13" s="442"/>
      <c r="BF13" s="442"/>
      <c r="BG13" s="442"/>
      <c r="BH13" s="442"/>
      <c r="BI13" s="442"/>
      <c r="BM13" s="1"/>
    </row>
    <row r="14" spans="2:65" ht="18" customHeight="1">
      <c r="B14" s="1" t="s">
        <v>2732</v>
      </c>
      <c r="M14" s="439"/>
      <c r="N14" s="439"/>
      <c r="O14" s="439"/>
      <c r="P14" s="439"/>
      <c r="Q14" s="439"/>
      <c r="R14" s="439"/>
      <c r="S14" s="439"/>
      <c r="T14" s="439"/>
      <c r="BB14" s="1" t="s">
        <v>14</v>
      </c>
      <c r="BM14" s="1"/>
    </row>
    <row r="15" spans="2:65" ht="18" customHeight="1">
      <c r="C15" s="323" t="s">
        <v>277</v>
      </c>
      <c r="D15" s="1267" t="s">
        <v>2269</v>
      </c>
      <c r="E15" s="1268"/>
      <c r="F15" s="1269"/>
      <c r="G15" s="1244"/>
      <c r="H15" s="1280"/>
      <c r="I15" s="1281"/>
      <c r="M15" s="443"/>
      <c r="N15" s="443"/>
      <c r="O15" s="443"/>
      <c r="P15" s="443"/>
      <c r="Q15" s="443"/>
      <c r="R15" s="443"/>
      <c r="S15" s="443"/>
      <c r="T15" s="443"/>
      <c r="BC15" s="323" t="s">
        <v>277</v>
      </c>
      <c r="BD15" s="1267" t="s">
        <v>2269</v>
      </c>
      <c r="BE15" s="1268"/>
      <c r="BF15" s="1269"/>
      <c r="BG15" s="1298" t="s">
        <v>2434</v>
      </c>
      <c r="BH15" s="1299"/>
      <c r="BI15" s="1300"/>
      <c r="BM15" s="443"/>
    </row>
    <row r="16" spans="2:65" ht="15" customHeight="1">
      <c r="D16" s="1274" t="s">
        <v>2266</v>
      </c>
      <c r="E16" s="1275"/>
      <c r="F16" s="1276"/>
      <c r="G16" s="1282"/>
      <c r="H16" s="1283"/>
      <c r="I16" s="1284"/>
      <c r="BD16" s="1274" t="s">
        <v>2266</v>
      </c>
      <c r="BE16" s="1275"/>
      <c r="BF16" s="1276"/>
      <c r="BG16" s="1301" t="s">
        <v>2430</v>
      </c>
      <c r="BH16" s="1302"/>
      <c r="BI16" s="1303"/>
    </row>
    <row r="17" spans="3:65" ht="15" customHeight="1">
      <c r="D17" s="1261" t="s">
        <v>15</v>
      </c>
      <c r="E17" s="1262"/>
      <c r="F17" s="1263"/>
      <c r="G17" s="1236"/>
      <c r="H17" s="1239"/>
      <c r="I17" s="1240"/>
      <c r="BD17" s="1261" t="s">
        <v>15</v>
      </c>
      <c r="BE17" s="1262"/>
      <c r="BF17" s="1263"/>
      <c r="BG17" s="1304" t="s">
        <v>2431</v>
      </c>
      <c r="BH17" s="1305"/>
      <c r="BI17" s="1306"/>
    </row>
    <row r="18" spans="3:65" ht="15" customHeight="1">
      <c r="D18" s="1261" t="s">
        <v>2121</v>
      </c>
      <c r="E18" s="1262"/>
      <c r="F18" s="1263"/>
      <c r="G18" s="1236"/>
      <c r="H18" s="1237"/>
      <c r="I18" s="1238"/>
      <c r="BD18" s="1261" t="s">
        <v>2121</v>
      </c>
      <c r="BE18" s="1262"/>
      <c r="BF18" s="1263"/>
      <c r="BG18" s="1307" t="s">
        <v>2432</v>
      </c>
      <c r="BH18" s="1308"/>
      <c r="BI18" s="1309"/>
    </row>
    <row r="19" spans="3:65" ht="15" customHeight="1">
      <c r="D19" s="1261" t="s">
        <v>2270</v>
      </c>
      <c r="E19" s="1262"/>
      <c r="F19" s="1263"/>
      <c r="G19" s="1271"/>
      <c r="H19" s="1286"/>
      <c r="I19" s="1287"/>
      <c r="J19" s="1" t="s">
        <v>9</v>
      </c>
      <c r="BD19" s="1261" t="s">
        <v>2270</v>
      </c>
      <c r="BE19" s="1262"/>
      <c r="BF19" s="1263"/>
      <c r="BG19" s="1310">
        <v>300</v>
      </c>
      <c r="BH19" s="1311"/>
      <c r="BI19" s="1312"/>
      <c r="BJ19" s="1" t="s">
        <v>9</v>
      </c>
    </row>
    <row r="20" spans="3:65" ht="15" customHeight="1">
      <c r="D20" s="1261" t="s">
        <v>16</v>
      </c>
      <c r="E20" s="1262"/>
      <c r="F20" s="1263"/>
      <c r="G20" s="1230"/>
      <c r="H20" s="1231"/>
      <c r="I20" s="1232"/>
      <c r="J20" s="1" t="s">
        <v>2267</v>
      </c>
      <c r="BD20" s="1261" t="s">
        <v>16</v>
      </c>
      <c r="BE20" s="1262"/>
      <c r="BF20" s="1263"/>
      <c r="BG20" s="1313">
        <v>40</v>
      </c>
      <c r="BH20" s="1314"/>
      <c r="BI20" s="1315"/>
      <c r="BJ20" s="1" t="s">
        <v>2267</v>
      </c>
    </row>
    <row r="21" spans="3:65" ht="15" customHeight="1">
      <c r="D21" s="1264" t="s">
        <v>2271</v>
      </c>
      <c r="E21" s="1265"/>
      <c r="F21" s="1266"/>
      <c r="G21" s="1258" t="str">
        <f>IF(G19="","",ROUNDDOWN((G19*G20)/1000,2))</f>
        <v/>
      </c>
      <c r="H21" s="1259"/>
      <c r="I21" s="1260"/>
      <c r="J21" s="1" t="s">
        <v>1</v>
      </c>
      <c r="BD21" s="1264" t="s">
        <v>2271</v>
      </c>
      <c r="BE21" s="1265"/>
      <c r="BF21" s="1266"/>
      <c r="BG21" s="1258">
        <f>IF(BG19="","",ROUNDDOWN((BG19*BG20)/1000,2))</f>
        <v>12</v>
      </c>
      <c r="BH21" s="1259"/>
      <c r="BI21" s="1260"/>
      <c r="BJ21" s="1" t="s">
        <v>1</v>
      </c>
    </row>
    <row r="23" spans="3:65" ht="18" customHeight="1">
      <c r="C23" s="323" t="s">
        <v>278</v>
      </c>
      <c r="D23" s="1267" t="s">
        <v>2269</v>
      </c>
      <c r="E23" s="1268"/>
      <c r="F23" s="1269"/>
      <c r="G23" s="1244"/>
      <c r="H23" s="1245"/>
      <c r="I23" s="1246"/>
      <c r="M23" s="443"/>
      <c r="N23" s="443"/>
      <c r="O23" s="443"/>
      <c r="P23" s="443"/>
      <c r="Q23" s="443"/>
      <c r="R23" s="443"/>
      <c r="S23" s="443"/>
      <c r="T23" s="443"/>
      <c r="BC23" s="323" t="s">
        <v>278</v>
      </c>
      <c r="BD23" s="1267" t="s">
        <v>2269</v>
      </c>
      <c r="BE23" s="1268"/>
      <c r="BF23" s="1269"/>
      <c r="BG23" s="1298"/>
      <c r="BH23" s="1299"/>
      <c r="BI23" s="1300"/>
      <c r="BM23" s="443"/>
    </row>
    <row r="24" spans="3:65" ht="15" customHeight="1">
      <c r="C24" s="323"/>
      <c r="D24" s="1274" t="s">
        <v>2266</v>
      </c>
      <c r="E24" s="1275"/>
      <c r="F24" s="1276"/>
      <c r="G24" s="1236"/>
      <c r="H24" s="1239"/>
      <c r="I24" s="1240"/>
      <c r="BC24" s="323"/>
      <c r="BD24" s="1274" t="s">
        <v>2266</v>
      </c>
      <c r="BE24" s="1275"/>
      <c r="BF24" s="1276"/>
      <c r="BG24" s="1301"/>
      <c r="BH24" s="1302"/>
      <c r="BI24" s="1303"/>
    </row>
    <row r="25" spans="3:65" ht="15" customHeight="1">
      <c r="D25" s="1261" t="s">
        <v>15</v>
      </c>
      <c r="E25" s="1262"/>
      <c r="F25" s="1263"/>
      <c r="G25" s="1236"/>
      <c r="H25" s="1239"/>
      <c r="I25" s="1240"/>
      <c r="BD25" s="1261" t="s">
        <v>15</v>
      </c>
      <c r="BE25" s="1262"/>
      <c r="BF25" s="1263"/>
      <c r="BG25" s="1304"/>
      <c r="BH25" s="1305"/>
      <c r="BI25" s="1306"/>
    </row>
    <row r="26" spans="3:65" ht="15" customHeight="1">
      <c r="D26" s="1261" t="s">
        <v>2121</v>
      </c>
      <c r="E26" s="1262"/>
      <c r="F26" s="1263"/>
      <c r="G26" s="1236"/>
      <c r="H26" s="1239"/>
      <c r="I26" s="1240"/>
      <c r="BD26" s="1261" t="s">
        <v>2121</v>
      </c>
      <c r="BE26" s="1262"/>
      <c r="BF26" s="1263"/>
      <c r="BG26" s="444"/>
      <c r="BH26" s="445"/>
      <c r="BI26" s="446"/>
    </row>
    <row r="27" spans="3:65" ht="15" customHeight="1">
      <c r="D27" s="1261" t="s">
        <v>2270</v>
      </c>
      <c r="E27" s="1262"/>
      <c r="F27" s="1263"/>
      <c r="G27" s="1230"/>
      <c r="H27" s="1247"/>
      <c r="I27" s="1248"/>
      <c r="J27" s="1" t="s">
        <v>8</v>
      </c>
      <c r="BD27" s="1261" t="s">
        <v>2270</v>
      </c>
      <c r="BE27" s="1262"/>
      <c r="BF27" s="1263"/>
      <c r="BG27" s="1313"/>
      <c r="BH27" s="1314"/>
      <c r="BI27" s="1315"/>
      <c r="BJ27" s="1" t="s">
        <v>8</v>
      </c>
    </row>
    <row r="28" spans="3:65" ht="15" customHeight="1">
      <c r="D28" s="1261" t="s">
        <v>16</v>
      </c>
      <c r="E28" s="1262"/>
      <c r="F28" s="1263"/>
      <c r="G28" s="1230"/>
      <c r="H28" s="1247"/>
      <c r="I28" s="1248"/>
      <c r="J28" s="1" t="s">
        <v>2267</v>
      </c>
      <c r="BD28" s="1261" t="s">
        <v>16</v>
      </c>
      <c r="BE28" s="1262"/>
      <c r="BF28" s="1263"/>
      <c r="BG28" s="1313"/>
      <c r="BH28" s="1314"/>
      <c r="BI28" s="1315"/>
      <c r="BJ28" s="1" t="s">
        <v>2267</v>
      </c>
    </row>
    <row r="29" spans="3:65" ht="15" customHeight="1">
      <c r="D29" s="1264" t="s">
        <v>2271</v>
      </c>
      <c r="E29" s="1265"/>
      <c r="F29" s="1266"/>
      <c r="G29" s="1258" t="str">
        <f>IF(G27="","",ROUNDDOWN((G27*G28)/1000,2))</f>
        <v/>
      </c>
      <c r="H29" s="1259"/>
      <c r="I29" s="1260"/>
      <c r="J29" s="1" t="s">
        <v>1</v>
      </c>
      <c r="BD29" s="1264" t="s">
        <v>2271</v>
      </c>
      <c r="BE29" s="1265"/>
      <c r="BF29" s="1266"/>
      <c r="BG29" s="1258" t="str">
        <f>IF(BG27="","",ROUNDDOWN((BG27*BG28)/1000,2))</f>
        <v/>
      </c>
      <c r="BH29" s="1259"/>
      <c r="BI29" s="1260"/>
      <c r="BJ29" s="1" t="s">
        <v>1</v>
      </c>
    </row>
    <row r="31" spans="3:65" ht="18" customHeight="1">
      <c r="C31" s="323" t="s">
        <v>2268</v>
      </c>
      <c r="D31" s="1267" t="s">
        <v>2269</v>
      </c>
      <c r="E31" s="1268"/>
      <c r="F31" s="1269"/>
      <c r="G31" s="1244"/>
      <c r="H31" s="1245"/>
      <c r="I31" s="1246"/>
      <c r="M31" s="443"/>
      <c r="N31" s="443"/>
      <c r="O31" s="443"/>
      <c r="P31" s="443"/>
      <c r="Q31" s="443"/>
      <c r="R31" s="443"/>
      <c r="S31" s="443"/>
      <c r="T31" s="443"/>
      <c r="BC31" s="323" t="s">
        <v>2268</v>
      </c>
      <c r="BD31" s="1267" t="s">
        <v>2269</v>
      </c>
      <c r="BE31" s="1268"/>
      <c r="BF31" s="1269"/>
      <c r="BG31" s="1298"/>
      <c r="BH31" s="1299"/>
      <c r="BI31" s="1300"/>
      <c r="BM31" s="443"/>
    </row>
    <row r="32" spans="3:65" ht="15" customHeight="1">
      <c r="C32" s="323"/>
      <c r="D32" s="1274" t="s">
        <v>2266</v>
      </c>
      <c r="E32" s="1275"/>
      <c r="F32" s="1276"/>
      <c r="G32" s="1236"/>
      <c r="H32" s="1239"/>
      <c r="I32" s="1240"/>
      <c r="BC32" s="323"/>
      <c r="BD32" s="1274" t="s">
        <v>2266</v>
      </c>
      <c r="BE32" s="1275"/>
      <c r="BF32" s="1276"/>
      <c r="BG32" s="1301"/>
      <c r="BH32" s="1302"/>
      <c r="BI32" s="1303"/>
    </row>
    <row r="33" spans="2:65" ht="15" customHeight="1">
      <c r="D33" s="1261" t="s">
        <v>15</v>
      </c>
      <c r="E33" s="1262"/>
      <c r="F33" s="1263"/>
      <c r="G33" s="1236"/>
      <c r="H33" s="1239"/>
      <c r="I33" s="1240"/>
      <c r="BD33" s="1261" t="s">
        <v>15</v>
      </c>
      <c r="BE33" s="1262"/>
      <c r="BF33" s="1263"/>
      <c r="BG33" s="1304"/>
      <c r="BH33" s="1305"/>
      <c r="BI33" s="1306"/>
    </row>
    <row r="34" spans="2:65" ht="15" customHeight="1">
      <c r="D34" s="1261" t="s">
        <v>2121</v>
      </c>
      <c r="E34" s="1262"/>
      <c r="F34" s="1263"/>
      <c r="G34" s="1236"/>
      <c r="H34" s="1239"/>
      <c r="I34" s="1240"/>
      <c r="BD34" s="1261" t="s">
        <v>2121</v>
      </c>
      <c r="BE34" s="1262"/>
      <c r="BF34" s="1263"/>
      <c r="BG34" s="1304"/>
      <c r="BH34" s="1316"/>
      <c r="BI34" s="1317"/>
    </row>
    <row r="35" spans="2:65" ht="15" customHeight="1">
      <c r="D35" s="1261" t="s">
        <v>2270</v>
      </c>
      <c r="E35" s="1262"/>
      <c r="F35" s="1263"/>
      <c r="G35" s="1230"/>
      <c r="H35" s="1247"/>
      <c r="I35" s="1248"/>
      <c r="J35" s="1" t="s">
        <v>9</v>
      </c>
      <c r="BD35" s="1261" t="s">
        <v>2270</v>
      </c>
      <c r="BE35" s="1262"/>
      <c r="BF35" s="1263"/>
      <c r="BG35" s="1313"/>
      <c r="BH35" s="1314"/>
      <c r="BI35" s="1315"/>
      <c r="BJ35" s="1" t="s">
        <v>9</v>
      </c>
    </row>
    <row r="36" spans="2:65" ht="15" customHeight="1">
      <c r="D36" s="1261" t="s">
        <v>16</v>
      </c>
      <c r="E36" s="1262"/>
      <c r="F36" s="1263"/>
      <c r="G36" s="1230"/>
      <c r="H36" s="1247"/>
      <c r="I36" s="1248"/>
      <c r="J36" s="1" t="s">
        <v>2267</v>
      </c>
      <c r="BD36" s="1261" t="s">
        <v>16</v>
      </c>
      <c r="BE36" s="1262"/>
      <c r="BF36" s="1263"/>
      <c r="BG36" s="1313"/>
      <c r="BH36" s="1314"/>
      <c r="BI36" s="1315"/>
      <c r="BJ36" s="1" t="s">
        <v>2267</v>
      </c>
    </row>
    <row r="37" spans="2:65" ht="15" customHeight="1">
      <c r="D37" s="1264" t="s">
        <v>2271</v>
      </c>
      <c r="E37" s="1265"/>
      <c r="F37" s="1266"/>
      <c r="G37" s="1258" t="str">
        <f>IF(G35="","",ROUNDDOWN((G35*G36)/1000,2))</f>
        <v/>
      </c>
      <c r="H37" s="1259"/>
      <c r="I37" s="1260"/>
      <c r="J37" s="1" t="s">
        <v>1</v>
      </c>
      <c r="BD37" s="1264" t="s">
        <v>2271</v>
      </c>
      <c r="BE37" s="1265"/>
      <c r="BF37" s="1266"/>
      <c r="BG37" s="1258" t="str">
        <f>IF(BG35="","",ROUNDDOWN((BG35*BG36)/1000,2))</f>
        <v/>
      </c>
      <c r="BH37" s="1259"/>
      <c r="BI37" s="1260"/>
      <c r="BJ37" s="1" t="s">
        <v>1</v>
      </c>
    </row>
    <row r="39" spans="2:65" hidden="1"/>
    <row r="40" spans="2:65" ht="18" customHeight="1">
      <c r="B40" s="1" t="s">
        <v>2733</v>
      </c>
      <c r="BB40" s="1" t="s">
        <v>2299</v>
      </c>
    </row>
    <row r="41" spans="2:65" ht="18" customHeight="1">
      <c r="C41" s="323" t="s">
        <v>277</v>
      </c>
      <c r="D41" s="1255" t="s">
        <v>2269</v>
      </c>
      <c r="E41" s="1256"/>
      <c r="F41" s="1257"/>
      <c r="G41" s="1244"/>
      <c r="H41" s="1245"/>
      <c r="I41" s="1246"/>
      <c r="M41" s="443"/>
      <c r="N41" s="443"/>
      <c r="O41" s="443"/>
      <c r="P41" s="443"/>
      <c r="Q41" s="443"/>
      <c r="R41" s="443"/>
      <c r="S41" s="443"/>
      <c r="T41" s="443"/>
      <c r="BC41" s="323" t="s">
        <v>277</v>
      </c>
      <c r="BD41" s="1255" t="s">
        <v>2269</v>
      </c>
      <c r="BE41" s="1256"/>
      <c r="BF41" s="1257"/>
      <c r="BG41" s="1298" t="s">
        <v>2433</v>
      </c>
      <c r="BH41" s="1299"/>
      <c r="BI41" s="1300"/>
      <c r="BM41" s="443"/>
    </row>
    <row r="42" spans="2:65" ht="15" customHeight="1">
      <c r="C42" s="323"/>
      <c r="D42" s="1261" t="s">
        <v>17</v>
      </c>
      <c r="E42" s="1262"/>
      <c r="F42" s="1263"/>
      <c r="G42" s="1236"/>
      <c r="H42" s="1239"/>
      <c r="I42" s="1240"/>
      <c r="BC42" s="323"/>
      <c r="BD42" s="1261" t="s">
        <v>17</v>
      </c>
      <c r="BE42" s="1262"/>
      <c r="BF42" s="1263"/>
      <c r="BG42" s="1301" t="s">
        <v>2430</v>
      </c>
      <c r="BH42" s="1302"/>
      <c r="BI42" s="1303"/>
    </row>
    <row r="43" spans="2:65" ht="15" customHeight="1">
      <c r="D43" s="1261" t="s">
        <v>15</v>
      </c>
      <c r="E43" s="1262"/>
      <c r="F43" s="1263"/>
      <c r="G43" s="1236"/>
      <c r="H43" s="1239"/>
      <c r="I43" s="1240"/>
      <c r="BD43" s="1261" t="s">
        <v>15</v>
      </c>
      <c r="BE43" s="1262"/>
      <c r="BF43" s="1263"/>
      <c r="BG43" s="1304" t="s">
        <v>2436</v>
      </c>
      <c r="BH43" s="1305"/>
      <c r="BI43" s="1306"/>
    </row>
    <row r="44" spans="2:65" ht="15" customHeight="1">
      <c r="D44" s="1261" t="s">
        <v>2121</v>
      </c>
      <c r="E44" s="1262"/>
      <c r="F44" s="1263"/>
      <c r="G44" s="1236"/>
      <c r="H44" s="1239"/>
      <c r="I44" s="1240"/>
      <c r="BD44" s="1261" t="s">
        <v>2121</v>
      </c>
      <c r="BE44" s="1262"/>
      <c r="BF44" s="1263"/>
      <c r="BG44" s="1307" t="s">
        <v>2432</v>
      </c>
      <c r="BH44" s="1308"/>
      <c r="BI44" s="1309"/>
    </row>
    <row r="45" spans="2:65" ht="15" customHeight="1">
      <c r="D45" s="1261" t="s">
        <v>233</v>
      </c>
      <c r="E45" s="1262"/>
      <c r="F45" s="1263"/>
      <c r="G45" s="1271"/>
      <c r="H45" s="1272"/>
      <c r="I45" s="1273"/>
      <c r="J45" s="1" t="s">
        <v>1</v>
      </c>
      <c r="BD45" s="1261" t="s">
        <v>233</v>
      </c>
      <c r="BE45" s="1262"/>
      <c r="BF45" s="1263"/>
      <c r="BG45" s="1318">
        <v>9.9</v>
      </c>
      <c r="BH45" s="1234"/>
      <c r="BI45" s="1235"/>
      <c r="BJ45" s="1" t="s">
        <v>1</v>
      </c>
    </row>
    <row r="46" spans="2:65" ht="15" customHeight="1">
      <c r="D46" s="1261" t="s">
        <v>2</v>
      </c>
      <c r="E46" s="1262"/>
      <c r="F46" s="1263"/>
      <c r="G46" s="1230"/>
      <c r="H46" s="1247"/>
      <c r="I46" s="1248"/>
      <c r="J46" s="1" t="s">
        <v>10</v>
      </c>
      <c r="BD46" s="1261" t="s">
        <v>2</v>
      </c>
      <c r="BE46" s="1262"/>
      <c r="BF46" s="1263"/>
      <c r="BG46" s="1313">
        <v>1</v>
      </c>
      <c r="BH46" s="1314"/>
      <c r="BI46" s="1315"/>
      <c r="BJ46" s="1" t="s">
        <v>10</v>
      </c>
    </row>
    <row r="47" spans="2:65" ht="15" customHeight="1">
      <c r="D47" s="1264" t="s">
        <v>3</v>
      </c>
      <c r="E47" s="1265"/>
      <c r="F47" s="1266"/>
      <c r="G47" s="1258" t="str">
        <f>IF(G45="","",ROUNDDOWN(G45*G46,2))</f>
        <v/>
      </c>
      <c r="H47" s="1259"/>
      <c r="I47" s="1260"/>
      <c r="J47" s="1" t="s">
        <v>1</v>
      </c>
      <c r="BD47" s="1264" t="s">
        <v>3</v>
      </c>
      <c r="BE47" s="1265"/>
      <c r="BF47" s="1266"/>
      <c r="BG47" s="1258">
        <f>IF(BG45="","",ROUNDDOWN(BG45*BG46,2))</f>
        <v>9.9</v>
      </c>
      <c r="BH47" s="1259"/>
      <c r="BI47" s="1260"/>
      <c r="BJ47" s="1" t="s">
        <v>1</v>
      </c>
    </row>
    <row r="49" spans="3:65" ht="18" customHeight="1">
      <c r="C49" s="323" t="s">
        <v>2272</v>
      </c>
      <c r="D49" s="1255" t="s">
        <v>2269</v>
      </c>
      <c r="E49" s="1256"/>
      <c r="F49" s="1257"/>
      <c r="G49" s="1244"/>
      <c r="H49" s="1245"/>
      <c r="I49" s="1246"/>
      <c r="M49" s="443"/>
      <c r="N49" s="443"/>
      <c r="O49" s="443"/>
      <c r="P49" s="443"/>
      <c r="Q49" s="443"/>
      <c r="R49" s="443"/>
      <c r="S49" s="443"/>
      <c r="T49" s="443"/>
      <c r="BC49" s="323" t="s">
        <v>2272</v>
      </c>
      <c r="BD49" s="1255" t="s">
        <v>2269</v>
      </c>
      <c r="BE49" s="1256"/>
      <c r="BF49" s="1257"/>
      <c r="BG49" s="1319"/>
      <c r="BH49" s="1320"/>
      <c r="BI49" s="1321"/>
      <c r="BM49" s="443"/>
    </row>
    <row r="50" spans="3:65" ht="15" customHeight="1">
      <c r="C50" s="323"/>
      <c r="D50" s="1261" t="s">
        <v>17</v>
      </c>
      <c r="E50" s="1262"/>
      <c r="F50" s="1263"/>
      <c r="G50" s="1236"/>
      <c r="H50" s="1239"/>
      <c r="I50" s="1240"/>
      <c r="BC50" s="323"/>
      <c r="BD50" s="1261" t="s">
        <v>17</v>
      </c>
      <c r="BE50" s="1262"/>
      <c r="BF50" s="1263"/>
      <c r="BG50" s="1304"/>
      <c r="BH50" s="1316"/>
      <c r="BI50" s="1317"/>
    </row>
    <row r="51" spans="3:65" ht="15" customHeight="1">
      <c r="D51" s="1261" t="s">
        <v>15</v>
      </c>
      <c r="E51" s="1262"/>
      <c r="F51" s="1263"/>
      <c r="G51" s="1236"/>
      <c r="H51" s="1239"/>
      <c r="I51" s="1240"/>
      <c r="BD51" s="1261" t="s">
        <v>15</v>
      </c>
      <c r="BE51" s="1262"/>
      <c r="BF51" s="1263"/>
      <c r="BG51" s="1304"/>
      <c r="BH51" s="1305"/>
      <c r="BI51" s="1306"/>
    </row>
    <row r="52" spans="3:65" ht="15" customHeight="1">
      <c r="D52" s="1261" t="s">
        <v>2121</v>
      </c>
      <c r="E52" s="1262"/>
      <c r="F52" s="1263"/>
      <c r="G52" s="1236"/>
      <c r="H52" s="1239"/>
      <c r="I52" s="1240"/>
      <c r="BD52" s="1261" t="s">
        <v>2121</v>
      </c>
      <c r="BE52" s="1262"/>
      <c r="BF52" s="1263"/>
      <c r="BG52" s="1304"/>
      <c r="BH52" s="1316"/>
      <c r="BI52" s="1317"/>
    </row>
    <row r="53" spans="3:65" ht="15" customHeight="1">
      <c r="D53" s="1261" t="s">
        <v>233</v>
      </c>
      <c r="E53" s="1262"/>
      <c r="F53" s="1263"/>
      <c r="G53" s="1241"/>
      <c r="H53" s="1242"/>
      <c r="I53" s="1243"/>
      <c r="J53" s="1" t="s">
        <v>1</v>
      </c>
      <c r="BD53" s="1261" t="s">
        <v>233</v>
      </c>
      <c r="BE53" s="1262"/>
      <c r="BF53" s="1263"/>
      <c r="BG53" s="1318"/>
      <c r="BH53" s="1234"/>
      <c r="BI53" s="1235"/>
      <c r="BJ53" s="1" t="s">
        <v>1</v>
      </c>
    </row>
    <row r="54" spans="3:65" ht="15" customHeight="1">
      <c r="D54" s="1261" t="s">
        <v>2</v>
      </c>
      <c r="E54" s="1262"/>
      <c r="F54" s="1263"/>
      <c r="G54" s="1230"/>
      <c r="H54" s="1247"/>
      <c r="I54" s="1248"/>
      <c r="J54" s="1" t="s">
        <v>10</v>
      </c>
      <c r="BD54" s="1261" t="s">
        <v>2</v>
      </c>
      <c r="BE54" s="1262"/>
      <c r="BF54" s="1263"/>
      <c r="BG54" s="1313"/>
      <c r="BH54" s="1314"/>
      <c r="BI54" s="1315"/>
      <c r="BJ54" s="1" t="s">
        <v>10</v>
      </c>
    </row>
    <row r="55" spans="3:65" ht="15" customHeight="1">
      <c r="D55" s="1264" t="s">
        <v>3</v>
      </c>
      <c r="E55" s="1265"/>
      <c r="F55" s="1266"/>
      <c r="G55" s="1258" t="str">
        <f>IF(G53="","",ROUNDDOWN(G53*G54,2))</f>
        <v/>
      </c>
      <c r="H55" s="1259"/>
      <c r="I55" s="1260"/>
      <c r="J55" s="1" t="s">
        <v>1</v>
      </c>
      <c r="BD55" s="1264" t="s">
        <v>3</v>
      </c>
      <c r="BE55" s="1265"/>
      <c r="BF55" s="1266"/>
      <c r="BG55" s="1258" t="str">
        <f>IF(BG53="","",ROUNDDOWN(BG53*BG54,2))</f>
        <v/>
      </c>
      <c r="BH55" s="1259"/>
      <c r="BI55" s="1260"/>
      <c r="BJ55" s="1" t="s">
        <v>1</v>
      </c>
    </row>
    <row r="56" spans="3:65" ht="7.15" customHeight="1"/>
    <row r="57" spans="3:65" ht="18" customHeight="1">
      <c r="C57" s="323" t="s">
        <v>2273</v>
      </c>
      <c r="D57" s="1255" t="s">
        <v>2269</v>
      </c>
      <c r="E57" s="1256"/>
      <c r="F57" s="1257"/>
      <c r="G57" s="1244"/>
      <c r="H57" s="1245"/>
      <c r="I57" s="1246"/>
      <c r="M57" s="443"/>
      <c r="N57" s="443"/>
      <c r="O57" s="443"/>
      <c r="P57" s="443"/>
      <c r="Q57" s="443"/>
      <c r="R57" s="443"/>
      <c r="S57" s="443"/>
      <c r="T57" s="443"/>
      <c r="BC57" s="323" t="s">
        <v>2268</v>
      </c>
      <c r="BD57" s="1255" t="s">
        <v>2269</v>
      </c>
      <c r="BE57" s="1256"/>
      <c r="BF57" s="1257"/>
      <c r="BG57" s="1319"/>
      <c r="BH57" s="1320"/>
      <c r="BI57" s="1321"/>
      <c r="BM57" s="443"/>
    </row>
    <row r="58" spans="3:65" ht="15" customHeight="1">
      <c r="C58" s="323"/>
      <c r="D58" s="1261" t="s">
        <v>17</v>
      </c>
      <c r="E58" s="1262"/>
      <c r="F58" s="1263"/>
      <c r="G58" s="1236"/>
      <c r="H58" s="1239"/>
      <c r="I58" s="1240"/>
      <c r="BC58" s="323"/>
      <c r="BD58" s="1261" t="s">
        <v>17</v>
      </c>
      <c r="BE58" s="1262"/>
      <c r="BF58" s="1263"/>
      <c r="BG58" s="1304"/>
      <c r="BH58" s="1316"/>
      <c r="BI58" s="1317"/>
    </row>
    <row r="59" spans="3:65" ht="15" customHeight="1">
      <c r="D59" s="1261" t="s">
        <v>15</v>
      </c>
      <c r="E59" s="1262"/>
      <c r="F59" s="1263"/>
      <c r="G59" s="1236"/>
      <c r="H59" s="1239"/>
      <c r="I59" s="1240"/>
      <c r="BD59" s="1261" t="s">
        <v>15</v>
      </c>
      <c r="BE59" s="1262"/>
      <c r="BF59" s="1263"/>
      <c r="BG59" s="1304"/>
      <c r="BH59" s="1305"/>
      <c r="BI59" s="1306"/>
    </row>
    <row r="60" spans="3:65" ht="15" customHeight="1">
      <c r="D60" s="1261" t="s">
        <v>2121</v>
      </c>
      <c r="E60" s="1262"/>
      <c r="F60" s="1263"/>
      <c r="G60" s="1236"/>
      <c r="H60" s="1239"/>
      <c r="I60" s="1240"/>
      <c r="BD60" s="1261" t="s">
        <v>2121</v>
      </c>
      <c r="BE60" s="1262"/>
      <c r="BF60" s="1263"/>
      <c r="BG60" s="1304"/>
      <c r="BH60" s="1316"/>
      <c r="BI60" s="1317"/>
    </row>
    <row r="61" spans="3:65" ht="15" customHeight="1">
      <c r="D61" s="1261" t="s">
        <v>233</v>
      </c>
      <c r="E61" s="1262"/>
      <c r="F61" s="1263"/>
      <c r="G61" s="1241"/>
      <c r="H61" s="1242"/>
      <c r="I61" s="1243"/>
      <c r="J61" s="1" t="s">
        <v>1</v>
      </c>
      <c r="BD61" s="1261" t="s">
        <v>233</v>
      </c>
      <c r="BE61" s="1262"/>
      <c r="BF61" s="1263"/>
      <c r="BG61" s="1318"/>
      <c r="BH61" s="1234"/>
      <c r="BI61" s="1235"/>
      <c r="BJ61" s="1" t="s">
        <v>1</v>
      </c>
    </row>
    <row r="62" spans="3:65" ht="15" customHeight="1">
      <c r="D62" s="1261" t="s">
        <v>2</v>
      </c>
      <c r="E62" s="1262"/>
      <c r="F62" s="1263"/>
      <c r="G62" s="1230"/>
      <c r="H62" s="1247"/>
      <c r="I62" s="1248"/>
      <c r="J62" s="1" t="s">
        <v>10</v>
      </c>
      <c r="BD62" s="1261" t="s">
        <v>2</v>
      </c>
      <c r="BE62" s="1262"/>
      <c r="BF62" s="1263"/>
      <c r="BG62" s="1313"/>
      <c r="BH62" s="1314"/>
      <c r="BI62" s="1315"/>
      <c r="BJ62" s="1" t="s">
        <v>10</v>
      </c>
    </row>
    <row r="63" spans="3:65" ht="15" customHeight="1">
      <c r="D63" s="1264" t="s">
        <v>3</v>
      </c>
      <c r="E63" s="1265"/>
      <c r="F63" s="1266"/>
      <c r="G63" s="1258" t="str">
        <f>IF(G61="","",ROUNDDOWN(G61*G62,2))</f>
        <v/>
      </c>
      <c r="H63" s="1259"/>
      <c r="I63" s="1260"/>
      <c r="J63" s="1" t="s">
        <v>1</v>
      </c>
      <c r="BD63" s="1264" t="s">
        <v>3</v>
      </c>
      <c r="BE63" s="1265"/>
      <c r="BF63" s="1266"/>
      <c r="BG63" s="1258" t="str">
        <f>IF(BG61="","",ROUNDDOWN(BG61*BG62,2))</f>
        <v/>
      </c>
      <c r="BH63" s="1259"/>
      <c r="BI63" s="1260"/>
      <c r="BJ63" s="1" t="s">
        <v>1</v>
      </c>
    </row>
    <row r="64" spans="3:65">
      <c r="D64" s="431" t="s">
        <v>2109</v>
      </c>
      <c r="BD64" s="431" t="s">
        <v>2109</v>
      </c>
    </row>
    <row r="65" spans="2:65" ht="18" customHeight="1">
      <c r="B65" s="1" t="s">
        <v>2734</v>
      </c>
      <c r="BB65" s="1" t="s">
        <v>11</v>
      </c>
    </row>
    <row r="66" spans="2:65" ht="18" customHeight="1">
      <c r="C66" s="323" t="s">
        <v>277</v>
      </c>
      <c r="D66" s="1255" t="s">
        <v>2269</v>
      </c>
      <c r="E66" s="1256"/>
      <c r="F66" s="1257"/>
      <c r="G66" s="1244"/>
      <c r="H66" s="1245"/>
      <c r="I66" s="1246"/>
      <c r="M66" s="443"/>
      <c r="N66" s="443"/>
      <c r="O66" s="443"/>
      <c r="P66" s="443"/>
      <c r="Q66" s="443"/>
      <c r="R66" s="443"/>
      <c r="S66" s="443"/>
      <c r="T66" s="443"/>
      <c r="BC66" s="323" t="s">
        <v>277</v>
      </c>
      <c r="BD66" s="1255" t="s">
        <v>2269</v>
      </c>
      <c r="BE66" s="1256"/>
      <c r="BF66" s="1257"/>
      <c r="BG66" s="1319" t="s">
        <v>2435</v>
      </c>
      <c r="BH66" s="1322"/>
      <c r="BI66" s="1323"/>
      <c r="BM66" s="443"/>
    </row>
    <row r="67" spans="2:65" ht="15" customHeight="1">
      <c r="C67" s="323"/>
      <c r="D67" s="1261" t="s">
        <v>17</v>
      </c>
      <c r="E67" s="1262"/>
      <c r="F67" s="1263"/>
      <c r="G67" s="1236"/>
      <c r="H67" s="1239"/>
      <c r="I67" s="1240"/>
      <c r="BC67" s="323"/>
      <c r="BD67" s="1261" t="s">
        <v>17</v>
      </c>
      <c r="BE67" s="1262"/>
      <c r="BF67" s="1263"/>
      <c r="BG67" s="1304" t="s">
        <v>2430</v>
      </c>
      <c r="BH67" s="1316"/>
      <c r="BI67" s="1317"/>
    </row>
    <row r="68" spans="2:65" ht="15" customHeight="1">
      <c r="D68" s="1261" t="s">
        <v>15</v>
      </c>
      <c r="E68" s="1262"/>
      <c r="F68" s="1263"/>
      <c r="G68" s="1236"/>
      <c r="H68" s="1239"/>
      <c r="I68" s="1240"/>
      <c r="BD68" s="1261" t="s">
        <v>15</v>
      </c>
      <c r="BE68" s="1262"/>
      <c r="BF68" s="1263"/>
      <c r="BG68" s="1304" t="s">
        <v>2437</v>
      </c>
      <c r="BH68" s="1305"/>
      <c r="BI68" s="1306"/>
    </row>
    <row r="69" spans="2:65" ht="15" customHeight="1">
      <c r="D69" s="1261" t="s">
        <v>2121</v>
      </c>
      <c r="E69" s="1262"/>
      <c r="F69" s="1263"/>
      <c r="G69" s="1236"/>
      <c r="H69" s="1239"/>
      <c r="I69" s="1240"/>
      <c r="BD69" s="1261" t="s">
        <v>2121</v>
      </c>
      <c r="BE69" s="1262"/>
      <c r="BF69" s="1263"/>
      <c r="BG69" s="1307" t="s">
        <v>2432</v>
      </c>
      <c r="BH69" s="1308"/>
      <c r="BI69" s="1309"/>
    </row>
    <row r="70" spans="2:65" ht="15" customHeight="1">
      <c r="D70" s="1261" t="s">
        <v>234</v>
      </c>
      <c r="E70" s="1262"/>
      <c r="F70" s="1263"/>
      <c r="G70" s="1241"/>
      <c r="H70" s="1242"/>
      <c r="I70" s="1243"/>
      <c r="J70" s="1" t="s">
        <v>12</v>
      </c>
      <c r="BD70" s="1261" t="s">
        <v>234</v>
      </c>
      <c r="BE70" s="1262"/>
      <c r="BF70" s="1263"/>
      <c r="BG70" s="1318">
        <v>20</v>
      </c>
      <c r="BH70" s="1234"/>
      <c r="BI70" s="1235"/>
      <c r="BJ70" s="1" t="s">
        <v>12</v>
      </c>
    </row>
    <row r="71" spans="2:65" ht="15" customHeight="1">
      <c r="D71" s="1261" t="s">
        <v>2</v>
      </c>
      <c r="E71" s="1262"/>
      <c r="F71" s="1263"/>
      <c r="G71" s="1230"/>
      <c r="H71" s="1247"/>
      <c r="I71" s="1248"/>
      <c r="J71" s="1" t="s">
        <v>10</v>
      </c>
      <c r="BD71" s="1261" t="s">
        <v>2</v>
      </c>
      <c r="BE71" s="1262"/>
      <c r="BF71" s="1263"/>
      <c r="BG71" s="1313">
        <v>1</v>
      </c>
      <c r="BH71" s="1314"/>
      <c r="BI71" s="1315"/>
      <c r="BJ71" s="1" t="s">
        <v>10</v>
      </c>
    </row>
    <row r="72" spans="2:65" ht="15" customHeight="1">
      <c r="D72" s="1264" t="s">
        <v>4</v>
      </c>
      <c r="E72" s="1265"/>
      <c r="F72" s="1266"/>
      <c r="G72" s="1258" t="str">
        <f>IF(G70="","",ROUNDDOWN(G70*G71,2))</f>
        <v/>
      </c>
      <c r="H72" s="1259"/>
      <c r="I72" s="1260"/>
      <c r="J72" s="1" t="s">
        <v>12</v>
      </c>
      <c r="BD72" s="1264" t="s">
        <v>4</v>
      </c>
      <c r="BE72" s="1265"/>
      <c r="BF72" s="1266"/>
      <c r="BG72" s="1258">
        <f>IF(BG70="","",ROUNDDOWN(BG70*BG71,2))</f>
        <v>20</v>
      </c>
      <c r="BH72" s="1259"/>
      <c r="BI72" s="1260"/>
      <c r="BJ72" s="1" t="s">
        <v>12</v>
      </c>
    </row>
    <row r="74" spans="2:65" ht="18" customHeight="1">
      <c r="C74" s="323" t="s">
        <v>278</v>
      </c>
      <c r="D74" s="1267" t="s">
        <v>2269</v>
      </c>
      <c r="E74" s="1268"/>
      <c r="F74" s="1269"/>
      <c r="G74" s="1244"/>
      <c r="H74" s="1245"/>
      <c r="I74" s="1246"/>
      <c r="M74" s="443"/>
      <c r="N74" s="443"/>
      <c r="O74" s="443"/>
      <c r="P74" s="443"/>
      <c r="Q74" s="443"/>
      <c r="R74" s="443"/>
      <c r="S74" s="443"/>
      <c r="T74" s="443"/>
      <c r="BC74" s="323" t="s">
        <v>278</v>
      </c>
      <c r="BD74" s="1267" t="s">
        <v>2269</v>
      </c>
      <c r="BE74" s="1268"/>
      <c r="BF74" s="1269"/>
      <c r="BG74" s="1298"/>
      <c r="BH74" s="1299"/>
      <c r="BI74" s="1300"/>
      <c r="BM74" s="443"/>
    </row>
    <row r="75" spans="2:65" ht="15" customHeight="1">
      <c r="C75" s="323"/>
      <c r="D75" s="1261" t="s">
        <v>17</v>
      </c>
      <c r="E75" s="1262"/>
      <c r="F75" s="1263"/>
      <c r="G75" s="1236"/>
      <c r="H75" s="1239"/>
      <c r="I75" s="1240"/>
      <c r="BC75" s="323"/>
      <c r="BD75" s="1261" t="s">
        <v>17</v>
      </c>
      <c r="BE75" s="1262"/>
      <c r="BF75" s="1263"/>
      <c r="BG75" s="1304"/>
      <c r="BH75" s="1316"/>
      <c r="BI75" s="1317"/>
    </row>
    <row r="76" spans="2:65" ht="15" customHeight="1">
      <c r="D76" s="1261" t="s">
        <v>15</v>
      </c>
      <c r="E76" s="1262"/>
      <c r="F76" s="1263"/>
      <c r="G76" s="1236"/>
      <c r="H76" s="1239"/>
      <c r="I76" s="1240"/>
      <c r="BD76" s="1261" t="s">
        <v>15</v>
      </c>
      <c r="BE76" s="1262"/>
      <c r="BF76" s="1263"/>
      <c r="BG76" s="1304"/>
      <c r="BH76" s="1305"/>
      <c r="BI76" s="1306"/>
    </row>
    <row r="77" spans="2:65" ht="15" customHeight="1">
      <c r="D77" s="1261" t="s">
        <v>2121</v>
      </c>
      <c r="E77" s="1262"/>
      <c r="F77" s="1263"/>
      <c r="G77" s="1236"/>
      <c r="H77" s="1239"/>
      <c r="I77" s="1240"/>
      <c r="BD77" s="1261" t="s">
        <v>2121</v>
      </c>
      <c r="BE77" s="1262"/>
      <c r="BF77" s="1263"/>
      <c r="BG77" s="1304"/>
      <c r="BH77" s="1316"/>
      <c r="BI77" s="1317"/>
    </row>
    <row r="78" spans="2:65" ht="15" customHeight="1">
      <c r="D78" s="1261" t="s">
        <v>234</v>
      </c>
      <c r="E78" s="1262"/>
      <c r="F78" s="1263"/>
      <c r="G78" s="1241"/>
      <c r="H78" s="1242"/>
      <c r="I78" s="1243"/>
      <c r="J78" s="1" t="s">
        <v>12</v>
      </c>
      <c r="BD78" s="1261" t="s">
        <v>234</v>
      </c>
      <c r="BE78" s="1262"/>
      <c r="BF78" s="1263"/>
      <c r="BG78" s="1318"/>
      <c r="BH78" s="1234"/>
      <c r="BI78" s="1235"/>
      <c r="BJ78" s="1" t="s">
        <v>12</v>
      </c>
    </row>
    <row r="79" spans="2:65" ht="15" customHeight="1">
      <c r="D79" s="1261" t="s">
        <v>2</v>
      </c>
      <c r="E79" s="1262"/>
      <c r="F79" s="1263"/>
      <c r="G79" s="1230"/>
      <c r="H79" s="1247"/>
      <c r="I79" s="1248"/>
      <c r="J79" s="1" t="s">
        <v>10</v>
      </c>
      <c r="BD79" s="1261" t="s">
        <v>2</v>
      </c>
      <c r="BE79" s="1262"/>
      <c r="BF79" s="1263"/>
      <c r="BG79" s="1313"/>
      <c r="BH79" s="1314"/>
      <c r="BI79" s="1315"/>
      <c r="BJ79" s="1" t="s">
        <v>10</v>
      </c>
    </row>
    <row r="80" spans="2:65" ht="15" customHeight="1">
      <c r="D80" s="1264" t="s">
        <v>4</v>
      </c>
      <c r="E80" s="1265"/>
      <c r="F80" s="1266"/>
      <c r="G80" s="1258" t="str">
        <f>IF(G78="","",ROUNDDOWN(G78*G79,2))</f>
        <v/>
      </c>
      <c r="H80" s="1259"/>
      <c r="I80" s="1260"/>
      <c r="J80" s="1" t="s">
        <v>12</v>
      </c>
      <c r="BD80" s="1264" t="s">
        <v>4</v>
      </c>
      <c r="BE80" s="1265"/>
      <c r="BF80" s="1266"/>
      <c r="BG80" s="1258" t="str">
        <f>IF(BG78="","",ROUNDDOWN(BG78*BG79,2))</f>
        <v/>
      </c>
      <c r="BH80" s="1259"/>
      <c r="BI80" s="1260"/>
      <c r="BJ80" s="1" t="s">
        <v>12</v>
      </c>
    </row>
    <row r="82" spans="2:65" ht="18" customHeight="1">
      <c r="C82" s="323" t="s">
        <v>2268</v>
      </c>
      <c r="D82" s="1267" t="s">
        <v>2269</v>
      </c>
      <c r="E82" s="1268"/>
      <c r="F82" s="1269"/>
      <c r="G82" s="1244"/>
      <c r="H82" s="1245"/>
      <c r="I82" s="1246"/>
      <c r="M82" s="443"/>
      <c r="N82" s="443"/>
      <c r="O82" s="443"/>
      <c r="P82" s="443"/>
      <c r="Q82" s="443"/>
      <c r="R82" s="443"/>
      <c r="S82" s="443"/>
      <c r="T82" s="443"/>
      <c r="BC82" s="323" t="s">
        <v>2268</v>
      </c>
      <c r="BD82" s="1267" t="s">
        <v>2269</v>
      </c>
      <c r="BE82" s="1268"/>
      <c r="BF82" s="1269"/>
      <c r="BG82" s="1298"/>
      <c r="BH82" s="1299"/>
      <c r="BI82" s="1300"/>
      <c r="BM82" s="443"/>
    </row>
    <row r="83" spans="2:65" ht="15" customHeight="1">
      <c r="C83" s="323"/>
      <c r="D83" s="1261" t="s">
        <v>17</v>
      </c>
      <c r="E83" s="1262"/>
      <c r="F83" s="1263"/>
      <c r="G83" s="1236"/>
      <c r="H83" s="1239"/>
      <c r="I83" s="1240"/>
      <c r="BC83" s="323"/>
      <c r="BD83" s="1261" t="s">
        <v>17</v>
      </c>
      <c r="BE83" s="1262"/>
      <c r="BF83" s="1263"/>
      <c r="BG83" s="1304"/>
      <c r="BH83" s="1316"/>
      <c r="BI83" s="1317"/>
    </row>
    <row r="84" spans="2:65" ht="15" customHeight="1">
      <c r="D84" s="1261" t="s">
        <v>15</v>
      </c>
      <c r="E84" s="1262"/>
      <c r="F84" s="1263"/>
      <c r="G84" s="1236"/>
      <c r="H84" s="1239"/>
      <c r="I84" s="1240"/>
      <c r="BD84" s="1261" t="s">
        <v>15</v>
      </c>
      <c r="BE84" s="1262"/>
      <c r="BF84" s="1263"/>
      <c r="BG84" s="1304"/>
      <c r="BH84" s="1305"/>
      <c r="BI84" s="1306"/>
    </row>
    <row r="85" spans="2:65" ht="15" customHeight="1">
      <c r="D85" s="1261" t="s">
        <v>2121</v>
      </c>
      <c r="E85" s="1262"/>
      <c r="F85" s="1263"/>
      <c r="G85" s="1236"/>
      <c r="H85" s="1239"/>
      <c r="I85" s="1240"/>
      <c r="BD85" s="1261" t="s">
        <v>2121</v>
      </c>
      <c r="BE85" s="1262"/>
      <c r="BF85" s="1263"/>
      <c r="BG85" s="1304"/>
      <c r="BH85" s="1316"/>
      <c r="BI85" s="1317"/>
    </row>
    <row r="86" spans="2:65" ht="15" customHeight="1">
      <c r="D86" s="1261" t="s">
        <v>234</v>
      </c>
      <c r="E86" s="1262"/>
      <c r="F86" s="1263"/>
      <c r="G86" s="1241"/>
      <c r="H86" s="1242"/>
      <c r="I86" s="1243"/>
      <c r="J86" s="1" t="s">
        <v>12</v>
      </c>
      <c r="BD86" s="1261" t="s">
        <v>234</v>
      </c>
      <c r="BE86" s="1262"/>
      <c r="BF86" s="1263"/>
      <c r="BG86" s="1318"/>
      <c r="BH86" s="1234"/>
      <c r="BI86" s="1235"/>
      <c r="BJ86" s="1" t="s">
        <v>12</v>
      </c>
    </row>
    <row r="87" spans="2:65" ht="15" customHeight="1">
      <c r="D87" s="1261" t="s">
        <v>2</v>
      </c>
      <c r="E87" s="1262"/>
      <c r="F87" s="1263"/>
      <c r="G87" s="1230"/>
      <c r="H87" s="1247"/>
      <c r="I87" s="1248"/>
      <c r="J87" s="1" t="s">
        <v>10</v>
      </c>
      <c r="BD87" s="1261" t="s">
        <v>2</v>
      </c>
      <c r="BE87" s="1262"/>
      <c r="BF87" s="1263"/>
      <c r="BG87" s="1313"/>
      <c r="BH87" s="1314"/>
      <c r="BI87" s="1315"/>
      <c r="BJ87" s="1" t="s">
        <v>10</v>
      </c>
    </row>
    <row r="88" spans="2:65" ht="15" customHeight="1">
      <c r="D88" s="1264" t="s">
        <v>4</v>
      </c>
      <c r="E88" s="1265"/>
      <c r="F88" s="1266"/>
      <c r="G88" s="1258" t="str">
        <f>IF(G86="","",ROUNDDOWN(G86*G87,2))</f>
        <v/>
      </c>
      <c r="H88" s="1259"/>
      <c r="I88" s="1260"/>
      <c r="J88" s="1" t="s">
        <v>12</v>
      </c>
      <c r="BD88" s="1264" t="s">
        <v>4</v>
      </c>
      <c r="BE88" s="1265"/>
      <c r="BF88" s="1266"/>
      <c r="BG88" s="1258" t="str">
        <f>IF(BG86="","",ROUNDDOWN(BG86*BG87,2))</f>
        <v/>
      </c>
      <c r="BH88" s="1259"/>
      <c r="BI88" s="1260"/>
      <c r="BJ88" s="1" t="s">
        <v>12</v>
      </c>
    </row>
    <row r="90" spans="2:65" ht="18" customHeight="1">
      <c r="B90" s="1" t="s">
        <v>2735</v>
      </c>
      <c r="BB90" s="1" t="s">
        <v>2104</v>
      </c>
    </row>
    <row r="91" spans="2:65" ht="18" customHeight="1">
      <c r="C91" s="323" t="s">
        <v>277</v>
      </c>
      <c r="D91" s="1255" t="s">
        <v>2269</v>
      </c>
      <c r="E91" s="1256"/>
      <c r="F91" s="1257"/>
      <c r="G91" s="1244"/>
      <c r="H91" s="1245"/>
      <c r="I91" s="1246"/>
      <c r="M91" s="443"/>
      <c r="N91" s="443"/>
      <c r="O91" s="443"/>
      <c r="P91" s="443"/>
      <c r="Q91" s="443"/>
      <c r="R91" s="443"/>
      <c r="S91" s="443"/>
      <c r="T91" s="443"/>
      <c r="BC91" s="323" t="s">
        <v>277</v>
      </c>
      <c r="BD91" s="1255" t="s">
        <v>2269</v>
      </c>
      <c r="BE91" s="1256"/>
      <c r="BF91" s="1257"/>
      <c r="BG91" s="1319"/>
      <c r="BH91" s="1322"/>
      <c r="BI91" s="1323"/>
      <c r="BM91" s="443"/>
    </row>
    <row r="92" spans="2:65" ht="17.100000000000001" customHeight="1">
      <c r="C92" s="323"/>
      <c r="D92" s="1277" t="s">
        <v>17</v>
      </c>
      <c r="E92" s="1278"/>
      <c r="F92" s="1279"/>
      <c r="G92" s="1236"/>
      <c r="H92" s="1239"/>
      <c r="I92" s="1240"/>
      <c r="BC92" s="323"/>
      <c r="BD92" s="1277" t="s">
        <v>17</v>
      </c>
      <c r="BE92" s="1278"/>
      <c r="BF92" s="1279"/>
      <c r="BG92" s="1304"/>
      <c r="BH92" s="1316"/>
      <c r="BI92" s="1317"/>
    </row>
    <row r="93" spans="2:65" ht="17.100000000000001" customHeight="1">
      <c r="D93" s="1277" t="s">
        <v>15</v>
      </c>
      <c r="E93" s="1278"/>
      <c r="F93" s="1279"/>
      <c r="G93" s="1236"/>
      <c r="H93" s="1239"/>
      <c r="I93" s="1240"/>
      <c r="BD93" s="1277" t="s">
        <v>15</v>
      </c>
      <c r="BE93" s="1278"/>
      <c r="BF93" s="1279"/>
      <c r="BG93" s="1304"/>
      <c r="BH93" s="1305"/>
      <c r="BI93" s="1306"/>
    </row>
    <row r="94" spans="2:65" ht="17.100000000000001" customHeight="1">
      <c r="D94" s="1261" t="s">
        <v>2121</v>
      </c>
      <c r="E94" s="1262"/>
      <c r="F94" s="1263"/>
      <c r="G94" s="1236"/>
      <c r="H94" s="1239"/>
      <c r="I94" s="1240"/>
      <c r="BD94" s="1261" t="s">
        <v>2121</v>
      </c>
      <c r="BE94" s="1262"/>
      <c r="BF94" s="1263"/>
      <c r="BG94" s="1304"/>
      <c r="BH94" s="1316"/>
      <c r="BI94" s="1317"/>
    </row>
    <row r="95" spans="2:65" ht="17.100000000000001" customHeight="1">
      <c r="D95" s="1277" t="s">
        <v>235</v>
      </c>
      <c r="E95" s="1278"/>
      <c r="F95" s="1279"/>
      <c r="G95" s="1241"/>
      <c r="H95" s="1242"/>
      <c r="I95" s="1243"/>
      <c r="J95" s="1" t="s">
        <v>1</v>
      </c>
      <c r="BD95" s="1277" t="s">
        <v>235</v>
      </c>
      <c r="BE95" s="1278"/>
      <c r="BF95" s="1279"/>
      <c r="BG95" s="1318"/>
      <c r="BH95" s="1234"/>
      <c r="BI95" s="1235"/>
      <c r="BJ95" s="1" t="s">
        <v>1</v>
      </c>
    </row>
    <row r="96" spans="2:65" ht="17.100000000000001" customHeight="1">
      <c r="D96" s="1277" t="s">
        <v>280</v>
      </c>
      <c r="E96" s="1278"/>
      <c r="F96" s="1279"/>
      <c r="G96" s="1241"/>
      <c r="H96" s="1242"/>
      <c r="I96" s="1243"/>
      <c r="J96" s="1" t="s">
        <v>12</v>
      </c>
      <c r="BD96" s="1277" t="s">
        <v>280</v>
      </c>
      <c r="BE96" s="1278"/>
      <c r="BF96" s="1279"/>
      <c r="BG96" s="1318"/>
      <c r="BH96" s="1234"/>
      <c r="BI96" s="1235"/>
      <c r="BJ96" s="1" t="s">
        <v>12</v>
      </c>
    </row>
    <row r="97" spans="3:65" ht="17.100000000000001" customHeight="1">
      <c r="D97" s="1277" t="s">
        <v>2</v>
      </c>
      <c r="E97" s="1278"/>
      <c r="F97" s="1279"/>
      <c r="G97" s="1230"/>
      <c r="H97" s="1231"/>
      <c r="I97" s="1232"/>
      <c r="J97" s="1" t="s">
        <v>10</v>
      </c>
      <c r="BD97" s="1277" t="s">
        <v>2</v>
      </c>
      <c r="BE97" s="1278"/>
      <c r="BF97" s="1279"/>
      <c r="BG97" s="1313"/>
      <c r="BH97" s="1314"/>
      <c r="BI97" s="1315"/>
      <c r="BJ97" s="1" t="s">
        <v>10</v>
      </c>
    </row>
    <row r="98" spans="3:65" ht="17.100000000000001" customHeight="1">
      <c r="D98" s="1277" t="s">
        <v>13</v>
      </c>
      <c r="E98" s="1278"/>
      <c r="F98" s="1279"/>
      <c r="G98" s="1233" t="str">
        <f>IF(G95="","",ROUNDDOWN(G95*G97,2))</f>
        <v/>
      </c>
      <c r="H98" s="1234"/>
      <c r="I98" s="1235"/>
      <c r="J98" s="1" t="s">
        <v>1</v>
      </c>
      <c r="BD98" s="1277" t="s">
        <v>13</v>
      </c>
      <c r="BE98" s="1278"/>
      <c r="BF98" s="1279"/>
      <c r="BG98" s="1233" t="str">
        <f>IF(BG95="","",ROUNDDOWN(BG95*BG97,2))</f>
        <v/>
      </c>
      <c r="BH98" s="1234"/>
      <c r="BI98" s="1235"/>
      <c r="BJ98" s="1" t="s">
        <v>1</v>
      </c>
    </row>
    <row r="99" spans="3:65" ht="17.100000000000001" customHeight="1">
      <c r="D99" s="1288" t="s">
        <v>4</v>
      </c>
      <c r="E99" s="1289"/>
      <c r="F99" s="1290"/>
      <c r="G99" s="1258" t="str">
        <f>IF(G96="","",ROUNDDOWN(G96*G97,2))</f>
        <v/>
      </c>
      <c r="H99" s="1259"/>
      <c r="I99" s="1260"/>
      <c r="J99" s="1" t="s">
        <v>12</v>
      </c>
      <c r="BD99" s="1288" t="s">
        <v>4</v>
      </c>
      <c r="BE99" s="1289"/>
      <c r="BF99" s="1290"/>
      <c r="BG99" s="1258" t="str">
        <f>IF(BG96="","",ROUNDDOWN(BG96*BG97,2))</f>
        <v/>
      </c>
      <c r="BH99" s="1259"/>
      <c r="BI99" s="1260"/>
      <c r="BJ99" s="1" t="s">
        <v>12</v>
      </c>
    </row>
    <row r="102" spans="3:65" ht="18" customHeight="1">
      <c r="C102" s="323" t="s">
        <v>278</v>
      </c>
      <c r="D102" s="1267" t="s">
        <v>2269</v>
      </c>
      <c r="E102" s="1268"/>
      <c r="F102" s="1269"/>
      <c r="G102" s="1244"/>
      <c r="H102" s="1280"/>
      <c r="I102" s="1281"/>
      <c r="M102" s="443"/>
      <c r="N102" s="443"/>
      <c r="O102" s="443"/>
      <c r="P102" s="443"/>
      <c r="Q102" s="443"/>
      <c r="R102" s="443"/>
      <c r="S102" s="443"/>
      <c r="T102" s="443"/>
      <c r="BC102" s="323" t="s">
        <v>278</v>
      </c>
      <c r="BD102" s="1267" t="s">
        <v>2269</v>
      </c>
      <c r="BE102" s="1268"/>
      <c r="BF102" s="1269"/>
      <c r="BG102" s="1298"/>
      <c r="BH102" s="1299"/>
      <c r="BI102" s="1300"/>
      <c r="BM102" s="443"/>
    </row>
    <row r="103" spans="3:65" ht="17.100000000000001" customHeight="1">
      <c r="C103" s="323"/>
      <c r="D103" s="1277" t="s">
        <v>17</v>
      </c>
      <c r="E103" s="1278"/>
      <c r="F103" s="1279"/>
      <c r="G103" s="1236"/>
      <c r="H103" s="1237"/>
      <c r="I103" s="1238"/>
      <c r="BC103" s="323"/>
      <c r="BD103" s="1277" t="s">
        <v>17</v>
      </c>
      <c r="BE103" s="1278"/>
      <c r="BF103" s="1279"/>
      <c r="BG103" s="1304"/>
      <c r="BH103" s="1316"/>
      <c r="BI103" s="1317"/>
    </row>
    <row r="104" spans="3:65" ht="17.100000000000001" customHeight="1">
      <c r="D104" s="1277" t="s">
        <v>15</v>
      </c>
      <c r="E104" s="1278"/>
      <c r="F104" s="1279"/>
      <c r="G104" s="1236"/>
      <c r="H104" s="1239"/>
      <c r="I104" s="1240"/>
      <c r="BD104" s="1277" t="s">
        <v>15</v>
      </c>
      <c r="BE104" s="1278"/>
      <c r="BF104" s="1279"/>
      <c r="BG104" s="1304"/>
      <c r="BH104" s="1305"/>
      <c r="BI104" s="1306"/>
    </row>
    <row r="105" spans="3:65" ht="17.100000000000001" customHeight="1">
      <c r="D105" s="1261" t="s">
        <v>2121</v>
      </c>
      <c r="E105" s="1262"/>
      <c r="F105" s="1263"/>
      <c r="G105" s="1236"/>
      <c r="H105" s="1237"/>
      <c r="I105" s="1238"/>
      <c r="BD105" s="1261" t="s">
        <v>2121</v>
      </c>
      <c r="BE105" s="1262"/>
      <c r="BF105" s="1263"/>
      <c r="BG105" s="1304"/>
      <c r="BH105" s="1316"/>
      <c r="BI105" s="1317"/>
    </row>
    <row r="106" spans="3:65" ht="17.100000000000001" customHeight="1">
      <c r="D106" s="1277" t="s">
        <v>235</v>
      </c>
      <c r="E106" s="1278"/>
      <c r="F106" s="1279"/>
      <c r="G106" s="1241"/>
      <c r="H106" s="1291"/>
      <c r="I106" s="1292"/>
      <c r="J106" s="1" t="s">
        <v>1</v>
      </c>
      <c r="BD106" s="1277" t="s">
        <v>235</v>
      </c>
      <c r="BE106" s="1278"/>
      <c r="BF106" s="1279"/>
      <c r="BG106" s="1318"/>
      <c r="BH106" s="1234"/>
      <c r="BI106" s="1235"/>
      <c r="BJ106" s="1" t="s">
        <v>1</v>
      </c>
    </row>
    <row r="107" spans="3:65" ht="17.100000000000001" customHeight="1">
      <c r="D107" s="1277" t="s">
        <v>280</v>
      </c>
      <c r="E107" s="1278"/>
      <c r="F107" s="1279"/>
      <c r="G107" s="1241"/>
      <c r="H107" s="1291"/>
      <c r="I107" s="1292"/>
      <c r="J107" s="1" t="s">
        <v>12</v>
      </c>
      <c r="BD107" s="1277" t="s">
        <v>280</v>
      </c>
      <c r="BE107" s="1278"/>
      <c r="BF107" s="1279"/>
      <c r="BG107" s="1318"/>
      <c r="BH107" s="1234"/>
      <c r="BI107" s="1235"/>
      <c r="BJ107" s="1" t="s">
        <v>12</v>
      </c>
    </row>
    <row r="108" spans="3:65" ht="17.100000000000001" customHeight="1">
      <c r="D108" s="1277" t="s">
        <v>2</v>
      </c>
      <c r="E108" s="1278"/>
      <c r="F108" s="1279"/>
      <c r="G108" s="1230"/>
      <c r="H108" s="1231"/>
      <c r="I108" s="1232"/>
      <c r="J108" s="1" t="s">
        <v>10</v>
      </c>
      <c r="BD108" s="1277" t="s">
        <v>2</v>
      </c>
      <c r="BE108" s="1278"/>
      <c r="BF108" s="1279"/>
      <c r="BG108" s="1313"/>
      <c r="BH108" s="1314"/>
      <c r="BI108" s="1315"/>
      <c r="BJ108" s="1" t="s">
        <v>10</v>
      </c>
    </row>
    <row r="109" spans="3:65" ht="17.100000000000001" customHeight="1">
      <c r="D109" s="1277" t="s">
        <v>13</v>
      </c>
      <c r="E109" s="1278"/>
      <c r="F109" s="1279"/>
      <c r="G109" s="1233" t="str">
        <f>IF(G106="","",ROUNDDOWN(G106*G108,2))</f>
        <v/>
      </c>
      <c r="H109" s="1234"/>
      <c r="I109" s="1235"/>
      <c r="J109" s="1" t="s">
        <v>1</v>
      </c>
      <c r="BD109" s="1277" t="s">
        <v>13</v>
      </c>
      <c r="BE109" s="1278"/>
      <c r="BF109" s="1279"/>
      <c r="BG109" s="1233" t="str">
        <f>IF(BG106="","",ROUNDDOWN(BG106*BG108,2))</f>
        <v/>
      </c>
      <c r="BH109" s="1234"/>
      <c r="BI109" s="1235"/>
      <c r="BJ109" s="1" t="s">
        <v>1</v>
      </c>
    </row>
    <row r="110" spans="3:65" ht="17.100000000000001" customHeight="1">
      <c r="D110" s="1288" t="s">
        <v>4</v>
      </c>
      <c r="E110" s="1289"/>
      <c r="F110" s="1290"/>
      <c r="G110" s="1258" t="str">
        <f>IF(G107="","",ROUNDDOWN(G107*G108,2))</f>
        <v/>
      </c>
      <c r="H110" s="1259"/>
      <c r="I110" s="1260"/>
      <c r="J110" s="1" t="s">
        <v>12</v>
      </c>
      <c r="BD110" s="1288" t="s">
        <v>4</v>
      </c>
      <c r="BE110" s="1289"/>
      <c r="BF110" s="1290"/>
      <c r="BG110" s="1258" t="str">
        <f>IF(BG107="","",ROUNDDOWN(BG107*BG108,2))</f>
        <v/>
      </c>
      <c r="BH110" s="1259"/>
      <c r="BI110" s="1260"/>
      <c r="BJ110" s="1" t="s">
        <v>12</v>
      </c>
    </row>
    <row r="112" spans="3:65" ht="18" customHeight="1">
      <c r="C112" s="323" t="s">
        <v>2268</v>
      </c>
      <c r="D112" s="1267" t="s">
        <v>2269</v>
      </c>
      <c r="E112" s="1268"/>
      <c r="F112" s="1269"/>
      <c r="G112" s="1244"/>
      <c r="H112" s="1280"/>
      <c r="I112" s="1281"/>
      <c r="M112" s="443"/>
      <c r="N112" s="443"/>
      <c r="O112" s="443"/>
      <c r="P112" s="443"/>
      <c r="Q112" s="443"/>
      <c r="R112" s="443"/>
      <c r="S112" s="443"/>
      <c r="T112" s="443"/>
      <c r="BC112" s="323" t="s">
        <v>2268</v>
      </c>
      <c r="BD112" s="1267" t="s">
        <v>2269</v>
      </c>
      <c r="BE112" s="1268"/>
      <c r="BF112" s="1269"/>
      <c r="BG112" s="1298"/>
      <c r="BH112" s="1299"/>
      <c r="BI112" s="1300"/>
      <c r="BM112" s="443"/>
    </row>
    <row r="113" spans="2:65" ht="17.100000000000001" customHeight="1">
      <c r="C113" s="323"/>
      <c r="D113" s="1277" t="s">
        <v>17</v>
      </c>
      <c r="E113" s="1278"/>
      <c r="F113" s="1279"/>
      <c r="G113" s="1236"/>
      <c r="H113" s="1237"/>
      <c r="I113" s="1238"/>
      <c r="BC113" s="323"/>
      <c r="BD113" s="1277" t="s">
        <v>17</v>
      </c>
      <c r="BE113" s="1278"/>
      <c r="BF113" s="1279"/>
      <c r="BG113" s="1304"/>
      <c r="BH113" s="1316"/>
      <c r="BI113" s="1317"/>
    </row>
    <row r="114" spans="2:65" ht="17.100000000000001" customHeight="1">
      <c r="D114" s="1277" t="s">
        <v>15</v>
      </c>
      <c r="E114" s="1278"/>
      <c r="F114" s="1279"/>
      <c r="G114" s="1236"/>
      <c r="H114" s="1239"/>
      <c r="I114" s="1240"/>
      <c r="BD114" s="1277" t="s">
        <v>15</v>
      </c>
      <c r="BE114" s="1278"/>
      <c r="BF114" s="1279"/>
      <c r="BG114" s="1304"/>
      <c r="BH114" s="1305"/>
      <c r="BI114" s="1306"/>
    </row>
    <row r="115" spans="2:65" ht="17.100000000000001" customHeight="1">
      <c r="D115" s="1261" t="s">
        <v>2121</v>
      </c>
      <c r="E115" s="1262"/>
      <c r="F115" s="1263"/>
      <c r="G115" s="1236"/>
      <c r="H115" s="1237"/>
      <c r="I115" s="1238"/>
      <c r="BD115" s="1261" t="s">
        <v>2121</v>
      </c>
      <c r="BE115" s="1262"/>
      <c r="BF115" s="1263"/>
      <c r="BG115" s="1304"/>
      <c r="BH115" s="1316"/>
      <c r="BI115" s="1317"/>
    </row>
    <row r="116" spans="2:65" ht="17.100000000000001" customHeight="1">
      <c r="D116" s="1277" t="s">
        <v>235</v>
      </c>
      <c r="E116" s="1278"/>
      <c r="F116" s="1279"/>
      <c r="G116" s="1241"/>
      <c r="H116" s="1291"/>
      <c r="I116" s="1292"/>
      <c r="J116" s="1" t="s">
        <v>1</v>
      </c>
      <c r="BD116" s="1277" t="s">
        <v>235</v>
      </c>
      <c r="BE116" s="1278"/>
      <c r="BF116" s="1279"/>
      <c r="BG116" s="1318"/>
      <c r="BH116" s="1234"/>
      <c r="BI116" s="1235"/>
      <c r="BJ116" s="1" t="s">
        <v>1</v>
      </c>
    </row>
    <row r="117" spans="2:65" ht="17.100000000000001" customHeight="1">
      <c r="D117" s="1277" t="s">
        <v>280</v>
      </c>
      <c r="E117" s="1278"/>
      <c r="F117" s="1279"/>
      <c r="G117" s="1241"/>
      <c r="H117" s="1291"/>
      <c r="I117" s="1292"/>
      <c r="J117" s="1" t="s">
        <v>12</v>
      </c>
      <c r="BD117" s="1277" t="s">
        <v>280</v>
      </c>
      <c r="BE117" s="1278"/>
      <c r="BF117" s="1279"/>
      <c r="BG117" s="1318"/>
      <c r="BH117" s="1234"/>
      <c r="BI117" s="1235"/>
      <c r="BJ117" s="1" t="s">
        <v>12</v>
      </c>
    </row>
    <row r="118" spans="2:65" ht="17.100000000000001" customHeight="1">
      <c r="D118" s="1277" t="s">
        <v>2</v>
      </c>
      <c r="E118" s="1278"/>
      <c r="F118" s="1279"/>
      <c r="G118" s="1230"/>
      <c r="H118" s="1231"/>
      <c r="I118" s="1232"/>
      <c r="J118" s="1" t="s">
        <v>10</v>
      </c>
      <c r="BD118" s="1277" t="s">
        <v>2</v>
      </c>
      <c r="BE118" s="1278"/>
      <c r="BF118" s="1279"/>
      <c r="BG118" s="1313"/>
      <c r="BH118" s="1314"/>
      <c r="BI118" s="1315"/>
      <c r="BJ118" s="1" t="s">
        <v>10</v>
      </c>
    </row>
    <row r="119" spans="2:65" ht="17.100000000000001" customHeight="1">
      <c r="D119" s="1277" t="s">
        <v>13</v>
      </c>
      <c r="E119" s="1278"/>
      <c r="F119" s="1279"/>
      <c r="G119" s="1233" t="str">
        <f>IF(G116="","",ROUNDDOWN(G116*G118,2))</f>
        <v/>
      </c>
      <c r="H119" s="1234"/>
      <c r="I119" s="1235"/>
      <c r="J119" s="1" t="s">
        <v>1</v>
      </c>
      <c r="BD119" s="1277" t="s">
        <v>13</v>
      </c>
      <c r="BE119" s="1278"/>
      <c r="BF119" s="1279"/>
      <c r="BG119" s="1233" t="str">
        <f>IF(BG116="","",ROUNDDOWN(BG116*BG118,2))</f>
        <v/>
      </c>
      <c r="BH119" s="1234"/>
      <c r="BI119" s="1235"/>
      <c r="BJ119" s="1" t="s">
        <v>1</v>
      </c>
    </row>
    <row r="120" spans="2:65" ht="17.100000000000001" customHeight="1">
      <c r="D120" s="1288" t="s">
        <v>4</v>
      </c>
      <c r="E120" s="1289"/>
      <c r="F120" s="1290"/>
      <c r="G120" s="1258" t="str">
        <f>IF(G117="","",ROUNDDOWN(G117*G118,2))</f>
        <v/>
      </c>
      <c r="H120" s="1259"/>
      <c r="I120" s="1260"/>
      <c r="J120" s="1" t="s">
        <v>12</v>
      </c>
      <c r="BD120" s="1288" t="s">
        <v>4</v>
      </c>
      <c r="BE120" s="1289"/>
      <c r="BF120" s="1290"/>
      <c r="BG120" s="1258" t="str">
        <f>IF(BG117="","",ROUNDDOWN(BG117*BG118,2))</f>
        <v/>
      </c>
      <c r="BH120" s="1259"/>
      <c r="BI120" s="1260"/>
      <c r="BJ120" s="1" t="s">
        <v>12</v>
      </c>
    </row>
    <row r="122" spans="2:65" ht="18" customHeight="1">
      <c r="B122" s="1" t="s">
        <v>2736</v>
      </c>
      <c r="BB122" s="1" t="s">
        <v>2104</v>
      </c>
    </row>
    <row r="123" spans="2:65" ht="17.100000000000001" customHeight="1">
      <c r="D123" s="1293" t="s">
        <v>2445</v>
      </c>
      <c r="E123" s="1293"/>
      <c r="F123" s="1293"/>
      <c r="G123" s="448" t="str">
        <f>IF(AND(G72="",G99=""),"",SUM(G72,G80,G88,G99,G110,G120))</f>
        <v/>
      </c>
      <c r="H123" s="1" t="s">
        <v>12</v>
      </c>
      <c r="I123" s="449"/>
      <c r="BD123" s="1288" t="s">
        <v>4</v>
      </c>
      <c r="BE123" s="1289"/>
      <c r="BF123" s="1290"/>
      <c r="BG123" s="1258" t="s">
        <v>0</v>
      </c>
      <c r="BH123" s="1259"/>
      <c r="BI123" s="1260"/>
      <c r="BJ123" s="1" t="s">
        <v>12</v>
      </c>
    </row>
    <row r="124" spans="2:65" ht="17.100000000000001" customHeight="1">
      <c r="D124" s="447" t="s">
        <v>2461</v>
      </c>
      <c r="E124" s="447"/>
      <c r="F124" s="447"/>
      <c r="G124" s="448" t="str">
        <f>IF(G123="","",IF(G123&lt;=G10*2,G123,G10*2))</f>
        <v/>
      </c>
      <c r="H124" s="1" t="s">
        <v>12</v>
      </c>
      <c r="I124" s="449"/>
      <c r="BD124" s="450"/>
      <c r="BE124" s="450"/>
      <c r="BF124" s="450"/>
      <c r="BG124" s="451"/>
      <c r="BH124" s="452"/>
      <c r="BI124" s="452"/>
    </row>
    <row r="125" spans="2:65" ht="17.100000000000001" customHeight="1">
      <c r="D125" s="447"/>
      <c r="E125" s="447"/>
      <c r="F125" s="447"/>
      <c r="G125" s="447"/>
      <c r="H125" s="447"/>
      <c r="I125" s="447"/>
      <c r="BD125" s="450"/>
      <c r="BE125" s="450"/>
      <c r="BF125" s="450"/>
      <c r="BG125" s="451"/>
      <c r="BH125" s="452"/>
      <c r="BI125" s="452"/>
    </row>
    <row r="126" spans="2:65" ht="7.5" customHeight="1">
      <c r="D126" s="453"/>
      <c r="E126" s="453"/>
      <c r="F126" s="453"/>
      <c r="G126" s="453"/>
      <c r="H126" s="453"/>
      <c r="I126" s="453"/>
      <c r="J126" s="453"/>
      <c r="K126" s="453"/>
      <c r="L126" s="454"/>
      <c r="M126" s="455"/>
      <c r="N126" s="454"/>
      <c r="O126" s="454"/>
      <c r="P126" s="454"/>
      <c r="Q126" s="454"/>
      <c r="R126" s="454"/>
      <c r="S126" s="454"/>
      <c r="AA126" s="453"/>
      <c r="AB126" s="454"/>
      <c r="BD126" s="453"/>
      <c r="BE126" s="453"/>
      <c r="BF126" s="453"/>
      <c r="BG126" s="453"/>
      <c r="BH126" s="453"/>
      <c r="BI126" s="453"/>
      <c r="BJ126" s="453"/>
      <c r="BK126" s="453"/>
      <c r="BL126" s="454"/>
      <c r="BM126" s="455"/>
    </row>
    <row r="127" spans="2:65" ht="21" hidden="1" customHeight="1">
      <c r="B127" s="1296"/>
      <c r="C127" s="1296"/>
      <c r="D127" s="1296"/>
      <c r="E127" s="1296"/>
      <c r="F127" s="1296"/>
      <c r="G127" s="1296"/>
      <c r="H127" s="1296"/>
      <c r="I127" s="1296"/>
      <c r="J127" s="1296"/>
      <c r="K127" s="453"/>
      <c r="L127" s="454"/>
      <c r="M127" s="454" t="e">
        <f>IF(#REF!="","",IF(#REF!&gt;=100,"申請要件を満たさないため申請不可","  "))</f>
        <v>#REF!</v>
      </c>
      <c r="N127" s="454"/>
      <c r="O127" s="454"/>
      <c r="P127" s="454"/>
      <c r="Q127" s="454"/>
      <c r="R127" s="454"/>
      <c r="S127" s="454"/>
      <c r="T127" s="454"/>
      <c r="AA127" s="453"/>
      <c r="AB127" s="454"/>
      <c r="BB127" s="1296"/>
      <c r="BC127" s="1296"/>
      <c r="BD127" s="1296"/>
      <c r="BE127" s="1296"/>
      <c r="BF127" s="1296"/>
      <c r="BG127" s="1296"/>
      <c r="BH127" s="1296"/>
      <c r="BI127" s="1296"/>
      <c r="BJ127" s="1296"/>
      <c r="BK127" s="453"/>
      <c r="BL127" s="454"/>
      <c r="BM127" s="454" t="e">
        <f>IF(#REF!="","",IF(#REF!&gt;=100,"申請要件を満たさないため申請不可","  "))</f>
        <v>#REF!</v>
      </c>
    </row>
    <row r="128" spans="2:65" ht="18" hidden="1" customHeight="1">
      <c r="C128" s="453"/>
      <c r="D128" s="453"/>
      <c r="E128" s="1295"/>
      <c r="F128" s="1295"/>
      <c r="G128" s="456"/>
      <c r="H128" s="1294"/>
      <c r="I128" s="1294"/>
      <c r="J128" s="453"/>
      <c r="K128" s="453"/>
      <c r="L128" s="454"/>
      <c r="M128" s="457"/>
      <c r="N128" s="454"/>
      <c r="O128" s="454"/>
      <c r="P128" s="454"/>
      <c r="Q128" s="454"/>
      <c r="R128" s="454"/>
      <c r="S128" s="454"/>
      <c r="T128" s="454"/>
      <c r="U128" s="454"/>
      <c r="V128" s="454"/>
      <c r="W128" s="454"/>
      <c r="X128" s="454"/>
      <c r="Y128" s="458"/>
      <c r="AA128" s="453"/>
      <c r="AB128" s="454"/>
      <c r="AC128" s="458"/>
      <c r="AD128" s="458"/>
      <c r="BC128" s="453"/>
      <c r="BD128" s="453"/>
      <c r="BE128" s="1295"/>
      <c r="BF128" s="1295"/>
      <c r="BG128" s="456"/>
      <c r="BH128" s="1294"/>
      <c r="BI128" s="1294"/>
      <c r="BJ128" s="453"/>
      <c r="BK128" s="453"/>
      <c r="BL128" s="454"/>
      <c r="BM128" s="457"/>
    </row>
    <row r="129" spans="1:65" ht="12" customHeight="1">
      <c r="E129" s="24"/>
      <c r="F129" s="24"/>
      <c r="G129" s="24"/>
      <c r="H129" s="24"/>
      <c r="I129" s="24"/>
      <c r="BE129" s="24"/>
      <c r="BF129" s="24"/>
      <c r="BG129" s="24"/>
      <c r="BH129" s="24"/>
      <c r="BI129" s="24"/>
    </row>
    <row r="130" spans="1:65" ht="13.5" hidden="1" customHeight="1">
      <c r="D130" s="453"/>
      <c r="E130" s="453"/>
      <c r="F130" s="459"/>
      <c r="G130" s="453"/>
      <c r="H130" s="453"/>
      <c r="I130" s="453"/>
      <c r="J130" s="453"/>
      <c r="K130" s="453"/>
      <c r="L130" s="454"/>
      <c r="M130" s="454"/>
      <c r="N130" s="454"/>
      <c r="O130" s="454"/>
      <c r="P130" s="454"/>
      <c r="Q130" s="454"/>
      <c r="R130" s="454"/>
      <c r="S130" s="454"/>
      <c r="T130" s="454"/>
      <c r="AA130" s="453"/>
      <c r="AB130" s="454"/>
      <c r="BD130" s="453"/>
      <c r="BE130" s="453"/>
      <c r="BF130" s="459"/>
      <c r="BG130" s="453"/>
      <c r="BH130" s="453"/>
      <c r="BI130" s="453"/>
      <c r="BJ130" s="453"/>
      <c r="BK130" s="453"/>
      <c r="BL130" s="454"/>
      <c r="BM130" s="454"/>
    </row>
    <row r="131" spans="1:65" ht="13.5" hidden="1" customHeight="1">
      <c r="D131" s="453"/>
      <c r="E131" s="453"/>
      <c r="F131" s="459"/>
      <c r="G131" s="453"/>
      <c r="H131" s="453"/>
      <c r="I131" s="453"/>
      <c r="J131" s="453"/>
      <c r="K131" s="453"/>
      <c r="L131" s="454"/>
      <c r="M131" s="454"/>
      <c r="N131" s="454"/>
      <c r="O131" s="454"/>
      <c r="P131" s="454"/>
      <c r="Q131" s="454"/>
      <c r="R131" s="454"/>
      <c r="S131" s="454"/>
      <c r="T131" s="454"/>
      <c r="AA131" s="453"/>
      <c r="AB131" s="454"/>
      <c r="BD131" s="453"/>
      <c r="BE131" s="453"/>
      <c r="BF131" s="459"/>
      <c r="BG131" s="453"/>
      <c r="BH131" s="453"/>
      <c r="BI131" s="453"/>
      <c r="BJ131" s="453"/>
      <c r="BK131" s="453"/>
      <c r="BL131" s="454"/>
      <c r="BM131" s="454"/>
    </row>
    <row r="133" spans="1:65" ht="36" customHeight="1">
      <c r="A133" s="25"/>
      <c r="B133" s="1297"/>
      <c r="C133" s="1297"/>
      <c r="D133" s="1297"/>
      <c r="E133" s="1297"/>
      <c r="F133" s="1297"/>
      <c r="G133" s="1297"/>
      <c r="H133" s="1297"/>
      <c r="I133" s="1297"/>
      <c r="J133" s="1297"/>
      <c r="K133" s="25"/>
      <c r="L133" s="1"/>
      <c r="M133" s="1"/>
      <c r="N133" s="1"/>
      <c r="O133" s="1"/>
      <c r="P133" s="1"/>
      <c r="Q133" s="1"/>
      <c r="R133" s="1"/>
      <c r="S133" s="1"/>
      <c r="T133" s="1"/>
      <c r="U133" s="1"/>
      <c r="V133" s="1"/>
      <c r="W133" s="1"/>
      <c r="X133" s="1"/>
      <c r="Y133" s="1"/>
      <c r="Z133" s="25"/>
      <c r="AA133" s="25"/>
      <c r="AB133" s="1"/>
      <c r="AC133" s="1"/>
      <c r="AD133" s="1"/>
      <c r="BA133" s="25"/>
      <c r="BB133" s="1297"/>
      <c r="BC133" s="1297"/>
      <c r="BD133" s="1297"/>
      <c r="BE133" s="1297"/>
      <c r="BF133" s="1297"/>
      <c r="BG133" s="1297"/>
      <c r="BH133" s="1297"/>
      <c r="BI133" s="1297"/>
      <c r="BJ133" s="1297"/>
      <c r="BK133" s="25"/>
      <c r="BL133" s="1"/>
      <c r="BM133" s="1"/>
    </row>
  </sheetData>
  <sheetProtection algorithmName="SHA-512" hashValue="9hdkwlSMC0uKKHxg6sEMRWS1KeEqCuyHYn8HPr4omwW8VQKmgwd/KH+XpFd6oKRXATVb8DrLOHjbxxRsRfAnNg==" saltValue="pjagmSeZ8OcPhgyQRksoyA==" spinCount="100000" sheet="1" formatCells="0" selectLockedCells="1"/>
  <mergeCells count="376">
    <mergeCell ref="BB127:BJ127"/>
    <mergeCell ref="BD120:BF120"/>
    <mergeCell ref="BG120:BI120"/>
    <mergeCell ref="BD123:BF123"/>
    <mergeCell ref="BG123:BI123"/>
    <mergeCell ref="BE128:BF128"/>
    <mergeCell ref="BH128:BI128"/>
    <mergeCell ref="G26:I26"/>
    <mergeCell ref="BB133:BJ133"/>
    <mergeCell ref="BD115:BF115"/>
    <mergeCell ref="BG115:BI115"/>
    <mergeCell ref="BD116:BF116"/>
    <mergeCell ref="BG116:BI116"/>
    <mergeCell ref="BD117:BF117"/>
    <mergeCell ref="BG117:BI117"/>
    <mergeCell ref="BD118:BF118"/>
    <mergeCell ref="BG118:BI118"/>
    <mergeCell ref="BD119:BF119"/>
    <mergeCell ref="BG119:BI119"/>
    <mergeCell ref="BD109:BF109"/>
    <mergeCell ref="BG109:BI109"/>
    <mergeCell ref="BD110:BF110"/>
    <mergeCell ref="BD113:BF113"/>
    <mergeCell ref="BG113:BI113"/>
    <mergeCell ref="BD114:BF114"/>
    <mergeCell ref="BG114:BI114"/>
    <mergeCell ref="BD104:BF104"/>
    <mergeCell ref="BG104:BI104"/>
    <mergeCell ref="BD105:BF105"/>
    <mergeCell ref="BG105:BI105"/>
    <mergeCell ref="BD106:BF106"/>
    <mergeCell ref="BG106:BI106"/>
    <mergeCell ref="BD107:BF107"/>
    <mergeCell ref="BG107:BI107"/>
    <mergeCell ref="BD108:BF108"/>
    <mergeCell ref="BG108:BI108"/>
    <mergeCell ref="BD99:BF99"/>
    <mergeCell ref="BG99:BI99"/>
    <mergeCell ref="BD102:BF102"/>
    <mergeCell ref="BG102:BI102"/>
    <mergeCell ref="BD103:BF103"/>
    <mergeCell ref="BG103:BI103"/>
    <mergeCell ref="BG110:BI110"/>
    <mergeCell ref="BD112:BF112"/>
    <mergeCell ref="BG112:BI112"/>
    <mergeCell ref="BD94:BF94"/>
    <mergeCell ref="BG94:BI94"/>
    <mergeCell ref="BD95:BF95"/>
    <mergeCell ref="BG95:BI95"/>
    <mergeCell ref="BD96:BF96"/>
    <mergeCell ref="BG96:BI96"/>
    <mergeCell ref="BD97:BF97"/>
    <mergeCell ref="BG97:BI97"/>
    <mergeCell ref="BD98:BF98"/>
    <mergeCell ref="BG98:BI98"/>
    <mergeCell ref="BD87:BF87"/>
    <mergeCell ref="BG87:BI87"/>
    <mergeCell ref="BD88:BF88"/>
    <mergeCell ref="BG88:BI88"/>
    <mergeCell ref="BD91:BF91"/>
    <mergeCell ref="BG91:BI91"/>
    <mergeCell ref="BD92:BF92"/>
    <mergeCell ref="BG92:BI92"/>
    <mergeCell ref="BD93:BF93"/>
    <mergeCell ref="BG93:BI93"/>
    <mergeCell ref="BD82:BF82"/>
    <mergeCell ref="BG82:BI82"/>
    <mergeCell ref="BD83:BF83"/>
    <mergeCell ref="BG83:BI83"/>
    <mergeCell ref="BD84:BF84"/>
    <mergeCell ref="BG84:BI84"/>
    <mergeCell ref="BD85:BF85"/>
    <mergeCell ref="BG85:BI85"/>
    <mergeCell ref="BD86:BF86"/>
    <mergeCell ref="BG86:BI86"/>
    <mergeCell ref="BD76:BF76"/>
    <mergeCell ref="BG76:BI76"/>
    <mergeCell ref="BD77:BF77"/>
    <mergeCell ref="BG77:BI77"/>
    <mergeCell ref="BD78:BF78"/>
    <mergeCell ref="BG78:BI78"/>
    <mergeCell ref="BD79:BF79"/>
    <mergeCell ref="BG79:BI79"/>
    <mergeCell ref="BD80:BF80"/>
    <mergeCell ref="BG80:BI80"/>
    <mergeCell ref="BD70:BF70"/>
    <mergeCell ref="BG70:BI70"/>
    <mergeCell ref="BD71:BF71"/>
    <mergeCell ref="BG71:BI71"/>
    <mergeCell ref="BD72:BF72"/>
    <mergeCell ref="BG72:BI72"/>
    <mergeCell ref="BD74:BF74"/>
    <mergeCell ref="BG74:BI74"/>
    <mergeCell ref="BD75:BF75"/>
    <mergeCell ref="BG75:BI75"/>
    <mergeCell ref="BD63:BF63"/>
    <mergeCell ref="BG63:BI63"/>
    <mergeCell ref="BD66:BF66"/>
    <mergeCell ref="BG66:BI66"/>
    <mergeCell ref="BD67:BF67"/>
    <mergeCell ref="BG67:BI67"/>
    <mergeCell ref="BD68:BF68"/>
    <mergeCell ref="BG68:BI68"/>
    <mergeCell ref="BD69:BF69"/>
    <mergeCell ref="BG69:BI69"/>
    <mergeCell ref="BD58:BF58"/>
    <mergeCell ref="BG58:BI58"/>
    <mergeCell ref="BD59:BF59"/>
    <mergeCell ref="BG59:BI59"/>
    <mergeCell ref="BD60:BF60"/>
    <mergeCell ref="BG60:BI60"/>
    <mergeCell ref="BD61:BF61"/>
    <mergeCell ref="BG61:BI61"/>
    <mergeCell ref="BD62:BF62"/>
    <mergeCell ref="BG62:BI62"/>
    <mergeCell ref="BD52:BF52"/>
    <mergeCell ref="BG52:BI52"/>
    <mergeCell ref="BD53:BF53"/>
    <mergeCell ref="BG53:BI53"/>
    <mergeCell ref="BD54:BF54"/>
    <mergeCell ref="BG54:BI54"/>
    <mergeCell ref="BD55:BF55"/>
    <mergeCell ref="BG55:BI55"/>
    <mergeCell ref="BD57:BF57"/>
    <mergeCell ref="BG57:BI57"/>
    <mergeCell ref="BD46:BF46"/>
    <mergeCell ref="BG46:BI46"/>
    <mergeCell ref="BD47:BF47"/>
    <mergeCell ref="BG47:BI47"/>
    <mergeCell ref="BD49:BF49"/>
    <mergeCell ref="BG49:BI49"/>
    <mergeCell ref="BD50:BF50"/>
    <mergeCell ref="BG50:BI50"/>
    <mergeCell ref="BD51:BF51"/>
    <mergeCell ref="BG51:BI51"/>
    <mergeCell ref="BD41:BF41"/>
    <mergeCell ref="BG41:BI41"/>
    <mergeCell ref="BD42:BF42"/>
    <mergeCell ref="BG42:BI42"/>
    <mergeCell ref="BD43:BF43"/>
    <mergeCell ref="BG43:BI43"/>
    <mergeCell ref="BD44:BF44"/>
    <mergeCell ref="BG44:BI44"/>
    <mergeCell ref="BD45:BF45"/>
    <mergeCell ref="BG45:BI45"/>
    <mergeCell ref="BD33:BF33"/>
    <mergeCell ref="BG33:BI33"/>
    <mergeCell ref="BD34:BF34"/>
    <mergeCell ref="BG34:BI34"/>
    <mergeCell ref="BD35:BF35"/>
    <mergeCell ref="BG35:BI35"/>
    <mergeCell ref="BD36:BF36"/>
    <mergeCell ref="BG36:BI36"/>
    <mergeCell ref="BD37:BF37"/>
    <mergeCell ref="BG37:BI37"/>
    <mergeCell ref="BG27:BI27"/>
    <mergeCell ref="BD28:BF28"/>
    <mergeCell ref="BG28:BI28"/>
    <mergeCell ref="BD29:BF29"/>
    <mergeCell ref="BG29:BI29"/>
    <mergeCell ref="BD31:BF31"/>
    <mergeCell ref="BG31:BI31"/>
    <mergeCell ref="BD32:BF32"/>
    <mergeCell ref="BG32:BI32"/>
    <mergeCell ref="B133:J133"/>
    <mergeCell ref="BD10:BF10"/>
    <mergeCell ref="BD15:BF15"/>
    <mergeCell ref="BG15:BI15"/>
    <mergeCell ref="BD16:BF16"/>
    <mergeCell ref="BG16:BI16"/>
    <mergeCell ref="BD17:BF17"/>
    <mergeCell ref="BG17:BI17"/>
    <mergeCell ref="BD18:BF18"/>
    <mergeCell ref="BG18:BI18"/>
    <mergeCell ref="BD19:BF19"/>
    <mergeCell ref="BG19:BI19"/>
    <mergeCell ref="BD20:BF20"/>
    <mergeCell ref="BG20:BI20"/>
    <mergeCell ref="BD21:BF21"/>
    <mergeCell ref="BG21:BI21"/>
    <mergeCell ref="BD23:BF23"/>
    <mergeCell ref="BG23:BI23"/>
    <mergeCell ref="BD24:BF24"/>
    <mergeCell ref="BG24:BI24"/>
    <mergeCell ref="BD25:BF25"/>
    <mergeCell ref="BG25:BI25"/>
    <mergeCell ref="BD26:BF26"/>
    <mergeCell ref="BD27:BF27"/>
    <mergeCell ref="G120:I120"/>
    <mergeCell ref="D120:F120"/>
    <mergeCell ref="D123:F123"/>
    <mergeCell ref="H128:I128"/>
    <mergeCell ref="E128:F128"/>
    <mergeCell ref="D95:F95"/>
    <mergeCell ref="D93:F93"/>
    <mergeCell ref="G92:I92"/>
    <mergeCell ref="D112:F112"/>
    <mergeCell ref="B127:J127"/>
    <mergeCell ref="G112:I112"/>
    <mergeCell ref="D103:F103"/>
    <mergeCell ref="D107:F107"/>
    <mergeCell ref="G102:I102"/>
    <mergeCell ref="D109:F109"/>
    <mergeCell ref="D116:F116"/>
    <mergeCell ref="D114:F114"/>
    <mergeCell ref="G104:I104"/>
    <mergeCell ref="G106:I106"/>
    <mergeCell ref="D99:F99"/>
    <mergeCell ref="D117:F117"/>
    <mergeCell ref="G97:I97"/>
    <mergeCell ref="G115:I115"/>
    <mergeCell ref="D102:F102"/>
    <mergeCell ref="D105:F105"/>
    <mergeCell ref="D115:F115"/>
    <mergeCell ref="D86:F86"/>
    <mergeCell ref="D108:F108"/>
    <mergeCell ref="D110:F110"/>
    <mergeCell ref="D113:F113"/>
    <mergeCell ref="G117:I117"/>
    <mergeCell ref="G118:I118"/>
    <mergeCell ref="D119:F119"/>
    <mergeCell ref="D97:F97"/>
    <mergeCell ref="D104:F104"/>
    <mergeCell ref="D106:F106"/>
    <mergeCell ref="D118:F118"/>
    <mergeCell ref="G114:I114"/>
    <mergeCell ref="G107:I107"/>
    <mergeCell ref="G88:I88"/>
    <mergeCell ref="D94:F94"/>
    <mergeCell ref="G116:I116"/>
    <mergeCell ref="G98:I98"/>
    <mergeCell ref="G99:I99"/>
    <mergeCell ref="G119:I119"/>
    <mergeCell ref="G110:I110"/>
    <mergeCell ref="G113:I113"/>
    <mergeCell ref="D98:F98"/>
    <mergeCell ref="D96:F96"/>
    <mergeCell ref="D88:F88"/>
    <mergeCell ref="D83:F83"/>
    <mergeCell ref="G15:I15"/>
    <mergeCell ref="D16:F16"/>
    <mergeCell ref="G16:I16"/>
    <mergeCell ref="D20:F20"/>
    <mergeCell ref="G20:I20"/>
    <mergeCell ref="D10:F10"/>
    <mergeCell ref="G18:I18"/>
    <mergeCell ref="G19:I19"/>
    <mergeCell ref="D19:F19"/>
    <mergeCell ref="D18:F18"/>
    <mergeCell ref="D92:F92"/>
    <mergeCell ref="D84:F84"/>
    <mergeCell ref="D91:F91"/>
    <mergeCell ref="G79:I79"/>
    <mergeCell ref="G80:I80"/>
    <mergeCell ref="G85:I85"/>
    <mergeCell ref="G84:I84"/>
    <mergeCell ref="D87:F87"/>
    <mergeCell ref="G71:I71"/>
    <mergeCell ref="D78:F78"/>
    <mergeCell ref="D80:F80"/>
    <mergeCell ref="D15:F15"/>
    <mergeCell ref="D44:F44"/>
    <mergeCell ref="D53:F53"/>
    <mergeCell ref="D17:F17"/>
    <mergeCell ref="G17:I17"/>
    <mergeCell ref="D35:F35"/>
    <mergeCell ref="G35:I35"/>
    <mergeCell ref="D36:F36"/>
    <mergeCell ref="D31:F31"/>
    <mergeCell ref="G32:I32"/>
    <mergeCell ref="G33:I33"/>
    <mergeCell ref="G31:I31"/>
    <mergeCell ref="D50:F50"/>
    <mergeCell ref="G34:I34"/>
    <mergeCell ref="G44:I44"/>
    <mergeCell ref="G52:I52"/>
    <mergeCell ref="G25:I25"/>
    <mergeCell ref="D26:F26"/>
    <mergeCell ref="D28:F28"/>
    <mergeCell ref="D29:F29"/>
    <mergeCell ref="D27:F27"/>
    <mergeCell ref="D24:F24"/>
    <mergeCell ref="G28:I28"/>
    <mergeCell ref="G29:I29"/>
    <mergeCell ref="D32:F32"/>
    <mergeCell ref="D33:F33"/>
    <mergeCell ref="D45:F45"/>
    <mergeCell ref="D46:F46"/>
    <mergeCell ref="D42:F42"/>
    <mergeCell ref="D43:F43"/>
    <mergeCell ref="D34:F34"/>
    <mergeCell ref="G53:I53"/>
    <mergeCell ref="G61:I61"/>
    <mergeCell ref="D52:F52"/>
    <mergeCell ref="G60:I60"/>
    <mergeCell ref="D61:F61"/>
    <mergeCell ref="D85:F85"/>
    <mergeCell ref="D79:F79"/>
    <mergeCell ref="D77:F77"/>
    <mergeCell ref="D74:F74"/>
    <mergeCell ref="G83:I83"/>
    <mergeCell ref="D69:F69"/>
    <mergeCell ref="D76:F76"/>
    <mergeCell ref="D72:F72"/>
    <mergeCell ref="D71:F71"/>
    <mergeCell ref="D75:F75"/>
    <mergeCell ref="G78:I78"/>
    <mergeCell ref="G72:I72"/>
    <mergeCell ref="G76:I76"/>
    <mergeCell ref="D70:F70"/>
    <mergeCell ref="G69:I69"/>
    <mergeCell ref="G77:I77"/>
    <mergeCell ref="D82:F82"/>
    <mergeCell ref="D68:F68"/>
    <mergeCell ref="G59:I59"/>
    <mergeCell ref="D62:F62"/>
    <mergeCell ref="D54:F54"/>
    <mergeCell ref="G67:I67"/>
    <mergeCell ref="D55:F55"/>
    <mergeCell ref="BC7:BE7"/>
    <mergeCell ref="G68:I68"/>
    <mergeCell ref="G62:I62"/>
    <mergeCell ref="D67:F67"/>
    <mergeCell ref="D63:F63"/>
    <mergeCell ref="D47:F47"/>
    <mergeCell ref="D58:F58"/>
    <mergeCell ref="D59:F59"/>
    <mergeCell ref="D37:F37"/>
    <mergeCell ref="G36:I36"/>
    <mergeCell ref="G37:I37"/>
    <mergeCell ref="D41:F41"/>
    <mergeCell ref="G41:I41"/>
    <mergeCell ref="D49:F49"/>
    <mergeCell ref="G49:I49"/>
    <mergeCell ref="G45:I45"/>
    <mergeCell ref="G42:I42"/>
    <mergeCell ref="G43:I43"/>
    <mergeCell ref="BF7:BJ7"/>
    <mergeCell ref="F7:J7"/>
    <mergeCell ref="C7:E7"/>
    <mergeCell ref="D66:F66"/>
    <mergeCell ref="G66:I66"/>
    <mergeCell ref="G46:I46"/>
    <mergeCell ref="G47:I47"/>
    <mergeCell ref="G50:I50"/>
    <mergeCell ref="G51:I51"/>
    <mergeCell ref="D60:F60"/>
    <mergeCell ref="G63:I63"/>
    <mergeCell ref="D21:F21"/>
    <mergeCell ref="G21:I21"/>
    <mergeCell ref="G23:I23"/>
    <mergeCell ref="G24:I24"/>
    <mergeCell ref="D25:F25"/>
    <mergeCell ref="D23:F23"/>
    <mergeCell ref="G27:I27"/>
    <mergeCell ref="G58:I58"/>
    <mergeCell ref="D57:F57"/>
    <mergeCell ref="G57:I57"/>
    <mergeCell ref="D51:F51"/>
    <mergeCell ref="G55:I55"/>
    <mergeCell ref="G54:I54"/>
    <mergeCell ref="G108:I108"/>
    <mergeCell ref="G109:I109"/>
    <mergeCell ref="G105:I105"/>
    <mergeCell ref="G94:I94"/>
    <mergeCell ref="G93:I93"/>
    <mergeCell ref="G70:I70"/>
    <mergeCell ref="G103:I103"/>
    <mergeCell ref="G96:I96"/>
    <mergeCell ref="G95:I95"/>
    <mergeCell ref="G82:I82"/>
    <mergeCell ref="G74:I74"/>
    <mergeCell ref="G75:I75"/>
    <mergeCell ref="G91:I91"/>
    <mergeCell ref="G86:I86"/>
    <mergeCell ref="G87:I87"/>
  </mergeCells>
  <phoneticPr fontId="25"/>
  <pageMargins left="0.70866141732283472" right="0.70866141732283472" top="0.74803149606299213" bottom="0.74803149606299213" header="0.31496062992125984" footer="0.31496062992125984"/>
  <pageSetup paperSize="9" scale="95" orientation="portrait" blackAndWhite="1" r:id="rId1"/>
  <rowBreaks count="3" manualBreakCount="3">
    <brk id="55" max="14" man="1"/>
    <brk id="101" max="14" man="1"/>
    <brk id="129" max="1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FFFF00"/>
  </sheetPr>
  <dimension ref="A1:BM77"/>
  <sheetViews>
    <sheetView view="pageBreakPreview" zoomScale="115" zoomScaleNormal="100" zoomScaleSheetLayoutView="115" workbookViewId="0">
      <selection activeCell="K3" sqref="K3:L3"/>
    </sheetView>
  </sheetViews>
  <sheetFormatPr defaultColWidth="9" defaultRowHeight="13.5"/>
  <cols>
    <col min="1" max="1" width="1.625" style="1" customWidth="1"/>
    <col min="2" max="2" width="2.625" style="1" customWidth="1"/>
    <col min="3" max="3" width="2.5" style="1" customWidth="1"/>
    <col min="4" max="10" width="10.625" style="1" customWidth="1"/>
    <col min="11" max="11" width="1.75" style="1" customWidth="1"/>
    <col min="12" max="12" width="2.25" style="1" customWidth="1"/>
    <col min="13" max="13" width="36.375" style="1" customWidth="1"/>
    <col min="14" max="16384" width="9" style="1"/>
  </cols>
  <sheetData>
    <row r="1" spans="2:65" ht="18" customHeight="1">
      <c r="B1" s="1" t="s">
        <v>2730</v>
      </c>
    </row>
    <row r="2" spans="2:65" ht="18" customHeight="1">
      <c r="B2" s="431" t="s">
        <v>6</v>
      </c>
    </row>
    <row r="3" spans="2:65" ht="7.5" customHeight="1"/>
    <row r="4" spans="2:65" ht="16.149999999999999" customHeight="1">
      <c r="B4" s="1" t="s">
        <v>2916</v>
      </c>
      <c r="L4" s="6"/>
      <c r="M4" s="439"/>
      <c r="N4" s="439"/>
      <c r="O4" s="439"/>
      <c r="P4" s="439"/>
      <c r="Q4" s="439"/>
      <c r="R4" s="439"/>
      <c r="S4" s="439"/>
      <c r="T4" s="439"/>
      <c r="U4" s="6"/>
      <c r="V4" s="6"/>
      <c r="W4" s="6"/>
      <c r="X4" s="6"/>
      <c r="Y4" s="6"/>
      <c r="Z4" s="6"/>
      <c r="AA4" s="4"/>
      <c r="AB4" s="4"/>
      <c r="AC4" s="4"/>
      <c r="BB4" s="1" t="s">
        <v>2713</v>
      </c>
      <c r="BL4" s="6"/>
    </row>
    <row r="5" spans="2:65" ht="5.45" customHeight="1">
      <c r="L5" s="6"/>
      <c r="M5" s="439"/>
      <c r="N5" s="439"/>
      <c r="O5" s="439"/>
      <c r="P5" s="439"/>
      <c r="Q5" s="439"/>
      <c r="R5" s="439"/>
      <c r="S5" s="439"/>
      <c r="T5" s="439"/>
      <c r="U5" s="6"/>
      <c r="V5" s="6"/>
      <c r="W5" s="6"/>
      <c r="X5" s="6"/>
      <c r="Y5" s="6"/>
      <c r="Z5" s="6"/>
      <c r="AA5" s="4"/>
      <c r="AB5" s="4"/>
      <c r="AC5" s="4"/>
      <c r="BL5" s="6"/>
    </row>
    <row r="6" spans="2:65" ht="31.15" customHeight="1">
      <c r="C6" s="1181" t="s">
        <v>2902</v>
      </c>
      <c r="D6" s="1182"/>
      <c r="E6" s="1183"/>
      <c r="F6" s="1252"/>
      <c r="G6" s="1253"/>
      <c r="H6" s="1253"/>
      <c r="I6" s="1253"/>
      <c r="J6" s="1254"/>
      <c r="L6" s="6"/>
      <c r="M6" s="439"/>
      <c r="N6" s="439"/>
      <c r="O6" s="439"/>
      <c r="P6" s="439"/>
      <c r="Q6" s="439"/>
      <c r="R6" s="439"/>
      <c r="S6" s="439"/>
      <c r="T6" s="439"/>
      <c r="U6" s="6"/>
      <c r="V6" s="6"/>
      <c r="W6" s="6"/>
      <c r="X6" s="6"/>
      <c r="Y6" s="6"/>
      <c r="Z6" s="6"/>
      <c r="AA6" s="4"/>
      <c r="AB6" s="4"/>
      <c r="AC6" s="4"/>
      <c r="BC6" s="1270" t="s">
        <v>2714</v>
      </c>
      <c r="BD6" s="1270"/>
      <c r="BE6" s="1270"/>
      <c r="BF6" s="1249" t="str">
        <f>IF('[6]第４号（太陽光,蓄電池）'!BE16="","",'[6]第４号（太陽光,蓄電池）'!BE16)</f>
        <v>○○県○○市○○町１－１－１</v>
      </c>
      <c r="BG6" s="1250"/>
      <c r="BH6" s="1250"/>
      <c r="BI6" s="1250"/>
      <c r="BJ6" s="1251"/>
      <c r="BL6" s="6"/>
    </row>
    <row r="7" spans="2:65" ht="7.9" customHeight="1">
      <c r="L7" s="6"/>
      <c r="M7" s="6"/>
      <c r="N7" s="6"/>
      <c r="O7" s="6"/>
      <c r="P7" s="6"/>
      <c r="Q7" s="6"/>
      <c r="R7" s="6"/>
      <c r="S7" s="6"/>
      <c r="T7" s="6"/>
      <c r="U7" s="6"/>
      <c r="V7" s="6"/>
      <c r="W7" s="6"/>
      <c r="X7" s="6"/>
      <c r="Y7" s="4"/>
      <c r="AB7" s="6"/>
      <c r="AC7" s="4"/>
      <c r="AD7" s="4"/>
      <c r="BL7" s="6"/>
      <c r="BM7" s="6"/>
    </row>
    <row r="8" spans="2:65" ht="18" customHeight="1">
      <c r="B8" s="1" t="s">
        <v>2904</v>
      </c>
    </row>
    <row r="9" spans="2:65" ht="18" customHeight="1">
      <c r="D9" s="994" t="s">
        <v>263</v>
      </c>
      <c r="E9" s="994"/>
      <c r="F9" s="2"/>
      <c r="G9" s="460" t="str">
        <f>IF(G17="","",ROUNDDOWN(SUM(G19,G27,G35),1))</f>
        <v/>
      </c>
      <c r="H9" s="1" t="s">
        <v>1</v>
      </c>
      <c r="M9" s="6"/>
    </row>
    <row r="10" spans="2:65" ht="13.9" customHeight="1">
      <c r="D10" s="2"/>
      <c r="E10" s="2"/>
      <c r="F10" s="2"/>
    </row>
    <row r="11" spans="2:65" ht="7.5" customHeight="1">
      <c r="D11" s="431"/>
    </row>
    <row r="12" spans="2:65" ht="18" customHeight="1">
      <c r="B12" s="1" t="s">
        <v>2905</v>
      </c>
      <c r="M12" s="6"/>
    </row>
    <row r="13" spans="2:65" ht="18" customHeight="1">
      <c r="C13" s="323" t="s">
        <v>277</v>
      </c>
      <c r="D13" s="1255" t="s">
        <v>2269</v>
      </c>
      <c r="E13" s="1256"/>
      <c r="F13" s="1257"/>
      <c r="G13" s="1324"/>
      <c r="H13" s="1325"/>
      <c r="I13" s="1326"/>
      <c r="L13" s="6"/>
      <c r="M13" s="461"/>
      <c r="N13" s="461"/>
      <c r="O13" s="461"/>
      <c r="P13" s="461"/>
      <c r="Q13" s="461"/>
      <c r="R13" s="461"/>
      <c r="S13" s="461"/>
      <c r="T13" s="461"/>
      <c r="U13" s="462"/>
      <c r="V13" s="6"/>
      <c r="W13" s="6"/>
      <c r="X13" s="6"/>
      <c r="Y13" s="4"/>
      <c r="Z13" s="4"/>
      <c r="AA13" s="4"/>
    </row>
    <row r="14" spans="2:65" ht="17.100000000000001" customHeight="1">
      <c r="C14" s="323"/>
      <c r="D14" s="1261" t="s">
        <v>17</v>
      </c>
      <c r="E14" s="1262"/>
      <c r="F14" s="1263"/>
      <c r="G14" s="1236"/>
      <c r="H14" s="1237"/>
      <c r="I14" s="1238"/>
    </row>
    <row r="15" spans="2:65" ht="17.100000000000001" customHeight="1">
      <c r="D15" s="1261" t="s">
        <v>15</v>
      </c>
      <c r="E15" s="1262"/>
      <c r="F15" s="1263"/>
      <c r="G15" s="1236"/>
      <c r="H15" s="1239"/>
      <c r="I15" s="1240"/>
    </row>
    <row r="16" spans="2:65" ht="17.100000000000001" customHeight="1">
      <c r="D16" s="1261" t="s">
        <v>2121</v>
      </c>
      <c r="E16" s="1262"/>
      <c r="F16" s="1263"/>
      <c r="G16" s="1236"/>
      <c r="H16" s="1327"/>
      <c r="I16" s="1328"/>
      <c r="L16" s="6"/>
      <c r="M16" s="6"/>
      <c r="N16" s="6"/>
      <c r="O16" s="6"/>
      <c r="P16" s="6"/>
      <c r="Q16" s="6"/>
      <c r="R16" s="6"/>
      <c r="S16" s="6"/>
      <c r="T16" s="6"/>
      <c r="U16" s="6"/>
      <c r="V16" s="6"/>
      <c r="W16" s="6"/>
      <c r="X16" s="6"/>
      <c r="Y16" s="4"/>
      <c r="Z16" s="4"/>
      <c r="AA16" s="4"/>
    </row>
    <row r="17" spans="3:27" ht="17.100000000000001" customHeight="1">
      <c r="D17" s="1261" t="s">
        <v>232</v>
      </c>
      <c r="E17" s="1262"/>
      <c r="F17" s="1263"/>
      <c r="G17" s="1230"/>
      <c r="H17" s="1231"/>
      <c r="I17" s="1232"/>
      <c r="J17" s="1" t="s">
        <v>9</v>
      </c>
    </row>
    <row r="18" spans="3:27" ht="17.100000000000001" customHeight="1">
      <c r="D18" s="1261" t="s">
        <v>236</v>
      </c>
      <c r="E18" s="1262"/>
      <c r="F18" s="1263"/>
      <c r="G18" s="1230"/>
      <c r="H18" s="1231"/>
      <c r="I18" s="1232"/>
      <c r="J18" s="1" t="s">
        <v>237</v>
      </c>
    </row>
    <row r="19" spans="3:27" ht="17.100000000000001" customHeight="1">
      <c r="D19" s="1264" t="s">
        <v>3</v>
      </c>
      <c r="E19" s="1265"/>
      <c r="F19" s="1266"/>
      <c r="G19" s="1258" t="str">
        <f>IF(G17="","",ROUNDDOWN((G17*G18)/1000,2))</f>
        <v/>
      </c>
      <c r="H19" s="1259"/>
      <c r="I19" s="1260"/>
      <c r="J19" s="1" t="s">
        <v>1</v>
      </c>
    </row>
    <row r="20" spans="3:27" ht="7.5" customHeight="1"/>
    <row r="21" spans="3:27" ht="18" customHeight="1">
      <c r="C21" s="323" t="s">
        <v>7</v>
      </c>
      <c r="D21" s="1267" t="s">
        <v>2269</v>
      </c>
      <c r="E21" s="1268"/>
      <c r="F21" s="1269"/>
      <c r="G21" s="1244"/>
      <c r="H21" s="1280"/>
      <c r="I21" s="1281"/>
      <c r="L21" s="6"/>
      <c r="M21" s="461"/>
      <c r="N21" s="461"/>
      <c r="O21" s="461"/>
      <c r="P21" s="461"/>
      <c r="Q21" s="461"/>
      <c r="R21" s="461"/>
      <c r="S21" s="461"/>
      <c r="T21" s="461"/>
      <c r="U21" s="462"/>
      <c r="V21" s="6"/>
      <c r="W21" s="6"/>
      <c r="X21" s="6"/>
      <c r="Y21" s="4"/>
      <c r="Z21" s="4"/>
      <c r="AA21" s="4"/>
    </row>
    <row r="22" spans="3:27" ht="17.100000000000001" customHeight="1">
      <c r="C22" s="323"/>
      <c r="D22" s="1261" t="s">
        <v>17</v>
      </c>
      <c r="E22" s="1262"/>
      <c r="F22" s="1263"/>
      <c r="G22" s="1236"/>
      <c r="H22" s="1237"/>
      <c r="I22" s="1238"/>
    </row>
    <row r="23" spans="3:27" ht="17.100000000000001" customHeight="1">
      <c r="D23" s="1261" t="s">
        <v>15</v>
      </c>
      <c r="E23" s="1262"/>
      <c r="F23" s="1263"/>
      <c r="G23" s="1236"/>
      <c r="H23" s="1239"/>
      <c r="I23" s="1240"/>
    </row>
    <row r="24" spans="3:27" ht="17.100000000000001" customHeight="1">
      <c r="D24" s="1261" t="s">
        <v>2121</v>
      </c>
      <c r="E24" s="1262"/>
      <c r="F24" s="1263"/>
      <c r="G24" s="1236"/>
      <c r="H24" s="1327"/>
      <c r="I24" s="1328"/>
      <c r="L24" s="6"/>
      <c r="M24" s="6"/>
      <c r="N24" s="6"/>
      <c r="O24" s="6"/>
      <c r="P24" s="6"/>
      <c r="Q24" s="6"/>
      <c r="R24" s="6"/>
      <c r="S24" s="6"/>
      <c r="T24" s="6"/>
      <c r="U24" s="6"/>
      <c r="V24" s="6"/>
      <c r="W24" s="6"/>
      <c r="X24" s="6"/>
      <c r="Y24" s="4"/>
      <c r="Z24" s="4"/>
      <c r="AA24" s="4"/>
    </row>
    <row r="25" spans="3:27" ht="17.100000000000001" customHeight="1">
      <c r="D25" s="1261" t="s">
        <v>232</v>
      </c>
      <c r="E25" s="1262"/>
      <c r="F25" s="1263"/>
      <c r="G25" s="1230"/>
      <c r="H25" s="1231"/>
      <c r="I25" s="1232"/>
      <c r="J25" s="1" t="s">
        <v>9</v>
      </c>
    </row>
    <row r="26" spans="3:27" ht="17.100000000000001" customHeight="1">
      <c r="D26" s="1261" t="s">
        <v>236</v>
      </c>
      <c r="E26" s="1262"/>
      <c r="F26" s="1263"/>
      <c r="G26" s="1230"/>
      <c r="H26" s="1231"/>
      <c r="I26" s="1232"/>
      <c r="J26" s="1" t="s">
        <v>237</v>
      </c>
    </row>
    <row r="27" spans="3:27" ht="17.100000000000001" customHeight="1">
      <c r="D27" s="1264" t="s">
        <v>3</v>
      </c>
      <c r="E27" s="1265"/>
      <c r="F27" s="1266"/>
      <c r="G27" s="1258" t="str">
        <f>IF(G25="","",ROUNDDOWN((G25*G26)/1000,2))</f>
        <v/>
      </c>
      <c r="H27" s="1329"/>
      <c r="I27" s="1330"/>
      <c r="J27" s="1" t="s">
        <v>1</v>
      </c>
    </row>
    <row r="28" spans="3:27" ht="7.5" customHeight="1"/>
    <row r="29" spans="3:27" ht="18" customHeight="1">
      <c r="C29" s="323" t="s">
        <v>2268</v>
      </c>
      <c r="D29" s="1267" t="s">
        <v>2269</v>
      </c>
      <c r="E29" s="1268"/>
      <c r="F29" s="1269"/>
      <c r="G29" s="1244"/>
      <c r="H29" s="1280"/>
      <c r="I29" s="1281"/>
      <c r="L29" s="6"/>
      <c r="M29" s="461"/>
      <c r="N29" s="461"/>
      <c r="O29" s="461"/>
      <c r="P29" s="461"/>
      <c r="Q29" s="461"/>
      <c r="R29" s="461"/>
      <c r="S29" s="461"/>
      <c r="T29" s="461"/>
      <c r="U29" s="462"/>
      <c r="V29" s="6"/>
      <c r="W29" s="6"/>
      <c r="X29" s="6"/>
      <c r="Y29" s="4"/>
      <c r="Z29" s="4"/>
      <c r="AA29" s="4"/>
    </row>
    <row r="30" spans="3:27" ht="17.100000000000001" customHeight="1">
      <c r="C30" s="323"/>
      <c r="D30" s="1261" t="s">
        <v>17</v>
      </c>
      <c r="E30" s="1262"/>
      <c r="F30" s="1263"/>
      <c r="G30" s="1236"/>
      <c r="H30" s="1237"/>
      <c r="I30" s="1238"/>
    </row>
    <row r="31" spans="3:27" ht="17.100000000000001" customHeight="1">
      <c r="D31" s="1261" t="s">
        <v>15</v>
      </c>
      <c r="E31" s="1262"/>
      <c r="F31" s="1263"/>
      <c r="G31" s="1236"/>
      <c r="H31" s="1239"/>
      <c r="I31" s="1240"/>
    </row>
    <row r="32" spans="3:27" ht="17.100000000000001" customHeight="1">
      <c r="D32" s="1261" t="s">
        <v>2121</v>
      </c>
      <c r="E32" s="1262"/>
      <c r="F32" s="1263"/>
      <c r="G32" s="1236"/>
      <c r="H32" s="1327"/>
      <c r="I32" s="1328"/>
      <c r="L32" s="6"/>
      <c r="M32" s="6"/>
      <c r="N32" s="6"/>
      <c r="O32" s="6"/>
      <c r="P32" s="6"/>
      <c r="Q32" s="6"/>
      <c r="R32" s="6"/>
      <c r="S32" s="6"/>
      <c r="T32" s="6"/>
      <c r="U32" s="6"/>
      <c r="V32" s="6"/>
      <c r="W32" s="6"/>
      <c r="X32" s="6"/>
      <c r="Y32" s="4"/>
      <c r="Z32" s="4"/>
      <c r="AA32" s="4"/>
    </row>
    <row r="33" spans="2:27" ht="17.100000000000001" customHeight="1">
      <c r="D33" s="1261" t="s">
        <v>232</v>
      </c>
      <c r="E33" s="1262"/>
      <c r="F33" s="1263"/>
      <c r="G33" s="1230"/>
      <c r="H33" s="1231"/>
      <c r="I33" s="1232"/>
      <c r="J33" s="1" t="s">
        <v>9</v>
      </c>
    </row>
    <row r="34" spans="2:27" ht="17.100000000000001" customHeight="1">
      <c r="D34" s="1261" t="s">
        <v>236</v>
      </c>
      <c r="E34" s="1262"/>
      <c r="F34" s="1263"/>
      <c r="G34" s="1230"/>
      <c r="H34" s="1231"/>
      <c r="I34" s="1232"/>
      <c r="J34" s="1" t="s">
        <v>237</v>
      </c>
    </row>
    <row r="35" spans="2:27" ht="17.100000000000001" customHeight="1">
      <c r="D35" s="1264" t="s">
        <v>3</v>
      </c>
      <c r="E35" s="1265"/>
      <c r="F35" s="1266"/>
      <c r="G35" s="1258" t="str">
        <f>IF(G33="","",ROUNDDOWN((G33*G34)/1000,2))</f>
        <v/>
      </c>
      <c r="H35" s="1329"/>
      <c r="I35" s="1330"/>
      <c r="J35" s="1" t="s">
        <v>1</v>
      </c>
    </row>
    <row r="36" spans="2:27" ht="7.5" customHeight="1"/>
    <row r="37" spans="2:27" ht="7.5" customHeight="1"/>
    <row r="38" spans="2:27" ht="18" customHeight="1">
      <c r="B38" s="1" t="s">
        <v>2906</v>
      </c>
    </row>
    <row r="39" spans="2:27" ht="18" customHeight="1">
      <c r="C39" s="323" t="s">
        <v>277</v>
      </c>
      <c r="D39" s="1267" t="s">
        <v>2269</v>
      </c>
      <c r="E39" s="1268"/>
      <c r="F39" s="1269"/>
      <c r="G39" s="1244"/>
      <c r="H39" s="1280"/>
      <c r="I39" s="1281"/>
      <c r="L39" s="6"/>
      <c r="M39" s="461"/>
      <c r="N39" s="461"/>
      <c r="O39" s="461"/>
      <c r="P39" s="461"/>
      <c r="Q39" s="461"/>
      <c r="R39" s="461"/>
      <c r="S39" s="461"/>
      <c r="T39" s="461"/>
      <c r="U39" s="462"/>
      <c r="V39" s="6"/>
      <c r="W39" s="6"/>
      <c r="X39" s="6"/>
      <c r="Y39" s="4"/>
      <c r="Z39" s="4"/>
      <c r="AA39" s="4"/>
    </row>
    <row r="40" spans="2:27" ht="17.100000000000001" customHeight="1">
      <c r="C40" s="323"/>
      <c r="D40" s="1261" t="s">
        <v>17</v>
      </c>
      <c r="E40" s="1262"/>
      <c r="F40" s="1263"/>
      <c r="G40" s="1236"/>
      <c r="H40" s="1237"/>
      <c r="I40" s="1238"/>
    </row>
    <row r="41" spans="2:27" ht="17.100000000000001" customHeight="1">
      <c r="D41" s="1261" t="s">
        <v>15</v>
      </c>
      <c r="E41" s="1262"/>
      <c r="F41" s="1263"/>
      <c r="G41" s="1236"/>
      <c r="H41" s="1239"/>
      <c r="I41" s="1240"/>
    </row>
    <row r="42" spans="2:27" ht="17.100000000000001" customHeight="1">
      <c r="D42" s="1261" t="s">
        <v>2121</v>
      </c>
      <c r="E42" s="1262"/>
      <c r="F42" s="1263"/>
      <c r="G42" s="1236"/>
      <c r="H42" s="1327"/>
      <c r="I42" s="1328"/>
      <c r="L42" s="6"/>
      <c r="M42" s="6"/>
      <c r="N42" s="6"/>
      <c r="O42" s="6"/>
      <c r="P42" s="6"/>
      <c r="Q42" s="6"/>
      <c r="R42" s="6"/>
      <c r="S42" s="6"/>
      <c r="T42" s="6"/>
      <c r="U42" s="6"/>
      <c r="V42" s="6"/>
      <c r="W42" s="6"/>
      <c r="X42" s="6"/>
      <c r="Y42" s="4"/>
      <c r="Z42" s="4"/>
      <c r="AA42" s="4"/>
    </row>
    <row r="43" spans="2:27" ht="17.100000000000001" customHeight="1">
      <c r="D43" s="1261" t="s">
        <v>234</v>
      </c>
      <c r="E43" s="1262"/>
      <c r="F43" s="1263"/>
      <c r="G43" s="1331"/>
      <c r="H43" s="1332"/>
      <c r="I43" s="1333"/>
      <c r="J43" s="1" t="s">
        <v>12</v>
      </c>
    </row>
    <row r="44" spans="2:27" ht="17.100000000000001" customHeight="1">
      <c r="D44" s="1261" t="s">
        <v>2</v>
      </c>
      <c r="E44" s="1262"/>
      <c r="F44" s="1263"/>
      <c r="G44" s="1230"/>
      <c r="H44" s="1231"/>
      <c r="I44" s="1232"/>
      <c r="J44" s="1" t="s">
        <v>10</v>
      </c>
    </row>
    <row r="45" spans="2:27" ht="17.100000000000001" customHeight="1">
      <c r="D45" s="1264" t="s">
        <v>4</v>
      </c>
      <c r="E45" s="1265"/>
      <c r="F45" s="1266"/>
      <c r="G45" s="1258" t="str">
        <f>IF(G43="","",ROUNDDOWN(G43*G44,2))</f>
        <v/>
      </c>
      <c r="H45" s="1259"/>
      <c r="I45" s="1260"/>
      <c r="J45" s="1" t="s">
        <v>12</v>
      </c>
    </row>
    <row r="46" spans="2:27" ht="7.5" customHeight="1"/>
    <row r="47" spans="2:27" ht="18" customHeight="1">
      <c r="C47" s="323" t="s">
        <v>278</v>
      </c>
      <c r="D47" s="1267" t="s">
        <v>2269</v>
      </c>
      <c r="E47" s="1268"/>
      <c r="F47" s="1269"/>
      <c r="G47" s="1244"/>
      <c r="H47" s="1280"/>
      <c r="I47" s="1281"/>
      <c r="L47" s="6"/>
      <c r="M47" s="461"/>
      <c r="N47" s="461"/>
      <c r="O47" s="461"/>
      <c r="P47" s="461"/>
      <c r="Q47" s="461"/>
      <c r="R47" s="461"/>
      <c r="S47" s="461"/>
      <c r="T47" s="461"/>
      <c r="U47" s="462"/>
      <c r="V47" s="6"/>
      <c r="W47" s="6"/>
      <c r="X47" s="6"/>
      <c r="Y47" s="4"/>
      <c r="Z47" s="4"/>
      <c r="AA47" s="4"/>
    </row>
    <row r="48" spans="2:27" ht="17.100000000000001" customHeight="1">
      <c r="C48" s="323"/>
      <c r="D48" s="1261" t="s">
        <v>17</v>
      </c>
      <c r="E48" s="1262"/>
      <c r="F48" s="1263"/>
      <c r="G48" s="1236"/>
      <c r="H48" s="1237"/>
      <c r="I48" s="1238"/>
    </row>
    <row r="49" spans="2:54" ht="17.100000000000001" customHeight="1">
      <c r="D49" s="1261" t="s">
        <v>15</v>
      </c>
      <c r="E49" s="1262"/>
      <c r="F49" s="1263"/>
      <c r="G49" s="1236"/>
      <c r="H49" s="1239"/>
      <c r="I49" s="1240"/>
    </row>
    <row r="50" spans="2:54" ht="17.100000000000001" customHeight="1">
      <c r="D50" s="1261" t="s">
        <v>2121</v>
      </c>
      <c r="E50" s="1262"/>
      <c r="F50" s="1263"/>
      <c r="G50" s="1236"/>
      <c r="H50" s="1327"/>
      <c r="I50" s="1328"/>
      <c r="L50" s="6"/>
      <c r="M50" s="6"/>
      <c r="N50" s="6"/>
      <c r="O50" s="6"/>
      <c r="P50" s="6"/>
      <c r="Q50" s="6"/>
      <c r="R50" s="6"/>
      <c r="S50" s="6"/>
      <c r="T50" s="6"/>
      <c r="U50" s="6"/>
      <c r="V50" s="6"/>
      <c r="W50" s="6"/>
      <c r="X50" s="6"/>
      <c r="Y50" s="4"/>
      <c r="Z50" s="4"/>
      <c r="AA50" s="4"/>
    </row>
    <row r="51" spans="2:54" ht="17.100000000000001" customHeight="1">
      <c r="D51" s="1261" t="s">
        <v>234</v>
      </c>
      <c r="E51" s="1262"/>
      <c r="F51" s="1263"/>
      <c r="G51" s="1331"/>
      <c r="H51" s="1332"/>
      <c r="I51" s="1333"/>
      <c r="J51" s="1" t="s">
        <v>12</v>
      </c>
    </row>
    <row r="52" spans="2:54" ht="17.100000000000001" customHeight="1">
      <c r="D52" s="1261" t="s">
        <v>2</v>
      </c>
      <c r="E52" s="1262"/>
      <c r="F52" s="1263"/>
      <c r="G52" s="1230"/>
      <c r="H52" s="1231"/>
      <c r="I52" s="1232"/>
      <c r="J52" s="1" t="s">
        <v>10</v>
      </c>
    </row>
    <row r="53" spans="2:54" ht="17.100000000000001" customHeight="1">
      <c r="D53" s="1264" t="s">
        <v>4</v>
      </c>
      <c r="E53" s="1265"/>
      <c r="F53" s="1266"/>
      <c r="G53" s="1258" t="str">
        <f>IF(G51="","",ROUNDDOWN(G51*G52,2))</f>
        <v/>
      </c>
      <c r="H53" s="1259"/>
      <c r="I53" s="1260"/>
      <c r="J53" s="1" t="s">
        <v>12</v>
      </c>
    </row>
    <row r="54" spans="2:54" ht="7.5" customHeight="1"/>
    <row r="55" spans="2:54" ht="18" customHeight="1">
      <c r="C55" s="323" t="s">
        <v>2268</v>
      </c>
      <c r="D55" s="1267" t="s">
        <v>2269</v>
      </c>
      <c r="E55" s="1268"/>
      <c r="F55" s="1269"/>
      <c r="G55" s="1244"/>
      <c r="H55" s="1280"/>
      <c r="I55" s="1281"/>
      <c r="L55" s="6"/>
      <c r="M55" s="461"/>
      <c r="N55" s="461"/>
      <c r="O55" s="461"/>
      <c r="P55" s="461"/>
      <c r="Q55" s="461"/>
      <c r="R55" s="461"/>
      <c r="S55" s="461"/>
      <c r="T55" s="461"/>
      <c r="U55" s="462"/>
      <c r="V55" s="6"/>
      <c r="W55" s="6"/>
      <c r="X55" s="6"/>
      <c r="Y55" s="4"/>
      <c r="Z55" s="4"/>
      <c r="AA55" s="4"/>
    </row>
    <row r="56" spans="2:54" ht="17.100000000000001" customHeight="1">
      <c r="C56" s="323"/>
      <c r="D56" s="1261" t="s">
        <v>17</v>
      </c>
      <c r="E56" s="1262"/>
      <c r="F56" s="1263"/>
      <c r="G56" s="1236"/>
      <c r="H56" s="1237"/>
      <c r="I56" s="1238"/>
    </row>
    <row r="57" spans="2:54" ht="17.100000000000001" customHeight="1">
      <c r="D57" s="1261" t="s">
        <v>15</v>
      </c>
      <c r="E57" s="1262"/>
      <c r="F57" s="1263"/>
      <c r="G57" s="1236"/>
      <c r="H57" s="1239"/>
      <c r="I57" s="1240"/>
    </row>
    <row r="58" spans="2:54" ht="17.100000000000001" customHeight="1">
      <c r="D58" s="1261" t="s">
        <v>2121</v>
      </c>
      <c r="E58" s="1262"/>
      <c r="F58" s="1263"/>
      <c r="G58" s="1236"/>
      <c r="H58" s="1327"/>
      <c r="I58" s="1328"/>
      <c r="L58" s="6"/>
      <c r="M58" s="6"/>
      <c r="N58" s="6"/>
      <c r="O58" s="6"/>
      <c r="P58" s="6"/>
      <c r="Q58" s="6"/>
      <c r="R58" s="6"/>
      <c r="S58" s="6"/>
      <c r="T58" s="6"/>
      <c r="U58" s="6"/>
      <c r="V58" s="6"/>
      <c r="W58" s="6"/>
      <c r="X58" s="6"/>
      <c r="Y58" s="4"/>
      <c r="Z58" s="4"/>
      <c r="AA58" s="4"/>
    </row>
    <row r="59" spans="2:54" ht="17.100000000000001" customHeight="1">
      <c r="D59" s="1261" t="s">
        <v>234</v>
      </c>
      <c r="E59" s="1262"/>
      <c r="F59" s="1263"/>
      <c r="G59" s="1331"/>
      <c r="H59" s="1332"/>
      <c r="I59" s="1333"/>
      <c r="J59" s="1" t="s">
        <v>12</v>
      </c>
    </row>
    <row r="60" spans="2:54" ht="17.100000000000001" customHeight="1">
      <c r="D60" s="1261" t="s">
        <v>2</v>
      </c>
      <c r="E60" s="1262"/>
      <c r="F60" s="1263"/>
      <c r="G60" s="1230"/>
      <c r="H60" s="1231"/>
      <c r="I60" s="1232"/>
      <c r="J60" s="1" t="s">
        <v>10</v>
      </c>
    </row>
    <row r="61" spans="2:54" ht="17.100000000000001" customHeight="1">
      <c r="D61" s="1264" t="s">
        <v>4</v>
      </c>
      <c r="E61" s="1265"/>
      <c r="F61" s="1266"/>
      <c r="G61" s="1258" t="str">
        <f>IF(G59="","",ROUNDDOWN(G59*G60,2))</f>
        <v/>
      </c>
      <c r="H61" s="1259"/>
      <c r="I61" s="1260"/>
      <c r="J61" s="1" t="s">
        <v>12</v>
      </c>
    </row>
    <row r="62" spans="2:54" ht="7.5" customHeight="1"/>
    <row r="63" spans="2:54" ht="18" customHeight="1">
      <c r="B63" s="1" t="s">
        <v>2907</v>
      </c>
      <c r="L63" s="6"/>
      <c r="M63" s="6"/>
      <c r="N63" s="6"/>
      <c r="O63" s="6"/>
      <c r="P63" s="6"/>
      <c r="Q63" s="6"/>
      <c r="R63" s="6"/>
      <c r="S63" s="6"/>
      <c r="T63" s="6"/>
      <c r="U63" s="6"/>
      <c r="V63" s="6"/>
      <c r="W63" s="6"/>
      <c r="X63" s="6"/>
      <c r="Y63" s="4"/>
      <c r="AB63" s="6"/>
      <c r="AC63" s="4"/>
      <c r="AD63" s="4"/>
      <c r="BA63" s="6"/>
      <c r="BB63" s="6"/>
    </row>
    <row r="64" spans="2:54" ht="17.100000000000001" customHeight="1">
      <c r="D64" s="1293" t="s">
        <v>2445</v>
      </c>
      <c r="E64" s="1293"/>
      <c r="F64" s="1293"/>
      <c r="G64" s="448" t="str">
        <f>IF(G45="","",SUM(,G45,G53,G61))</f>
        <v/>
      </c>
      <c r="H64" s="1" t="s">
        <v>12</v>
      </c>
      <c r="I64" s="449"/>
      <c r="L64" s="6"/>
      <c r="M64" s="6"/>
      <c r="N64" s="6"/>
      <c r="O64" s="6"/>
      <c r="P64" s="6"/>
      <c r="Q64" s="6"/>
      <c r="R64" s="6"/>
      <c r="S64" s="6"/>
      <c r="T64" s="6"/>
      <c r="U64" s="6"/>
      <c r="V64" s="6"/>
      <c r="W64" s="6"/>
      <c r="X64" s="6"/>
      <c r="Y64" s="4"/>
      <c r="AB64" s="6"/>
      <c r="AC64" s="4"/>
      <c r="AD64" s="4"/>
      <c r="BA64" s="6"/>
      <c r="BB64" s="6"/>
    </row>
    <row r="65" spans="1:54" ht="17.100000000000001" customHeight="1">
      <c r="D65" s="1293" t="s">
        <v>2461</v>
      </c>
      <c r="E65" s="1293"/>
      <c r="F65" s="1293"/>
      <c r="G65" s="448" t="str">
        <f>IF(G64="","",IF(G64&lt;=G9*2,G64,G9*2))</f>
        <v/>
      </c>
      <c r="H65" s="1" t="s">
        <v>12</v>
      </c>
      <c r="I65" s="449"/>
      <c r="L65" s="6"/>
      <c r="M65" s="6"/>
      <c r="N65" s="6"/>
      <c r="O65" s="6"/>
      <c r="P65" s="6"/>
      <c r="Q65" s="6"/>
      <c r="R65" s="6"/>
      <c r="S65" s="6"/>
      <c r="T65" s="6"/>
      <c r="U65" s="6"/>
      <c r="V65" s="6"/>
      <c r="W65" s="6"/>
      <c r="X65" s="6"/>
      <c r="Y65" s="4"/>
      <c r="AB65" s="6"/>
      <c r="AC65" s="4"/>
      <c r="AD65" s="4"/>
      <c r="BA65" s="6"/>
      <c r="BB65" s="6"/>
    </row>
    <row r="66" spans="1:54">
      <c r="C66" s="463"/>
      <c r="D66" s="453"/>
      <c r="E66" s="453"/>
      <c r="F66" s="453"/>
      <c r="G66" s="453"/>
      <c r="H66" s="453"/>
      <c r="I66" s="453"/>
      <c r="J66" s="453"/>
    </row>
    <row r="67" spans="1:54">
      <c r="C67" s="463"/>
      <c r="H67" s="453"/>
      <c r="I67" s="453"/>
      <c r="J67" s="453"/>
    </row>
    <row r="68" spans="1:54">
      <c r="G68" s="5"/>
      <c r="H68" s="5"/>
      <c r="I68" s="5"/>
      <c r="J68" s="5"/>
    </row>
    <row r="69" spans="1:54">
      <c r="G69" s="5"/>
      <c r="H69" s="5"/>
      <c r="I69" s="5"/>
      <c r="J69" s="5"/>
    </row>
    <row r="70" spans="1:54">
      <c r="A70" s="25"/>
      <c r="B70" s="25"/>
      <c r="C70" s="25"/>
      <c r="D70" s="25"/>
      <c r="E70" s="25"/>
      <c r="F70" s="25"/>
      <c r="G70" s="25"/>
      <c r="H70" s="25"/>
      <c r="I70" s="25"/>
      <c r="J70" s="25"/>
      <c r="K70" s="25"/>
    </row>
    <row r="71" spans="1:54" ht="36" customHeight="1">
      <c r="A71" s="25"/>
      <c r="B71" s="1334"/>
      <c r="C71" s="1335"/>
      <c r="D71" s="1335"/>
      <c r="E71" s="1335"/>
      <c r="F71" s="1334"/>
      <c r="G71" s="1334"/>
      <c r="H71" s="1334"/>
      <c r="I71" s="1334"/>
      <c r="J71" s="1334"/>
      <c r="K71" s="25"/>
    </row>
    <row r="72" spans="1:54" ht="36" customHeight="1">
      <c r="A72" s="25"/>
      <c r="B72" s="1297"/>
      <c r="C72" s="1297"/>
      <c r="D72" s="1297"/>
      <c r="E72" s="1297"/>
      <c r="F72" s="1297"/>
      <c r="G72" s="1297"/>
      <c r="H72" s="1297"/>
      <c r="I72" s="1297"/>
      <c r="J72" s="1297"/>
      <c r="K72" s="25"/>
    </row>
    <row r="73" spans="1:54" ht="36" customHeight="1">
      <c r="A73" s="25"/>
      <c r="B73" s="1334"/>
      <c r="C73" s="1335"/>
      <c r="D73" s="1335"/>
      <c r="E73" s="1335"/>
      <c r="F73" s="1334"/>
      <c r="G73" s="1334"/>
      <c r="H73" s="1334"/>
      <c r="I73" s="1334"/>
      <c r="J73" s="1334"/>
      <c r="K73" s="25"/>
    </row>
    <row r="74" spans="1:54">
      <c r="A74" s="25"/>
      <c r="B74" s="25"/>
      <c r="C74" s="25"/>
      <c r="D74" s="25"/>
      <c r="E74" s="25"/>
      <c r="F74" s="25"/>
      <c r="G74" s="25"/>
      <c r="H74" s="25"/>
      <c r="I74" s="25"/>
      <c r="J74" s="25"/>
      <c r="K74" s="25"/>
    </row>
    <row r="75" spans="1:54">
      <c r="A75" s="25"/>
      <c r="B75" s="25"/>
      <c r="C75" s="25"/>
      <c r="D75" s="25"/>
      <c r="E75" s="25"/>
      <c r="F75" s="25"/>
      <c r="G75" s="25"/>
      <c r="H75" s="25"/>
      <c r="I75" s="25"/>
      <c r="J75" s="25"/>
      <c r="K75" s="25"/>
    </row>
    <row r="76" spans="1:54" ht="36" customHeight="1">
      <c r="A76" s="25"/>
      <c r="B76" s="25"/>
      <c r="C76" s="1334"/>
      <c r="D76" s="1335"/>
      <c r="E76" s="1336"/>
      <c r="F76" s="1335"/>
      <c r="G76" s="1337"/>
      <c r="H76" s="1335"/>
      <c r="I76" s="1334"/>
      <c r="J76" s="1338"/>
      <c r="K76" s="25"/>
    </row>
    <row r="77" spans="1:54" ht="20.45" customHeight="1">
      <c r="A77" s="25"/>
      <c r="B77" s="25"/>
      <c r="C77" s="25"/>
      <c r="D77" s="25"/>
      <c r="E77" s="25"/>
      <c r="F77" s="25"/>
      <c r="G77" s="25"/>
      <c r="H77" s="464"/>
      <c r="I77" s="465"/>
      <c r="J77" s="25"/>
      <c r="K77" s="25"/>
    </row>
  </sheetData>
  <sheetProtection algorithmName="SHA-512" hashValue="IVd5FBeGnRxosEieMzcukXhMOWEKHNHuPy7y8l5lvTYYCvz5TWTngHRDkddtq6o8Q2HZV/5ZyBHiGxmRD3RTNQ==" saltValue="oe4Jl/9j9ImLJTDDuE6TXA==" spinCount="100000" sheet="1" formatCells="0" selectLockedCells="1"/>
  <mergeCells count="100">
    <mergeCell ref="C76:D76"/>
    <mergeCell ref="E76:F76"/>
    <mergeCell ref="G76:H76"/>
    <mergeCell ref="I76:J76"/>
    <mergeCell ref="B71:E71"/>
    <mergeCell ref="B73:E73"/>
    <mergeCell ref="B72:J72"/>
    <mergeCell ref="F71:J71"/>
    <mergeCell ref="F73:J73"/>
    <mergeCell ref="D64:F64"/>
    <mergeCell ref="D65:F65"/>
    <mergeCell ref="D60:F60"/>
    <mergeCell ref="G60:I60"/>
    <mergeCell ref="D61:F61"/>
    <mergeCell ref="G61:I61"/>
    <mergeCell ref="D58:F58"/>
    <mergeCell ref="G58:I58"/>
    <mergeCell ref="D57:F57"/>
    <mergeCell ref="G57:I57"/>
    <mergeCell ref="D55:F55"/>
    <mergeCell ref="G55:I55"/>
    <mergeCell ref="D59:F59"/>
    <mergeCell ref="G59:I59"/>
    <mergeCell ref="D52:F52"/>
    <mergeCell ref="G52:I52"/>
    <mergeCell ref="D45:F45"/>
    <mergeCell ref="G45:I45"/>
    <mergeCell ref="D48:F48"/>
    <mergeCell ref="G48:I48"/>
    <mergeCell ref="D49:F49"/>
    <mergeCell ref="G49:I49"/>
    <mergeCell ref="D51:F51"/>
    <mergeCell ref="G51:I51"/>
    <mergeCell ref="D53:F53"/>
    <mergeCell ref="G53:I53"/>
    <mergeCell ref="D56:F56"/>
    <mergeCell ref="G56:I56"/>
    <mergeCell ref="D42:F42"/>
    <mergeCell ref="D50:F50"/>
    <mergeCell ref="G42:I42"/>
    <mergeCell ref="G50:I50"/>
    <mergeCell ref="D47:F47"/>
    <mergeCell ref="G47:I47"/>
    <mergeCell ref="D43:F43"/>
    <mergeCell ref="G43:I43"/>
    <mergeCell ref="D44:F44"/>
    <mergeCell ref="G44:I44"/>
    <mergeCell ref="D41:F41"/>
    <mergeCell ref="G41:I41"/>
    <mergeCell ref="D31:F31"/>
    <mergeCell ref="G31:I31"/>
    <mergeCell ref="D32:F32"/>
    <mergeCell ref="D39:F39"/>
    <mergeCell ref="G39:I39"/>
    <mergeCell ref="D33:F33"/>
    <mergeCell ref="G33:I33"/>
    <mergeCell ref="D34:F34"/>
    <mergeCell ref="G34:I34"/>
    <mergeCell ref="D35:F35"/>
    <mergeCell ref="G35:I35"/>
    <mergeCell ref="G32:I32"/>
    <mergeCell ref="D40:F40"/>
    <mergeCell ref="G40:I40"/>
    <mergeCell ref="D21:F21"/>
    <mergeCell ref="G21:I21"/>
    <mergeCell ref="D30:F30"/>
    <mergeCell ref="G30:I30"/>
    <mergeCell ref="D23:F23"/>
    <mergeCell ref="D29:F29"/>
    <mergeCell ref="G29:I29"/>
    <mergeCell ref="D26:F26"/>
    <mergeCell ref="G26:I26"/>
    <mergeCell ref="D24:F24"/>
    <mergeCell ref="G24:I24"/>
    <mergeCell ref="D27:F27"/>
    <mergeCell ref="G27:I27"/>
    <mergeCell ref="G23:I23"/>
    <mergeCell ref="D25:F25"/>
    <mergeCell ref="G25:I25"/>
    <mergeCell ref="C6:E6"/>
    <mergeCell ref="G17:I17"/>
    <mergeCell ref="D18:F18"/>
    <mergeCell ref="G18:I18"/>
    <mergeCell ref="F6:J6"/>
    <mergeCell ref="BC6:BE6"/>
    <mergeCell ref="D22:F22"/>
    <mergeCell ref="G22:I22"/>
    <mergeCell ref="BF6:BJ6"/>
    <mergeCell ref="D19:F19"/>
    <mergeCell ref="D9:E9"/>
    <mergeCell ref="D14:F14"/>
    <mergeCell ref="G14:I14"/>
    <mergeCell ref="D16:F16"/>
    <mergeCell ref="D13:F13"/>
    <mergeCell ref="G13:I13"/>
    <mergeCell ref="G16:I16"/>
    <mergeCell ref="G19:I19"/>
    <mergeCell ref="D15:F15"/>
    <mergeCell ref="G15:I15"/>
    <mergeCell ref="D17:F17"/>
  </mergeCells>
  <phoneticPr fontId="42"/>
  <pageMargins left="0.70866141732283472" right="0.70866141732283472" top="0.74803149606299213" bottom="0.74803149606299213" header="0.31496062992125984" footer="0.31496062992125984"/>
  <pageSetup paperSize="9" scale="99" orientation="portrait" blackAndWhite="1" r:id="rId1"/>
  <rowBreaks count="1" manualBreakCount="1">
    <brk id="37" max="11"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FFFF00"/>
  </sheetPr>
  <dimension ref="B1:BM159"/>
  <sheetViews>
    <sheetView view="pageBreakPreview" zoomScale="115" zoomScaleNormal="100" zoomScaleSheetLayoutView="115" workbookViewId="0">
      <selection activeCell="K3" sqref="K3:L3"/>
    </sheetView>
  </sheetViews>
  <sheetFormatPr defaultColWidth="9" defaultRowHeight="13.5"/>
  <cols>
    <col min="1" max="1" width="1.625" style="1" customWidth="1"/>
    <col min="2" max="2" width="2.625" style="1" customWidth="1"/>
    <col min="3" max="3" width="2.5" style="1" customWidth="1"/>
    <col min="4" max="10" width="10.625" style="1" customWidth="1"/>
    <col min="11" max="11" width="1.75" style="1" customWidth="1"/>
    <col min="12" max="12" width="2.25" style="1" customWidth="1"/>
    <col min="13" max="13" width="36.375" style="1" customWidth="1"/>
    <col min="14" max="16384" width="9" style="1"/>
  </cols>
  <sheetData>
    <row r="1" spans="2:65" ht="18" customHeight="1">
      <c r="B1" s="1" t="s">
        <v>2730</v>
      </c>
    </row>
    <row r="2" spans="2:65" ht="18" customHeight="1">
      <c r="B2" s="431" t="s">
        <v>6</v>
      </c>
    </row>
    <row r="3" spans="2:65" ht="7.5" customHeight="1"/>
    <row r="4" spans="2:65" ht="7.5" customHeight="1"/>
    <row r="5" spans="2:65" ht="16.149999999999999" customHeight="1">
      <c r="B5" s="1" t="s">
        <v>2916</v>
      </c>
      <c r="L5" s="6"/>
      <c r="M5" s="439"/>
      <c r="N5" s="439"/>
      <c r="O5" s="439"/>
      <c r="P5" s="439"/>
      <c r="Q5" s="439"/>
      <c r="R5" s="439"/>
      <c r="S5" s="439"/>
      <c r="T5" s="439"/>
      <c r="U5" s="6"/>
      <c r="V5" s="6"/>
      <c r="W5" s="6"/>
      <c r="X5" s="6"/>
      <c r="Y5" s="6"/>
      <c r="Z5" s="6"/>
      <c r="AA5" s="4"/>
      <c r="AB5" s="4"/>
      <c r="AC5" s="4"/>
      <c r="BB5" s="1" t="s">
        <v>2713</v>
      </c>
      <c r="BL5" s="6"/>
    </row>
    <row r="6" spans="2:65" ht="5.45" customHeight="1">
      <c r="L6" s="6"/>
      <c r="M6" s="439"/>
      <c r="N6" s="439"/>
      <c r="O6" s="439"/>
      <c r="P6" s="439"/>
      <c r="Q6" s="439"/>
      <c r="R6" s="439"/>
      <c r="S6" s="439"/>
      <c r="T6" s="439"/>
      <c r="U6" s="6"/>
      <c r="V6" s="6"/>
      <c r="W6" s="6"/>
      <c r="X6" s="6"/>
      <c r="Y6" s="6"/>
      <c r="Z6" s="6"/>
      <c r="AA6" s="4"/>
      <c r="AB6" s="4"/>
      <c r="AC6" s="4"/>
      <c r="BL6" s="6"/>
    </row>
    <row r="7" spans="2:65" ht="31.15" customHeight="1">
      <c r="C7" s="1181" t="s">
        <v>2902</v>
      </c>
      <c r="D7" s="1182"/>
      <c r="E7" s="1183"/>
      <c r="F7" s="1252"/>
      <c r="G7" s="1253"/>
      <c r="H7" s="1253"/>
      <c r="I7" s="1253"/>
      <c r="J7" s="1254"/>
      <c r="L7" s="6"/>
      <c r="M7" s="439"/>
      <c r="N7" s="439"/>
      <c r="O7" s="439"/>
      <c r="P7" s="439"/>
      <c r="Q7" s="439"/>
      <c r="R7" s="439"/>
      <c r="S7" s="439"/>
      <c r="T7" s="439"/>
      <c r="U7" s="6"/>
      <c r="V7" s="6"/>
      <c r="W7" s="6"/>
      <c r="X7" s="6"/>
      <c r="Y7" s="6"/>
      <c r="Z7" s="6"/>
      <c r="AA7" s="4"/>
      <c r="AB7" s="4"/>
      <c r="AC7" s="4"/>
      <c r="BC7" s="1270" t="s">
        <v>2714</v>
      </c>
      <c r="BD7" s="1270"/>
      <c r="BE7" s="1270"/>
      <c r="BF7" s="1249" t="str">
        <f>IF('[6]第４号（太陽光,蓄電池）'!BE17="","",'[6]第４号（太陽光,蓄電池）'!BE17)</f>
        <v>○○県○○市○○町１－１－１</v>
      </c>
      <c r="BG7" s="1250"/>
      <c r="BH7" s="1250"/>
      <c r="BI7" s="1250"/>
      <c r="BJ7" s="1251"/>
      <c r="BL7" s="6"/>
    </row>
    <row r="8" spans="2:65" ht="7.9" customHeight="1">
      <c r="L8" s="6"/>
      <c r="M8" s="6"/>
      <c r="N8" s="6"/>
      <c r="O8" s="6"/>
      <c r="P8" s="6"/>
      <c r="Q8" s="6"/>
      <c r="R8" s="6"/>
      <c r="S8" s="6"/>
      <c r="T8" s="6"/>
      <c r="U8" s="6"/>
      <c r="V8" s="6"/>
      <c r="W8" s="6"/>
      <c r="X8" s="6"/>
      <c r="Y8" s="4"/>
      <c r="AB8" s="6"/>
      <c r="AC8" s="4"/>
      <c r="AD8" s="4"/>
      <c r="BL8" s="6"/>
      <c r="BM8" s="6"/>
    </row>
    <row r="9" spans="2:65" ht="18" customHeight="1">
      <c r="B9" s="1" t="s">
        <v>2908</v>
      </c>
    </row>
    <row r="10" spans="2:65" ht="18" customHeight="1">
      <c r="D10" s="994" t="s">
        <v>263</v>
      </c>
      <c r="E10" s="994"/>
      <c r="F10" s="2"/>
      <c r="G10" s="460" t="str">
        <f>IF(G15="","",ROUNDDOWN(SUM(G20,G29,G38),0))</f>
        <v/>
      </c>
      <c r="H10" s="1" t="s">
        <v>1</v>
      </c>
      <c r="M10" s="6" t="s">
        <v>2125</v>
      </c>
    </row>
    <row r="11" spans="2:65" ht="7.15" customHeight="1">
      <c r="D11" s="2"/>
      <c r="E11" s="2"/>
      <c r="F11" s="2"/>
    </row>
    <row r="12" spans="2:65" ht="18" customHeight="1">
      <c r="B12" s="1" t="s">
        <v>2909</v>
      </c>
      <c r="M12" s="6"/>
    </row>
    <row r="13" spans="2:65" ht="18" hidden="1" customHeight="1">
      <c r="C13" s="323" t="s">
        <v>277</v>
      </c>
      <c r="D13" s="1255" t="s">
        <v>2269</v>
      </c>
      <c r="E13" s="1256"/>
      <c r="F13" s="1257"/>
      <c r="G13" s="1319"/>
      <c r="H13" s="1322"/>
      <c r="I13" s="1323"/>
      <c r="L13" s="6"/>
      <c r="M13" s="461"/>
      <c r="N13" s="461"/>
      <c r="O13" s="461"/>
      <c r="P13" s="461"/>
      <c r="Q13" s="461"/>
      <c r="R13" s="461"/>
      <c r="S13" s="461"/>
      <c r="T13" s="461"/>
      <c r="U13" s="462"/>
      <c r="V13" s="6"/>
      <c r="W13" s="6"/>
      <c r="X13" s="6"/>
      <c r="Y13" s="4"/>
      <c r="Z13" s="4"/>
      <c r="AA13" s="4"/>
    </row>
    <row r="14" spans="2:65" ht="17.100000000000001" customHeight="1">
      <c r="C14" s="323" t="s">
        <v>2277</v>
      </c>
      <c r="D14" s="1267" t="s">
        <v>239</v>
      </c>
      <c r="E14" s="1268"/>
      <c r="F14" s="1269"/>
      <c r="G14" s="1244"/>
      <c r="H14" s="1280"/>
      <c r="I14" s="1281"/>
    </row>
    <row r="15" spans="2:65" ht="17.100000000000001" customHeight="1">
      <c r="D15" s="1261" t="s">
        <v>241</v>
      </c>
      <c r="E15" s="1262"/>
      <c r="F15" s="1263"/>
      <c r="G15" s="1236"/>
      <c r="H15" s="1239"/>
      <c r="I15" s="1240"/>
      <c r="J15" s="1" t="s">
        <v>275</v>
      </c>
    </row>
    <row r="16" spans="2:65" ht="17.100000000000001" customHeight="1">
      <c r="D16" s="1261" t="s">
        <v>242</v>
      </c>
      <c r="E16" s="1262"/>
      <c r="F16" s="1263"/>
      <c r="G16" s="1230"/>
      <c r="H16" s="1231"/>
      <c r="I16" s="1232"/>
      <c r="J16" s="1" t="s">
        <v>244</v>
      </c>
    </row>
    <row r="17" spans="3:27" ht="17.100000000000001" customHeight="1">
      <c r="D17" s="1261" t="s">
        <v>243</v>
      </c>
      <c r="E17" s="1262"/>
      <c r="F17" s="1263"/>
      <c r="G17" s="1351">
        <v>9.8000000000000007</v>
      </c>
      <c r="H17" s="1352"/>
      <c r="I17" s="1353"/>
      <c r="J17" s="1" t="s">
        <v>276</v>
      </c>
    </row>
    <row r="18" spans="3:27" ht="17.100000000000001" customHeight="1">
      <c r="D18" s="1261" t="s">
        <v>246</v>
      </c>
      <c r="E18" s="1262"/>
      <c r="F18" s="1263"/>
      <c r="G18" s="1230"/>
      <c r="H18" s="1231"/>
      <c r="I18" s="1232"/>
      <c r="J18" s="1" t="s">
        <v>245</v>
      </c>
    </row>
    <row r="19" spans="3:27" ht="17.100000000000001" customHeight="1">
      <c r="D19" s="1261" t="s">
        <v>247</v>
      </c>
      <c r="E19" s="1262"/>
      <c r="F19" s="1263"/>
      <c r="G19" s="1230"/>
      <c r="H19" s="1231"/>
      <c r="I19" s="1232"/>
      <c r="J19" s="1" t="s">
        <v>245</v>
      </c>
    </row>
    <row r="20" spans="3:27" ht="17.100000000000001" customHeight="1">
      <c r="D20" s="1264" t="s">
        <v>240</v>
      </c>
      <c r="E20" s="1265"/>
      <c r="F20" s="1266"/>
      <c r="G20" s="1339" t="str">
        <f>IF(G14="","",ROUNDDOWN((G15*G16*G17*G18/100*G19/100),0))</f>
        <v/>
      </c>
      <c r="H20" s="1340"/>
      <c r="I20" s="1341"/>
      <c r="J20" s="1" t="s">
        <v>1</v>
      </c>
    </row>
    <row r="21" spans="3:27" ht="7.5" customHeight="1"/>
    <row r="22" spans="3:27" ht="18" hidden="1" customHeight="1">
      <c r="C22" s="323"/>
      <c r="D22" s="1255" t="s">
        <v>2269</v>
      </c>
      <c r="E22" s="1256"/>
      <c r="F22" s="1257"/>
      <c r="G22" s="1319"/>
      <c r="H22" s="1322"/>
      <c r="I22" s="1323"/>
      <c r="L22" s="6"/>
      <c r="M22" s="461"/>
      <c r="N22" s="461"/>
      <c r="O22" s="461"/>
      <c r="P22" s="461"/>
      <c r="Q22" s="461"/>
      <c r="R22" s="461"/>
      <c r="S22" s="461"/>
      <c r="T22" s="461"/>
      <c r="U22" s="462"/>
      <c r="V22" s="6"/>
      <c r="W22" s="6"/>
      <c r="X22" s="6"/>
      <c r="Y22" s="4"/>
      <c r="Z22" s="4"/>
      <c r="AA22" s="4"/>
    </row>
    <row r="23" spans="3:27" ht="17.100000000000001" customHeight="1">
      <c r="C23" s="323" t="s">
        <v>2278</v>
      </c>
      <c r="D23" s="1267" t="s">
        <v>239</v>
      </c>
      <c r="E23" s="1268"/>
      <c r="F23" s="1269"/>
      <c r="G23" s="1244"/>
      <c r="H23" s="1280"/>
      <c r="I23" s="1281"/>
    </row>
    <row r="24" spans="3:27" ht="17.100000000000001" customHeight="1">
      <c r="D24" s="1261" t="s">
        <v>241</v>
      </c>
      <c r="E24" s="1262"/>
      <c r="F24" s="1263"/>
      <c r="G24" s="1236"/>
      <c r="H24" s="1239"/>
      <c r="I24" s="1240"/>
      <c r="J24" s="1" t="s">
        <v>275</v>
      </c>
    </row>
    <row r="25" spans="3:27" ht="17.100000000000001" customHeight="1">
      <c r="D25" s="1261" t="s">
        <v>242</v>
      </c>
      <c r="E25" s="1262"/>
      <c r="F25" s="1263"/>
      <c r="G25" s="1230"/>
      <c r="H25" s="1231"/>
      <c r="I25" s="1232"/>
      <c r="J25" s="1" t="s">
        <v>244</v>
      </c>
    </row>
    <row r="26" spans="3:27" ht="17.100000000000001" customHeight="1">
      <c r="D26" s="1261" t="s">
        <v>243</v>
      </c>
      <c r="E26" s="1262"/>
      <c r="F26" s="1263"/>
      <c r="G26" s="1351">
        <v>9.8000000000000007</v>
      </c>
      <c r="H26" s="1352"/>
      <c r="I26" s="1353"/>
      <c r="J26" s="1" t="s">
        <v>276</v>
      </c>
    </row>
    <row r="27" spans="3:27" ht="17.100000000000001" customHeight="1">
      <c r="D27" s="1261" t="s">
        <v>246</v>
      </c>
      <c r="E27" s="1262"/>
      <c r="F27" s="1263"/>
      <c r="G27" s="1230"/>
      <c r="H27" s="1231"/>
      <c r="I27" s="1232"/>
      <c r="J27" s="1" t="s">
        <v>245</v>
      </c>
    </row>
    <row r="28" spans="3:27" ht="17.100000000000001" customHeight="1">
      <c r="D28" s="1261" t="s">
        <v>247</v>
      </c>
      <c r="E28" s="1262"/>
      <c r="F28" s="1263"/>
      <c r="G28" s="1230"/>
      <c r="H28" s="1231"/>
      <c r="I28" s="1232"/>
      <c r="J28" s="1" t="s">
        <v>245</v>
      </c>
    </row>
    <row r="29" spans="3:27" ht="17.100000000000001" customHeight="1">
      <c r="D29" s="1264" t="s">
        <v>240</v>
      </c>
      <c r="E29" s="1265"/>
      <c r="F29" s="1266"/>
      <c r="G29" s="1339" t="str">
        <f>IF(G23="","",ROUNDDOWN((G24*G25*G26*G27/100*G28/100),0))</f>
        <v/>
      </c>
      <c r="H29" s="1340"/>
      <c r="I29" s="1341"/>
      <c r="J29" s="1" t="s">
        <v>1</v>
      </c>
    </row>
    <row r="30" spans="3:27" ht="7.5" customHeight="1"/>
    <row r="31" spans="3:27" ht="18" hidden="1" customHeight="1">
      <c r="C31" s="323"/>
      <c r="D31" s="1255" t="s">
        <v>2269</v>
      </c>
      <c r="E31" s="1256"/>
      <c r="F31" s="1257"/>
      <c r="G31" s="1319"/>
      <c r="H31" s="1322"/>
      <c r="I31" s="1323"/>
      <c r="L31" s="6"/>
      <c r="M31" s="461"/>
      <c r="N31" s="461"/>
      <c r="O31" s="461"/>
      <c r="P31" s="461"/>
      <c r="Q31" s="461"/>
      <c r="R31" s="461"/>
      <c r="S31" s="461"/>
      <c r="T31" s="461"/>
      <c r="U31" s="462"/>
      <c r="V31" s="6"/>
      <c r="W31" s="6"/>
      <c r="X31" s="6"/>
      <c r="Y31" s="4"/>
      <c r="Z31" s="4"/>
      <c r="AA31" s="4"/>
    </row>
    <row r="32" spans="3:27" ht="17.100000000000001" customHeight="1">
      <c r="C32" s="323" t="s">
        <v>2279</v>
      </c>
      <c r="D32" s="1267" t="s">
        <v>239</v>
      </c>
      <c r="E32" s="1268"/>
      <c r="F32" s="1269"/>
      <c r="G32" s="1244"/>
      <c r="H32" s="1280"/>
      <c r="I32" s="1281"/>
    </row>
    <row r="33" spans="2:27" ht="17.100000000000001" customHeight="1">
      <c r="D33" s="1261" t="s">
        <v>241</v>
      </c>
      <c r="E33" s="1262"/>
      <c r="F33" s="1263"/>
      <c r="G33" s="1236"/>
      <c r="H33" s="1239"/>
      <c r="I33" s="1240"/>
      <c r="J33" s="1" t="s">
        <v>275</v>
      </c>
    </row>
    <row r="34" spans="2:27" ht="17.100000000000001" customHeight="1">
      <c r="D34" s="1261" t="s">
        <v>242</v>
      </c>
      <c r="E34" s="1262"/>
      <c r="F34" s="1263"/>
      <c r="G34" s="1230"/>
      <c r="H34" s="1231"/>
      <c r="I34" s="1232"/>
      <c r="J34" s="1" t="s">
        <v>244</v>
      </c>
    </row>
    <row r="35" spans="2:27" ht="17.100000000000001" customHeight="1">
      <c r="D35" s="1261" t="s">
        <v>243</v>
      </c>
      <c r="E35" s="1262"/>
      <c r="F35" s="1263"/>
      <c r="G35" s="1351">
        <v>9.8000000000000007</v>
      </c>
      <c r="H35" s="1352"/>
      <c r="I35" s="1353"/>
      <c r="J35" s="1" t="s">
        <v>276</v>
      </c>
    </row>
    <row r="36" spans="2:27" ht="17.100000000000001" customHeight="1">
      <c r="D36" s="1261" t="s">
        <v>246</v>
      </c>
      <c r="E36" s="1262"/>
      <c r="F36" s="1263"/>
      <c r="G36" s="1230"/>
      <c r="H36" s="1231"/>
      <c r="I36" s="1232"/>
      <c r="J36" s="1" t="s">
        <v>245</v>
      </c>
    </row>
    <row r="37" spans="2:27" ht="17.100000000000001" customHeight="1">
      <c r="D37" s="1261" t="s">
        <v>247</v>
      </c>
      <c r="E37" s="1262"/>
      <c r="F37" s="1263"/>
      <c r="G37" s="1230"/>
      <c r="H37" s="1231"/>
      <c r="I37" s="1232"/>
      <c r="J37" s="1" t="s">
        <v>245</v>
      </c>
    </row>
    <row r="38" spans="2:27" ht="17.100000000000001" customHeight="1">
      <c r="D38" s="1264" t="s">
        <v>240</v>
      </c>
      <c r="E38" s="1265"/>
      <c r="F38" s="1266"/>
      <c r="G38" s="1339" t="str">
        <f>IF(G32="","",ROUNDDOWN((G33*G34*G35*G36/100*G37/100),0))</f>
        <v/>
      </c>
      <c r="H38" s="1340"/>
      <c r="I38" s="1341"/>
      <c r="J38" s="1" t="s">
        <v>1</v>
      </c>
    </row>
    <row r="39" spans="2:27" ht="7.5" customHeight="1"/>
    <row r="40" spans="2:27" ht="7.5" customHeight="1"/>
    <row r="41" spans="2:27" ht="18" customHeight="1">
      <c r="B41" s="1" t="s">
        <v>2910</v>
      </c>
    </row>
    <row r="42" spans="2:27" ht="18" customHeight="1">
      <c r="C42" s="323" t="s">
        <v>277</v>
      </c>
      <c r="D42" s="1255" t="s">
        <v>2269</v>
      </c>
      <c r="E42" s="1256"/>
      <c r="F42" s="1257"/>
      <c r="G42" s="1324"/>
      <c r="H42" s="1325"/>
      <c r="I42" s="1326"/>
      <c r="L42" s="6"/>
      <c r="M42" s="461"/>
      <c r="N42" s="461"/>
      <c r="O42" s="461"/>
      <c r="P42" s="461"/>
      <c r="Q42" s="461"/>
      <c r="R42" s="461"/>
      <c r="S42" s="461"/>
      <c r="T42" s="461"/>
      <c r="U42" s="462"/>
      <c r="V42" s="6"/>
      <c r="W42" s="6"/>
      <c r="X42" s="6"/>
      <c r="Y42" s="4"/>
      <c r="Z42" s="4"/>
      <c r="AA42" s="4"/>
    </row>
    <row r="43" spans="2:27" ht="17.100000000000001" customHeight="1">
      <c r="C43" s="323"/>
      <c r="D43" s="1261" t="s">
        <v>17</v>
      </c>
      <c r="E43" s="1262"/>
      <c r="F43" s="1263"/>
      <c r="G43" s="1236"/>
      <c r="H43" s="1237"/>
      <c r="I43" s="1238"/>
    </row>
    <row r="44" spans="2:27" ht="17.100000000000001" customHeight="1">
      <c r="D44" s="1261" t="s">
        <v>15</v>
      </c>
      <c r="E44" s="1262"/>
      <c r="F44" s="1263"/>
      <c r="G44" s="1236"/>
      <c r="H44" s="1239"/>
      <c r="I44" s="1240"/>
    </row>
    <row r="45" spans="2:27" ht="17.100000000000001" customHeight="1">
      <c r="D45" s="1261" t="s">
        <v>2121</v>
      </c>
      <c r="E45" s="1262"/>
      <c r="F45" s="1263"/>
      <c r="G45" s="1236"/>
      <c r="H45" s="1327"/>
      <c r="I45" s="1328"/>
      <c r="L45" s="6"/>
      <c r="M45" s="6"/>
      <c r="N45" s="6"/>
      <c r="O45" s="6"/>
      <c r="P45" s="6"/>
      <c r="Q45" s="6"/>
      <c r="R45" s="6"/>
      <c r="S45" s="6"/>
      <c r="T45" s="6"/>
      <c r="U45" s="6"/>
      <c r="V45" s="6"/>
      <c r="W45" s="6"/>
      <c r="X45" s="6"/>
      <c r="Y45" s="4"/>
      <c r="Z45" s="4"/>
      <c r="AA45" s="4"/>
    </row>
    <row r="46" spans="2:27" ht="17.100000000000001" customHeight="1">
      <c r="D46" s="1261" t="s">
        <v>233</v>
      </c>
      <c r="E46" s="1262"/>
      <c r="F46" s="1263"/>
      <c r="G46" s="1271"/>
      <c r="H46" s="1286"/>
      <c r="I46" s="1287"/>
      <c r="J46" s="1" t="s">
        <v>1</v>
      </c>
    </row>
    <row r="47" spans="2:27" ht="17.100000000000001" customHeight="1">
      <c r="D47" s="1261" t="s">
        <v>238</v>
      </c>
      <c r="E47" s="1262"/>
      <c r="F47" s="1263"/>
      <c r="G47" s="1230"/>
      <c r="H47" s="1231"/>
      <c r="I47" s="1232"/>
      <c r="J47" s="1" t="s">
        <v>10</v>
      </c>
    </row>
    <row r="48" spans="2:27" ht="17.100000000000001" customHeight="1">
      <c r="D48" s="1264" t="s">
        <v>3</v>
      </c>
      <c r="E48" s="1265"/>
      <c r="F48" s="1266"/>
      <c r="G48" s="1339" t="str">
        <f>IF(G46="","",ROUNDDOWN((G46*G47),2))</f>
        <v/>
      </c>
      <c r="H48" s="1340"/>
      <c r="I48" s="1341"/>
      <c r="J48" s="1" t="s">
        <v>1</v>
      </c>
    </row>
    <row r="49" spans="3:27" ht="7.5" customHeight="1"/>
    <row r="50" spans="3:27" ht="18" customHeight="1">
      <c r="C50" s="323" t="s">
        <v>278</v>
      </c>
      <c r="D50" s="1255" t="s">
        <v>2269</v>
      </c>
      <c r="E50" s="1256"/>
      <c r="F50" s="1257"/>
      <c r="G50" s="1324"/>
      <c r="H50" s="1325"/>
      <c r="I50" s="1326"/>
      <c r="L50" s="6"/>
      <c r="M50" s="461"/>
      <c r="N50" s="461"/>
      <c r="O50" s="461"/>
      <c r="P50" s="461"/>
      <c r="Q50" s="461"/>
      <c r="R50" s="461"/>
      <c r="S50" s="461"/>
      <c r="T50" s="461"/>
      <c r="U50" s="462"/>
      <c r="V50" s="6"/>
      <c r="W50" s="6"/>
      <c r="X50" s="6"/>
      <c r="Y50" s="4"/>
      <c r="Z50" s="4"/>
      <c r="AA50" s="4"/>
    </row>
    <row r="51" spans="3:27" ht="17.100000000000001" customHeight="1">
      <c r="C51" s="323"/>
      <c r="D51" s="1261" t="s">
        <v>17</v>
      </c>
      <c r="E51" s="1262"/>
      <c r="F51" s="1263"/>
      <c r="G51" s="1236"/>
      <c r="H51" s="1237"/>
      <c r="I51" s="1238"/>
    </row>
    <row r="52" spans="3:27" ht="17.100000000000001" customHeight="1">
      <c r="D52" s="1261" t="s">
        <v>15</v>
      </c>
      <c r="E52" s="1262"/>
      <c r="F52" s="1263"/>
      <c r="G52" s="1236"/>
      <c r="H52" s="1239"/>
      <c r="I52" s="1240"/>
    </row>
    <row r="53" spans="3:27" ht="17.100000000000001" customHeight="1">
      <c r="D53" s="1261" t="s">
        <v>2121</v>
      </c>
      <c r="E53" s="1262"/>
      <c r="F53" s="1263"/>
      <c r="G53" s="1236"/>
      <c r="H53" s="1327"/>
      <c r="I53" s="1328"/>
      <c r="L53" s="6"/>
      <c r="M53" s="6"/>
      <c r="N53" s="6"/>
      <c r="O53" s="6"/>
      <c r="P53" s="6"/>
      <c r="Q53" s="6"/>
      <c r="R53" s="6"/>
      <c r="S53" s="6"/>
      <c r="T53" s="6"/>
      <c r="U53" s="6"/>
      <c r="V53" s="6"/>
      <c r="W53" s="6"/>
      <c r="X53" s="6"/>
      <c r="Y53" s="4"/>
      <c r="Z53" s="4"/>
      <c r="AA53" s="4"/>
    </row>
    <row r="54" spans="3:27" ht="17.100000000000001" customHeight="1">
      <c r="D54" s="1261" t="s">
        <v>233</v>
      </c>
      <c r="E54" s="1262"/>
      <c r="F54" s="1263"/>
      <c r="G54" s="1271"/>
      <c r="H54" s="1286"/>
      <c r="I54" s="1287"/>
      <c r="J54" s="1" t="s">
        <v>1</v>
      </c>
    </row>
    <row r="55" spans="3:27" ht="17.100000000000001" customHeight="1">
      <c r="D55" s="1261" t="s">
        <v>238</v>
      </c>
      <c r="E55" s="1262"/>
      <c r="F55" s="1263"/>
      <c r="G55" s="1230"/>
      <c r="H55" s="1231"/>
      <c r="I55" s="1232"/>
      <c r="J55" s="1" t="s">
        <v>10</v>
      </c>
    </row>
    <row r="56" spans="3:27" ht="17.100000000000001" customHeight="1">
      <c r="D56" s="1264" t="s">
        <v>3</v>
      </c>
      <c r="E56" s="1265"/>
      <c r="F56" s="1266"/>
      <c r="G56" s="1339" t="str">
        <f>IF(G54="","",ROUNDDOWN((G54*G55),2))</f>
        <v/>
      </c>
      <c r="H56" s="1340"/>
      <c r="I56" s="1341"/>
      <c r="J56" s="1" t="s">
        <v>1</v>
      </c>
    </row>
    <row r="57" spans="3:27" ht="7.5" customHeight="1"/>
    <row r="58" spans="3:27" ht="18" customHeight="1">
      <c r="C58" s="323" t="s">
        <v>2268</v>
      </c>
      <c r="D58" s="1255" t="s">
        <v>2269</v>
      </c>
      <c r="E58" s="1256"/>
      <c r="F58" s="1257"/>
      <c r="G58" s="1324"/>
      <c r="H58" s="1325"/>
      <c r="I58" s="1326"/>
      <c r="L58" s="6"/>
      <c r="M58" s="461"/>
      <c r="N58" s="461"/>
      <c r="O58" s="461"/>
      <c r="P58" s="461"/>
      <c r="Q58" s="461"/>
      <c r="R58" s="461"/>
      <c r="S58" s="461"/>
      <c r="T58" s="461"/>
      <c r="U58" s="462"/>
      <c r="V58" s="6"/>
      <c r="W58" s="6"/>
      <c r="X58" s="6"/>
      <c r="Y58" s="4"/>
      <c r="Z58" s="4"/>
      <c r="AA58" s="4"/>
    </row>
    <row r="59" spans="3:27" ht="17.100000000000001" customHeight="1">
      <c r="C59" s="323"/>
      <c r="D59" s="1261" t="s">
        <v>17</v>
      </c>
      <c r="E59" s="1262"/>
      <c r="F59" s="1263"/>
      <c r="G59" s="1236"/>
      <c r="H59" s="1237"/>
      <c r="I59" s="1238"/>
    </row>
    <row r="60" spans="3:27" ht="17.100000000000001" customHeight="1">
      <c r="D60" s="1261" t="s">
        <v>15</v>
      </c>
      <c r="E60" s="1262"/>
      <c r="F60" s="1263"/>
      <c r="G60" s="1236"/>
      <c r="H60" s="1239"/>
      <c r="I60" s="1240"/>
    </row>
    <row r="61" spans="3:27" ht="17.100000000000001" customHeight="1">
      <c r="D61" s="1261" t="s">
        <v>2121</v>
      </c>
      <c r="E61" s="1262"/>
      <c r="F61" s="1263"/>
      <c r="G61" s="1236"/>
      <c r="H61" s="1327"/>
      <c r="I61" s="1328"/>
      <c r="L61" s="6"/>
      <c r="M61" s="6"/>
      <c r="N61" s="6"/>
      <c r="O61" s="6"/>
      <c r="P61" s="6"/>
      <c r="Q61" s="6"/>
      <c r="R61" s="6"/>
      <c r="S61" s="6"/>
      <c r="T61" s="6"/>
      <c r="U61" s="6"/>
      <c r="V61" s="6"/>
      <c r="W61" s="6"/>
      <c r="X61" s="6"/>
      <c r="Y61" s="4"/>
      <c r="Z61" s="4"/>
      <c r="AA61" s="4"/>
    </row>
    <row r="62" spans="3:27" ht="17.100000000000001" customHeight="1">
      <c r="D62" s="1261" t="s">
        <v>233</v>
      </c>
      <c r="E62" s="1262"/>
      <c r="F62" s="1263"/>
      <c r="G62" s="1271"/>
      <c r="H62" s="1286"/>
      <c r="I62" s="1287"/>
      <c r="J62" s="1" t="s">
        <v>1</v>
      </c>
    </row>
    <row r="63" spans="3:27" ht="17.100000000000001" customHeight="1">
      <c r="D63" s="1261" t="s">
        <v>238</v>
      </c>
      <c r="E63" s="1262"/>
      <c r="F63" s="1263"/>
      <c r="G63" s="1230"/>
      <c r="H63" s="1231"/>
      <c r="I63" s="1232"/>
      <c r="J63" s="1" t="s">
        <v>10</v>
      </c>
    </row>
    <row r="64" spans="3:27" ht="17.100000000000001" customHeight="1">
      <c r="D64" s="1264" t="s">
        <v>3</v>
      </c>
      <c r="E64" s="1265"/>
      <c r="F64" s="1266"/>
      <c r="G64" s="1339" t="str">
        <f>IF(G62="","",ROUNDDOWN((G62*G63),2))</f>
        <v/>
      </c>
      <c r="H64" s="1340"/>
      <c r="I64" s="1341"/>
      <c r="J64" s="1" t="s">
        <v>1</v>
      </c>
    </row>
    <row r="65" spans="2:27" ht="18" customHeight="1">
      <c r="B65" s="1" t="s">
        <v>2911</v>
      </c>
    </row>
    <row r="66" spans="2:27" ht="18" customHeight="1">
      <c r="C66" s="323" t="s">
        <v>277</v>
      </c>
      <c r="D66" s="1255" t="s">
        <v>2269</v>
      </c>
      <c r="E66" s="1256"/>
      <c r="F66" s="1257"/>
      <c r="G66" s="1324"/>
      <c r="H66" s="1325"/>
      <c r="I66" s="1326"/>
      <c r="L66" s="6"/>
      <c r="M66" s="461"/>
      <c r="N66" s="461"/>
      <c r="O66" s="461"/>
      <c r="P66" s="461"/>
      <c r="Q66" s="461"/>
      <c r="R66" s="461"/>
      <c r="S66" s="461"/>
      <c r="T66" s="461"/>
      <c r="U66" s="462"/>
      <c r="V66" s="6"/>
      <c r="W66" s="6"/>
      <c r="X66" s="6"/>
      <c r="Y66" s="4"/>
      <c r="Z66" s="4"/>
      <c r="AA66" s="4"/>
    </row>
    <row r="67" spans="2:27" ht="17.100000000000001" customHeight="1">
      <c r="C67" s="323"/>
      <c r="D67" s="1261" t="s">
        <v>17</v>
      </c>
      <c r="E67" s="1262"/>
      <c r="F67" s="1263"/>
      <c r="G67" s="1236"/>
      <c r="H67" s="1237"/>
      <c r="I67" s="1238"/>
    </row>
    <row r="68" spans="2:27" ht="17.100000000000001" customHeight="1">
      <c r="D68" s="1261" t="s">
        <v>15</v>
      </c>
      <c r="E68" s="1262"/>
      <c r="F68" s="1263"/>
      <c r="G68" s="1236"/>
      <c r="H68" s="1239"/>
      <c r="I68" s="1240"/>
    </row>
    <row r="69" spans="2:27" ht="17.100000000000001" customHeight="1">
      <c r="D69" s="1261" t="s">
        <v>2121</v>
      </c>
      <c r="E69" s="1262"/>
      <c r="F69" s="1263"/>
      <c r="G69" s="1236"/>
      <c r="H69" s="1327"/>
      <c r="I69" s="1328"/>
      <c r="L69" s="6"/>
      <c r="M69" s="6"/>
      <c r="N69" s="6"/>
      <c r="O69" s="6"/>
      <c r="P69" s="6"/>
      <c r="Q69" s="6"/>
      <c r="R69" s="6"/>
      <c r="S69" s="6"/>
      <c r="T69" s="6"/>
      <c r="U69" s="6"/>
      <c r="V69" s="6"/>
      <c r="W69" s="6"/>
      <c r="X69" s="6"/>
      <c r="Y69" s="4"/>
      <c r="Z69" s="4"/>
      <c r="AA69" s="4"/>
    </row>
    <row r="70" spans="2:27" ht="17.100000000000001" customHeight="1">
      <c r="D70" s="1261" t="s">
        <v>233</v>
      </c>
      <c r="E70" s="1262"/>
      <c r="F70" s="1263"/>
      <c r="G70" s="1271"/>
      <c r="H70" s="1286"/>
      <c r="I70" s="1287"/>
      <c r="J70" s="1" t="s">
        <v>1</v>
      </c>
    </row>
    <row r="71" spans="2:27" ht="17.100000000000001" customHeight="1">
      <c r="D71" s="1261" t="s">
        <v>238</v>
      </c>
      <c r="E71" s="1262"/>
      <c r="F71" s="1263"/>
      <c r="G71" s="1230"/>
      <c r="H71" s="1231"/>
      <c r="I71" s="1232"/>
      <c r="J71" s="1" t="s">
        <v>10</v>
      </c>
    </row>
    <row r="72" spans="2:27" ht="17.100000000000001" customHeight="1">
      <c r="D72" s="1264" t="s">
        <v>3</v>
      </c>
      <c r="E72" s="1265"/>
      <c r="F72" s="1266"/>
      <c r="G72" s="1339" t="str">
        <f>IF(G70="","",ROUNDDOWN((G70*G71),2))</f>
        <v/>
      </c>
      <c r="H72" s="1340"/>
      <c r="I72" s="1341"/>
      <c r="J72" s="1" t="s">
        <v>1</v>
      </c>
    </row>
    <row r="73" spans="2:27" ht="7.5" customHeight="1"/>
    <row r="74" spans="2:27" ht="18" customHeight="1">
      <c r="C74" s="323" t="s">
        <v>278</v>
      </c>
      <c r="D74" s="1255" t="s">
        <v>2269</v>
      </c>
      <c r="E74" s="1256"/>
      <c r="F74" s="1257"/>
      <c r="G74" s="1324"/>
      <c r="H74" s="1325"/>
      <c r="I74" s="1326"/>
      <c r="L74" s="6"/>
      <c r="M74" s="461"/>
      <c r="N74" s="461"/>
      <c r="O74" s="461"/>
      <c r="P74" s="461"/>
      <c r="Q74" s="461"/>
      <c r="R74" s="461"/>
      <c r="S74" s="461"/>
      <c r="T74" s="461"/>
      <c r="U74" s="462"/>
      <c r="V74" s="6"/>
      <c r="W74" s="6"/>
      <c r="X74" s="6"/>
      <c r="Y74" s="4"/>
      <c r="Z74" s="4"/>
      <c r="AA74" s="4"/>
    </row>
    <row r="75" spans="2:27" ht="17.100000000000001" customHeight="1">
      <c r="C75" s="323"/>
      <c r="D75" s="1261" t="s">
        <v>17</v>
      </c>
      <c r="E75" s="1262"/>
      <c r="F75" s="1263"/>
      <c r="G75" s="1236"/>
      <c r="H75" s="1237"/>
      <c r="I75" s="1238"/>
    </row>
    <row r="76" spans="2:27" ht="17.100000000000001" customHeight="1">
      <c r="D76" s="1261" t="s">
        <v>15</v>
      </c>
      <c r="E76" s="1262"/>
      <c r="F76" s="1263"/>
      <c r="G76" s="1236"/>
      <c r="H76" s="1239"/>
      <c r="I76" s="1240"/>
    </row>
    <row r="77" spans="2:27" ht="17.100000000000001" customHeight="1">
      <c r="D77" s="1261" t="s">
        <v>2121</v>
      </c>
      <c r="E77" s="1262"/>
      <c r="F77" s="1263"/>
      <c r="G77" s="1236"/>
      <c r="H77" s="1327"/>
      <c r="I77" s="1328"/>
      <c r="L77" s="6"/>
      <c r="M77" s="6"/>
      <c r="N77" s="6"/>
      <c r="O77" s="6"/>
      <c r="P77" s="6"/>
      <c r="Q77" s="6"/>
      <c r="R77" s="6"/>
      <c r="S77" s="6"/>
      <c r="T77" s="6"/>
      <c r="U77" s="6"/>
      <c r="V77" s="6"/>
      <c r="W77" s="6"/>
      <c r="X77" s="6"/>
      <c r="Y77" s="4"/>
      <c r="Z77" s="4"/>
      <c r="AA77" s="4"/>
    </row>
    <row r="78" spans="2:27" ht="17.100000000000001" customHeight="1">
      <c r="D78" s="1261" t="s">
        <v>233</v>
      </c>
      <c r="E78" s="1262"/>
      <c r="F78" s="1263"/>
      <c r="G78" s="1271"/>
      <c r="H78" s="1286"/>
      <c r="I78" s="1287"/>
      <c r="J78" s="1" t="s">
        <v>1</v>
      </c>
    </row>
    <row r="79" spans="2:27" ht="17.100000000000001" customHeight="1">
      <c r="D79" s="1261" t="s">
        <v>238</v>
      </c>
      <c r="E79" s="1262"/>
      <c r="F79" s="1263"/>
      <c r="G79" s="1230"/>
      <c r="H79" s="1231"/>
      <c r="I79" s="1232"/>
      <c r="J79" s="1" t="s">
        <v>10</v>
      </c>
    </row>
    <row r="80" spans="2:27" ht="17.100000000000001" customHeight="1">
      <c r="D80" s="1264" t="s">
        <v>3</v>
      </c>
      <c r="E80" s="1265"/>
      <c r="F80" s="1266"/>
      <c r="G80" s="1339" t="str">
        <f>IF(G78="","",ROUNDDOWN((G78*G79),2))</f>
        <v/>
      </c>
      <c r="H80" s="1340"/>
      <c r="I80" s="1341"/>
      <c r="J80" s="1" t="s">
        <v>1</v>
      </c>
    </row>
    <row r="81" spans="2:27" ht="7.5" customHeight="1"/>
    <row r="82" spans="2:27" ht="18" customHeight="1">
      <c r="C82" s="323" t="s">
        <v>2268</v>
      </c>
      <c r="D82" s="1255" t="s">
        <v>2269</v>
      </c>
      <c r="E82" s="1256"/>
      <c r="F82" s="1257"/>
      <c r="G82" s="1324"/>
      <c r="H82" s="1325"/>
      <c r="I82" s="1326"/>
      <c r="L82" s="6"/>
      <c r="M82" s="461"/>
      <c r="N82" s="461"/>
      <c r="O82" s="461"/>
      <c r="P82" s="461"/>
      <c r="Q82" s="461"/>
      <c r="R82" s="461"/>
      <c r="S82" s="461"/>
      <c r="T82" s="461"/>
      <c r="U82" s="462"/>
      <c r="V82" s="6"/>
      <c r="W82" s="6"/>
      <c r="X82" s="6"/>
      <c r="Y82" s="4"/>
      <c r="Z82" s="4"/>
      <c r="AA82" s="4"/>
    </row>
    <row r="83" spans="2:27" ht="17.100000000000001" customHeight="1">
      <c r="C83" s="323"/>
      <c r="D83" s="1261" t="s">
        <v>17</v>
      </c>
      <c r="E83" s="1262"/>
      <c r="F83" s="1263"/>
      <c r="G83" s="1236"/>
      <c r="H83" s="1237"/>
      <c r="I83" s="1238"/>
    </row>
    <row r="84" spans="2:27" ht="17.100000000000001" customHeight="1">
      <c r="D84" s="1261" t="s">
        <v>15</v>
      </c>
      <c r="E84" s="1262"/>
      <c r="F84" s="1263"/>
      <c r="G84" s="1236"/>
      <c r="H84" s="1239"/>
      <c r="I84" s="1240"/>
    </row>
    <row r="85" spans="2:27" ht="17.100000000000001" customHeight="1">
      <c r="D85" s="1261" t="s">
        <v>2121</v>
      </c>
      <c r="E85" s="1262"/>
      <c r="F85" s="1263"/>
      <c r="G85" s="1236"/>
      <c r="H85" s="1327"/>
      <c r="I85" s="1328"/>
      <c r="L85" s="6"/>
      <c r="M85" s="6"/>
      <c r="N85" s="6"/>
      <c r="O85" s="6"/>
      <c r="P85" s="6"/>
      <c r="Q85" s="6"/>
      <c r="R85" s="6"/>
      <c r="S85" s="6"/>
      <c r="T85" s="6"/>
      <c r="U85" s="6"/>
      <c r="V85" s="6"/>
      <c r="W85" s="6"/>
      <c r="X85" s="6"/>
      <c r="Y85" s="4"/>
      <c r="Z85" s="4"/>
      <c r="AA85" s="4"/>
    </row>
    <row r="86" spans="2:27" ht="17.100000000000001" customHeight="1">
      <c r="D86" s="1261" t="s">
        <v>233</v>
      </c>
      <c r="E86" s="1262"/>
      <c r="F86" s="1263"/>
      <c r="G86" s="1271"/>
      <c r="H86" s="1286"/>
      <c r="I86" s="1287"/>
      <c r="J86" s="1" t="s">
        <v>1</v>
      </c>
    </row>
    <row r="87" spans="2:27" ht="17.100000000000001" customHeight="1">
      <c r="D87" s="1261" t="s">
        <v>238</v>
      </c>
      <c r="E87" s="1262"/>
      <c r="F87" s="1263"/>
      <c r="G87" s="1230"/>
      <c r="H87" s="1231"/>
      <c r="I87" s="1232"/>
      <c r="J87" s="1" t="s">
        <v>10</v>
      </c>
    </row>
    <row r="88" spans="2:27" ht="17.100000000000001" customHeight="1">
      <c r="D88" s="1264" t="s">
        <v>3</v>
      </c>
      <c r="E88" s="1265"/>
      <c r="F88" s="1266"/>
      <c r="G88" s="1339" t="str">
        <f>IF(G86="","",ROUNDDOWN((G86*G87),2))</f>
        <v/>
      </c>
      <c r="H88" s="1340"/>
      <c r="I88" s="1341"/>
      <c r="J88" s="1" t="s">
        <v>1</v>
      </c>
    </row>
    <row r="89" spans="2:27" ht="7.5" customHeight="1"/>
    <row r="90" spans="2:27" ht="7.5" customHeight="1"/>
    <row r="91" spans="2:27" ht="18" customHeight="1">
      <c r="B91" s="1" t="s">
        <v>2912</v>
      </c>
    </row>
    <row r="92" spans="2:27" ht="18" customHeight="1">
      <c r="C92" s="323" t="s">
        <v>277</v>
      </c>
      <c r="D92" s="1255" t="s">
        <v>2269</v>
      </c>
      <c r="E92" s="1256"/>
      <c r="F92" s="1257"/>
      <c r="G92" s="1324"/>
      <c r="H92" s="1325"/>
      <c r="I92" s="1326"/>
      <c r="L92" s="6"/>
      <c r="M92" s="461"/>
      <c r="N92" s="461"/>
      <c r="O92" s="461"/>
      <c r="P92" s="461"/>
      <c r="Q92" s="461"/>
      <c r="R92" s="461"/>
      <c r="S92" s="461"/>
      <c r="T92" s="461"/>
      <c r="U92" s="462"/>
      <c r="V92" s="6"/>
      <c r="W92" s="6"/>
      <c r="X92" s="6"/>
      <c r="Y92" s="4"/>
      <c r="Z92" s="4"/>
      <c r="AA92" s="4"/>
    </row>
    <row r="93" spans="2:27" ht="17.100000000000001" customHeight="1">
      <c r="C93" s="323"/>
      <c r="D93" s="1261" t="s">
        <v>17</v>
      </c>
      <c r="E93" s="1262"/>
      <c r="F93" s="1263"/>
      <c r="G93" s="1236"/>
      <c r="H93" s="1237"/>
      <c r="I93" s="1238"/>
    </row>
    <row r="94" spans="2:27" ht="17.100000000000001" customHeight="1">
      <c r="D94" s="1261" t="s">
        <v>15</v>
      </c>
      <c r="E94" s="1262"/>
      <c r="F94" s="1263"/>
      <c r="G94" s="1236"/>
      <c r="H94" s="1239"/>
      <c r="I94" s="1240"/>
    </row>
    <row r="95" spans="2:27" ht="17.100000000000001" customHeight="1">
      <c r="D95" s="1261" t="s">
        <v>2121</v>
      </c>
      <c r="E95" s="1262"/>
      <c r="F95" s="1263"/>
      <c r="G95" s="1236"/>
      <c r="H95" s="1327"/>
      <c r="I95" s="1328"/>
      <c r="L95" s="6"/>
      <c r="M95" s="6"/>
      <c r="N95" s="6"/>
      <c r="O95" s="6"/>
      <c r="P95" s="6"/>
      <c r="Q95" s="6"/>
      <c r="R95" s="6"/>
      <c r="S95" s="6"/>
      <c r="T95" s="6"/>
      <c r="U95" s="6"/>
      <c r="V95" s="6"/>
      <c r="W95" s="6"/>
      <c r="X95" s="6"/>
      <c r="Y95" s="4"/>
      <c r="Z95" s="4"/>
      <c r="AA95" s="4"/>
    </row>
    <row r="96" spans="2:27" ht="17.100000000000001" customHeight="1">
      <c r="D96" s="1261" t="s">
        <v>234</v>
      </c>
      <c r="E96" s="1262"/>
      <c r="F96" s="1263"/>
      <c r="G96" s="1271"/>
      <c r="H96" s="1286"/>
      <c r="I96" s="1287"/>
      <c r="J96" s="1" t="s">
        <v>1</v>
      </c>
    </row>
    <row r="97" spans="3:27" ht="17.100000000000001" customHeight="1">
      <c r="D97" s="1261" t="s">
        <v>238</v>
      </c>
      <c r="E97" s="1262"/>
      <c r="F97" s="1263"/>
      <c r="G97" s="1230"/>
      <c r="H97" s="1231"/>
      <c r="I97" s="1232"/>
      <c r="J97" s="1" t="s">
        <v>10</v>
      </c>
    </row>
    <row r="98" spans="3:27" ht="17.100000000000001" customHeight="1">
      <c r="D98" s="1264" t="s">
        <v>281</v>
      </c>
      <c r="E98" s="1265"/>
      <c r="F98" s="1266"/>
      <c r="G98" s="1339" t="str">
        <f>IF(G96="","",ROUNDDOWN((G96*G97),2))</f>
        <v/>
      </c>
      <c r="H98" s="1340"/>
      <c r="I98" s="1341"/>
      <c r="J98" s="1" t="s">
        <v>1</v>
      </c>
    </row>
    <row r="99" spans="3:27" ht="7.5" customHeight="1"/>
    <row r="100" spans="3:27" ht="18" customHeight="1">
      <c r="C100" s="323" t="s">
        <v>278</v>
      </c>
      <c r="D100" s="1255" t="s">
        <v>2269</v>
      </c>
      <c r="E100" s="1256"/>
      <c r="F100" s="1257"/>
      <c r="G100" s="1324"/>
      <c r="H100" s="1325"/>
      <c r="I100" s="1326"/>
      <c r="L100" s="6"/>
      <c r="M100" s="461"/>
      <c r="N100" s="461"/>
      <c r="O100" s="461"/>
      <c r="P100" s="461"/>
      <c r="Q100" s="461"/>
      <c r="R100" s="461"/>
      <c r="S100" s="461"/>
      <c r="T100" s="461"/>
      <c r="U100" s="462"/>
      <c r="V100" s="6"/>
      <c r="W100" s="6"/>
      <c r="X100" s="6"/>
      <c r="Y100" s="4"/>
      <c r="Z100" s="4"/>
      <c r="AA100" s="4"/>
    </row>
    <row r="101" spans="3:27" ht="17.100000000000001" customHeight="1">
      <c r="C101" s="323"/>
      <c r="D101" s="1261" t="s">
        <v>17</v>
      </c>
      <c r="E101" s="1262"/>
      <c r="F101" s="1263"/>
      <c r="G101" s="1236"/>
      <c r="H101" s="1237"/>
      <c r="I101" s="1238"/>
    </row>
    <row r="102" spans="3:27" ht="17.100000000000001" customHeight="1">
      <c r="D102" s="1261" t="s">
        <v>15</v>
      </c>
      <c r="E102" s="1262"/>
      <c r="F102" s="1263"/>
      <c r="G102" s="1236"/>
      <c r="H102" s="1239"/>
      <c r="I102" s="1240"/>
    </row>
    <row r="103" spans="3:27" ht="17.100000000000001" customHeight="1">
      <c r="D103" s="1261" t="s">
        <v>2121</v>
      </c>
      <c r="E103" s="1262"/>
      <c r="F103" s="1263"/>
      <c r="G103" s="1236"/>
      <c r="H103" s="1239"/>
      <c r="I103" s="1240"/>
      <c r="L103" s="6"/>
      <c r="M103" s="6"/>
      <c r="N103" s="6"/>
      <c r="O103" s="6"/>
      <c r="P103" s="6"/>
      <c r="Q103" s="6"/>
      <c r="R103" s="6"/>
      <c r="S103" s="6"/>
      <c r="T103" s="6"/>
      <c r="U103" s="6"/>
      <c r="V103" s="6"/>
      <c r="W103" s="6"/>
      <c r="X103" s="6"/>
      <c r="Y103" s="4"/>
      <c r="Z103" s="4"/>
      <c r="AA103" s="4"/>
    </row>
    <row r="104" spans="3:27" ht="17.100000000000001" customHeight="1">
      <c r="D104" s="1261" t="s">
        <v>234</v>
      </c>
      <c r="E104" s="1262"/>
      <c r="F104" s="1263"/>
      <c r="G104" s="1271"/>
      <c r="H104" s="1286"/>
      <c r="I104" s="1287"/>
      <c r="J104" s="1" t="s">
        <v>1</v>
      </c>
    </row>
    <row r="105" spans="3:27" ht="17.100000000000001" customHeight="1">
      <c r="D105" s="1261" t="s">
        <v>238</v>
      </c>
      <c r="E105" s="1262"/>
      <c r="F105" s="1263"/>
      <c r="G105" s="1230"/>
      <c r="H105" s="1231"/>
      <c r="I105" s="1232"/>
      <c r="J105" s="1" t="s">
        <v>10</v>
      </c>
    </row>
    <row r="106" spans="3:27" ht="17.100000000000001" customHeight="1">
      <c r="D106" s="1264" t="s">
        <v>281</v>
      </c>
      <c r="E106" s="1265"/>
      <c r="F106" s="1266"/>
      <c r="G106" s="1339" t="str">
        <f>IF(G104="","",ROUNDDOWN((G104*G105),2))</f>
        <v/>
      </c>
      <c r="H106" s="1340"/>
      <c r="I106" s="1341"/>
      <c r="J106" s="1" t="s">
        <v>1</v>
      </c>
    </row>
    <row r="107" spans="3:27" ht="7.5" customHeight="1"/>
    <row r="108" spans="3:27" ht="18" customHeight="1">
      <c r="C108" s="323" t="s">
        <v>2268</v>
      </c>
      <c r="D108" s="1255" t="s">
        <v>2269</v>
      </c>
      <c r="E108" s="1256"/>
      <c r="F108" s="1257"/>
      <c r="G108" s="1324"/>
      <c r="H108" s="1325"/>
      <c r="I108" s="1326"/>
      <c r="L108" s="6"/>
      <c r="M108" s="461"/>
      <c r="N108" s="461"/>
      <c r="O108" s="461"/>
      <c r="P108" s="461"/>
      <c r="Q108" s="461"/>
      <c r="R108" s="461"/>
      <c r="S108" s="461"/>
      <c r="T108" s="461"/>
      <c r="U108" s="462"/>
      <c r="V108" s="6"/>
      <c r="W108" s="6"/>
      <c r="X108" s="6"/>
      <c r="Y108" s="4"/>
      <c r="Z108" s="4"/>
      <c r="AA108" s="4"/>
    </row>
    <row r="109" spans="3:27" ht="17.100000000000001" customHeight="1">
      <c r="C109" s="323"/>
      <c r="D109" s="1261" t="s">
        <v>17</v>
      </c>
      <c r="E109" s="1262"/>
      <c r="F109" s="1263"/>
      <c r="G109" s="1236"/>
      <c r="H109" s="1237"/>
      <c r="I109" s="1238"/>
    </row>
    <row r="110" spans="3:27" ht="17.100000000000001" customHeight="1">
      <c r="D110" s="1261" t="s">
        <v>15</v>
      </c>
      <c r="E110" s="1262"/>
      <c r="F110" s="1263"/>
      <c r="G110" s="1236"/>
      <c r="H110" s="1239"/>
      <c r="I110" s="1240"/>
    </row>
    <row r="111" spans="3:27" ht="17.100000000000001" customHeight="1">
      <c r="D111" s="1261" t="s">
        <v>2121</v>
      </c>
      <c r="E111" s="1262"/>
      <c r="F111" s="1263"/>
      <c r="G111" s="1236"/>
      <c r="H111" s="1327"/>
      <c r="I111" s="1328"/>
      <c r="L111" s="6"/>
      <c r="M111" s="6"/>
      <c r="N111" s="6"/>
      <c r="O111" s="6"/>
      <c r="P111" s="6"/>
      <c r="Q111" s="6"/>
      <c r="R111" s="6"/>
      <c r="S111" s="6"/>
      <c r="T111" s="6"/>
      <c r="U111" s="6"/>
      <c r="V111" s="6"/>
      <c r="W111" s="6"/>
      <c r="X111" s="6"/>
      <c r="Y111" s="4"/>
      <c r="Z111" s="4"/>
      <c r="AA111" s="4"/>
    </row>
    <row r="112" spans="3:27" ht="17.100000000000001" customHeight="1">
      <c r="D112" s="1261" t="s">
        <v>234</v>
      </c>
      <c r="E112" s="1262"/>
      <c r="F112" s="1263"/>
      <c r="G112" s="1271"/>
      <c r="H112" s="1286"/>
      <c r="I112" s="1287"/>
      <c r="J112" s="1" t="s">
        <v>1</v>
      </c>
    </row>
    <row r="113" spans="2:10" ht="17.100000000000001" customHeight="1">
      <c r="D113" s="1261" t="s">
        <v>238</v>
      </c>
      <c r="E113" s="1262"/>
      <c r="F113" s="1263"/>
      <c r="G113" s="1230"/>
      <c r="H113" s="1231"/>
      <c r="I113" s="1232"/>
      <c r="J113" s="1" t="s">
        <v>10</v>
      </c>
    </row>
    <row r="114" spans="2:10" ht="17.100000000000001" customHeight="1">
      <c r="D114" s="1264" t="s">
        <v>281</v>
      </c>
      <c r="E114" s="1265"/>
      <c r="F114" s="1266"/>
      <c r="G114" s="1339" t="str">
        <f>IF(G112="","",ROUNDDOWN((G112*G113),2))</f>
        <v/>
      </c>
      <c r="H114" s="1340"/>
      <c r="I114" s="1341"/>
      <c r="J114" s="1" t="s">
        <v>1</v>
      </c>
    </row>
    <row r="115" spans="2:10" ht="7.5" customHeight="1"/>
    <row r="116" spans="2:10" ht="7.5" customHeight="1"/>
    <row r="117" spans="2:10" ht="16.5" customHeight="1">
      <c r="B117" s="1" t="s">
        <v>2913</v>
      </c>
    </row>
    <row r="118" spans="2:10" ht="24" customHeight="1">
      <c r="D118" s="1267" t="s">
        <v>248</v>
      </c>
      <c r="E118" s="1268"/>
      <c r="F118" s="1269"/>
      <c r="G118" s="1342"/>
      <c r="H118" s="1343"/>
      <c r="I118" s="1343"/>
      <c r="J118" s="1344"/>
    </row>
    <row r="119" spans="2:10" ht="24" customHeight="1">
      <c r="D119" s="1264" t="s">
        <v>249</v>
      </c>
      <c r="E119" s="1265"/>
      <c r="F119" s="1266"/>
      <c r="G119" s="1345"/>
      <c r="H119" s="1346"/>
      <c r="I119" s="1346"/>
      <c r="J119" s="1347"/>
    </row>
    <row r="120" spans="2:10" ht="7.5" customHeight="1"/>
    <row r="121" spans="2:10" ht="7.5" customHeight="1"/>
    <row r="122" spans="2:10" ht="16.5" customHeight="1">
      <c r="B122" s="1" t="s">
        <v>2914</v>
      </c>
    </row>
    <row r="123" spans="2:10" ht="24" customHeight="1">
      <c r="D123" s="1267" t="s">
        <v>250</v>
      </c>
      <c r="E123" s="1268"/>
      <c r="F123" s="1269"/>
      <c r="G123" s="1342"/>
      <c r="H123" s="1343"/>
      <c r="I123" s="1343"/>
      <c r="J123" s="1344"/>
    </row>
    <row r="124" spans="2:10" ht="24" customHeight="1">
      <c r="D124" s="1261" t="s">
        <v>251</v>
      </c>
      <c r="E124" s="1262"/>
      <c r="F124" s="1263"/>
      <c r="G124" s="1348"/>
      <c r="H124" s="1349"/>
      <c r="I124" s="1349"/>
      <c r="J124" s="1350"/>
    </row>
    <row r="125" spans="2:10" ht="24" customHeight="1">
      <c r="D125" s="1264" t="s">
        <v>252</v>
      </c>
      <c r="E125" s="1265"/>
      <c r="F125" s="1266"/>
      <c r="G125" s="1345"/>
      <c r="H125" s="1346"/>
      <c r="I125" s="1346"/>
      <c r="J125" s="1347"/>
    </row>
    <row r="126" spans="2:10" ht="7.5" customHeight="1"/>
    <row r="127" spans="2:10" ht="7.5" customHeight="1"/>
    <row r="128" spans="2:10" ht="18" customHeight="1">
      <c r="B128" s="1" t="s">
        <v>2915</v>
      </c>
    </row>
    <row r="129" spans="3:27" ht="18" customHeight="1">
      <c r="C129" s="323" t="s">
        <v>277</v>
      </c>
      <c r="D129" s="1255" t="s">
        <v>2269</v>
      </c>
      <c r="E129" s="1256"/>
      <c r="F129" s="1257"/>
      <c r="G129" s="1324"/>
      <c r="H129" s="1325"/>
      <c r="I129" s="1326"/>
      <c r="L129" s="6"/>
      <c r="M129" s="461"/>
      <c r="N129" s="461"/>
      <c r="O129" s="461"/>
      <c r="P129" s="461"/>
      <c r="Q129" s="461"/>
      <c r="R129" s="461"/>
      <c r="S129" s="461"/>
      <c r="T129" s="461"/>
      <c r="U129" s="462"/>
      <c r="V129" s="6"/>
      <c r="W129" s="6"/>
      <c r="X129" s="6"/>
      <c r="Y129" s="4"/>
      <c r="Z129" s="4"/>
      <c r="AA129" s="4"/>
    </row>
    <row r="130" spans="3:27" ht="17.100000000000001" customHeight="1">
      <c r="C130" s="323"/>
      <c r="D130" s="1261" t="s">
        <v>17</v>
      </c>
      <c r="E130" s="1262"/>
      <c r="F130" s="1263"/>
      <c r="G130" s="1236"/>
      <c r="H130" s="1237"/>
      <c r="I130" s="1238"/>
    </row>
    <row r="131" spans="3:27" ht="17.100000000000001" customHeight="1">
      <c r="D131" s="1261" t="s">
        <v>15</v>
      </c>
      <c r="E131" s="1262"/>
      <c r="F131" s="1263"/>
      <c r="G131" s="1236"/>
      <c r="H131" s="1239"/>
      <c r="I131" s="1240"/>
    </row>
    <row r="132" spans="3:27" ht="17.100000000000001" customHeight="1">
      <c r="D132" s="1261" t="s">
        <v>2121</v>
      </c>
      <c r="E132" s="1262"/>
      <c r="F132" s="1263"/>
      <c r="G132" s="1236"/>
      <c r="H132" s="1327"/>
      <c r="I132" s="1328"/>
      <c r="L132" s="6"/>
      <c r="M132" s="6"/>
      <c r="N132" s="6"/>
      <c r="O132" s="6"/>
      <c r="P132" s="6"/>
      <c r="Q132" s="6"/>
      <c r="R132" s="6"/>
      <c r="S132" s="6"/>
      <c r="T132" s="6"/>
      <c r="U132" s="6"/>
      <c r="V132" s="6"/>
      <c r="W132" s="6"/>
      <c r="X132" s="6"/>
      <c r="Y132" s="4"/>
      <c r="Z132" s="4"/>
      <c r="AA132" s="4"/>
    </row>
    <row r="133" spans="3:27" ht="17.100000000000001" customHeight="1">
      <c r="D133" s="1261" t="s">
        <v>234</v>
      </c>
      <c r="E133" s="1262"/>
      <c r="F133" s="1263"/>
      <c r="G133" s="1331"/>
      <c r="H133" s="1332"/>
      <c r="I133" s="1333"/>
      <c r="J133" s="1" t="s">
        <v>12</v>
      </c>
    </row>
    <row r="134" spans="3:27" ht="17.100000000000001" customHeight="1">
      <c r="D134" s="1261" t="s">
        <v>2</v>
      </c>
      <c r="E134" s="1262"/>
      <c r="F134" s="1263"/>
      <c r="G134" s="1230"/>
      <c r="H134" s="1231"/>
      <c r="I134" s="1232"/>
      <c r="J134" s="1" t="s">
        <v>10</v>
      </c>
    </row>
    <row r="135" spans="3:27" ht="17.100000000000001" customHeight="1">
      <c r="D135" s="1264" t="s">
        <v>4</v>
      </c>
      <c r="E135" s="1265"/>
      <c r="F135" s="1266"/>
      <c r="G135" s="1258" t="str">
        <f>IF(G133="","",ROUNDDOWN(G133*G134,2))</f>
        <v/>
      </c>
      <c r="H135" s="1259"/>
      <c r="I135" s="1260"/>
      <c r="J135" s="1" t="s">
        <v>12</v>
      </c>
    </row>
    <row r="136" spans="3:27" ht="7.5" customHeight="1"/>
    <row r="137" spans="3:27" ht="18" customHeight="1">
      <c r="C137" s="323" t="s">
        <v>278</v>
      </c>
      <c r="D137" s="1255" t="s">
        <v>2269</v>
      </c>
      <c r="E137" s="1256"/>
      <c r="F137" s="1257"/>
      <c r="G137" s="1324"/>
      <c r="H137" s="1325"/>
      <c r="I137" s="1326"/>
      <c r="L137" s="6"/>
      <c r="M137" s="461"/>
      <c r="N137" s="461"/>
      <c r="O137" s="461"/>
      <c r="P137" s="461"/>
      <c r="Q137" s="461"/>
      <c r="R137" s="461"/>
      <c r="S137" s="461"/>
      <c r="T137" s="461"/>
      <c r="U137" s="462"/>
      <c r="V137" s="6"/>
      <c r="W137" s="6"/>
      <c r="X137" s="6"/>
      <c r="Y137" s="4"/>
      <c r="Z137" s="4"/>
      <c r="AA137" s="4"/>
    </row>
    <row r="138" spans="3:27" ht="17.100000000000001" customHeight="1">
      <c r="C138" s="323"/>
      <c r="D138" s="1261" t="s">
        <v>17</v>
      </c>
      <c r="E138" s="1262"/>
      <c r="F138" s="1263"/>
      <c r="G138" s="1236"/>
      <c r="H138" s="1237"/>
      <c r="I138" s="1238"/>
    </row>
    <row r="139" spans="3:27" ht="17.100000000000001" customHeight="1">
      <c r="D139" s="1261" t="s">
        <v>15</v>
      </c>
      <c r="E139" s="1262"/>
      <c r="F139" s="1263"/>
      <c r="G139" s="1236"/>
      <c r="H139" s="1239"/>
      <c r="I139" s="1240"/>
    </row>
    <row r="140" spans="3:27" ht="17.100000000000001" customHeight="1">
      <c r="D140" s="1261" t="s">
        <v>2121</v>
      </c>
      <c r="E140" s="1262"/>
      <c r="F140" s="1263"/>
      <c r="G140" s="1236"/>
      <c r="H140" s="1327"/>
      <c r="I140" s="1328"/>
      <c r="L140" s="6"/>
      <c r="M140" s="6"/>
      <c r="N140" s="6"/>
      <c r="O140" s="6"/>
      <c r="P140" s="6"/>
      <c r="Q140" s="6"/>
      <c r="R140" s="6"/>
      <c r="S140" s="6"/>
      <c r="T140" s="6"/>
      <c r="U140" s="6"/>
      <c r="V140" s="6"/>
      <c r="W140" s="6"/>
      <c r="X140" s="6"/>
      <c r="Y140" s="4"/>
      <c r="Z140" s="4"/>
      <c r="AA140" s="4"/>
    </row>
    <row r="141" spans="3:27" ht="17.100000000000001" customHeight="1">
      <c r="D141" s="1261" t="s">
        <v>234</v>
      </c>
      <c r="E141" s="1262"/>
      <c r="F141" s="1263"/>
      <c r="G141" s="1331"/>
      <c r="H141" s="1332"/>
      <c r="I141" s="1333"/>
      <c r="J141" s="1" t="s">
        <v>12</v>
      </c>
    </row>
    <row r="142" spans="3:27" ht="17.100000000000001" customHeight="1">
      <c r="D142" s="1261" t="s">
        <v>2</v>
      </c>
      <c r="E142" s="1262"/>
      <c r="F142" s="1263"/>
      <c r="G142" s="1230"/>
      <c r="H142" s="1231"/>
      <c r="I142" s="1232"/>
      <c r="J142" s="1" t="s">
        <v>10</v>
      </c>
    </row>
    <row r="143" spans="3:27" ht="17.100000000000001" customHeight="1">
      <c r="D143" s="1264" t="s">
        <v>4</v>
      </c>
      <c r="E143" s="1265"/>
      <c r="F143" s="1266"/>
      <c r="G143" s="1258" t="str">
        <f>IF(G141="","",ROUNDDOWN(G141*G142,2))</f>
        <v/>
      </c>
      <c r="H143" s="1259"/>
      <c r="I143" s="1260"/>
      <c r="J143" s="1" t="s">
        <v>12</v>
      </c>
    </row>
    <row r="144" spans="3:27" ht="7.5" customHeight="1"/>
    <row r="145" spans="2:30" ht="18" customHeight="1">
      <c r="C145" s="323" t="s">
        <v>2268</v>
      </c>
      <c r="D145" s="1255" t="s">
        <v>2269</v>
      </c>
      <c r="E145" s="1256"/>
      <c r="F145" s="1257"/>
      <c r="G145" s="1324"/>
      <c r="H145" s="1325"/>
      <c r="I145" s="1326"/>
      <c r="L145" s="6"/>
      <c r="M145" s="461"/>
      <c r="N145" s="461"/>
      <c r="O145" s="461"/>
      <c r="P145" s="461"/>
      <c r="Q145" s="461"/>
      <c r="R145" s="461"/>
      <c r="S145" s="461"/>
      <c r="T145" s="461"/>
      <c r="U145" s="462"/>
      <c r="V145" s="6"/>
      <c r="W145" s="6"/>
      <c r="X145" s="6"/>
      <c r="Y145" s="4"/>
      <c r="Z145" s="4"/>
      <c r="AA145" s="4"/>
    </row>
    <row r="146" spans="2:30" ht="17.100000000000001" customHeight="1">
      <c r="C146" s="323"/>
      <c r="D146" s="1261" t="s">
        <v>17</v>
      </c>
      <c r="E146" s="1262"/>
      <c r="F146" s="1263"/>
      <c r="G146" s="1236"/>
      <c r="H146" s="1237"/>
      <c r="I146" s="1238"/>
    </row>
    <row r="147" spans="2:30" ht="17.100000000000001" customHeight="1">
      <c r="D147" s="1261" t="s">
        <v>15</v>
      </c>
      <c r="E147" s="1262"/>
      <c r="F147" s="1263"/>
      <c r="G147" s="1236"/>
      <c r="H147" s="1239"/>
      <c r="I147" s="1240"/>
    </row>
    <row r="148" spans="2:30" ht="17.100000000000001" customHeight="1">
      <c r="D148" s="1261" t="s">
        <v>2121</v>
      </c>
      <c r="E148" s="1262"/>
      <c r="F148" s="1263"/>
      <c r="G148" s="1236"/>
      <c r="H148" s="1327"/>
      <c r="I148" s="1328"/>
      <c r="L148" s="6"/>
      <c r="M148" s="6"/>
      <c r="N148" s="6"/>
      <c r="O148" s="6"/>
      <c r="P148" s="6"/>
      <c r="Q148" s="6"/>
      <c r="R148" s="6"/>
      <c r="S148" s="6"/>
      <c r="T148" s="6"/>
      <c r="U148" s="6"/>
      <c r="V148" s="6"/>
      <c r="W148" s="6"/>
      <c r="X148" s="6"/>
      <c r="Y148" s="4"/>
      <c r="Z148" s="4"/>
      <c r="AA148" s="4"/>
    </row>
    <row r="149" spans="2:30" ht="17.100000000000001" customHeight="1">
      <c r="D149" s="1261" t="s">
        <v>234</v>
      </c>
      <c r="E149" s="1262"/>
      <c r="F149" s="1263"/>
      <c r="G149" s="1331"/>
      <c r="H149" s="1332"/>
      <c r="I149" s="1333"/>
      <c r="J149" s="1" t="s">
        <v>12</v>
      </c>
    </row>
    <row r="150" spans="2:30" ht="17.100000000000001" customHeight="1">
      <c r="D150" s="1261" t="s">
        <v>2</v>
      </c>
      <c r="E150" s="1262"/>
      <c r="F150" s="1263"/>
      <c r="G150" s="1230"/>
      <c r="H150" s="1231"/>
      <c r="I150" s="1232"/>
      <c r="J150" s="1" t="s">
        <v>10</v>
      </c>
    </row>
    <row r="151" spans="2:30" ht="17.100000000000001" customHeight="1">
      <c r="D151" s="1264" t="s">
        <v>4</v>
      </c>
      <c r="E151" s="1265"/>
      <c r="F151" s="1266"/>
      <c r="G151" s="1258" t="str">
        <f>IF(G149="","",ROUNDDOWN(G149*G150,2))</f>
        <v/>
      </c>
      <c r="H151" s="1259"/>
      <c r="I151" s="1260"/>
      <c r="J151" s="1" t="s">
        <v>12</v>
      </c>
    </row>
    <row r="152" spans="2:30" ht="7.5" customHeight="1"/>
    <row r="153" spans="2:30" ht="18" customHeight="1">
      <c r="B153" s="1" t="s">
        <v>2820</v>
      </c>
      <c r="L153" s="6"/>
      <c r="M153" s="6"/>
      <c r="N153" s="6"/>
      <c r="O153" s="6"/>
      <c r="P153" s="6"/>
      <c r="Q153" s="6"/>
      <c r="R153" s="6"/>
      <c r="S153" s="6"/>
      <c r="T153" s="6"/>
      <c r="U153" s="6"/>
      <c r="V153" s="6"/>
      <c r="W153" s="6"/>
      <c r="X153" s="6"/>
      <c r="Y153" s="4"/>
      <c r="AB153" s="6"/>
      <c r="AC153" s="4"/>
      <c r="AD153" s="4"/>
    </row>
    <row r="154" spans="2:30" ht="17.100000000000001" customHeight="1">
      <c r="D154" s="1293" t="s">
        <v>2445</v>
      </c>
      <c r="E154" s="1293"/>
      <c r="F154" s="1293"/>
      <c r="G154" s="448" t="str">
        <f>IF(G135="","",SUM(,G135,G143,G151))</f>
        <v/>
      </c>
      <c r="H154" s="1" t="s">
        <v>12</v>
      </c>
      <c r="I154" s="449"/>
      <c r="L154" s="6"/>
      <c r="M154" s="6"/>
      <c r="N154" s="6"/>
      <c r="O154" s="6"/>
      <c r="P154" s="6"/>
      <c r="Q154" s="6"/>
      <c r="R154" s="6"/>
      <c r="S154" s="6"/>
      <c r="T154" s="6"/>
      <c r="U154" s="6"/>
      <c r="V154" s="6"/>
      <c r="W154" s="6"/>
      <c r="X154" s="6"/>
      <c r="Y154" s="4"/>
      <c r="AB154" s="6"/>
      <c r="AC154" s="4"/>
      <c r="AD154" s="4"/>
    </row>
    <row r="155" spans="2:30" ht="17.100000000000001" customHeight="1">
      <c r="D155" s="1293" t="s">
        <v>2461</v>
      </c>
      <c r="E155" s="1293"/>
      <c r="F155" s="1293"/>
      <c r="G155" s="448" t="str">
        <f>IF(G154="","",IF(G154&lt;=G10*2,G154,G10*2))</f>
        <v/>
      </c>
      <c r="H155" s="1" t="s">
        <v>12</v>
      </c>
      <c r="I155" s="449"/>
      <c r="L155" s="6"/>
      <c r="M155" s="6"/>
      <c r="N155" s="6"/>
      <c r="O155" s="6"/>
      <c r="P155" s="6"/>
      <c r="Q155" s="6"/>
      <c r="R155" s="6"/>
      <c r="S155" s="6"/>
      <c r="T155" s="6"/>
      <c r="U155" s="6"/>
      <c r="V155" s="6"/>
      <c r="W155" s="6"/>
      <c r="X155" s="6"/>
      <c r="Y155" s="4"/>
      <c r="AB155" s="6"/>
      <c r="AC155" s="4"/>
      <c r="AD155" s="4"/>
    </row>
    <row r="156" spans="2:30">
      <c r="C156" s="463"/>
      <c r="D156" s="453"/>
      <c r="E156" s="453"/>
      <c r="F156" s="453"/>
      <c r="G156" s="453"/>
      <c r="H156" s="453"/>
      <c r="I156" s="453"/>
      <c r="J156" s="453"/>
    </row>
    <row r="157" spans="2:30">
      <c r="H157" s="453"/>
      <c r="I157" s="453"/>
      <c r="J157" s="453"/>
    </row>
    <row r="158" spans="2:30">
      <c r="G158" s="5"/>
      <c r="H158" s="5"/>
      <c r="I158" s="5"/>
      <c r="J158" s="5"/>
    </row>
    <row r="159" spans="2:30">
      <c r="G159" s="5"/>
      <c r="H159" s="5"/>
      <c r="I159" s="5"/>
      <c r="J159" s="5"/>
    </row>
  </sheetData>
  <sheetProtection algorithmName="SHA-512" hashValue="xPC/Yt5aLYrKkcT1xgVk5zmZ1nKxbs8k1JHHIpLBGl9z3kHYmSjmnWneJM+DOyHvBJkYavQi8O4vDO3zGP+U1Q==" saltValue="SBuonCs4yshwLIMbvB3toQ==" spinCount="100000" sheet="1" formatCells="0" selectLockedCells="1"/>
  <mergeCells count="233">
    <mergeCell ref="D154:F154"/>
    <mergeCell ref="D155:F155"/>
    <mergeCell ref="G140:I140"/>
    <mergeCell ref="G134:I134"/>
    <mergeCell ref="D137:F137"/>
    <mergeCell ref="G137:I137"/>
    <mergeCell ref="D141:F141"/>
    <mergeCell ref="G149:I149"/>
    <mergeCell ref="D151:F151"/>
    <mergeCell ref="G151:I151"/>
    <mergeCell ref="D147:F147"/>
    <mergeCell ref="G150:I150"/>
    <mergeCell ref="D145:F145"/>
    <mergeCell ref="G145:I145"/>
    <mergeCell ref="D143:F143"/>
    <mergeCell ref="G143:I143"/>
    <mergeCell ref="D140:F140"/>
    <mergeCell ref="D148:F148"/>
    <mergeCell ref="D135:F135"/>
    <mergeCell ref="G141:I141"/>
    <mergeCell ref="D142:F142"/>
    <mergeCell ref="G142:I142"/>
    <mergeCell ref="D146:F146"/>
    <mergeCell ref="G146:I146"/>
    <mergeCell ref="G148:I148"/>
    <mergeCell ref="D149:F149"/>
    <mergeCell ref="G147:I147"/>
    <mergeCell ref="D150:F150"/>
    <mergeCell ref="G55:I55"/>
    <mergeCell ref="D61:F61"/>
    <mergeCell ref="D37:F37"/>
    <mergeCell ref="D53:F53"/>
    <mergeCell ref="D113:F113"/>
    <mergeCell ref="G113:I113"/>
    <mergeCell ref="D139:F139"/>
    <mergeCell ref="G139:I139"/>
    <mergeCell ref="D133:F133"/>
    <mergeCell ref="D138:F138"/>
    <mergeCell ref="G138:I138"/>
    <mergeCell ref="D131:F131"/>
    <mergeCell ref="D134:F134"/>
    <mergeCell ref="D125:F125"/>
    <mergeCell ref="G125:J125"/>
    <mergeCell ref="D130:F130"/>
    <mergeCell ref="G131:I131"/>
    <mergeCell ref="G133:I133"/>
    <mergeCell ref="D124:F124"/>
    <mergeCell ref="G123:J123"/>
    <mergeCell ref="G135:I135"/>
    <mergeCell ref="G114:I114"/>
    <mergeCell ref="D110:F110"/>
    <mergeCell ref="G110:I110"/>
    <mergeCell ref="D54:F54"/>
    <mergeCell ref="G54:I54"/>
    <mergeCell ref="D59:F59"/>
    <mergeCell ref="D63:F63"/>
    <mergeCell ref="G59:I59"/>
    <mergeCell ref="D60:F60"/>
    <mergeCell ref="G102:I102"/>
    <mergeCell ref="D76:F76"/>
    <mergeCell ref="G76:I76"/>
    <mergeCell ref="D83:F83"/>
    <mergeCell ref="G83:I83"/>
    <mergeCell ref="D84:F84"/>
    <mergeCell ref="G84:I84"/>
    <mergeCell ref="D86:F86"/>
    <mergeCell ref="D66:F66"/>
    <mergeCell ref="D74:F74"/>
    <mergeCell ref="D69:F69"/>
    <mergeCell ref="D71:F71"/>
    <mergeCell ref="D101:F101"/>
    <mergeCell ref="G69:I69"/>
    <mergeCell ref="D48:F48"/>
    <mergeCell ref="G48:I48"/>
    <mergeCell ref="D45:F45"/>
    <mergeCell ref="G60:I60"/>
    <mergeCell ref="D58:F58"/>
    <mergeCell ref="G58:I58"/>
    <mergeCell ref="D55:F55"/>
    <mergeCell ref="G53:I53"/>
    <mergeCell ref="D56:F56"/>
    <mergeCell ref="G22:I22"/>
    <mergeCell ref="G34:I34"/>
    <mergeCell ref="D33:F33"/>
    <mergeCell ref="G29:I29"/>
    <mergeCell ref="G33:I33"/>
    <mergeCell ref="D31:F31"/>
    <mergeCell ref="G31:I31"/>
    <mergeCell ref="D25:F25"/>
    <mergeCell ref="D47:F47"/>
    <mergeCell ref="G45:I45"/>
    <mergeCell ref="D42:F42"/>
    <mergeCell ref="G42:I42"/>
    <mergeCell ref="D36:F36"/>
    <mergeCell ref="G36:I36"/>
    <mergeCell ref="G38:I38"/>
    <mergeCell ref="G47:I47"/>
    <mergeCell ref="D35:F35"/>
    <mergeCell ref="G35:I35"/>
    <mergeCell ref="D43:F43"/>
    <mergeCell ref="G43:I43"/>
    <mergeCell ref="D44:F44"/>
    <mergeCell ref="G44:I44"/>
    <mergeCell ref="D46:F46"/>
    <mergeCell ref="G46:I46"/>
    <mergeCell ref="D82:F82"/>
    <mergeCell ref="D80:F80"/>
    <mergeCell ref="D10:E10"/>
    <mergeCell ref="D23:F23"/>
    <mergeCell ref="G23:I23"/>
    <mergeCell ref="D24:F24"/>
    <mergeCell ref="D15:F15"/>
    <mergeCell ref="G15:I15"/>
    <mergeCell ref="D16:F16"/>
    <mergeCell ref="G16:I16"/>
    <mergeCell ref="G17:I17"/>
    <mergeCell ref="D17:F17"/>
    <mergeCell ref="D18:F18"/>
    <mergeCell ref="G18:I18"/>
    <mergeCell ref="D14:F14"/>
    <mergeCell ref="G14:I14"/>
    <mergeCell ref="G24:I24"/>
    <mergeCell ref="D19:F19"/>
    <mergeCell ref="G19:I19"/>
    <mergeCell ref="D20:F20"/>
    <mergeCell ref="G20:I20"/>
    <mergeCell ref="D13:F13"/>
    <mergeCell ref="G13:I13"/>
    <mergeCell ref="D22:F22"/>
    <mergeCell ref="G63:I63"/>
    <mergeCell ref="D64:F64"/>
    <mergeCell ref="G64:I64"/>
    <mergeCell ref="G56:I56"/>
    <mergeCell ref="D67:F67"/>
    <mergeCell ref="G67:I67"/>
    <mergeCell ref="G72:I72"/>
    <mergeCell ref="D50:F50"/>
    <mergeCell ref="G50:I50"/>
    <mergeCell ref="D72:F72"/>
    <mergeCell ref="G68:I68"/>
    <mergeCell ref="D70:F70"/>
    <mergeCell ref="D62:F62"/>
    <mergeCell ref="G62:I62"/>
    <mergeCell ref="D51:F51"/>
    <mergeCell ref="G51:I51"/>
    <mergeCell ref="D52:F52"/>
    <mergeCell ref="G52:I52"/>
    <mergeCell ref="G61:I61"/>
    <mergeCell ref="G25:I25"/>
    <mergeCell ref="D34:F34"/>
    <mergeCell ref="G32:I32"/>
    <mergeCell ref="G37:I37"/>
    <mergeCell ref="D38:F38"/>
    <mergeCell ref="D26:F26"/>
    <mergeCell ref="G26:I26"/>
    <mergeCell ref="D27:F27"/>
    <mergeCell ref="G27:I27"/>
    <mergeCell ref="D28:F28"/>
    <mergeCell ref="G28:I28"/>
    <mergeCell ref="D29:F29"/>
    <mergeCell ref="D32:F32"/>
    <mergeCell ref="D108:F108"/>
    <mergeCell ref="G108:I108"/>
    <mergeCell ref="D95:F95"/>
    <mergeCell ref="D103:F103"/>
    <mergeCell ref="D111:F111"/>
    <mergeCell ref="D132:F132"/>
    <mergeCell ref="D98:F98"/>
    <mergeCell ref="D97:F97"/>
    <mergeCell ref="D114:F114"/>
    <mergeCell ref="D102:F102"/>
    <mergeCell ref="D104:F104"/>
    <mergeCell ref="D123:F123"/>
    <mergeCell ref="D129:F129"/>
    <mergeCell ref="G111:I111"/>
    <mergeCell ref="G132:I132"/>
    <mergeCell ref="D105:F105"/>
    <mergeCell ref="G105:I105"/>
    <mergeCell ref="D106:F106"/>
    <mergeCell ref="G106:I106"/>
    <mergeCell ref="D118:F118"/>
    <mergeCell ref="D119:F119"/>
    <mergeCell ref="D112:F112"/>
    <mergeCell ref="D109:F109"/>
    <mergeCell ref="G109:I109"/>
    <mergeCell ref="D75:F75"/>
    <mergeCell ref="G70:I70"/>
    <mergeCell ref="D96:F96"/>
    <mergeCell ref="G96:I96"/>
    <mergeCell ref="G98:I98"/>
    <mergeCell ref="G86:I86"/>
    <mergeCell ref="G87:I87"/>
    <mergeCell ref="G88:I88"/>
    <mergeCell ref="G97:I97"/>
    <mergeCell ref="D87:F87"/>
    <mergeCell ref="D88:F88"/>
    <mergeCell ref="D93:F93"/>
    <mergeCell ref="G93:I93"/>
    <mergeCell ref="D94:F94"/>
    <mergeCell ref="G94:I94"/>
    <mergeCell ref="D92:F92"/>
    <mergeCell ref="G95:I95"/>
    <mergeCell ref="D77:F77"/>
    <mergeCell ref="D85:F85"/>
    <mergeCell ref="D79:F79"/>
    <mergeCell ref="G77:I77"/>
    <mergeCell ref="G85:I85"/>
    <mergeCell ref="G75:I75"/>
    <mergeCell ref="G78:I78"/>
    <mergeCell ref="C7:E7"/>
    <mergeCell ref="F7:J7"/>
    <mergeCell ref="BC7:BE7"/>
    <mergeCell ref="BF7:BJ7"/>
    <mergeCell ref="D100:F100"/>
    <mergeCell ref="G100:I100"/>
    <mergeCell ref="D78:F78"/>
    <mergeCell ref="G130:I130"/>
    <mergeCell ref="G101:I101"/>
    <mergeCell ref="G103:I103"/>
    <mergeCell ref="G66:I66"/>
    <mergeCell ref="G74:I74"/>
    <mergeCell ref="G82:I82"/>
    <mergeCell ref="G71:I71"/>
    <mergeCell ref="G79:I79"/>
    <mergeCell ref="G80:I80"/>
    <mergeCell ref="G104:I104"/>
    <mergeCell ref="G118:J118"/>
    <mergeCell ref="G119:J119"/>
    <mergeCell ref="G129:I129"/>
    <mergeCell ref="G124:J124"/>
    <mergeCell ref="G112:I112"/>
    <mergeCell ref="G92:I92"/>
    <mergeCell ref="D68:F68"/>
  </mergeCells>
  <phoneticPr fontId="42"/>
  <pageMargins left="0.70866141732283472" right="0.70866141732283472" top="0.74803149606299213" bottom="0.74803149606299213" header="0.31496062992125984" footer="0.31496062992125984"/>
  <pageSetup paperSize="9" orientation="portrait" blackAndWhite="1" r:id="rId1"/>
  <rowBreaks count="3" manualBreakCount="3">
    <brk id="49" max="11" man="1"/>
    <brk id="90" max="11" man="1"/>
    <brk id="127" max="1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FFFF00"/>
  </sheetPr>
  <dimension ref="B1:BM154"/>
  <sheetViews>
    <sheetView view="pageBreakPreview" zoomScale="130" zoomScaleNormal="100" zoomScaleSheetLayoutView="130" workbookViewId="0">
      <selection activeCell="K3" sqref="K3:L3"/>
    </sheetView>
  </sheetViews>
  <sheetFormatPr defaultColWidth="9" defaultRowHeight="13.5"/>
  <cols>
    <col min="1" max="1" width="1.625" style="1" customWidth="1"/>
    <col min="2" max="2" width="2.625" style="1" customWidth="1"/>
    <col min="3" max="3" width="2.5" style="1" customWidth="1"/>
    <col min="4" max="10" width="10.625" style="1" customWidth="1"/>
    <col min="11" max="11" width="1.75" style="1" customWidth="1"/>
    <col min="12" max="12" width="2.25" style="1" customWidth="1"/>
    <col min="13" max="13" width="36.375" style="1" customWidth="1"/>
    <col min="14" max="14" width="9" style="1"/>
    <col min="15" max="15" width="0" style="1" hidden="1" customWidth="1"/>
    <col min="16" max="16384" width="9" style="1"/>
  </cols>
  <sheetData>
    <row r="1" spans="2:65" ht="18" customHeight="1">
      <c r="B1" s="1" t="s">
        <v>2730</v>
      </c>
    </row>
    <row r="2" spans="2:65" ht="18" customHeight="1">
      <c r="B2" s="431" t="s">
        <v>6</v>
      </c>
    </row>
    <row r="3" spans="2:65" ht="14.25" customHeight="1"/>
    <row r="4" spans="2:65" ht="16.149999999999999" customHeight="1">
      <c r="B4" s="1" t="s">
        <v>2916</v>
      </c>
      <c r="L4" s="6"/>
      <c r="M4" s="439"/>
      <c r="N4" s="439"/>
      <c r="O4" s="439"/>
      <c r="P4" s="439"/>
      <c r="Q4" s="439"/>
      <c r="R4" s="439"/>
      <c r="S4" s="439"/>
      <c r="T4" s="439"/>
      <c r="U4" s="6"/>
      <c r="V4" s="6"/>
      <c r="W4" s="6"/>
      <c r="X4" s="6"/>
      <c r="Y4" s="6"/>
      <c r="Z4" s="6"/>
      <c r="AA4" s="4"/>
      <c r="AB4" s="4"/>
      <c r="AC4" s="4"/>
      <c r="BB4" s="1" t="s">
        <v>2713</v>
      </c>
      <c r="BL4" s="6"/>
    </row>
    <row r="5" spans="2:65" ht="5.45" customHeight="1">
      <c r="L5" s="6"/>
      <c r="M5" s="439"/>
      <c r="N5" s="439"/>
      <c r="O5" s="439"/>
      <c r="P5" s="439"/>
      <c r="Q5" s="439"/>
      <c r="R5" s="439"/>
      <c r="S5" s="439"/>
      <c r="T5" s="439"/>
      <c r="U5" s="6"/>
      <c r="V5" s="6"/>
      <c r="W5" s="6"/>
      <c r="X5" s="6"/>
      <c r="Y5" s="6"/>
      <c r="Z5" s="6"/>
      <c r="AA5" s="4"/>
      <c r="AB5" s="4"/>
      <c r="AC5" s="4"/>
      <c r="BL5" s="6"/>
    </row>
    <row r="6" spans="2:65" ht="31.15" customHeight="1">
      <c r="C6" s="1181" t="s">
        <v>2902</v>
      </c>
      <c r="D6" s="1182"/>
      <c r="E6" s="1183"/>
      <c r="F6" s="1354"/>
      <c r="G6" s="1355"/>
      <c r="H6" s="1355"/>
      <c r="I6" s="1355"/>
      <c r="J6" s="1356"/>
      <c r="L6" s="6"/>
      <c r="M6" s="439"/>
      <c r="N6" s="439"/>
      <c r="O6" s="439"/>
      <c r="P6" s="439"/>
      <c r="Q6" s="439"/>
      <c r="R6" s="439"/>
      <c r="S6" s="439"/>
      <c r="T6" s="439"/>
      <c r="U6" s="6"/>
      <c r="V6" s="6"/>
      <c r="W6" s="6"/>
      <c r="X6" s="6"/>
      <c r="Y6" s="6"/>
      <c r="Z6" s="6"/>
      <c r="AA6" s="4"/>
      <c r="AB6" s="4"/>
      <c r="AC6" s="4"/>
      <c r="BC6" s="1270" t="s">
        <v>2714</v>
      </c>
      <c r="BD6" s="1270"/>
      <c r="BE6" s="1270"/>
      <c r="BF6" s="1249" t="str">
        <f>IF('[6]第４号（太陽光,蓄電池）'!BE16="","",'[6]第４号（太陽光,蓄電池）'!BE16)</f>
        <v>○○県○○市○○町１－１－１</v>
      </c>
      <c r="BG6" s="1250"/>
      <c r="BH6" s="1250"/>
      <c r="BI6" s="1250"/>
      <c r="BJ6" s="1251"/>
      <c r="BL6" s="6"/>
    </row>
    <row r="7" spans="2:65" ht="7.9" customHeight="1">
      <c r="L7" s="6"/>
      <c r="M7" s="6"/>
      <c r="N7" s="6"/>
      <c r="O7" s="6"/>
      <c r="P7" s="6"/>
      <c r="Q7" s="6"/>
      <c r="R7" s="6"/>
      <c r="S7" s="6"/>
      <c r="T7" s="6"/>
      <c r="U7" s="6"/>
      <c r="V7" s="6"/>
      <c r="W7" s="6"/>
      <c r="X7" s="6"/>
      <c r="Y7" s="4"/>
      <c r="AB7" s="6"/>
      <c r="AC7" s="4"/>
      <c r="AD7" s="4"/>
      <c r="BL7" s="6"/>
      <c r="BM7" s="6"/>
    </row>
    <row r="8" spans="2:65" ht="18" customHeight="1">
      <c r="B8" s="1" t="s">
        <v>2917</v>
      </c>
    </row>
    <row r="9" spans="2:65" ht="18" customHeight="1">
      <c r="D9" s="994" t="s">
        <v>263</v>
      </c>
      <c r="E9" s="994"/>
      <c r="F9" s="2"/>
      <c r="G9" s="460" t="str">
        <f>IF(G20="","",ROUNDDOWN(SUM(G22,G30,G38),0))</f>
        <v/>
      </c>
      <c r="H9" s="1" t="s">
        <v>1</v>
      </c>
      <c r="M9" s="6"/>
    </row>
    <row r="10" spans="2:65" ht="18" customHeight="1">
      <c r="D10" s="2"/>
      <c r="E10" s="2"/>
      <c r="F10" s="2"/>
      <c r="G10" s="466"/>
      <c r="M10" s="6"/>
    </row>
    <row r="11" spans="2:65" ht="13.5" customHeight="1">
      <c r="B11" s="5" t="s">
        <v>2918</v>
      </c>
      <c r="C11" s="5"/>
      <c r="D11" s="5"/>
      <c r="E11" s="467"/>
      <c r="F11" s="2"/>
    </row>
    <row r="12" spans="2:65" ht="13.5" customHeight="1">
      <c r="B12" s="5"/>
      <c r="C12" s="5" t="s">
        <v>283</v>
      </c>
      <c r="D12" s="468" t="s">
        <v>259</v>
      </c>
      <c r="E12" s="467"/>
      <c r="F12" s="2"/>
      <c r="G12" s="1359"/>
      <c r="H12" s="1359"/>
      <c r="M12" s="14" t="s">
        <v>287</v>
      </c>
      <c r="O12" s="1" t="s">
        <v>282</v>
      </c>
    </row>
    <row r="13" spans="2:65" ht="13.5" customHeight="1">
      <c r="B13" s="5"/>
      <c r="C13" s="5"/>
      <c r="D13" s="468"/>
      <c r="E13" s="2"/>
      <c r="F13" s="2"/>
      <c r="O13" s="1" t="s">
        <v>284</v>
      </c>
    </row>
    <row r="14" spans="2:65" ht="13.5" customHeight="1">
      <c r="B14" s="5"/>
      <c r="C14" s="5"/>
      <c r="D14" s="469"/>
      <c r="O14" s="1" t="s">
        <v>36</v>
      </c>
    </row>
    <row r="15" spans="2:65" ht="18" customHeight="1">
      <c r="B15" s="5" t="s">
        <v>2919</v>
      </c>
      <c r="C15" s="5"/>
      <c r="D15" s="5"/>
    </row>
    <row r="16" spans="2:65" ht="18" customHeight="1">
      <c r="C16" s="323" t="s">
        <v>277</v>
      </c>
      <c r="D16" s="1255" t="s">
        <v>2269</v>
      </c>
      <c r="E16" s="1256"/>
      <c r="F16" s="1257"/>
      <c r="G16" s="1324"/>
      <c r="H16" s="1325"/>
      <c r="I16" s="1326"/>
      <c r="L16" s="6"/>
      <c r="M16" s="461"/>
      <c r="N16" s="461"/>
      <c r="O16" s="461"/>
      <c r="P16" s="461"/>
      <c r="Q16" s="461"/>
      <c r="R16" s="461"/>
      <c r="S16" s="461"/>
      <c r="T16" s="461"/>
      <c r="U16" s="462"/>
      <c r="V16" s="6"/>
      <c r="W16" s="6"/>
      <c r="X16" s="6"/>
      <c r="Y16" s="4"/>
      <c r="Z16" s="4"/>
      <c r="AA16" s="4"/>
    </row>
    <row r="17" spans="3:27" ht="17.100000000000001" customHeight="1">
      <c r="C17" s="323"/>
      <c r="D17" s="1261" t="s">
        <v>17</v>
      </c>
      <c r="E17" s="1262"/>
      <c r="F17" s="1263"/>
      <c r="G17" s="1236"/>
      <c r="H17" s="1239"/>
      <c r="I17" s="1240"/>
    </row>
    <row r="18" spans="3:27" ht="17.100000000000001" customHeight="1">
      <c r="D18" s="1261" t="s">
        <v>15</v>
      </c>
      <c r="E18" s="1262"/>
      <c r="F18" s="1263"/>
      <c r="G18" s="1236"/>
      <c r="H18" s="1239"/>
      <c r="I18" s="1240"/>
    </row>
    <row r="19" spans="3:27" ht="17.100000000000001" customHeight="1">
      <c r="D19" s="1261" t="s">
        <v>2121</v>
      </c>
      <c r="E19" s="1262"/>
      <c r="F19" s="1263"/>
      <c r="G19" s="1236"/>
      <c r="H19" s="1327"/>
      <c r="I19" s="1328"/>
      <c r="L19" s="6"/>
      <c r="M19" s="6"/>
      <c r="N19" s="6"/>
      <c r="O19" s="6"/>
      <c r="P19" s="6"/>
      <c r="Q19" s="6"/>
      <c r="R19" s="6"/>
      <c r="S19" s="6"/>
      <c r="T19" s="6"/>
      <c r="U19" s="6"/>
      <c r="V19" s="6"/>
      <c r="W19" s="6"/>
      <c r="X19" s="6"/>
      <c r="Y19" s="4"/>
      <c r="Z19" s="4"/>
      <c r="AA19" s="4"/>
    </row>
    <row r="20" spans="3:27" ht="17.100000000000001" customHeight="1">
      <c r="D20" s="1261" t="s">
        <v>233</v>
      </c>
      <c r="E20" s="1262"/>
      <c r="F20" s="1263"/>
      <c r="G20" s="1271"/>
      <c r="H20" s="1286"/>
      <c r="I20" s="1287"/>
      <c r="J20" s="1" t="s">
        <v>1</v>
      </c>
    </row>
    <row r="21" spans="3:27" ht="17.100000000000001" customHeight="1">
      <c r="D21" s="1261" t="s">
        <v>238</v>
      </c>
      <c r="E21" s="1262"/>
      <c r="F21" s="1263"/>
      <c r="G21" s="1230"/>
      <c r="H21" s="1231"/>
      <c r="I21" s="1232"/>
      <c r="J21" s="1" t="s">
        <v>10</v>
      </c>
    </row>
    <row r="22" spans="3:27" ht="17.100000000000001" customHeight="1">
      <c r="D22" s="1264" t="s">
        <v>3</v>
      </c>
      <c r="E22" s="1265"/>
      <c r="F22" s="1266"/>
      <c r="G22" s="1339" t="str">
        <f>IF(G20="","",ROUNDDOWN(G20*G21,2))</f>
        <v/>
      </c>
      <c r="H22" s="1340"/>
      <c r="I22" s="1341"/>
      <c r="J22" s="1" t="s">
        <v>1</v>
      </c>
    </row>
    <row r="23" spans="3:27" ht="13.5" customHeight="1"/>
    <row r="24" spans="3:27" ht="18" customHeight="1">
      <c r="C24" s="323" t="s">
        <v>278</v>
      </c>
      <c r="D24" s="1255" t="s">
        <v>2269</v>
      </c>
      <c r="E24" s="1256"/>
      <c r="F24" s="1257"/>
      <c r="G24" s="1324"/>
      <c r="H24" s="1325"/>
      <c r="I24" s="1326"/>
      <c r="L24" s="6"/>
      <c r="M24" s="461"/>
      <c r="N24" s="461"/>
      <c r="O24" s="461"/>
      <c r="P24" s="461"/>
      <c r="Q24" s="461"/>
      <c r="R24" s="461"/>
      <c r="S24" s="461"/>
      <c r="T24" s="461"/>
      <c r="U24" s="462"/>
      <c r="V24" s="6"/>
      <c r="W24" s="6"/>
      <c r="X24" s="6"/>
      <c r="Y24" s="4"/>
      <c r="Z24" s="4"/>
      <c r="AA24" s="4"/>
    </row>
    <row r="25" spans="3:27" ht="17.100000000000001" customHeight="1">
      <c r="C25" s="323"/>
      <c r="D25" s="1261" t="s">
        <v>17</v>
      </c>
      <c r="E25" s="1262"/>
      <c r="F25" s="1263"/>
      <c r="G25" s="1236"/>
      <c r="H25" s="1239"/>
      <c r="I25" s="1240"/>
    </row>
    <row r="26" spans="3:27" ht="17.100000000000001" customHeight="1">
      <c r="D26" s="1261" t="s">
        <v>15</v>
      </c>
      <c r="E26" s="1262"/>
      <c r="F26" s="1263"/>
      <c r="G26" s="1236"/>
      <c r="H26" s="1239"/>
      <c r="I26" s="1240"/>
    </row>
    <row r="27" spans="3:27" ht="17.100000000000001" customHeight="1">
      <c r="D27" s="1261" t="s">
        <v>2121</v>
      </c>
      <c r="E27" s="1262"/>
      <c r="F27" s="1263"/>
      <c r="G27" s="1236"/>
      <c r="H27" s="1327"/>
      <c r="I27" s="1328"/>
      <c r="L27" s="6"/>
      <c r="M27" s="6"/>
      <c r="N27" s="6"/>
      <c r="O27" s="6"/>
      <c r="P27" s="6"/>
      <c r="Q27" s="6"/>
      <c r="R27" s="6"/>
      <c r="S27" s="6"/>
      <c r="T27" s="6"/>
      <c r="U27" s="6"/>
      <c r="V27" s="6"/>
      <c r="W27" s="6"/>
      <c r="X27" s="6"/>
      <c r="Y27" s="4"/>
      <c r="Z27" s="4"/>
      <c r="AA27" s="4"/>
    </row>
    <row r="28" spans="3:27" ht="17.100000000000001" customHeight="1">
      <c r="D28" s="1261" t="s">
        <v>233</v>
      </c>
      <c r="E28" s="1262"/>
      <c r="F28" s="1263"/>
      <c r="G28" s="1271"/>
      <c r="H28" s="1286"/>
      <c r="I28" s="1287"/>
      <c r="J28" s="1" t="s">
        <v>1</v>
      </c>
    </row>
    <row r="29" spans="3:27" ht="17.100000000000001" customHeight="1">
      <c r="D29" s="1261" t="s">
        <v>238</v>
      </c>
      <c r="E29" s="1262"/>
      <c r="F29" s="1263"/>
      <c r="G29" s="1230"/>
      <c r="H29" s="1231"/>
      <c r="I29" s="1232"/>
      <c r="J29" s="1" t="s">
        <v>10</v>
      </c>
    </row>
    <row r="30" spans="3:27" ht="17.100000000000001" customHeight="1">
      <c r="D30" s="1264" t="s">
        <v>3</v>
      </c>
      <c r="E30" s="1265"/>
      <c r="F30" s="1266"/>
      <c r="G30" s="1339" t="str">
        <f>IF(G28="","",ROUNDDOWN(G28*G29,2))</f>
        <v/>
      </c>
      <c r="H30" s="1340"/>
      <c r="I30" s="1341"/>
      <c r="J30" s="1" t="s">
        <v>1</v>
      </c>
    </row>
    <row r="31" spans="3:27" ht="13.5" customHeight="1"/>
    <row r="32" spans="3:27" ht="18" customHeight="1">
      <c r="C32" s="323" t="s">
        <v>2268</v>
      </c>
      <c r="D32" s="1255" t="s">
        <v>2269</v>
      </c>
      <c r="E32" s="1256"/>
      <c r="F32" s="1257"/>
      <c r="G32" s="1324"/>
      <c r="H32" s="1325"/>
      <c r="I32" s="1326"/>
      <c r="L32" s="6"/>
      <c r="M32" s="461"/>
      <c r="N32" s="461"/>
      <c r="O32" s="461"/>
      <c r="P32" s="461"/>
      <c r="Q32" s="461"/>
      <c r="R32" s="461"/>
      <c r="S32" s="461"/>
      <c r="T32" s="461"/>
      <c r="U32" s="462"/>
      <c r="V32" s="6"/>
      <c r="W32" s="6"/>
      <c r="X32" s="6"/>
      <c r="Y32" s="4"/>
      <c r="Z32" s="4"/>
      <c r="AA32" s="4"/>
    </row>
    <row r="33" spans="2:27" ht="17.100000000000001" customHeight="1">
      <c r="C33" s="323"/>
      <c r="D33" s="1261" t="s">
        <v>17</v>
      </c>
      <c r="E33" s="1262"/>
      <c r="F33" s="1263"/>
      <c r="G33" s="1236"/>
      <c r="H33" s="1239"/>
      <c r="I33" s="1240"/>
    </row>
    <row r="34" spans="2:27" ht="17.100000000000001" customHeight="1">
      <c r="D34" s="1261" t="s">
        <v>15</v>
      </c>
      <c r="E34" s="1262"/>
      <c r="F34" s="1263"/>
      <c r="G34" s="1236"/>
      <c r="H34" s="1239"/>
      <c r="I34" s="1240"/>
    </row>
    <row r="35" spans="2:27" ht="17.100000000000001" customHeight="1">
      <c r="D35" s="1261" t="s">
        <v>2121</v>
      </c>
      <c r="E35" s="1262"/>
      <c r="F35" s="1263"/>
      <c r="G35" s="1236"/>
      <c r="H35" s="1327"/>
      <c r="I35" s="1328"/>
      <c r="L35" s="6"/>
      <c r="M35" s="6"/>
      <c r="N35" s="6"/>
      <c r="O35" s="6"/>
      <c r="P35" s="6"/>
      <c r="Q35" s="6"/>
      <c r="R35" s="6"/>
      <c r="S35" s="6"/>
      <c r="T35" s="6"/>
      <c r="U35" s="6"/>
      <c r="V35" s="6"/>
      <c r="W35" s="6"/>
      <c r="X35" s="6"/>
      <c r="Y35" s="4"/>
      <c r="Z35" s="4"/>
      <c r="AA35" s="4"/>
    </row>
    <row r="36" spans="2:27" ht="17.100000000000001" customHeight="1">
      <c r="D36" s="1261" t="s">
        <v>233</v>
      </c>
      <c r="E36" s="1262"/>
      <c r="F36" s="1263"/>
      <c r="G36" s="1271"/>
      <c r="H36" s="1286"/>
      <c r="I36" s="1287"/>
      <c r="J36" s="1" t="s">
        <v>1</v>
      </c>
    </row>
    <row r="37" spans="2:27" ht="17.100000000000001" customHeight="1">
      <c r="D37" s="1261" t="s">
        <v>238</v>
      </c>
      <c r="E37" s="1262"/>
      <c r="F37" s="1263"/>
      <c r="G37" s="1230"/>
      <c r="H37" s="1231"/>
      <c r="I37" s="1232"/>
      <c r="J37" s="1" t="s">
        <v>10</v>
      </c>
    </row>
    <row r="38" spans="2:27" ht="17.100000000000001" customHeight="1">
      <c r="D38" s="1264" t="s">
        <v>3</v>
      </c>
      <c r="E38" s="1265"/>
      <c r="F38" s="1266"/>
      <c r="G38" s="1339" t="str">
        <f>IF(G36="","",ROUNDDOWN(G36*G37,2))</f>
        <v/>
      </c>
      <c r="H38" s="1340"/>
      <c r="I38" s="1341"/>
      <c r="J38" s="1" t="s">
        <v>1</v>
      </c>
    </row>
    <row r="39" spans="2:27" ht="13.5" customHeight="1"/>
    <row r="40" spans="2:27" ht="13.5" customHeight="1"/>
    <row r="41" spans="2:27" ht="18" customHeight="1">
      <c r="B41" s="1" t="s">
        <v>2920</v>
      </c>
      <c r="M41" s="6"/>
    </row>
    <row r="42" spans="2:27" ht="18" customHeight="1">
      <c r="C42" s="323" t="s">
        <v>277</v>
      </c>
      <c r="D42" s="1255" t="s">
        <v>2269</v>
      </c>
      <c r="E42" s="1256"/>
      <c r="F42" s="1257"/>
      <c r="G42" s="1324"/>
      <c r="H42" s="1325"/>
      <c r="I42" s="1326"/>
      <c r="L42" s="6"/>
      <c r="M42" s="461"/>
      <c r="N42" s="461"/>
      <c r="O42" s="461"/>
      <c r="P42" s="461"/>
      <c r="Q42" s="461"/>
      <c r="R42" s="461"/>
      <c r="S42" s="461"/>
      <c r="T42" s="461"/>
      <c r="U42" s="462"/>
      <c r="V42" s="6"/>
      <c r="W42" s="6"/>
      <c r="X42" s="6"/>
      <c r="Y42" s="4"/>
      <c r="Z42" s="4"/>
      <c r="AA42" s="4"/>
    </row>
    <row r="43" spans="2:27" ht="17.100000000000001" customHeight="1">
      <c r="C43" s="323"/>
      <c r="D43" s="1261" t="s">
        <v>17</v>
      </c>
      <c r="E43" s="1262"/>
      <c r="F43" s="1263"/>
      <c r="G43" s="1236"/>
      <c r="H43" s="1239"/>
      <c r="I43" s="1240"/>
    </row>
    <row r="44" spans="2:27" ht="17.100000000000001" customHeight="1">
      <c r="D44" s="1261" t="s">
        <v>15</v>
      </c>
      <c r="E44" s="1262"/>
      <c r="F44" s="1263"/>
      <c r="G44" s="1236"/>
      <c r="H44" s="1239"/>
      <c r="I44" s="1240"/>
    </row>
    <row r="45" spans="2:27" ht="17.100000000000001" customHeight="1">
      <c r="D45" s="1261" t="s">
        <v>2121</v>
      </c>
      <c r="E45" s="1262"/>
      <c r="F45" s="1263"/>
      <c r="G45" s="1236"/>
      <c r="H45" s="1327"/>
      <c r="I45" s="1328"/>
      <c r="L45" s="6"/>
      <c r="M45" s="6"/>
      <c r="N45" s="6"/>
      <c r="O45" s="6"/>
      <c r="P45" s="6"/>
      <c r="Q45" s="6"/>
      <c r="R45" s="6"/>
      <c r="S45" s="6"/>
      <c r="T45" s="6"/>
      <c r="U45" s="6"/>
      <c r="V45" s="6"/>
      <c r="W45" s="6"/>
      <c r="X45" s="6"/>
      <c r="Y45" s="4"/>
      <c r="Z45" s="4"/>
      <c r="AA45" s="4"/>
    </row>
    <row r="46" spans="2:27" ht="17.100000000000001" customHeight="1">
      <c r="D46" s="1261" t="s">
        <v>233</v>
      </c>
      <c r="E46" s="1262"/>
      <c r="F46" s="1263"/>
      <c r="G46" s="1271"/>
      <c r="H46" s="1286"/>
      <c r="I46" s="1287"/>
      <c r="J46" s="1" t="s">
        <v>1</v>
      </c>
    </row>
    <row r="47" spans="2:27" ht="17.100000000000001" customHeight="1">
      <c r="D47" s="1261" t="s">
        <v>238</v>
      </c>
      <c r="E47" s="1262"/>
      <c r="F47" s="1263"/>
      <c r="G47" s="1230"/>
      <c r="H47" s="1231"/>
      <c r="I47" s="1232"/>
      <c r="J47" s="1" t="s">
        <v>10</v>
      </c>
    </row>
    <row r="48" spans="2:27" ht="17.100000000000001" customHeight="1">
      <c r="D48" s="1264" t="s">
        <v>3</v>
      </c>
      <c r="E48" s="1265"/>
      <c r="F48" s="1266"/>
      <c r="G48" s="1339" t="str">
        <f>IF(G46="","",ROUNDDOWN(G46*G47,2))</f>
        <v/>
      </c>
      <c r="H48" s="1340"/>
      <c r="I48" s="1341"/>
      <c r="J48" s="1" t="s">
        <v>1</v>
      </c>
    </row>
    <row r="49" spans="3:27" ht="13.5" customHeight="1"/>
    <row r="50" spans="3:27" ht="18" customHeight="1">
      <c r="C50" s="323" t="s">
        <v>278</v>
      </c>
      <c r="D50" s="1255" t="s">
        <v>2269</v>
      </c>
      <c r="E50" s="1256"/>
      <c r="F50" s="1257"/>
      <c r="G50" s="1324"/>
      <c r="H50" s="1325"/>
      <c r="I50" s="1326"/>
      <c r="L50" s="6"/>
      <c r="M50" s="461"/>
      <c r="N50" s="461"/>
      <c r="O50" s="461"/>
      <c r="P50" s="461"/>
      <c r="Q50" s="461"/>
      <c r="R50" s="461"/>
      <c r="S50" s="461"/>
      <c r="T50" s="461"/>
      <c r="U50" s="462"/>
      <c r="V50" s="6"/>
      <c r="W50" s="6"/>
      <c r="X50" s="6"/>
      <c r="Y50" s="4"/>
      <c r="Z50" s="4"/>
      <c r="AA50" s="4"/>
    </row>
    <row r="51" spans="3:27" ht="17.100000000000001" customHeight="1">
      <c r="C51" s="323"/>
      <c r="D51" s="1261" t="s">
        <v>17</v>
      </c>
      <c r="E51" s="1262"/>
      <c r="F51" s="1263"/>
      <c r="G51" s="1236"/>
      <c r="H51" s="1239"/>
      <c r="I51" s="1240"/>
    </row>
    <row r="52" spans="3:27" ht="17.100000000000001" customHeight="1">
      <c r="D52" s="1261" t="s">
        <v>15</v>
      </c>
      <c r="E52" s="1262"/>
      <c r="F52" s="1263"/>
      <c r="G52" s="1236"/>
      <c r="H52" s="1239"/>
      <c r="I52" s="1240"/>
    </row>
    <row r="53" spans="3:27" ht="17.100000000000001" customHeight="1">
      <c r="D53" s="1261" t="s">
        <v>2121</v>
      </c>
      <c r="E53" s="1262"/>
      <c r="F53" s="1263"/>
      <c r="G53" s="1236"/>
      <c r="H53" s="1327"/>
      <c r="I53" s="1328"/>
      <c r="L53" s="6"/>
      <c r="M53" s="6"/>
      <c r="N53" s="6"/>
      <c r="O53" s="6"/>
      <c r="P53" s="6"/>
      <c r="Q53" s="6"/>
      <c r="R53" s="6"/>
      <c r="S53" s="6"/>
      <c r="T53" s="6"/>
      <c r="U53" s="6"/>
      <c r="V53" s="6"/>
      <c r="W53" s="6"/>
      <c r="X53" s="6"/>
      <c r="Y53" s="4"/>
      <c r="Z53" s="4"/>
      <c r="AA53" s="4"/>
    </row>
    <row r="54" spans="3:27" ht="17.100000000000001" customHeight="1">
      <c r="D54" s="1261" t="s">
        <v>233</v>
      </c>
      <c r="E54" s="1262"/>
      <c r="F54" s="1263"/>
      <c r="G54" s="1271"/>
      <c r="H54" s="1286"/>
      <c r="I54" s="1287"/>
      <c r="J54" s="1" t="s">
        <v>1</v>
      </c>
    </row>
    <row r="55" spans="3:27" ht="17.100000000000001" customHeight="1">
      <c r="D55" s="1261" t="s">
        <v>238</v>
      </c>
      <c r="E55" s="1262"/>
      <c r="F55" s="1263"/>
      <c r="G55" s="1230"/>
      <c r="H55" s="1231"/>
      <c r="I55" s="1232"/>
      <c r="J55" s="1" t="s">
        <v>10</v>
      </c>
    </row>
    <row r="56" spans="3:27" ht="17.100000000000001" customHeight="1">
      <c r="D56" s="1264" t="s">
        <v>3</v>
      </c>
      <c r="E56" s="1265"/>
      <c r="F56" s="1266"/>
      <c r="G56" s="1339" t="str">
        <f>IF(G54="","",ROUNDDOWN(G54*G55,2))</f>
        <v/>
      </c>
      <c r="H56" s="1340"/>
      <c r="I56" s="1341"/>
      <c r="J56" s="1" t="s">
        <v>1</v>
      </c>
    </row>
    <row r="57" spans="3:27" ht="14.25" customHeight="1"/>
    <row r="58" spans="3:27" ht="18" customHeight="1">
      <c r="C58" s="323" t="s">
        <v>2268</v>
      </c>
      <c r="D58" s="1255" t="s">
        <v>2269</v>
      </c>
      <c r="E58" s="1256"/>
      <c r="F58" s="1257"/>
      <c r="G58" s="1324"/>
      <c r="H58" s="1325"/>
      <c r="I58" s="1326"/>
      <c r="L58" s="6"/>
      <c r="M58" s="461"/>
      <c r="N58" s="461"/>
      <c r="O58" s="461"/>
      <c r="P58" s="461"/>
      <c r="Q58" s="461"/>
      <c r="R58" s="461"/>
      <c r="S58" s="461"/>
      <c r="T58" s="461"/>
      <c r="U58" s="462"/>
      <c r="V58" s="6"/>
      <c r="W58" s="6"/>
      <c r="X58" s="6"/>
      <c r="Y58" s="4"/>
      <c r="Z58" s="4"/>
      <c r="AA58" s="4"/>
    </row>
    <row r="59" spans="3:27" ht="17.100000000000001" customHeight="1">
      <c r="C59" s="323"/>
      <c r="D59" s="1261" t="s">
        <v>17</v>
      </c>
      <c r="E59" s="1262"/>
      <c r="F59" s="1263"/>
      <c r="G59" s="1236"/>
      <c r="H59" s="1239"/>
      <c r="I59" s="1240"/>
    </row>
    <row r="60" spans="3:27" ht="17.100000000000001" customHeight="1">
      <c r="D60" s="1261" t="s">
        <v>15</v>
      </c>
      <c r="E60" s="1262"/>
      <c r="F60" s="1263"/>
      <c r="G60" s="1236"/>
      <c r="H60" s="1239"/>
      <c r="I60" s="1240"/>
    </row>
    <row r="61" spans="3:27" ht="17.100000000000001" customHeight="1">
      <c r="D61" s="1261" t="s">
        <v>2121</v>
      </c>
      <c r="E61" s="1262"/>
      <c r="F61" s="1263"/>
      <c r="G61" s="1236"/>
      <c r="H61" s="1327"/>
      <c r="I61" s="1328"/>
      <c r="L61" s="6"/>
      <c r="M61" s="6"/>
      <c r="N61" s="6"/>
      <c r="O61" s="6"/>
      <c r="P61" s="6"/>
      <c r="Q61" s="6"/>
      <c r="R61" s="6"/>
      <c r="S61" s="6"/>
      <c r="T61" s="6"/>
      <c r="U61" s="6"/>
      <c r="V61" s="6"/>
      <c r="W61" s="6"/>
      <c r="X61" s="6"/>
      <c r="Y61" s="4"/>
      <c r="Z61" s="4"/>
      <c r="AA61" s="4"/>
    </row>
    <row r="62" spans="3:27" ht="17.100000000000001" customHeight="1">
      <c r="D62" s="1261" t="s">
        <v>233</v>
      </c>
      <c r="E62" s="1262"/>
      <c r="F62" s="1263"/>
      <c r="G62" s="1271"/>
      <c r="H62" s="1286"/>
      <c r="I62" s="1287"/>
      <c r="J62" s="1" t="s">
        <v>1</v>
      </c>
    </row>
    <row r="63" spans="3:27" ht="17.100000000000001" customHeight="1">
      <c r="D63" s="1261" t="s">
        <v>238</v>
      </c>
      <c r="E63" s="1262"/>
      <c r="F63" s="1263"/>
      <c r="G63" s="1230"/>
      <c r="H63" s="1231"/>
      <c r="I63" s="1232"/>
      <c r="J63" s="1" t="s">
        <v>10</v>
      </c>
    </row>
    <row r="64" spans="3:27" ht="17.100000000000001" customHeight="1">
      <c r="D64" s="1264" t="s">
        <v>3</v>
      </c>
      <c r="E64" s="1265"/>
      <c r="F64" s="1266"/>
      <c r="G64" s="1339" t="str">
        <f>IF(G62="","",ROUNDDOWN(G62*G63,2))</f>
        <v/>
      </c>
      <c r="H64" s="1340"/>
      <c r="I64" s="1341"/>
      <c r="J64" s="1" t="s">
        <v>1</v>
      </c>
    </row>
    <row r="65" spans="2:27" ht="13.5" customHeight="1"/>
    <row r="66" spans="2:27" ht="13.5" customHeight="1"/>
    <row r="67" spans="2:27" ht="18" customHeight="1">
      <c r="B67" s="1" t="s">
        <v>2921</v>
      </c>
      <c r="M67" s="6"/>
    </row>
    <row r="68" spans="2:27" ht="18" customHeight="1">
      <c r="C68" s="323" t="s">
        <v>277</v>
      </c>
      <c r="D68" s="1255" t="s">
        <v>2269</v>
      </c>
      <c r="E68" s="1256"/>
      <c r="F68" s="1257"/>
      <c r="G68" s="1324"/>
      <c r="H68" s="1325"/>
      <c r="I68" s="1326"/>
      <c r="L68" s="6"/>
      <c r="M68" s="461"/>
      <c r="N68" s="461"/>
      <c r="O68" s="461"/>
      <c r="P68" s="461"/>
      <c r="Q68" s="461"/>
      <c r="R68" s="461"/>
      <c r="S68" s="461"/>
      <c r="T68" s="461"/>
      <c r="U68" s="462"/>
      <c r="V68" s="6"/>
      <c r="W68" s="6"/>
      <c r="X68" s="6"/>
      <c r="Y68" s="4"/>
      <c r="Z68" s="4"/>
      <c r="AA68" s="4"/>
    </row>
    <row r="69" spans="2:27" ht="17.100000000000001" customHeight="1">
      <c r="C69" s="323"/>
      <c r="D69" s="1261" t="s">
        <v>17</v>
      </c>
      <c r="E69" s="1262"/>
      <c r="F69" s="1263"/>
      <c r="G69" s="1236"/>
      <c r="H69" s="1239"/>
      <c r="I69" s="1240"/>
    </row>
    <row r="70" spans="2:27" ht="17.100000000000001" customHeight="1">
      <c r="D70" s="1261" t="s">
        <v>15</v>
      </c>
      <c r="E70" s="1262"/>
      <c r="F70" s="1263"/>
      <c r="G70" s="1236"/>
      <c r="H70" s="1239"/>
      <c r="I70" s="1240"/>
    </row>
    <row r="71" spans="2:27" ht="17.100000000000001" customHeight="1">
      <c r="D71" s="1261" t="s">
        <v>2121</v>
      </c>
      <c r="E71" s="1262"/>
      <c r="F71" s="1263"/>
      <c r="G71" s="1236"/>
      <c r="H71" s="1327"/>
      <c r="I71" s="1328"/>
      <c r="L71" s="6"/>
      <c r="M71" s="6"/>
      <c r="N71" s="6"/>
      <c r="O71" s="6"/>
      <c r="P71" s="6"/>
      <c r="Q71" s="6"/>
      <c r="R71" s="6"/>
      <c r="S71" s="6"/>
      <c r="T71" s="6"/>
      <c r="U71" s="6"/>
      <c r="V71" s="6"/>
      <c r="W71" s="6"/>
      <c r="X71" s="6"/>
      <c r="Y71" s="4"/>
      <c r="Z71" s="4"/>
      <c r="AA71" s="4"/>
    </row>
    <row r="72" spans="2:27" ht="17.100000000000001" customHeight="1">
      <c r="D72" s="1261" t="s">
        <v>253</v>
      </c>
      <c r="E72" s="1262"/>
      <c r="F72" s="1263"/>
      <c r="G72" s="1236"/>
      <c r="H72" s="1239"/>
      <c r="I72" s="1240"/>
    </row>
    <row r="73" spans="2:27" ht="17.100000000000001" customHeight="1">
      <c r="D73" s="1261" t="s">
        <v>254</v>
      </c>
      <c r="E73" s="1262"/>
      <c r="F73" s="1263"/>
      <c r="G73" s="1271"/>
      <c r="H73" s="1286"/>
      <c r="I73" s="1287"/>
      <c r="J73" s="1" t="s">
        <v>1</v>
      </c>
    </row>
    <row r="74" spans="2:27" ht="17.100000000000001" customHeight="1">
      <c r="D74" s="1261" t="s">
        <v>238</v>
      </c>
      <c r="E74" s="1262"/>
      <c r="F74" s="1263"/>
      <c r="G74" s="1230"/>
      <c r="H74" s="1231"/>
      <c r="I74" s="1232"/>
      <c r="J74" s="1" t="s">
        <v>10</v>
      </c>
    </row>
    <row r="75" spans="2:27" ht="17.100000000000001" customHeight="1">
      <c r="D75" s="1264" t="s">
        <v>255</v>
      </c>
      <c r="E75" s="1265"/>
      <c r="F75" s="1266"/>
      <c r="G75" s="1339" t="str">
        <f>IF(G73="","",ROUNDDOWN(G73*G74,2))</f>
        <v/>
      </c>
      <c r="H75" s="1340"/>
      <c r="I75" s="1341"/>
      <c r="J75" s="1" t="s">
        <v>1</v>
      </c>
    </row>
    <row r="76" spans="2:27" ht="13.5" customHeight="1"/>
    <row r="77" spans="2:27" ht="18" customHeight="1">
      <c r="C77" s="323" t="s">
        <v>278</v>
      </c>
      <c r="D77" s="1255" t="s">
        <v>2269</v>
      </c>
      <c r="E77" s="1256"/>
      <c r="F77" s="1257"/>
      <c r="G77" s="1324"/>
      <c r="H77" s="1325"/>
      <c r="I77" s="1326"/>
      <c r="L77" s="6"/>
      <c r="M77" s="461"/>
      <c r="N77" s="461"/>
      <c r="O77" s="461"/>
      <c r="P77" s="461"/>
      <c r="Q77" s="461"/>
      <c r="R77" s="461"/>
      <c r="S77" s="461"/>
      <c r="T77" s="461"/>
      <c r="U77" s="462"/>
      <c r="V77" s="6"/>
      <c r="W77" s="6"/>
      <c r="X77" s="6"/>
      <c r="Y77" s="4"/>
      <c r="Z77" s="4"/>
      <c r="AA77" s="4"/>
    </row>
    <row r="78" spans="2:27" ht="17.100000000000001" customHeight="1">
      <c r="C78" s="323"/>
      <c r="D78" s="1261" t="s">
        <v>17</v>
      </c>
      <c r="E78" s="1262"/>
      <c r="F78" s="1263"/>
      <c r="G78" s="1236"/>
      <c r="H78" s="1239"/>
      <c r="I78" s="1240"/>
    </row>
    <row r="79" spans="2:27" ht="17.100000000000001" customHeight="1">
      <c r="D79" s="1261" t="s">
        <v>15</v>
      </c>
      <c r="E79" s="1262"/>
      <c r="F79" s="1263"/>
      <c r="G79" s="1236"/>
      <c r="H79" s="1239"/>
      <c r="I79" s="1240"/>
    </row>
    <row r="80" spans="2:27" ht="17.100000000000001" customHeight="1">
      <c r="D80" s="1261" t="s">
        <v>2121</v>
      </c>
      <c r="E80" s="1262"/>
      <c r="F80" s="1263"/>
      <c r="G80" s="1236"/>
      <c r="H80" s="1327"/>
      <c r="I80" s="1328"/>
      <c r="L80" s="6"/>
      <c r="M80" s="6"/>
      <c r="N80" s="6"/>
      <c r="O80" s="6"/>
      <c r="P80" s="6"/>
      <c r="Q80" s="6"/>
      <c r="R80" s="6"/>
      <c r="S80" s="6"/>
      <c r="T80" s="6"/>
      <c r="U80" s="6"/>
      <c r="V80" s="6"/>
      <c r="W80" s="6"/>
      <c r="X80" s="6"/>
      <c r="Y80" s="4"/>
      <c r="Z80" s="4"/>
      <c r="AA80" s="4"/>
    </row>
    <row r="81" spans="2:27" ht="17.100000000000001" customHeight="1">
      <c r="D81" s="1261" t="s">
        <v>253</v>
      </c>
      <c r="E81" s="1262"/>
      <c r="F81" s="1263"/>
      <c r="G81" s="1236"/>
      <c r="H81" s="1239"/>
      <c r="I81" s="1240"/>
    </row>
    <row r="82" spans="2:27" ht="17.100000000000001" customHeight="1">
      <c r="D82" s="1261" t="s">
        <v>254</v>
      </c>
      <c r="E82" s="1262"/>
      <c r="F82" s="1263"/>
      <c r="G82" s="1271"/>
      <c r="H82" s="1286"/>
      <c r="I82" s="1287"/>
      <c r="J82" s="1" t="s">
        <v>1</v>
      </c>
    </row>
    <row r="83" spans="2:27" ht="17.100000000000001" customHeight="1">
      <c r="D83" s="1261" t="s">
        <v>238</v>
      </c>
      <c r="E83" s="1262"/>
      <c r="F83" s="1263"/>
      <c r="G83" s="1230"/>
      <c r="H83" s="1231"/>
      <c r="I83" s="1232"/>
      <c r="J83" s="1" t="s">
        <v>10</v>
      </c>
    </row>
    <row r="84" spans="2:27" ht="17.100000000000001" customHeight="1">
      <c r="D84" s="1264" t="s">
        <v>255</v>
      </c>
      <c r="E84" s="1265"/>
      <c r="F84" s="1266"/>
      <c r="G84" s="1339" t="str">
        <f>IF(G82="","",ROUNDDOWN(G82*G83,2))</f>
        <v/>
      </c>
      <c r="H84" s="1340"/>
      <c r="I84" s="1341"/>
      <c r="J84" s="1" t="s">
        <v>1</v>
      </c>
    </row>
    <row r="85" spans="2:27" ht="13.5" customHeight="1"/>
    <row r="86" spans="2:27" ht="18" customHeight="1">
      <c r="C86" s="323" t="s">
        <v>2268</v>
      </c>
      <c r="D86" s="1255" t="s">
        <v>2269</v>
      </c>
      <c r="E86" s="1256"/>
      <c r="F86" s="1257"/>
      <c r="G86" s="1324"/>
      <c r="H86" s="1325"/>
      <c r="I86" s="1326"/>
      <c r="L86" s="6"/>
      <c r="M86" s="461"/>
      <c r="N86" s="461"/>
      <c r="O86" s="461"/>
      <c r="P86" s="461"/>
      <c r="Q86" s="461"/>
      <c r="R86" s="461"/>
      <c r="S86" s="461"/>
      <c r="T86" s="461"/>
      <c r="U86" s="462"/>
      <c r="V86" s="6"/>
      <c r="W86" s="6"/>
      <c r="X86" s="6"/>
      <c r="Y86" s="4"/>
      <c r="Z86" s="4"/>
      <c r="AA86" s="4"/>
    </row>
    <row r="87" spans="2:27" ht="17.100000000000001" customHeight="1">
      <c r="C87" s="323"/>
      <c r="D87" s="1261" t="s">
        <v>17</v>
      </c>
      <c r="E87" s="1262"/>
      <c r="F87" s="1263"/>
      <c r="G87" s="1236"/>
      <c r="H87" s="1239"/>
      <c r="I87" s="1240"/>
    </row>
    <row r="88" spans="2:27" ht="17.100000000000001" customHeight="1">
      <c r="D88" s="1261" t="s">
        <v>15</v>
      </c>
      <c r="E88" s="1262"/>
      <c r="F88" s="1263"/>
      <c r="G88" s="1236"/>
      <c r="H88" s="1239"/>
      <c r="I88" s="1240"/>
    </row>
    <row r="89" spans="2:27" ht="17.100000000000001" customHeight="1">
      <c r="D89" s="1261" t="s">
        <v>2121</v>
      </c>
      <c r="E89" s="1262"/>
      <c r="F89" s="1263"/>
      <c r="G89" s="1236"/>
      <c r="H89" s="1327"/>
      <c r="I89" s="1328"/>
      <c r="L89" s="6"/>
      <c r="M89" s="6"/>
      <c r="N89" s="6"/>
      <c r="O89" s="6"/>
      <c r="P89" s="6"/>
      <c r="Q89" s="6"/>
      <c r="R89" s="6"/>
      <c r="S89" s="6"/>
      <c r="T89" s="6"/>
      <c r="U89" s="6"/>
      <c r="V89" s="6"/>
      <c r="W89" s="6"/>
      <c r="X89" s="6"/>
      <c r="Y89" s="4"/>
      <c r="Z89" s="4"/>
      <c r="AA89" s="4"/>
    </row>
    <row r="90" spans="2:27" ht="17.100000000000001" customHeight="1">
      <c r="D90" s="1261" t="s">
        <v>253</v>
      </c>
      <c r="E90" s="1262"/>
      <c r="F90" s="1263"/>
      <c r="G90" s="1236"/>
      <c r="H90" s="1239"/>
      <c r="I90" s="1240"/>
    </row>
    <row r="91" spans="2:27" ht="17.100000000000001" customHeight="1">
      <c r="D91" s="1261" t="s">
        <v>254</v>
      </c>
      <c r="E91" s="1262"/>
      <c r="F91" s="1263"/>
      <c r="G91" s="1271"/>
      <c r="H91" s="1286"/>
      <c r="I91" s="1287"/>
      <c r="J91" s="1" t="s">
        <v>1</v>
      </c>
    </row>
    <row r="92" spans="2:27" ht="17.100000000000001" customHeight="1">
      <c r="D92" s="1261" t="s">
        <v>238</v>
      </c>
      <c r="E92" s="1262"/>
      <c r="F92" s="1263"/>
      <c r="G92" s="1230"/>
      <c r="H92" s="1231"/>
      <c r="I92" s="1232"/>
      <c r="J92" s="1" t="s">
        <v>10</v>
      </c>
    </row>
    <row r="93" spans="2:27" ht="17.100000000000001" customHeight="1">
      <c r="D93" s="1264" t="s">
        <v>255</v>
      </c>
      <c r="E93" s="1265"/>
      <c r="F93" s="1266"/>
      <c r="G93" s="1339" t="str">
        <f>IF(G91="","",ROUNDDOWN(G91*G92,2))</f>
        <v/>
      </c>
      <c r="H93" s="1340"/>
      <c r="I93" s="1341"/>
      <c r="J93" s="1" t="s">
        <v>1</v>
      </c>
    </row>
    <row r="94" spans="2:27" ht="13.5" customHeight="1"/>
    <row r="95" spans="2:27" ht="13.5" customHeight="1"/>
    <row r="96" spans="2:27" ht="18" customHeight="1">
      <c r="B96" s="1" t="s">
        <v>2922</v>
      </c>
      <c r="M96" s="6"/>
    </row>
    <row r="97" spans="3:27" ht="18" customHeight="1">
      <c r="C97" s="323" t="s">
        <v>277</v>
      </c>
      <c r="D97" s="1255" t="s">
        <v>2269</v>
      </c>
      <c r="E97" s="1256"/>
      <c r="F97" s="1257"/>
      <c r="G97" s="1324"/>
      <c r="H97" s="1325"/>
      <c r="I97" s="1326"/>
      <c r="L97" s="6"/>
      <c r="M97" s="461"/>
      <c r="N97" s="461"/>
      <c r="O97" s="461"/>
      <c r="P97" s="461"/>
      <c r="Q97" s="461"/>
      <c r="R97" s="461"/>
      <c r="S97" s="461"/>
      <c r="T97" s="461"/>
      <c r="U97" s="462"/>
      <c r="V97" s="6"/>
      <c r="W97" s="6"/>
      <c r="X97" s="6"/>
      <c r="Y97" s="4"/>
      <c r="Z97" s="4"/>
      <c r="AA97" s="4"/>
    </row>
    <row r="98" spans="3:27" ht="17.100000000000001" customHeight="1">
      <c r="C98" s="323"/>
      <c r="D98" s="1261" t="s">
        <v>17</v>
      </c>
      <c r="E98" s="1262"/>
      <c r="F98" s="1263"/>
      <c r="G98" s="1236"/>
      <c r="H98" s="1239"/>
      <c r="I98" s="1240"/>
    </row>
    <row r="99" spans="3:27" ht="17.100000000000001" customHeight="1">
      <c r="D99" s="1261" t="s">
        <v>15</v>
      </c>
      <c r="E99" s="1262"/>
      <c r="F99" s="1263"/>
      <c r="G99" s="1236"/>
      <c r="H99" s="1239"/>
      <c r="I99" s="1240"/>
    </row>
    <row r="100" spans="3:27" ht="17.100000000000001" customHeight="1">
      <c r="D100" s="1261" t="s">
        <v>2121</v>
      </c>
      <c r="E100" s="1262"/>
      <c r="F100" s="1263"/>
      <c r="G100" s="1236"/>
      <c r="H100" s="1327"/>
      <c r="I100" s="1328"/>
      <c r="L100" s="6"/>
      <c r="M100" s="6"/>
      <c r="N100" s="6"/>
      <c r="O100" s="6"/>
      <c r="P100" s="6"/>
      <c r="Q100" s="6"/>
      <c r="R100" s="6"/>
      <c r="S100" s="6"/>
      <c r="T100" s="6"/>
      <c r="U100" s="6"/>
      <c r="V100" s="6"/>
      <c r="W100" s="6"/>
      <c r="X100" s="6"/>
      <c r="Y100" s="4"/>
      <c r="Z100" s="4"/>
      <c r="AA100" s="4"/>
    </row>
    <row r="101" spans="3:27" ht="17.100000000000001" customHeight="1">
      <c r="D101" s="1261" t="s">
        <v>256</v>
      </c>
      <c r="E101" s="1262"/>
      <c r="F101" s="1263"/>
      <c r="G101" s="1271"/>
      <c r="H101" s="1286"/>
      <c r="I101" s="1287"/>
      <c r="J101" s="1" t="s">
        <v>1</v>
      </c>
    </row>
    <row r="102" spans="3:27" ht="17.100000000000001" customHeight="1">
      <c r="D102" s="1261" t="s">
        <v>238</v>
      </c>
      <c r="E102" s="1262"/>
      <c r="F102" s="1263"/>
      <c r="G102" s="1230"/>
      <c r="H102" s="1231"/>
      <c r="I102" s="1232"/>
      <c r="J102" s="1" t="s">
        <v>10</v>
      </c>
    </row>
    <row r="103" spans="3:27" ht="17.100000000000001" customHeight="1">
      <c r="D103" s="1264" t="s">
        <v>257</v>
      </c>
      <c r="E103" s="1265"/>
      <c r="F103" s="1266"/>
      <c r="G103" s="1339" t="str">
        <f>IF(G101="","",ROUNDDOWN(G101*G102,2))</f>
        <v/>
      </c>
      <c r="H103" s="1340"/>
      <c r="I103" s="1341"/>
      <c r="J103" s="1" t="s">
        <v>1</v>
      </c>
    </row>
    <row r="104" spans="3:27" ht="13.5" customHeight="1"/>
    <row r="105" spans="3:27" ht="18" customHeight="1">
      <c r="C105" s="323" t="s">
        <v>278</v>
      </c>
      <c r="D105" s="1255" t="s">
        <v>2269</v>
      </c>
      <c r="E105" s="1256"/>
      <c r="F105" s="1257"/>
      <c r="G105" s="1324"/>
      <c r="H105" s="1325"/>
      <c r="I105" s="1326"/>
      <c r="L105" s="6"/>
      <c r="M105" s="461"/>
      <c r="N105" s="461"/>
      <c r="O105" s="461"/>
      <c r="P105" s="461"/>
      <c r="Q105" s="461"/>
      <c r="R105" s="461"/>
      <c r="S105" s="461"/>
      <c r="T105" s="461"/>
      <c r="U105" s="462"/>
      <c r="V105" s="6"/>
      <c r="W105" s="6"/>
      <c r="X105" s="6"/>
      <c r="Y105" s="4"/>
      <c r="Z105" s="4"/>
      <c r="AA105" s="4"/>
    </row>
    <row r="106" spans="3:27" ht="17.100000000000001" customHeight="1">
      <c r="C106" s="323"/>
      <c r="D106" s="1261" t="s">
        <v>17</v>
      </c>
      <c r="E106" s="1262"/>
      <c r="F106" s="1263"/>
      <c r="G106" s="1236"/>
      <c r="H106" s="1239"/>
      <c r="I106" s="1240"/>
    </row>
    <row r="107" spans="3:27" ht="17.100000000000001" customHeight="1">
      <c r="D107" s="1261" t="s">
        <v>15</v>
      </c>
      <c r="E107" s="1262"/>
      <c r="F107" s="1263"/>
      <c r="G107" s="1236"/>
      <c r="H107" s="1239"/>
      <c r="I107" s="1240"/>
    </row>
    <row r="108" spans="3:27" ht="17.100000000000001" customHeight="1">
      <c r="D108" s="1261" t="s">
        <v>2121</v>
      </c>
      <c r="E108" s="1262"/>
      <c r="F108" s="1263"/>
      <c r="G108" s="1236"/>
      <c r="H108" s="1327"/>
      <c r="I108" s="1328"/>
      <c r="L108" s="6"/>
      <c r="M108" s="6"/>
      <c r="N108" s="6"/>
      <c r="O108" s="6"/>
      <c r="P108" s="6"/>
      <c r="Q108" s="6"/>
      <c r="R108" s="6"/>
      <c r="S108" s="6"/>
      <c r="T108" s="6"/>
      <c r="U108" s="6"/>
      <c r="V108" s="6"/>
      <c r="W108" s="6"/>
      <c r="X108" s="6"/>
      <c r="Y108" s="4"/>
      <c r="Z108" s="4"/>
      <c r="AA108" s="4"/>
    </row>
    <row r="109" spans="3:27" ht="17.100000000000001" customHeight="1">
      <c r="D109" s="1261" t="s">
        <v>256</v>
      </c>
      <c r="E109" s="1262"/>
      <c r="F109" s="1263"/>
      <c r="G109" s="1271"/>
      <c r="H109" s="1286"/>
      <c r="I109" s="1287"/>
      <c r="J109" s="1" t="s">
        <v>1</v>
      </c>
    </row>
    <row r="110" spans="3:27" ht="17.100000000000001" customHeight="1">
      <c r="D110" s="1261" t="s">
        <v>238</v>
      </c>
      <c r="E110" s="1262"/>
      <c r="F110" s="1263"/>
      <c r="G110" s="1230"/>
      <c r="H110" s="1231"/>
      <c r="I110" s="1232"/>
      <c r="J110" s="1" t="s">
        <v>10</v>
      </c>
    </row>
    <row r="111" spans="3:27" ht="17.100000000000001" customHeight="1">
      <c r="D111" s="1264" t="s">
        <v>257</v>
      </c>
      <c r="E111" s="1265"/>
      <c r="F111" s="1266"/>
      <c r="G111" s="1339" t="str">
        <f>IF(G109="","",ROUNDDOWN(G109*G110,2))</f>
        <v/>
      </c>
      <c r="H111" s="1340"/>
      <c r="I111" s="1341"/>
      <c r="J111" s="1" t="s">
        <v>1</v>
      </c>
    </row>
    <row r="112" spans="3:27" ht="13.5" customHeight="1"/>
    <row r="113" spans="2:27" ht="18" customHeight="1">
      <c r="C113" s="323" t="s">
        <v>2268</v>
      </c>
      <c r="D113" s="1255" t="s">
        <v>2269</v>
      </c>
      <c r="E113" s="1256"/>
      <c r="F113" s="1257"/>
      <c r="G113" s="1324"/>
      <c r="H113" s="1325"/>
      <c r="I113" s="1326"/>
      <c r="L113" s="6"/>
      <c r="M113" s="461"/>
      <c r="N113" s="461"/>
      <c r="O113" s="461"/>
      <c r="P113" s="461"/>
      <c r="Q113" s="461"/>
      <c r="R113" s="461"/>
      <c r="S113" s="461"/>
      <c r="T113" s="461"/>
      <c r="U113" s="462"/>
      <c r="V113" s="6"/>
      <c r="W113" s="6"/>
      <c r="X113" s="6"/>
      <c r="Y113" s="4"/>
      <c r="Z113" s="4"/>
      <c r="AA113" s="4"/>
    </row>
    <row r="114" spans="2:27" ht="17.100000000000001" customHeight="1">
      <c r="C114" s="323"/>
      <c r="D114" s="1261" t="s">
        <v>17</v>
      </c>
      <c r="E114" s="1262"/>
      <c r="F114" s="1263"/>
      <c r="G114" s="1236"/>
      <c r="H114" s="1239"/>
      <c r="I114" s="1240"/>
    </row>
    <row r="115" spans="2:27" ht="17.100000000000001" customHeight="1">
      <c r="D115" s="1261" t="s">
        <v>15</v>
      </c>
      <c r="E115" s="1262"/>
      <c r="F115" s="1263"/>
      <c r="G115" s="1236"/>
      <c r="H115" s="1239"/>
      <c r="I115" s="1240"/>
    </row>
    <row r="116" spans="2:27" ht="17.100000000000001" customHeight="1">
      <c r="D116" s="1261" t="s">
        <v>2121</v>
      </c>
      <c r="E116" s="1262"/>
      <c r="F116" s="1263"/>
      <c r="G116" s="1236"/>
      <c r="H116" s="1327"/>
      <c r="I116" s="1328"/>
      <c r="L116" s="6"/>
      <c r="M116" s="6"/>
      <c r="N116" s="6"/>
      <c r="O116" s="6"/>
      <c r="P116" s="6"/>
      <c r="Q116" s="6"/>
      <c r="R116" s="6"/>
      <c r="S116" s="6"/>
      <c r="T116" s="6"/>
      <c r="U116" s="6"/>
      <c r="V116" s="6"/>
      <c r="W116" s="6"/>
      <c r="X116" s="6"/>
      <c r="Y116" s="4"/>
      <c r="Z116" s="4"/>
      <c r="AA116" s="4"/>
    </row>
    <row r="117" spans="2:27" ht="17.100000000000001" customHeight="1">
      <c r="D117" s="1261" t="s">
        <v>256</v>
      </c>
      <c r="E117" s="1262"/>
      <c r="F117" s="1263"/>
      <c r="G117" s="1271"/>
      <c r="H117" s="1286"/>
      <c r="I117" s="1287"/>
      <c r="J117" s="1" t="s">
        <v>1</v>
      </c>
    </row>
    <row r="118" spans="2:27" ht="17.100000000000001" customHeight="1">
      <c r="D118" s="1261" t="s">
        <v>238</v>
      </c>
      <c r="E118" s="1262"/>
      <c r="F118" s="1263"/>
      <c r="G118" s="1230"/>
      <c r="H118" s="1231"/>
      <c r="I118" s="1232"/>
      <c r="J118" s="1" t="s">
        <v>10</v>
      </c>
    </row>
    <row r="119" spans="2:27" ht="17.100000000000001" customHeight="1">
      <c r="D119" s="1264" t="s">
        <v>257</v>
      </c>
      <c r="E119" s="1265"/>
      <c r="F119" s="1266"/>
      <c r="G119" s="1339" t="str">
        <f>IF(G117="","",ROUNDDOWN(G117*G118,2))</f>
        <v/>
      </c>
      <c r="H119" s="1340"/>
      <c r="I119" s="1341"/>
      <c r="J119" s="1" t="s">
        <v>1</v>
      </c>
    </row>
    <row r="120" spans="2:27" ht="13.5" customHeight="1"/>
    <row r="121" spans="2:27" ht="13.5" customHeight="1"/>
    <row r="122" spans="2:27" ht="18" customHeight="1">
      <c r="B122" s="1" t="s">
        <v>2923</v>
      </c>
    </row>
    <row r="123" spans="2:27" ht="18" customHeight="1">
      <c r="C123" s="323" t="s">
        <v>277</v>
      </c>
      <c r="D123" s="1255" t="s">
        <v>2269</v>
      </c>
      <c r="E123" s="1256"/>
      <c r="F123" s="1257"/>
      <c r="G123" s="1324"/>
      <c r="H123" s="1325"/>
      <c r="I123" s="1326"/>
      <c r="L123" s="6"/>
      <c r="M123" s="461"/>
      <c r="N123" s="461"/>
      <c r="O123" s="461"/>
      <c r="P123" s="461"/>
      <c r="Q123" s="461"/>
      <c r="R123" s="461"/>
      <c r="S123" s="461"/>
      <c r="T123" s="461"/>
      <c r="U123" s="462"/>
      <c r="V123" s="6"/>
      <c r="W123" s="6"/>
      <c r="X123" s="6"/>
      <c r="Y123" s="4"/>
      <c r="Z123" s="4"/>
      <c r="AA123" s="4"/>
    </row>
    <row r="124" spans="2:27" ht="17.100000000000001" customHeight="1">
      <c r="C124" s="323"/>
      <c r="D124" s="1261" t="s">
        <v>17</v>
      </c>
      <c r="E124" s="1262"/>
      <c r="F124" s="1263"/>
      <c r="G124" s="1236"/>
      <c r="H124" s="1239"/>
      <c r="I124" s="1240"/>
    </row>
    <row r="125" spans="2:27" ht="17.100000000000001" customHeight="1">
      <c r="D125" s="1261" t="s">
        <v>15</v>
      </c>
      <c r="E125" s="1262"/>
      <c r="F125" s="1263"/>
      <c r="G125" s="1236"/>
      <c r="H125" s="1239"/>
      <c r="I125" s="1240"/>
    </row>
    <row r="126" spans="2:27" ht="17.100000000000001" customHeight="1">
      <c r="D126" s="1261" t="s">
        <v>2121</v>
      </c>
      <c r="E126" s="1262"/>
      <c r="F126" s="1263"/>
      <c r="G126" s="1236"/>
      <c r="H126" s="1327"/>
      <c r="I126" s="1328"/>
      <c r="L126" s="6"/>
      <c r="M126" s="6"/>
      <c r="N126" s="6"/>
      <c r="O126" s="6"/>
      <c r="P126" s="6"/>
      <c r="Q126" s="6"/>
      <c r="R126" s="6"/>
      <c r="S126" s="6"/>
      <c r="T126" s="6"/>
      <c r="U126" s="6"/>
      <c r="V126" s="6"/>
      <c r="W126" s="6"/>
      <c r="X126" s="6"/>
      <c r="Y126" s="4"/>
      <c r="Z126" s="4"/>
      <c r="AA126" s="4"/>
    </row>
    <row r="127" spans="2:27" ht="17.100000000000001" customHeight="1">
      <c r="D127" s="1261" t="s">
        <v>234</v>
      </c>
      <c r="E127" s="1262"/>
      <c r="F127" s="1263"/>
      <c r="G127" s="1331"/>
      <c r="H127" s="1357"/>
      <c r="I127" s="1358"/>
      <c r="J127" s="1" t="s">
        <v>12</v>
      </c>
    </row>
    <row r="128" spans="2:27" ht="17.100000000000001" customHeight="1">
      <c r="D128" s="1261" t="s">
        <v>2</v>
      </c>
      <c r="E128" s="1262"/>
      <c r="F128" s="1263"/>
      <c r="G128" s="1230"/>
      <c r="H128" s="1231"/>
      <c r="I128" s="1232"/>
      <c r="J128" s="1" t="s">
        <v>10</v>
      </c>
    </row>
    <row r="129" spans="3:27" ht="17.100000000000001" customHeight="1">
      <c r="D129" s="1264" t="s">
        <v>4</v>
      </c>
      <c r="E129" s="1265"/>
      <c r="F129" s="1266"/>
      <c r="G129" s="1258" t="str">
        <f>IF(G127="","",ROUNDDOWN(G127*G128,2))</f>
        <v/>
      </c>
      <c r="H129" s="1259"/>
      <c r="I129" s="1260"/>
      <c r="J129" s="1" t="s">
        <v>12</v>
      </c>
    </row>
    <row r="130" spans="3:27" ht="13.5" customHeight="1"/>
    <row r="131" spans="3:27" ht="18" customHeight="1">
      <c r="C131" s="323" t="s">
        <v>278</v>
      </c>
      <c r="D131" s="1255" t="s">
        <v>2269</v>
      </c>
      <c r="E131" s="1256"/>
      <c r="F131" s="1257"/>
      <c r="G131" s="1324"/>
      <c r="H131" s="1325"/>
      <c r="I131" s="1326"/>
      <c r="L131" s="6"/>
      <c r="M131" s="461"/>
      <c r="N131" s="461"/>
      <c r="O131" s="461"/>
      <c r="P131" s="461"/>
      <c r="Q131" s="461"/>
      <c r="R131" s="461"/>
      <c r="S131" s="461"/>
      <c r="T131" s="461"/>
      <c r="U131" s="462"/>
      <c r="V131" s="6"/>
      <c r="W131" s="6"/>
      <c r="X131" s="6"/>
      <c r="Y131" s="4"/>
      <c r="Z131" s="4"/>
      <c r="AA131" s="4"/>
    </row>
    <row r="132" spans="3:27" ht="17.100000000000001" customHeight="1">
      <c r="C132" s="323"/>
      <c r="D132" s="1261" t="s">
        <v>17</v>
      </c>
      <c r="E132" s="1262"/>
      <c r="F132" s="1263"/>
      <c r="G132" s="1236"/>
      <c r="H132" s="1239"/>
      <c r="I132" s="1240"/>
    </row>
    <row r="133" spans="3:27" ht="17.100000000000001" customHeight="1">
      <c r="D133" s="1261" t="s">
        <v>15</v>
      </c>
      <c r="E133" s="1262"/>
      <c r="F133" s="1263"/>
      <c r="G133" s="1236"/>
      <c r="H133" s="1239"/>
      <c r="I133" s="1240"/>
    </row>
    <row r="134" spans="3:27" ht="17.100000000000001" customHeight="1">
      <c r="D134" s="1261" t="s">
        <v>2121</v>
      </c>
      <c r="E134" s="1262"/>
      <c r="F134" s="1263"/>
      <c r="G134" s="1236"/>
      <c r="H134" s="1327"/>
      <c r="I134" s="1328"/>
      <c r="L134" s="6"/>
      <c r="M134" s="6"/>
      <c r="N134" s="6"/>
      <c r="O134" s="6"/>
      <c r="P134" s="6"/>
      <c r="Q134" s="6"/>
      <c r="R134" s="6"/>
      <c r="S134" s="6"/>
      <c r="T134" s="6"/>
      <c r="U134" s="6"/>
      <c r="V134" s="6"/>
      <c r="W134" s="6"/>
      <c r="X134" s="6"/>
      <c r="Y134" s="4"/>
      <c r="Z134" s="4"/>
      <c r="AA134" s="4"/>
    </row>
    <row r="135" spans="3:27" ht="17.100000000000001" customHeight="1">
      <c r="D135" s="1261" t="s">
        <v>234</v>
      </c>
      <c r="E135" s="1262"/>
      <c r="F135" s="1263"/>
      <c r="G135" s="1331"/>
      <c r="H135" s="1332"/>
      <c r="I135" s="1333"/>
      <c r="J135" s="1" t="s">
        <v>12</v>
      </c>
    </row>
    <row r="136" spans="3:27" ht="17.100000000000001" customHeight="1">
      <c r="D136" s="1261" t="s">
        <v>2</v>
      </c>
      <c r="E136" s="1262"/>
      <c r="F136" s="1263"/>
      <c r="G136" s="1230"/>
      <c r="H136" s="1231"/>
      <c r="I136" s="1232"/>
      <c r="J136" s="1" t="s">
        <v>10</v>
      </c>
    </row>
    <row r="137" spans="3:27" ht="17.100000000000001" customHeight="1">
      <c r="D137" s="1264" t="s">
        <v>4</v>
      </c>
      <c r="E137" s="1265"/>
      <c r="F137" s="1266"/>
      <c r="G137" s="1258" t="str">
        <f>IF(G135="","",ROUNDDOWN(G135*G136,2))</f>
        <v/>
      </c>
      <c r="H137" s="1259"/>
      <c r="I137" s="1260"/>
      <c r="J137" s="1" t="s">
        <v>12</v>
      </c>
    </row>
    <row r="138" spans="3:27" ht="13.5" customHeight="1"/>
    <row r="139" spans="3:27" ht="18" customHeight="1">
      <c r="C139" s="323" t="s">
        <v>2268</v>
      </c>
      <c r="D139" s="1255" t="s">
        <v>2269</v>
      </c>
      <c r="E139" s="1256"/>
      <c r="F139" s="1257"/>
      <c r="G139" s="1324"/>
      <c r="H139" s="1325"/>
      <c r="I139" s="1326"/>
      <c r="L139" s="6"/>
      <c r="M139" s="461"/>
      <c r="N139" s="461"/>
      <c r="O139" s="461"/>
      <c r="P139" s="461"/>
      <c r="Q139" s="461"/>
      <c r="R139" s="461"/>
      <c r="S139" s="461"/>
      <c r="T139" s="461"/>
      <c r="U139" s="462"/>
      <c r="V139" s="6"/>
      <c r="W139" s="6"/>
      <c r="X139" s="6"/>
      <c r="Y139" s="4"/>
      <c r="Z139" s="4"/>
      <c r="AA139" s="4"/>
    </row>
    <row r="140" spans="3:27" ht="17.100000000000001" customHeight="1">
      <c r="C140" s="323"/>
      <c r="D140" s="1261" t="s">
        <v>17</v>
      </c>
      <c r="E140" s="1262"/>
      <c r="F140" s="1263"/>
      <c r="G140" s="1236"/>
      <c r="H140" s="1239"/>
      <c r="I140" s="1240"/>
    </row>
    <row r="141" spans="3:27" ht="17.100000000000001" customHeight="1">
      <c r="D141" s="1261" t="s">
        <v>15</v>
      </c>
      <c r="E141" s="1262"/>
      <c r="F141" s="1263"/>
      <c r="G141" s="1236"/>
      <c r="H141" s="1239"/>
      <c r="I141" s="1240"/>
    </row>
    <row r="142" spans="3:27" ht="17.100000000000001" customHeight="1">
      <c r="D142" s="1261" t="s">
        <v>2121</v>
      </c>
      <c r="E142" s="1262"/>
      <c r="F142" s="1263"/>
      <c r="G142" s="1236"/>
      <c r="H142" s="1327"/>
      <c r="I142" s="1328"/>
      <c r="L142" s="6"/>
      <c r="M142" s="6"/>
      <c r="N142" s="6"/>
      <c r="O142" s="6"/>
      <c r="P142" s="6"/>
      <c r="Q142" s="6"/>
      <c r="R142" s="6"/>
      <c r="S142" s="6"/>
      <c r="T142" s="6"/>
      <c r="U142" s="6"/>
      <c r="V142" s="6"/>
      <c r="W142" s="6"/>
      <c r="X142" s="6"/>
      <c r="Y142" s="4"/>
      <c r="Z142" s="4"/>
      <c r="AA142" s="4"/>
    </row>
    <row r="143" spans="3:27" ht="17.100000000000001" customHeight="1">
      <c r="D143" s="1261" t="s">
        <v>234</v>
      </c>
      <c r="E143" s="1262"/>
      <c r="F143" s="1263"/>
      <c r="G143" s="1331"/>
      <c r="H143" s="1332"/>
      <c r="I143" s="1333"/>
      <c r="J143" s="1" t="s">
        <v>12</v>
      </c>
    </row>
    <row r="144" spans="3:27" ht="17.100000000000001" customHeight="1">
      <c r="D144" s="1261" t="s">
        <v>2</v>
      </c>
      <c r="E144" s="1262"/>
      <c r="F144" s="1263"/>
      <c r="G144" s="1230"/>
      <c r="H144" s="1231"/>
      <c r="I144" s="1232"/>
      <c r="J144" s="1" t="s">
        <v>10</v>
      </c>
    </row>
    <row r="145" spans="2:10" ht="17.100000000000001" customHeight="1">
      <c r="D145" s="1264" t="s">
        <v>4</v>
      </c>
      <c r="E145" s="1265"/>
      <c r="F145" s="1266"/>
      <c r="G145" s="1258" t="str">
        <f>IF(G143="","",ROUNDDOWN(G143*G144,2))</f>
        <v/>
      </c>
      <c r="H145" s="1259"/>
      <c r="I145" s="1260"/>
      <c r="J145" s="1" t="s">
        <v>12</v>
      </c>
    </row>
    <row r="146" spans="2:10" ht="13.5" customHeight="1"/>
    <row r="147" spans="2:10">
      <c r="B147" s="1" t="s">
        <v>2449</v>
      </c>
    </row>
    <row r="148" spans="2:10">
      <c r="D148" s="1293" t="s">
        <v>2445</v>
      </c>
      <c r="E148" s="1293"/>
      <c r="F148" s="1293"/>
      <c r="G148" s="448" t="str">
        <f>IF(G129="","",SUM(,G129,G137,G145))</f>
        <v/>
      </c>
      <c r="H148" s="1" t="s">
        <v>12</v>
      </c>
    </row>
    <row r="149" spans="2:10">
      <c r="D149" s="1293" t="s">
        <v>2461</v>
      </c>
      <c r="E149" s="1293"/>
      <c r="F149" s="1293"/>
      <c r="G149" s="448" t="str">
        <f>IF(G148="","",IF(G148&lt;=G9*2,G148,G9*2))</f>
        <v/>
      </c>
      <c r="H149" s="1" t="s">
        <v>12</v>
      </c>
      <c r="I149" s="453"/>
    </row>
    <row r="150" spans="2:10">
      <c r="C150" s="463"/>
      <c r="D150" s="453"/>
      <c r="E150" s="453"/>
      <c r="F150" s="453"/>
      <c r="G150" s="453"/>
      <c r="H150" s="453"/>
      <c r="I150" s="453"/>
      <c r="J150" s="453"/>
    </row>
    <row r="151" spans="2:10">
      <c r="C151" s="463"/>
      <c r="G151" s="453"/>
      <c r="H151" s="453"/>
      <c r="I151" s="453"/>
      <c r="J151" s="453"/>
    </row>
    <row r="152" spans="2:10">
      <c r="H152" s="5"/>
      <c r="I152" s="5"/>
      <c r="J152" s="5"/>
    </row>
    <row r="153" spans="2:10">
      <c r="G153" s="5"/>
      <c r="H153" s="5"/>
      <c r="I153" s="5"/>
      <c r="J153" s="5"/>
    </row>
    <row r="154" spans="2:10">
      <c r="G154" s="5"/>
      <c r="H154" s="5"/>
      <c r="I154" s="5"/>
      <c r="J154" s="5"/>
    </row>
  </sheetData>
  <sheetProtection algorithmName="SHA-512" hashValue="2popLcjAz130fIvc3s2EP1Q4cIvvdUwZJlWgfB9QqbHhHkeNzkr9gjPfVBmN4Il/JabD6IyL2AqwuT4vTHRq3w==" saltValue="RYKsOmjYCe7/SbKn+KdTGw==" spinCount="100000" sheet="1" formatCells="0" selectLockedCells="1"/>
  <mergeCells count="224">
    <mergeCell ref="D148:F148"/>
    <mergeCell ref="D149:F149"/>
    <mergeCell ref="D145:F145"/>
    <mergeCell ref="G124:I124"/>
    <mergeCell ref="D132:F132"/>
    <mergeCell ref="G132:I132"/>
    <mergeCell ref="D125:F125"/>
    <mergeCell ref="G125:I125"/>
    <mergeCell ref="D137:F137"/>
    <mergeCell ref="D134:F134"/>
    <mergeCell ref="D133:F133"/>
    <mergeCell ref="G133:I133"/>
    <mergeCell ref="G128:I128"/>
    <mergeCell ref="G145:I145"/>
    <mergeCell ref="D124:F124"/>
    <mergeCell ref="D136:F136"/>
    <mergeCell ref="G136:I136"/>
    <mergeCell ref="D142:F142"/>
    <mergeCell ref="D144:F144"/>
    <mergeCell ref="G140:I140"/>
    <mergeCell ref="D141:F141"/>
    <mergeCell ref="G141:I141"/>
    <mergeCell ref="D129:F129"/>
    <mergeCell ref="G129:I129"/>
    <mergeCell ref="D9:E9"/>
    <mergeCell ref="G20:I20"/>
    <mergeCell ref="G110:I110"/>
    <mergeCell ref="G102:I102"/>
    <mergeCell ref="G107:I107"/>
    <mergeCell ref="D20:F20"/>
    <mergeCell ref="D22:F22"/>
    <mergeCell ref="G19:I19"/>
    <mergeCell ref="G27:I27"/>
    <mergeCell ref="D17:F17"/>
    <mergeCell ref="G17:I17"/>
    <mergeCell ref="D25:F25"/>
    <mergeCell ref="G25:I25"/>
    <mergeCell ref="G52:I52"/>
    <mergeCell ref="G32:I32"/>
    <mergeCell ref="D33:F33"/>
    <mergeCell ref="G35:I35"/>
    <mergeCell ref="G45:I45"/>
    <mergeCell ref="D109:F109"/>
    <mergeCell ref="G12:H12"/>
    <mergeCell ref="G22:I22"/>
    <mergeCell ref="D34:F34"/>
    <mergeCell ref="G34:I34"/>
    <mergeCell ref="D16:F16"/>
    <mergeCell ref="D21:F21"/>
    <mergeCell ref="G21:I21"/>
    <mergeCell ref="G36:I36"/>
    <mergeCell ref="G16:I16"/>
    <mergeCell ref="D18:F18"/>
    <mergeCell ref="G18:I18"/>
    <mergeCell ref="D19:F19"/>
    <mergeCell ref="D27:F27"/>
    <mergeCell ref="D24:F24"/>
    <mergeCell ref="G24:I24"/>
    <mergeCell ref="D26:F26"/>
    <mergeCell ref="G26:I26"/>
    <mergeCell ref="G33:I33"/>
    <mergeCell ref="G28:I28"/>
    <mergeCell ref="G63:I63"/>
    <mergeCell ref="D64:F64"/>
    <mergeCell ref="G56:I56"/>
    <mergeCell ref="D54:F54"/>
    <mergeCell ref="G54:I54"/>
    <mergeCell ref="D55:F55"/>
    <mergeCell ref="D56:F56"/>
    <mergeCell ref="D52:F52"/>
    <mergeCell ref="D53:F53"/>
    <mergeCell ref="D47:F47"/>
    <mergeCell ref="G47:I47"/>
    <mergeCell ref="D48:F48"/>
    <mergeCell ref="G48:I48"/>
    <mergeCell ref="D50:F50"/>
    <mergeCell ref="G60:I60"/>
    <mergeCell ref="D62:F62"/>
    <mergeCell ref="G62:I62"/>
    <mergeCell ref="D28:F28"/>
    <mergeCell ref="D30:F30"/>
    <mergeCell ref="D29:F29"/>
    <mergeCell ref="G29:I29"/>
    <mergeCell ref="G30:I30"/>
    <mergeCell ref="D36:F36"/>
    <mergeCell ref="D38:F38"/>
    <mergeCell ref="G38:I38"/>
    <mergeCell ref="D42:F42"/>
    <mergeCell ref="G42:I42"/>
    <mergeCell ref="G50:I50"/>
    <mergeCell ref="G37:I37"/>
    <mergeCell ref="D32:F32"/>
    <mergeCell ref="G144:I144"/>
    <mergeCell ref="D89:F89"/>
    <mergeCell ref="D143:F143"/>
    <mergeCell ref="G143:I143"/>
    <mergeCell ref="D123:F123"/>
    <mergeCell ref="D90:F90"/>
    <mergeCell ref="G90:I90"/>
    <mergeCell ref="D91:F91"/>
    <mergeCell ref="G91:I91"/>
    <mergeCell ref="D127:F127"/>
    <mergeCell ref="G127:I127"/>
    <mergeCell ref="D128:F128"/>
    <mergeCell ref="D106:F106"/>
    <mergeCell ref="D92:F92"/>
    <mergeCell ref="G92:I92"/>
    <mergeCell ref="D93:F93"/>
    <mergeCell ref="G93:I93"/>
    <mergeCell ref="G100:I100"/>
    <mergeCell ref="G101:I101"/>
    <mergeCell ref="G108:I108"/>
    <mergeCell ref="G116:I116"/>
    <mergeCell ref="G126:I126"/>
    <mergeCell ref="G134:I134"/>
    <mergeCell ref="G142:I142"/>
    <mergeCell ref="D135:F135"/>
    <mergeCell ref="G135:I135"/>
    <mergeCell ref="D71:F71"/>
    <mergeCell ref="D80:F80"/>
    <mergeCell ref="G71:I71"/>
    <mergeCell ref="D103:F103"/>
    <mergeCell ref="G103:I103"/>
    <mergeCell ref="D111:F111"/>
    <mergeCell ref="G111:I111"/>
    <mergeCell ref="G119:I119"/>
    <mergeCell ref="D115:F115"/>
    <mergeCell ref="G115:I115"/>
    <mergeCell ref="D118:F118"/>
    <mergeCell ref="G118:I118"/>
    <mergeCell ref="D119:F119"/>
    <mergeCell ref="D114:F114"/>
    <mergeCell ref="D78:F78"/>
    <mergeCell ref="G78:I78"/>
    <mergeCell ref="D83:F83"/>
    <mergeCell ref="D81:F81"/>
    <mergeCell ref="G73:I73"/>
    <mergeCell ref="D77:F77"/>
    <mergeCell ref="G77:I77"/>
    <mergeCell ref="D108:F108"/>
    <mergeCell ref="D84:F84"/>
    <mergeCell ref="D70:F70"/>
    <mergeCell ref="D88:F88"/>
    <mergeCell ref="G84:I84"/>
    <mergeCell ref="D87:F87"/>
    <mergeCell ref="G87:I87"/>
    <mergeCell ref="D75:F75"/>
    <mergeCell ref="G88:I88"/>
    <mergeCell ref="G89:I89"/>
    <mergeCell ref="G83:I83"/>
    <mergeCell ref="D72:F72"/>
    <mergeCell ref="G72:I72"/>
    <mergeCell ref="D98:F98"/>
    <mergeCell ref="G98:I98"/>
    <mergeCell ref="D99:F99"/>
    <mergeCell ref="G99:I99"/>
    <mergeCell ref="D101:F101"/>
    <mergeCell ref="D74:F74"/>
    <mergeCell ref="G81:I81"/>
    <mergeCell ref="D86:F86"/>
    <mergeCell ref="BC6:BE6"/>
    <mergeCell ref="G97:I97"/>
    <mergeCell ref="D100:F100"/>
    <mergeCell ref="D63:F63"/>
    <mergeCell ref="D44:F44"/>
    <mergeCell ref="G44:I44"/>
    <mergeCell ref="D46:F46"/>
    <mergeCell ref="G46:I46"/>
    <mergeCell ref="D82:F82"/>
    <mergeCell ref="G82:I82"/>
    <mergeCell ref="D79:F79"/>
    <mergeCell ref="G79:I79"/>
    <mergeCell ref="G86:I86"/>
    <mergeCell ref="G43:I43"/>
    <mergeCell ref="D51:F51"/>
    <mergeCell ref="G51:I51"/>
    <mergeCell ref="BF6:BJ6"/>
    <mergeCell ref="D102:F102"/>
    <mergeCell ref="D35:F35"/>
    <mergeCell ref="D45:F45"/>
    <mergeCell ref="G75:I75"/>
    <mergeCell ref="G70:I70"/>
    <mergeCell ref="D73:F73"/>
    <mergeCell ref="G74:I74"/>
    <mergeCell ref="D61:F61"/>
    <mergeCell ref="G64:I64"/>
    <mergeCell ref="D60:F60"/>
    <mergeCell ref="G53:I53"/>
    <mergeCell ref="G61:I61"/>
    <mergeCell ref="D59:F59"/>
    <mergeCell ref="G59:I59"/>
    <mergeCell ref="G55:I55"/>
    <mergeCell ref="D69:F69"/>
    <mergeCell ref="G69:I69"/>
    <mergeCell ref="D37:F37"/>
    <mergeCell ref="D68:F68"/>
    <mergeCell ref="G68:I68"/>
    <mergeCell ref="D58:F58"/>
    <mergeCell ref="G58:I58"/>
    <mergeCell ref="D97:F97"/>
    <mergeCell ref="D140:F140"/>
    <mergeCell ref="G114:I114"/>
    <mergeCell ref="D117:F117"/>
    <mergeCell ref="G117:I117"/>
    <mergeCell ref="C6:E6"/>
    <mergeCell ref="F6:J6"/>
    <mergeCell ref="G123:I123"/>
    <mergeCell ref="D131:F131"/>
    <mergeCell ref="G131:I131"/>
    <mergeCell ref="D139:F139"/>
    <mergeCell ref="G139:I139"/>
    <mergeCell ref="D113:F113"/>
    <mergeCell ref="D110:F110"/>
    <mergeCell ref="G106:I106"/>
    <mergeCell ref="D107:F107"/>
    <mergeCell ref="G109:I109"/>
    <mergeCell ref="D116:F116"/>
    <mergeCell ref="D126:F126"/>
    <mergeCell ref="G137:I137"/>
    <mergeCell ref="G113:I113"/>
    <mergeCell ref="D105:F105"/>
    <mergeCell ref="G105:I105"/>
    <mergeCell ref="D43:F43"/>
    <mergeCell ref="G80:I80"/>
  </mergeCells>
  <phoneticPr fontId="42"/>
  <dataValidations count="1">
    <dataValidation type="list" allowBlank="1" showInputMessage="1" showErrorMessage="1" sqref="G12:H12" xr:uid="{00000000-0002-0000-0B00-000000000000}">
      <formula1>$O$12:$O$14</formula1>
    </dataValidation>
  </dataValidations>
  <pageMargins left="0.70866141732283472" right="0.70866141732283472" top="0.74803149606299213" bottom="0.74803149606299213" header="0.31496062992125984" footer="0.31496062992125984"/>
  <pageSetup paperSize="9" orientation="portrait" blackAndWhite="1" r:id="rId1"/>
  <rowBreaks count="4" manualBreakCount="4">
    <brk id="40" max="11" man="1"/>
    <brk id="76" max="11" man="1"/>
    <brk id="111" max="11" man="1"/>
    <brk id="138" max="11"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D960E-209D-4FE7-8739-0FC3A94E72AB}">
  <dimension ref="A1:BC316"/>
  <sheetViews>
    <sheetView view="pageBreakPreview" zoomScale="130" zoomScaleNormal="100" zoomScaleSheetLayoutView="130" workbookViewId="0">
      <selection activeCell="K3" sqref="K3:L3"/>
    </sheetView>
  </sheetViews>
  <sheetFormatPr defaultColWidth="9" defaultRowHeight="13.5"/>
  <cols>
    <col min="1" max="1" width="1.5" customWidth="1"/>
    <col min="2" max="3" width="2.875" customWidth="1"/>
    <col min="4" max="8" width="10.75" customWidth="1"/>
    <col min="9" max="9" width="15.25" customWidth="1"/>
    <col min="10" max="10" width="9.625" customWidth="1"/>
    <col min="11" max="12" width="1.5" customWidth="1"/>
    <col min="13" max="14" width="0" hidden="1" customWidth="1"/>
    <col min="15" max="15" width="9.125" hidden="1" customWidth="1"/>
    <col min="16" max="50" width="0" hidden="1" customWidth="1"/>
  </cols>
  <sheetData>
    <row r="1" spans="2:55" s="1" customFormat="1" ht="18" customHeight="1">
      <c r="B1" s="1" t="s">
        <v>2730</v>
      </c>
      <c r="L1" s="6"/>
      <c r="M1" s="245"/>
      <c r="N1" s="6"/>
      <c r="O1" s="246"/>
      <c r="P1" s="246"/>
      <c r="Q1" s="246"/>
      <c r="R1" s="246"/>
      <c r="S1" s="246"/>
      <c r="T1" s="6"/>
      <c r="U1" s="6"/>
      <c r="V1" s="6"/>
      <c r="W1" s="6"/>
      <c r="X1" s="6"/>
      <c r="Y1" s="6"/>
      <c r="Z1" s="6"/>
      <c r="AA1" s="4"/>
      <c r="AB1" s="4"/>
      <c r="AC1" s="4"/>
    </row>
    <row r="2" spans="2:55" s="1" customFormat="1">
      <c r="B2" s="431" t="s">
        <v>2819</v>
      </c>
      <c r="L2" s="6"/>
      <c r="M2" s="245"/>
      <c r="N2" s="6"/>
      <c r="O2" s="246"/>
      <c r="P2" s="246"/>
      <c r="Q2" s="246"/>
      <c r="R2" s="246"/>
      <c r="S2" s="246"/>
      <c r="T2" s="6"/>
      <c r="U2" s="6"/>
      <c r="V2" s="6"/>
      <c r="W2" s="6"/>
      <c r="X2" s="6"/>
      <c r="Y2" s="6"/>
      <c r="Z2" s="6"/>
      <c r="AA2" s="4"/>
      <c r="AB2" s="4"/>
      <c r="AC2" s="4"/>
    </row>
    <row r="3" spans="2:55" s="1" customFormat="1" ht="16.149999999999999" customHeight="1">
      <c r="B3" s="1" t="s">
        <v>2916</v>
      </c>
      <c r="L3" s="6"/>
      <c r="M3" s="439"/>
      <c r="N3" s="439"/>
      <c r="O3" s="439"/>
      <c r="P3" s="439"/>
      <c r="Q3" s="439"/>
      <c r="R3" s="439"/>
      <c r="S3" s="439"/>
      <c r="T3" s="439"/>
      <c r="U3" s="6"/>
      <c r="V3" s="6"/>
      <c r="W3" s="6"/>
      <c r="X3" s="6"/>
      <c r="Y3" s="6"/>
      <c r="Z3" s="6"/>
      <c r="AA3" s="4"/>
      <c r="AB3" s="4"/>
      <c r="AC3" s="4"/>
      <c r="BB3" s="6"/>
    </row>
    <row r="4" spans="2:55" s="1" customFormat="1" ht="5.45" customHeight="1">
      <c r="L4" s="6"/>
      <c r="M4" s="439"/>
      <c r="N4" s="439"/>
      <c r="O4" s="439"/>
      <c r="P4" s="439"/>
      <c r="Q4" s="439"/>
      <c r="R4" s="439"/>
      <c r="S4" s="439"/>
      <c r="T4" s="439"/>
      <c r="U4" s="6"/>
      <c r="V4" s="6"/>
      <c r="W4" s="6"/>
      <c r="X4" s="6"/>
      <c r="Y4" s="6"/>
      <c r="Z4" s="6"/>
      <c r="AA4" s="4"/>
      <c r="AB4" s="4"/>
      <c r="AC4" s="4"/>
      <c r="BB4" s="6"/>
    </row>
    <row r="5" spans="2:55" s="1" customFormat="1" ht="31.15" customHeight="1">
      <c r="C5" s="1181" t="s">
        <v>2902</v>
      </c>
      <c r="D5" s="1182"/>
      <c r="E5" s="1183"/>
      <c r="F5" s="1252"/>
      <c r="G5" s="1253"/>
      <c r="H5" s="1253"/>
      <c r="I5" s="1253"/>
      <c r="J5" s="1254"/>
      <c r="L5" s="6"/>
      <c r="M5" s="439"/>
      <c r="N5" s="439"/>
      <c r="O5" s="439"/>
      <c r="P5" s="439"/>
      <c r="Q5" s="439"/>
      <c r="R5" s="439"/>
      <c r="S5" s="439"/>
      <c r="T5" s="439"/>
      <c r="U5" s="6"/>
      <c r="V5" s="6"/>
      <c r="W5" s="6"/>
      <c r="X5" s="6"/>
      <c r="Y5" s="6"/>
      <c r="Z5" s="6"/>
      <c r="AA5" s="4"/>
      <c r="AB5" s="4"/>
      <c r="AC5" s="4"/>
      <c r="BB5" s="6"/>
    </row>
    <row r="6" spans="2:55" s="1" customFormat="1" ht="7.9" customHeight="1">
      <c r="L6" s="6"/>
      <c r="M6" s="6"/>
      <c r="N6" s="6"/>
      <c r="O6" s="6"/>
      <c r="P6" s="6"/>
      <c r="Q6" s="6"/>
      <c r="R6" s="6"/>
      <c r="S6" s="6"/>
      <c r="T6" s="6"/>
      <c r="U6" s="6"/>
      <c r="V6" s="6"/>
      <c r="W6" s="6"/>
      <c r="X6" s="6"/>
      <c r="Y6" s="4"/>
      <c r="AB6" s="6"/>
      <c r="AC6" s="4"/>
      <c r="AD6" s="4"/>
      <c r="BB6" s="6"/>
      <c r="BC6" s="6"/>
    </row>
    <row r="7" spans="2:55" s="1" customFormat="1" ht="18" customHeight="1">
      <c r="B7" s="1" t="s">
        <v>2924</v>
      </c>
      <c r="L7" s="6"/>
      <c r="M7" s="245"/>
      <c r="N7" s="6"/>
      <c r="O7" s="246"/>
      <c r="P7" s="246"/>
      <c r="Q7" s="246"/>
      <c r="R7" s="246"/>
      <c r="S7" s="246"/>
      <c r="T7" s="6"/>
      <c r="U7" s="6"/>
      <c r="V7" s="6"/>
      <c r="W7" s="6"/>
      <c r="X7" s="6"/>
      <c r="Y7" s="6"/>
      <c r="Z7" s="6"/>
      <c r="AA7" s="4"/>
      <c r="AB7" s="4"/>
      <c r="AC7" s="4"/>
    </row>
    <row r="8" spans="2:55" s="1" customFormat="1" ht="16.149999999999999" customHeight="1">
      <c r="D8" s="1" t="s">
        <v>2818</v>
      </c>
      <c r="F8" s="1428" t="str">
        <f>IFERROR(G37+G46+G55,"")</f>
        <v/>
      </c>
      <c r="G8" s="1429"/>
      <c r="H8" s="1" t="s">
        <v>2491</v>
      </c>
      <c r="L8" s="6"/>
      <c r="M8" s="245"/>
      <c r="N8" s="6"/>
      <c r="O8" s="246"/>
      <c r="P8" s="246"/>
      <c r="Q8" s="246"/>
      <c r="R8" s="246"/>
      <c r="S8" s="246"/>
      <c r="T8" s="6"/>
      <c r="U8" s="6"/>
      <c r="V8" s="6"/>
      <c r="W8" s="6"/>
      <c r="X8" s="6"/>
      <c r="Y8" s="6"/>
      <c r="Z8" s="6"/>
      <c r="AA8" s="4"/>
      <c r="AB8" s="4"/>
      <c r="AC8" s="4"/>
    </row>
    <row r="9" spans="2:55" s="1" customFormat="1" ht="7.15" customHeight="1">
      <c r="L9" s="6"/>
      <c r="M9" s="245"/>
      <c r="N9" s="6"/>
      <c r="O9" s="246"/>
      <c r="P9" s="246"/>
      <c r="Q9" s="246"/>
      <c r="R9" s="246"/>
      <c r="S9" s="246"/>
      <c r="T9" s="6"/>
      <c r="U9" s="6"/>
      <c r="V9" s="6"/>
      <c r="W9" s="6"/>
      <c r="X9" s="6"/>
      <c r="Y9" s="6"/>
      <c r="Z9" s="6"/>
      <c r="AA9" s="4"/>
      <c r="AB9" s="4"/>
      <c r="AC9" s="4"/>
    </row>
    <row r="10" spans="2:55" s="1" customFormat="1" ht="18" customHeight="1">
      <c r="B10" s="1" t="s">
        <v>2925</v>
      </c>
      <c r="L10" s="409"/>
      <c r="M10" s="6"/>
      <c r="N10" s="409"/>
      <c r="O10" s="409"/>
      <c r="P10" s="409"/>
      <c r="Q10" s="409"/>
      <c r="R10" s="409"/>
      <c r="S10" s="409"/>
    </row>
    <row r="11" spans="2:55" s="1" customFormat="1" ht="17.100000000000001" customHeight="1">
      <c r="C11" s="323"/>
      <c r="D11" s="1267" t="s">
        <v>267</v>
      </c>
      <c r="E11" s="1268"/>
      <c r="F11" s="1269"/>
      <c r="G11" s="1430"/>
      <c r="H11" s="1431"/>
      <c r="I11" s="1432"/>
      <c r="L11" s="409"/>
      <c r="M11" s="6" t="s">
        <v>2791</v>
      </c>
      <c r="N11" s="409"/>
      <c r="O11" s="409"/>
      <c r="P11" s="409"/>
      <c r="Q11" s="409"/>
      <c r="R11" s="409"/>
      <c r="S11" s="409"/>
    </row>
    <row r="12" spans="2:55" s="1" customFormat="1" ht="17.100000000000001" customHeight="1">
      <c r="D12" s="1261" t="s">
        <v>2817</v>
      </c>
      <c r="E12" s="1262"/>
      <c r="F12" s="1263"/>
      <c r="G12" s="1417"/>
      <c r="H12" s="1433"/>
      <c r="I12" s="1434"/>
      <c r="J12" s="1" t="s">
        <v>2816</v>
      </c>
      <c r="L12" s="409"/>
      <c r="M12" s="409"/>
      <c r="N12" s="409"/>
      <c r="O12" s="409"/>
      <c r="P12" s="409"/>
      <c r="Q12" s="409"/>
      <c r="R12" s="409"/>
      <c r="S12" s="409"/>
    </row>
    <row r="13" spans="2:55" s="1" customFormat="1" ht="17.100000000000001" customHeight="1">
      <c r="D13" s="1261" t="s">
        <v>260</v>
      </c>
      <c r="E13" s="1262"/>
      <c r="F13" s="1263"/>
      <c r="G13" s="1230"/>
      <c r="H13" s="1231"/>
      <c r="I13" s="1232"/>
      <c r="J13" s="1" t="s">
        <v>2183</v>
      </c>
      <c r="L13" s="409"/>
      <c r="M13" s="409"/>
      <c r="N13" s="409"/>
      <c r="O13" s="409"/>
      <c r="P13" s="409"/>
      <c r="Q13" s="409"/>
      <c r="R13" s="409"/>
      <c r="S13" s="409"/>
    </row>
    <row r="14" spans="2:55" s="1" customFormat="1" ht="17.100000000000001" customHeight="1">
      <c r="D14" s="1264" t="s">
        <v>266</v>
      </c>
      <c r="E14" s="1265"/>
      <c r="F14" s="1266"/>
      <c r="G14" s="1339" t="str">
        <f>IF(G12="","",ROUNDDOWN((G12*G13),2))</f>
        <v/>
      </c>
      <c r="H14" s="1340"/>
      <c r="I14" s="1341"/>
      <c r="J14" s="1" t="s">
        <v>2815</v>
      </c>
      <c r="L14" s="409"/>
      <c r="M14" s="409"/>
      <c r="N14" s="409"/>
      <c r="O14" s="409"/>
      <c r="P14" s="409"/>
      <c r="Q14" s="409"/>
      <c r="R14" s="409"/>
      <c r="S14" s="409"/>
    </row>
    <row r="15" spans="2:55" s="1" customFormat="1" ht="10.15" customHeight="1">
      <c r="D15" s="2"/>
      <c r="E15" s="2"/>
      <c r="F15" s="2"/>
      <c r="L15" s="409"/>
      <c r="M15" s="409"/>
      <c r="N15" s="409"/>
      <c r="O15" s="409"/>
      <c r="P15" s="409"/>
      <c r="Q15" s="409"/>
      <c r="R15" s="409"/>
      <c r="S15" s="409"/>
    </row>
    <row r="16" spans="2:55" s="1" customFormat="1" ht="18" customHeight="1">
      <c r="B16" s="1" t="s">
        <v>2926</v>
      </c>
      <c r="L16" s="409"/>
      <c r="M16" s="6"/>
      <c r="N16" s="409"/>
      <c r="O16" s="409"/>
      <c r="P16" s="409"/>
      <c r="Q16" s="409"/>
      <c r="R16" s="409"/>
      <c r="S16" s="409"/>
    </row>
    <row r="17" spans="1:29" s="1" customFormat="1" ht="17.100000000000001" customHeight="1">
      <c r="D17" s="1267" t="s">
        <v>2814</v>
      </c>
      <c r="E17" s="1268"/>
      <c r="F17" s="1269"/>
      <c r="G17" s="1423"/>
      <c r="H17" s="1424"/>
      <c r="I17" s="1425"/>
      <c r="L17" s="409"/>
      <c r="M17" s="409"/>
      <c r="N17" s="409"/>
      <c r="O17" s="409"/>
      <c r="P17" s="409"/>
      <c r="Q17" s="409"/>
      <c r="R17" s="409"/>
      <c r="S17" s="409"/>
    </row>
    <row r="18" spans="1:29" s="1" customFormat="1" ht="17.100000000000001" customHeight="1">
      <c r="D18" s="1288" t="s">
        <v>285</v>
      </c>
      <c r="E18" s="1289"/>
      <c r="F18" s="1290"/>
      <c r="G18" s="1339">
        <f>'共通１－２_別紙(1)'!H46</f>
        <v>0</v>
      </c>
      <c r="H18" s="1340"/>
      <c r="I18" s="1341"/>
      <c r="J18" s="1" t="s">
        <v>265</v>
      </c>
      <c r="L18" s="409"/>
      <c r="M18" s="6" t="s">
        <v>2813</v>
      </c>
      <c r="N18" s="409"/>
      <c r="O18" s="409"/>
      <c r="P18" s="409"/>
      <c r="Q18" s="409"/>
      <c r="R18" s="409"/>
      <c r="S18" s="409"/>
    </row>
    <row r="19" spans="1:29" s="1" customFormat="1" ht="13.5" customHeight="1">
      <c r="D19" s="5" t="s">
        <v>2812</v>
      </c>
      <c r="E19" s="5"/>
      <c r="F19" s="5"/>
      <c r="L19" s="409"/>
      <c r="M19" s="6" t="s">
        <v>2795</v>
      </c>
      <c r="N19" s="409"/>
      <c r="O19" s="409"/>
      <c r="P19" s="409"/>
      <c r="Q19" s="409"/>
      <c r="R19" s="409"/>
      <c r="S19" s="409"/>
    </row>
    <row r="20" spans="1:29" s="1" customFormat="1" ht="3" customHeight="1">
      <c r="D20" s="24"/>
      <c r="L20" s="409"/>
      <c r="M20" s="409"/>
      <c r="N20" s="409"/>
      <c r="O20" s="409"/>
      <c r="P20" s="409"/>
      <c r="Q20" s="409"/>
      <c r="R20" s="409"/>
      <c r="S20" s="409"/>
    </row>
    <row r="21" spans="1:29" s="1" customFormat="1" ht="18" customHeight="1">
      <c r="B21" s="1" t="s">
        <v>2927</v>
      </c>
      <c r="L21" s="409"/>
      <c r="M21" s="6"/>
      <c r="N21" s="409"/>
      <c r="O21" s="409"/>
      <c r="P21" s="409"/>
      <c r="Q21" s="409"/>
      <c r="R21" s="409"/>
      <c r="S21" s="409"/>
    </row>
    <row r="22" spans="1:29" s="1" customFormat="1" ht="16.5" customHeight="1">
      <c r="D22" s="1" t="s">
        <v>2811</v>
      </c>
      <c r="L22" s="409"/>
      <c r="M22" s="6"/>
      <c r="N22" s="409"/>
      <c r="O22" s="409"/>
      <c r="P22" s="409"/>
      <c r="Q22" s="409"/>
      <c r="R22" s="409"/>
      <c r="S22" s="409"/>
    </row>
    <row r="23" spans="1:29" s="1" customFormat="1" ht="17.100000000000001" customHeight="1">
      <c r="D23" s="1267" t="s">
        <v>2810</v>
      </c>
      <c r="E23" s="1268"/>
      <c r="F23" s="1269"/>
      <c r="G23" s="1423"/>
      <c r="H23" s="1424"/>
      <c r="I23" s="1425"/>
      <c r="J23" s="1" t="s">
        <v>2809</v>
      </c>
      <c r="L23" s="409"/>
      <c r="M23" s="409"/>
      <c r="N23" s="409"/>
      <c r="O23" s="409"/>
      <c r="P23" s="409"/>
      <c r="Q23" s="409"/>
      <c r="R23" s="409"/>
      <c r="S23" s="409"/>
    </row>
    <row r="24" spans="1:29" s="1" customFormat="1" ht="17.100000000000001" customHeight="1">
      <c r="D24" s="1264" t="s">
        <v>262</v>
      </c>
      <c r="E24" s="1265"/>
      <c r="F24" s="1266"/>
      <c r="G24" s="1384"/>
      <c r="H24" s="1426"/>
      <c r="I24" s="1427"/>
      <c r="J24" s="1" t="s">
        <v>2808</v>
      </c>
      <c r="L24" s="409"/>
      <c r="M24" s="6"/>
      <c r="N24" s="409"/>
      <c r="O24" s="409"/>
      <c r="P24" s="409"/>
      <c r="Q24" s="409"/>
      <c r="R24" s="409"/>
      <c r="S24" s="409"/>
    </row>
    <row r="25" spans="1:29" s="1" customFormat="1" ht="16.5" customHeight="1">
      <c r="D25" s="1" t="s">
        <v>36</v>
      </c>
      <c r="L25" s="409"/>
      <c r="M25" s="6"/>
      <c r="N25" s="409"/>
      <c r="O25" s="409"/>
      <c r="P25" s="409"/>
      <c r="Q25" s="409"/>
      <c r="R25" s="409"/>
      <c r="S25" s="409"/>
    </row>
    <row r="26" spans="1:29" s="1" customFormat="1" ht="17.100000000000001" customHeight="1">
      <c r="D26" s="1267" t="s">
        <v>2810</v>
      </c>
      <c r="E26" s="1268"/>
      <c r="F26" s="1269"/>
      <c r="G26" s="1423"/>
      <c r="H26" s="1424"/>
      <c r="I26" s="1425"/>
      <c r="J26" s="1" t="s">
        <v>2809</v>
      </c>
      <c r="L26" s="409"/>
      <c r="M26" s="409"/>
      <c r="N26" s="409"/>
      <c r="O26" s="409"/>
      <c r="P26" s="409"/>
      <c r="Q26" s="409"/>
      <c r="R26" s="409"/>
      <c r="S26" s="409"/>
    </row>
    <row r="27" spans="1:29" s="1" customFormat="1" ht="17.100000000000001" customHeight="1">
      <c r="D27" s="1264" t="s">
        <v>262</v>
      </c>
      <c r="E27" s="1265"/>
      <c r="F27" s="1266"/>
      <c r="G27" s="1384"/>
      <c r="H27" s="1426"/>
      <c r="I27" s="1427"/>
      <c r="J27" s="1" t="s">
        <v>2808</v>
      </c>
      <c r="L27" s="409"/>
      <c r="M27" s="6"/>
      <c r="N27" s="409"/>
      <c r="O27" s="409"/>
      <c r="P27" s="409"/>
      <c r="Q27" s="409"/>
      <c r="R27" s="409"/>
      <c r="S27" s="409"/>
    </row>
    <row r="28" spans="1:29" s="1" customFormat="1" ht="4.1500000000000004" customHeight="1">
      <c r="D28" s="2"/>
      <c r="E28" s="2"/>
      <c r="F28" s="2"/>
      <c r="L28" s="409"/>
      <c r="M28" s="409"/>
      <c r="N28" s="409"/>
      <c r="O28" s="409"/>
      <c r="P28" s="409"/>
      <c r="Q28" s="409"/>
      <c r="R28" s="409"/>
      <c r="S28" s="409"/>
    </row>
    <row r="29" spans="1:29" s="1" customFormat="1">
      <c r="B29" s="1" t="s">
        <v>2928</v>
      </c>
      <c r="L29" s="409"/>
      <c r="M29" s="6"/>
      <c r="N29" s="409"/>
      <c r="O29" s="409"/>
      <c r="P29" s="409"/>
      <c r="Q29" s="409"/>
      <c r="R29" s="409"/>
      <c r="S29" s="409"/>
    </row>
    <row r="30" spans="1:29">
      <c r="A30" s="1"/>
      <c r="B30" s="1"/>
      <c r="C30" s="323" t="s">
        <v>277</v>
      </c>
      <c r="D30" s="1411" t="s">
        <v>2786</v>
      </c>
      <c r="E30" s="1412"/>
      <c r="F30" s="1413"/>
      <c r="G30" s="1244"/>
      <c r="H30" s="1280"/>
      <c r="I30" s="1281"/>
      <c r="J30" s="1"/>
      <c r="K30" s="1"/>
      <c r="L30" s="1"/>
    </row>
    <row r="31" spans="1:29" s="1" customFormat="1" ht="13.15" customHeight="1">
      <c r="C31" s="323"/>
      <c r="D31" s="1403" t="s">
        <v>2785</v>
      </c>
      <c r="E31" s="1406"/>
      <c r="F31" s="1407"/>
      <c r="G31" s="1236"/>
      <c r="H31" s="1239"/>
      <c r="I31" s="1240"/>
      <c r="L31" s="6"/>
      <c r="M31" s="245"/>
      <c r="N31" s="6"/>
      <c r="O31" s="246"/>
      <c r="P31" s="246"/>
      <c r="Q31" s="246"/>
      <c r="R31" s="246"/>
      <c r="S31" s="246"/>
      <c r="T31" s="6"/>
      <c r="U31" s="6"/>
      <c r="V31" s="6"/>
      <c r="W31" s="6"/>
      <c r="X31" s="6"/>
      <c r="Y31" s="6"/>
      <c r="Z31" s="6"/>
      <c r="AA31" s="4"/>
      <c r="AB31" s="4"/>
      <c r="AC31" s="4"/>
    </row>
    <row r="32" spans="1:29" s="1" customFormat="1" ht="13.15" customHeight="1">
      <c r="D32" s="1408" t="s">
        <v>15</v>
      </c>
      <c r="E32" s="1409"/>
      <c r="F32" s="1410"/>
      <c r="G32" s="1236"/>
      <c r="H32" s="1239"/>
      <c r="I32" s="1240"/>
      <c r="L32" s="6"/>
      <c r="M32" s="245"/>
      <c r="N32" s="6"/>
      <c r="O32" s="246"/>
      <c r="P32" s="246"/>
      <c r="Q32" s="246"/>
      <c r="R32" s="246"/>
      <c r="S32" s="246"/>
      <c r="T32" s="6"/>
      <c r="U32" s="6"/>
      <c r="V32" s="6"/>
      <c r="W32" s="6"/>
      <c r="X32" s="6"/>
      <c r="Y32" s="6"/>
      <c r="Z32" s="6"/>
      <c r="AA32" s="4"/>
      <c r="AB32" s="4"/>
      <c r="AC32" s="4"/>
    </row>
    <row r="33" spans="1:29" s="1" customFormat="1">
      <c r="D33" s="1380" t="s">
        <v>259</v>
      </c>
      <c r="E33" s="1381"/>
      <c r="F33" s="1382"/>
      <c r="G33" s="1388"/>
      <c r="H33" s="1389"/>
      <c r="I33" s="1390"/>
      <c r="L33" s="409"/>
      <c r="M33" s="6" t="s">
        <v>2791</v>
      </c>
      <c r="N33" s="409"/>
      <c r="O33" s="409"/>
      <c r="P33" s="409"/>
      <c r="Q33" s="409"/>
      <c r="R33" s="409"/>
      <c r="S33" s="409"/>
    </row>
    <row r="34" spans="1:29" s="1" customFormat="1" ht="13.15" customHeight="1">
      <c r="D34" s="1403" t="s">
        <v>2784</v>
      </c>
      <c r="E34" s="1406"/>
      <c r="F34" s="1407"/>
      <c r="G34" s="1236"/>
      <c r="H34" s="1239"/>
      <c r="I34" s="1240"/>
      <c r="L34" s="6"/>
      <c r="M34" s="245"/>
      <c r="N34" s="6"/>
      <c r="O34" s="246"/>
      <c r="P34" s="246"/>
      <c r="Q34" s="246"/>
      <c r="R34" s="246"/>
      <c r="S34" s="246"/>
      <c r="T34" s="6"/>
      <c r="U34" s="6"/>
      <c r="V34" s="6"/>
      <c r="W34" s="6"/>
      <c r="X34" s="6"/>
      <c r="Y34" s="6"/>
      <c r="Z34" s="6"/>
      <c r="AA34" s="4"/>
      <c r="AB34" s="4"/>
      <c r="AC34" s="4"/>
    </row>
    <row r="35" spans="1:29">
      <c r="A35" s="1"/>
      <c r="B35" s="1"/>
      <c r="C35" s="1"/>
      <c r="D35" s="1403" t="s">
        <v>2807</v>
      </c>
      <c r="E35" s="1404"/>
      <c r="F35" s="1405"/>
      <c r="G35" s="1271"/>
      <c r="H35" s="1272"/>
      <c r="I35" s="1273"/>
      <c r="J35" s="1" t="s">
        <v>1</v>
      </c>
      <c r="K35" s="1"/>
      <c r="L35" s="1"/>
    </row>
    <row r="36" spans="1:29">
      <c r="A36" s="1"/>
      <c r="B36" s="1"/>
      <c r="C36" s="1"/>
      <c r="D36" s="1403" t="s">
        <v>238</v>
      </c>
      <c r="E36" s="1404"/>
      <c r="F36" s="1405"/>
      <c r="G36" s="1230"/>
      <c r="H36" s="1247"/>
      <c r="I36" s="1248"/>
      <c r="J36" s="1" t="s">
        <v>2801</v>
      </c>
      <c r="K36" s="1"/>
      <c r="L36" s="1"/>
    </row>
    <row r="37" spans="1:29">
      <c r="A37" s="1"/>
      <c r="B37" s="1"/>
      <c r="C37" s="1"/>
      <c r="D37" s="1391" t="s">
        <v>2806</v>
      </c>
      <c r="E37" s="1392"/>
      <c r="F37" s="1393"/>
      <c r="G37" s="1339" t="str">
        <f>IF(G35="","",ROUNDDOWN(G35*G36,2))</f>
        <v/>
      </c>
      <c r="H37" s="1394"/>
      <c r="I37" s="1395"/>
      <c r="J37" s="1" t="s">
        <v>1</v>
      </c>
      <c r="K37" s="1"/>
      <c r="L37" s="1"/>
    </row>
    <row r="38" spans="1:29" s="1" customFormat="1" ht="9.6" customHeight="1">
      <c r="L38" s="409"/>
      <c r="M38" s="409"/>
      <c r="N38" s="409"/>
      <c r="O38" s="409"/>
      <c r="P38" s="409"/>
      <c r="Q38" s="409"/>
      <c r="R38" s="409"/>
      <c r="S38" s="409"/>
    </row>
    <row r="39" spans="1:29">
      <c r="A39" s="1"/>
      <c r="B39" s="1"/>
      <c r="C39" s="323" t="s">
        <v>278</v>
      </c>
      <c r="D39" s="1411" t="s">
        <v>2786</v>
      </c>
      <c r="E39" s="1412"/>
      <c r="F39" s="1413"/>
      <c r="G39" s="1244"/>
      <c r="H39" s="1280"/>
      <c r="I39" s="1281"/>
      <c r="J39" s="1"/>
      <c r="K39" s="1"/>
      <c r="L39" s="1"/>
    </row>
    <row r="40" spans="1:29" s="1" customFormat="1" ht="13.15" customHeight="1">
      <c r="C40" s="323"/>
      <c r="D40" s="1403" t="s">
        <v>2785</v>
      </c>
      <c r="E40" s="1406"/>
      <c r="F40" s="1407"/>
      <c r="G40" s="1236"/>
      <c r="H40" s="1239"/>
      <c r="I40" s="1240"/>
      <c r="L40" s="6"/>
      <c r="M40" s="245"/>
      <c r="N40" s="6"/>
      <c r="O40" s="246"/>
      <c r="P40" s="246"/>
      <c r="Q40" s="246"/>
      <c r="R40" s="246"/>
      <c r="S40" s="246"/>
      <c r="T40" s="6"/>
      <c r="U40" s="6"/>
      <c r="V40" s="6"/>
      <c r="W40" s="6"/>
      <c r="X40" s="6"/>
      <c r="Y40" s="6"/>
      <c r="Z40" s="6"/>
      <c r="AA40" s="4"/>
      <c r="AB40" s="4"/>
      <c r="AC40" s="4"/>
    </row>
    <row r="41" spans="1:29" s="1" customFormat="1" ht="13.15" customHeight="1">
      <c r="D41" s="1408" t="s">
        <v>15</v>
      </c>
      <c r="E41" s="1409"/>
      <c r="F41" s="1410"/>
      <c r="G41" s="1236"/>
      <c r="H41" s="1239"/>
      <c r="I41" s="1240"/>
      <c r="L41" s="6"/>
      <c r="M41" s="245"/>
      <c r="N41" s="6"/>
      <c r="O41" s="246"/>
      <c r="P41" s="246"/>
      <c r="Q41" s="246"/>
      <c r="R41" s="246"/>
      <c r="S41" s="246"/>
      <c r="T41" s="6"/>
      <c r="U41" s="6"/>
      <c r="V41" s="6"/>
      <c r="W41" s="6"/>
      <c r="X41" s="6"/>
      <c r="Y41" s="6"/>
      <c r="Z41" s="6"/>
      <c r="AA41" s="4"/>
      <c r="AB41" s="4"/>
      <c r="AC41" s="4"/>
    </row>
    <row r="42" spans="1:29" s="1" customFormat="1">
      <c r="D42" s="1380" t="s">
        <v>259</v>
      </c>
      <c r="E42" s="1381"/>
      <c r="F42" s="1382"/>
      <c r="G42" s="1388"/>
      <c r="H42" s="1389"/>
      <c r="I42" s="1390"/>
      <c r="L42" s="409"/>
      <c r="M42" s="6" t="s">
        <v>2791</v>
      </c>
      <c r="N42" s="409"/>
      <c r="O42" s="409"/>
      <c r="P42" s="409"/>
      <c r="Q42" s="409"/>
      <c r="R42" s="409"/>
      <c r="S42" s="409"/>
    </row>
    <row r="43" spans="1:29" s="1" customFormat="1" ht="13.15" customHeight="1">
      <c r="D43" s="1403" t="s">
        <v>2784</v>
      </c>
      <c r="E43" s="1406"/>
      <c r="F43" s="1407"/>
      <c r="G43" s="1236"/>
      <c r="H43" s="1239"/>
      <c r="I43" s="1240"/>
      <c r="L43" s="6"/>
      <c r="M43" s="245"/>
      <c r="N43" s="6"/>
      <c r="O43" s="246"/>
      <c r="P43" s="246"/>
      <c r="Q43" s="246"/>
      <c r="R43" s="246"/>
      <c r="S43" s="246"/>
      <c r="T43" s="6"/>
      <c r="U43" s="6"/>
      <c r="V43" s="6"/>
      <c r="W43" s="6"/>
      <c r="X43" s="6"/>
      <c r="Y43" s="6"/>
      <c r="Z43" s="6"/>
      <c r="AA43" s="4"/>
      <c r="AB43" s="4"/>
      <c r="AC43" s="4"/>
    </row>
    <row r="44" spans="1:29">
      <c r="A44" s="1"/>
      <c r="B44" s="1"/>
      <c r="C44" s="1"/>
      <c r="D44" s="1403" t="s">
        <v>2807</v>
      </c>
      <c r="E44" s="1404"/>
      <c r="F44" s="1405"/>
      <c r="G44" s="1271"/>
      <c r="H44" s="1272"/>
      <c r="I44" s="1273"/>
      <c r="J44" s="1" t="s">
        <v>1</v>
      </c>
      <c r="K44" s="1"/>
      <c r="L44" s="1"/>
    </row>
    <row r="45" spans="1:29">
      <c r="A45" s="1"/>
      <c r="B45" s="1"/>
      <c r="C45" s="1"/>
      <c r="D45" s="1403" t="s">
        <v>238</v>
      </c>
      <c r="E45" s="1404"/>
      <c r="F45" s="1405"/>
      <c r="G45" s="1230"/>
      <c r="H45" s="1247"/>
      <c r="I45" s="1248"/>
      <c r="J45" s="1" t="s">
        <v>2801</v>
      </c>
      <c r="K45" s="1"/>
      <c r="L45" s="1"/>
    </row>
    <row r="46" spans="1:29">
      <c r="A46" s="1"/>
      <c r="B46" s="1"/>
      <c r="C46" s="1"/>
      <c r="D46" s="1391" t="s">
        <v>2806</v>
      </c>
      <c r="E46" s="1392"/>
      <c r="F46" s="1393"/>
      <c r="G46" s="1339" t="str">
        <f>IF(G44="","",ROUNDDOWN(G44*G45,2))</f>
        <v/>
      </c>
      <c r="H46" s="1394"/>
      <c r="I46" s="1395"/>
      <c r="J46" s="1" t="s">
        <v>1</v>
      </c>
      <c r="K46" s="1"/>
      <c r="L46" s="1"/>
    </row>
    <row r="47" spans="1:29" s="1" customFormat="1" ht="10.9" customHeight="1">
      <c r="L47" s="409"/>
      <c r="M47" s="409"/>
      <c r="N47" s="409"/>
      <c r="O47" s="409"/>
      <c r="P47" s="409"/>
      <c r="Q47" s="409"/>
      <c r="R47" s="409"/>
      <c r="S47" s="409"/>
    </row>
    <row r="48" spans="1:29">
      <c r="A48" s="1"/>
      <c r="B48" s="1"/>
      <c r="C48" s="323" t="s">
        <v>2268</v>
      </c>
      <c r="D48" s="1411" t="s">
        <v>2786</v>
      </c>
      <c r="E48" s="1412"/>
      <c r="F48" s="1413"/>
      <c r="G48" s="1244"/>
      <c r="H48" s="1280"/>
      <c r="I48" s="1281"/>
      <c r="J48" s="1"/>
      <c r="K48" s="1"/>
      <c r="L48" s="1"/>
    </row>
    <row r="49" spans="1:29" s="1" customFormat="1" ht="13.15" customHeight="1">
      <c r="C49" s="323"/>
      <c r="D49" s="1403" t="s">
        <v>2785</v>
      </c>
      <c r="E49" s="1406"/>
      <c r="F49" s="1407"/>
      <c r="G49" s="1236"/>
      <c r="H49" s="1239"/>
      <c r="I49" s="1240"/>
      <c r="L49" s="6"/>
      <c r="M49" s="245"/>
      <c r="N49" s="6"/>
      <c r="O49" s="246"/>
      <c r="P49" s="246"/>
      <c r="Q49" s="246"/>
      <c r="R49" s="246"/>
      <c r="S49" s="246"/>
      <c r="T49" s="6"/>
      <c r="U49" s="6"/>
      <c r="V49" s="6"/>
      <c r="W49" s="6"/>
      <c r="X49" s="6"/>
      <c r="Y49" s="6"/>
      <c r="Z49" s="6"/>
      <c r="AA49" s="4"/>
      <c r="AB49" s="4"/>
      <c r="AC49" s="4"/>
    </row>
    <row r="50" spans="1:29" s="1" customFormat="1" ht="13.15" customHeight="1">
      <c r="D50" s="1408" t="s">
        <v>15</v>
      </c>
      <c r="E50" s="1409"/>
      <c r="F50" s="1410"/>
      <c r="G50" s="1236"/>
      <c r="H50" s="1239"/>
      <c r="I50" s="1240"/>
      <c r="L50" s="6"/>
      <c r="M50" s="245"/>
      <c r="N50" s="6"/>
      <c r="O50" s="246"/>
      <c r="P50" s="246"/>
      <c r="Q50" s="246"/>
      <c r="R50" s="246"/>
      <c r="S50" s="246"/>
      <c r="T50" s="6"/>
      <c r="U50" s="6"/>
      <c r="V50" s="6"/>
      <c r="W50" s="6"/>
      <c r="X50" s="6"/>
      <c r="Y50" s="6"/>
      <c r="Z50" s="6"/>
      <c r="AA50" s="4"/>
      <c r="AB50" s="4"/>
      <c r="AC50" s="4"/>
    </row>
    <row r="51" spans="1:29" s="1" customFormat="1">
      <c r="D51" s="1380" t="s">
        <v>259</v>
      </c>
      <c r="E51" s="1381"/>
      <c r="F51" s="1382"/>
      <c r="G51" s="1388"/>
      <c r="H51" s="1389"/>
      <c r="I51" s="1390"/>
      <c r="L51" s="409"/>
      <c r="M51" s="6" t="s">
        <v>2791</v>
      </c>
      <c r="N51" s="409"/>
      <c r="O51" s="409"/>
      <c r="P51" s="409"/>
      <c r="Q51" s="409"/>
      <c r="R51" s="409"/>
      <c r="S51" s="409"/>
    </row>
    <row r="52" spans="1:29" s="1" customFormat="1" ht="13.15" customHeight="1">
      <c r="D52" s="1403" t="s">
        <v>2784</v>
      </c>
      <c r="E52" s="1406"/>
      <c r="F52" s="1407"/>
      <c r="G52" s="1236"/>
      <c r="H52" s="1239"/>
      <c r="I52" s="1240"/>
      <c r="L52" s="6"/>
      <c r="M52" s="245"/>
      <c r="N52" s="6"/>
      <c r="O52" s="246"/>
      <c r="P52" s="246"/>
      <c r="Q52" s="246"/>
      <c r="R52" s="246"/>
      <c r="S52" s="246"/>
      <c r="T52" s="6"/>
      <c r="U52" s="6"/>
      <c r="V52" s="6"/>
      <c r="W52" s="6"/>
      <c r="X52" s="6"/>
      <c r="Y52" s="6"/>
      <c r="Z52" s="6"/>
      <c r="AA52" s="4"/>
      <c r="AB52" s="4"/>
      <c r="AC52" s="4"/>
    </row>
    <row r="53" spans="1:29">
      <c r="A53" s="1"/>
      <c r="B53" s="1"/>
      <c r="C53" s="1"/>
      <c r="D53" s="1403" t="s">
        <v>2807</v>
      </c>
      <c r="E53" s="1404"/>
      <c r="F53" s="1405"/>
      <c r="G53" s="1271"/>
      <c r="H53" s="1272"/>
      <c r="I53" s="1273"/>
      <c r="J53" s="1" t="s">
        <v>1</v>
      </c>
      <c r="K53" s="1"/>
      <c r="L53" s="1"/>
    </row>
    <row r="54" spans="1:29">
      <c r="A54" s="1"/>
      <c r="B54" s="1"/>
      <c r="C54" s="1"/>
      <c r="D54" s="1403" t="s">
        <v>238</v>
      </c>
      <c r="E54" s="1404"/>
      <c r="F54" s="1405"/>
      <c r="G54" s="1230"/>
      <c r="H54" s="1247"/>
      <c r="I54" s="1248"/>
      <c r="J54" s="1" t="s">
        <v>2801</v>
      </c>
      <c r="K54" s="1"/>
      <c r="L54" s="1"/>
    </row>
    <row r="55" spans="1:29">
      <c r="A55" s="1"/>
      <c r="B55" s="1"/>
      <c r="C55" s="1"/>
      <c r="D55" s="1391" t="s">
        <v>2806</v>
      </c>
      <c r="E55" s="1392"/>
      <c r="F55" s="1393"/>
      <c r="G55" s="1339" t="str">
        <f>IF(G53="","",ROUNDDOWN(G53*G54,2))</f>
        <v/>
      </c>
      <c r="H55" s="1394"/>
      <c r="I55" s="1395"/>
      <c r="J55" s="1" t="s">
        <v>1</v>
      </c>
      <c r="K55" s="1"/>
      <c r="L55" s="1"/>
    </row>
    <row r="56" spans="1:29" s="1" customFormat="1" ht="3" customHeight="1">
      <c r="L56" s="409"/>
      <c r="M56" s="409"/>
      <c r="N56" s="409"/>
      <c r="O56" s="409"/>
      <c r="P56" s="409"/>
      <c r="Q56" s="409"/>
      <c r="R56" s="409"/>
      <c r="S56" s="409"/>
    </row>
    <row r="57" spans="1:29" s="1" customFormat="1">
      <c r="B57" s="1" t="s">
        <v>2929</v>
      </c>
      <c r="L57" s="409"/>
      <c r="M57" s="6"/>
      <c r="N57" s="409"/>
      <c r="O57" s="409"/>
      <c r="P57" s="409"/>
      <c r="Q57" s="409"/>
      <c r="R57" s="409"/>
      <c r="S57" s="409"/>
    </row>
    <row r="58" spans="1:29">
      <c r="A58" s="1"/>
      <c r="B58" s="1"/>
      <c r="C58" s="323" t="s">
        <v>277</v>
      </c>
      <c r="D58" s="1411" t="s">
        <v>2786</v>
      </c>
      <c r="E58" s="1412"/>
      <c r="F58" s="1413"/>
      <c r="G58" s="1244"/>
      <c r="H58" s="1280"/>
      <c r="I58" s="1281"/>
      <c r="J58" s="1"/>
      <c r="K58" s="1"/>
      <c r="L58" s="1"/>
    </row>
    <row r="59" spans="1:29" s="1" customFormat="1" ht="13.15" customHeight="1">
      <c r="C59" s="323"/>
      <c r="D59" s="1403" t="s">
        <v>2785</v>
      </c>
      <c r="E59" s="1406"/>
      <c r="F59" s="1407"/>
      <c r="G59" s="1236"/>
      <c r="H59" s="1239"/>
      <c r="I59" s="1240"/>
      <c r="L59" s="6"/>
      <c r="M59" s="245"/>
      <c r="N59" s="6"/>
      <c r="O59" s="246"/>
      <c r="P59" s="246"/>
      <c r="Q59" s="246"/>
      <c r="R59" s="246"/>
      <c r="S59" s="246"/>
      <c r="T59" s="6"/>
      <c r="U59" s="6"/>
      <c r="V59" s="6"/>
      <c r="W59" s="6"/>
      <c r="X59" s="6"/>
      <c r="Y59" s="6"/>
      <c r="Z59" s="6"/>
      <c r="AA59" s="4"/>
      <c r="AB59" s="4"/>
      <c r="AC59" s="4"/>
    </row>
    <row r="60" spans="1:29" s="1" customFormat="1" ht="13.15" customHeight="1">
      <c r="D60" s="1408" t="s">
        <v>15</v>
      </c>
      <c r="E60" s="1409"/>
      <c r="F60" s="1410"/>
      <c r="G60" s="1236"/>
      <c r="H60" s="1239"/>
      <c r="I60" s="1240"/>
      <c r="L60" s="6"/>
      <c r="M60" s="245"/>
      <c r="N60" s="6"/>
      <c r="O60" s="246"/>
      <c r="P60" s="246"/>
      <c r="Q60" s="246"/>
      <c r="R60" s="246"/>
      <c r="S60" s="246"/>
      <c r="T60" s="6"/>
      <c r="U60" s="6"/>
      <c r="V60" s="6"/>
      <c r="W60" s="6"/>
      <c r="X60" s="6"/>
      <c r="Y60" s="6"/>
      <c r="Z60" s="6"/>
      <c r="AA60" s="4"/>
      <c r="AB60" s="4"/>
      <c r="AC60" s="4"/>
    </row>
    <row r="61" spans="1:29" s="1" customFormat="1" ht="13.15" customHeight="1">
      <c r="D61" s="1403" t="s">
        <v>2784</v>
      </c>
      <c r="E61" s="1406"/>
      <c r="F61" s="1407"/>
      <c r="G61" s="1236"/>
      <c r="H61" s="1239"/>
      <c r="I61" s="1240"/>
      <c r="L61" s="6"/>
      <c r="M61" s="245"/>
      <c r="N61" s="6"/>
      <c r="O61" s="246"/>
      <c r="P61" s="246"/>
      <c r="Q61" s="246"/>
      <c r="R61" s="246"/>
      <c r="S61" s="246"/>
      <c r="T61" s="6"/>
      <c r="U61" s="6"/>
      <c r="V61" s="6"/>
      <c r="W61" s="6"/>
      <c r="X61" s="6"/>
      <c r="Y61" s="6"/>
      <c r="Z61" s="6"/>
      <c r="AA61" s="4"/>
      <c r="AB61" s="4"/>
      <c r="AC61" s="4"/>
    </row>
    <row r="62" spans="1:29">
      <c r="A62" s="1"/>
      <c r="B62" s="1"/>
      <c r="C62" s="1"/>
      <c r="D62" s="1403" t="s">
        <v>253</v>
      </c>
      <c r="E62" s="1404"/>
      <c r="F62" s="1405"/>
      <c r="G62" s="1236"/>
      <c r="H62" s="1239"/>
      <c r="I62" s="1240"/>
      <c r="J62" s="1"/>
      <c r="K62" s="1"/>
      <c r="L62" s="1"/>
    </row>
    <row r="63" spans="1:29">
      <c r="A63" s="1"/>
      <c r="B63" s="1"/>
      <c r="C63" s="1"/>
      <c r="D63" s="1403" t="s">
        <v>2802</v>
      </c>
      <c r="E63" s="1404"/>
      <c r="F63" s="1405"/>
      <c r="G63" s="1271"/>
      <c r="H63" s="1272"/>
      <c r="I63" s="1273"/>
      <c r="J63" s="1" t="s">
        <v>1</v>
      </c>
      <c r="K63" s="1"/>
      <c r="L63" s="1"/>
    </row>
    <row r="64" spans="1:29">
      <c r="A64" s="1"/>
      <c r="B64" s="1"/>
      <c r="C64" s="1"/>
      <c r="D64" s="1403" t="s">
        <v>238</v>
      </c>
      <c r="E64" s="1404"/>
      <c r="F64" s="1405"/>
      <c r="G64" s="1230"/>
      <c r="H64" s="1247"/>
      <c r="I64" s="1248"/>
      <c r="J64" s="1" t="s">
        <v>2801</v>
      </c>
      <c r="K64" s="1"/>
      <c r="L64" s="1"/>
    </row>
    <row r="65" spans="1:29">
      <c r="A65" s="1"/>
      <c r="B65" s="1"/>
      <c r="C65" s="1"/>
      <c r="D65" s="1391" t="s">
        <v>2800</v>
      </c>
      <c r="E65" s="1392"/>
      <c r="F65" s="1393"/>
      <c r="G65" s="1339" t="str">
        <f>IF(G63="","",ROUNDDOWN(G63*G64,2))</f>
        <v/>
      </c>
      <c r="H65" s="1394"/>
      <c r="I65" s="1395"/>
      <c r="J65" s="1" t="s">
        <v>1</v>
      </c>
      <c r="K65" s="1"/>
      <c r="L65" s="1"/>
    </row>
    <row r="66" spans="1:29" s="1" customFormat="1" ht="13.5" customHeight="1">
      <c r="L66" s="409"/>
      <c r="M66" s="409"/>
      <c r="N66" s="409"/>
      <c r="O66" s="409"/>
      <c r="P66" s="409"/>
      <c r="Q66" s="409"/>
      <c r="R66" s="409"/>
      <c r="S66" s="409"/>
    </row>
    <row r="67" spans="1:29">
      <c r="A67" s="1"/>
      <c r="B67" s="1"/>
      <c r="C67" s="323" t="s">
        <v>278</v>
      </c>
      <c r="D67" s="1411" t="s">
        <v>2786</v>
      </c>
      <c r="E67" s="1412"/>
      <c r="F67" s="1413"/>
      <c r="G67" s="1244"/>
      <c r="H67" s="1280"/>
      <c r="I67" s="1281"/>
      <c r="J67" s="1"/>
      <c r="K67" s="1"/>
      <c r="L67" s="1"/>
    </row>
    <row r="68" spans="1:29" s="1" customFormat="1" ht="13.15" customHeight="1">
      <c r="C68" s="323"/>
      <c r="D68" s="1403" t="s">
        <v>2785</v>
      </c>
      <c r="E68" s="1406"/>
      <c r="F68" s="1407"/>
      <c r="G68" s="1236"/>
      <c r="H68" s="1239"/>
      <c r="I68" s="1240"/>
      <c r="L68" s="6"/>
      <c r="M68" s="245"/>
      <c r="N68" s="6"/>
      <c r="O68" s="246"/>
      <c r="P68" s="246"/>
      <c r="Q68" s="246"/>
      <c r="R68" s="246"/>
      <c r="S68" s="246"/>
      <c r="T68" s="6"/>
      <c r="U68" s="6"/>
      <c r="V68" s="6"/>
      <c r="W68" s="6"/>
      <c r="X68" s="6"/>
      <c r="Y68" s="6"/>
      <c r="Z68" s="6"/>
      <c r="AA68" s="4"/>
      <c r="AB68" s="4"/>
      <c r="AC68" s="4"/>
    </row>
    <row r="69" spans="1:29" s="1" customFormat="1" ht="13.15" customHeight="1">
      <c r="D69" s="1408" t="s">
        <v>15</v>
      </c>
      <c r="E69" s="1409"/>
      <c r="F69" s="1410"/>
      <c r="G69" s="1236"/>
      <c r="H69" s="1239"/>
      <c r="I69" s="1240"/>
      <c r="L69" s="6"/>
      <c r="M69" s="245"/>
      <c r="N69" s="6"/>
      <c r="O69" s="246"/>
      <c r="P69" s="246"/>
      <c r="Q69" s="246"/>
      <c r="R69" s="246"/>
      <c r="S69" s="246"/>
      <c r="T69" s="6"/>
      <c r="U69" s="6"/>
      <c r="V69" s="6"/>
      <c r="W69" s="6"/>
      <c r="X69" s="6"/>
      <c r="Y69" s="6"/>
      <c r="Z69" s="6"/>
      <c r="AA69" s="4"/>
      <c r="AB69" s="4"/>
      <c r="AC69" s="4"/>
    </row>
    <row r="70" spans="1:29" s="1" customFormat="1" ht="13.15" customHeight="1">
      <c r="D70" s="1403" t="s">
        <v>2784</v>
      </c>
      <c r="E70" s="1406"/>
      <c r="F70" s="1407"/>
      <c r="G70" s="1236"/>
      <c r="H70" s="1239"/>
      <c r="I70" s="1240"/>
      <c r="L70" s="6"/>
      <c r="M70" s="245"/>
      <c r="N70" s="6"/>
      <c r="O70" s="246"/>
      <c r="P70" s="246"/>
      <c r="Q70" s="246"/>
      <c r="R70" s="246"/>
      <c r="S70" s="246"/>
      <c r="T70" s="6"/>
      <c r="U70" s="6"/>
      <c r="V70" s="6"/>
      <c r="W70" s="6"/>
      <c r="X70" s="6"/>
      <c r="Y70" s="6"/>
      <c r="Z70" s="6"/>
      <c r="AA70" s="4"/>
      <c r="AB70" s="4"/>
      <c r="AC70" s="4"/>
    </row>
    <row r="71" spans="1:29">
      <c r="A71" s="1"/>
      <c r="B71" s="1"/>
      <c r="C71" s="1"/>
      <c r="D71" s="1403" t="s">
        <v>253</v>
      </c>
      <c r="E71" s="1404"/>
      <c r="F71" s="1405"/>
      <c r="G71" s="1236"/>
      <c r="H71" s="1239"/>
      <c r="I71" s="1240"/>
      <c r="J71" s="1"/>
      <c r="K71" s="1"/>
      <c r="L71" s="1"/>
    </row>
    <row r="72" spans="1:29">
      <c r="A72" s="1"/>
      <c r="B72" s="1"/>
      <c r="C72" s="1"/>
      <c r="D72" s="1403" t="s">
        <v>2802</v>
      </c>
      <c r="E72" s="1404"/>
      <c r="F72" s="1405"/>
      <c r="G72" s="1271"/>
      <c r="H72" s="1272"/>
      <c r="I72" s="1273"/>
      <c r="J72" s="1" t="s">
        <v>1</v>
      </c>
      <c r="K72" s="1"/>
      <c r="L72" s="1"/>
    </row>
    <row r="73" spans="1:29">
      <c r="A73" s="1"/>
      <c r="B73" s="1"/>
      <c r="C73" s="1"/>
      <c r="D73" s="1403" t="s">
        <v>238</v>
      </c>
      <c r="E73" s="1404"/>
      <c r="F73" s="1405"/>
      <c r="G73" s="1230"/>
      <c r="H73" s="1247"/>
      <c r="I73" s="1248"/>
      <c r="J73" s="1" t="s">
        <v>2801</v>
      </c>
      <c r="K73" s="1"/>
      <c r="L73" s="1"/>
    </row>
    <row r="74" spans="1:29">
      <c r="A74" s="1"/>
      <c r="B74" s="1"/>
      <c r="C74" s="1"/>
      <c r="D74" s="1391" t="s">
        <v>2800</v>
      </c>
      <c r="E74" s="1392"/>
      <c r="F74" s="1393"/>
      <c r="G74" s="1339" t="str">
        <f>IF(G72="","",ROUNDDOWN(G72*G73,2))</f>
        <v/>
      </c>
      <c r="H74" s="1394"/>
      <c r="I74" s="1395"/>
      <c r="J74" s="1" t="s">
        <v>1</v>
      </c>
      <c r="K74" s="1"/>
      <c r="L74" s="1"/>
    </row>
    <row r="75" spans="1:29" s="1" customFormat="1" ht="13.5" customHeight="1">
      <c r="L75" s="409"/>
      <c r="M75" s="409"/>
      <c r="N75" s="409"/>
      <c r="O75" s="409"/>
      <c r="P75" s="409"/>
      <c r="Q75" s="409"/>
      <c r="R75" s="409"/>
      <c r="S75" s="409"/>
    </row>
    <row r="76" spans="1:29">
      <c r="A76" s="1"/>
      <c r="B76" s="1"/>
      <c r="C76" s="323" t="s">
        <v>2268</v>
      </c>
      <c r="D76" s="1411" t="s">
        <v>2786</v>
      </c>
      <c r="E76" s="1412"/>
      <c r="F76" s="1413"/>
      <c r="G76" s="1244"/>
      <c r="H76" s="1280"/>
      <c r="I76" s="1281"/>
      <c r="J76" s="1"/>
      <c r="K76" s="1"/>
      <c r="L76" s="1"/>
    </row>
    <row r="77" spans="1:29" s="1" customFormat="1" ht="13.15" customHeight="1">
      <c r="C77" s="323"/>
      <c r="D77" s="1403" t="s">
        <v>2785</v>
      </c>
      <c r="E77" s="1406"/>
      <c r="F77" s="1407"/>
      <c r="G77" s="1236"/>
      <c r="H77" s="1239"/>
      <c r="I77" s="1240"/>
      <c r="L77" s="6"/>
      <c r="M77" s="245"/>
      <c r="N77" s="6"/>
      <c r="O77" s="246"/>
      <c r="P77" s="246"/>
      <c r="Q77" s="246"/>
      <c r="R77" s="246"/>
      <c r="S77" s="246"/>
      <c r="T77" s="6"/>
      <c r="U77" s="6"/>
      <c r="V77" s="6"/>
      <c r="W77" s="6"/>
      <c r="X77" s="6"/>
      <c r="Y77" s="6"/>
      <c r="Z77" s="6"/>
      <c r="AA77" s="4"/>
      <c r="AB77" s="4"/>
      <c r="AC77" s="4"/>
    </row>
    <row r="78" spans="1:29" s="1" customFormat="1" ht="13.15" customHeight="1">
      <c r="D78" s="1408" t="s">
        <v>15</v>
      </c>
      <c r="E78" s="1409"/>
      <c r="F78" s="1410"/>
      <c r="G78" s="1236"/>
      <c r="H78" s="1239"/>
      <c r="I78" s="1240"/>
      <c r="L78" s="6"/>
      <c r="M78" s="245"/>
      <c r="N78" s="6"/>
      <c r="O78" s="246"/>
      <c r="P78" s="246"/>
      <c r="Q78" s="246"/>
      <c r="R78" s="246"/>
      <c r="S78" s="246"/>
      <c r="T78" s="6"/>
      <c r="U78" s="6"/>
      <c r="V78" s="6"/>
      <c r="W78" s="6"/>
      <c r="X78" s="6"/>
      <c r="Y78" s="6"/>
      <c r="Z78" s="6"/>
      <c r="AA78" s="4"/>
      <c r="AB78" s="4"/>
      <c r="AC78" s="4"/>
    </row>
    <row r="79" spans="1:29" s="1" customFormat="1" ht="13.15" customHeight="1">
      <c r="D79" s="1403" t="s">
        <v>2784</v>
      </c>
      <c r="E79" s="1406"/>
      <c r="F79" s="1407"/>
      <c r="G79" s="1236"/>
      <c r="H79" s="1239"/>
      <c r="I79" s="1240"/>
      <c r="L79" s="6"/>
      <c r="M79" s="245"/>
      <c r="N79" s="6"/>
      <c r="O79" s="246"/>
      <c r="P79" s="246"/>
      <c r="Q79" s="246"/>
      <c r="R79" s="246"/>
      <c r="S79" s="246"/>
      <c r="T79" s="6"/>
      <c r="U79" s="6"/>
      <c r="V79" s="6"/>
      <c r="W79" s="6"/>
      <c r="X79" s="6"/>
      <c r="Y79" s="6"/>
      <c r="Z79" s="6"/>
      <c r="AA79" s="4"/>
      <c r="AB79" s="4"/>
      <c r="AC79" s="4"/>
    </row>
    <row r="80" spans="1:29">
      <c r="A80" s="1"/>
      <c r="B80" s="1"/>
      <c r="C80" s="1"/>
      <c r="D80" s="1403" t="s">
        <v>253</v>
      </c>
      <c r="E80" s="1404"/>
      <c r="F80" s="1405"/>
      <c r="G80" s="1236"/>
      <c r="H80" s="1239"/>
      <c r="I80" s="1240"/>
      <c r="J80" s="1"/>
      <c r="K80" s="1"/>
      <c r="L80" s="1"/>
    </row>
    <row r="81" spans="1:29">
      <c r="A81" s="1"/>
      <c r="B81" s="1"/>
      <c r="C81" s="1"/>
      <c r="D81" s="1403" t="s">
        <v>2802</v>
      </c>
      <c r="E81" s="1404"/>
      <c r="F81" s="1405"/>
      <c r="G81" s="1271"/>
      <c r="H81" s="1272"/>
      <c r="I81" s="1273"/>
      <c r="J81" s="1" t="s">
        <v>1</v>
      </c>
      <c r="K81" s="1"/>
      <c r="L81" s="1"/>
    </row>
    <row r="82" spans="1:29">
      <c r="A82" s="1"/>
      <c r="B82" s="1"/>
      <c r="C82" s="1"/>
      <c r="D82" s="1403" t="s">
        <v>238</v>
      </c>
      <c r="E82" s="1404"/>
      <c r="F82" s="1405"/>
      <c r="G82" s="1230"/>
      <c r="H82" s="1247"/>
      <c r="I82" s="1248"/>
      <c r="J82" s="1" t="s">
        <v>2801</v>
      </c>
      <c r="K82" s="1"/>
      <c r="L82" s="1"/>
    </row>
    <row r="83" spans="1:29">
      <c r="A83" s="1"/>
      <c r="B83" s="1"/>
      <c r="C83" s="1"/>
      <c r="D83" s="1391" t="s">
        <v>2800</v>
      </c>
      <c r="E83" s="1392"/>
      <c r="F83" s="1393"/>
      <c r="G83" s="1339" t="str">
        <f>IF(G81="","",ROUNDDOWN(G81*G82,2))</f>
        <v/>
      </c>
      <c r="H83" s="1394"/>
      <c r="I83" s="1395"/>
      <c r="J83" s="1" t="s">
        <v>1</v>
      </c>
      <c r="K83" s="1"/>
      <c r="L83" s="1"/>
    </row>
    <row r="84" spans="1:29" s="1" customFormat="1" ht="13.5" customHeight="1">
      <c r="L84" s="409"/>
      <c r="M84" s="409"/>
      <c r="N84" s="409"/>
      <c r="O84" s="409"/>
      <c r="P84" s="409"/>
      <c r="Q84" s="409"/>
      <c r="R84" s="409"/>
      <c r="S84" s="409"/>
    </row>
    <row r="85" spans="1:29" s="1" customFormat="1">
      <c r="B85" s="1" t="s">
        <v>2930</v>
      </c>
      <c r="L85" s="409"/>
      <c r="M85" s="6"/>
      <c r="N85" s="409"/>
      <c r="O85" s="409"/>
      <c r="P85" s="409"/>
      <c r="Q85" s="409"/>
      <c r="R85" s="409"/>
      <c r="S85" s="409"/>
    </row>
    <row r="86" spans="1:29">
      <c r="A86" s="1"/>
      <c r="B86" s="1"/>
      <c r="C86" s="323" t="s">
        <v>277</v>
      </c>
      <c r="D86" s="1411" t="s">
        <v>2786</v>
      </c>
      <c r="E86" s="1412"/>
      <c r="F86" s="1413"/>
      <c r="G86" s="1244"/>
      <c r="H86" s="1280"/>
      <c r="I86" s="1281"/>
      <c r="J86" s="1"/>
      <c r="K86" s="1"/>
      <c r="L86" s="1"/>
    </row>
    <row r="87" spans="1:29" s="1" customFormat="1" ht="13.15" customHeight="1">
      <c r="C87" s="323"/>
      <c r="D87" s="1403" t="s">
        <v>2785</v>
      </c>
      <c r="E87" s="1406"/>
      <c r="F87" s="1407"/>
      <c r="G87" s="1236"/>
      <c r="H87" s="1239"/>
      <c r="I87" s="1240"/>
      <c r="L87" s="6"/>
      <c r="M87" s="245"/>
      <c r="N87" s="6"/>
      <c r="O87" s="246"/>
      <c r="P87" s="246"/>
      <c r="Q87" s="246"/>
      <c r="R87" s="246"/>
      <c r="S87" s="246"/>
      <c r="T87" s="6"/>
      <c r="U87" s="6"/>
      <c r="V87" s="6"/>
      <c r="W87" s="6"/>
      <c r="X87" s="6"/>
      <c r="Y87" s="6"/>
      <c r="Z87" s="6"/>
      <c r="AA87" s="4"/>
      <c r="AB87" s="4"/>
      <c r="AC87" s="4"/>
    </row>
    <row r="88" spans="1:29" s="1" customFormat="1" ht="13.15" customHeight="1">
      <c r="D88" s="1408" t="s">
        <v>15</v>
      </c>
      <c r="E88" s="1409"/>
      <c r="F88" s="1410"/>
      <c r="G88" s="1236"/>
      <c r="H88" s="1239"/>
      <c r="I88" s="1240"/>
      <c r="L88" s="6"/>
      <c r="M88" s="245"/>
      <c r="N88" s="6"/>
      <c r="O88" s="246"/>
      <c r="P88" s="246"/>
      <c r="Q88" s="246"/>
      <c r="R88" s="246"/>
      <c r="S88" s="246"/>
      <c r="T88" s="6"/>
      <c r="U88" s="6"/>
      <c r="V88" s="6"/>
      <c r="W88" s="6"/>
      <c r="X88" s="6"/>
      <c r="Y88" s="6"/>
      <c r="Z88" s="6"/>
      <c r="AA88" s="4"/>
      <c r="AB88" s="4"/>
      <c r="AC88" s="4"/>
    </row>
    <row r="89" spans="1:29" s="1" customFormat="1" ht="13.15" customHeight="1">
      <c r="D89" s="1403" t="s">
        <v>2784</v>
      </c>
      <c r="E89" s="1406"/>
      <c r="F89" s="1407"/>
      <c r="G89" s="1236"/>
      <c r="H89" s="1239"/>
      <c r="I89" s="1240"/>
      <c r="L89" s="6"/>
      <c r="M89" s="245"/>
      <c r="N89" s="6"/>
      <c r="O89" s="246"/>
      <c r="P89" s="246"/>
      <c r="Q89" s="246"/>
      <c r="R89" s="246"/>
      <c r="S89" s="246"/>
      <c r="T89" s="6"/>
      <c r="U89" s="6"/>
      <c r="V89" s="6"/>
      <c r="W89" s="6"/>
      <c r="X89" s="6"/>
      <c r="Y89" s="6"/>
      <c r="Z89" s="6"/>
      <c r="AA89" s="4"/>
      <c r="AB89" s="4"/>
      <c r="AC89" s="4"/>
    </row>
    <row r="90" spans="1:29" ht="15.75">
      <c r="A90" s="1"/>
      <c r="B90" s="1"/>
      <c r="C90" s="1"/>
      <c r="D90" s="1380" t="s">
        <v>2805</v>
      </c>
      <c r="E90" s="1381"/>
      <c r="F90" s="1382"/>
      <c r="G90" s="1417"/>
      <c r="H90" s="1418"/>
      <c r="I90" s="1419"/>
      <c r="J90" s="1" t="s">
        <v>274</v>
      </c>
      <c r="K90" s="1"/>
      <c r="L90" s="1"/>
    </row>
    <row r="91" spans="1:29">
      <c r="A91" s="1"/>
      <c r="B91" s="1"/>
      <c r="C91" s="1"/>
      <c r="D91" s="1380" t="s">
        <v>238</v>
      </c>
      <c r="E91" s="1381"/>
      <c r="F91" s="1382"/>
      <c r="G91" s="1420"/>
      <c r="H91" s="1421"/>
      <c r="I91" s="1422"/>
      <c r="J91" s="1" t="s">
        <v>2804</v>
      </c>
      <c r="K91" s="1"/>
      <c r="L91" s="1"/>
    </row>
    <row r="92" spans="1:29" ht="15.75">
      <c r="A92" s="1"/>
      <c r="B92" s="1"/>
      <c r="C92" s="1"/>
      <c r="D92" s="1366" t="s">
        <v>2803</v>
      </c>
      <c r="E92" s="1367"/>
      <c r="F92" s="1368"/>
      <c r="G92" s="1414" t="str">
        <f>IF(G90="","",ROUNDDOWN(G90*G91,2))</f>
        <v/>
      </c>
      <c r="H92" s="1415"/>
      <c r="I92" s="1416"/>
      <c r="J92" s="1" t="s">
        <v>274</v>
      </c>
      <c r="K92" s="1"/>
      <c r="L92" s="1"/>
    </row>
    <row r="93" spans="1:29" s="1" customFormat="1" ht="10.15" customHeight="1">
      <c r="L93" s="409"/>
      <c r="M93" s="409"/>
      <c r="N93" s="409"/>
      <c r="O93" s="409"/>
      <c r="P93" s="409"/>
      <c r="Q93" s="409"/>
      <c r="R93" s="409"/>
      <c r="S93" s="409"/>
    </row>
    <row r="94" spans="1:29">
      <c r="A94" s="1"/>
      <c r="B94" s="1"/>
      <c r="C94" s="323" t="s">
        <v>278</v>
      </c>
      <c r="D94" s="1411" t="s">
        <v>2786</v>
      </c>
      <c r="E94" s="1412"/>
      <c r="F94" s="1413"/>
      <c r="G94" s="1244"/>
      <c r="H94" s="1280"/>
      <c r="I94" s="1281"/>
      <c r="J94" s="1"/>
      <c r="K94" s="1"/>
      <c r="L94" s="1"/>
    </row>
    <row r="95" spans="1:29" s="1" customFormat="1" ht="13.15" customHeight="1">
      <c r="C95" s="323"/>
      <c r="D95" s="1403" t="s">
        <v>2785</v>
      </c>
      <c r="E95" s="1406"/>
      <c r="F95" s="1407"/>
      <c r="G95" s="1236"/>
      <c r="H95" s="1239"/>
      <c r="I95" s="1240"/>
      <c r="L95" s="6"/>
      <c r="M95" s="245"/>
      <c r="N95" s="6"/>
      <c r="O95" s="246"/>
      <c r="P95" s="246"/>
      <c r="Q95" s="246"/>
      <c r="R95" s="246"/>
      <c r="S95" s="246"/>
      <c r="T95" s="6"/>
      <c r="U95" s="6"/>
      <c r="V95" s="6"/>
      <c r="W95" s="6"/>
      <c r="X95" s="6"/>
      <c r="Y95" s="6"/>
      <c r="Z95" s="6"/>
      <c r="AA95" s="4"/>
      <c r="AB95" s="4"/>
      <c r="AC95" s="4"/>
    </row>
    <row r="96" spans="1:29" s="1" customFormat="1" ht="13.15" customHeight="1">
      <c r="D96" s="1408" t="s">
        <v>15</v>
      </c>
      <c r="E96" s="1409"/>
      <c r="F96" s="1410"/>
      <c r="G96" s="1236"/>
      <c r="H96" s="1239"/>
      <c r="I96" s="1240"/>
      <c r="L96" s="6"/>
      <c r="M96" s="245"/>
      <c r="N96" s="6"/>
      <c r="O96" s="246"/>
      <c r="P96" s="246"/>
      <c r="Q96" s="246"/>
      <c r="R96" s="246"/>
      <c r="S96" s="246"/>
      <c r="T96" s="6"/>
      <c r="U96" s="6"/>
      <c r="V96" s="6"/>
      <c r="W96" s="6"/>
      <c r="X96" s="6"/>
      <c r="Y96" s="6"/>
      <c r="Z96" s="6"/>
      <c r="AA96" s="4"/>
      <c r="AB96" s="4"/>
      <c r="AC96" s="4"/>
    </row>
    <row r="97" spans="1:29" s="1" customFormat="1" ht="13.15" customHeight="1">
      <c r="D97" s="1403" t="s">
        <v>2784</v>
      </c>
      <c r="E97" s="1406"/>
      <c r="F97" s="1407"/>
      <c r="G97" s="1236"/>
      <c r="H97" s="1239"/>
      <c r="I97" s="1240"/>
      <c r="L97" s="6"/>
      <c r="M97" s="245"/>
      <c r="N97" s="6"/>
      <c r="O97" s="246"/>
      <c r="P97" s="246"/>
      <c r="Q97" s="246"/>
      <c r="R97" s="246"/>
      <c r="S97" s="246"/>
      <c r="T97" s="6"/>
      <c r="U97" s="6"/>
      <c r="V97" s="6"/>
      <c r="W97" s="6"/>
      <c r="X97" s="6"/>
      <c r="Y97" s="6"/>
      <c r="Z97" s="6"/>
      <c r="AA97" s="4"/>
      <c r="AB97" s="4"/>
      <c r="AC97" s="4"/>
    </row>
    <row r="98" spans="1:29" ht="15.75">
      <c r="A98" s="1"/>
      <c r="B98" s="1"/>
      <c r="C98" s="1"/>
      <c r="D98" s="1380" t="s">
        <v>2805</v>
      </c>
      <c r="E98" s="1381"/>
      <c r="F98" s="1382"/>
      <c r="G98" s="1417"/>
      <c r="H98" s="1418"/>
      <c r="I98" s="1419"/>
      <c r="J98" s="1" t="s">
        <v>274</v>
      </c>
      <c r="K98" s="1"/>
      <c r="L98" s="1"/>
    </row>
    <row r="99" spans="1:29">
      <c r="A99" s="1"/>
      <c r="B99" s="1"/>
      <c r="C99" s="1"/>
      <c r="D99" s="1380" t="s">
        <v>238</v>
      </c>
      <c r="E99" s="1381"/>
      <c r="F99" s="1382"/>
      <c r="G99" s="1420"/>
      <c r="H99" s="1421"/>
      <c r="I99" s="1422"/>
      <c r="J99" s="1" t="s">
        <v>2804</v>
      </c>
      <c r="K99" s="1"/>
      <c r="L99" s="1"/>
    </row>
    <row r="100" spans="1:29" ht="15.75">
      <c r="A100" s="1"/>
      <c r="B100" s="1"/>
      <c r="C100" s="1"/>
      <c r="D100" s="1366" t="s">
        <v>2803</v>
      </c>
      <c r="E100" s="1367"/>
      <c r="F100" s="1368"/>
      <c r="G100" s="1414" t="str">
        <f>IF(G98="","",ROUNDDOWN(G98*G99,2))</f>
        <v/>
      </c>
      <c r="H100" s="1415"/>
      <c r="I100" s="1416"/>
      <c r="J100" s="1" t="s">
        <v>274</v>
      </c>
      <c r="K100" s="1"/>
      <c r="L100" s="1"/>
    </row>
    <row r="101" spans="1:29" s="1" customFormat="1" ht="9.6" customHeight="1">
      <c r="L101" s="409"/>
      <c r="M101" s="409"/>
      <c r="N101" s="409"/>
      <c r="O101" s="409"/>
      <c r="P101" s="409"/>
      <c r="Q101" s="409"/>
      <c r="R101" s="409"/>
      <c r="S101" s="409"/>
    </row>
    <row r="102" spans="1:29">
      <c r="A102" s="1"/>
      <c r="B102" s="1"/>
      <c r="C102" s="323" t="s">
        <v>2268</v>
      </c>
      <c r="D102" s="1411" t="s">
        <v>2786</v>
      </c>
      <c r="E102" s="1412"/>
      <c r="F102" s="1413"/>
      <c r="G102" s="1244"/>
      <c r="H102" s="1280"/>
      <c r="I102" s="1281"/>
      <c r="J102" s="1"/>
      <c r="K102" s="1"/>
      <c r="L102" s="1"/>
    </row>
    <row r="103" spans="1:29" s="1" customFormat="1" ht="13.15" customHeight="1">
      <c r="C103" s="323"/>
      <c r="D103" s="1403" t="s">
        <v>2785</v>
      </c>
      <c r="E103" s="1406"/>
      <c r="F103" s="1407"/>
      <c r="G103" s="1236"/>
      <c r="H103" s="1239"/>
      <c r="I103" s="1240"/>
      <c r="L103" s="6"/>
      <c r="M103" s="245"/>
      <c r="N103" s="6"/>
      <c r="O103" s="246"/>
      <c r="P103" s="246"/>
      <c r="Q103" s="246"/>
      <c r="R103" s="246"/>
      <c r="S103" s="246"/>
      <c r="T103" s="6"/>
      <c r="U103" s="6"/>
      <c r="V103" s="6"/>
      <c r="W103" s="6"/>
      <c r="X103" s="6"/>
      <c r="Y103" s="6"/>
      <c r="Z103" s="6"/>
      <c r="AA103" s="4"/>
      <c r="AB103" s="4"/>
      <c r="AC103" s="4"/>
    </row>
    <row r="104" spans="1:29" s="1" customFormat="1" ht="13.15" customHeight="1">
      <c r="D104" s="1408" t="s">
        <v>15</v>
      </c>
      <c r="E104" s="1409"/>
      <c r="F104" s="1410"/>
      <c r="G104" s="1236"/>
      <c r="H104" s="1239"/>
      <c r="I104" s="1240"/>
      <c r="L104" s="6"/>
      <c r="M104" s="245"/>
      <c r="N104" s="6"/>
      <c r="O104" s="246"/>
      <c r="P104" s="246"/>
      <c r="Q104" s="246"/>
      <c r="R104" s="246"/>
      <c r="S104" s="246"/>
      <c r="T104" s="6"/>
      <c r="U104" s="6"/>
      <c r="V104" s="6"/>
      <c r="W104" s="6"/>
      <c r="X104" s="6"/>
      <c r="Y104" s="6"/>
      <c r="Z104" s="6"/>
      <c r="AA104" s="4"/>
      <c r="AB104" s="4"/>
      <c r="AC104" s="4"/>
    </row>
    <row r="105" spans="1:29" s="1" customFormat="1" ht="13.15" customHeight="1">
      <c r="D105" s="1403" t="s">
        <v>2784</v>
      </c>
      <c r="E105" s="1406"/>
      <c r="F105" s="1407"/>
      <c r="G105" s="1236"/>
      <c r="H105" s="1239"/>
      <c r="I105" s="1240"/>
      <c r="L105" s="6"/>
      <c r="M105" s="245"/>
      <c r="N105" s="6"/>
      <c r="O105" s="246"/>
      <c r="P105" s="246"/>
      <c r="Q105" s="246"/>
      <c r="R105" s="246"/>
      <c r="S105" s="246"/>
      <c r="T105" s="6"/>
      <c r="U105" s="6"/>
      <c r="V105" s="6"/>
      <c r="W105" s="6"/>
      <c r="X105" s="6"/>
      <c r="Y105" s="6"/>
      <c r="Z105" s="6"/>
      <c r="AA105" s="4"/>
      <c r="AB105" s="4"/>
      <c r="AC105" s="4"/>
    </row>
    <row r="106" spans="1:29" ht="15.75">
      <c r="A106" s="1"/>
      <c r="B106" s="1"/>
      <c r="C106" s="1"/>
      <c r="D106" s="1380" t="s">
        <v>2805</v>
      </c>
      <c r="E106" s="1381"/>
      <c r="F106" s="1382"/>
      <c r="G106" s="1417"/>
      <c r="H106" s="1418"/>
      <c r="I106" s="1419"/>
      <c r="J106" s="1" t="s">
        <v>274</v>
      </c>
      <c r="K106" s="1"/>
      <c r="L106" s="1"/>
    </row>
    <row r="107" spans="1:29">
      <c r="A107" s="1"/>
      <c r="B107" s="1"/>
      <c r="C107" s="1"/>
      <c r="D107" s="1380" t="s">
        <v>238</v>
      </c>
      <c r="E107" s="1381"/>
      <c r="F107" s="1382"/>
      <c r="G107" s="1420"/>
      <c r="H107" s="1421"/>
      <c r="I107" s="1422"/>
      <c r="J107" s="1" t="s">
        <v>2804</v>
      </c>
      <c r="K107" s="1"/>
      <c r="L107" s="1"/>
    </row>
    <row r="108" spans="1:29" ht="15.75">
      <c r="A108" s="1"/>
      <c r="B108" s="1"/>
      <c r="C108" s="1"/>
      <c r="D108" s="1366" t="s">
        <v>2803</v>
      </c>
      <c r="E108" s="1367"/>
      <c r="F108" s="1368"/>
      <c r="G108" s="1414" t="str">
        <f>IF(G106="","",ROUNDDOWN(G106*G107,2))</f>
        <v/>
      </c>
      <c r="H108" s="1415"/>
      <c r="I108" s="1416"/>
      <c r="J108" s="1" t="s">
        <v>274</v>
      </c>
      <c r="K108" s="1"/>
      <c r="L108" s="1"/>
    </row>
    <row r="109" spans="1:29" s="1" customFormat="1" ht="6" customHeight="1">
      <c r="L109" s="409"/>
      <c r="M109" s="409"/>
      <c r="N109" s="409"/>
      <c r="O109" s="409"/>
      <c r="P109" s="409"/>
      <c r="Q109" s="409"/>
      <c r="R109" s="409"/>
      <c r="S109" s="409"/>
    </row>
    <row r="110" spans="1:29" s="1" customFormat="1">
      <c r="B110" s="1" t="s">
        <v>2931</v>
      </c>
      <c r="L110" s="409"/>
      <c r="M110" s="6"/>
      <c r="N110" s="409"/>
      <c r="O110" s="409"/>
      <c r="P110" s="409"/>
      <c r="Q110" s="409"/>
      <c r="R110" s="409"/>
      <c r="S110" s="409"/>
    </row>
    <row r="111" spans="1:29">
      <c r="A111" s="1"/>
      <c r="B111" s="1"/>
      <c r="C111" s="323" t="s">
        <v>277</v>
      </c>
      <c r="D111" s="1411" t="s">
        <v>2786</v>
      </c>
      <c r="E111" s="1412"/>
      <c r="F111" s="1413"/>
      <c r="G111" s="1244"/>
      <c r="H111" s="1280"/>
      <c r="I111" s="1281"/>
      <c r="J111" s="1"/>
      <c r="K111" s="1"/>
      <c r="L111" s="1"/>
    </row>
    <row r="112" spans="1:29" s="1" customFormat="1" ht="13.15" customHeight="1">
      <c r="C112" s="323"/>
      <c r="D112" s="1403" t="s">
        <v>2785</v>
      </c>
      <c r="E112" s="1406"/>
      <c r="F112" s="1407"/>
      <c r="G112" s="1236"/>
      <c r="H112" s="1239"/>
      <c r="I112" s="1240"/>
      <c r="L112" s="6"/>
      <c r="M112" s="245"/>
      <c r="N112" s="6"/>
      <c r="O112" s="246"/>
      <c r="P112" s="246"/>
      <c r="Q112" s="246"/>
      <c r="R112" s="246"/>
      <c r="S112" s="246"/>
      <c r="T112" s="6"/>
      <c r="U112" s="6"/>
      <c r="V112" s="6"/>
      <c r="W112" s="6"/>
      <c r="X112" s="6"/>
      <c r="Y112" s="6"/>
      <c r="Z112" s="6"/>
      <c r="AA112" s="4"/>
      <c r="AB112" s="4"/>
      <c r="AC112" s="4"/>
    </row>
    <row r="113" spans="1:29" s="1" customFormat="1" ht="13.15" customHeight="1">
      <c r="D113" s="1408" t="s">
        <v>15</v>
      </c>
      <c r="E113" s="1409"/>
      <c r="F113" s="1410"/>
      <c r="G113" s="1236"/>
      <c r="H113" s="1239"/>
      <c r="I113" s="1240"/>
      <c r="L113" s="6"/>
      <c r="M113" s="245"/>
      <c r="N113" s="6"/>
      <c r="O113" s="246"/>
      <c r="P113" s="246"/>
      <c r="Q113" s="246"/>
      <c r="R113" s="246"/>
      <c r="S113" s="246"/>
      <c r="T113" s="6"/>
      <c r="U113" s="6"/>
      <c r="V113" s="6"/>
      <c r="W113" s="6"/>
      <c r="X113" s="6"/>
      <c r="Y113" s="6"/>
      <c r="Z113" s="6"/>
      <c r="AA113" s="4"/>
      <c r="AB113" s="4"/>
      <c r="AC113" s="4"/>
    </row>
    <row r="114" spans="1:29" s="1" customFormat="1" ht="13.15" customHeight="1">
      <c r="D114" s="1403" t="s">
        <v>2784</v>
      </c>
      <c r="E114" s="1406"/>
      <c r="F114" s="1407"/>
      <c r="G114" s="1236"/>
      <c r="H114" s="1239"/>
      <c r="I114" s="1240"/>
      <c r="L114" s="6"/>
      <c r="M114" s="245"/>
      <c r="N114" s="6"/>
      <c r="O114" s="246"/>
      <c r="P114" s="246"/>
      <c r="Q114" s="246"/>
      <c r="R114" s="246"/>
      <c r="S114" s="246"/>
      <c r="T114" s="6"/>
      <c r="U114" s="6"/>
      <c r="V114" s="6"/>
      <c r="W114" s="6"/>
      <c r="X114" s="6"/>
      <c r="Y114" s="6"/>
      <c r="Z114" s="6"/>
      <c r="AA114" s="4"/>
      <c r="AB114" s="4"/>
      <c r="AC114" s="4"/>
    </row>
    <row r="115" spans="1:29">
      <c r="A115" s="1"/>
      <c r="B115" s="1"/>
      <c r="C115" s="1"/>
      <c r="D115" s="1403" t="s">
        <v>253</v>
      </c>
      <c r="E115" s="1404"/>
      <c r="F115" s="1405"/>
      <c r="G115" s="1236"/>
      <c r="H115" s="1239"/>
      <c r="I115" s="1240"/>
      <c r="J115" s="1"/>
      <c r="K115" s="1"/>
      <c r="L115" s="1"/>
    </row>
    <row r="116" spans="1:29">
      <c r="A116" s="1"/>
      <c r="B116" s="1"/>
      <c r="C116" s="1"/>
      <c r="D116" s="1403" t="s">
        <v>2802</v>
      </c>
      <c r="E116" s="1404"/>
      <c r="F116" s="1405"/>
      <c r="G116" s="1271"/>
      <c r="H116" s="1272"/>
      <c r="I116" s="1273"/>
      <c r="J116" s="1" t="s">
        <v>1</v>
      </c>
      <c r="K116" s="1"/>
      <c r="L116" s="1"/>
    </row>
    <row r="117" spans="1:29">
      <c r="A117" s="1"/>
      <c r="B117" s="1"/>
      <c r="C117" s="1"/>
      <c r="D117" s="1403" t="s">
        <v>238</v>
      </c>
      <c r="E117" s="1404"/>
      <c r="F117" s="1405"/>
      <c r="G117" s="1230"/>
      <c r="H117" s="1247"/>
      <c r="I117" s="1248"/>
      <c r="J117" s="1" t="s">
        <v>2801</v>
      </c>
      <c r="K117" s="1"/>
      <c r="L117" s="1"/>
    </row>
    <row r="118" spans="1:29">
      <c r="A118" s="1"/>
      <c r="B118" s="1"/>
      <c r="C118" s="1"/>
      <c r="D118" s="1391" t="s">
        <v>2800</v>
      </c>
      <c r="E118" s="1392"/>
      <c r="F118" s="1393"/>
      <c r="G118" s="1339" t="str">
        <f>IF(G116="","",ROUNDDOWN(G116*G117,2))</f>
        <v/>
      </c>
      <c r="H118" s="1394"/>
      <c r="I118" s="1395"/>
      <c r="J118" s="1" t="s">
        <v>1</v>
      </c>
      <c r="K118" s="1"/>
      <c r="L118" s="1"/>
    </row>
    <row r="119" spans="1:29" s="1" customFormat="1" ht="11.45" customHeight="1">
      <c r="L119" s="409"/>
      <c r="M119" s="409"/>
      <c r="N119" s="409"/>
      <c r="O119" s="409"/>
      <c r="P119" s="409"/>
      <c r="Q119" s="409"/>
      <c r="R119" s="409"/>
      <c r="S119" s="409"/>
    </row>
    <row r="120" spans="1:29">
      <c r="A120" s="1"/>
      <c r="B120" s="1"/>
      <c r="C120" s="323" t="s">
        <v>278</v>
      </c>
      <c r="D120" s="1411" t="s">
        <v>2786</v>
      </c>
      <c r="E120" s="1412"/>
      <c r="F120" s="1413"/>
      <c r="G120" s="1244"/>
      <c r="H120" s="1280"/>
      <c r="I120" s="1281"/>
      <c r="J120" s="1"/>
      <c r="K120" s="1"/>
      <c r="L120" s="1"/>
    </row>
    <row r="121" spans="1:29" s="1" customFormat="1" ht="13.15" customHeight="1">
      <c r="C121" s="323"/>
      <c r="D121" s="1403" t="s">
        <v>2785</v>
      </c>
      <c r="E121" s="1406"/>
      <c r="F121" s="1407"/>
      <c r="G121" s="1236"/>
      <c r="H121" s="1239"/>
      <c r="I121" s="1240"/>
      <c r="L121" s="6"/>
      <c r="M121" s="245"/>
      <c r="N121" s="6"/>
      <c r="O121" s="246"/>
      <c r="P121" s="246"/>
      <c r="Q121" s="246"/>
      <c r="R121" s="246"/>
      <c r="S121" s="246"/>
      <c r="T121" s="6"/>
      <c r="U121" s="6"/>
      <c r="V121" s="6"/>
      <c r="W121" s="6"/>
      <c r="X121" s="6"/>
      <c r="Y121" s="6"/>
      <c r="Z121" s="6"/>
      <c r="AA121" s="4"/>
      <c r="AB121" s="4"/>
      <c r="AC121" s="4"/>
    </row>
    <row r="122" spans="1:29" s="1" customFormat="1" ht="13.15" customHeight="1">
      <c r="D122" s="1408" t="s">
        <v>15</v>
      </c>
      <c r="E122" s="1409"/>
      <c r="F122" s="1410"/>
      <c r="G122" s="1236"/>
      <c r="H122" s="1239"/>
      <c r="I122" s="1240"/>
      <c r="L122" s="6"/>
      <c r="M122" s="245"/>
      <c r="N122" s="6"/>
      <c r="O122" s="246"/>
      <c r="P122" s="246"/>
      <c r="Q122" s="246"/>
      <c r="R122" s="246"/>
      <c r="S122" s="246"/>
      <c r="T122" s="6"/>
      <c r="U122" s="6"/>
      <c r="V122" s="6"/>
      <c r="W122" s="6"/>
      <c r="X122" s="6"/>
      <c r="Y122" s="6"/>
      <c r="Z122" s="6"/>
      <c r="AA122" s="4"/>
      <c r="AB122" s="4"/>
      <c r="AC122" s="4"/>
    </row>
    <row r="123" spans="1:29" s="1" customFormat="1" ht="13.15" customHeight="1">
      <c r="D123" s="1403" t="s">
        <v>2784</v>
      </c>
      <c r="E123" s="1406"/>
      <c r="F123" s="1407"/>
      <c r="G123" s="1236"/>
      <c r="H123" s="1239"/>
      <c r="I123" s="1240"/>
      <c r="L123" s="6"/>
      <c r="M123" s="245"/>
      <c r="N123" s="6"/>
      <c r="O123" s="246"/>
      <c r="P123" s="246"/>
      <c r="Q123" s="246"/>
      <c r="R123" s="246"/>
      <c r="S123" s="246"/>
      <c r="T123" s="6"/>
      <c r="U123" s="6"/>
      <c r="V123" s="6"/>
      <c r="W123" s="6"/>
      <c r="X123" s="6"/>
      <c r="Y123" s="6"/>
      <c r="Z123" s="6"/>
      <c r="AA123" s="4"/>
      <c r="AB123" s="4"/>
      <c r="AC123" s="4"/>
    </row>
    <row r="124" spans="1:29">
      <c r="A124" s="1"/>
      <c r="B124" s="1"/>
      <c r="C124" s="1"/>
      <c r="D124" s="1403" t="s">
        <v>253</v>
      </c>
      <c r="E124" s="1404"/>
      <c r="F124" s="1405"/>
      <c r="G124" s="1236"/>
      <c r="H124" s="1239"/>
      <c r="I124" s="1240"/>
      <c r="J124" s="1"/>
      <c r="K124" s="1"/>
      <c r="L124" s="1"/>
    </row>
    <row r="125" spans="1:29">
      <c r="A125" s="1"/>
      <c r="B125" s="1"/>
      <c r="C125" s="1"/>
      <c r="D125" s="1403" t="s">
        <v>2802</v>
      </c>
      <c r="E125" s="1404"/>
      <c r="F125" s="1405"/>
      <c r="G125" s="1271"/>
      <c r="H125" s="1272"/>
      <c r="I125" s="1273"/>
      <c r="J125" s="1" t="s">
        <v>1</v>
      </c>
      <c r="K125" s="1"/>
      <c r="L125" s="1"/>
    </row>
    <row r="126" spans="1:29">
      <c r="A126" s="1"/>
      <c r="B126" s="1"/>
      <c r="C126" s="1"/>
      <c r="D126" s="1403" t="s">
        <v>238</v>
      </c>
      <c r="E126" s="1404"/>
      <c r="F126" s="1405"/>
      <c r="G126" s="1230"/>
      <c r="H126" s="1247"/>
      <c r="I126" s="1248"/>
      <c r="J126" s="1" t="s">
        <v>2801</v>
      </c>
      <c r="K126" s="1"/>
      <c r="L126" s="1"/>
    </row>
    <row r="127" spans="1:29">
      <c r="A127" s="1"/>
      <c r="B127" s="1"/>
      <c r="C127" s="1"/>
      <c r="D127" s="1391" t="s">
        <v>2800</v>
      </c>
      <c r="E127" s="1392"/>
      <c r="F127" s="1393"/>
      <c r="G127" s="1339" t="str">
        <f>IF(G125="","",ROUNDDOWN(G125*G126,2))</f>
        <v/>
      </c>
      <c r="H127" s="1394"/>
      <c r="I127" s="1395"/>
      <c r="J127" s="1" t="s">
        <v>1</v>
      </c>
      <c r="K127" s="1"/>
      <c r="L127" s="1"/>
    </row>
    <row r="128" spans="1:29" s="1" customFormat="1" ht="9.6" customHeight="1">
      <c r="L128" s="409"/>
      <c r="M128" s="409"/>
      <c r="N128" s="409"/>
      <c r="O128" s="409"/>
      <c r="P128" s="409"/>
      <c r="Q128" s="409"/>
      <c r="R128" s="409"/>
      <c r="S128" s="409"/>
    </row>
    <row r="129" spans="1:29">
      <c r="A129" s="1"/>
      <c r="B129" s="1"/>
      <c r="C129" s="323" t="s">
        <v>2268</v>
      </c>
      <c r="D129" s="1411" t="s">
        <v>2786</v>
      </c>
      <c r="E129" s="1412"/>
      <c r="F129" s="1413"/>
      <c r="G129" s="1244"/>
      <c r="H129" s="1280"/>
      <c r="I129" s="1281"/>
      <c r="J129" s="1"/>
      <c r="K129" s="1"/>
      <c r="L129" s="1"/>
    </row>
    <row r="130" spans="1:29" s="1" customFormat="1" ht="13.15" customHeight="1">
      <c r="C130" s="323"/>
      <c r="D130" s="1403" t="s">
        <v>2785</v>
      </c>
      <c r="E130" s="1406"/>
      <c r="F130" s="1407"/>
      <c r="G130" s="1236"/>
      <c r="H130" s="1239"/>
      <c r="I130" s="1240"/>
      <c r="L130" s="6"/>
      <c r="M130" s="245"/>
      <c r="N130" s="6"/>
      <c r="O130" s="246"/>
      <c r="P130" s="246"/>
      <c r="Q130" s="246"/>
      <c r="R130" s="246"/>
      <c r="S130" s="246"/>
      <c r="T130" s="6"/>
      <c r="U130" s="6"/>
      <c r="V130" s="6"/>
      <c r="W130" s="6"/>
      <c r="X130" s="6"/>
      <c r="Y130" s="6"/>
      <c r="Z130" s="6"/>
      <c r="AA130" s="4"/>
      <c r="AB130" s="4"/>
      <c r="AC130" s="4"/>
    </row>
    <row r="131" spans="1:29" s="1" customFormat="1" ht="13.15" customHeight="1">
      <c r="D131" s="1408" t="s">
        <v>15</v>
      </c>
      <c r="E131" s="1409"/>
      <c r="F131" s="1410"/>
      <c r="G131" s="1236"/>
      <c r="H131" s="1239"/>
      <c r="I131" s="1240"/>
      <c r="L131" s="6"/>
      <c r="M131" s="245"/>
      <c r="N131" s="6"/>
      <c r="O131" s="246"/>
      <c r="P131" s="246"/>
      <c r="Q131" s="246"/>
      <c r="R131" s="246"/>
      <c r="S131" s="246"/>
      <c r="T131" s="6"/>
      <c r="U131" s="6"/>
      <c r="V131" s="6"/>
      <c r="W131" s="6"/>
      <c r="X131" s="6"/>
      <c r="Y131" s="6"/>
      <c r="Z131" s="6"/>
      <c r="AA131" s="4"/>
      <c r="AB131" s="4"/>
      <c r="AC131" s="4"/>
    </row>
    <row r="132" spans="1:29" s="1" customFormat="1" ht="13.15" customHeight="1">
      <c r="D132" s="1403" t="s">
        <v>2784</v>
      </c>
      <c r="E132" s="1406"/>
      <c r="F132" s="1407"/>
      <c r="G132" s="1236"/>
      <c r="H132" s="1239"/>
      <c r="I132" s="1240"/>
      <c r="L132" s="6"/>
      <c r="M132" s="245"/>
      <c r="N132" s="6"/>
      <c r="O132" s="246"/>
      <c r="P132" s="246"/>
      <c r="Q132" s="246"/>
      <c r="R132" s="246"/>
      <c r="S132" s="246"/>
      <c r="T132" s="6"/>
      <c r="U132" s="6"/>
      <c r="V132" s="6"/>
      <c r="W132" s="6"/>
      <c r="X132" s="6"/>
      <c r="Y132" s="6"/>
      <c r="Z132" s="6"/>
      <c r="AA132" s="4"/>
      <c r="AB132" s="4"/>
      <c r="AC132" s="4"/>
    </row>
    <row r="133" spans="1:29">
      <c r="A133" s="1"/>
      <c r="B133" s="1"/>
      <c r="C133" s="1"/>
      <c r="D133" s="1403" t="s">
        <v>253</v>
      </c>
      <c r="E133" s="1404"/>
      <c r="F133" s="1405"/>
      <c r="G133" s="1236"/>
      <c r="H133" s="1239"/>
      <c r="I133" s="1240"/>
      <c r="J133" s="1"/>
      <c r="K133" s="1"/>
      <c r="L133" s="1"/>
    </row>
    <row r="134" spans="1:29">
      <c r="A134" s="1"/>
      <c r="B134" s="1"/>
      <c r="C134" s="1"/>
      <c r="D134" s="1403" t="s">
        <v>2802</v>
      </c>
      <c r="E134" s="1404"/>
      <c r="F134" s="1405"/>
      <c r="G134" s="1271"/>
      <c r="H134" s="1272"/>
      <c r="I134" s="1273"/>
      <c r="J134" s="1" t="s">
        <v>1</v>
      </c>
      <c r="K134" s="1"/>
      <c r="L134" s="1"/>
    </row>
    <row r="135" spans="1:29">
      <c r="A135" s="1"/>
      <c r="B135" s="1"/>
      <c r="C135" s="1"/>
      <c r="D135" s="1403" t="s">
        <v>238</v>
      </c>
      <c r="E135" s="1404"/>
      <c r="F135" s="1405"/>
      <c r="G135" s="1230"/>
      <c r="H135" s="1247"/>
      <c r="I135" s="1248"/>
      <c r="J135" s="1" t="s">
        <v>2801</v>
      </c>
      <c r="K135" s="1"/>
      <c r="L135" s="1"/>
    </row>
    <row r="136" spans="1:29">
      <c r="A136" s="1"/>
      <c r="B136" s="1"/>
      <c r="C136" s="1"/>
      <c r="D136" s="1391" t="s">
        <v>2800</v>
      </c>
      <c r="E136" s="1392"/>
      <c r="F136" s="1393"/>
      <c r="G136" s="1339" t="str">
        <f>IF(G134="","",ROUNDDOWN(G134*G135,2))</f>
        <v/>
      </c>
      <c r="H136" s="1394"/>
      <c r="I136" s="1395"/>
      <c r="J136" s="1" t="s">
        <v>1</v>
      </c>
      <c r="K136" s="1"/>
      <c r="L136" s="1"/>
    </row>
    <row r="137" spans="1:29" s="1" customFormat="1" ht="18" customHeight="1">
      <c r="B137" s="1" t="s">
        <v>2932</v>
      </c>
    </row>
    <row r="138" spans="1:29" s="1" customFormat="1" ht="18" customHeight="1">
      <c r="C138" s="323" t="s">
        <v>277</v>
      </c>
      <c r="D138" s="1255" t="s">
        <v>2269</v>
      </c>
      <c r="E138" s="1256"/>
      <c r="F138" s="1257"/>
      <c r="G138" s="1324"/>
      <c r="H138" s="1325"/>
      <c r="I138" s="1326"/>
      <c r="L138" s="6"/>
      <c r="M138" s="461"/>
      <c r="N138" s="461"/>
      <c r="O138" s="461"/>
      <c r="P138" s="461"/>
      <c r="Q138" s="461"/>
      <c r="R138" s="461"/>
      <c r="S138" s="461"/>
      <c r="T138" s="461"/>
      <c r="U138" s="462"/>
      <c r="V138" s="6"/>
      <c r="W138" s="6"/>
      <c r="X138" s="6"/>
      <c r="Y138" s="4"/>
      <c r="Z138" s="4"/>
      <c r="AA138" s="4"/>
    </row>
    <row r="139" spans="1:29" s="1" customFormat="1" ht="17.100000000000001" customHeight="1">
      <c r="C139" s="323"/>
      <c r="D139" s="1261" t="s">
        <v>17</v>
      </c>
      <c r="E139" s="1262"/>
      <c r="F139" s="1263"/>
      <c r="G139" s="1236"/>
      <c r="H139" s="1239"/>
      <c r="I139" s="1240"/>
    </row>
    <row r="140" spans="1:29" s="1" customFormat="1" ht="17.100000000000001" customHeight="1">
      <c r="D140" s="1261" t="s">
        <v>15</v>
      </c>
      <c r="E140" s="1262"/>
      <c r="F140" s="1263"/>
      <c r="G140" s="1236"/>
      <c r="H140" s="1239"/>
      <c r="I140" s="1240"/>
    </row>
    <row r="141" spans="1:29" s="1" customFormat="1" ht="17.100000000000001" customHeight="1">
      <c r="D141" s="1261" t="s">
        <v>2121</v>
      </c>
      <c r="E141" s="1262"/>
      <c r="F141" s="1263"/>
      <c r="G141" s="1236"/>
      <c r="H141" s="1327"/>
      <c r="I141" s="1328"/>
      <c r="L141" s="6"/>
      <c r="M141" s="6"/>
      <c r="N141" s="6"/>
      <c r="O141" s="6"/>
      <c r="P141" s="6"/>
      <c r="Q141" s="6"/>
      <c r="R141" s="6"/>
      <c r="S141" s="6"/>
      <c r="T141" s="6"/>
      <c r="U141" s="6"/>
      <c r="V141" s="6"/>
      <c r="W141" s="6"/>
      <c r="X141" s="6"/>
      <c r="Y141" s="4"/>
      <c r="Z141" s="4"/>
      <c r="AA141" s="4"/>
    </row>
    <row r="142" spans="1:29" s="1" customFormat="1" ht="17.100000000000001" customHeight="1">
      <c r="D142" s="1261" t="s">
        <v>234</v>
      </c>
      <c r="E142" s="1262"/>
      <c r="F142" s="1263"/>
      <c r="G142" s="1331"/>
      <c r="H142" s="1357"/>
      <c r="I142" s="1358"/>
      <c r="J142" s="1" t="s">
        <v>12</v>
      </c>
    </row>
    <row r="143" spans="1:29" s="1" customFormat="1" ht="17.100000000000001" customHeight="1">
      <c r="D143" s="1261" t="s">
        <v>2</v>
      </c>
      <c r="E143" s="1262"/>
      <c r="F143" s="1263"/>
      <c r="G143" s="1230"/>
      <c r="H143" s="1231"/>
      <c r="I143" s="1232"/>
      <c r="J143" s="1" t="s">
        <v>10</v>
      </c>
    </row>
    <row r="144" spans="1:29" s="1" customFormat="1" ht="17.100000000000001" customHeight="1">
      <c r="D144" s="1264" t="s">
        <v>4</v>
      </c>
      <c r="E144" s="1265"/>
      <c r="F144" s="1266"/>
      <c r="G144" s="1258" t="str">
        <f>IF(G142="","",ROUNDDOWN(G142*G143,2))</f>
        <v/>
      </c>
      <c r="H144" s="1259"/>
      <c r="I144" s="1260"/>
      <c r="J144" s="1" t="s">
        <v>12</v>
      </c>
    </row>
    <row r="145" spans="3:27" s="1" customFormat="1" ht="13.5" customHeight="1"/>
    <row r="146" spans="3:27" s="1" customFormat="1" ht="18" customHeight="1">
      <c r="C146" s="323" t="s">
        <v>278</v>
      </c>
      <c r="D146" s="1255" t="s">
        <v>2269</v>
      </c>
      <c r="E146" s="1256"/>
      <c r="F146" s="1257"/>
      <c r="G146" s="1324"/>
      <c r="H146" s="1325"/>
      <c r="I146" s="1326"/>
      <c r="L146" s="6"/>
      <c r="M146" s="461"/>
      <c r="N146" s="461"/>
      <c r="O146" s="461"/>
      <c r="P146" s="461"/>
      <c r="Q146" s="461"/>
      <c r="R146" s="461"/>
      <c r="S146" s="461"/>
      <c r="T146" s="461"/>
      <c r="U146" s="462"/>
      <c r="V146" s="6"/>
      <c r="W146" s="6"/>
      <c r="X146" s="6"/>
      <c r="Y146" s="4"/>
      <c r="Z146" s="4"/>
      <c r="AA146" s="4"/>
    </row>
    <row r="147" spans="3:27" s="1" customFormat="1" ht="17.100000000000001" customHeight="1">
      <c r="C147" s="323"/>
      <c r="D147" s="1261" t="s">
        <v>17</v>
      </c>
      <c r="E147" s="1262"/>
      <c r="F147" s="1263"/>
      <c r="G147" s="1236"/>
      <c r="H147" s="1239"/>
      <c r="I147" s="1240"/>
    </row>
    <row r="148" spans="3:27" s="1" customFormat="1" ht="17.100000000000001" customHeight="1">
      <c r="D148" s="1261" t="s">
        <v>15</v>
      </c>
      <c r="E148" s="1262"/>
      <c r="F148" s="1263"/>
      <c r="G148" s="1236"/>
      <c r="H148" s="1239"/>
      <c r="I148" s="1240"/>
    </row>
    <row r="149" spans="3:27" s="1" customFormat="1" ht="17.100000000000001" customHeight="1">
      <c r="D149" s="1261" t="s">
        <v>2121</v>
      </c>
      <c r="E149" s="1262"/>
      <c r="F149" s="1263"/>
      <c r="G149" s="1236"/>
      <c r="H149" s="1327"/>
      <c r="I149" s="1328"/>
      <c r="L149" s="6"/>
      <c r="M149" s="6"/>
      <c r="N149" s="6"/>
      <c r="O149" s="6"/>
      <c r="P149" s="6"/>
      <c r="Q149" s="6"/>
      <c r="R149" s="6"/>
      <c r="S149" s="6"/>
      <c r="T149" s="6"/>
      <c r="U149" s="6"/>
      <c r="V149" s="6"/>
      <c r="W149" s="6"/>
      <c r="X149" s="6"/>
      <c r="Y149" s="4"/>
      <c r="Z149" s="4"/>
      <c r="AA149" s="4"/>
    </row>
    <row r="150" spans="3:27" s="1" customFormat="1" ht="17.100000000000001" customHeight="1">
      <c r="D150" s="1261" t="s">
        <v>234</v>
      </c>
      <c r="E150" s="1262"/>
      <c r="F150" s="1263"/>
      <c r="G150" s="1331"/>
      <c r="H150" s="1332"/>
      <c r="I150" s="1333"/>
      <c r="J150" s="1" t="s">
        <v>12</v>
      </c>
    </row>
    <row r="151" spans="3:27" s="1" customFormat="1" ht="17.100000000000001" customHeight="1">
      <c r="D151" s="1261" t="s">
        <v>2</v>
      </c>
      <c r="E151" s="1262"/>
      <c r="F151" s="1263"/>
      <c r="G151" s="1230"/>
      <c r="H151" s="1231"/>
      <c r="I151" s="1232"/>
      <c r="J151" s="1" t="s">
        <v>10</v>
      </c>
    </row>
    <row r="152" spans="3:27" s="1" customFormat="1" ht="17.100000000000001" customHeight="1">
      <c r="D152" s="1264" t="s">
        <v>4</v>
      </c>
      <c r="E152" s="1265"/>
      <c r="F152" s="1266"/>
      <c r="G152" s="1258" t="str">
        <f>IF(G150="","",ROUNDDOWN(G150*G151,2))</f>
        <v/>
      </c>
      <c r="H152" s="1259"/>
      <c r="I152" s="1260"/>
      <c r="J152" s="1" t="s">
        <v>12</v>
      </c>
    </row>
    <row r="153" spans="3:27" s="1" customFormat="1" ht="13.5" customHeight="1"/>
    <row r="154" spans="3:27" s="1" customFormat="1" ht="18" customHeight="1">
      <c r="C154" s="323" t="s">
        <v>2268</v>
      </c>
      <c r="D154" s="1255" t="s">
        <v>2269</v>
      </c>
      <c r="E154" s="1256"/>
      <c r="F154" s="1257"/>
      <c r="G154" s="1324"/>
      <c r="H154" s="1325"/>
      <c r="I154" s="1326"/>
      <c r="L154" s="6"/>
      <c r="M154" s="461"/>
      <c r="N154" s="461"/>
      <c r="O154" s="461"/>
      <c r="P154" s="461"/>
      <c r="Q154" s="461"/>
      <c r="R154" s="461"/>
      <c r="S154" s="461"/>
      <c r="T154" s="461"/>
      <c r="U154" s="462"/>
      <c r="V154" s="6"/>
      <c r="W154" s="6"/>
      <c r="X154" s="6"/>
      <c r="Y154" s="4"/>
      <c r="Z154" s="4"/>
      <c r="AA154" s="4"/>
    </row>
    <row r="155" spans="3:27" s="1" customFormat="1" ht="17.100000000000001" customHeight="1">
      <c r="C155" s="323"/>
      <c r="D155" s="1261" t="s">
        <v>17</v>
      </c>
      <c r="E155" s="1262"/>
      <c r="F155" s="1263"/>
      <c r="G155" s="1236"/>
      <c r="H155" s="1239"/>
      <c r="I155" s="1240"/>
    </row>
    <row r="156" spans="3:27" s="1" customFormat="1" ht="17.100000000000001" customHeight="1">
      <c r="D156" s="1261" t="s">
        <v>15</v>
      </c>
      <c r="E156" s="1262"/>
      <c r="F156" s="1263"/>
      <c r="G156" s="1236"/>
      <c r="H156" s="1239"/>
      <c r="I156" s="1240"/>
    </row>
    <row r="157" spans="3:27" s="1" customFormat="1" ht="17.100000000000001" customHeight="1">
      <c r="D157" s="1261" t="s">
        <v>2121</v>
      </c>
      <c r="E157" s="1262"/>
      <c r="F157" s="1263"/>
      <c r="G157" s="1236"/>
      <c r="H157" s="1327"/>
      <c r="I157" s="1328"/>
      <c r="L157" s="6"/>
      <c r="M157" s="6"/>
      <c r="N157" s="6"/>
      <c r="O157" s="6"/>
      <c r="P157" s="6"/>
      <c r="Q157" s="6"/>
      <c r="R157" s="6"/>
      <c r="S157" s="6"/>
      <c r="T157" s="6"/>
      <c r="U157" s="6"/>
      <c r="V157" s="6"/>
      <c r="W157" s="6"/>
      <c r="X157" s="6"/>
      <c r="Y157" s="4"/>
      <c r="Z157" s="4"/>
      <c r="AA157" s="4"/>
    </row>
    <row r="158" spans="3:27" s="1" customFormat="1" ht="17.100000000000001" customHeight="1">
      <c r="D158" s="1261" t="s">
        <v>234</v>
      </c>
      <c r="E158" s="1262"/>
      <c r="F158" s="1263"/>
      <c r="G158" s="1331"/>
      <c r="H158" s="1332"/>
      <c r="I158" s="1333"/>
      <c r="J158" s="1" t="s">
        <v>12</v>
      </c>
    </row>
    <row r="159" spans="3:27" s="1" customFormat="1" ht="17.100000000000001" customHeight="1">
      <c r="D159" s="1261" t="s">
        <v>2</v>
      </c>
      <c r="E159" s="1262"/>
      <c r="F159" s="1263"/>
      <c r="G159" s="1230"/>
      <c r="H159" s="1231"/>
      <c r="I159" s="1232"/>
      <c r="J159" s="1" t="s">
        <v>10</v>
      </c>
    </row>
    <row r="160" spans="3:27" s="1" customFormat="1" ht="17.100000000000001" customHeight="1">
      <c r="D160" s="1264" t="s">
        <v>4</v>
      </c>
      <c r="E160" s="1265"/>
      <c r="F160" s="1266"/>
      <c r="G160" s="1258" t="str">
        <f>IF(G158="","",ROUNDDOWN(G158*G159,2))</f>
        <v/>
      </c>
      <c r="H160" s="1259"/>
      <c r="I160" s="1260"/>
      <c r="J160" s="1" t="s">
        <v>12</v>
      </c>
    </row>
    <row r="161" spans="2:19" s="1" customFormat="1">
      <c r="B161" s="1" t="s">
        <v>2933</v>
      </c>
    </row>
    <row r="162" spans="2:19" s="1" customFormat="1">
      <c r="D162" s="1293" t="s">
        <v>2445</v>
      </c>
      <c r="E162" s="1293"/>
      <c r="F162" s="1293"/>
      <c r="G162" s="448" t="str">
        <f>IF(G144="","",SUM(,G144,G152,G160))</f>
        <v/>
      </c>
      <c r="H162" s="1" t="s">
        <v>12</v>
      </c>
    </row>
    <row r="163" spans="2:19" s="1" customFormat="1">
      <c r="D163" s="1293" t="s">
        <v>2461</v>
      </c>
      <c r="E163" s="1293"/>
      <c r="F163" s="1293"/>
      <c r="G163" s="448" t="str">
        <f>IF(G162="","",IF(G162&lt;=F8*2,G162,G24*2))</f>
        <v/>
      </c>
      <c r="H163" s="1" t="s">
        <v>12</v>
      </c>
      <c r="I163" s="453"/>
    </row>
    <row r="164" spans="2:19" s="5" customFormat="1">
      <c r="B164" s="425" t="s">
        <v>286</v>
      </c>
      <c r="C164" s="463"/>
      <c r="D164" s="470"/>
      <c r="E164" s="453"/>
      <c r="F164" s="453"/>
      <c r="G164" s="453"/>
      <c r="L164" s="409"/>
      <c r="M164" s="409"/>
      <c r="N164" s="409"/>
      <c r="O164" s="409"/>
      <c r="P164" s="409"/>
      <c r="Q164" s="409"/>
      <c r="R164" s="409"/>
      <c r="S164" s="409"/>
    </row>
    <row r="165" spans="2:19" s="5" customFormat="1">
      <c r="B165" s="5" t="s">
        <v>2821</v>
      </c>
      <c r="L165" s="409"/>
      <c r="M165" s="409"/>
      <c r="N165" s="409"/>
      <c r="O165" s="409"/>
      <c r="P165" s="409"/>
      <c r="Q165" s="409"/>
      <c r="R165" s="409"/>
      <c r="S165" s="409"/>
    </row>
    <row r="166" spans="2:19" s="1" customFormat="1">
      <c r="D166" s="994" t="s">
        <v>268</v>
      </c>
      <c r="E166" s="994"/>
      <c r="F166" s="2"/>
      <c r="G166" s="1396"/>
      <c r="H166" s="1396"/>
      <c r="I166" s="1396"/>
      <c r="L166" s="409"/>
      <c r="M166" s="6" t="s">
        <v>2791</v>
      </c>
      <c r="N166" s="409"/>
      <c r="O166" s="409"/>
      <c r="P166" s="409"/>
      <c r="Q166" s="409"/>
      <c r="R166" s="409"/>
      <c r="S166" s="409"/>
    </row>
    <row r="167" spans="2:19" s="1" customFormat="1">
      <c r="D167" s="2"/>
      <c r="E167" s="2"/>
      <c r="F167" s="2"/>
      <c r="L167" s="409"/>
      <c r="M167" s="409"/>
      <c r="N167" s="1387" t="s">
        <v>2799</v>
      </c>
      <c r="O167" s="1387"/>
      <c r="P167" s="1387"/>
      <c r="Q167" s="409"/>
      <c r="R167" s="409"/>
      <c r="S167" s="409"/>
    </row>
    <row r="168" spans="2:19" s="1" customFormat="1">
      <c r="D168" s="2"/>
      <c r="E168" s="2"/>
      <c r="F168" s="2"/>
      <c r="L168" s="409"/>
      <c r="M168" s="409"/>
      <c r="N168" s="1387"/>
      <c r="O168" s="1387"/>
      <c r="P168" s="1387"/>
      <c r="Q168" s="409"/>
      <c r="R168" s="409"/>
      <c r="S168" s="409"/>
    </row>
    <row r="169" spans="2:19" s="1" customFormat="1">
      <c r="B169" s="1" t="s">
        <v>2822</v>
      </c>
      <c r="L169" s="409"/>
      <c r="M169" s="6"/>
      <c r="N169" s="6" t="s">
        <v>2798</v>
      </c>
      <c r="O169" s="409"/>
      <c r="P169" s="409"/>
      <c r="Q169" s="409"/>
      <c r="R169" s="409"/>
      <c r="S169" s="409"/>
    </row>
    <row r="170" spans="2:19" s="1" customFormat="1">
      <c r="D170" s="1397" t="s">
        <v>261</v>
      </c>
      <c r="E170" s="1398"/>
      <c r="F170" s="1399"/>
      <c r="G170" s="1400">
        <f>'共通１－２_別紙(2)'!H45</f>
        <v>0</v>
      </c>
      <c r="H170" s="1401"/>
      <c r="I170" s="1402"/>
      <c r="J170" s="1" t="s">
        <v>265</v>
      </c>
      <c r="L170" s="409"/>
      <c r="M170" s="6" t="s">
        <v>2797</v>
      </c>
      <c r="N170" s="6" t="s">
        <v>2796</v>
      </c>
      <c r="O170" s="409"/>
      <c r="P170" s="409"/>
      <c r="Q170" s="409"/>
      <c r="R170" s="409"/>
      <c r="S170" s="409"/>
    </row>
    <row r="171" spans="2:19" s="1" customFormat="1">
      <c r="L171" s="409"/>
      <c r="M171" s="1387" t="s">
        <v>2795</v>
      </c>
      <c r="N171" s="6"/>
      <c r="O171" s="409"/>
      <c r="P171" s="409"/>
      <c r="Q171" s="409"/>
      <c r="R171" s="409"/>
      <c r="S171" s="409"/>
    </row>
    <row r="172" spans="2:19" s="1" customFormat="1">
      <c r="L172" s="409"/>
      <c r="M172" s="1387"/>
      <c r="N172" s="6"/>
      <c r="O172" s="409"/>
      <c r="P172" s="409"/>
      <c r="Q172" s="409"/>
      <c r="R172" s="409"/>
      <c r="S172" s="409"/>
    </row>
    <row r="173" spans="2:19" s="1" customFormat="1">
      <c r="B173" s="1" t="s">
        <v>2823</v>
      </c>
      <c r="L173" s="409"/>
      <c r="M173" s="409"/>
      <c r="N173" s="6" t="s">
        <v>2794</v>
      </c>
      <c r="O173" s="409"/>
      <c r="P173" s="409"/>
      <c r="Q173" s="409"/>
      <c r="R173" s="409"/>
      <c r="S173" s="409"/>
    </row>
    <row r="174" spans="2:19" s="1" customFormat="1">
      <c r="C174" s="323"/>
      <c r="D174" s="1267" t="s">
        <v>2793</v>
      </c>
      <c r="E174" s="1268"/>
      <c r="F174" s="1269"/>
      <c r="G174" s="1244"/>
      <c r="H174" s="1280"/>
      <c r="I174" s="1281"/>
      <c r="L174" s="409"/>
      <c r="M174" s="409"/>
      <c r="N174" s="6" t="s">
        <v>2792</v>
      </c>
      <c r="O174" s="409"/>
      <c r="P174" s="409"/>
      <c r="Q174" s="409"/>
      <c r="R174" s="409"/>
      <c r="S174" s="409"/>
    </row>
    <row r="175" spans="2:19" s="1" customFormat="1">
      <c r="D175" s="1261" t="s">
        <v>267</v>
      </c>
      <c r="E175" s="1262"/>
      <c r="F175" s="1263"/>
      <c r="G175" s="1388"/>
      <c r="H175" s="1389"/>
      <c r="I175" s="1390"/>
      <c r="L175" s="409"/>
      <c r="M175" s="6" t="s">
        <v>2791</v>
      </c>
      <c r="N175" s="6" t="s">
        <v>2790</v>
      </c>
      <c r="O175" s="409"/>
      <c r="P175" s="409"/>
      <c r="Q175" s="409"/>
      <c r="R175" s="409"/>
      <c r="S175" s="409"/>
    </row>
    <row r="176" spans="2:19" s="1" customFormat="1">
      <c r="D176" s="1261" t="s">
        <v>2789</v>
      </c>
      <c r="E176" s="1262"/>
      <c r="F176" s="1263"/>
      <c r="G176" s="1271"/>
      <c r="H176" s="1286"/>
      <c r="I176" s="1287"/>
      <c r="J176" s="1" t="str">
        <f>IF(G175&lt;&gt;"気体","kg/日","N㎥/日")</f>
        <v>kg/日</v>
      </c>
      <c r="L176" s="409"/>
      <c r="M176" s="409"/>
      <c r="N176" s="6" t="s">
        <v>2788</v>
      </c>
      <c r="O176" s="409"/>
      <c r="P176" s="409"/>
      <c r="Q176" s="409"/>
      <c r="R176" s="409"/>
      <c r="S176" s="409"/>
    </row>
    <row r="177" spans="1:29" s="1" customFormat="1">
      <c r="D177" s="1264" t="s">
        <v>269</v>
      </c>
      <c r="E177" s="1265"/>
      <c r="F177" s="1266"/>
      <c r="G177" s="1384"/>
      <c r="H177" s="1385"/>
      <c r="I177" s="1386"/>
      <c r="J177" s="1" t="str">
        <f>IF(G175&lt;&gt;"気体","MJ/kg","MJ/N㎥")</f>
        <v>MJ/kg</v>
      </c>
      <c r="L177" s="409"/>
      <c r="M177" s="409"/>
      <c r="N177" s="6" t="s">
        <v>2787</v>
      </c>
      <c r="O177" s="409"/>
      <c r="P177" s="409"/>
      <c r="Q177" s="409"/>
      <c r="R177" s="409"/>
      <c r="S177" s="409"/>
    </row>
    <row r="178" spans="1:29" s="1" customFormat="1">
      <c r="L178" s="409"/>
      <c r="M178" s="409"/>
      <c r="N178" s="409"/>
      <c r="O178" s="409"/>
      <c r="P178" s="409"/>
      <c r="Q178" s="409"/>
      <c r="R178" s="409"/>
      <c r="S178" s="409"/>
    </row>
    <row r="179" spans="1:29" s="1" customFormat="1">
      <c r="B179" s="1" t="s">
        <v>2824</v>
      </c>
      <c r="L179" s="409"/>
      <c r="M179" s="6"/>
      <c r="N179" s="409"/>
      <c r="O179" s="409"/>
      <c r="P179" s="409"/>
      <c r="Q179" s="409"/>
      <c r="R179" s="409"/>
      <c r="S179" s="409"/>
    </row>
    <row r="180" spans="1:29">
      <c r="A180" s="1"/>
      <c r="B180" s="1"/>
      <c r="C180" s="323" t="s">
        <v>277</v>
      </c>
      <c r="D180" s="1383" t="s">
        <v>2786</v>
      </c>
      <c r="E180" s="1299"/>
      <c r="F180" s="1300"/>
      <c r="G180" s="1244"/>
      <c r="H180" s="1245"/>
      <c r="I180" s="1245"/>
      <c r="J180" s="1246"/>
      <c r="K180" s="1"/>
      <c r="L180" s="1"/>
    </row>
    <row r="181" spans="1:29" s="1" customFormat="1">
      <c r="C181" s="323"/>
      <c r="D181" s="1380" t="s">
        <v>2785</v>
      </c>
      <c r="E181" s="1308"/>
      <c r="F181" s="1309"/>
      <c r="G181" s="1236"/>
      <c r="H181" s="1239"/>
      <c r="I181" s="1239"/>
      <c r="J181" s="1240"/>
      <c r="L181" s="6"/>
      <c r="M181" s="245"/>
      <c r="N181" s="6"/>
      <c r="O181" s="246"/>
      <c r="P181" s="246"/>
      <c r="Q181" s="246"/>
      <c r="R181" s="246"/>
      <c r="S181" s="246"/>
      <c r="T181" s="6"/>
      <c r="U181" s="6"/>
      <c r="V181" s="6"/>
      <c r="W181" s="6"/>
      <c r="X181" s="6"/>
      <c r="Y181" s="6"/>
      <c r="Z181" s="6"/>
      <c r="AA181" s="4"/>
      <c r="AB181" s="4"/>
      <c r="AC181" s="4"/>
    </row>
    <row r="182" spans="1:29" s="1" customFormat="1">
      <c r="D182" s="1379" t="s">
        <v>15</v>
      </c>
      <c r="E182" s="1316"/>
      <c r="F182" s="1317"/>
      <c r="G182" s="1236"/>
      <c r="H182" s="1239"/>
      <c r="I182" s="1239"/>
      <c r="J182" s="1240"/>
      <c r="L182" s="6"/>
      <c r="M182" s="245"/>
      <c r="N182" s="6"/>
      <c r="O182" s="246"/>
      <c r="P182" s="246"/>
      <c r="Q182" s="246"/>
      <c r="R182" s="246"/>
      <c r="S182" s="246"/>
      <c r="T182" s="6"/>
      <c r="U182" s="6"/>
      <c r="V182" s="6"/>
      <c r="W182" s="6"/>
      <c r="X182" s="6"/>
      <c r="Y182" s="6"/>
      <c r="Z182" s="6"/>
      <c r="AA182" s="4"/>
      <c r="AB182" s="4"/>
      <c r="AC182" s="4"/>
    </row>
    <row r="183" spans="1:29" s="1" customFormat="1">
      <c r="D183" s="1380" t="s">
        <v>2784</v>
      </c>
      <c r="E183" s="1308"/>
      <c r="F183" s="1309"/>
      <c r="G183" s="1236"/>
      <c r="H183" s="1239"/>
      <c r="I183" s="1239"/>
      <c r="J183" s="1240"/>
      <c r="L183" s="6"/>
      <c r="M183" s="245"/>
      <c r="N183" s="6"/>
      <c r="O183" s="246"/>
      <c r="P183" s="246"/>
      <c r="Q183" s="246"/>
      <c r="R183" s="246"/>
      <c r="S183" s="246"/>
      <c r="T183" s="6"/>
      <c r="U183" s="6"/>
      <c r="V183" s="6"/>
      <c r="W183" s="6"/>
      <c r="X183" s="6"/>
      <c r="Y183" s="6"/>
      <c r="Z183" s="6"/>
      <c r="AA183" s="4"/>
      <c r="AB183" s="4"/>
      <c r="AC183" s="4"/>
    </row>
    <row r="184" spans="1:29" s="1" customFormat="1">
      <c r="D184" s="1380" t="s">
        <v>253</v>
      </c>
      <c r="E184" s="1381"/>
      <c r="F184" s="1382"/>
      <c r="G184" s="1236"/>
      <c r="H184" s="1239"/>
      <c r="I184" s="1239"/>
      <c r="J184" s="1240"/>
      <c r="L184" s="409"/>
      <c r="M184" s="409"/>
      <c r="N184" s="409"/>
      <c r="O184" s="409"/>
      <c r="P184" s="409"/>
      <c r="Q184" s="409"/>
      <c r="R184" s="409"/>
      <c r="S184" s="409"/>
    </row>
    <row r="185" spans="1:29" s="1" customFormat="1">
      <c r="D185" s="1366" t="s">
        <v>2783</v>
      </c>
      <c r="E185" s="1367"/>
      <c r="F185" s="1368"/>
      <c r="G185" s="1369"/>
      <c r="H185" s="1370"/>
      <c r="I185" s="1370"/>
      <c r="J185" s="1371"/>
      <c r="L185" s="409"/>
      <c r="M185" s="409"/>
      <c r="N185" s="409"/>
      <c r="O185" s="409"/>
      <c r="P185" s="409"/>
      <c r="Q185" s="409"/>
      <c r="R185" s="409"/>
      <c r="S185" s="409"/>
    </row>
    <row r="186" spans="1:29" s="1" customFormat="1">
      <c r="L186" s="409"/>
      <c r="M186" s="409"/>
      <c r="N186" s="409"/>
      <c r="O186" s="409"/>
      <c r="P186" s="409"/>
      <c r="Q186" s="409"/>
      <c r="R186" s="409"/>
      <c r="S186" s="409"/>
    </row>
    <row r="187" spans="1:29">
      <c r="A187" s="1"/>
      <c r="B187" s="1"/>
      <c r="C187" s="323" t="s">
        <v>278</v>
      </c>
      <c r="D187" s="1383" t="s">
        <v>2786</v>
      </c>
      <c r="E187" s="1299"/>
      <c r="F187" s="1300"/>
      <c r="G187" s="1244"/>
      <c r="H187" s="1245"/>
      <c r="I187" s="1245"/>
      <c r="J187" s="1246"/>
      <c r="K187" s="1"/>
      <c r="L187" s="1"/>
    </row>
    <row r="188" spans="1:29" s="1" customFormat="1">
      <c r="C188" s="323"/>
      <c r="D188" s="1380" t="s">
        <v>2785</v>
      </c>
      <c r="E188" s="1308"/>
      <c r="F188" s="1309"/>
      <c r="G188" s="1236"/>
      <c r="H188" s="1239"/>
      <c r="I188" s="1239"/>
      <c r="J188" s="1240"/>
      <c r="L188" s="6"/>
      <c r="M188" s="245"/>
      <c r="N188" s="6"/>
      <c r="O188" s="246"/>
      <c r="P188" s="246"/>
      <c r="Q188" s="246"/>
      <c r="R188" s="246"/>
      <c r="S188" s="246"/>
      <c r="T188" s="6"/>
      <c r="U188" s="6"/>
      <c r="V188" s="6"/>
      <c r="W188" s="6"/>
      <c r="X188" s="6"/>
      <c r="Y188" s="6"/>
      <c r="Z188" s="6"/>
      <c r="AA188" s="4"/>
      <c r="AB188" s="4"/>
      <c r="AC188" s="4"/>
    </row>
    <row r="189" spans="1:29" s="1" customFormat="1">
      <c r="D189" s="1379" t="s">
        <v>15</v>
      </c>
      <c r="E189" s="1316"/>
      <c r="F189" s="1317"/>
      <c r="G189" s="1236"/>
      <c r="H189" s="1239"/>
      <c r="I189" s="1239"/>
      <c r="J189" s="1240"/>
      <c r="L189" s="6"/>
      <c r="M189" s="245"/>
      <c r="N189" s="6"/>
      <c r="O189" s="246"/>
      <c r="P189" s="246"/>
      <c r="Q189" s="246"/>
      <c r="R189" s="246"/>
      <c r="S189" s="246"/>
      <c r="T189" s="6"/>
      <c r="U189" s="6"/>
      <c r="V189" s="6"/>
      <c r="W189" s="6"/>
      <c r="X189" s="6"/>
      <c r="Y189" s="6"/>
      <c r="Z189" s="6"/>
      <c r="AA189" s="4"/>
      <c r="AB189" s="4"/>
      <c r="AC189" s="4"/>
    </row>
    <row r="190" spans="1:29" s="1" customFormat="1">
      <c r="D190" s="1380" t="s">
        <v>2784</v>
      </c>
      <c r="E190" s="1308"/>
      <c r="F190" s="1309"/>
      <c r="G190" s="1236"/>
      <c r="H190" s="1239"/>
      <c r="I190" s="1239"/>
      <c r="J190" s="1240"/>
      <c r="L190" s="6"/>
      <c r="M190" s="245"/>
      <c r="N190" s="6"/>
      <c r="O190" s="246"/>
      <c r="P190" s="246"/>
      <c r="Q190" s="246"/>
      <c r="R190" s="246"/>
      <c r="S190" s="246"/>
      <c r="T190" s="6"/>
      <c r="U190" s="6"/>
      <c r="V190" s="6"/>
      <c r="W190" s="6"/>
      <c r="X190" s="6"/>
      <c r="Y190" s="6"/>
      <c r="Z190" s="6"/>
      <c r="AA190" s="4"/>
      <c r="AB190" s="4"/>
      <c r="AC190" s="4"/>
    </row>
    <row r="191" spans="1:29" s="1" customFormat="1">
      <c r="D191" s="1380" t="s">
        <v>253</v>
      </c>
      <c r="E191" s="1381"/>
      <c r="F191" s="1382"/>
      <c r="G191" s="1236"/>
      <c r="H191" s="1239"/>
      <c r="I191" s="1239"/>
      <c r="J191" s="1240"/>
      <c r="L191" s="409"/>
      <c r="M191" s="409"/>
      <c r="N191" s="409"/>
      <c r="O191" s="409"/>
      <c r="P191" s="409"/>
      <c r="Q191" s="409"/>
      <c r="R191" s="409"/>
      <c r="S191" s="409"/>
    </row>
    <row r="192" spans="1:29" s="1" customFormat="1">
      <c r="D192" s="1366" t="s">
        <v>2783</v>
      </c>
      <c r="E192" s="1367"/>
      <c r="F192" s="1368"/>
      <c r="G192" s="1369"/>
      <c r="H192" s="1370"/>
      <c r="I192" s="1370"/>
      <c r="J192" s="1371"/>
      <c r="L192" s="409"/>
      <c r="M192" s="409"/>
      <c r="N192" s="409"/>
      <c r="O192" s="409"/>
      <c r="P192" s="409"/>
      <c r="Q192" s="409"/>
      <c r="R192" s="409"/>
      <c r="S192" s="409"/>
    </row>
    <row r="193" spans="1:29" s="1" customFormat="1">
      <c r="L193" s="409"/>
      <c r="M193" s="409"/>
      <c r="N193" s="409"/>
      <c r="O193" s="409"/>
      <c r="P193" s="409"/>
      <c r="Q193" s="409"/>
      <c r="R193" s="409"/>
      <c r="S193" s="409"/>
    </row>
    <row r="194" spans="1:29">
      <c r="A194" s="1"/>
      <c r="B194" s="1"/>
      <c r="C194" s="323" t="s">
        <v>2268</v>
      </c>
      <c r="D194" s="1383" t="s">
        <v>2786</v>
      </c>
      <c r="E194" s="1299"/>
      <c r="F194" s="1300"/>
      <c r="G194" s="1244"/>
      <c r="H194" s="1245"/>
      <c r="I194" s="1245"/>
      <c r="J194" s="1246"/>
      <c r="K194" s="1"/>
      <c r="L194" s="1"/>
    </row>
    <row r="195" spans="1:29" s="1" customFormat="1">
      <c r="C195" s="323"/>
      <c r="D195" s="1380" t="s">
        <v>2785</v>
      </c>
      <c r="E195" s="1308"/>
      <c r="F195" s="1309"/>
      <c r="G195" s="1236"/>
      <c r="H195" s="1239"/>
      <c r="I195" s="1239"/>
      <c r="J195" s="1240"/>
      <c r="L195" s="6"/>
      <c r="M195" s="245"/>
      <c r="N195" s="6"/>
      <c r="O195" s="246"/>
      <c r="P195" s="246"/>
      <c r="Q195" s="246"/>
      <c r="R195" s="246"/>
      <c r="S195" s="246"/>
      <c r="T195" s="6"/>
      <c r="U195" s="6"/>
      <c r="V195" s="6"/>
      <c r="W195" s="6"/>
      <c r="X195" s="6"/>
      <c r="Y195" s="6"/>
      <c r="Z195" s="6"/>
      <c r="AA195" s="4"/>
      <c r="AB195" s="4"/>
      <c r="AC195" s="4"/>
    </row>
    <row r="196" spans="1:29" s="1" customFormat="1">
      <c r="D196" s="1379" t="s">
        <v>15</v>
      </c>
      <c r="E196" s="1316"/>
      <c r="F196" s="1317"/>
      <c r="G196" s="1236"/>
      <c r="H196" s="1239"/>
      <c r="I196" s="1239"/>
      <c r="J196" s="1240"/>
      <c r="L196" s="6"/>
      <c r="M196" s="245"/>
      <c r="N196" s="6"/>
      <c r="O196" s="246"/>
      <c r="P196" s="246"/>
      <c r="Q196" s="246"/>
      <c r="R196" s="246"/>
      <c r="S196" s="246"/>
      <c r="T196" s="6"/>
      <c r="U196" s="6"/>
      <c r="V196" s="6"/>
      <c r="W196" s="6"/>
      <c r="X196" s="6"/>
      <c r="Y196" s="6"/>
      <c r="Z196" s="6"/>
      <c r="AA196" s="4"/>
      <c r="AB196" s="4"/>
      <c r="AC196" s="4"/>
    </row>
    <row r="197" spans="1:29" s="1" customFormat="1">
      <c r="D197" s="1380" t="s">
        <v>2784</v>
      </c>
      <c r="E197" s="1308"/>
      <c r="F197" s="1309"/>
      <c r="G197" s="1236"/>
      <c r="H197" s="1239"/>
      <c r="I197" s="1239"/>
      <c r="J197" s="1240"/>
      <c r="L197" s="6"/>
      <c r="M197" s="245"/>
      <c r="N197" s="6"/>
      <c r="O197" s="246"/>
      <c r="P197" s="246"/>
      <c r="Q197" s="246"/>
      <c r="R197" s="246"/>
      <c r="S197" s="246"/>
      <c r="T197" s="6"/>
      <c r="U197" s="6"/>
      <c r="V197" s="6"/>
      <c r="W197" s="6"/>
      <c r="X197" s="6"/>
      <c r="Y197" s="6"/>
      <c r="Z197" s="6"/>
      <c r="AA197" s="4"/>
      <c r="AB197" s="4"/>
      <c r="AC197" s="4"/>
    </row>
    <row r="198" spans="1:29" s="1" customFormat="1">
      <c r="D198" s="1380" t="s">
        <v>253</v>
      </c>
      <c r="E198" s="1381"/>
      <c r="F198" s="1382"/>
      <c r="G198" s="1236"/>
      <c r="H198" s="1239"/>
      <c r="I198" s="1239"/>
      <c r="J198" s="1240"/>
      <c r="L198" s="409"/>
      <c r="M198" s="409"/>
      <c r="N198" s="409"/>
      <c r="O198" s="409"/>
      <c r="P198" s="409"/>
      <c r="Q198" s="409"/>
      <c r="R198" s="409"/>
      <c r="S198" s="409"/>
    </row>
    <row r="199" spans="1:29" s="1" customFormat="1">
      <c r="D199" s="1366" t="s">
        <v>2783</v>
      </c>
      <c r="E199" s="1367"/>
      <c r="F199" s="1368"/>
      <c r="G199" s="1369"/>
      <c r="H199" s="1370"/>
      <c r="I199" s="1370"/>
      <c r="J199" s="1371"/>
      <c r="L199" s="409"/>
      <c r="M199" s="409"/>
      <c r="N199" s="409"/>
      <c r="O199" s="409"/>
      <c r="P199" s="409"/>
      <c r="Q199" s="409"/>
      <c r="R199" s="409"/>
      <c r="S199" s="409"/>
    </row>
    <row r="200" spans="1:29" s="1" customFormat="1">
      <c r="L200" s="409"/>
      <c r="M200" s="409"/>
      <c r="N200" s="409"/>
      <c r="O200" s="409"/>
      <c r="P200" s="409"/>
      <c r="Q200" s="409"/>
      <c r="R200" s="409"/>
      <c r="S200" s="409"/>
    </row>
    <row r="201" spans="1:29" s="1" customFormat="1">
      <c r="B201" s="1" t="s">
        <v>2825</v>
      </c>
      <c r="L201" s="409"/>
      <c r="M201" s="6"/>
      <c r="N201" s="409"/>
      <c r="O201" s="409"/>
      <c r="P201" s="409"/>
      <c r="Q201" s="409"/>
      <c r="R201" s="409"/>
      <c r="S201" s="409"/>
    </row>
    <row r="202" spans="1:29">
      <c r="A202" s="1"/>
      <c r="B202" s="1"/>
      <c r="C202" s="323" t="s">
        <v>277</v>
      </c>
      <c r="D202" s="1383" t="s">
        <v>2786</v>
      </c>
      <c r="E202" s="1299"/>
      <c r="F202" s="1300"/>
      <c r="G202" s="1244"/>
      <c r="H202" s="1245"/>
      <c r="I202" s="1245"/>
      <c r="J202" s="1246"/>
      <c r="K202" s="1"/>
      <c r="L202" s="1"/>
    </row>
    <row r="203" spans="1:29" s="1" customFormat="1">
      <c r="C203" s="323"/>
      <c r="D203" s="1380" t="s">
        <v>2785</v>
      </c>
      <c r="E203" s="1308"/>
      <c r="F203" s="1309"/>
      <c r="G203" s="1236"/>
      <c r="H203" s="1239"/>
      <c r="I203" s="1239"/>
      <c r="J203" s="1240"/>
      <c r="L203" s="6"/>
      <c r="M203" s="245"/>
      <c r="N203" s="6"/>
      <c r="O203" s="246"/>
      <c r="P203" s="246"/>
      <c r="Q203" s="246"/>
      <c r="R203" s="246"/>
      <c r="S203" s="246"/>
      <c r="T203" s="6"/>
      <c r="U203" s="6"/>
      <c r="V203" s="6"/>
      <c r="W203" s="6"/>
      <c r="X203" s="6"/>
      <c r="Y203" s="6"/>
      <c r="Z203" s="6"/>
      <c r="AA203" s="4"/>
      <c r="AB203" s="4"/>
      <c r="AC203" s="4"/>
    </row>
    <row r="204" spans="1:29" s="1" customFormat="1">
      <c r="D204" s="1379" t="s">
        <v>15</v>
      </c>
      <c r="E204" s="1316"/>
      <c r="F204" s="1317"/>
      <c r="G204" s="1236"/>
      <c r="H204" s="1239"/>
      <c r="I204" s="1239"/>
      <c r="J204" s="1240"/>
      <c r="L204" s="6"/>
      <c r="M204" s="245"/>
      <c r="N204" s="6"/>
      <c r="O204" s="246"/>
      <c r="P204" s="246"/>
      <c r="Q204" s="246"/>
      <c r="R204" s="246"/>
      <c r="S204" s="246"/>
      <c r="T204" s="6"/>
      <c r="U204" s="6"/>
      <c r="V204" s="6"/>
      <c r="W204" s="6"/>
      <c r="X204" s="6"/>
      <c r="Y204" s="6"/>
      <c r="Z204" s="6"/>
      <c r="AA204" s="4"/>
      <c r="AB204" s="4"/>
      <c r="AC204" s="4"/>
    </row>
    <row r="205" spans="1:29" s="1" customFormat="1">
      <c r="D205" s="1380" t="s">
        <v>2784</v>
      </c>
      <c r="E205" s="1308"/>
      <c r="F205" s="1309"/>
      <c r="G205" s="1236"/>
      <c r="H205" s="1239"/>
      <c r="I205" s="1239"/>
      <c r="J205" s="1240"/>
      <c r="L205" s="6"/>
      <c r="M205" s="245"/>
      <c r="N205" s="6"/>
      <c r="O205" s="246"/>
      <c r="P205" s="246"/>
      <c r="Q205" s="246"/>
      <c r="R205" s="246"/>
      <c r="S205" s="246"/>
      <c r="T205" s="6"/>
      <c r="U205" s="6"/>
      <c r="V205" s="6"/>
      <c r="W205" s="6"/>
      <c r="X205" s="6"/>
      <c r="Y205" s="6"/>
      <c r="Z205" s="6"/>
      <c r="AA205" s="4"/>
      <c r="AB205" s="4"/>
      <c r="AC205" s="4"/>
    </row>
    <row r="206" spans="1:29" s="1" customFormat="1">
      <c r="D206" s="1380" t="s">
        <v>253</v>
      </c>
      <c r="E206" s="1381"/>
      <c r="F206" s="1382"/>
      <c r="G206" s="1236"/>
      <c r="H206" s="1239"/>
      <c r="I206" s="1239"/>
      <c r="J206" s="1240"/>
      <c r="L206" s="409"/>
      <c r="M206" s="409"/>
      <c r="N206" s="409"/>
      <c r="O206" s="409"/>
      <c r="P206" s="409"/>
      <c r="Q206" s="409"/>
      <c r="R206" s="409"/>
      <c r="S206" s="409"/>
    </row>
    <row r="207" spans="1:29" s="1" customFormat="1">
      <c r="D207" s="1366" t="s">
        <v>2783</v>
      </c>
      <c r="E207" s="1367"/>
      <c r="F207" s="1368"/>
      <c r="G207" s="1369"/>
      <c r="H207" s="1370"/>
      <c r="I207" s="1370"/>
      <c r="J207" s="1371"/>
      <c r="L207" s="409"/>
      <c r="M207" s="409"/>
      <c r="N207" s="409"/>
      <c r="O207" s="409"/>
      <c r="P207" s="409"/>
      <c r="Q207" s="409"/>
      <c r="R207" s="409"/>
      <c r="S207" s="409"/>
    </row>
    <row r="208" spans="1:29" s="1" customFormat="1">
      <c r="L208" s="409"/>
      <c r="M208" s="409"/>
      <c r="N208" s="409"/>
      <c r="O208" s="409"/>
      <c r="P208" s="409"/>
      <c r="Q208" s="409"/>
      <c r="R208" s="409"/>
      <c r="S208" s="409"/>
    </row>
    <row r="209" spans="1:29">
      <c r="A209" s="1"/>
      <c r="B209" s="1"/>
      <c r="C209" s="323" t="s">
        <v>278</v>
      </c>
      <c r="D209" s="1383" t="s">
        <v>2786</v>
      </c>
      <c r="E209" s="1299"/>
      <c r="F209" s="1300"/>
      <c r="G209" s="1244"/>
      <c r="H209" s="1245"/>
      <c r="I209" s="1245"/>
      <c r="J209" s="1246"/>
      <c r="K209" s="1"/>
      <c r="L209" s="1"/>
    </row>
    <row r="210" spans="1:29" s="1" customFormat="1">
      <c r="C210" s="323"/>
      <c r="D210" s="1380" t="s">
        <v>2785</v>
      </c>
      <c r="E210" s="1308"/>
      <c r="F210" s="1309"/>
      <c r="G210" s="1236"/>
      <c r="H210" s="1239"/>
      <c r="I210" s="1239"/>
      <c r="J210" s="1240"/>
      <c r="L210" s="6"/>
      <c r="M210" s="245"/>
      <c r="N210" s="6"/>
      <c r="O210" s="246"/>
      <c r="P210" s="246"/>
      <c r="Q210" s="246"/>
      <c r="R210" s="246"/>
      <c r="S210" s="246"/>
      <c r="T210" s="6"/>
      <c r="U210" s="6"/>
      <c r="V210" s="6"/>
      <c r="W210" s="6"/>
      <c r="X210" s="6"/>
      <c r="Y210" s="6"/>
      <c r="Z210" s="6"/>
      <c r="AA210" s="4"/>
      <c r="AB210" s="4"/>
      <c r="AC210" s="4"/>
    </row>
    <row r="211" spans="1:29" s="1" customFormat="1">
      <c r="D211" s="1379" t="s">
        <v>15</v>
      </c>
      <c r="E211" s="1316"/>
      <c r="F211" s="1317"/>
      <c r="G211" s="1236"/>
      <c r="H211" s="1239"/>
      <c r="I211" s="1239"/>
      <c r="J211" s="1240"/>
      <c r="L211" s="6"/>
      <c r="M211" s="245"/>
      <c r="N211" s="6"/>
      <c r="O211" s="246"/>
      <c r="P211" s="246"/>
      <c r="Q211" s="246"/>
      <c r="R211" s="246"/>
      <c r="S211" s="246"/>
      <c r="T211" s="6"/>
      <c r="U211" s="6"/>
      <c r="V211" s="6"/>
      <c r="W211" s="6"/>
      <c r="X211" s="6"/>
      <c r="Y211" s="6"/>
      <c r="Z211" s="6"/>
      <c r="AA211" s="4"/>
      <c r="AB211" s="4"/>
      <c r="AC211" s="4"/>
    </row>
    <row r="212" spans="1:29" s="1" customFormat="1">
      <c r="D212" s="1380" t="s">
        <v>2784</v>
      </c>
      <c r="E212" s="1308"/>
      <c r="F212" s="1309"/>
      <c r="G212" s="1236"/>
      <c r="H212" s="1239"/>
      <c r="I212" s="1239"/>
      <c r="J212" s="1240"/>
      <c r="L212" s="6"/>
      <c r="M212" s="245"/>
      <c r="N212" s="6"/>
      <c r="O212" s="246"/>
      <c r="P212" s="246"/>
      <c r="Q212" s="246"/>
      <c r="R212" s="246"/>
      <c r="S212" s="246"/>
      <c r="T212" s="6"/>
      <c r="U212" s="6"/>
      <c r="V212" s="6"/>
      <c r="W212" s="6"/>
      <c r="X212" s="6"/>
      <c r="Y212" s="6"/>
      <c r="Z212" s="6"/>
      <c r="AA212" s="4"/>
      <c r="AB212" s="4"/>
      <c r="AC212" s="4"/>
    </row>
    <row r="213" spans="1:29" s="1" customFormat="1">
      <c r="D213" s="1380" t="s">
        <v>253</v>
      </c>
      <c r="E213" s="1381"/>
      <c r="F213" s="1382"/>
      <c r="G213" s="1236"/>
      <c r="H213" s="1239"/>
      <c r="I213" s="1239"/>
      <c r="J213" s="1240"/>
      <c r="L213" s="409"/>
      <c r="M213" s="409"/>
      <c r="N213" s="409"/>
      <c r="O213" s="409"/>
      <c r="P213" s="409"/>
      <c r="Q213" s="409"/>
      <c r="R213" s="409"/>
      <c r="S213" s="409"/>
    </row>
    <row r="214" spans="1:29" s="1" customFormat="1">
      <c r="D214" s="1366" t="s">
        <v>2783</v>
      </c>
      <c r="E214" s="1367"/>
      <c r="F214" s="1368"/>
      <c r="G214" s="1369"/>
      <c r="H214" s="1370"/>
      <c r="I214" s="1370"/>
      <c r="J214" s="1371"/>
      <c r="L214" s="409"/>
      <c r="M214" s="409"/>
      <c r="N214" s="409"/>
      <c r="O214" s="409"/>
      <c r="P214" s="409"/>
      <c r="Q214" s="409"/>
      <c r="R214" s="409"/>
      <c r="S214" s="409"/>
    </row>
    <row r="215" spans="1:29" s="1" customFormat="1">
      <c r="L215" s="409"/>
      <c r="M215" s="409"/>
      <c r="N215" s="409"/>
      <c r="O215" s="409"/>
      <c r="P215" s="409"/>
      <c r="Q215" s="409"/>
      <c r="R215" s="409"/>
      <c r="S215" s="409"/>
    </row>
    <row r="216" spans="1:29">
      <c r="A216" s="1"/>
      <c r="B216" s="1"/>
      <c r="C216" s="323" t="s">
        <v>2268</v>
      </c>
      <c r="D216" s="1383" t="s">
        <v>2786</v>
      </c>
      <c r="E216" s="1299"/>
      <c r="F216" s="1300"/>
      <c r="G216" s="1244"/>
      <c r="H216" s="1245"/>
      <c r="I216" s="1245"/>
      <c r="J216" s="1246"/>
      <c r="K216" s="1"/>
      <c r="L216" s="1"/>
    </row>
    <row r="217" spans="1:29" s="1" customFormat="1">
      <c r="C217" s="323"/>
      <c r="D217" s="1380" t="s">
        <v>2785</v>
      </c>
      <c r="E217" s="1308"/>
      <c r="F217" s="1309"/>
      <c r="G217" s="1236"/>
      <c r="H217" s="1239"/>
      <c r="I217" s="1239"/>
      <c r="J217" s="1240"/>
      <c r="L217" s="6"/>
      <c r="M217" s="245"/>
      <c r="N217" s="6"/>
      <c r="O217" s="246"/>
      <c r="P217" s="246"/>
      <c r="Q217" s="246"/>
      <c r="R217" s="246"/>
      <c r="S217" s="246"/>
      <c r="T217" s="6"/>
      <c r="U217" s="6"/>
      <c r="V217" s="6"/>
      <c r="W217" s="6"/>
      <c r="X217" s="6"/>
      <c r="Y217" s="6"/>
      <c r="Z217" s="6"/>
      <c r="AA217" s="4"/>
      <c r="AB217" s="4"/>
      <c r="AC217" s="4"/>
    </row>
    <row r="218" spans="1:29" s="1" customFormat="1">
      <c r="D218" s="1379" t="s">
        <v>15</v>
      </c>
      <c r="E218" s="1316"/>
      <c r="F218" s="1317"/>
      <c r="G218" s="1236"/>
      <c r="H218" s="1239"/>
      <c r="I218" s="1239"/>
      <c r="J218" s="1240"/>
      <c r="L218" s="6"/>
      <c r="M218" s="245"/>
      <c r="N218" s="6"/>
      <c r="O218" s="246"/>
      <c r="P218" s="246"/>
      <c r="Q218" s="246"/>
      <c r="R218" s="246"/>
      <c r="S218" s="246"/>
      <c r="T218" s="6"/>
      <c r="U218" s="6"/>
      <c r="V218" s="6"/>
      <c r="W218" s="6"/>
      <c r="X218" s="6"/>
      <c r="Y218" s="6"/>
      <c r="Z218" s="6"/>
      <c r="AA218" s="4"/>
      <c r="AB218" s="4"/>
      <c r="AC218" s="4"/>
    </row>
    <row r="219" spans="1:29" s="1" customFormat="1">
      <c r="D219" s="1380" t="s">
        <v>2784</v>
      </c>
      <c r="E219" s="1308"/>
      <c r="F219" s="1309"/>
      <c r="G219" s="1236"/>
      <c r="H219" s="1239"/>
      <c r="I219" s="1239"/>
      <c r="J219" s="1240"/>
      <c r="L219" s="6"/>
      <c r="M219" s="245"/>
      <c r="N219" s="6"/>
      <c r="O219" s="246"/>
      <c r="P219" s="246"/>
      <c r="Q219" s="246"/>
      <c r="R219" s="246"/>
      <c r="S219" s="246"/>
      <c r="T219" s="6"/>
      <c r="U219" s="6"/>
      <c r="V219" s="6"/>
      <c r="W219" s="6"/>
      <c r="X219" s="6"/>
      <c r="Y219" s="6"/>
      <c r="Z219" s="6"/>
      <c r="AA219" s="4"/>
      <c r="AB219" s="4"/>
      <c r="AC219" s="4"/>
    </row>
    <row r="220" spans="1:29" s="1" customFormat="1">
      <c r="D220" s="1380" t="s">
        <v>253</v>
      </c>
      <c r="E220" s="1381"/>
      <c r="F220" s="1382"/>
      <c r="G220" s="1236"/>
      <c r="H220" s="1239"/>
      <c r="I220" s="1239"/>
      <c r="J220" s="1240"/>
      <c r="L220" s="409"/>
      <c r="M220" s="409"/>
      <c r="N220" s="409"/>
      <c r="O220" s="409"/>
      <c r="P220" s="409"/>
      <c r="Q220" s="409"/>
      <c r="R220" s="409"/>
      <c r="S220" s="409"/>
    </row>
    <row r="221" spans="1:29" s="1" customFormat="1">
      <c r="D221" s="1366" t="s">
        <v>2783</v>
      </c>
      <c r="E221" s="1367"/>
      <c r="F221" s="1368"/>
      <c r="G221" s="1369"/>
      <c r="H221" s="1370"/>
      <c r="I221" s="1370"/>
      <c r="J221" s="1371"/>
      <c r="L221" s="409"/>
      <c r="M221" s="409"/>
      <c r="N221" s="409"/>
      <c r="O221" s="409"/>
      <c r="P221" s="409"/>
      <c r="Q221" s="409"/>
      <c r="R221" s="409"/>
      <c r="S221" s="409"/>
    </row>
    <row r="222" spans="1:29" s="1" customFormat="1">
      <c r="B222" s="1" t="s">
        <v>2826</v>
      </c>
      <c r="L222" s="409"/>
      <c r="M222" s="6"/>
      <c r="N222" s="409"/>
      <c r="O222" s="409"/>
      <c r="P222" s="409"/>
      <c r="Q222" s="409"/>
      <c r="R222" s="409"/>
      <c r="S222" s="409"/>
    </row>
    <row r="223" spans="1:29">
      <c r="A223" s="1"/>
      <c r="B223" s="1"/>
      <c r="C223" s="323" t="s">
        <v>277</v>
      </c>
      <c r="D223" s="1383" t="s">
        <v>2786</v>
      </c>
      <c r="E223" s="1299"/>
      <c r="F223" s="1300"/>
      <c r="G223" s="1244"/>
      <c r="H223" s="1245"/>
      <c r="I223" s="1245"/>
      <c r="J223" s="1246"/>
      <c r="K223" s="1"/>
      <c r="L223" s="1"/>
    </row>
    <row r="224" spans="1:29" s="1" customFormat="1" ht="13.15" customHeight="1">
      <c r="C224" s="323"/>
      <c r="D224" s="1380" t="s">
        <v>2785</v>
      </c>
      <c r="E224" s="1308"/>
      <c r="F224" s="1309"/>
      <c r="G224" s="1236"/>
      <c r="H224" s="1239"/>
      <c r="I224" s="1239"/>
      <c r="J224" s="1240"/>
      <c r="L224" s="6"/>
      <c r="M224" s="245"/>
      <c r="N224" s="6"/>
      <c r="O224" s="246"/>
      <c r="P224" s="246"/>
      <c r="Q224" s="246"/>
      <c r="R224" s="246"/>
      <c r="S224" s="246"/>
      <c r="T224" s="6"/>
      <c r="U224" s="6"/>
      <c r="V224" s="6"/>
      <c r="W224" s="6"/>
      <c r="X224" s="6"/>
      <c r="Y224" s="6"/>
      <c r="Z224" s="6"/>
      <c r="AA224" s="4"/>
      <c r="AB224" s="4"/>
      <c r="AC224" s="4"/>
    </row>
    <row r="225" spans="1:29" s="1" customFormat="1" ht="13.15" customHeight="1">
      <c r="D225" s="1379" t="s">
        <v>15</v>
      </c>
      <c r="E225" s="1316"/>
      <c r="F225" s="1317"/>
      <c r="G225" s="1236"/>
      <c r="H225" s="1239"/>
      <c r="I225" s="1239"/>
      <c r="J225" s="1240"/>
      <c r="L225" s="6"/>
      <c r="M225" s="245"/>
      <c r="N225" s="6"/>
      <c r="O225" s="246"/>
      <c r="P225" s="246"/>
      <c r="Q225" s="246"/>
      <c r="R225" s="246"/>
      <c r="S225" s="246"/>
      <c r="T225" s="6"/>
      <c r="U225" s="6"/>
      <c r="V225" s="6"/>
      <c r="W225" s="6"/>
      <c r="X225" s="6"/>
      <c r="Y225" s="6"/>
      <c r="Z225" s="6"/>
      <c r="AA225" s="4"/>
      <c r="AB225" s="4"/>
      <c r="AC225" s="4"/>
    </row>
    <row r="226" spans="1:29" s="1" customFormat="1" ht="13.15" customHeight="1">
      <c r="D226" s="1380" t="s">
        <v>2784</v>
      </c>
      <c r="E226" s="1308"/>
      <c r="F226" s="1309"/>
      <c r="G226" s="1236"/>
      <c r="H226" s="1239"/>
      <c r="I226" s="1239"/>
      <c r="J226" s="1240"/>
      <c r="L226" s="6"/>
      <c r="M226" s="245"/>
      <c r="N226" s="6"/>
      <c r="O226" s="246"/>
      <c r="P226" s="246"/>
      <c r="Q226" s="246"/>
      <c r="R226" s="246"/>
      <c r="S226" s="246"/>
      <c r="T226" s="6"/>
      <c r="U226" s="6"/>
      <c r="V226" s="6"/>
      <c r="W226" s="6"/>
      <c r="X226" s="6"/>
      <c r="Y226" s="6"/>
      <c r="Z226" s="6"/>
      <c r="AA226" s="4"/>
      <c r="AB226" s="4"/>
      <c r="AC226" s="4"/>
    </row>
    <row r="227" spans="1:29" s="1" customFormat="1">
      <c r="D227" s="1380" t="s">
        <v>253</v>
      </c>
      <c r="E227" s="1381"/>
      <c r="F227" s="1382"/>
      <c r="G227" s="1236"/>
      <c r="H227" s="1239"/>
      <c r="I227" s="1239"/>
      <c r="J227" s="1240"/>
      <c r="L227" s="409"/>
      <c r="M227" s="409"/>
      <c r="N227" s="409"/>
      <c r="O227" s="409"/>
      <c r="P227" s="409"/>
      <c r="Q227" s="409"/>
      <c r="R227" s="409"/>
      <c r="S227" s="409"/>
    </row>
    <row r="228" spans="1:29" s="1" customFormat="1">
      <c r="D228" s="1366" t="s">
        <v>2783</v>
      </c>
      <c r="E228" s="1367"/>
      <c r="F228" s="1368"/>
      <c r="G228" s="1369"/>
      <c r="H228" s="1370"/>
      <c r="I228" s="1370"/>
      <c r="J228" s="1371"/>
      <c r="L228" s="409"/>
      <c r="M228" s="409"/>
      <c r="N228" s="409"/>
      <c r="O228" s="409"/>
      <c r="P228" s="409"/>
      <c r="Q228" s="409"/>
      <c r="R228" s="409"/>
      <c r="S228" s="409"/>
    </row>
    <row r="229" spans="1:29" s="1" customFormat="1" ht="7.5" customHeight="1">
      <c r="L229" s="409"/>
      <c r="M229" s="409"/>
      <c r="N229" s="409"/>
      <c r="O229" s="409"/>
      <c r="P229" s="409"/>
      <c r="Q229" s="409"/>
      <c r="R229" s="409"/>
      <c r="S229" s="409"/>
    </row>
    <row r="230" spans="1:29">
      <c r="A230" s="1"/>
      <c r="B230" s="1"/>
      <c r="C230" s="323" t="s">
        <v>278</v>
      </c>
      <c r="D230" s="1383" t="s">
        <v>2786</v>
      </c>
      <c r="E230" s="1299"/>
      <c r="F230" s="1300"/>
      <c r="G230" s="1244"/>
      <c r="H230" s="1245"/>
      <c r="I230" s="1245"/>
      <c r="J230" s="1246"/>
      <c r="K230" s="1"/>
      <c r="L230" s="1"/>
    </row>
    <row r="231" spans="1:29" s="1" customFormat="1" ht="13.15" customHeight="1">
      <c r="C231" s="323"/>
      <c r="D231" s="1380" t="s">
        <v>2785</v>
      </c>
      <c r="E231" s="1308"/>
      <c r="F231" s="1309"/>
      <c r="G231" s="1236"/>
      <c r="H231" s="1239"/>
      <c r="I231" s="1239"/>
      <c r="J231" s="1240"/>
      <c r="L231" s="6"/>
      <c r="M231" s="245"/>
      <c r="N231" s="6"/>
      <c r="O231" s="246"/>
      <c r="P231" s="246"/>
      <c r="Q231" s="246"/>
      <c r="R231" s="246"/>
      <c r="S231" s="246"/>
      <c r="T231" s="6"/>
      <c r="U231" s="6"/>
      <c r="V231" s="6"/>
      <c r="W231" s="6"/>
      <c r="X231" s="6"/>
      <c r="Y231" s="6"/>
      <c r="Z231" s="6"/>
      <c r="AA231" s="4"/>
      <c r="AB231" s="4"/>
      <c r="AC231" s="4"/>
    </row>
    <row r="232" spans="1:29" s="1" customFormat="1" ht="13.15" customHeight="1">
      <c r="D232" s="1379" t="s">
        <v>15</v>
      </c>
      <c r="E232" s="1316"/>
      <c r="F232" s="1317"/>
      <c r="G232" s="1236"/>
      <c r="H232" s="1239"/>
      <c r="I232" s="1239"/>
      <c r="J232" s="1240"/>
      <c r="L232" s="6"/>
      <c r="M232" s="245"/>
      <c r="N232" s="6"/>
      <c r="O232" s="246"/>
      <c r="P232" s="246"/>
      <c r="Q232" s="246"/>
      <c r="R232" s="246"/>
      <c r="S232" s="246"/>
      <c r="T232" s="6"/>
      <c r="U232" s="6"/>
      <c r="V232" s="6"/>
      <c r="W232" s="6"/>
      <c r="X232" s="6"/>
      <c r="Y232" s="6"/>
      <c r="Z232" s="6"/>
      <c r="AA232" s="4"/>
      <c r="AB232" s="4"/>
      <c r="AC232" s="4"/>
    </row>
    <row r="233" spans="1:29" s="1" customFormat="1" ht="13.15" customHeight="1">
      <c r="D233" s="1380" t="s">
        <v>2784</v>
      </c>
      <c r="E233" s="1308"/>
      <c r="F233" s="1309"/>
      <c r="G233" s="1236"/>
      <c r="H233" s="1239"/>
      <c r="I233" s="1239"/>
      <c r="J233" s="1240"/>
      <c r="L233" s="6"/>
      <c r="M233" s="245"/>
      <c r="N233" s="6"/>
      <c r="O233" s="246"/>
      <c r="P233" s="246"/>
      <c r="Q233" s="246"/>
      <c r="R233" s="246"/>
      <c r="S233" s="246"/>
      <c r="T233" s="6"/>
      <c r="U233" s="6"/>
      <c r="V233" s="6"/>
      <c r="W233" s="6"/>
      <c r="X233" s="6"/>
      <c r="Y233" s="6"/>
      <c r="Z233" s="6"/>
      <c r="AA233" s="4"/>
      <c r="AB233" s="4"/>
      <c r="AC233" s="4"/>
    </row>
    <row r="234" spans="1:29" s="1" customFormat="1">
      <c r="D234" s="1380" t="s">
        <v>253</v>
      </c>
      <c r="E234" s="1381"/>
      <c r="F234" s="1382"/>
      <c r="G234" s="1236"/>
      <c r="H234" s="1239"/>
      <c r="I234" s="1239"/>
      <c r="J234" s="1240"/>
      <c r="L234" s="409"/>
      <c r="M234" s="409"/>
      <c r="N234" s="409"/>
      <c r="O234" s="409"/>
      <c r="P234" s="409"/>
      <c r="Q234" s="409"/>
      <c r="R234" s="409"/>
      <c r="S234" s="409"/>
    </row>
    <row r="235" spans="1:29" s="1" customFormat="1">
      <c r="D235" s="1366" t="s">
        <v>2783</v>
      </c>
      <c r="E235" s="1367"/>
      <c r="F235" s="1368"/>
      <c r="G235" s="1369"/>
      <c r="H235" s="1370"/>
      <c r="I235" s="1370"/>
      <c r="J235" s="1371"/>
      <c r="L235" s="409"/>
      <c r="M235" s="409"/>
      <c r="N235" s="409"/>
      <c r="O235" s="409"/>
      <c r="P235" s="409"/>
      <c r="Q235" s="409"/>
      <c r="R235" s="409"/>
      <c r="S235" s="409"/>
    </row>
    <row r="236" spans="1:29" s="1" customFormat="1" ht="7.5" customHeight="1">
      <c r="L236" s="409"/>
      <c r="M236" s="409"/>
      <c r="N236" s="409"/>
      <c r="O236" s="409"/>
      <c r="P236" s="409"/>
      <c r="Q236" s="409"/>
      <c r="R236" s="409"/>
      <c r="S236" s="409"/>
    </row>
    <row r="237" spans="1:29">
      <c r="A237" s="1"/>
      <c r="B237" s="1"/>
      <c r="C237" s="323" t="s">
        <v>2268</v>
      </c>
      <c r="D237" s="1383" t="s">
        <v>2786</v>
      </c>
      <c r="E237" s="1299"/>
      <c r="F237" s="1300"/>
      <c r="G237" s="1244"/>
      <c r="H237" s="1245"/>
      <c r="I237" s="1245"/>
      <c r="J237" s="1246"/>
      <c r="K237" s="1"/>
      <c r="L237" s="1"/>
    </row>
    <row r="238" spans="1:29" s="1" customFormat="1" ht="13.15" customHeight="1">
      <c r="C238" s="323"/>
      <c r="D238" s="1380" t="s">
        <v>2785</v>
      </c>
      <c r="E238" s="1308"/>
      <c r="F238" s="1309"/>
      <c r="G238" s="1236"/>
      <c r="H238" s="1239"/>
      <c r="I238" s="1239"/>
      <c r="J238" s="1240"/>
      <c r="L238" s="6"/>
      <c r="M238" s="245"/>
      <c r="N238" s="6"/>
      <c r="O238" s="246"/>
      <c r="P238" s="246"/>
      <c r="Q238" s="246"/>
      <c r="R238" s="246"/>
      <c r="S238" s="246"/>
      <c r="T238" s="6"/>
      <c r="U238" s="6"/>
      <c r="V238" s="6"/>
      <c r="W238" s="6"/>
      <c r="X238" s="6"/>
      <c r="Y238" s="6"/>
      <c r="Z238" s="6"/>
      <c r="AA238" s="4"/>
      <c r="AB238" s="4"/>
      <c r="AC238" s="4"/>
    </row>
    <row r="239" spans="1:29" s="1" customFormat="1" ht="13.15" customHeight="1">
      <c r="D239" s="1379" t="s">
        <v>15</v>
      </c>
      <c r="E239" s="1316"/>
      <c r="F239" s="1317"/>
      <c r="G239" s="1236"/>
      <c r="H239" s="1239"/>
      <c r="I239" s="1239"/>
      <c r="J239" s="1240"/>
      <c r="L239" s="6"/>
      <c r="M239" s="245"/>
      <c r="N239" s="6"/>
      <c r="O239" s="246"/>
      <c r="P239" s="246"/>
      <c r="Q239" s="246"/>
      <c r="R239" s="246"/>
      <c r="S239" s="246"/>
      <c r="T239" s="6"/>
      <c r="U239" s="6"/>
      <c r="V239" s="6"/>
      <c r="W239" s="6"/>
      <c r="X239" s="6"/>
      <c r="Y239" s="6"/>
      <c r="Z239" s="6"/>
      <c r="AA239" s="4"/>
      <c r="AB239" s="4"/>
      <c r="AC239" s="4"/>
    </row>
    <row r="240" spans="1:29" s="1" customFormat="1" ht="13.15" customHeight="1">
      <c r="D240" s="1380" t="s">
        <v>2784</v>
      </c>
      <c r="E240" s="1308"/>
      <c r="F240" s="1309"/>
      <c r="G240" s="1236"/>
      <c r="H240" s="1239"/>
      <c r="I240" s="1239"/>
      <c r="J240" s="1240"/>
      <c r="L240" s="6"/>
      <c r="M240" s="245"/>
      <c r="N240" s="6"/>
      <c r="O240" s="246"/>
      <c r="P240" s="246"/>
      <c r="Q240" s="246"/>
      <c r="R240" s="246"/>
      <c r="S240" s="246"/>
      <c r="T240" s="6"/>
      <c r="U240" s="6"/>
      <c r="V240" s="6"/>
      <c r="W240" s="6"/>
      <c r="X240" s="6"/>
      <c r="Y240" s="6"/>
      <c r="Z240" s="6"/>
      <c r="AA240" s="4"/>
      <c r="AB240" s="4"/>
      <c r="AC240" s="4"/>
    </row>
    <row r="241" spans="1:29" s="1" customFormat="1">
      <c r="D241" s="1380" t="s">
        <v>253</v>
      </c>
      <c r="E241" s="1381"/>
      <c r="F241" s="1382"/>
      <c r="G241" s="1236"/>
      <c r="H241" s="1239"/>
      <c r="I241" s="1239"/>
      <c r="J241" s="1240"/>
      <c r="L241" s="409"/>
      <c r="M241" s="409"/>
      <c r="N241" s="409"/>
      <c r="O241" s="409"/>
      <c r="P241" s="409"/>
      <c r="Q241" s="409"/>
      <c r="R241" s="409"/>
      <c r="S241" s="409"/>
    </row>
    <row r="242" spans="1:29" s="1" customFormat="1">
      <c r="D242" s="1366" t="s">
        <v>2783</v>
      </c>
      <c r="E242" s="1367"/>
      <c r="F242" s="1368"/>
      <c r="G242" s="1369"/>
      <c r="H242" s="1370"/>
      <c r="I242" s="1370"/>
      <c r="J242" s="1371"/>
      <c r="L242" s="409"/>
      <c r="M242" s="409"/>
      <c r="N242" s="409"/>
      <c r="O242" s="409"/>
      <c r="P242" s="409"/>
      <c r="Q242" s="409"/>
      <c r="R242" s="409"/>
      <c r="S242" s="409"/>
    </row>
    <row r="243" spans="1:29" s="1" customFormat="1" ht="7.5" customHeight="1">
      <c r="L243" s="409"/>
      <c r="M243" s="409"/>
      <c r="N243" s="409"/>
      <c r="O243" s="409"/>
      <c r="P243" s="409"/>
      <c r="Q243" s="409"/>
      <c r="R243" s="409"/>
      <c r="S243" s="409"/>
    </row>
    <row r="244" spans="1:29" s="1" customFormat="1" ht="18" customHeight="1">
      <c r="B244" s="1" t="s">
        <v>2827</v>
      </c>
      <c r="L244" s="409"/>
      <c r="M244" s="6"/>
      <c r="N244" s="409"/>
      <c r="O244" s="409"/>
      <c r="P244" s="409"/>
      <c r="Q244" s="409"/>
      <c r="R244" s="409"/>
      <c r="S244" s="409"/>
    </row>
    <row r="245" spans="1:29">
      <c r="A245" s="1"/>
      <c r="B245" s="1"/>
      <c r="C245" s="323" t="s">
        <v>277</v>
      </c>
      <c r="D245" s="1383" t="s">
        <v>2786</v>
      </c>
      <c r="E245" s="1299"/>
      <c r="F245" s="1300"/>
      <c r="G245" s="1244"/>
      <c r="H245" s="1245"/>
      <c r="I245" s="1245"/>
      <c r="J245" s="1246"/>
      <c r="K245" s="1"/>
      <c r="L245" s="1"/>
    </row>
    <row r="246" spans="1:29" s="1" customFormat="1" ht="13.15" customHeight="1">
      <c r="C246" s="323"/>
      <c r="D246" s="1380" t="s">
        <v>2785</v>
      </c>
      <c r="E246" s="1308"/>
      <c r="F246" s="1309"/>
      <c r="G246" s="1236"/>
      <c r="H246" s="1239"/>
      <c r="I246" s="1239"/>
      <c r="J246" s="1240"/>
      <c r="L246" s="6"/>
      <c r="M246" s="245"/>
      <c r="N246" s="6"/>
      <c r="O246" s="246"/>
      <c r="P246" s="246"/>
      <c r="Q246" s="246"/>
      <c r="R246" s="246"/>
      <c r="S246" s="246"/>
      <c r="T246" s="6"/>
      <c r="U246" s="6"/>
      <c r="V246" s="6"/>
      <c r="W246" s="6"/>
      <c r="X246" s="6"/>
      <c r="Y246" s="6"/>
      <c r="Z246" s="6"/>
      <c r="AA246" s="4"/>
      <c r="AB246" s="4"/>
      <c r="AC246" s="4"/>
    </row>
    <row r="247" spans="1:29" s="1" customFormat="1" ht="13.15" customHeight="1">
      <c r="D247" s="1379" t="s">
        <v>15</v>
      </c>
      <c r="E247" s="1316"/>
      <c r="F247" s="1317"/>
      <c r="G247" s="1236"/>
      <c r="H247" s="1239"/>
      <c r="I247" s="1239"/>
      <c r="J247" s="1240"/>
      <c r="L247" s="6"/>
      <c r="M247" s="245"/>
      <c r="N247" s="6"/>
      <c r="O247" s="246"/>
      <c r="P247" s="246"/>
      <c r="Q247" s="246"/>
      <c r="R247" s="246"/>
      <c r="S247" s="246"/>
      <c r="T247" s="6"/>
      <c r="U247" s="6"/>
      <c r="V247" s="6"/>
      <c r="W247" s="6"/>
      <c r="X247" s="6"/>
      <c r="Y247" s="6"/>
      <c r="Z247" s="6"/>
      <c r="AA247" s="4"/>
      <c r="AB247" s="4"/>
      <c r="AC247" s="4"/>
    </row>
    <row r="248" spans="1:29" s="1" customFormat="1" ht="13.15" customHeight="1">
      <c r="D248" s="1380" t="s">
        <v>2784</v>
      </c>
      <c r="E248" s="1308"/>
      <c r="F248" s="1309"/>
      <c r="G248" s="1236"/>
      <c r="H248" s="1239"/>
      <c r="I248" s="1239"/>
      <c r="J248" s="1240"/>
      <c r="L248" s="6"/>
      <c r="M248" s="245"/>
      <c r="N248" s="6"/>
      <c r="O248" s="246"/>
      <c r="P248" s="246"/>
      <c r="Q248" s="246"/>
      <c r="R248" s="246"/>
      <c r="S248" s="246"/>
      <c r="T248" s="6"/>
      <c r="U248" s="6"/>
      <c r="V248" s="6"/>
      <c r="W248" s="6"/>
      <c r="X248" s="6"/>
      <c r="Y248" s="6"/>
      <c r="Z248" s="6"/>
      <c r="AA248" s="4"/>
      <c r="AB248" s="4"/>
      <c r="AC248" s="4"/>
    </row>
    <row r="249" spans="1:29" s="1" customFormat="1">
      <c r="D249" s="1380" t="s">
        <v>253</v>
      </c>
      <c r="E249" s="1381"/>
      <c r="F249" s="1382"/>
      <c r="G249" s="1236"/>
      <c r="H249" s="1239"/>
      <c r="I249" s="1239"/>
      <c r="J249" s="1240"/>
      <c r="L249" s="409"/>
      <c r="M249" s="409"/>
      <c r="N249" s="409"/>
      <c r="O249" s="409"/>
      <c r="P249" s="409"/>
      <c r="Q249" s="409"/>
      <c r="R249" s="409"/>
      <c r="S249" s="409"/>
    </row>
    <row r="250" spans="1:29" s="1" customFormat="1">
      <c r="D250" s="1366" t="s">
        <v>2783</v>
      </c>
      <c r="E250" s="1367"/>
      <c r="F250" s="1368"/>
      <c r="G250" s="1369"/>
      <c r="H250" s="1370"/>
      <c r="I250" s="1370"/>
      <c r="J250" s="1371"/>
      <c r="L250" s="409"/>
      <c r="M250" s="409"/>
      <c r="N250" s="409"/>
      <c r="O250" s="409"/>
      <c r="P250" s="409"/>
      <c r="Q250" s="409"/>
      <c r="R250" s="409"/>
      <c r="S250" s="409"/>
    </row>
    <row r="251" spans="1:29" s="1" customFormat="1" ht="7.5" customHeight="1">
      <c r="L251" s="409"/>
      <c r="M251" s="409"/>
      <c r="N251" s="409"/>
      <c r="O251" s="409"/>
      <c r="P251" s="409"/>
      <c r="Q251" s="409"/>
      <c r="R251" s="409"/>
      <c r="S251" s="409"/>
    </row>
    <row r="252" spans="1:29">
      <c r="A252" s="1"/>
      <c r="B252" s="1"/>
      <c r="C252" s="323" t="s">
        <v>278</v>
      </c>
      <c r="D252" s="1383" t="s">
        <v>2786</v>
      </c>
      <c r="E252" s="1299"/>
      <c r="F252" s="1300"/>
      <c r="G252" s="1244"/>
      <c r="H252" s="1245"/>
      <c r="I252" s="1245"/>
      <c r="J252" s="1246"/>
      <c r="K252" s="1"/>
      <c r="L252" s="1"/>
    </row>
    <row r="253" spans="1:29" s="1" customFormat="1" ht="13.15" customHeight="1">
      <c r="C253" s="323"/>
      <c r="D253" s="1380" t="s">
        <v>2785</v>
      </c>
      <c r="E253" s="1308"/>
      <c r="F253" s="1309"/>
      <c r="G253" s="1236"/>
      <c r="H253" s="1239"/>
      <c r="I253" s="1239"/>
      <c r="J253" s="1240"/>
      <c r="L253" s="6"/>
      <c r="M253" s="245"/>
      <c r="N253" s="6"/>
      <c r="O253" s="246"/>
      <c r="P253" s="246"/>
      <c r="Q253" s="246"/>
      <c r="R253" s="246"/>
      <c r="S253" s="246"/>
      <c r="T253" s="6"/>
      <c r="U253" s="6"/>
      <c r="V253" s="6"/>
      <c r="W253" s="6"/>
      <c r="X253" s="6"/>
      <c r="Y253" s="6"/>
      <c r="Z253" s="6"/>
      <c r="AA253" s="4"/>
      <c r="AB253" s="4"/>
      <c r="AC253" s="4"/>
    </row>
    <row r="254" spans="1:29" s="1" customFormat="1" ht="13.15" customHeight="1">
      <c r="D254" s="1379" t="s">
        <v>15</v>
      </c>
      <c r="E254" s="1316"/>
      <c r="F254" s="1317"/>
      <c r="G254" s="1236"/>
      <c r="H254" s="1239"/>
      <c r="I254" s="1239"/>
      <c r="J254" s="1240"/>
      <c r="L254" s="6"/>
      <c r="M254" s="245"/>
      <c r="N254" s="6"/>
      <c r="O254" s="246"/>
      <c r="P254" s="246"/>
      <c r="Q254" s="246"/>
      <c r="R254" s="246"/>
      <c r="S254" s="246"/>
      <c r="T254" s="6"/>
      <c r="U254" s="6"/>
      <c r="V254" s="6"/>
      <c r="W254" s="6"/>
      <c r="X254" s="6"/>
      <c r="Y254" s="6"/>
      <c r="Z254" s="6"/>
      <c r="AA254" s="4"/>
      <c r="AB254" s="4"/>
      <c r="AC254" s="4"/>
    </row>
    <row r="255" spans="1:29" s="1" customFormat="1" ht="13.15" customHeight="1">
      <c r="D255" s="1380" t="s">
        <v>2784</v>
      </c>
      <c r="E255" s="1308"/>
      <c r="F255" s="1309"/>
      <c r="G255" s="1236"/>
      <c r="H255" s="1239"/>
      <c r="I255" s="1239"/>
      <c r="J255" s="1240"/>
      <c r="L255" s="6"/>
      <c r="M255" s="245"/>
      <c r="N255" s="6"/>
      <c r="O255" s="246"/>
      <c r="P255" s="246"/>
      <c r="Q255" s="246"/>
      <c r="R255" s="246"/>
      <c r="S255" s="246"/>
      <c r="T255" s="6"/>
      <c r="U255" s="6"/>
      <c r="V255" s="6"/>
      <c r="W255" s="6"/>
      <c r="X255" s="6"/>
      <c r="Y255" s="6"/>
      <c r="Z255" s="6"/>
      <c r="AA255" s="4"/>
      <c r="AB255" s="4"/>
      <c r="AC255" s="4"/>
    </row>
    <row r="256" spans="1:29" s="1" customFormat="1">
      <c r="D256" s="1380" t="s">
        <v>253</v>
      </c>
      <c r="E256" s="1381"/>
      <c r="F256" s="1382"/>
      <c r="G256" s="1236"/>
      <c r="H256" s="1239"/>
      <c r="I256" s="1239"/>
      <c r="J256" s="1240"/>
      <c r="L256" s="409"/>
      <c r="M256" s="409"/>
      <c r="N256" s="409"/>
      <c r="O256" s="409"/>
      <c r="P256" s="409"/>
      <c r="Q256" s="409"/>
      <c r="R256" s="409"/>
      <c r="S256" s="409"/>
    </row>
    <row r="257" spans="1:29" s="1" customFormat="1">
      <c r="D257" s="1366" t="s">
        <v>2783</v>
      </c>
      <c r="E257" s="1367"/>
      <c r="F257" s="1368"/>
      <c r="G257" s="1369"/>
      <c r="H257" s="1370"/>
      <c r="I257" s="1370"/>
      <c r="J257" s="1371"/>
      <c r="L257" s="409"/>
      <c r="M257" s="409"/>
      <c r="N257" s="409"/>
      <c r="O257" s="409"/>
      <c r="P257" s="409"/>
      <c r="Q257" s="409"/>
      <c r="R257" s="409"/>
      <c r="S257" s="409"/>
    </row>
    <row r="258" spans="1:29" s="1" customFormat="1" ht="7.5" customHeight="1">
      <c r="L258" s="409"/>
      <c r="M258" s="409"/>
      <c r="N258" s="409"/>
      <c r="O258" s="409"/>
      <c r="P258" s="409"/>
      <c r="Q258" s="409"/>
      <c r="R258" s="409"/>
      <c r="S258" s="409"/>
    </row>
    <row r="259" spans="1:29">
      <c r="A259" s="1"/>
      <c r="B259" s="1"/>
      <c r="C259" s="323" t="s">
        <v>2268</v>
      </c>
      <c r="D259" s="1383" t="s">
        <v>2786</v>
      </c>
      <c r="E259" s="1299"/>
      <c r="F259" s="1300"/>
      <c r="G259" s="1244"/>
      <c r="H259" s="1245"/>
      <c r="I259" s="1245"/>
      <c r="J259" s="1246"/>
      <c r="K259" s="1"/>
      <c r="L259" s="1"/>
    </row>
    <row r="260" spans="1:29" s="1" customFormat="1" ht="13.15" customHeight="1">
      <c r="C260" s="323"/>
      <c r="D260" s="1380" t="s">
        <v>2785</v>
      </c>
      <c r="E260" s="1308"/>
      <c r="F260" s="1309"/>
      <c r="G260" s="1236"/>
      <c r="H260" s="1239"/>
      <c r="I260" s="1239"/>
      <c r="J260" s="1240"/>
      <c r="L260" s="6"/>
      <c r="M260" s="245"/>
      <c r="N260" s="6"/>
      <c r="O260" s="246"/>
      <c r="P260" s="246"/>
      <c r="Q260" s="246"/>
      <c r="R260" s="246"/>
      <c r="S260" s="246"/>
      <c r="T260" s="6"/>
      <c r="U260" s="6"/>
      <c r="V260" s="6"/>
      <c r="W260" s="6"/>
      <c r="X260" s="6"/>
      <c r="Y260" s="6"/>
      <c r="Z260" s="6"/>
      <c r="AA260" s="4"/>
      <c r="AB260" s="4"/>
      <c r="AC260" s="4"/>
    </row>
    <row r="261" spans="1:29" s="1" customFormat="1" ht="13.15" customHeight="1">
      <c r="D261" s="1379" t="s">
        <v>15</v>
      </c>
      <c r="E261" s="1316"/>
      <c r="F261" s="1317"/>
      <c r="G261" s="1236"/>
      <c r="H261" s="1239"/>
      <c r="I261" s="1239"/>
      <c r="J261" s="1240"/>
      <c r="L261" s="6"/>
      <c r="M261" s="245"/>
      <c r="N261" s="6"/>
      <c r="O261" s="246"/>
      <c r="P261" s="246"/>
      <c r="Q261" s="246"/>
      <c r="R261" s="246"/>
      <c r="S261" s="246"/>
      <c r="T261" s="6"/>
      <c r="U261" s="6"/>
      <c r="V261" s="6"/>
      <c r="W261" s="6"/>
      <c r="X261" s="6"/>
      <c r="Y261" s="6"/>
      <c r="Z261" s="6"/>
      <c r="AA261" s="4"/>
      <c r="AB261" s="4"/>
      <c r="AC261" s="4"/>
    </row>
    <row r="262" spans="1:29" s="1" customFormat="1" ht="13.15" customHeight="1">
      <c r="D262" s="1380" t="s">
        <v>2784</v>
      </c>
      <c r="E262" s="1308"/>
      <c r="F262" s="1309"/>
      <c r="G262" s="1236"/>
      <c r="H262" s="1239"/>
      <c r="I262" s="1239"/>
      <c r="J262" s="1240"/>
      <c r="L262" s="6"/>
      <c r="M262" s="245"/>
      <c r="N262" s="6"/>
      <c r="O262" s="246"/>
      <c r="P262" s="246"/>
      <c r="Q262" s="246"/>
      <c r="R262" s="246"/>
      <c r="S262" s="246"/>
      <c r="T262" s="6"/>
      <c r="U262" s="6"/>
      <c r="V262" s="6"/>
      <c r="W262" s="6"/>
      <c r="X262" s="6"/>
      <c r="Y262" s="6"/>
      <c r="Z262" s="6"/>
      <c r="AA262" s="4"/>
      <c r="AB262" s="4"/>
      <c r="AC262" s="4"/>
    </row>
    <row r="263" spans="1:29" s="1" customFormat="1">
      <c r="D263" s="1380" t="s">
        <v>253</v>
      </c>
      <c r="E263" s="1381"/>
      <c r="F263" s="1382"/>
      <c r="G263" s="1236"/>
      <c r="H263" s="1239"/>
      <c r="I263" s="1239"/>
      <c r="J263" s="1240"/>
      <c r="L263" s="409"/>
      <c r="M263" s="409"/>
      <c r="N263" s="409"/>
      <c r="O263" s="409"/>
      <c r="P263" s="409"/>
      <c r="Q263" s="409"/>
      <c r="R263" s="409"/>
      <c r="S263" s="409"/>
    </row>
    <row r="264" spans="1:29" s="1" customFormat="1">
      <c r="D264" s="1366" t="s">
        <v>2783</v>
      </c>
      <c r="E264" s="1367"/>
      <c r="F264" s="1368"/>
      <c r="G264" s="1369"/>
      <c r="H264" s="1370"/>
      <c r="I264" s="1370"/>
      <c r="J264" s="1371"/>
      <c r="L264" s="409"/>
      <c r="M264" s="409"/>
      <c r="N264" s="409"/>
      <c r="O264" s="409"/>
      <c r="P264" s="409"/>
      <c r="Q264" s="409"/>
      <c r="R264" s="409"/>
      <c r="S264" s="409"/>
    </row>
    <row r="265" spans="1:29" s="1" customFormat="1" ht="7.5" customHeight="1">
      <c r="L265" s="409"/>
      <c r="M265" s="409"/>
      <c r="N265" s="409"/>
      <c r="O265" s="409"/>
      <c r="P265" s="409"/>
      <c r="Q265" s="409"/>
      <c r="R265" s="409"/>
      <c r="S265" s="409"/>
    </row>
    <row r="266" spans="1:29" s="1" customFormat="1" ht="18" customHeight="1">
      <c r="B266" s="1" t="s">
        <v>2828</v>
      </c>
      <c r="L266" s="409"/>
      <c r="M266" s="6"/>
      <c r="N266" s="409"/>
      <c r="O266" s="409"/>
      <c r="P266" s="409"/>
      <c r="Q266" s="409"/>
      <c r="R266" s="409"/>
      <c r="S266" s="409"/>
    </row>
    <row r="267" spans="1:29">
      <c r="A267" s="1"/>
      <c r="B267" s="1"/>
      <c r="C267" s="323" t="s">
        <v>277</v>
      </c>
      <c r="D267" s="1383" t="s">
        <v>2786</v>
      </c>
      <c r="E267" s="1299"/>
      <c r="F267" s="1300"/>
      <c r="G267" s="1244"/>
      <c r="H267" s="1245"/>
      <c r="I267" s="1245"/>
      <c r="J267" s="1246"/>
      <c r="K267" s="1"/>
      <c r="L267" s="1"/>
    </row>
    <row r="268" spans="1:29" s="1" customFormat="1" ht="13.15" customHeight="1">
      <c r="C268" s="323"/>
      <c r="D268" s="1380" t="s">
        <v>2785</v>
      </c>
      <c r="E268" s="1308"/>
      <c r="F268" s="1309"/>
      <c r="G268" s="1236"/>
      <c r="H268" s="1239"/>
      <c r="I268" s="1239"/>
      <c r="J268" s="1240"/>
      <c r="L268" s="6"/>
      <c r="M268" s="245"/>
      <c r="N268" s="6"/>
      <c r="O268" s="246"/>
      <c r="P268" s="246"/>
      <c r="Q268" s="246"/>
      <c r="R268" s="246"/>
      <c r="S268" s="246"/>
      <c r="T268" s="6"/>
      <c r="U268" s="6"/>
      <c r="V268" s="6"/>
      <c r="W268" s="6"/>
      <c r="X268" s="6"/>
      <c r="Y268" s="6"/>
      <c r="Z268" s="6"/>
      <c r="AA268" s="4"/>
      <c r="AB268" s="4"/>
      <c r="AC268" s="4"/>
    </row>
    <row r="269" spans="1:29" s="1" customFormat="1" ht="13.15" customHeight="1">
      <c r="D269" s="1379" t="s">
        <v>15</v>
      </c>
      <c r="E269" s="1316"/>
      <c r="F269" s="1317"/>
      <c r="G269" s="1236"/>
      <c r="H269" s="1239"/>
      <c r="I269" s="1239"/>
      <c r="J269" s="1240"/>
      <c r="L269" s="6"/>
      <c r="M269" s="245"/>
      <c r="N269" s="6"/>
      <c r="O269" s="246"/>
      <c r="P269" s="246"/>
      <c r="Q269" s="246"/>
      <c r="R269" s="246"/>
      <c r="S269" s="246"/>
      <c r="T269" s="6"/>
      <c r="U269" s="6"/>
      <c r="V269" s="6"/>
      <c r="W269" s="6"/>
      <c r="X269" s="6"/>
      <c r="Y269" s="6"/>
      <c r="Z269" s="6"/>
      <c r="AA269" s="4"/>
      <c r="AB269" s="4"/>
      <c r="AC269" s="4"/>
    </row>
    <row r="270" spans="1:29" s="1" customFormat="1" ht="13.15" customHeight="1">
      <c r="D270" s="1380" t="s">
        <v>2784</v>
      </c>
      <c r="E270" s="1308"/>
      <c r="F270" s="1309"/>
      <c r="G270" s="1236"/>
      <c r="H270" s="1239"/>
      <c r="I270" s="1239"/>
      <c r="J270" s="1240"/>
      <c r="L270" s="6"/>
      <c r="M270" s="245"/>
      <c r="N270" s="6"/>
      <c r="O270" s="246"/>
      <c r="P270" s="246"/>
      <c r="Q270" s="246"/>
      <c r="R270" s="246"/>
      <c r="S270" s="246"/>
      <c r="T270" s="6"/>
      <c r="U270" s="6"/>
      <c r="V270" s="6"/>
      <c r="W270" s="6"/>
      <c r="X270" s="6"/>
      <c r="Y270" s="6"/>
      <c r="Z270" s="6"/>
      <c r="AA270" s="4"/>
      <c r="AB270" s="4"/>
      <c r="AC270" s="4"/>
    </row>
    <row r="271" spans="1:29" s="1" customFormat="1">
      <c r="D271" s="1380" t="s">
        <v>253</v>
      </c>
      <c r="E271" s="1381"/>
      <c r="F271" s="1382"/>
      <c r="G271" s="1236"/>
      <c r="H271" s="1239"/>
      <c r="I271" s="1239"/>
      <c r="J271" s="1240"/>
      <c r="L271" s="409"/>
      <c r="M271" s="409"/>
      <c r="N271" s="409"/>
      <c r="O271" s="409"/>
      <c r="P271" s="409"/>
      <c r="Q271" s="409"/>
      <c r="R271" s="409"/>
      <c r="S271" s="409"/>
    </row>
    <row r="272" spans="1:29" s="1" customFormat="1">
      <c r="D272" s="1366" t="s">
        <v>2783</v>
      </c>
      <c r="E272" s="1367"/>
      <c r="F272" s="1368"/>
      <c r="G272" s="1369"/>
      <c r="H272" s="1370"/>
      <c r="I272" s="1370"/>
      <c r="J272" s="1371"/>
      <c r="L272" s="409"/>
      <c r="M272" s="409"/>
      <c r="N272" s="409"/>
      <c r="O272" s="409"/>
      <c r="P272" s="409"/>
      <c r="Q272" s="409"/>
      <c r="R272" s="409"/>
      <c r="S272" s="409"/>
    </row>
    <row r="273" spans="1:29" s="1" customFormat="1" ht="7.5" customHeight="1">
      <c r="L273" s="409"/>
      <c r="M273" s="409"/>
      <c r="N273" s="409"/>
      <c r="O273" s="409"/>
      <c r="P273" s="409"/>
      <c r="Q273" s="409"/>
      <c r="R273" s="409"/>
      <c r="S273" s="409"/>
    </row>
    <row r="274" spans="1:29">
      <c r="A274" s="1"/>
      <c r="B274" s="1"/>
      <c r="C274" s="323" t="s">
        <v>278</v>
      </c>
      <c r="D274" s="1383" t="s">
        <v>2786</v>
      </c>
      <c r="E274" s="1299"/>
      <c r="F274" s="1300"/>
      <c r="G274" s="1244"/>
      <c r="H274" s="1245"/>
      <c r="I274" s="1245"/>
      <c r="J274" s="1246"/>
      <c r="K274" s="1"/>
      <c r="L274" s="1"/>
    </row>
    <row r="275" spans="1:29" s="1" customFormat="1" ht="13.15" customHeight="1">
      <c r="C275" s="323"/>
      <c r="D275" s="1380" t="s">
        <v>2785</v>
      </c>
      <c r="E275" s="1308"/>
      <c r="F275" s="1309"/>
      <c r="G275" s="1236"/>
      <c r="H275" s="1239"/>
      <c r="I275" s="1239"/>
      <c r="J275" s="1240"/>
      <c r="L275" s="6"/>
      <c r="M275" s="245"/>
      <c r="N275" s="6"/>
      <c r="O275" s="246"/>
      <c r="P275" s="246"/>
      <c r="Q275" s="246"/>
      <c r="R275" s="246"/>
      <c r="S275" s="246"/>
      <c r="T275" s="6"/>
      <c r="U275" s="6"/>
      <c r="V275" s="6"/>
      <c r="W275" s="6"/>
      <c r="X275" s="6"/>
      <c r="Y275" s="6"/>
      <c r="Z275" s="6"/>
      <c r="AA275" s="4"/>
      <c r="AB275" s="4"/>
      <c r="AC275" s="4"/>
    </row>
    <row r="276" spans="1:29" s="1" customFormat="1" ht="13.15" customHeight="1">
      <c r="D276" s="1379" t="s">
        <v>15</v>
      </c>
      <c r="E276" s="1316"/>
      <c r="F276" s="1317"/>
      <c r="G276" s="1236"/>
      <c r="H276" s="1239"/>
      <c r="I276" s="1239"/>
      <c r="J276" s="1240"/>
      <c r="L276" s="6"/>
      <c r="M276" s="245"/>
      <c r="N276" s="6"/>
      <c r="O276" s="246"/>
      <c r="P276" s="246"/>
      <c r="Q276" s="246"/>
      <c r="R276" s="246"/>
      <c r="S276" s="246"/>
      <c r="T276" s="6"/>
      <c r="U276" s="6"/>
      <c r="V276" s="6"/>
      <c r="W276" s="6"/>
      <c r="X276" s="6"/>
      <c r="Y276" s="6"/>
      <c r="Z276" s="6"/>
      <c r="AA276" s="4"/>
      <c r="AB276" s="4"/>
      <c r="AC276" s="4"/>
    </row>
    <row r="277" spans="1:29" s="1" customFormat="1" ht="13.15" customHeight="1">
      <c r="D277" s="1380" t="s">
        <v>2784</v>
      </c>
      <c r="E277" s="1308"/>
      <c r="F277" s="1309"/>
      <c r="G277" s="1236"/>
      <c r="H277" s="1239"/>
      <c r="I277" s="1239"/>
      <c r="J277" s="1240"/>
      <c r="L277" s="6"/>
      <c r="M277" s="245"/>
      <c r="N277" s="6"/>
      <c r="O277" s="246"/>
      <c r="P277" s="246"/>
      <c r="Q277" s="246"/>
      <c r="R277" s="246"/>
      <c r="S277" s="246"/>
      <c r="T277" s="6"/>
      <c r="U277" s="6"/>
      <c r="V277" s="6"/>
      <c r="W277" s="6"/>
      <c r="X277" s="6"/>
      <c r="Y277" s="6"/>
      <c r="Z277" s="6"/>
      <c r="AA277" s="4"/>
      <c r="AB277" s="4"/>
      <c r="AC277" s="4"/>
    </row>
    <row r="278" spans="1:29" s="1" customFormat="1">
      <c r="D278" s="1380" t="s">
        <v>253</v>
      </c>
      <c r="E278" s="1381"/>
      <c r="F278" s="1382"/>
      <c r="G278" s="1236"/>
      <c r="H278" s="1239"/>
      <c r="I278" s="1239"/>
      <c r="J278" s="1240"/>
      <c r="L278" s="409"/>
      <c r="M278" s="409"/>
      <c r="N278" s="409"/>
      <c r="O278" s="409"/>
      <c r="P278" s="409"/>
      <c r="Q278" s="409"/>
      <c r="R278" s="409"/>
      <c r="S278" s="409"/>
    </row>
    <row r="279" spans="1:29" s="1" customFormat="1">
      <c r="D279" s="1366" t="s">
        <v>2783</v>
      </c>
      <c r="E279" s="1367"/>
      <c r="F279" s="1368"/>
      <c r="G279" s="1369"/>
      <c r="H279" s="1370"/>
      <c r="I279" s="1370"/>
      <c r="J279" s="1371"/>
      <c r="L279" s="409"/>
      <c r="M279" s="409"/>
      <c r="N279" s="409"/>
      <c r="O279" s="409"/>
      <c r="P279" s="409"/>
      <c r="Q279" s="409"/>
      <c r="R279" s="409"/>
      <c r="S279" s="409"/>
    </row>
    <row r="280" spans="1:29" s="1" customFormat="1" ht="7.5" customHeight="1">
      <c r="L280" s="409"/>
      <c r="M280" s="409"/>
      <c r="N280" s="409"/>
      <c r="O280" s="409"/>
      <c r="P280" s="409"/>
      <c r="Q280" s="409"/>
      <c r="R280" s="409"/>
      <c r="S280" s="409"/>
    </row>
    <row r="281" spans="1:29">
      <c r="A281" s="1"/>
      <c r="B281" s="1"/>
      <c r="C281" s="323" t="s">
        <v>2268</v>
      </c>
      <c r="D281" s="1383" t="s">
        <v>2786</v>
      </c>
      <c r="E281" s="1299"/>
      <c r="F281" s="1300"/>
      <c r="G281" s="1244"/>
      <c r="H281" s="1245"/>
      <c r="I281" s="1245"/>
      <c r="J281" s="1246"/>
      <c r="K281" s="1"/>
      <c r="L281" s="1"/>
    </row>
    <row r="282" spans="1:29" s="1" customFormat="1" ht="13.15" customHeight="1">
      <c r="C282" s="323"/>
      <c r="D282" s="1380" t="s">
        <v>2785</v>
      </c>
      <c r="E282" s="1308"/>
      <c r="F282" s="1309"/>
      <c r="G282" s="1236"/>
      <c r="H282" s="1239"/>
      <c r="I282" s="1239"/>
      <c r="J282" s="1240"/>
      <c r="L282" s="6"/>
      <c r="M282" s="245"/>
      <c r="N282" s="6"/>
      <c r="O282" s="246"/>
      <c r="P282" s="246"/>
      <c r="Q282" s="246"/>
      <c r="R282" s="246"/>
      <c r="S282" s="246"/>
      <c r="T282" s="6"/>
      <c r="U282" s="6"/>
      <c r="V282" s="6"/>
      <c r="W282" s="6"/>
      <c r="X282" s="6"/>
      <c r="Y282" s="6"/>
      <c r="Z282" s="6"/>
      <c r="AA282" s="4"/>
      <c r="AB282" s="4"/>
      <c r="AC282" s="4"/>
    </row>
    <row r="283" spans="1:29" s="1" customFormat="1" ht="13.15" customHeight="1">
      <c r="D283" s="1379" t="s">
        <v>15</v>
      </c>
      <c r="E283" s="1316"/>
      <c r="F283" s="1317"/>
      <c r="G283" s="1236"/>
      <c r="H283" s="1239"/>
      <c r="I283" s="1239"/>
      <c r="J283" s="1240"/>
      <c r="L283" s="6"/>
      <c r="M283" s="245"/>
      <c r="N283" s="6"/>
      <c r="O283" s="246"/>
      <c r="P283" s="246"/>
      <c r="Q283" s="246"/>
      <c r="R283" s="246"/>
      <c r="S283" s="246"/>
      <c r="T283" s="6"/>
      <c r="U283" s="6"/>
      <c r="V283" s="6"/>
      <c r="W283" s="6"/>
      <c r="X283" s="6"/>
      <c r="Y283" s="6"/>
      <c r="Z283" s="6"/>
      <c r="AA283" s="4"/>
      <c r="AB283" s="4"/>
      <c r="AC283" s="4"/>
    </row>
    <row r="284" spans="1:29" s="1" customFormat="1" ht="13.15" customHeight="1">
      <c r="D284" s="1380" t="s">
        <v>2784</v>
      </c>
      <c r="E284" s="1308"/>
      <c r="F284" s="1309"/>
      <c r="G284" s="1236"/>
      <c r="H284" s="1239"/>
      <c r="I284" s="1239"/>
      <c r="J284" s="1240"/>
      <c r="L284" s="6"/>
      <c r="M284" s="245"/>
      <c r="N284" s="6"/>
      <c r="O284" s="246"/>
      <c r="P284" s="246"/>
      <c r="Q284" s="246"/>
      <c r="R284" s="246"/>
      <c r="S284" s="246"/>
      <c r="T284" s="6"/>
      <c r="U284" s="6"/>
      <c r="V284" s="6"/>
      <c r="W284" s="6"/>
      <c r="X284" s="6"/>
      <c r="Y284" s="6"/>
      <c r="Z284" s="6"/>
      <c r="AA284" s="4"/>
      <c r="AB284" s="4"/>
      <c r="AC284" s="4"/>
    </row>
    <row r="285" spans="1:29" s="1" customFormat="1">
      <c r="D285" s="1380" t="s">
        <v>253</v>
      </c>
      <c r="E285" s="1381"/>
      <c r="F285" s="1382"/>
      <c r="G285" s="1236"/>
      <c r="H285" s="1239"/>
      <c r="I285" s="1239"/>
      <c r="J285" s="1240"/>
      <c r="L285" s="409"/>
      <c r="M285" s="409"/>
      <c r="N285" s="409"/>
      <c r="O285" s="409"/>
      <c r="P285" s="409"/>
      <c r="Q285" s="409"/>
      <c r="R285" s="409"/>
      <c r="S285" s="409"/>
    </row>
    <row r="286" spans="1:29" s="1" customFormat="1">
      <c r="D286" s="1366" t="s">
        <v>2783</v>
      </c>
      <c r="E286" s="1367"/>
      <c r="F286" s="1368"/>
      <c r="G286" s="1369"/>
      <c r="H286" s="1370"/>
      <c r="I286" s="1370"/>
      <c r="J286" s="1371"/>
      <c r="L286" s="409"/>
      <c r="M286" s="409"/>
      <c r="N286" s="409"/>
      <c r="O286" s="409"/>
      <c r="P286" s="409"/>
      <c r="Q286" s="409"/>
      <c r="R286" s="409"/>
      <c r="S286" s="409"/>
    </row>
    <row r="287" spans="1:29" s="5" customFormat="1" ht="9.6" customHeight="1">
      <c r="L287" s="409"/>
      <c r="M287" s="409"/>
      <c r="N287" s="409"/>
      <c r="O287" s="409"/>
      <c r="P287" s="409"/>
      <c r="Q287" s="409"/>
      <c r="R287" s="409"/>
      <c r="S287" s="409"/>
    </row>
    <row r="288" spans="1:29" s="5" customFormat="1" ht="12" customHeight="1">
      <c r="B288" s="425" t="s">
        <v>286</v>
      </c>
      <c r="D288" s="453"/>
      <c r="E288" s="453"/>
      <c r="F288" s="459"/>
      <c r="G288" s="453"/>
      <c r="H288" s="453"/>
      <c r="I288" s="453"/>
      <c r="J288" s="453"/>
      <c r="K288" s="453"/>
      <c r="L288" s="471"/>
      <c r="M288" s="471"/>
      <c r="N288" s="471"/>
      <c r="O288" s="471"/>
      <c r="P288" s="471"/>
      <c r="Q288" s="471"/>
      <c r="R288" s="471"/>
      <c r="S288" s="471"/>
      <c r="T288" s="453"/>
    </row>
    <row r="289" spans="2:19" s="5" customFormat="1" ht="18" customHeight="1">
      <c r="B289" s="5" t="s">
        <v>270</v>
      </c>
      <c r="D289" s="472"/>
      <c r="J289" s="473"/>
      <c r="L289" s="409"/>
      <c r="M289" s="409"/>
      <c r="N289" s="409"/>
      <c r="O289" s="409"/>
      <c r="P289" s="409"/>
      <c r="Q289" s="409"/>
      <c r="R289" s="409"/>
      <c r="S289" s="409"/>
    </row>
    <row r="290" spans="2:19" s="1" customFormat="1" ht="13.5" customHeight="1">
      <c r="D290" s="323"/>
      <c r="H290" s="474" t="s">
        <v>2782</v>
      </c>
      <c r="I290" s="475" t="str">
        <f>IF(G177&lt;&gt;"気体","kg","N㎥")</f>
        <v>kg</v>
      </c>
      <c r="J290" s="367" t="s">
        <v>2781</v>
      </c>
      <c r="L290" s="409"/>
      <c r="M290" s="409"/>
      <c r="N290" s="409"/>
      <c r="O290" s="409"/>
      <c r="P290" s="409"/>
      <c r="Q290" s="409"/>
      <c r="R290" s="409"/>
      <c r="S290" s="409"/>
    </row>
    <row r="291" spans="2:19" s="1" customFormat="1" ht="30" customHeight="1">
      <c r="B291" s="1372" t="s">
        <v>2780</v>
      </c>
      <c r="C291" s="1372"/>
      <c r="D291" s="1372" t="s">
        <v>2779</v>
      </c>
      <c r="E291" s="1374" t="s">
        <v>2778</v>
      </c>
      <c r="F291" s="1375"/>
      <c r="G291" s="1375"/>
      <c r="H291" s="1375"/>
      <c r="I291" s="1375"/>
      <c r="J291" s="1376"/>
      <c r="L291" s="409"/>
      <c r="M291" s="409"/>
      <c r="N291" s="409"/>
      <c r="O291" s="409"/>
      <c r="P291" s="409"/>
      <c r="Q291" s="409"/>
      <c r="R291" s="409"/>
      <c r="S291" s="409"/>
    </row>
    <row r="292" spans="2:19" s="1" customFormat="1" ht="30" customHeight="1">
      <c r="B292" s="1373"/>
      <c r="C292" s="1373"/>
      <c r="D292" s="1373"/>
      <c r="E292" s="20"/>
      <c r="F292" s="20"/>
      <c r="G292" s="20"/>
      <c r="H292" s="20"/>
      <c r="I292" s="20"/>
      <c r="J292" s="476" t="s">
        <v>2777</v>
      </c>
      <c r="L292" s="409"/>
      <c r="M292" s="409"/>
      <c r="N292" s="409"/>
      <c r="O292" s="409"/>
      <c r="P292" s="409"/>
      <c r="Q292" s="409"/>
      <c r="R292" s="409"/>
      <c r="S292" s="409"/>
    </row>
    <row r="293" spans="2:19" s="1" customFormat="1" ht="30" customHeight="1">
      <c r="B293" s="1377" t="s">
        <v>2776</v>
      </c>
      <c r="C293" s="1378"/>
      <c r="D293" s="21"/>
      <c r="E293" s="21"/>
      <c r="F293" s="21"/>
      <c r="G293" s="21"/>
      <c r="H293" s="21"/>
      <c r="I293" s="21"/>
      <c r="J293" s="477">
        <f t="shared" ref="J293:J307" si="0">SUM(E293:I293)</f>
        <v>0</v>
      </c>
      <c r="L293" s="409"/>
      <c r="M293" s="409"/>
      <c r="N293" s="409"/>
      <c r="O293" s="409"/>
      <c r="P293" s="409"/>
      <c r="Q293" s="409"/>
      <c r="R293" s="409"/>
      <c r="S293" s="409"/>
    </row>
    <row r="294" spans="2:19" s="1" customFormat="1" ht="30" customHeight="1">
      <c r="B294" s="1362" t="s">
        <v>2775</v>
      </c>
      <c r="C294" s="1363"/>
      <c r="D294" s="22"/>
      <c r="E294" s="22"/>
      <c r="F294" s="22"/>
      <c r="G294" s="22"/>
      <c r="H294" s="22"/>
      <c r="I294" s="22"/>
      <c r="J294" s="478">
        <f t="shared" si="0"/>
        <v>0</v>
      </c>
      <c r="L294" s="409"/>
      <c r="M294" s="409"/>
      <c r="N294" s="409"/>
      <c r="O294" s="409"/>
      <c r="P294" s="409"/>
      <c r="Q294" s="409"/>
      <c r="R294" s="409"/>
      <c r="S294" s="409"/>
    </row>
    <row r="295" spans="2:19" s="1" customFormat="1" ht="30" customHeight="1">
      <c r="B295" s="1362" t="s">
        <v>2774</v>
      </c>
      <c r="C295" s="1363"/>
      <c r="D295" s="22"/>
      <c r="E295" s="22"/>
      <c r="F295" s="22"/>
      <c r="G295" s="22"/>
      <c r="H295" s="22"/>
      <c r="I295" s="22"/>
      <c r="J295" s="478">
        <f t="shared" si="0"/>
        <v>0</v>
      </c>
      <c r="L295" s="409"/>
      <c r="M295" s="409"/>
      <c r="N295" s="409"/>
      <c r="O295" s="409"/>
      <c r="P295" s="409"/>
      <c r="Q295" s="409"/>
      <c r="R295" s="409"/>
      <c r="S295" s="409"/>
    </row>
    <row r="296" spans="2:19" s="1" customFormat="1" ht="30" customHeight="1">
      <c r="B296" s="1362" t="s">
        <v>2773</v>
      </c>
      <c r="C296" s="1363"/>
      <c r="D296" s="22"/>
      <c r="E296" s="22"/>
      <c r="F296" s="22"/>
      <c r="G296" s="22"/>
      <c r="H296" s="22"/>
      <c r="I296" s="22"/>
      <c r="J296" s="478">
        <f t="shared" si="0"/>
        <v>0</v>
      </c>
      <c r="L296" s="409"/>
      <c r="M296" s="409"/>
      <c r="N296" s="409"/>
      <c r="O296" s="409"/>
      <c r="P296" s="409"/>
      <c r="Q296" s="409"/>
      <c r="R296" s="409"/>
      <c r="S296" s="409"/>
    </row>
    <row r="297" spans="2:19" s="1" customFormat="1" ht="30" customHeight="1">
      <c r="B297" s="1362" t="s">
        <v>2772</v>
      </c>
      <c r="C297" s="1363"/>
      <c r="D297" s="22"/>
      <c r="E297" s="22"/>
      <c r="F297" s="22"/>
      <c r="G297" s="22"/>
      <c r="H297" s="22"/>
      <c r="I297" s="22"/>
      <c r="J297" s="478">
        <f t="shared" si="0"/>
        <v>0</v>
      </c>
      <c r="L297" s="409"/>
      <c r="M297" s="409"/>
      <c r="N297" s="409"/>
      <c r="O297" s="409"/>
      <c r="P297" s="409"/>
      <c r="Q297" s="409"/>
      <c r="R297" s="409"/>
      <c r="S297" s="409"/>
    </row>
    <row r="298" spans="2:19" s="1" customFormat="1" ht="30" customHeight="1">
      <c r="B298" s="1362" t="s">
        <v>2771</v>
      </c>
      <c r="C298" s="1363"/>
      <c r="D298" s="22"/>
      <c r="E298" s="22"/>
      <c r="F298" s="22"/>
      <c r="G298" s="22"/>
      <c r="H298" s="22"/>
      <c r="I298" s="22"/>
      <c r="J298" s="478">
        <f t="shared" si="0"/>
        <v>0</v>
      </c>
      <c r="L298" s="409"/>
      <c r="M298" s="409"/>
      <c r="N298" s="409"/>
      <c r="O298" s="409"/>
      <c r="P298" s="409"/>
      <c r="Q298" s="409"/>
      <c r="R298" s="409"/>
      <c r="S298" s="409"/>
    </row>
    <row r="299" spans="2:19" s="1" customFormat="1" ht="30" customHeight="1">
      <c r="B299" s="1362" t="s">
        <v>2770</v>
      </c>
      <c r="C299" s="1363"/>
      <c r="D299" s="22"/>
      <c r="E299" s="22"/>
      <c r="F299" s="22"/>
      <c r="G299" s="22"/>
      <c r="H299" s="22"/>
      <c r="I299" s="22"/>
      <c r="J299" s="478">
        <f t="shared" si="0"/>
        <v>0</v>
      </c>
      <c r="L299" s="409"/>
      <c r="M299" s="409"/>
      <c r="N299" s="409"/>
      <c r="O299" s="409"/>
      <c r="P299" s="409"/>
      <c r="Q299" s="409"/>
      <c r="R299" s="409"/>
      <c r="S299" s="409"/>
    </row>
    <row r="300" spans="2:19" s="1" customFormat="1" ht="30" customHeight="1">
      <c r="B300" s="1362" t="s">
        <v>2769</v>
      </c>
      <c r="C300" s="1363"/>
      <c r="D300" s="22"/>
      <c r="E300" s="22"/>
      <c r="F300" s="22"/>
      <c r="G300" s="22"/>
      <c r="H300" s="22"/>
      <c r="I300" s="22"/>
      <c r="J300" s="478">
        <f t="shared" si="0"/>
        <v>0</v>
      </c>
      <c r="L300" s="409"/>
      <c r="M300" s="409"/>
      <c r="N300" s="409"/>
      <c r="O300" s="409"/>
      <c r="P300" s="409"/>
      <c r="Q300" s="409"/>
      <c r="R300" s="409"/>
      <c r="S300" s="409"/>
    </row>
    <row r="301" spans="2:19" s="1" customFormat="1" ht="30" customHeight="1">
      <c r="B301" s="1362" t="s">
        <v>2768</v>
      </c>
      <c r="C301" s="1363"/>
      <c r="D301" s="22"/>
      <c r="E301" s="22"/>
      <c r="F301" s="22"/>
      <c r="G301" s="22"/>
      <c r="H301" s="22"/>
      <c r="I301" s="22"/>
      <c r="J301" s="478">
        <f t="shared" si="0"/>
        <v>0</v>
      </c>
      <c r="L301" s="409"/>
      <c r="M301" s="409"/>
      <c r="N301" s="409"/>
      <c r="O301" s="409"/>
      <c r="P301" s="409"/>
      <c r="Q301" s="409"/>
      <c r="R301" s="409"/>
      <c r="S301" s="409"/>
    </row>
    <row r="302" spans="2:19" s="1" customFormat="1" ht="30" customHeight="1">
      <c r="B302" s="1362" t="s">
        <v>2767</v>
      </c>
      <c r="C302" s="1363"/>
      <c r="D302" s="22"/>
      <c r="E302" s="22"/>
      <c r="F302" s="22"/>
      <c r="G302" s="22"/>
      <c r="H302" s="22"/>
      <c r="I302" s="22"/>
      <c r="J302" s="478">
        <f t="shared" si="0"/>
        <v>0</v>
      </c>
      <c r="L302" s="409"/>
      <c r="M302" s="409"/>
      <c r="N302" s="409"/>
      <c r="O302" s="409"/>
      <c r="P302" s="409"/>
      <c r="Q302" s="409"/>
      <c r="R302" s="409"/>
      <c r="S302" s="409"/>
    </row>
    <row r="303" spans="2:19" s="1" customFormat="1" ht="30" customHeight="1">
      <c r="B303" s="1362" t="s">
        <v>2766</v>
      </c>
      <c r="C303" s="1363"/>
      <c r="D303" s="22"/>
      <c r="E303" s="22"/>
      <c r="F303" s="22"/>
      <c r="G303" s="22"/>
      <c r="H303" s="22"/>
      <c r="I303" s="22"/>
      <c r="J303" s="478">
        <f t="shared" si="0"/>
        <v>0</v>
      </c>
      <c r="L303" s="409"/>
      <c r="M303" s="409"/>
      <c r="N303" s="409"/>
      <c r="O303" s="409"/>
      <c r="P303" s="409"/>
      <c r="Q303" s="409"/>
      <c r="R303" s="409"/>
      <c r="S303" s="409"/>
    </row>
    <row r="304" spans="2:19" s="1" customFormat="1" ht="30" customHeight="1">
      <c r="B304" s="1362" t="s">
        <v>2765</v>
      </c>
      <c r="C304" s="1363"/>
      <c r="D304" s="22"/>
      <c r="E304" s="22"/>
      <c r="F304" s="22"/>
      <c r="G304" s="22"/>
      <c r="H304" s="22"/>
      <c r="I304" s="22"/>
      <c r="J304" s="478">
        <f t="shared" si="0"/>
        <v>0</v>
      </c>
      <c r="L304" s="409"/>
      <c r="M304" s="409"/>
      <c r="N304" s="409"/>
      <c r="O304" s="409"/>
      <c r="P304" s="409"/>
      <c r="Q304" s="409"/>
      <c r="R304" s="409"/>
      <c r="S304" s="409"/>
    </row>
    <row r="305" spans="2:20" s="1" customFormat="1" ht="30" customHeight="1">
      <c r="B305" s="1362" t="s">
        <v>2764</v>
      </c>
      <c r="C305" s="1363"/>
      <c r="D305" s="22"/>
      <c r="E305" s="22"/>
      <c r="F305" s="22"/>
      <c r="G305" s="22"/>
      <c r="H305" s="22"/>
      <c r="I305" s="22"/>
      <c r="J305" s="478">
        <f t="shared" si="0"/>
        <v>0</v>
      </c>
      <c r="L305" s="409"/>
      <c r="M305" s="409"/>
      <c r="N305" s="409"/>
      <c r="O305" s="409"/>
      <c r="P305" s="409"/>
      <c r="Q305" s="409"/>
      <c r="R305" s="409"/>
      <c r="S305" s="409"/>
    </row>
    <row r="306" spans="2:20" s="1" customFormat="1" ht="30" customHeight="1">
      <c r="B306" s="1362" t="s">
        <v>2763</v>
      </c>
      <c r="C306" s="1363"/>
      <c r="D306" s="22"/>
      <c r="E306" s="22"/>
      <c r="F306" s="22"/>
      <c r="G306" s="22"/>
      <c r="H306" s="22"/>
      <c r="I306" s="22"/>
      <c r="J306" s="478">
        <f t="shared" si="0"/>
        <v>0</v>
      </c>
      <c r="L306" s="409"/>
      <c r="M306" s="409"/>
      <c r="N306" s="409"/>
      <c r="O306" s="409"/>
      <c r="P306" s="409"/>
      <c r="Q306" s="409"/>
      <c r="R306" s="409"/>
      <c r="S306" s="409"/>
    </row>
    <row r="307" spans="2:20" s="1" customFormat="1" ht="30" customHeight="1">
      <c r="B307" s="1364" t="s">
        <v>2762</v>
      </c>
      <c r="C307" s="1365"/>
      <c r="D307" s="23"/>
      <c r="E307" s="23"/>
      <c r="F307" s="23"/>
      <c r="G307" s="23"/>
      <c r="H307" s="23"/>
      <c r="I307" s="23"/>
      <c r="J307" s="479">
        <f t="shared" si="0"/>
        <v>0</v>
      </c>
      <c r="L307" s="409"/>
      <c r="M307" s="409"/>
      <c r="N307" s="409"/>
      <c r="O307" s="409"/>
      <c r="P307" s="409"/>
      <c r="Q307" s="409"/>
      <c r="R307" s="409"/>
      <c r="S307" s="409"/>
    </row>
    <row r="308" spans="2:20" s="1" customFormat="1">
      <c r="C308" s="1" t="s">
        <v>271</v>
      </c>
      <c r="E308" s="480"/>
      <c r="F308" s="1360">
        <f>MAX(D293:D307)</f>
        <v>0</v>
      </c>
      <c r="G308" s="1360"/>
      <c r="L308" s="409"/>
      <c r="M308" s="409"/>
      <c r="N308" s="409"/>
      <c r="O308" s="409"/>
      <c r="P308" s="409"/>
      <c r="Q308" s="409"/>
      <c r="R308" s="409"/>
      <c r="S308" s="409"/>
    </row>
    <row r="309" spans="2:20" s="1" customFormat="1" ht="9.6" hidden="1" customHeight="1">
      <c r="F309" s="481"/>
      <c r="G309" s="481"/>
      <c r="L309" s="409"/>
      <c r="M309" s="409"/>
      <c r="N309" s="409"/>
      <c r="O309" s="409"/>
      <c r="P309" s="409"/>
      <c r="Q309" s="409"/>
      <c r="R309" s="409"/>
      <c r="S309" s="409"/>
    </row>
    <row r="310" spans="2:20" s="1" customFormat="1">
      <c r="C310" s="1" t="s">
        <v>272</v>
      </c>
      <c r="F310" s="1360">
        <f>MAX(J293:J307)</f>
        <v>0</v>
      </c>
      <c r="G310" s="1360"/>
      <c r="K310" s="6"/>
      <c r="L310" s="409"/>
      <c r="M310" s="409"/>
      <c r="N310" s="409"/>
      <c r="O310" s="409"/>
      <c r="P310" s="409"/>
      <c r="Q310" s="409"/>
      <c r="R310" s="409"/>
      <c r="S310" s="409"/>
    </row>
    <row r="311" spans="2:20" s="1" customFormat="1" ht="9.6" hidden="1" customHeight="1">
      <c r="F311" s="481"/>
      <c r="G311" s="481"/>
      <c r="K311" s="6"/>
      <c r="L311" s="409"/>
      <c r="M311" s="409"/>
      <c r="N311" s="409"/>
      <c r="O311" s="409"/>
      <c r="P311" s="409"/>
      <c r="Q311" s="409"/>
      <c r="R311" s="409"/>
      <c r="S311" s="409"/>
    </row>
    <row r="312" spans="2:20" s="1" customFormat="1">
      <c r="C312" s="1" t="s">
        <v>273</v>
      </c>
      <c r="F312" s="1361" t="str">
        <f>IF(D293="","",F310/F308*100)</f>
        <v/>
      </c>
      <c r="G312" s="1361"/>
      <c r="H312" s="1" t="s">
        <v>265</v>
      </c>
      <c r="K312" s="6"/>
      <c r="L312" s="409"/>
      <c r="M312" s="409"/>
      <c r="N312" s="409"/>
      <c r="O312" s="409"/>
      <c r="P312" s="409"/>
      <c r="Q312" s="409"/>
      <c r="R312" s="409"/>
      <c r="S312" s="409"/>
    </row>
    <row r="313" spans="2:20" s="1" customFormat="1" ht="9" customHeight="1">
      <c r="D313" s="453"/>
      <c r="E313" s="453"/>
      <c r="F313" s="459"/>
      <c r="G313" s="453"/>
      <c r="H313" s="453"/>
      <c r="I313" s="453"/>
      <c r="J313" s="453"/>
      <c r="K313" s="453"/>
      <c r="L313" s="471"/>
      <c r="M313" s="471"/>
      <c r="N313" s="471"/>
      <c r="O313" s="471"/>
      <c r="P313" s="471"/>
      <c r="Q313" s="471"/>
      <c r="R313" s="471"/>
      <c r="S313" s="471"/>
      <c r="T313" s="453"/>
    </row>
    <row r="314" spans="2:20" s="1" customFormat="1" ht="13.5" customHeight="1">
      <c r="C314" s="453"/>
      <c r="D314" s="453"/>
      <c r="E314" s="459"/>
      <c r="F314" s="453"/>
      <c r="G314" s="453"/>
      <c r="H314" s="453"/>
      <c r="I314" s="453"/>
      <c r="J314" s="453"/>
      <c r="K314" s="453"/>
      <c r="L314" s="471"/>
      <c r="M314" s="471"/>
      <c r="N314" s="471"/>
      <c r="O314" s="471"/>
      <c r="P314" s="471"/>
      <c r="Q314" s="471"/>
      <c r="R314" s="471"/>
      <c r="S314" s="471"/>
    </row>
    <row r="315" spans="2:20" s="1" customFormat="1">
      <c r="D315" s="453"/>
      <c r="E315" s="453"/>
      <c r="F315" s="459"/>
      <c r="G315" s="453"/>
      <c r="H315" s="453"/>
      <c r="I315" s="453"/>
      <c r="J315" s="453"/>
      <c r="K315" s="453"/>
      <c r="L315" s="471"/>
      <c r="M315" s="471"/>
      <c r="N315" s="471"/>
      <c r="O315" s="471"/>
      <c r="P315" s="471"/>
      <c r="Q315" s="471"/>
      <c r="R315" s="471"/>
      <c r="S315" s="471"/>
      <c r="T315" s="453"/>
    </row>
    <row r="316" spans="2:20" s="1" customFormat="1" ht="13.5" customHeight="1">
      <c r="D316" s="453"/>
      <c r="E316" s="453"/>
      <c r="F316" s="459"/>
      <c r="G316" s="453"/>
      <c r="H316" s="453"/>
      <c r="I316" s="453"/>
      <c r="J316" s="453"/>
      <c r="K316" s="453"/>
      <c r="L316" s="471"/>
      <c r="M316" s="471"/>
      <c r="N316" s="471"/>
      <c r="O316" s="471"/>
      <c r="P316" s="471"/>
      <c r="Q316" s="471"/>
      <c r="R316" s="471"/>
      <c r="S316" s="471"/>
      <c r="T316" s="453"/>
    </row>
  </sheetData>
  <sheetProtection algorithmName="SHA-512" hashValue="1TRkiRX19dwGtmj3eb9yURxo09SreY/cJjczS5JcXiX6JXuo9ZVxDMbHJSmnuMwl74PsCDFbHBpEG0/G+wOcTQ==" saltValue="WsvHL7BDetgwn8r0RGIPFA==" spinCount="100000" sheet="1" formatCells="0" selectLockedCells="1"/>
  <mergeCells count="468">
    <mergeCell ref="D163:F163"/>
    <mergeCell ref="D157:F157"/>
    <mergeCell ref="G157:I157"/>
    <mergeCell ref="D158:F158"/>
    <mergeCell ref="G158:I158"/>
    <mergeCell ref="D159:F159"/>
    <mergeCell ref="G159:I159"/>
    <mergeCell ref="D160:F160"/>
    <mergeCell ref="G160:I160"/>
    <mergeCell ref="D162:F162"/>
    <mergeCell ref="F8:G8"/>
    <mergeCell ref="D13:F13"/>
    <mergeCell ref="G13:I13"/>
    <mergeCell ref="D138:F138"/>
    <mergeCell ref="G138:I138"/>
    <mergeCell ref="D139:F139"/>
    <mergeCell ref="G139:I139"/>
    <mergeCell ref="D140:F140"/>
    <mergeCell ref="G140:I140"/>
    <mergeCell ref="D11:F11"/>
    <mergeCell ref="G11:I11"/>
    <mergeCell ref="G12:I12"/>
    <mergeCell ref="D12:F12"/>
    <mergeCell ref="D31:F31"/>
    <mergeCell ref="G31:I31"/>
    <mergeCell ref="D18:F18"/>
    <mergeCell ref="G18:I18"/>
    <mergeCell ref="D26:F26"/>
    <mergeCell ref="D32:F32"/>
    <mergeCell ref="G32:I32"/>
    <mergeCell ref="D30:F30"/>
    <mergeCell ref="D33:F33"/>
    <mergeCell ref="G33:I33"/>
    <mergeCell ref="D37:F37"/>
    <mergeCell ref="G37:I37"/>
    <mergeCell ref="G30:I30"/>
    <mergeCell ref="D34:F34"/>
    <mergeCell ref="G34:I34"/>
    <mergeCell ref="G35:I35"/>
    <mergeCell ref="D36:F36"/>
    <mergeCell ref="G36:I36"/>
    <mergeCell ref="D39:F39"/>
    <mergeCell ref="D44:F44"/>
    <mergeCell ref="G44:I44"/>
    <mergeCell ref="D41:F41"/>
    <mergeCell ref="G41:I41"/>
    <mergeCell ref="D42:F42"/>
    <mergeCell ref="D14:F14"/>
    <mergeCell ref="D27:F27"/>
    <mergeCell ref="G27:I27"/>
    <mergeCell ref="D24:F24"/>
    <mergeCell ref="G24:I24"/>
    <mergeCell ref="D17:F17"/>
    <mergeCell ref="G17:I17"/>
    <mergeCell ref="G14:I14"/>
    <mergeCell ref="D55:F55"/>
    <mergeCell ref="D52:F52"/>
    <mergeCell ref="G52:I52"/>
    <mergeCell ref="D53:F53"/>
    <mergeCell ref="G53:I53"/>
    <mergeCell ref="D54:F54"/>
    <mergeCell ref="G54:I54"/>
    <mergeCell ref="G55:I55"/>
    <mergeCell ref="G42:I42"/>
    <mergeCell ref="D46:F46"/>
    <mergeCell ref="G46:I46"/>
    <mergeCell ref="D48:F48"/>
    <mergeCell ref="D50:F50"/>
    <mergeCell ref="G50:I50"/>
    <mergeCell ref="D45:F45"/>
    <mergeCell ref="G45:I45"/>
    <mergeCell ref="D60:F60"/>
    <mergeCell ref="G60:I60"/>
    <mergeCell ref="D61:F61"/>
    <mergeCell ref="G61:I61"/>
    <mergeCell ref="D62:F62"/>
    <mergeCell ref="G62:I62"/>
    <mergeCell ref="G26:I26"/>
    <mergeCell ref="D23:F23"/>
    <mergeCell ref="G23:I23"/>
    <mergeCell ref="D58:F58"/>
    <mergeCell ref="G58:I58"/>
    <mergeCell ref="D59:F59"/>
    <mergeCell ref="G59:I59"/>
    <mergeCell ref="D51:F51"/>
    <mergeCell ref="G51:I51"/>
    <mergeCell ref="G39:I39"/>
    <mergeCell ref="D43:F43"/>
    <mergeCell ref="G43:I43"/>
    <mergeCell ref="D49:F49"/>
    <mergeCell ref="G49:I49"/>
    <mergeCell ref="G48:I48"/>
    <mergeCell ref="D40:F40"/>
    <mergeCell ref="G40:I40"/>
    <mergeCell ref="D35:F35"/>
    <mergeCell ref="D67:F67"/>
    <mergeCell ref="G67:I67"/>
    <mergeCell ref="D68:F68"/>
    <mergeCell ref="G68:I68"/>
    <mergeCell ref="D69:F69"/>
    <mergeCell ref="G69:I69"/>
    <mergeCell ref="D63:F63"/>
    <mergeCell ref="G63:I63"/>
    <mergeCell ref="D64:F64"/>
    <mergeCell ref="G64:I64"/>
    <mergeCell ref="D65:F65"/>
    <mergeCell ref="G65:I65"/>
    <mergeCell ref="D73:F73"/>
    <mergeCell ref="G73:I73"/>
    <mergeCell ref="D74:F74"/>
    <mergeCell ref="G74:I74"/>
    <mergeCell ref="D76:F76"/>
    <mergeCell ref="G76:I76"/>
    <mergeCell ref="D70:F70"/>
    <mergeCell ref="G70:I70"/>
    <mergeCell ref="D71:F71"/>
    <mergeCell ref="G71:I71"/>
    <mergeCell ref="D72:F72"/>
    <mergeCell ref="G72:I72"/>
    <mergeCell ref="D80:F80"/>
    <mergeCell ref="G80:I80"/>
    <mergeCell ref="D81:F81"/>
    <mergeCell ref="G81:I81"/>
    <mergeCell ref="D82:F82"/>
    <mergeCell ref="G82:I82"/>
    <mergeCell ref="D77:F77"/>
    <mergeCell ref="G77:I77"/>
    <mergeCell ref="D78:F78"/>
    <mergeCell ref="G78:I78"/>
    <mergeCell ref="D79:F79"/>
    <mergeCell ref="G79:I79"/>
    <mergeCell ref="D88:F88"/>
    <mergeCell ref="G88:I88"/>
    <mergeCell ref="D89:F89"/>
    <mergeCell ref="G89:I89"/>
    <mergeCell ref="D90:F90"/>
    <mergeCell ref="G90:I90"/>
    <mergeCell ref="D83:F83"/>
    <mergeCell ref="G83:I83"/>
    <mergeCell ref="D86:F86"/>
    <mergeCell ref="G86:I86"/>
    <mergeCell ref="D87:F87"/>
    <mergeCell ref="G87:I87"/>
    <mergeCell ref="D95:F95"/>
    <mergeCell ref="G95:I95"/>
    <mergeCell ref="D96:F96"/>
    <mergeCell ref="G96:I96"/>
    <mergeCell ref="D97:F97"/>
    <mergeCell ref="G97:I97"/>
    <mergeCell ref="D91:F91"/>
    <mergeCell ref="G91:I91"/>
    <mergeCell ref="D92:F92"/>
    <mergeCell ref="G92:I92"/>
    <mergeCell ref="D94:F94"/>
    <mergeCell ref="G94:I94"/>
    <mergeCell ref="D102:F102"/>
    <mergeCell ref="G102:I102"/>
    <mergeCell ref="D103:F103"/>
    <mergeCell ref="G103:I103"/>
    <mergeCell ref="D104:F104"/>
    <mergeCell ref="G104:I104"/>
    <mergeCell ref="D98:F98"/>
    <mergeCell ref="G98:I98"/>
    <mergeCell ref="D99:F99"/>
    <mergeCell ref="G99:I99"/>
    <mergeCell ref="D100:F100"/>
    <mergeCell ref="G100:I100"/>
    <mergeCell ref="D108:F108"/>
    <mergeCell ref="G108:I108"/>
    <mergeCell ref="D111:F111"/>
    <mergeCell ref="G111:I111"/>
    <mergeCell ref="D112:F112"/>
    <mergeCell ref="G112:I112"/>
    <mergeCell ref="D105:F105"/>
    <mergeCell ref="G105:I105"/>
    <mergeCell ref="D106:F106"/>
    <mergeCell ref="G106:I106"/>
    <mergeCell ref="D107:F107"/>
    <mergeCell ref="G107:I107"/>
    <mergeCell ref="D116:F116"/>
    <mergeCell ref="G116:I116"/>
    <mergeCell ref="D117:F117"/>
    <mergeCell ref="G117:I117"/>
    <mergeCell ref="D118:F118"/>
    <mergeCell ref="G118:I118"/>
    <mergeCell ref="D113:F113"/>
    <mergeCell ref="G113:I113"/>
    <mergeCell ref="D114:F114"/>
    <mergeCell ref="G114:I114"/>
    <mergeCell ref="D115:F115"/>
    <mergeCell ref="G115:I115"/>
    <mergeCell ref="D123:F123"/>
    <mergeCell ref="G123:I123"/>
    <mergeCell ref="D124:F124"/>
    <mergeCell ref="G124:I124"/>
    <mergeCell ref="D125:F125"/>
    <mergeCell ref="G125:I125"/>
    <mergeCell ref="D120:F120"/>
    <mergeCell ref="G120:I120"/>
    <mergeCell ref="D121:F121"/>
    <mergeCell ref="G121:I121"/>
    <mergeCell ref="D122:F122"/>
    <mergeCell ref="G122:I122"/>
    <mergeCell ref="D130:F130"/>
    <mergeCell ref="G130:I130"/>
    <mergeCell ref="D131:F131"/>
    <mergeCell ref="G131:I131"/>
    <mergeCell ref="D132:F132"/>
    <mergeCell ref="G132:I132"/>
    <mergeCell ref="D126:F126"/>
    <mergeCell ref="G126:I126"/>
    <mergeCell ref="D127:F127"/>
    <mergeCell ref="G127:I127"/>
    <mergeCell ref="D129:F129"/>
    <mergeCell ref="G129:I129"/>
    <mergeCell ref="N167:P168"/>
    <mergeCell ref="D170:F170"/>
    <mergeCell ref="G170:I170"/>
    <mergeCell ref="D133:F133"/>
    <mergeCell ref="G133:I133"/>
    <mergeCell ref="D134:F134"/>
    <mergeCell ref="G134:I134"/>
    <mergeCell ref="D135:F135"/>
    <mergeCell ref="G135:I135"/>
    <mergeCell ref="D141:F141"/>
    <mergeCell ref="G141:I141"/>
    <mergeCell ref="D142:F142"/>
    <mergeCell ref="G142:I142"/>
    <mergeCell ref="D143:F143"/>
    <mergeCell ref="G143:I143"/>
    <mergeCell ref="D144:F144"/>
    <mergeCell ref="G144:I144"/>
    <mergeCell ref="D146:F146"/>
    <mergeCell ref="G146:I146"/>
    <mergeCell ref="D147:F147"/>
    <mergeCell ref="G147:I147"/>
    <mergeCell ref="D148:F148"/>
    <mergeCell ref="G148:I148"/>
    <mergeCell ref="D149:F149"/>
    <mergeCell ref="M171:M172"/>
    <mergeCell ref="D174:F174"/>
    <mergeCell ref="G174:I174"/>
    <mergeCell ref="D175:F175"/>
    <mergeCell ref="G175:I175"/>
    <mergeCell ref="D176:F176"/>
    <mergeCell ref="G176:I176"/>
    <mergeCell ref="D136:F136"/>
    <mergeCell ref="G136:I136"/>
    <mergeCell ref="D166:E166"/>
    <mergeCell ref="G166:I166"/>
    <mergeCell ref="G149:I149"/>
    <mergeCell ref="D150:F150"/>
    <mergeCell ref="G150:I150"/>
    <mergeCell ref="D151:F151"/>
    <mergeCell ref="G151:I151"/>
    <mergeCell ref="D152:F152"/>
    <mergeCell ref="G152:I152"/>
    <mergeCell ref="D154:F154"/>
    <mergeCell ref="G154:I154"/>
    <mergeCell ref="D155:F155"/>
    <mergeCell ref="G155:I155"/>
    <mergeCell ref="D156:F156"/>
    <mergeCell ref="G156:I156"/>
    <mergeCell ref="D182:F182"/>
    <mergeCell ref="G182:J182"/>
    <mergeCell ref="D183:F183"/>
    <mergeCell ref="G183:J183"/>
    <mergeCell ref="D184:F184"/>
    <mergeCell ref="G184:J184"/>
    <mergeCell ref="D177:F177"/>
    <mergeCell ref="G177:I177"/>
    <mergeCell ref="D180:F180"/>
    <mergeCell ref="G180:J180"/>
    <mergeCell ref="D181:F181"/>
    <mergeCell ref="G181:J181"/>
    <mergeCell ref="D189:F189"/>
    <mergeCell ref="G189:J189"/>
    <mergeCell ref="D190:F190"/>
    <mergeCell ref="G190:J190"/>
    <mergeCell ref="D191:F191"/>
    <mergeCell ref="G191:J191"/>
    <mergeCell ref="D185:F185"/>
    <mergeCell ref="G185:J185"/>
    <mergeCell ref="D187:F187"/>
    <mergeCell ref="G187:J187"/>
    <mergeCell ref="D188:F188"/>
    <mergeCell ref="G188:J188"/>
    <mergeCell ref="D196:F196"/>
    <mergeCell ref="G196:J196"/>
    <mergeCell ref="D197:F197"/>
    <mergeCell ref="G197:J197"/>
    <mergeCell ref="D198:F198"/>
    <mergeCell ref="G198:J198"/>
    <mergeCell ref="D192:F192"/>
    <mergeCell ref="G192:J192"/>
    <mergeCell ref="D194:F194"/>
    <mergeCell ref="G194:J194"/>
    <mergeCell ref="D195:F195"/>
    <mergeCell ref="G195:J195"/>
    <mergeCell ref="D204:F204"/>
    <mergeCell ref="G204:J204"/>
    <mergeCell ref="D205:F205"/>
    <mergeCell ref="G205:J205"/>
    <mergeCell ref="D206:F206"/>
    <mergeCell ref="G206:J206"/>
    <mergeCell ref="D199:F199"/>
    <mergeCell ref="G199:J199"/>
    <mergeCell ref="D202:F202"/>
    <mergeCell ref="G202:J202"/>
    <mergeCell ref="D203:F203"/>
    <mergeCell ref="G203:J203"/>
    <mergeCell ref="D211:F211"/>
    <mergeCell ref="G211:J211"/>
    <mergeCell ref="D212:F212"/>
    <mergeCell ref="G212:J212"/>
    <mergeCell ref="D213:F213"/>
    <mergeCell ref="G213:J213"/>
    <mergeCell ref="D207:F207"/>
    <mergeCell ref="G207:J207"/>
    <mergeCell ref="D209:F209"/>
    <mergeCell ref="G209:J209"/>
    <mergeCell ref="D210:F210"/>
    <mergeCell ref="G210:J210"/>
    <mergeCell ref="D218:F218"/>
    <mergeCell ref="G218:J218"/>
    <mergeCell ref="D219:F219"/>
    <mergeCell ref="G219:J219"/>
    <mergeCell ref="D220:F220"/>
    <mergeCell ref="G220:J220"/>
    <mergeCell ref="D214:F214"/>
    <mergeCell ref="G214:J214"/>
    <mergeCell ref="D216:F216"/>
    <mergeCell ref="G216:J216"/>
    <mergeCell ref="D217:F217"/>
    <mergeCell ref="G217:J217"/>
    <mergeCell ref="D225:F225"/>
    <mergeCell ref="G225:J225"/>
    <mergeCell ref="D226:F226"/>
    <mergeCell ref="G226:J226"/>
    <mergeCell ref="D227:F227"/>
    <mergeCell ref="G227:J227"/>
    <mergeCell ref="D221:F221"/>
    <mergeCell ref="G221:J221"/>
    <mergeCell ref="D223:F223"/>
    <mergeCell ref="G223:J223"/>
    <mergeCell ref="D224:F224"/>
    <mergeCell ref="G224:J224"/>
    <mergeCell ref="D232:F232"/>
    <mergeCell ref="G232:J232"/>
    <mergeCell ref="D233:F233"/>
    <mergeCell ref="G233:J233"/>
    <mergeCell ref="D234:F234"/>
    <mergeCell ref="G234:J234"/>
    <mergeCell ref="D228:F228"/>
    <mergeCell ref="G228:J228"/>
    <mergeCell ref="D230:F230"/>
    <mergeCell ref="G230:J230"/>
    <mergeCell ref="D231:F231"/>
    <mergeCell ref="G231:J231"/>
    <mergeCell ref="D239:F239"/>
    <mergeCell ref="G239:J239"/>
    <mergeCell ref="D240:F240"/>
    <mergeCell ref="G240:J240"/>
    <mergeCell ref="D241:F241"/>
    <mergeCell ref="G241:J241"/>
    <mergeCell ref="D235:F235"/>
    <mergeCell ref="G235:J235"/>
    <mergeCell ref="D237:F237"/>
    <mergeCell ref="G237:J237"/>
    <mergeCell ref="D238:F238"/>
    <mergeCell ref="G238:J238"/>
    <mergeCell ref="D247:F247"/>
    <mergeCell ref="G247:J247"/>
    <mergeCell ref="D248:F248"/>
    <mergeCell ref="G248:J248"/>
    <mergeCell ref="D249:F249"/>
    <mergeCell ref="G249:J249"/>
    <mergeCell ref="D242:F242"/>
    <mergeCell ref="G242:J242"/>
    <mergeCell ref="D245:F245"/>
    <mergeCell ref="G245:J245"/>
    <mergeCell ref="D246:F246"/>
    <mergeCell ref="G246:J246"/>
    <mergeCell ref="D254:F254"/>
    <mergeCell ref="G254:J254"/>
    <mergeCell ref="D255:F255"/>
    <mergeCell ref="G255:J255"/>
    <mergeCell ref="D256:F256"/>
    <mergeCell ref="G256:J256"/>
    <mergeCell ref="D250:F250"/>
    <mergeCell ref="G250:J250"/>
    <mergeCell ref="D252:F252"/>
    <mergeCell ref="G252:J252"/>
    <mergeCell ref="D253:F253"/>
    <mergeCell ref="G253:J253"/>
    <mergeCell ref="D261:F261"/>
    <mergeCell ref="G261:J261"/>
    <mergeCell ref="D262:F262"/>
    <mergeCell ref="G262:J262"/>
    <mergeCell ref="D263:F263"/>
    <mergeCell ref="G263:J263"/>
    <mergeCell ref="D257:F257"/>
    <mergeCell ref="G257:J257"/>
    <mergeCell ref="D259:F259"/>
    <mergeCell ref="G259:J259"/>
    <mergeCell ref="D260:F260"/>
    <mergeCell ref="G260:J260"/>
    <mergeCell ref="D269:F269"/>
    <mergeCell ref="G269:J269"/>
    <mergeCell ref="D270:F270"/>
    <mergeCell ref="G270:J270"/>
    <mergeCell ref="D271:F271"/>
    <mergeCell ref="G271:J271"/>
    <mergeCell ref="D264:F264"/>
    <mergeCell ref="G264:J264"/>
    <mergeCell ref="D267:F267"/>
    <mergeCell ref="G267:J267"/>
    <mergeCell ref="D268:F268"/>
    <mergeCell ref="G268:J268"/>
    <mergeCell ref="D276:F276"/>
    <mergeCell ref="G276:J276"/>
    <mergeCell ref="D277:F277"/>
    <mergeCell ref="G277:J277"/>
    <mergeCell ref="D278:F278"/>
    <mergeCell ref="G278:J278"/>
    <mergeCell ref="D272:F272"/>
    <mergeCell ref="G272:J272"/>
    <mergeCell ref="D274:F274"/>
    <mergeCell ref="G274:J274"/>
    <mergeCell ref="D275:F275"/>
    <mergeCell ref="G275:J275"/>
    <mergeCell ref="B293:C293"/>
    <mergeCell ref="D283:F283"/>
    <mergeCell ref="G283:J283"/>
    <mergeCell ref="D284:F284"/>
    <mergeCell ref="G284:J284"/>
    <mergeCell ref="D285:F285"/>
    <mergeCell ref="G285:J285"/>
    <mergeCell ref="D279:F279"/>
    <mergeCell ref="G279:J279"/>
    <mergeCell ref="D281:F281"/>
    <mergeCell ref="G281:J281"/>
    <mergeCell ref="D282:F282"/>
    <mergeCell ref="G282:J282"/>
    <mergeCell ref="C5:E5"/>
    <mergeCell ref="F5:J5"/>
    <mergeCell ref="F310:G310"/>
    <mergeCell ref="F312:G312"/>
    <mergeCell ref="B297:C297"/>
    <mergeCell ref="B298:C298"/>
    <mergeCell ref="B299:C299"/>
    <mergeCell ref="B300:C300"/>
    <mergeCell ref="B301:C301"/>
    <mergeCell ref="B302:C302"/>
    <mergeCell ref="B303:C303"/>
    <mergeCell ref="B304:C304"/>
    <mergeCell ref="B294:C294"/>
    <mergeCell ref="B295:C295"/>
    <mergeCell ref="B296:C296"/>
    <mergeCell ref="B306:C306"/>
    <mergeCell ref="B307:C307"/>
    <mergeCell ref="F308:G308"/>
    <mergeCell ref="B305:C305"/>
    <mergeCell ref="D286:F286"/>
    <mergeCell ref="G286:J286"/>
    <mergeCell ref="B291:C292"/>
    <mergeCell ref="D291:D292"/>
    <mergeCell ref="E291:J291"/>
  </mergeCells>
  <phoneticPr fontId="67"/>
  <dataValidations count="4">
    <dataValidation type="list" allowBlank="1" showInputMessage="1" showErrorMessage="1" sqref="G51:I51 G42:I42 G33:I33" xr:uid="{00000000-0002-0000-0700-000003000000}">
      <formula1>"蒸気タービン方式,ガスタービン方式"</formula1>
    </dataValidation>
    <dataValidation type="list" allowBlank="1" showInputMessage="1" showErrorMessage="1" sqref="G11:I11" xr:uid="{00000000-0002-0000-0700-000002000000}">
      <formula1>"バイオマスコージェベレーション設備（熱電併給),バイオマス発電設備"</formula1>
    </dataValidation>
    <dataValidation type="list" allowBlank="1" showInputMessage="1" showErrorMessage="1" sqref="G175:I175" xr:uid="{00000000-0002-0000-0700-000001000000}">
      <formula1>"固形,液体,気体"</formula1>
    </dataValidation>
    <dataValidation type="list" allowBlank="1" showInputMessage="1" showErrorMessage="1" sqref="G166:I166" xr:uid="{00000000-0002-0000-0700-000000000000}">
      <formula1>"メタン発酵方式,メタン発酵方式以外"</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headerFooter scaleWithDoc="0" alignWithMargins="0"/>
  <rowBreaks count="6" manualBreakCount="6">
    <brk id="56" max="10" man="1"/>
    <brk id="109" max="10" man="1"/>
    <brk id="163" max="10" man="1"/>
    <brk id="221" max="10" man="1"/>
    <brk id="265" max="10" man="1"/>
    <brk id="287"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258049" r:id="rId4" name="Check Box 1">
              <controlPr defaultSize="0" autoFill="0" autoLine="0" autoPict="0">
                <anchor moveWithCells="1">
                  <from>
                    <xdr:col>9</xdr:col>
                    <xdr:colOff>685800</xdr:colOff>
                    <xdr:row>28</xdr:row>
                    <xdr:rowOff>190500</xdr:rowOff>
                  </from>
                  <to>
                    <xdr:col>10</xdr:col>
                    <xdr:colOff>28575</xdr:colOff>
                    <xdr:row>33</xdr:row>
                    <xdr:rowOff>28575</xdr:rowOff>
                  </to>
                </anchor>
              </controlPr>
            </control>
          </mc:Choice>
        </mc:AlternateContent>
        <mc:AlternateContent xmlns:mc="http://schemas.openxmlformats.org/markup-compatibility/2006">
          <mc:Choice Requires="x14">
            <control shapeId="258050" r:id="rId5" name="Check Box 2">
              <controlPr defaultSize="0" autoFill="0" autoLine="0" autoPict="0">
                <anchor moveWithCells="1">
                  <from>
                    <xdr:col>9</xdr:col>
                    <xdr:colOff>685800</xdr:colOff>
                    <xdr:row>28</xdr:row>
                    <xdr:rowOff>190500</xdr:rowOff>
                  </from>
                  <to>
                    <xdr:col>10</xdr:col>
                    <xdr:colOff>28575</xdr:colOff>
                    <xdr:row>32</xdr:row>
                    <xdr:rowOff>66675</xdr:rowOff>
                  </to>
                </anchor>
              </controlPr>
            </control>
          </mc:Choice>
        </mc:AlternateContent>
        <mc:AlternateContent xmlns:mc="http://schemas.openxmlformats.org/markup-compatibility/2006">
          <mc:Choice Requires="x14">
            <control shapeId="258051" r:id="rId6" name="Check Box 3">
              <controlPr defaultSize="0" autoFill="0" autoLine="0" autoPict="0">
                <anchor moveWithCells="1">
                  <from>
                    <xdr:col>9</xdr:col>
                    <xdr:colOff>685800</xdr:colOff>
                    <xdr:row>28</xdr:row>
                    <xdr:rowOff>190500</xdr:rowOff>
                  </from>
                  <to>
                    <xdr:col>10</xdr:col>
                    <xdr:colOff>28575</xdr:colOff>
                    <xdr:row>32</xdr:row>
                    <xdr:rowOff>142875</xdr:rowOff>
                  </to>
                </anchor>
              </controlPr>
            </control>
          </mc:Choice>
        </mc:AlternateContent>
        <mc:AlternateContent xmlns:mc="http://schemas.openxmlformats.org/markup-compatibility/2006">
          <mc:Choice Requires="x14">
            <control shapeId="258052" r:id="rId7" name="Check Box 4">
              <controlPr defaultSize="0" autoFill="0" autoLine="0" autoPict="0">
                <anchor moveWithCells="1">
                  <from>
                    <xdr:col>9</xdr:col>
                    <xdr:colOff>685800</xdr:colOff>
                    <xdr:row>28</xdr:row>
                    <xdr:rowOff>190500</xdr:rowOff>
                  </from>
                  <to>
                    <xdr:col>10</xdr:col>
                    <xdr:colOff>28575</xdr:colOff>
                    <xdr:row>30</xdr:row>
                    <xdr:rowOff>57150</xdr:rowOff>
                  </to>
                </anchor>
              </controlPr>
            </control>
          </mc:Choice>
        </mc:AlternateContent>
        <mc:AlternateContent xmlns:mc="http://schemas.openxmlformats.org/markup-compatibility/2006">
          <mc:Choice Requires="x14">
            <control shapeId="258053" r:id="rId8" name="Check Box 5">
              <controlPr defaultSize="0" autoFill="0" autoLine="0" autoPict="0">
                <anchor moveWithCells="1">
                  <from>
                    <xdr:col>9</xdr:col>
                    <xdr:colOff>685800</xdr:colOff>
                    <xdr:row>37</xdr:row>
                    <xdr:rowOff>190500</xdr:rowOff>
                  </from>
                  <to>
                    <xdr:col>10</xdr:col>
                    <xdr:colOff>28575</xdr:colOff>
                    <xdr:row>41</xdr:row>
                    <xdr:rowOff>38100</xdr:rowOff>
                  </to>
                </anchor>
              </controlPr>
            </control>
          </mc:Choice>
        </mc:AlternateContent>
        <mc:AlternateContent xmlns:mc="http://schemas.openxmlformats.org/markup-compatibility/2006">
          <mc:Choice Requires="x14">
            <control shapeId="258054" r:id="rId9" name="Check Box 6">
              <controlPr defaultSize="0" autoFill="0" autoLine="0" autoPict="0">
                <anchor moveWithCells="1">
                  <from>
                    <xdr:col>9</xdr:col>
                    <xdr:colOff>685800</xdr:colOff>
                    <xdr:row>37</xdr:row>
                    <xdr:rowOff>190500</xdr:rowOff>
                  </from>
                  <to>
                    <xdr:col>10</xdr:col>
                    <xdr:colOff>28575</xdr:colOff>
                    <xdr:row>40</xdr:row>
                    <xdr:rowOff>104775</xdr:rowOff>
                  </to>
                </anchor>
              </controlPr>
            </control>
          </mc:Choice>
        </mc:AlternateContent>
        <mc:AlternateContent xmlns:mc="http://schemas.openxmlformats.org/markup-compatibility/2006">
          <mc:Choice Requires="x14">
            <control shapeId="258055" r:id="rId10" name="Check Box 7">
              <controlPr defaultSize="0" autoFill="0" autoLine="0" autoPict="0">
                <anchor moveWithCells="1">
                  <from>
                    <xdr:col>9</xdr:col>
                    <xdr:colOff>685800</xdr:colOff>
                    <xdr:row>37</xdr:row>
                    <xdr:rowOff>190500</xdr:rowOff>
                  </from>
                  <to>
                    <xdr:col>10</xdr:col>
                    <xdr:colOff>28575</xdr:colOff>
                    <xdr:row>41</xdr:row>
                    <xdr:rowOff>28575</xdr:rowOff>
                  </to>
                </anchor>
              </controlPr>
            </control>
          </mc:Choice>
        </mc:AlternateContent>
        <mc:AlternateContent xmlns:mc="http://schemas.openxmlformats.org/markup-compatibility/2006">
          <mc:Choice Requires="x14">
            <control shapeId="258056" r:id="rId11" name="Check Box 8">
              <controlPr defaultSize="0" autoFill="0" autoLine="0" autoPict="0">
                <anchor moveWithCells="1">
                  <from>
                    <xdr:col>9</xdr:col>
                    <xdr:colOff>685800</xdr:colOff>
                    <xdr:row>37</xdr:row>
                    <xdr:rowOff>190500</xdr:rowOff>
                  </from>
                  <to>
                    <xdr:col>10</xdr:col>
                    <xdr:colOff>28575</xdr:colOff>
                    <xdr:row>39</xdr:row>
                    <xdr:rowOff>38100</xdr:rowOff>
                  </to>
                </anchor>
              </controlPr>
            </control>
          </mc:Choice>
        </mc:AlternateContent>
        <mc:AlternateContent xmlns:mc="http://schemas.openxmlformats.org/markup-compatibility/2006">
          <mc:Choice Requires="x14">
            <control shapeId="258057" r:id="rId12" name="Check Box 9">
              <controlPr defaultSize="0" autoFill="0" autoLine="0" autoPict="0">
                <anchor moveWithCells="1">
                  <from>
                    <xdr:col>9</xdr:col>
                    <xdr:colOff>685800</xdr:colOff>
                    <xdr:row>46</xdr:row>
                    <xdr:rowOff>190500</xdr:rowOff>
                  </from>
                  <to>
                    <xdr:col>10</xdr:col>
                    <xdr:colOff>28575</xdr:colOff>
                    <xdr:row>50</xdr:row>
                    <xdr:rowOff>38100</xdr:rowOff>
                  </to>
                </anchor>
              </controlPr>
            </control>
          </mc:Choice>
        </mc:AlternateContent>
        <mc:AlternateContent xmlns:mc="http://schemas.openxmlformats.org/markup-compatibility/2006">
          <mc:Choice Requires="x14">
            <control shapeId="258058" r:id="rId13" name="Check Box 10">
              <controlPr defaultSize="0" autoFill="0" autoLine="0" autoPict="0">
                <anchor moveWithCells="1">
                  <from>
                    <xdr:col>9</xdr:col>
                    <xdr:colOff>685800</xdr:colOff>
                    <xdr:row>46</xdr:row>
                    <xdr:rowOff>190500</xdr:rowOff>
                  </from>
                  <to>
                    <xdr:col>10</xdr:col>
                    <xdr:colOff>28575</xdr:colOff>
                    <xdr:row>49</xdr:row>
                    <xdr:rowOff>104775</xdr:rowOff>
                  </to>
                </anchor>
              </controlPr>
            </control>
          </mc:Choice>
        </mc:AlternateContent>
        <mc:AlternateContent xmlns:mc="http://schemas.openxmlformats.org/markup-compatibility/2006">
          <mc:Choice Requires="x14">
            <control shapeId="258059" r:id="rId14" name="Check Box 11">
              <controlPr defaultSize="0" autoFill="0" autoLine="0" autoPict="0">
                <anchor moveWithCells="1">
                  <from>
                    <xdr:col>9</xdr:col>
                    <xdr:colOff>685800</xdr:colOff>
                    <xdr:row>46</xdr:row>
                    <xdr:rowOff>190500</xdr:rowOff>
                  </from>
                  <to>
                    <xdr:col>10</xdr:col>
                    <xdr:colOff>28575</xdr:colOff>
                    <xdr:row>50</xdr:row>
                    <xdr:rowOff>28575</xdr:rowOff>
                  </to>
                </anchor>
              </controlPr>
            </control>
          </mc:Choice>
        </mc:AlternateContent>
        <mc:AlternateContent xmlns:mc="http://schemas.openxmlformats.org/markup-compatibility/2006">
          <mc:Choice Requires="x14">
            <control shapeId="258060" r:id="rId15" name="Check Box 12">
              <controlPr defaultSize="0" autoFill="0" autoLine="0" autoPict="0">
                <anchor moveWithCells="1">
                  <from>
                    <xdr:col>9</xdr:col>
                    <xdr:colOff>685800</xdr:colOff>
                    <xdr:row>46</xdr:row>
                    <xdr:rowOff>190500</xdr:rowOff>
                  </from>
                  <to>
                    <xdr:col>10</xdr:col>
                    <xdr:colOff>28575</xdr:colOff>
                    <xdr:row>48</xdr:row>
                    <xdr:rowOff>38100</xdr:rowOff>
                  </to>
                </anchor>
              </controlPr>
            </control>
          </mc:Choice>
        </mc:AlternateContent>
        <mc:AlternateContent xmlns:mc="http://schemas.openxmlformats.org/markup-compatibility/2006">
          <mc:Choice Requires="x14">
            <control shapeId="258061" r:id="rId16" name="Check Box 13">
              <controlPr defaultSize="0" autoFill="0" autoLine="0" autoPict="0">
                <anchor moveWithCells="1">
                  <from>
                    <xdr:col>9</xdr:col>
                    <xdr:colOff>685800</xdr:colOff>
                    <xdr:row>56</xdr:row>
                    <xdr:rowOff>0</xdr:rowOff>
                  </from>
                  <to>
                    <xdr:col>10</xdr:col>
                    <xdr:colOff>28575</xdr:colOff>
                    <xdr:row>60</xdr:row>
                    <xdr:rowOff>28575</xdr:rowOff>
                  </to>
                </anchor>
              </controlPr>
            </control>
          </mc:Choice>
        </mc:AlternateContent>
        <mc:AlternateContent xmlns:mc="http://schemas.openxmlformats.org/markup-compatibility/2006">
          <mc:Choice Requires="x14">
            <control shapeId="258062" r:id="rId17" name="Check Box 14">
              <controlPr defaultSize="0" autoFill="0" autoLine="0" autoPict="0">
                <anchor moveWithCells="1">
                  <from>
                    <xdr:col>9</xdr:col>
                    <xdr:colOff>685800</xdr:colOff>
                    <xdr:row>56</xdr:row>
                    <xdr:rowOff>0</xdr:rowOff>
                  </from>
                  <to>
                    <xdr:col>10</xdr:col>
                    <xdr:colOff>28575</xdr:colOff>
                    <xdr:row>59</xdr:row>
                    <xdr:rowOff>57150</xdr:rowOff>
                  </to>
                </anchor>
              </controlPr>
            </control>
          </mc:Choice>
        </mc:AlternateContent>
        <mc:AlternateContent xmlns:mc="http://schemas.openxmlformats.org/markup-compatibility/2006">
          <mc:Choice Requires="x14">
            <control shapeId="258063" r:id="rId18" name="Check Box 15">
              <controlPr defaultSize="0" autoFill="0" autoLine="0" autoPict="0">
                <anchor moveWithCells="1">
                  <from>
                    <xdr:col>9</xdr:col>
                    <xdr:colOff>685800</xdr:colOff>
                    <xdr:row>56</xdr:row>
                    <xdr:rowOff>0</xdr:rowOff>
                  </from>
                  <to>
                    <xdr:col>10</xdr:col>
                    <xdr:colOff>28575</xdr:colOff>
                    <xdr:row>59</xdr:row>
                    <xdr:rowOff>152400</xdr:rowOff>
                  </to>
                </anchor>
              </controlPr>
            </control>
          </mc:Choice>
        </mc:AlternateContent>
        <mc:AlternateContent xmlns:mc="http://schemas.openxmlformats.org/markup-compatibility/2006">
          <mc:Choice Requires="x14">
            <control shapeId="258064" r:id="rId19" name="Check Box 16">
              <controlPr defaultSize="0" autoFill="0" autoLine="0" autoPict="0">
                <anchor moveWithCells="1">
                  <from>
                    <xdr:col>9</xdr:col>
                    <xdr:colOff>685800</xdr:colOff>
                    <xdr:row>56</xdr:row>
                    <xdr:rowOff>0</xdr:rowOff>
                  </from>
                  <to>
                    <xdr:col>10</xdr:col>
                    <xdr:colOff>28575</xdr:colOff>
                    <xdr:row>57</xdr:row>
                    <xdr:rowOff>57150</xdr:rowOff>
                  </to>
                </anchor>
              </controlPr>
            </control>
          </mc:Choice>
        </mc:AlternateContent>
        <mc:AlternateContent xmlns:mc="http://schemas.openxmlformats.org/markup-compatibility/2006">
          <mc:Choice Requires="x14">
            <control shapeId="258065" r:id="rId20" name="Check Box 17">
              <controlPr defaultSize="0" autoFill="0" autoLine="0" autoPict="0">
                <anchor moveWithCells="1">
                  <from>
                    <xdr:col>9</xdr:col>
                    <xdr:colOff>685800</xdr:colOff>
                    <xdr:row>56</xdr:row>
                    <xdr:rowOff>219075</xdr:rowOff>
                  </from>
                  <to>
                    <xdr:col>10</xdr:col>
                    <xdr:colOff>28575</xdr:colOff>
                    <xdr:row>58</xdr:row>
                    <xdr:rowOff>38100</xdr:rowOff>
                  </to>
                </anchor>
              </controlPr>
            </control>
          </mc:Choice>
        </mc:AlternateContent>
        <mc:AlternateContent xmlns:mc="http://schemas.openxmlformats.org/markup-compatibility/2006">
          <mc:Choice Requires="x14">
            <control shapeId="258066" r:id="rId21" name="Check Box 18">
              <controlPr defaultSize="0" autoFill="0" autoLine="0" autoPict="0">
                <anchor moveWithCells="1">
                  <from>
                    <xdr:col>9</xdr:col>
                    <xdr:colOff>685800</xdr:colOff>
                    <xdr:row>56</xdr:row>
                    <xdr:rowOff>95250</xdr:rowOff>
                  </from>
                  <to>
                    <xdr:col>10</xdr:col>
                    <xdr:colOff>28575</xdr:colOff>
                    <xdr:row>60</xdr:row>
                    <xdr:rowOff>133350</xdr:rowOff>
                  </to>
                </anchor>
              </controlPr>
            </control>
          </mc:Choice>
        </mc:AlternateContent>
        <mc:AlternateContent xmlns:mc="http://schemas.openxmlformats.org/markup-compatibility/2006">
          <mc:Choice Requires="x14">
            <control shapeId="258067" r:id="rId22" name="Check Box 19">
              <controlPr defaultSize="0" autoFill="0" autoLine="0" autoPict="0">
                <anchor moveWithCells="1">
                  <from>
                    <xdr:col>9</xdr:col>
                    <xdr:colOff>685800</xdr:colOff>
                    <xdr:row>56</xdr:row>
                    <xdr:rowOff>95250</xdr:rowOff>
                  </from>
                  <to>
                    <xdr:col>10</xdr:col>
                    <xdr:colOff>28575</xdr:colOff>
                    <xdr:row>59</xdr:row>
                    <xdr:rowOff>152400</xdr:rowOff>
                  </to>
                </anchor>
              </controlPr>
            </control>
          </mc:Choice>
        </mc:AlternateContent>
        <mc:AlternateContent xmlns:mc="http://schemas.openxmlformats.org/markup-compatibility/2006">
          <mc:Choice Requires="x14">
            <control shapeId="258068" r:id="rId23" name="Check Box 20">
              <controlPr defaultSize="0" autoFill="0" autoLine="0" autoPict="0">
                <anchor moveWithCells="1">
                  <from>
                    <xdr:col>9</xdr:col>
                    <xdr:colOff>685800</xdr:colOff>
                    <xdr:row>56</xdr:row>
                    <xdr:rowOff>95250</xdr:rowOff>
                  </from>
                  <to>
                    <xdr:col>10</xdr:col>
                    <xdr:colOff>28575</xdr:colOff>
                    <xdr:row>60</xdr:row>
                    <xdr:rowOff>66675</xdr:rowOff>
                  </to>
                </anchor>
              </controlPr>
            </control>
          </mc:Choice>
        </mc:AlternateContent>
        <mc:AlternateContent xmlns:mc="http://schemas.openxmlformats.org/markup-compatibility/2006">
          <mc:Choice Requires="x14">
            <control shapeId="258069" r:id="rId24" name="Check Box 21">
              <controlPr defaultSize="0" autoFill="0" autoLine="0" autoPict="0">
                <anchor moveWithCells="1">
                  <from>
                    <xdr:col>9</xdr:col>
                    <xdr:colOff>685800</xdr:colOff>
                    <xdr:row>56</xdr:row>
                    <xdr:rowOff>95250</xdr:rowOff>
                  </from>
                  <to>
                    <xdr:col>10</xdr:col>
                    <xdr:colOff>28575</xdr:colOff>
                    <xdr:row>57</xdr:row>
                    <xdr:rowOff>142875</xdr:rowOff>
                  </to>
                </anchor>
              </controlPr>
            </control>
          </mc:Choice>
        </mc:AlternateContent>
        <mc:AlternateContent xmlns:mc="http://schemas.openxmlformats.org/markup-compatibility/2006">
          <mc:Choice Requires="x14">
            <control shapeId="258070" r:id="rId25" name="Check Box 22">
              <controlPr defaultSize="0" autoFill="0" autoLine="0" autoPict="0">
                <anchor moveWithCells="1">
                  <from>
                    <xdr:col>9</xdr:col>
                    <xdr:colOff>685800</xdr:colOff>
                    <xdr:row>56</xdr:row>
                    <xdr:rowOff>190500</xdr:rowOff>
                  </from>
                  <to>
                    <xdr:col>10</xdr:col>
                    <xdr:colOff>28575</xdr:colOff>
                    <xdr:row>61</xdr:row>
                    <xdr:rowOff>28575</xdr:rowOff>
                  </to>
                </anchor>
              </controlPr>
            </control>
          </mc:Choice>
        </mc:AlternateContent>
        <mc:AlternateContent xmlns:mc="http://schemas.openxmlformats.org/markup-compatibility/2006">
          <mc:Choice Requires="x14">
            <control shapeId="258071" r:id="rId26" name="Check Box 23">
              <controlPr defaultSize="0" autoFill="0" autoLine="0" autoPict="0">
                <anchor moveWithCells="1">
                  <from>
                    <xdr:col>9</xdr:col>
                    <xdr:colOff>685800</xdr:colOff>
                    <xdr:row>56</xdr:row>
                    <xdr:rowOff>190500</xdr:rowOff>
                  </from>
                  <to>
                    <xdr:col>10</xdr:col>
                    <xdr:colOff>28575</xdr:colOff>
                    <xdr:row>60</xdr:row>
                    <xdr:rowOff>66675</xdr:rowOff>
                  </to>
                </anchor>
              </controlPr>
            </control>
          </mc:Choice>
        </mc:AlternateContent>
        <mc:AlternateContent xmlns:mc="http://schemas.openxmlformats.org/markup-compatibility/2006">
          <mc:Choice Requires="x14">
            <control shapeId="258072" r:id="rId27" name="Check Box 24">
              <controlPr defaultSize="0" autoFill="0" autoLine="0" autoPict="0">
                <anchor moveWithCells="1">
                  <from>
                    <xdr:col>9</xdr:col>
                    <xdr:colOff>685800</xdr:colOff>
                    <xdr:row>56</xdr:row>
                    <xdr:rowOff>190500</xdr:rowOff>
                  </from>
                  <to>
                    <xdr:col>10</xdr:col>
                    <xdr:colOff>28575</xdr:colOff>
                    <xdr:row>60</xdr:row>
                    <xdr:rowOff>142875</xdr:rowOff>
                  </to>
                </anchor>
              </controlPr>
            </control>
          </mc:Choice>
        </mc:AlternateContent>
        <mc:AlternateContent xmlns:mc="http://schemas.openxmlformats.org/markup-compatibility/2006">
          <mc:Choice Requires="x14">
            <control shapeId="258073" r:id="rId28" name="Check Box 25">
              <controlPr defaultSize="0" autoFill="0" autoLine="0" autoPict="0">
                <anchor moveWithCells="1">
                  <from>
                    <xdr:col>9</xdr:col>
                    <xdr:colOff>685800</xdr:colOff>
                    <xdr:row>56</xdr:row>
                    <xdr:rowOff>190500</xdr:rowOff>
                  </from>
                  <to>
                    <xdr:col>10</xdr:col>
                    <xdr:colOff>28575</xdr:colOff>
                    <xdr:row>58</xdr:row>
                    <xdr:rowOff>57150</xdr:rowOff>
                  </to>
                </anchor>
              </controlPr>
            </control>
          </mc:Choice>
        </mc:AlternateContent>
        <mc:AlternateContent xmlns:mc="http://schemas.openxmlformats.org/markup-compatibility/2006">
          <mc:Choice Requires="x14">
            <control shapeId="258074" r:id="rId29" name="Check Box 26">
              <controlPr defaultSize="0" autoFill="0" autoLine="0" autoPict="0">
                <anchor moveWithCells="1">
                  <from>
                    <xdr:col>9</xdr:col>
                    <xdr:colOff>685800</xdr:colOff>
                    <xdr:row>65</xdr:row>
                    <xdr:rowOff>0</xdr:rowOff>
                  </from>
                  <to>
                    <xdr:col>10</xdr:col>
                    <xdr:colOff>28575</xdr:colOff>
                    <xdr:row>68</xdr:row>
                    <xdr:rowOff>76200</xdr:rowOff>
                  </to>
                </anchor>
              </controlPr>
            </control>
          </mc:Choice>
        </mc:AlternateContent>
        <mc:AlternateContent xmlns:mc="http://schemas.openxmlformats.org/markup-compatibility/2006">
          <mc:Choice Requires="x14">
            <control shapeId="258075" r:id="rId30" name="Check Box 27">
              <controlPr defaultSize="0" autoFill="0" autoLine="0" autoPict="0">
                <anchor moveWithCells="1">
                  <from>
                    <xdr:col>9</xdr:col>
                    <xdr:colOff>685800</xdr:colOff>
                    <xdr:row>65</xdr:row>
                    <xdr:rowOff>0</xdr:rowOff>
                  </from>
                  <to>
                    <xdr:col>10</xdr:col>
                    <xdr:colOff>28575</xdr:colOff>
                    <xdr:row>68</xdr:row>
                    <xdr:rowOff>0</xdr:rowOff>
                  </to>
                </anchor>
              </controlPr>
            </control>
          </mc:Choice>
        </mc:AlternateContent>
        <mc:AlternateContent xmlns:mc="http://schemas.openxmlformats.org/markup-compatibility/2006">
          <mc:Choice Requires="x14">
            <control shapeId="258076" r:id="rId31" name="Check Box 28">
              <controlPr defaultSize="0" autoFill="0" autoLine="0" autoPict="0">
                <anchor moveWithCells="1">
                  <from>
                    <xdr:col>9</xdr:col>
                    <xdr:colOff>685800</xdr:colOff>
                    <xdr:row>65</xdr:row>
                    <xdr:rowOff>0</xdr:rowOff>
                  </from>
                  <to>
                    <xdr:col>10</xdr:col>
                    <xdr:colOff>28575</xdr:colOff>
                    <xdr:row>68</xdr:row>
                    <xdr:rowOff>66675</xdr:rowOff>
                  </to>
                </anchor>
              </controlPr>
            </control>
          </mc:Choice>
        </mc:AlternateContent>
        <mc:AlternateContent xmlns:mc="http://schemas.openxmlformats.org/markup-compatibility/2006">
          <mc:Choice Requires="x14">
            <control shapeId="258077" r:id="rId32" name="Check Box 29">
              <controlPr defaultSize="0" autoFill="0" autoLine="0" autoPict="0">
                <anchor moveWithCells="1">
                  <from>
                    <xdr:col>9</xdr:col>
                    <xdr:colOff>685800</xdr:colOff>
                    <xdr:row>65</xdr:row>
                    <xdr:rowOff>219075</xdr:rowOff>
                  </from>
                  <to>
                    <xdr:col>10</xdr:col>
                    <xdr:colOff>28575</xdr:colOff>
                    <xdr:row>67</xdr:row>
                    <xdr:rowOff>19050</xdr:rowOff>
                  </to>
                </anchor>
              </controlPr>
            </control>
          </mc:Choice>
        </mc:AlternateContent>
        <mc:AlternateContent xmlns:mc="http://schemas.openxmlformats.org/markup-compatibility/2006">
          <mc:Choice Requires="x14">
            <control shapeId="258078" r:id="rId33" name="Check Box 30">
              <controlPr defaultSize="0" autoFill="0" autoLine="0" autoPict="0">
                <anchor moveWithCells="1">
                  <from>
                    <xdr:col>9</xdr:col>
                    <xdr:colOff>685800</xdr:colOff>
                    <xdr:row>65</xdr:row>
                    <xdr:rowOff>95250</xdr:rowOff>
                  </from>
                  <to>
                    <xdr:col>10</xdr:col>
                    <xdr:colOff>28575</xdr:colOff>
                    <xdr:row>69</xdr:row>
                    <xdr:rowOff>19050</xdr:rowOff>
                  </to>
                </anchor>
              </controlPr>
            </control>
          </mc:Choice>
        </mc:AlternateContent>
        <mc:AlternateContent xmlns:mc="http://schemas.openxmlformats.org/markup-compatibility/2006">
          <mc:Choice Requires="x14">
            <control shapeId="258079" r:id="rId34" name="Check Box 31">
              <controlPr defaultSize="0" autoFill="0" autoLine="0" autoPict="0">
                <anchor moveWithCells="1">
                  <from>
                    <xdr:col>9</xdr:col>
                    <xdr:colOff>685800</xdr:colOff>
                    <xdr:row>65</xdr:row>
                    <xdr:rowOff>95250</xdr:rowOff>
                  </from>
                  <to>
                    <xdr:col>10</xdr:col>
                    <xdr:colOff>28575</xdr:colOff>
                    <xdr:row>68</xdr:row>
                    <xdr:rowOff>66675</xdr:rowOff>
                  </to>
                </anchor>
              </controlPr>
            </control>
          </mc:Choice>
        </mc:AlternateContent>
        <mc:AlternateContent xmlns:mc="http://schemas.openxmlformats.org/markup-compatibility/2006">
          <mc:Choice Requires="x14">
            <control shapeId="258080" r:id="rId35" name="Check Box 32">
              <controlPr defaultSize="0" autoFill="0" autoLine="0" autoPict="0">
                <anchor moveWithCells="1">
                  <from>
                    <xdr:col>9</xdr:col>
                    <xdr:colOff>685800</xdr:colOff>
                    <xdr:row>65</xdr:row>
                    <xdr:rowOff>95250</xdr:rowOff>
                  </from>
                  <to>
                    <xdr:col>10</xdr:col>
                    <xdr:colOff>28575</xdr:colOff>
                    <xdr:row>68</xdr:row>
                    <xdr:rowOff>114300</xdr:rowOff>
                  </to>
                </anchor>
              </controlPr>
            </control>
          </mc:Choice>
        </mc:AlternateContent>
        <mc:AlternateContent xmlns:mc="http://schemas.openxmlformats.org/markup-compatibility/2006">
          <mc:Choice Requires="x14">
            <control shapeId="258081" r:id="rId36" name="Check Box 33">
              <controlPr defaultSize="0" autoFill="0" autoLine="0" autoPict="0">
                <anchor moveWithCells="1">
                  <from>
                    <xdr:col>9</xdr:col>
                    <xdr:colOff>685800</xdr:colOff>
                    <xdr:row>65</xdr:row>
                    <xdr:rowOff>95250</xdr:rowOff>
                  </from>
                  <to>
                    <xdr:col>10</xdr:col>
                    <xdr:colOff>28575</xdr:colOff>
                    <xdr:row>66</xdr:row>
                    <xdr:rowOff>142875</xdr:rowOff>
                  </to>
                </anchor>
              </controlPr>
            </control>
          </mc:Choice>
        </mc:AlternateContent>
        <mc:AlternateContent xmlns:mc="http://schemas.openxmlformats.org/markup-compatibility/2006">
          <mc:Choice Requires="x14">
            <control shapeId="258082" r:id="rId37" name="Check Box 34">
              <controlPr defaultSize="0" autoFill="0" autoLine="0" autoPict="0">
                <anchor moveWithCells="1">
                  <from>
                    <xdr:col>9</xdr:col>
                    <xdr:colOff>685800</xdr:colOff>
                    <xdr:row>65</xdr:row>
                    <xdr:rowOff>190500</xdr:rowOff>
                  </from>
                  <to>
                    <xdr:col>10</xdr:col>
                    <xdr:colOff>28575</xdr:colOff>
                    <xdr:row>69</xdr:row>
                    <xdr:rowOff>38100</xdr:rowOff>
                  </to>
                </anchor>
              </controlPr>
            </control>
          </mc:Choice>
        </mc:AlternateContent>
        <mc:AlternateContent xmlns:mc="http://schemas.openxmlformats.org/markup-compatibility/2006">
          <mc:Choice Requires="x14">
            <control shapeId="258083" r:id="rId38" name="Check Box 35">
              <controlPr defaultSize="0" autoFill="0" autoLine="0" autoPict="0">
                <anchor moveWithCells="1">
                  <from>
                    <xdr:col>9</xdr:col>
                    <xdr:colOff>685800</xdr:colOff>
                    <xdr:row>65</xdr:row>
                    <xdr:rowOff>190500</xdr:rowOff>
                  </from>
                  <to>
                    <xdr:col>10</xdr:col>
                    <xdr:colOff>28575</xdr:colOff>
                    <xdr:row>68</xdr:row>
                    <xdr:rowOff>104775</xdr:rowOff>
                  </to>
                </anchor>
              </controlPr>
            </control>
          </mc:Choice>
        </mc:AlternateContent>
        <mc:AlternateContent xmlns:mc="http://schemas.openxmlformats.org/markup-compatibility/2006">
          <mc:Choice Requires="x14">
            <control shapeId="258084" r:id="rId39" name="Check Box 36">
              <controlPr defaultSize="0" autoFill="0" autoLine="0" autoPict="0">
                <anchor moveWithCells="1">
                  <from>
                    <xdr:col>9</xdr:col>
                    <xdr:colOff>685800</xdr:colOff>
                    <xdr:row>65</xdr:row>
                    <xdr:rowOff>190500</xdr:rowOff>
                  </from>
                  <to>
                    <xdr:col>10</xdr:col>
                    <xdr:colOff>28575</xdr:colOff>
                    <xdr:row>69</xdr:row>
                    <xdr:rowOff>28575</xdr:rowOff>
                  </to>
                </anchor>
              </controlPr>
            </control>
          </mc:Choice>
        </mc:AlternateContent>
        <mc:AlternateContent xmlns:mc="http://schemas.openxmlformats.org/markup-compatibility/2006">
          <mc:Choice Requires="x14">
            <control shapeId="258085" r:id="rId40" name="Check Box 37">
              <controlPr defaultSize="0" autoFill="0" autoLine="0" autoPict="0">
                <anchor moveWithCells="1">
                  <from>
                    <xdr:col>9</xdr:col>
                    <xdr:colOff>685800</xdr:colOff>
                    <xdr:row>65</xdr:row>
                    <xdr:rowOff>190500</xdr:rowOff>
                  </from>
                  <to>
                    <xdr:col>10</xdr:col>
                    <xdr:colOff>28575</xdr:colOff>
                    <xdr:row>67</xdr:row>
                    <xdr:rowOff>38100</xdr:rowOff>
                  </to>
                </anchor>
              </controlPr>
            </control>
          </mc:Choice>
        </mc:AlternateContent>
        <mc:AlternateContent xmlns:mc="http://schemas.openxmlformats.org/markup-compatibility/2006">
          <mc:Choice Requires="x14">
            <control shapeId="258086" r:id="rId41" name="Check Box 38">
              <controlPr defaultSize="0" autoFill="0" autoLine="0" autoPict="0">
                <anchor moveWithCells="1">
                  <from>
                    <xdr:col>9</xdr:col>
                    <xdr:colOff>685800</xdr:colOff>
                    <xdr:row>74</xdr:row>
                    <xdr:rowOff>0</xdr:rowOff>
                  </from>
                  <to>
                    <xdr:col>10</xdr:col>
                    <xdr:colOff>28575</xdr:colOff>
                    <xdr:row>77</xdr:row>
                    <xdr:rowOff>76200</xdr:rowOff>
                  </to>
                </anchor>
              </controlPr>
            </control>
          </mc:Choice>
        </mc:AlternateContent>
        <mc:AlternateContent xmlns:mc="http://schemas.openxmlformats.org/markup-compatibility/2006">
          <mc:Choice Requires="x14">
            <control shapeId="258087" r:id="rId42" name="Check Box 39">
              <controlPr defaultSize="0" autoFill="0" autoLine="0" autoPict="0">
                <anchor moveWithCells="1">
                  <from>
                    <xdr:col>9</xdr:col>
                    <xdr:colOff>685800</xdr:colOff>
                    <xdr:row>74</xdr:row>
                    <xdr:rowOff>0</xdr:rowOff>
                  </from>
                  <to>
                    <xdr:col>10</xdr:col>
                    <xdr:colOff>28575</xdr:colOff>
                    <xdr:row>77</xdr:row>
                    <xdr:rowOff>0</xdr:rowOff>
                  </to>
                </anchor>
              </controlPr>
            </control>
          </mc:Choice>
        </mc:AlternateContent>
        <mc:AlternateContent xmlns:mc="http://schemas.openxmlformats.org/markup-compatibility/2006">
          <mc:Choice Requires="x14">
            <control shapeId="258088" r:id="rId43" name="Check Box 40">
              <controlPr defaultSize="0" autoFill="0" autoLine="0" autoPict="0">
                <anchor moveWithCells="1">
                  <from>
                    <xdr:col>9</xdr:col>
                    <xdr:colOff>685800</xdr:colOff>
                    <xdr:row>74</xdr:row>
                    <xdr:rowOff>0</xdr:rowOff>
                  </from>
                  <to>
                    <xdr:col>10</xdr:col>
                    <xdr:colOff>28575</xdr:colOff>
                    <xdr:row>77</xdr:row>
                    <xdr:rowOff>66675</xdr:rowOff>
                  </to>
                </anchor>
              </controlPr>
            </control>
          </mc:Choice>
        </mc:AlternateContent>
        <mc:AlternateContent xmlns:mc="http://schemas.openxmlformats.org/markup-compatibility/2006">
          <mc:Choice Requires="x14">
            <control shapeId="258089" r:id="rId44" name="Check Box 41">
              <controlPr defaultSize="0" autoFill="0" autoLine="0" autoPict="0">
                <anchor moveWithCells="1">
                  <from>
                    <xdr:col>9</xdr:col>
                    <xdr:colOff>685800</xdr:colOff>
                    <xdr:row>74</xdr:row>
                    <xdr:rowOff>219075</xdr:rowOff>
                  </from>
                  <to>
                    <xdr:col>10</xdr:col>
                    <xdr:colOff>28575</xdr:colOff>
                    <xdr:row>76</xdr:row>
                    <xdr:rowOff>19050</xdr:rowOff>
                  </to>
                </anchor>
              </controlPr>
            </control>
          </mc:Choice>
        </mc:AlternateContent>
        <mc:AlternateContent xmlns:mc="http://schemas.openxmlformats.org/markup-compatibility/2006">
          <mc:Choice Requires="x14">
            <control shapeId="258090" r:id="rId45" name="Check Box 42">
              <controlPr defaultSize="0" autoFill="0" autoLine="0" autoPict="0">
                <anchor moveWithCells="1">
                  <from>
                    <xdr:col>9</xdr:col>
                    <xdr:colOff>685800</xdr:colOff>
                    <xdr:row>74</xdr:row>
                    <xdr:rowOff>95250</xdr:rowOff>
                  </from>
                  <to>
                    <xdr:col>10</xdr:col>
                    <xdr:colOff>28575</xdr:colOff>
                    <xdr:row>78</xdr:row>
                    <xdr:rowOff>19050</xdr:rowOff>
                  </to>
                </anchor>
              </controlPr>
            </control>
          </mc:Choice>
        </mc:AlternateContent>
        <mc:AlternateContent xmlns:mc="http://schemas.openxmlformats.org/markup-compatibility/2006">
          <mc:Choice Requires="x14">
            <control shapeId="258091" r:id="rId46" name="Check Box 43">
              <controlPr defaultSize="0" autoFill="0" autoLine="0" autoPict="0">
                <anchor moveWithCells="1">
                  <from>
                    <xdr:col>9</xdr:col>
                    <xdr:colOff>685800</xdr:colOff>
                    <xdr:row>74</xdr:row>
                    <xdr:rowOff>95250</xdr:rowOff>
                  </from>
                  <to>
                    <xdr:col>10</xdr:col>
                    <xdr:colOff>28575</xdr:colOff>
                    <xdr:row>77</xdr:row>
                    <xdr:rowOff>66675</xdr:rowOff>
                  </to>
                </anchor>
              </controlPr>
            </control>
          </mc:Choice>
        </mc:AlternateContent>
        <mc:AlternateContent xmlns:mc="http://schemas.openxmlformats.org/markup-compatibility/2006">
          <mc:Choice Requires="x14">
            <control shapeId="258092" r:id="rId47" name="Check Box 44">
              <controlPr defaultSize="0" autoFill="0" autoLine="0" autoPict="0">
                <anchor moveWithCells="1">
                  <from>
                    <xdr:col>9</xdr:col>
                    <xdr:colOff>685800</xdr:colOff>
                    <xdr:row>74</xdr:row>
                    <xdr:rowOff>95250</xdr:rowOff>
                  </from>
                  <to>
                    <xdr:col>10</xdr:col>
                    <xdr:colOff>28575</xdr:colOff>
                    <xdr:row>77</xdr:row>
                    <xdr:rowOff>114300</xdr:rowOff>
                  </to>
                </anchor>
              </controlPr>
            </control>
          </mc:Choice>
        </mc:AlternateContent>
        <mc:AlternateContent xmlns:mc="http://schemas.openxmlformats.org/markup-compatibility/2006">
          <mc:Choice Requires="x14">
            <control shapeId="258093" r:id="rId48" name="Check Box 45">
              <controlPr defaultSize="0" autoFill="0" autoLine="0" autoPict="0">
                <anchor moveWithCells="1">
                  <from>
                    <xdr:col>9</xdr:col>
                    <xdr:colOff>685800</xdr:colOff>
                    <xdr:row>74</xdr:row>
                    <xdr:rowOff>95250</xdr:rowOff>
                  </from>
                  <to>
                    <xdr:col>10</xdr:col>
                    <xdr:colOff>28575</xdr:colOff>
                    <xdr:row>75</xdr:row>
                    <xdr:rowOff>142875</xdr:rowOff>
                  </to>
                </anchor>
              </controlPr>
            </control>
          </mc:Choice>
        </mc:AlternateContent>
        <mc:AlternateContent xmlns:mc="http://schemas.openxmlformats.org/markup-compatibility/2006">
          <mc:Choice Requires="x14">
            <control shapeId="258094" r:id="rId49" name="Check Box 46">
              <controlPr defaultSize="0" autoFill="0" autoLine="0" autoPict="0">
                <anchor moveWithCells="1">
                  <from>
                    <xdr:col>9</xdr:col>
                    <xdr:colOff>685800</xdr:colOff>
                    <xdr:row>74</xdr:row>
                    <xdr:rowOff>190500</xdr:rowOff>
                  </from>
                  <to>
                    <xdr:col>10</xdr:col>
                    <xdr:colOff>28575</xdr:colOff>
                    <xdr:row>78</xdr:row>
                    <xdr:rowOff>38100</xdr:rowOff>
                  </to>
                </anchor>
              </controlPr>
            </control>
          </mc:Choice>
        </mc:AlternateContent>
        <mc:AlternateContent xmlns:mc="http://schemas.openxmlformats.org/markup-compatibility/2006">
          <mc:Choice Requires="x14">
            <control shapeId="258095" r:id="rId50" name="Check Box 47">
              <controlPr defaultSize="0" autoFill="0" autoLine="0" autoPict="0">
                <anchor moveWithCells="1">
                  <from>
                    <xdr:col>9</xdr:col>
                    <xdr:colOff>685800</xdr:colOff>
                    <xdr:row>74</xdr:row>
                    <xdr:rowOff>190500</xdr:rowOff>
                  </from>
                  <to>
                    <xdr:col>10</xdr:col>
                    <xdr:colOff>28575</xdr:colOff>
                    <xdr:row>77</xdr:row>
                    <xdr:rowOff>104775</xdr:rowOff>
                  </to>
                </anchor>
              </controlPr>
            </control>
          </mc:Choice>
        </mc:AlternateContent>
        <mc:AlternateContent xmlns:mc="http://schemas.openxmlformats.org/markup-compatibility/2006">
          <mc:Choice Requires="x14">
            <control shapeId="258096" r:id="rId51" name="Check Box 48">
              <controlPr defaultSize="0" autoFill="0" autoLine="0" autoPict="0">
                <anchor moveWithCells="1">
                  <from>
                    <xdr:col>9</xdr:col>
                    <xdr:colOff>685800</xdr:colOff>
                    <xdr:row>74</xdr:row>
                    <xdr:rowOff>190500</xdr:rowOff>
                  </from>
                  <to>
                    <xdr:col>10</xdr:col>
                    <xdr:colOff>28575</xdr:colOff>
                    <xdr:row>78</xdr:row>
                    <xdr:rowOff>28575</xdr:rowOff>
                  </to>
                </anchor>
              </controlPr>
            </control>
          </mc:Choice>
        </mc:AlternateContent>
        <mc:AlternateContent xmlns:mc="http://schemas.openxmlformats.org/markup-compatibility/2006">
          <mc:Choice Requires="x14">
            <control shapeId="258097" r:id="rId52" name="Check Box 49">
              <controlPr defaultSize="0" autoFill="0" autoLine="0" autoPict="0">
                <anchor moveWithCells="1">
                  <from>
                    <xdr:col>9</xdr:col>
                    <xdr:colOff>685800</xdr:colOff>
                    <xdr:row>74</xdr:row>
                    <xdr:rowOff>190500</xdr:rowOff>
                  </from>
                  <to>
                    <xdr:col>10</xdr:col>
                    <xdr:colOff>28575</xdr:colOff>
                    <xdr:row>76</xdr:row>
                    <xdr:rowOff>38100</xdr:rowOff>
                  </to>
                </anchor>
              </controlPr>
            </control>
          </mc:Choice>
        </mc:AlternateContent>
        <mc:AlternateContent xmlns:mc="http://schemas.openxmlformats.org/markup-compatibility/2006">
          <mc:Choice Requires="x14">
            <control shapeId="258098" r:id="rId53" name="Check Box 50">
              <controlPr defaultSize="0" autoFill="0" autoLine="0" autoPict="0">
                <anchor moveWithCells="1">
                  <from>
                    <xdr:col>9</xdr:col>
                    <xdr:colOff>685800</xdr:colOff>
                    <xdr:row>84</xdr:row>
                    <xdr:rowOff>0</xdr:rowOff>
                  </from>
                  <to>
                    <xdr:col>10</xdr:col>
                    <xdr:colOff>28575</xdr:colOff>
                    <xdr:row>88</xdr:row>
                    <xdr:rowOff>28575</xdr:rowOff>
                  </to>
                </anchor>
              </controlPr>
            </control>
          </mc:Choice>
        </mc:AlternateContent>
        <mc:AlternateContent xmlns:mc="http://schemas.openxmlformats.org/markup-compatibility/2006">
          <mc:Choice Requires="x14">
            <control shapeId="258099" r:id="rId54" name="Check Box 51">
              <controlPr defaultSize="0" autoFill="0" autoLine="0" autoPict="0">
                <anchor moveWithCells="1">
                  <from>
                    <xdr:col>9</xdr:col>
                    <xdr:colOff>685800</xdr:colOff>
                    <xdr:row>84</xdr:row>
                    <xdr:rowOff>0</xdr:rowOff>
                  </from>
                  <to>
                    <xdr:col>10</xdr:col>
                    <xdr:colOff>28575</xdr:colOff>
                    <xdr:row>87</xdr:row>
                    <xdr:rowOff>57150</xdr:rowOff>
                  </to>
                </anchor>
              </controlPr>
            </control>
          </mc:Choice>
        </mc:AlternateContent>
        <mc:AlternateContent xmlns:mc="http://schemas.openxmlformats.org/markup-compatibility/2006">
          <mc:Choice Requires="x14">
            <control shapeId="258100" r:id="rId55" name="Check Box 52">
              <controlPr defaultSize="0" autoFill="0" autoLine="0" autoPict="0">
                <anchor moveWithCells="1">
                  <from>
                    <xdr:col>9</xdr:col>
                    <xdr:colOff>685800</xdr:colOff>
                    <xdr:row>84</xdr:row>
                    <xdr:rowOff>0</xdr:rowOff>
                  </from>
                  <to>
                    <xdr:col>10</xdr:col>
                    <xdr:colOff>28575</xdr:colOff>
                    <xdr:row>87</xdr:row>
                    <xdr:rowOff>152400</xdr:rowOff>
                  </to>
                </anchor>
              </controlPr>
            </control>
          </mc:Choice>
        </mc:AlternateContent>
        <mc:AlternateContent xmlns:mc="http://schemas.openxmlformats.org/markup-compatibility/2006">
          <mc:Choice Requires="x14">
            <control shapeId="258101" r:id="rId56" name="Check Box 53">
              <controlPr defaultSize="0" autoFill="0" autoLine="0" autoPict="0">
                <anchor moveWithCells="1">
                  <from>
                    <xdr:col>9</xdr:col>
                    <xdr:colOff>685800</xdr:colOff>
                    <xdr:row>84</xdr:row>
                    <xdr:rowOff>0</xdr:rowOff>
                  </from>
                  <to>
                    <xdr:col>10</xdr:col>
                    <xdr:colOff>28575</xdr:colOff>
                    <xdr:row>85</xdr:row>
                    <xdr:rowOff>57150</xdr:rowOff>
                  </to>
                </anchor>
              </controlPr>
            </control>
          </mc:Choice>
        </mc:AlternateContent>
        <mc:AlternateContent xmlns:mc="http://schemas.openxmlformats.org/markup-compatibility/2006">
          <mc:Choice Requires="x14">
            <control shapeId="258102" r:id="rId57" name="Check Box 54">
              <controlPr defaultSize="0" autoFill="0" autoLine="0" autoPict="0">
                <anchor moveWithCells="1">
                  <from>
                    <xdr:col>9</xdr:col>
                    <xdr:colOff>685800</xdr:colOff>
                    <xdr:row>84</xdr:row>
                    <xdr:rowOff>219075</xdr:rowOff>
                  </from>
                  <to>
                    <xdr:col>10</xdr:col>
                    <xdr:colOff>28575</xdr:colOff>
                    <xdr:row>86</xdr:row>
                    <xdr:rowOff>38100</xdr:rowOff>
                  </to>
                </anchor>
              </controlPr>
            </control>
          </mc:Choice>
        </mc:AlternateContent>
        <mc:AlternateContent xmlns:mc="http://schemas.openxmlformats.org/markup-compatibility/2006">
          <mc:Choice Requires="x14">
            <control shapeId="258103" r:id="rId58" name="Check Box 55">
              <controlPr defaultSize="0" autoFill="0" autoLine="0" autoPict="0">
                <anchor moveWithCells="1">
                  <from>
                    <xdr:col>9</xdr:col>
                    <xdr:colOff>685800</xdr:colOff>
                    <xdr:row>84</xdr:row>
                    <xdr:rowOff>95250</xdr:rowOff>
                  </from>
                  <to>
                    <xdr:col>10</xdr:col>
                    <xdr:colOff>28575</xdr:colOff>
                    <xdr:row>88</xdr:row>
                    <xdr:rowOff>133350</xdr:rowOff>
                  </to>
                </anchor>
              </controlPr>
            </control>
          </mc:Choice>
        </mc:AlternateContent>
        <mc:AlternateContent xmlns:mc="http://schemas.openxmlformats.org/markup-compatibility/2006">
          <mc:Choice Requires="x14">
            <control shapeId="258104" r:id="rId59" name="Check Box 56">
              <controlPr defaultSize="0" autoFill="0" autoLine="0" autoPict="0">
                <anchor moveWithCells="1">
                  <from>
                    <xdr:col>9</xdr:col>
                    <xdr:colOff>685800</xdr:colOff>
                    <xdr:row>84</xdr:row>
                    <xdr:rowOff>95250</xdr:rowOff>
                  </from>
                  <to>
                    <xdr:col>10</xdr:col>
                    <xdr:colOff>28575</xdr:colOff>
                    <xdr:row>87</xdr:row>
                    <xdr:rowOff>152400</xdr:rowOff>
                  </to>
                </anchor>
              </controlPr>
            </control>
          </mc:Choice>
        </mc:AlternateContent>
        <mc:AlternateContent xmlns:mc="http://schemas.openxmlformats.org/markup-compatibility/2006">
          <mc:Choice Requires="x14">
            <control shapeId="258105" r:id="rId60" name="Check Box 57">
              <controlPr defaultSize="0" autoFill="0" autoLine="0" autoPict="0">
                <anchor moveWithCells="1">
                  <from>
                    <xdr:col>9</xdr:col>
                    <xdr:colOff>685800</xdr:colOff>
                    <xdr:row>84</xdr:row>
                    <xdr:rowOff>95250</xdr:rowOff>
                  </from>
                  <to>
                    <xdr:col>10</xdr:col>
                    <xdr:colOff>28575</xdr:colOff>
                    <xdr:row>88</xdr:row>
                    <xdr:rowOff>66675</xdr:rowOff>
                  </to>
                </anchor>
              </controlPr>
            </control>
          </mc:Choice>
        </mc:AlternateContent>
        <mc:AlternateContent xmlns:mc="http://schemas.openxmlformats.org/markup-compatibility/2006">
          <mc:Choice Requires="x14">
            <control shapeId="258106" r:id="rId61" name="Check Box 58">
              <controlPr defaultSize="0" autoFill="0" autoLine="0" autoPict="0">
                <anchor moveWithCells="1">
                  <from>
                    <xdr:col>9</xdr:col>
                    <xdr:colOff>685800</xdr:colOff>
                    <xdr:row>84</xdr:row>
                    <xdr:rowOff>95250</xdr:rowOff>
                  </from>
                  <to>
                    <xdr:col>10</xdr:col>
                    <xdr:colOff>28575</xdr:colOff>
                    <xdr:row>85</xdr:row>
                    <xdr:rowOff>142875</xdr:rowOff>
                  </to>
                </anchor>
              </controlPr>
            </control>
          </mc:Choice>
        </mc:AlternateContent>
        <mc:AlternateContent xmlns:mc="http://schemas.openxmlformats.org/markup-compatibility/2006">
          <mc:Choice Requires="x14">
            <control shapeId="258107" r:id="rId62" name="Check Box 59">
              <controlPr defaultSize="0" autoFill="0" autoLine="0" autoPict="0">
                <anchor moveWithCells="1">
                  <from>
                    <xdr:col>9</xdr:col>
                    <xdr:colOff>685800</xdr:colOff>
                    <xdr:row>84</xdr:row>
                    <xdr:rowOff>190500</xdr:rowOff>
                  </from>
                  <to>
                    <xdr:col>10</xdr:col>
                    <xdr:colOff>28575</xdr:colOff>
                    <xdr:row>89</xdr:row>
                    <xdr:rowOff>28575</xdr:rowOff>
                  </to>
                </anchor>
              </controlPr>
            </control>
          </mc:Choice>
        </mc:AlternateContent>
        <mc:AlternateContent xmlns:mc="http://schemas.openxmlformats.org/markup-compatibility/2006">
          <mc:Choice Requires="x14">
            <control shapeId="258108" r:id="rId63" name="Check Box 60">
              <controlPr defaultSize="0" autoFill="0" autoLine="0" autoPict="0">
                <anchor moveWithCells="1">
                  <from>
                    <xdr:col>9</xdr:col>
                    <xdr:colOff>685800</xdr:colOff>
                    <xdr:row>84</xdr:row>
                    <xdr:rowOff>190500</xdr:rowOff>
                  </from>
                  <to>
                    <xdr:col>10</xdr:col>
                    <xdr:colOff>28575</xdr:colOff>
                    <xdr:row>88</xdr:row>
                    <xdr:rowOff>66675</xdr:rowOff>
                  </to>
                </anchor>
              </controlPr>
            </control>
          </mc:Choice>
        </mc:AlternateContent>
        <mc:AlternateContent xmlns:mc="http://schemas.openxmlformats.org/markup-compatibility/2006">
          <mc:Choice Requires="x14">
            <control shapeId="258109" r:id="rId64" name="Check Box 61">
              <controlPr defaultSize="0" autoFill="0" autoLine="0" autoPict="0">
                <anchor moveWithCells="1">
                  <from>
                    <xdr:col>9</xdr:col>
                    <xdr:colOff>685800</xdr:colOff>
                    <xdr:row>84</xdr:row>
                    <xdr:rowOff>190500</xdr:rowOff>
                  </from>
                  <to>
                    <xdr:col>10</xdr:col>
                    <xdr:colOff>28575</xdr:colOff>
                    <xdr:row>88</xdr:row>
                    <xdr:rowOff>142875</xdr:rowOff>
                  </to>
                </anchor>
              </controlPr>
            </control>
          </mc:Choice>
        </mc:AlternateContent>
        <mc:AlternateContent xmlns:mc="http://schemas.openxmlformats.org/markup-compatibility/2006">
          <mc:Choice Requires="x14">
            <control shapeId="258110" r:id="rId65" name="Check Box 62">
              <controlPr defaultSize="0" autoFill="0" autoLine="0" autoPict="0">
                <anchor moveWithCells="1">
                  <from>
                    <xdr:col>9</xdr:col>
                    <xdr:colOff>685800</xdr:colOff>
                    <xdr:row>84</xdr:row>
                    <xdr:rowOff>190500</xdr:rowOff>
                  </from>
                  <to>
                    <xdr:col>10</xdr:col>
                    <xdr:colOff>28575</xdr:colOff>
                    <xdr:row>86</xdr:row>
                    <xdr:rowOff>57150</xdr:rowOff>
                  </to>
                </anchor>
              </controlPr>
            </control>
          </mc:Choice>
        </mc:AlternateContent>
        <mc:AlternateContent xmlns:mc="http://schemas.openxmlformats.org/markup-compatibility/2006">
          <mc:Choice Requires="x14">
            <control shapeId="258111" r:id="rId66" name="Check Box 63">
              <controlPr defaultSize="0" autoFill="0" autoLine="0" autoPict="0">
                <anchor moveWithCells="1">
                  <from>
                    <xdr:col>9</xdr:col>
                    <xdr:colOff>685800</xdr:colOff>
                    <xdr:row>92</xdr:row>
                    <xdr:rowOff>0</xdr:rowOff>
                  </from>
                  <to>
                    <xdr:col>10</xdr:col>
                    <xdr:colOff>28575</xdr:colOff>
                    <xdr:row>95</xdr:row>
                    <xdr:rowOff>114300</xdr:rowOff>
                  </to>
                </anchor>
              </controlPr>
            </control>
          </mc:Choice>
        </mc:AlternateContent>
        <mc:AlternateContent xmlns:mc="http://schemas.openxmlformats.org/markup-compatibility/2006">
          <mc:Choice Requires="x14">
            <control shapeId="258112" r:id="rId67" name="Check Box 64">
              <controlPr defaultSize="0" autoFill="0" autoLine="0" autoPict="0">
                <anchor moveWithCells="1">
                  <from>
                    <xdr:col>9</xdr:col>
                    <xdr:colOff>685800</xdr:colOff>
                    <xdr:row>92</xdr:row>
                    <xdr:rowOff>0</xdr:rowOff>
                  </from>
                  <to>
                    <xdr:col>10</xdr:col>
                    <xdr:colOff>28575</xdr:colOff>
                    <xdr:row>95</xdr:row>
                    <xdr:rowOff>28575</xdr:rowOff>
                  </to>
                </anchor>
              </controlPr>
            </control>
          </mc:Choice>
        </mc:AlternateContent>
        <mc:AlternateContent xmlns:mc="http://schemas.openxmlformats.org/markup-compatibility/2006">
          <mc:Choice Requires="x14">
            <control shapeId="258113" r:id="rId68" name="Check Box 65">
              <controlPr defaultSize="0" autoFill="0" autoLine="0" autoPict="0">
                <anchor moveWithCells="1">
                  <from>
                    <xdr:col>9</xdr:col>
                    <xdr:colOff>685800</xdr:colOff>
                    <xdr:row>92</xdr:row>
                    <xdr:rowOff>0</xdr:rowOff>
                  </from>
                  <to>
                    <xdr:col>10</xdr:col>
                    <xdr:colOff>28575</xdr:colOff>
                    <xdr:row>95</xdr:row>
                    <xdr:rowOff>104775</xdr:rowOff>
                  </to>
                </anchor>
              </controlPr>
            </control>
          </mc:Choice>
        </mc:AlternateContent>
        <mc:AlternateContent xmlns:mc="http://schemas.openxmlformats.org/markup-compatibility/2006">
          <mc:Choice Requires="x14">
            <control shapeId="258114" r:id="rId69" name="Check Box 66">
              <controlPr defaultSize="0" autoFill="0" autoLine="0" autoPict="0">
                <anchor moveWithCells="1">
                  <from>
                    <xdr:col>9</xdr:col>
                    <xdr:colOff>685800</xdr:colOff>
                    <xdr:row>92</xdr:row>
                    <xdr:rowOff>219075</xdr:rowOff>
                  </from>
                  <to>
                    <xdr:col>10</xdr:col>
                    <xdr:colOff>28575</xdr:colOff>
                    <xdr:row>94</xdr:row>
                    <xdr:rowOff>19050</xdr:rowOff>
                  </to>
                </anchor>
              </controlPr>
            </control>
          </mc:Choice>
        </mc:AlternateContent>
        <mc:AlternateContent xmlns:mc="http://schemas.openxmlformats.org/markup-compatibility/2006">
          <mc:Choice Requires="x14">
            <control shapeId="258115" r:id="rId70" name="Check Box 67">
              <controlPr defaultSize="0" autoFill="0" autoLine="0" autoPict="0">
                <anchor moveWithCells="1">
                  <from>
                    <xdr:col>9</xdr:col>
                    <xdr:colOff>685800</xdr:colOff>
                    <xdr:row>92</xdr:row>
                    <xdr:rowOff>95250</xdr:rowOff>
                  </from>
                  <to>
                    <xdr:col>10</xdr:col>
                    <xdr:colOff>28575</xdr:colOff>
                    <xdr:row>96</xdr:row>
                    <xdr:rowOff>57150</xdr:rowOff>
                  </to>
                </anchor>
              </controlPr>
            </control>
          </mc:Choice>
        </mc:AlternateContent>
        <mc:AlternateContent xmlns:mc="http://schemas.openxmlformats.org/markup-compatibility/2006">
          <mc:Choice Requires="x14">
            <control shapeId="258116" r:id="rId71" name="Check Box 68">
              <controlPr defaultSize="0" autoFill="0" autoLine="0" autoPict="0">
                <anchor moveWithCells="1">
                  <from>
                    <xdr:col>9</xdr:col>
                    <xdr:colOff>685800</xdr:colOff>
                    <xdr:row>92</xdr:row>
                    <xdr:rowOff>95250</xdr:rowOff>
                  </from>
                  <to>
                    <xdr:col>10</xdr:col>
                    <xdr:colOff>28575</xdr:colOff>
                    <xdr:row>95</xdr:row>
                    <xdr:rowOff>104775</xdr:rowOff>
                  </to>
                </anchor>
              </controlPr>
            </control>
          </mc:Choice>
        </mc:AlternateContent>
        <mc:AlternateContent xmlns:mc="http://schemas.openxmlformats.org/markup-compatibility/2006">
          <mc:Choice Requires="x14">
            <control shapeId="258117" r:id="rId72" name="Check Box 69">
              <controlPr defaultSize="0" autoFill="0" autoLine="0" autoPict="0">
                <anchor moveWithCells="1">
                  <from>
                    <xdr:col>9</xdr:col>
                    <xdr:colOff>685800</xdr:colOff>
                    <xdr:row>92</xdr:row>
                    <xdr:rowOff>95250</xdr:rowOff>
                  </from>
                  <to>
                    <xdr:col>10</xdr:col>
                    <xdr:colOff>28575</xdr:colOff>
                    <xdr:row>95</xdr:row>
                    <xdr:rowOff>152400</xdr:rowOff>
                  </to>
                </anchor>
              </controlPr>
            </control>
          </mc:Choice>
        </mc:AlternateContent>
        <mc:AlternateContent xmlns:mc="http://schemas.openxmlformats.org/markup-compatibility/2006">
          <mc:Choice Requires="x14">
            <control shapeId="258118" r:id="rId73" name="Check Box 70">
              <controlPr defaultSize="0" autoFill="0" autoLine="0" autoPict="0">
                <anchor moveWithCells="1">
                  <from>
                    <xdr:col>9</xdr:col>
                    <xdr:colOff>685800</xdr:colOff>
                    <xdr:row>92</xdr:row>
                    <xdr:rowOff>95250</xdr:rowOff>
                  </from>
                  <to>
                    <xdr:col>10</xdr:col>
                    <xdr:colOff>28575</xdr:colOff>
                    <xdr:row>94</xdr:row>
                    <xdr:rowOff>19050</xdr:rowOff>
                  </to>
                </anchor>
              </controlPr>
            </control>
          </mc:Choice>
        </mc:AlternateContent>
        <mc:AlternateContent xmlns:mc="http://schemas.openxmlformats.org/markup-compatibility/2006">
          <mc:Choice Requires="x14">
            <control shapeId="258119" r:id="rId74" name="Check Box 71">
              <controlPr defaultSize="0" autoFill="0" autoLine="0" autoPict="0">
                <anchor moveWithCells="1">
                  <from>
                    <xdr:col>9</xdr:col>
                    <xdr:colOff>685800</xdr:colOff>
                    <xdr:row>92</xdr:row>
                    <xdr:rowOff>190500</xdr:rowOff>
                  </from>
                  <to>
                    <xdr:col>10</xdr:col>
                    <xdr:colOff>28575</xdr:colOff>
                    <xdr:row>96</xdr:row>
                    <xdr:rowOff>38100</xdr:rowOff>
                  </to>
                </anchor>
              </controlPr>
            </control>
          </mc:Choice>
        </mc:AlternateContent>
        <mc:AlternateContent xmlns:mc="http://schemas.openxmlformats.org/markup-compatibility/2006">
          <mc:Choice Requires="x14">
            <control shapeId="258120" r:id="rId75" name="Check Box 72">
              <controlPr defaultSize="0" autoFill="0" autoLine="0" autoPict="0">
                <anchor moveWithCells="1">
                  <from>
                    <xdr:col>9</xdr:col>
                    <xdr:colOff>685800</xdr:colOff>
                    <xdr:row>92</xdr:row>
                    <xdr:rowOff>190500</xdr:rowOff>
                  </from>
                  <to>
                    <xdr:col>10</xdr:col>
                    <xdr:colOff>28575</xdr:colOff>
                    <xdr:row>95</xdr:row>
                    <xdr:rowOff>104775</xdr:rowOff>
                  </to>
                </anchor>
              </controlPr>
            </control>
          </mc:Choice>
        </mc:AlternateContent>
        <mc:AlternateContent xmlns:mc="http://schemas.openxmlformats.org/markup-compatibility/2006">
          <mc:Choice Requires="x14">
            <control shapeId="258121" r:id="rId76" name="Check Box 73">
              <controlPr defaultSize="0" autoFill="0" autoLine="0" autoPict="0">
                <anchor moveWithCells="1">
                  <from>
                    <xdr:col>9</xdr:col>
                    <xdr:colOff>685800</xdr:colOff>
                    <xdr:row>92</xdr:row>
                    <xdr:rowOff>190500</xdr:rowOff>
                  </from>
                  <to>
                    <xdr:col>10</xdr:col>
                    <xdr:colOff>28575</xdr:colOff>
                    <xdr:row>96</xdr:row>
                    <xdr:rowOff>28575</xdr:rowOff>
                  </to>
                </anchor>
              </controlPr>
            </control>
          </mc:Choice>
        </mc:AlternateContent>
        <mc:AlternateContent xmlns:mc="http://schemas.openxmlformats.org/markup-compatibility/2006">
          <mc:Choice Requires="x14">
            <control shapeId="258122" r:id="rId77" name="Check Box 74">
              <controlPr defaultSize="0" autoFill="0" autoLine="0" autoPict="0">
                <anchor moveWithCells="1">
                  <from>
                    <xdr:col>9</xdr:col>
                    <xdr:colOff>685800</xdr:colOff>
                    <xdr:row>92</xdr:row>
                    <xdr:rowOff>190500</xdr:rowOff>
                  </from>
                  <to>
                    <xdr:col>10</xdr:col>
                    <xdr:colOff>28575</xdr:colOff>
                    <xdr:row>94</xdr:row>
                    <xdr:rowOff>38100</xdr:rowOff>
                  </to>
                </anchor>
              </controlPr>
            </control>
          </mc:Choice>
        </mc:AlternateContent>
        <mc:AlternateContent xmlns:mc="http://schemas.openxmlformats.org/markup-compatibility/2006">
          <mc:Choice Requires="x14">
            <control shapeId="258123" r:id="rId78" name="Check Box 75">
              <controlPr defaultSize="0" autoFill="0" autoLine="0" autoPict="0">
                <anchor moveWithCells="1">
                  <from>
                    <xdr:col>9</xdr:col>
                    <xdr:colOff>685800</xdr:colOff>
                    <xdr:row>100</xdr:row>
                    <xdr:rowOff>0</xdr:rowOff>
                  </from>
                  <to>
                    <xdr:col>10</xdr:col>
                    <xdr:colOff>28575</xdr:colOff>
                    <xdr:row>103</xdr:row>
                    <xdr:rowOff>133350</xdr:rowOff>
                  </to>
                </anchor>
              </controlPr>
            </control>
          </mc:Choice>
        </mc:AlternateContent>
        <mc:AlternateContent xmlns:mc="http://schemas.openxmlformats.org/markup-compatibility/2006">
          <mc:Choice Requires="x14">
            <control shapeId="258124" r:id="rId79" name="Check Box 76">
              <controlPr defaultSize="0" autoFill="0" autoLine="0" autoPict="0">
                <anchor moveWithCells="1">
                  <from>
                    <xdr:col>9</xdr:col>
                    <xdr:colOff>685800</xdr:colOff>
                    <xdr:row>100</xdr:row>
                    <xdr:rowOff>0</xdr:rowOff>
                  </from>
                  <to>
                    <xdr:col>10</xdr:col>
                    <xdr:colOff>28575</xdr:colOff>
                    <xdr:row>103</xdr:row>
                    <xdr:rowOff>38100</xdr:rowOff>
                  </to>
                </anchor>
              </controlPr>
            </control>
          </mc:Choice>
        </mc:AlternateContent>
        <mc:AlternateContent xmlns:mc="http://schemas.openxmlformats.org/markup-compatibility/2006">
          <mc:Choice Requires="x14">
            <control shapeId="258125" r:id="rId80" name="Check Box 77">
              <controlPr defaultSize="0" autoFill="0" autoLine="0" autoPict="0">
                <anchor moveWithCells="1">
                  <from>
                    <xdr:col>9</xdr:col>
                    <xdr:colOff>685800</xdr:colOff>
                    <xdr:row>100</xdr:row>
                    <xdr:rowOff>0</xdr:rowOff>
                  </from>
                  <to>
                    <xdr:col>10</xdr:col>
                    <xdr:colOff>28575</xdr:colOff>
                    <xdr:row>103</xdr:row>
                    <xdr:rowOff>104775</xdr:rowOff>
                  </to>
                </anchor>
              </controlPr>
            </control>
          </mc:Choice>
        </mc:AlternateContent>
        <mc:AlternateContent xmlns:mc="http://schemas.openxmlformats.org/markup-compatibility/2006">
          <mc:Choice Requires="x14">
            <control shapeId="258126" r:id="rId81" name="Check Box 78">
              <controlPr defaultSize="0" autoFill="0" autoLine="0" autoPict="0">
                <anchor moveWithCells="1">
                  <from>
                    <xdr:col>9</xdr:col>
                    <xdr:colOff>685800</xdr:colOff>
                    <xdr:row>100</xdr:row>
                    <xdr:rowOff>219075</xdr:rowOff>
                  </from>
                  <to>
                    <xdr:col>10</xdr:col>
                    <xdr:colOff>28575</xdr:colOff>
                    <xdr:row>102</xdr:row>
                    <xdr:rowOff>19050</xdr:rowOff>
                  </to>
                </anchor>
              </controlPr>
            </control>
          </mc:Choice>
        </mc:AlternateContent>
        <mc:AlternateContent xmlns:mc="http://schemas.openxmlformats.org/markup-compatibility/2006">
          <mc:Choice Requires="x14">
            <control shapeId="258127" r:id="rId82" name="Check Box 79">
              <controlPr defaultSize="0" autoFill="0" autoLine="0" autoPict="0">
                <anchor moveWithCells="1">
                  <from>
                    <xdr:col>9</xdr:col>
                    <xdr:colOff>685800</xdr:colOff>
                    <xdr:row>100</xdr:row>
                    <xdr:rowOff>95250</xdr:rowOff>
                  </from>
                  <to>
                    <xdr:col>10</xdr:col>
                    <xdr:colOff>28575</xdr:colOff>
                    <xdr:row>104</xdr:row>
                    <xdr:rowOff>57150</xdr:rowOff>
                  </to>
                </anchor>
              </controlPr>
            </control>
          </mc:Choice>
        </mc:AlternateContent>
        <mc:AlternateContent xmlns:mc="http://schemas.openxmlformats.org/markup-compatibility/2006">
          <mc:Choice Requires="x14">
            <control shapeId="258128" r:id="rId83" name="Check Box 80">
              <controlPr defaultSize="0" autoFill="0" autoLine="0" autoPict="0">
                <anchor moveWithCells="1">
                  <from>
                    <xdr:col>9</xdr:col>
                    <xdr:colOff>685800</xdr:colOff>
                    <xdr:row>100</xdr:row>
                    <xdr:rowOff>95250</xdr:rowOff>
                  </from>
                  <to>
                    <xdr:col>10</xdr:col>
                    <xdr:colOff>28575</xdr:colOff>
                    <xdr:row>103</xdr:row>
                    <xdr:rowOff>104775</xdr:rowOff>
                  </to>
                </anchor>
              </controlPr>
            </control>
          </mc:Choice>
        </mc:AlternateContent>
        <mc:AlternateContent xmlns:mc="http://schemas.openxmlformats.org/markup-compatibility/2006">
          <mc:Choice Requires="x14">
            <control shapeId="258129" r:id="rId84" name="Check Box 81">
              <controlPr defaultSize="0" autoFill="0" autoLine="0" autoPict="0">
                <anchor moveWithCells="1">
                  <from>
                    <xdr:col>9</xdr:col>
                    <xdr:colOff>685800</xdr:colOff>
                    <xdr:row>100</xdr:row>
                    <xdr:rowOff>95250</xdr:rowOff>
                  </from>
                  <to>
                    <xdr:col>10</xdr:col>
                    <xdr:colOff>28575</xdr:colOff>
                    <xdr:row>104</xdr:row>
                    <xdr:rowOff>0</xdr:rowOff>
                  </to>
                </anchor>
              </controlPr>
            </control>
          </mc:Choice>
        </mc:AlternateContent>
        <mc:AlternateContent xmlns:mc="http://schemas.openxmlformats.org/markup-compatibility/2006">
          <mc:Choice Requires="x14">
            <control shapeId="258130" r:id="rId85" name="Check Box 82">
              <controlPr defaultSize="0" autoFill="0" autoLine="0" autoPict="0">
                <anchor moveWithCells="1">
                  <from>
                    <xdr:col>9</xdr:col>
                    <xdr:colOff>685800</xdr:colOff>
                    <xdr:row>100</xdr:row>
                    <xdr:rowOff>95250</xdr:rowOff>
                  </from>
                  <to>
                    <xdr:col>10</xdr:col>
                    <xdr:colOff>28575</xdr:colOff>
                    <xdr:row>102</xdr:row>
                    <xdr:rowOff>19050</xdr:rowOff>
                  </to>
                </anchor>
              </controlPr>
            </control>
          </mc:Choice>
        </mc:AlternateContent>
        <mc:AlternateContent xmlns:mc="http://schemas.openxmlformats.org/markup-compatibility/2006">
          <mc:Choice Requires="x14">
            <control shapeId="258131" r:id="rId86" name="Check Box 83">
              <controlPr defaultSize="0" autoFill="0" autoLine="0" autoPict="0">
                <anchor moveWithCells="1">
                  <from>
                    <xdr:col>9</xdr:col>
                    <xdr:colOff>685800</xdr:colOff>
                    <xdr:row>100</xdr:row>
                    <xdr:rowOff>190500</xdr:rowOff>
                  </from>
                  <to>
                    <xdr:col>10</xdr:col>
                    <xdr:colOff>28575</xdr:colOff>
                    <xdr:row>104</xdr:row>
                    <xdr:rowOff>38100</xdr:rowOff>
                  </to>
                </anchor>
              </controlPr>
            </control>
          </mc:Choice>
        </mc:AlternateContent>
        <mc:AlternateContent xmlns:mc="http://schemas.openxmlformats.org/markup-compatibility/2006">
          <mc:Choice Requires="x14">
            <control shapeId="258132" r:id="rId87" name="Check Box 84">
              <controlPr defaultSize="0" autoFill="0" autoLine="0" autoPict="0">
                <anchor moveWithCells="1">
                  <from>
                    <xdr:col>9</xdr:col>
                    <xdr:colOff>685800</xdr:colOff>
                    <xdr:row>100</xdr:row>
                    <xdr:rowOff>190500</xdr:rowOff>
                  </from>
                  <to>
                    <xdr:col>10</xdr:col>
                    <xdr:colOff>28575</xdr:colOff>
                    <xdr:row>103</xdr:row>
                    <xdr:rowOff>104775</xdr:rowOff>
                  </to>
                </anchor>
              </controlPr>
            </control>
          </mc:Choice>
        </mc:AlternateContent>
        <mc:AlternateContent xmlns:mc="http://schemas.openxmlformats.org/markup-compatibility/2006">
          <mc:Choice Requires="x14">
            <control shapeId="258133" r:id="rId88" name="Check Box 85">
              <controlPr defaultSize="0" autoFill="0" autoLine="0" autoPict="0">
                <anchor moveWithCells="1">
                  <from>
                    <xdr:col>9</xdr:col>
                    <xdr:colOff>685800</xdr:colOff>
                    <xdr:row>100</xdr:row>
                    <xdr:rowOff>190500</xdr:rowOff>
                  </from>
                  <to>
                    <xdr:col>10</xdr:col>
                    <xdr:colOff>28575</xdr:colOff>
                    <xdr:row>104</xdr:row>
                    <xdr:rowOff>28575</xdr:rowOff>
                  </to>
                </anchor>
              </controlPr>
            </control>
          </mc:Choice>
        </mc:AlternateContent>
        <mc:AlternateContent xmlns:mc="http://schemas.openxmlformats.org/markup-compatibility/2006">
          <mc:Choice Requires="x14">
            <control shapeId="258134" r:id="rId89" name="Check Box 86">
              <controlPr defaultSize="0" autoFill="0" autoLine="0" autoPict="0">
                <anchor moveWithCells="1">
                  <from>
                    <xdr:col>9</xdr:col>
                    <xdr:colOff>685800</xdr:colOff>
                    <xdr:row>100</xdr:row>
                    <xdr:rowOff>190500</xdr:rowOff>
                  </from>
                  <to>
                    <xdr:col>10</xdr:col>
                    <xdr:colOff>28575</xdr:colOff>
                    <xdr:row>102</xdr:row>
                    <xdr:rowOff>38100</xdr:rowOff>
                  </to>
                </anchor>
              </controlPr>
            </control>
          </mc:Choice>
        </mc:AlternateContent>
        <mc:AlternateContent xmlns:mc="http://schemas.openxmlformats.org/markup-compatibility/2006">
          <mc:Choice Requires="x14">
            <control shapeId="258135" r:id="rId90" name="Check Box 87">
              <controlPr defaultSize="0" autoFill="0" autoLine="0" autoPict="0">
                <anchor moveWithCells="1">
                  <from>
                    <xdr:col>9</xdr:col>
                    <xdr:colOff>685800</xdr:colOff>
                    <xdr:row>109</xdr:row>
                    <xdr:rowOff>0</xdr:rowOff>
                  </from>
                  <to>
                    <xdr:col>10</xdr:col>
                    <xdr:colOff>28575</xdr:colOff>
                    <xdr:row>112</xdr:row>
                    <xdr:rowOff>76200</xdr:rowOff>
                  </to>
                </anchor>
              </controlPr>
            </control>
          </mc:Choice>
        </mc:AlternateContent>
        <mc:AlternateContent xmlns:mc="http://schemas.openxmlformats.org/markup-compatibility/2006">
          <mc:Choice Requires="x14">
            <control shapeId="258136" r:id="rId91" name="Check Box 88">
              <controlPr defaultSize="0" autoFill="0" autoLine="0" autoPict="0">
                <anchor moveWithCells="1">
                  <from>
                    <xdr:col>9</xdr:col>
                    <xdr:colOff>685800</xdr:colOff>
                    <xdr:row>109</xdr:row>
                    <xdr:rowOff>0</xdr:rowOff>
                  </from>
                  <to>
                    <xdr:col>10</xdr:col>
                    <xdr:colOff>28575</xdr:colOff>
                    <xdr:row>112</xdr:row>
                    <xdr:rowOff>0</xdr:rowOff>
                  </to>
                </anchor>
              </controlPr>
            </control>
          </mc:Choice>
        </mc:AlternateContent>
        <mc:AlternateContent xmlns:mc="http://schemas.openxmlformats.org/markup-compatibility/2006">
          <mc:Choice Requires="x14">
            <control shapeId="258137" r:id="rId92" name="Check Box 89">
              <controlPr defaultSize="0" autoFill="0" autoLine="0" autoPict="0">
                <anchor moveWithCells="1">
                  <from>
                    <xdr:col>9</xdr:col>
                    <xdr:colOff>685800</xdr:colOff>
                    <xdr:row>109</xdr:row>
                    <xdr:rowOff>0</xdr:rowOff>
                  </from>
                  <to>
                    <xdr:col>10</xdr:col>
                    <xdr:colOff>28575</xdr:colOff>
                    <xdr:row>112</xdr:row>
                    <xdr:rowOff>66675</xdr:rowOff>
                  </to>
                </anchor>
              </controlPr>
            </control>
          </mc:Choice>
        </mc:AlternateContent>
        <mc:AlternateContent xmlns:mc="http://schemas.openxmlformats.org/markup-compatibility/2006">
          <mc:Choice Requires="x14">
            <control shapeId="258138" r:id="rId93" name="Check Box 90">
              <controlPr defaultSize="0" autoFill="0" autoLine="0" autoPict="0">
                <anchor moveWithCells="1">
                  <from>
                    <xdr:col>9</xdr:col>
                    <xdr:colOff>685800</xdr:colOff>
                    <xdr:row>109</xdr:row>
                    <xdr:rowOff>219075</xdr:rowOff>
                  </from>
                  <to>
                    <xdr:col>10</xdr:col>
                    <xdr:colOff>28575</xdr:colOff>
                    <xdr:row>111</xdr:row>
                    <xdr:rowOff>19050</xdr:rowOff>
                  </to>
                </anchor>
              </controlPr>
            </control>
          </mc:Choice>
        </mc:AlternateContent>
        <mc:AlternateContent xmlns:mc="http://schemas.openxmlformats.org/markup-compatibility/2006">
          <mc:Choice Requires="x14">
            <control shapeId="258139" r:id="rId94" name="Check Box 91">
              <controlPr defaultSize="0" autoFill="0" autoLine="0" autoPict="0">
                <anchor moveWithCells="1">
                  <from>
                    <xdr:col>9</xdr:col>
                    <xdr:colOff>685800</xdr:colOff>
                    <xdr:row>109</xdr:row>
                    <xdr:rowOff>95250</xdr:rowOff>
                  </from>
                  <to>
                    <xdr:col>10</xdr:col>
                    <xdr:colOff>28575</xdr:colOff>
                    <xdr:row>113</xdr:row>
                    <xdr:rowOff>19050</xdr:rowOff>
                  </to>
                </anchor>
              </controlPr>
            </control>
          </mc:Choice>
        </mc:AlternateContent>
        <mc:AlternateContent xmlns:mc="http://schemas.openxmlformats.org/markup-compatibility/2006">
          <mc:Choice Requires="x14">
            <control shapeId="258140" r:id="rId95" name="Check Box 92">
              <controlPr defaultSize="0" autoFill="0" autoLine="0" autoPict="0">
                <anchor moveWithCells="1">
                  <from>
                    <xdr:col>9</xdr:col>
                    <xdr:colOff>685800</xdr:colOff>
                    <xdr:row>109</xdr:row>
                    <xdr:rowOff>95250</xdr:rowOff>
                  </from>
                  <to>
                    <xdr:col>10</xdr:col>
                    <xdr:colOff>28575</xdr:colOff>
                    <xdr:row>112</xdr:row>
                    <xdr:rowOff>66675</xdr:rowOff>
                  </to>
                </anchor>
              </controlPr>
            </control>
          </mc:Choice>
        </mc:AlternateContent>
        <mc:AlternateContent xmlns:mc="http://schemas.openxmlformats.org/markup-compatibility/2006">
          <mc:Choice Requires="x14">
            <control shapeId="258141" r:id="rId96" name="Check Box 93">
              <controlPr defaultSize="0" autoFill="0" autoLine="0" autoPict="0">
                <anchor moveWithCells="1">
                  <from>
                    <xdr:col>9</xdr:col>
                    <xdr:colOff>685800</xdr:colOff>
                    <xdr:row>109</xdr:row>
                    <xdr:rowOff>95250</xdr:rowOff>
                  </from>
                  <to>
                    <xdr:col>10</xdr:col>
                    <xdr:colOff>28575</xdr:colOff>
                    <xdr:row>112</xdr:row>
                    <xdr:rowOff>114300</xdr:rowOff>
                  </to>
                </anchor>
              </controlPr>
            </control>
          </mc:Choice>
        </mc:AlternateContent>
        <mc:AlternateContent xmlns:mc="http://schemas.openxmlformats.org/markup-compatibility/2006">
          <mc:Choice Requires="x14">
            <control shapeId="258142" r:id="rId97" name="Check Box 94">
              <controlPr defaultSize="0" autoFill="0" autoLine="0" autoPict="0">
                <anchor moveWithCells="1">
                  <from>
                    <xdr:col>9</xdr:col>
                    <xdr:colOff>685800</xdr:colOff>
                    <xdr:row>109</xdr:row>
                    <xdr:rowOff>95250</xdr:rowOff>
                  </from>
                  <to>
                    <xdr:col>10</xdr:col>
                    <xdr:colOff>28575</xdr:colOff>
                    <xdr:row>110</xdr:row>
                    <xdr:rowOff>142875</xdr:rowOff>
                  </to>
                </anchor>
              </controlPr>
            </control>
          </mc:Choice>
        </mc:AlternateContent>
        <mc:AlternateContent xmlns:mc="http://schemas.openxmlformats.org/markup-compatibility/2006">
          <mc:Choice Requires="x14">
            <control shapeId="258143" r:id="rId98" name="Check Box 95">
              <controlPr defaultSize="0" autoFill="0" autoLine="0" autoPict="0">
                <anchor moveWithCells="1">
                  <from>
                    <xdr:col>9</xdr:col>
                    <xdr:colOff>685800</xdr:colOff>
                    <xdr:row>109</xdr:row>
                    <xdr:rowOff>190500</xdr:rowOff>
                  </from>
                  <to>
                    <xdr:col>10</xdr:col>
                    <xdr:colOff>28575</xdr:colOff>
                    <xdr:row>113</xdr:row>
                    <xdr:rowOff>38100</xdr:rowOff>
                  </to>
                </anchor>
              </controlPr>
            </control>
          </mc:Choice>
        </mc:AlternateContent>
        <mc:AlternateContent xmlns:mc="http://schemas.openxmlformats.org/markup-compatibility/2006">
          <mc:Choice Requires="x14">
            <control shapeId="258144" r:id="rId99" name="Check Box 96">
              <controlPr defaultSize="0" autoFill="0" autoLine="0" autoPict="0">
                <anchor moveWithCells="1">
                  <from>
                    <xdr:col>9</xdr:col>
                    <xdr:colOff>685800</xdr:colOff>
                    <xdr:row>109</xdr:row>
                    <xdr:rowOff>190500</xdr:rowOff>
                  </from>
                  <to>
                    <xdr:col>10</xdr:col>
                    <xdr:colOff>28575</xdr:colOff>
                    <xdr:row>112</xdr:row>
                    <xdr:rowOff>104775</xdr:rowOff>
                  </to>
                </anchor>
              </controlPr>
            </control>
          </mc:Choice>
        </mc:AlternateContent>
        <mc:AlternateContent xmlns:mc="http://schemas.openxmlformats.org/markup-compatibility/2006">
          <mc:Choice Requires="x14">
            <control shapeId="258145" r:id="rId100" name="Check Box 97">
              <controlPr defaultSize="0" autoFill="0" autoLine="0" autoPict="0">
                <anchor moveWithCells="1">
                  <from>
                    <xdr:col>9</xdr:col>
                    <xdr:colOff>685800</xdr:colOff>
                    <xdr:row>109</xdr:row>
                    <xdr:rowOff>190500</xdr:rowOff>
                  </from>
                  <to>
                    <xdr:col>10</xdr:col>
                    <xdr:colOff>28575</xdr:colOff>
                    <xdr:row>113</xdr:row>
                    <xdr:rowOff>28575</xdr:rowOff>
                  </to>
                </anchor>
              </controlPr>
            </control>
          </mc:Choice>
        </mc:AlternateContent>
        <mc:AlternateContent xmlns:mc="http://schemas.openxmlformats.org/markup-compatibility/2006">
          <mc:Choice Requires="x14">
            <control shapeId="258146" r:id="rId101" name="Check Box 98">
              <controlPr defaultSize="0" autoFill="0" autoLine="0" autoPict="0">
                <anchor moveWithCells="1">
                  <from>
                    <xdr:col>9</xdr:col>
                    <xdr:colOff>685800</xdr:colOff>
                    <xdr:row>109</xdr:row>
                    <xdr:rowOff>190500</xdr:rowOff>
                  </from>
                  <to>
                    <xdr:col>10</xdr:col>
                    <xdr:colOff>28575</xdr:colOff>
                    <xdr:row>111</xdr:row>
                    <xdr:rowOff>38100</xdr:rowOff>
                  </to>
                </anchor>
              </controlPr>
            </control>
          </mc:Choice>
        </mc:AlternateContent>
        <mc:AlternateContent xmlns:mc="http://schemas.openxmlformats.org/markup-compatibility/2006">
          <mc:Choice Requires="x14">
            <control shapeId="258147" r:id="rId102" name="Check Box 99">
              <controlPr defaultSize="0" autoFill="0" autoLine="0" autoPict="0">
                <anchor moveWithCells="1">
                  <from>
                    <xdr:col>9</xdr:col>
                    <xdr:colOff>685800</xdr:colOff>
                    <xdr:row>118</xdr:row>
                    <xdr:rowOff>0</xdr:rowOff>
                  </from>
                  <to>
                    <xdr:col>10</xdr:col>
                    <xdr:colOff>28575</xdr:colOff>
                    <xdr:row>121</xdr:row>
                    <xdr:rowOff>104775</xdr:rowOff>
                  </to>
                </anchor>
              </controlPr>
            </control>
          </mc:Choice>
        </mc:AlternateContent>
        <mc:AlternateContent xmlns:mc="http://schemas.openxmlformats.org/markup-compatibility/2006">
          <mc:Choice Requires="x14">
            <control shapeId="258148" r:id="rId103" name="Check Box 100">
              <controlPr defaultSize="0" autoFill="0" autoLine="0" autoPict="0">
                <anchor moveWithCells="1">
                  <from>
                    <xdr:col>9</xdr:col>
                    <xdr:colOff>685800</xdr:colOff>
                    <xdr:row>118</xdr:row>
                    <xdr:rowOff>0</xdr:rowOff>
                  </from>
                  <to>
                    <xdr:col>10</xdr:col>
                    <xdr:colOff>28575</xdr:colOff>
                    <xdr:row>121</xdr:row>
                    <xdr:rowOff>19050</xdr:rowOff>
                  </to>
                </anchor>
              </controlPr>
            </control>
          </mc:Choice>
        </mc:AlternateContent>
        <mc:AlternateContent xmlns:mc="http://schemas.openxmlformats.org/markup-compatibility/2006">
          <mc:Choice Requires="x14">
            <control shapeId="258149" r:id="rId104" name="Check Box 101">
              <controlPr defaultSize="0" autoFill="0" autoLine="0" autoPict="0">
                <anchor moveWithCells="1">
                  <from>
                    <xdr:col>9</xdr:col>
                    <xdr:colOff>685800</xdr:colOff>
                    <xdr:row>118</xdr:row>
                    <xdr:rowOff>0</xdr:rowOff>
                  </from>
                  <to>
                    <xdr:col>10</xdr:col>
                    <xdr:colOff>28575</xdr:colOff>
                    <xdr:row>121</xdr:row>
                    <xdr:rowOff>95250</xdr:rowOff>
                  </to>
                </anchor>
              </controlPr>
            </control>
          </mc:Choice>
        </mc:AlternateContent>
        <mc:AlternateContent xmlns:mc="http://schemas.openxmlformats.org/markup-compatibility/2006">
          <mc:Choice Requires="x14">
            <control shapeId="258150" r:id="rId105" name="Check Box 102">
              <controlPr defaultSize="0" autoFill="0" autoLine="0" autoPict="0">
                <anchor moveWithCells="1">
                  <from>
                    <xdr:col>9</xdr:col>
                    <xdr:colOff>685800</xdr:colOff>
                    <xdr:row>118</xdr:row>
                    <xdr:rowOff>219075</xdr:rowOff>
                  </from>
                  <to>
                    <xdr:col>10</xdr:col>
                    <xdr:colOff>28575</xdr:colOff>
                    <xdr:row>120</xdr:row>
                    <xdr:rowOff>19050</xdr:rowOff>
                  </to>
                </anchor>
              </controlPr>
            </control>
          </mc:Choice>
        </mc:AlternateContent>
        <mc:AlternateContent xmlns:mc="http://schemas.openxmlformats.org/markup-compatibility/2006">
          <mc:Choice Requires="x14">
            <control shapeId="258151" r:id="rId106" name="Check Box 103">
              <controlPr defaultSize="0" autoFill="0" autoLine="0" autoPict="0">
                <anchor moveWithCells="1">
                  <from>
                    <xdr:col>9</xdr:col>
                    <xdr:colOff>685800</xdr:colOff>
                    <xdr:row>118</xdr:row>
                    <xdr:rowOff>95250</xdr:rowOff>
                  </from>
                  <to>
                    <xdr:col>10</xdr:col>
                    <xdr:colOff>28575</xdr:colOff>
                    <xdr:row>122</xdr:row>
                    <xdr:rowOff>28575</xdr:rowOff>
                  </to>
                </anchor>
              </controlPr>
            </control>
          </mc:Choice>
        </mc:AlternateContent>
        <mc:AlternateContent xmlns:mc="http://schemas.openxmlformats.org/markup-compatibility/2006">
          <mc:Choice Requires="x14">
            <control shapeId="258152" r:id="rId107" name="Check Box 104">
              <controlPr defaultSize="0" autoFill="0" autoLine="0" autoPict="0">
                <anchor moveWithCells="1">
                  <from>
                    <xdr:col>9</xdr:col>
                    <xdr:colOff>685800</xdr:colOff>
                    <xdr:row>118</xdr:row>
                    <xdr:rowOff>95250</xdr:rowOff>
                  </from>
                  <to>
                    <xdr:col>10</xdr:col>
                    <xdr:colOff>28575</xdr:colOff>
                    <xdr:row>121</xdr:row>
                    <xdr:rowOff>95250</xdr:rowOff>
                  </to>
                </anchor>
              </controlPr>
            </control>
          </mc:Choice>
        </mc:AlternateContent>
        <mc:AlternateContent xmlns:mc="http://schemas.openxmlformats.org/markup-compatibility/2006">
          <mc:Choice Requires="x14">
            <control shapeId="258153" r:id="rId108" name="Check Box 105">
              <controlPr defaultSize="0" autoFill="0" autoLine="0" autoPict="0">
                <anchor moveWithCells="1">
                  <from>
                    <xdr:col>9</xdr:col>
                    <xdr:colOff>685800</xdr:colOff>
                    <xdr:row>118</xdr:row>
                    <xdr:rowOff>95250</xdr:rowOff>
                  </from>
                  <to>
                    <xdr:col>10</xdr:col>
                    <xdr:colOff>28575</xdr:colOff>
                    <xdr:row>121</xdr:row>
                    <xdr:rowOff>142875</xdr:rowOff>
                  </to>
                </anchor>
              </controlPr>
            </control>
          </mc:Choice>
        </mc:AlternateContent>
        <mc:AlternateContent xmlns:mc="http://schemas.openxmlformats.org/markup-compatibility/2006">
          <mc:Choice Requires="x14">
            <control shapeId="258154" r:id="rId109" name="Check Box 106">
              <controlPr defaultSize="0" autoFill="0" autoLine="0" autoPict="0">
                <anchor moveWithCells="1">
                  <from>
                    <xdr:col>9</xdr:col>
                    <xdr:colOff>685800</xdr:colOff>
                    <xdr:row>118</xdr:row>
                    <xdr:rowOff>95250</xdr:rowOff>
                  </from>
                  <to>
                    <xdr:col>10</xdr:col>
                    <xdr:colOff>28575</xdr:colOff>
                    <xdr:row>120</xdr:row>
                    <xdr:rowOff>0</xdr:rowOff>
                  </to>
                </anchor>
              </controlPr>
            </control>
          </mc:Choice>
        </mc:AlternateContent>
        <mc:AlternateContent xmlns:mc="http://schemas.openxmlformats.org/markup-compatibility/2006">
          <mc:Choice Requires="x14">
            <control shapeId="258155" r:id="rId110" name="Check Box 107">
              <controlPr defaultSize="0" autoFill="0" autoLine="0" autoPict="0">
                <anchor moveWithCells="1">
                  <from>
                    <xdr:col>9</xdr:col>
                    <xdr:colOff>685800</xdr:colOff>
                    <xdr:row>118</xdr:row>
                    <xdr:rowOff>190500</xdr:rowOff>
                  </from>
                  <to>
                    <xdr:col>10</xdr:col>
                    <xdr:colOff>28575</xdr:colOff>
                    <xdr:row>122</xdr:row>
                    <xdr:rowOff>38100</xdr:rowOff>
                  </to>
                </anchor>
              </controlPr>
            </control>
          </mc:Choice>
        </mc:AlternateContent>
        <mc:AlternateContent xmlns:mc="http://schemas.openxmlformats.org/markup-compatibility/2006">
          <mc:Choice Requires="x14">
            <control shapeId="258156" r:id="rId111" name="Check Box 108">
              <controlPr defaultSize="0" autoFill="0" autoLine="0" autoPict="0">
                <anchor moveWithCells="1">
                  <from>
                    <xdr:col>9</xdr:col>
                    <xdr:colOff>685800</xdr:colOff>
                    <xdr:row>118</xdr:row>
                    <xdr:rowOff>190500</xdr:rowOff>
                  </from>
                  <to>
                    <xdr:col>10</xdr:col>
                    <xdr:colOff>28575</xdr:colOff>
                    <xdr:row>121</xdr:row>
                    <xdr:rowOff>104775</xdr:rowOff>
                  </to>
                </anchor>
              </controlPr>
            </control>
          </mc:Choice>
        </mc:AlternateContent>
        <mc:AlternateContent xmlns:mc="http://schemas.openxmlformats.org/markup-compatibility/2006">
          <mc:Choice Requires="x14">
            <control shapeId="258157" r:id="rId112" name="Check Box 109">
              <controlPr defaultSize="0" autoFill="0" autoLine="0" autoPict="0">
                <anchor moveWithCells="1">
                  <from>
                    <xdr:col>9</xdr:col>
                    <xdr:colOff>685800</xdr:colOff>
                    <xdr:row>118</xdr:row>
                    <xdr:rowOff>190500</xdr:rowOff>
                  </from>
                  <to>
                    <xdr:col>10</xdr:col>
                    <xdr:colOff>28575</xdr:colOff>
                    <xdr:row>122</xdr:row>
                    <xdr:rowOff>28575</xdr:rowOff>
                  </to>
                </anchor>
              </controlPr>
            </control>
          </mc:Choice>
        </mc:AlternateContent>
        <mc:AlternateContent xmlns:mc="http://schemas.openxmlformats.org/markup-compatibility/2006">
          <mc:Choice Requires="x14">
            <control shapeId="258158" r:id="rId113" name="Check Box 110">
              <controlPr defaultSize="0" autoFill="0" autoLine="0" autoPict="0">
                <anchor moveWithCells="1">
                  <from>
                    <xdr:col>9</xdr:col>
                    <xdr:colOff>685800</xdr:colOff>
                    <xdr:row>118</xdr:row>
                    <xdr:rowOff>190500</xdr:rowOff>
                  </from>
                  <to>
                    <xdr:col>10</xdr:col>
                    <xdr:colOff>28575</xdr:colOff>
                    <xdr:row>120</xdr:row>
                    <xdr:rowOff>38100</xdr:rowOff>
                  </to>
                </anchor>
              </controlPr>
            </control>
          </mc:Choice>
        </mc:AlternateContent>
        <mc:AlternateContent xmlns:mc="http://schemas.openxmlformats.org/markup-compatibility/2006">
          <mc:Choice Requires="x14">
            <control shapeId="258159" r:id="rId114" name="Check Box 111">
              <controlPr defaultSize="0" autoFill="0" autoLine="0" autoPict="0">
                <anchor moveWithCells="1">
                  <from>
                    <xdr:col>9</xdr:col>
                    <xdr:colOff>685800</xdr:colOff>
                    <xdr:row>127</xdr:row>
                    <xdr:rowOff>0</xdr:rowOff>
                  </from>
                  <to>
                    <xdr:col>10</xdr:col>
                    <xdr:colOff>28575</xdr:colOff>
                    <xdr:row>130</xdr:row>
                    <xdr:rowOff>133350</xdr:rowOff>
                  </to>
                </anchor>
              </controlPr>
            </control>
          </mc:Choice>
        </mc:AlternateContent>
        <mc:AlternateContent xmlns:mc="http://schemas.openxmlformats.org/markup-compatibility/2006">
          <mc:Choice Requires="x14">
            <control shapeId="258160" r:id="rId115" name="Check Box 112">
              <controlPr defaultSize="0" autoFill="0" autoLine="0" autoPict="0">
                <anchor moveWithCells="1">
                  <from>
                    <xdr:col>9</xdr:col>
                    <xdr:colOff>685800</xdr:colOff>
                    <xdr:row>127</xdr:row>
                    <xdr:rowOff>0</xdr:rowOff>
                  </from>
                  <to>
                    <xdr:col>10</xdr:col>
                    <xdr:colOff>28575</xdr:colOff>
                    <xdr:row>130</xdr:row>
                    <xdr:rowOff>38100</xdr:rowOff>
                  </to>
                </anchor>
              </controlPr>
            </control>
          </mc:Choice>
        </mc:AlternateContent>
        <mc:AlternateContent xmlns:mc="http://schemas.openxmlformats.org/markup-compatibility/2006">
          <mc:Choice Requires="x14">
            <control shapeId="258161" r:id="rId116" name="Check Box 113">
              <controlPr defaultSize="0" autoFill="0" autoLine="0" autoPict="0">
                <anchor moveWithCells="1">
                  <from>
                    <xdr:col>9</xdr:col>
                    <xdr:colOff>685800</xdr:colOff>
                    <xdr:row>127</xdr:row>
                    <xdr:rowOff>0</xdr:rowOff>
                  </from>
                  <to>
                    <xdr:col>10</xdr:col>
                    <xdr:colOff>28575</xdr:colOff>
                    <xdr:row>130</xdr:row>
                    <xdr:rowOff>104775</xdr:rowOff>
                  </to>
                </anchor>
              </controlPr>
            </control>
          </mc:Choice>
        </mc:AlternateContent>
        <mc:AlternateContent xmlns:mc="http://schemas.openxmlformats.org/markup-compatibility/2006">
          <mc:Choice Requires="x14">
            <control shapeId="258162" r:id="rId117" name="Check Box 114">
              <controlPr defaultSize="0" autoFill="0" autoLine="0" autoPict="0">
                <anchor moveWithCells="1">
                  <from>
                    <xdr:col>9</xdr:col>
                    <xdr:colOff>685800</xdr:colOff>
                    <xdr:row>127</xdr:row>
                    <xdr:rowOff>219075</xdr:rowOff>
                  </from>
                  <to>
                    <xdr:col>10</xdr:col>
                    <xdr:colOff>28575</xdr:colOff>
                    <xdr:row>129</xdr:row>
                    <xdr:rowOff>19050</xdr:rowOff>
                  </to>
                </anchor>
              </controlPr>
            </control>
          </mc:Choice>
        </mc:AlternateContent>
        <mc:AlternateContent xmlns:mc="http://schemas.openxmlformats.org/markup-compatibility/2006">
          <mc:Choice Requires="x14">
            <control shapeId="258163" r:id="rId118" name="Check Box 115">
              <controlPr defaultSize="0" autoFill="0" autoLine="0" autoPict="0">
                <anchor moveWithCells="1">
                  <from>
                    <xdr:col>9</xdr:col>
                    <xdr:colOff>685800</xdr:colOff>
                    <xdr:row>127</xdr:row>
                    <xdr:rowOff>95250</xdr:rowOff>
                  </from>
                  <to>
                    <xdr:col>10</xdr:col>
                    <xdr:colOff>28575</xdr:colOff>
                    <xdr:row>131</xdr:row>
                    <xdr:rowOff>57150</xdr:rowOff>
                  </to>
                </anchor>
              </controlPr>
            </control>
          </mc:Choice>
        </mc:AlternateContent>
        <mc:AlternateContent xmlns:mc="http://schemas.openxmlformats.org/markup-compatibility/2006">
          <mc:Choice Requires="x14">
            <control shapeId="258164" r:id="rId119" name="Check Box 116">
              <controlPr defaultSize="0" autoFill="0" autoLine="0" autoPict="0">
                <anchor moveWithCells="1">
                  <from>
                    <xdr:col>9</xdr:col>
                    <xdr:colOff>685800</xdr:colOff>
                    <xdr:row>127</xdr:row>
                    <xdr:rowOff>95250</xdr:rowOff>
                  </from>
                  <to>
                    <xdr:col>10</xdr:col>
                    <xdr:colOff>28575</xdr:colOff>
                    <xdr:row>130</xdr:row>
                    <xdr:rowOff>104775</xdr:rowOff>
                  </to>
                </anchor>
              </controlPr>
            </control>
          </mc:Choice>
        </mc:AlternateContent>
        <mc:AlternateContent xmlns:mc="http://schemas.openxmlformats.org/markup-compatibility/2006">
          <mc:Choice Requires="x14">
            <control shapeId="258165" r:id="rId120" name="Check Box 117">
              <controlPr defaultSize="0" autoFill="0" autoLine="0" autoPict="0">
                <anchor moveWithCells="1">
                  <from>
                    <xdr:col>9</xdr:col>
                    <xdr:colOff>685800</xdr:colOff>
                    <xdr:row>127</xdr:row>
                    <xdr:rowOff>95250</xdr:rowOff>
                  </from>
                  <to>
                    <xdr:col>10</xdr:col>
                    <xdr:colOff>28575</xdr:colOff>
                    <xdr:row>131</xdr:row>
                    <xdr:rowOff>0</xdr:rowOff>
                  </to>
                </anchor>
              </controlPr>
            </control>
          </mc:Choice>
        </mc:AlternateContent>
        <mc:AlternateContent xmlns:mc="http://schemas.openxmlformats.org/markup-compatibility/2006">
          <mc:Choice Requires="x14">
            <control shapeId="258166" r:id="rId121" name="Check Box 118">
              <controlPr defaultSize="0" autoFill="0" autoLine="0" autoPict="0">
                <anchor moveWithCells="1">
                  <from>
                    <xdr:col>9</xdr:col>
                    <xdr:colOff>685800</xdr:colOff>
                    <xdr:row>127</xdr:row>
                    <xdr:rowOff>95250</xdr:rowOff>
                  </from>
                  <to>
                    <xdr:col>10</xdr:col>
                    <xdr:colOff>28575</xdr:colOff>
                    <xdr:row>129</xdr:row>
                    <xdr:rowOff>19050</xdr:rowOff>
                  </to>
                </anchor>
              </controlPr>
            </control>
          </mc:Choice>
        </mc:AlternateContent>
        <mc:AlternateContent xmlns:mc="http://schemas.openxmlformats.org/markup-compatibility/2006">
          <mc:Choice Requires="x14">
            <control shapeId="258167" r:id="rId122" name="Check Box 119">
              <controlPr defaultSize="0" autoFill="0" autoLine="0" autoPict="0">
                <anchor moveWithCells="1">
                  <from>
                    <xdr:col>9</xdr:col>
                    <xdr:colOff>685800</xdr:colOff>
                    <xdr:row>127</xdr:row>
                    <xdr:rowOff>190500</xdr:rowOff>
                  </from>
                  <to>
                    <xdr:col>10</xdr:col>
                    <xdr:colOff>28575</xdr:colOff>
                    <xdr:row>131</xdr:row>
                    <xdr:rowOff>38100</xdr:rowOff>
                  </to>
                </anchor>
              </controlPr>
            </control>
          </mc:Choice>
        </mc:AlternateContent>
        <mc:AlternateContent xmlns:mc="http://schemas.openxmlformats.org/markup-compatibility/2006">
          <mc:Choice Requires="x14">
            <control shapeId="258168" r:id="rId123" name="Check Box 120">
              <controlPr defaultSize="0" autoFill="0" autoLine="0" autoPict="0">
                <anchor moveWithCells="1">
                  <from>
                    <xdr:col>9</xdr:col>
                    <xdr:colOff>685800</xdr:colOff>
                    <xdr:row>127</xdr:row>
                    <xdr:rowOff>190500</xdr:rowOff>
                  </from>
                  <to>
                    <xdr:col>10</xdr:col>
                    <xdr:colOff>28575</xdr:colOff>
                    <xdr:row>130</xdr:row>
                    <xdr:rowOff>104775</xdr:rowOff>
                  </to>
                </anchor>
              </controlPr>
            </control>
          </mc:Choice>
        </mc:AlternateContent>
        <mc:AlternateContent xmlns:mc="http://schemas.openxmlformats.org/markup-compatibility/2006">
          <mc:Choice Requires="x14">
            <control shapeId="258169" r:id="rId124" name="Check Box 121">
              <controlPr defaultSize="0" autoFill="0" autoLine="0" autoPict="0">
                <anchor moveWithCells="1">
                  <from>
                    <xdr:col>9</xdr:col>
                    <xdr:colOff>685800</xdr:colOff>
                    <xdr:row>127</xdr:row>
                    <xdr:rowOff>190500</xdr:rowOff>
                  </from>
                  <to>
                    <xdr:col>10</xdr:col>
                    <xdr:colOff>28575</xdr:colOff>
                    <xdr:row>131</xdr:row>
                    <xdr:rowOff>28575</xdr:rowOff>
                  </to>
                </anchor>
              </controlPr>
            </control>
          </mc:Choice>
        </mc:AlternateContent>
        <mc:AlternateContent xmlns:mc="http://schemas.openxmlformats.org/markup-compatibility/2006">
          <mc:Choice Requires="x14">
            <control shapeId="258170" r:id="rId125" name="Check Box 122">
              <controlPr defaultSize="0" autoFill="0" autoLine="0" autoPict="0">
                <anchor moveWithCells="1">
                  <from>
                    <xdr:col>9</xdr:col>
                    <xdr:colOff>685800</xdr:colOff>
                    <xdr:row>127</xdr:row>
                    <xdr:rowOff>190500</xdr:rowOff>
                  </from>
                  <to>
                    <xdr:col>10</xdr:col>
                    <xdr:colOff>28575</xdr:colOff>
                    <xdr:row>129</xdr:row>
                    <xdr:rowOff>38100</xdr:rowOff>
                  </to>
                </anchor>
              </controlPr>
            </control>
          </mc:Choice>
        </mc:AlternateContent>
        <mc:AlternateContent xmlns:mc="http://schemas.openxmlformats.org/markup-compatibility/2006">
          <mc:Choice Requires="x14">
            <control shapeId="258171" r:id="rId126" name="Check Box 123">
              <controlPr defaultSize="0" autoFill="0" autoLine="0" autoPict="0">
                <anchor moveWithCells="1">
                  <from>
                    <xdr:col>9</xdr:col>
                    <xdr:colOff>685800</xdr:colOff>
                    <xdr:row>178</xdr:row>
                    <xdr:rowOff>0</xdr:rowOff>
                  </from>
                  <to>
                    <xdr:col>10</xdr:col>
                    <xdr:colOff>28575</xdr:colOff>
                    <xdr:row>181</xdr:row>
                    <xdr:rowOff>76200</xdr:rowOff>
                  </to>
                </anchor>
              </controlPr>
            </control>
          </mc:Choice>
        </mc:AlternateContent>
        <mc:AlternateContent xmlns:mc="http://schemas.openxmlformats.org/markup-compatibility/2006">
          <mc:Choice Requires="x14">
            <control shapeId="258172" r:id="rId127" name="Check Box 124">
              <controlPr defaultSize="0" autoFill="0" autoLine="0" autoPict="0">
                <anchor moveWithCells="1">
                  <from>
                    <xdr:col>9</xdr:col>
                    <xdr:colOff>685800</xdr:colOff>
                    <xdr:row>178</xdr:row>
                    <xdr:rowOff>0</xdr:rowOff>
                  </from>
                  <to>
                    <xdr:col>10</xdr:col>
                    <xdr:colOff>28575</xdr:colOff>
                    <xdr:row>181</xdr:row>
                    <xdr:rowOff>0</xdr:rowOff>
                  </to>
                </anchor>
              </controlPr>
            </control>
          </mc:Choice>
        </mc:AlternateContent>
        <mc:AlternateContent xmlns:mc="http://schemas.openxmlformats.org/markup-compatibility/2006">
          <mc:Choice Requires="x14">
            <control shapeId="258173" r:id="rId128" name="Check Box 125">
              <controlPr defaultSize="0" autoFill="0" autoLine="0" autoPict="0">
                <anchor moveWithCells="1">
                  <from>
                    <xdr:col>9</xdr:col>
                    <xdr:colOff>685800</xdr:colOff>
                    <xdr:row>178</xdr:row>
                    <xdr:rowOff>0</xdr:rowOff>
                  </from>
                  <to>
                    <xdr:col>10</xdr:col>
                    <xdr:colOff>28575</xdr:colOff>
                    <xdr:row>181</xdr:row>
                    <xdr:rowOff>66675</xdr:rowOff>
                  </to>
                </anchor>
              </controlPr>
            </control>
          </mc:Choice>
        </mc:AlternateContent>
        <mc:AlternateContent xmlns:mc="http://schemas.openxmlformats.org/markup-compatibility/2006">
          <mc:Choice Requires="x14">
            <control shapeId="258174" r:id="rId129" name="Check Box 126">
              <controlPr defaultSize="0" autoFill="0" autoLine="0" autoPict="0">
                <anchor moveWithCells="1">
                  <from>
                    <xdr:col>9</xdr:col>
                    <xdr:colOff>685800</xdr:colOff>
                    <xdr:row>178</xdr:row>
                    <xdr:rowOff>219075</xdr:rowOff>
                  </from>
                  <to>
                    <xdr:col>10</xdr:col>
                    <xdr:colOff>28575</xdr:colOff>
                    <xdr:row>180</xdr:row>
                    <xdr:rowOff>19050</xdr:rowOff>
                  </to>
                </anchor>
              </controlPr>
            </control>
          </mc:Choice>
        </mc:AlternateContent>
        <mc:AlternateContent xmlns:mc="http://schemas.openxmlformats.org/markup-compatibility/2006">
          <mc:Choice Requires="x14">
            <control shapeId="258175" r:id="rId130" name="Check Box 127">
              <controlPr defaultSize="0" autoFill="0" autoLine="0" autoPict="0">
                <anchor moveWithCells="1">
                  <from>
                    <xdr:col>9</xdr:col>
                    <xdr:colOff>685800</xdr:colOff>
                    <xdr:row>178</xdr:row>
                    <xdr:rowOff>95250</xdr:rowOff>
                  </from>
                  <to>
                    <xdr:col>10</xdr:col>
                    <xdr:colOff>28575</xdr:colOff>
                    <xdr:row>182</xdr:row>
                    <xdr:rowOff>19050</xdr:rowOff>
                  </to>
                </anchor>
              </controlPr>
            </control>
          </mc:Choice>
        </mc:AlternateContent>
        <mc:AlternateContent xmlns:mc="http://schemas.openxmlformats.org/markup-compatibility/2006">
          <mc:Choice Requires="x14">
            <control shapeId="258176" r:id="rId131" name="Check Box 128">
              <controlPr defaultSize="0" autoFill="0" autoLine="0" autoPict="0">
                <anchor moveWithCells="1">
                  <from>
                    <xdr:col>9</xdr:col>
                    <xdr:colOff>685800</xdr:colOff>
                    <xdr:row>178</xdr:row>
                    <xdr:rowOff>95250</xdr:rowOff>
                  </from>
                  <to>
                    <xdr:col>10</xdr:col>
                    <xdr:colOff>28575</xdr:colOff>
                    <xdr:row>181</xdr:row>
                    <xdr:rowOff>66675</xdr:rowOff>
                  </to>
                </anchor>
              </controlPr>
            </control>
          </mc:Choice>
        </mc:AlternateContent>
        <mc:AlternateContent xmlns:mc="http://schemas.openxmlformats.org/markup-compatibility/2006">
          <mc:Choice Requires="x14">
            <control shapeId="258177" r:id="rId132" name="Check Box 129">
              <controlPr defaultSize="0" autoFill="0" autoLine="0" autoPict="0">
                <anchor moveWithCells="1">
                  <from>
                    <xdr:col>9</xdr:col>
                    <xdr:colOff>685800</xdr:colOff>
                    <xdr:row>178</xdr:row>
                    <xdr:rowOff>95250</xdr:rowOff>
                  </from>
                  <to>
                    <xdr:col>10</xdr:col>
                    <xdr:colOff>28575</xdr:colOff>
                    <xdr:row>181</xdr:row>
                    <xdr:rowOff>114300</xdr:rowOff>
                  </to>
                </anchor>
              </controlPr>
            </control>
          </mc:Choice>
        </mc:AlternateContent>
        <mc:AlternateContent xmlns:mc="http://schemas.openxmlformats.org/markup-compatibility/2006">
          <mc:Choice Requires="x14">
            <control shapeId="258178" r:id="rId133" name="Check Box 130">
              <controlPr defaultSize="0" autoFill="0" autoLine="0" autoPict="0">
                <anchor moveWithCells="1">
                  <from>
                    <xdr:col>9</xdr:col>
                    <xdr:colOff>685800</xdr:colOff>
                    <xdr:row>178</xdr:row>
                    <xdr:rowOff>95250</xdr:rowOff>
                  </from>
                  <to>
                    <xdr:col>10</xdr:col>
                    <xdr:colOff>28575</xdr:colOff>
                    <xdr:row>179</xdr:row>
                    <xdr:rowOff>142875</xdr:rowOff>
                  </to>
                </anchor>
              </controlPr>
            </control>
          </mc:Choice>
        </mc:AlternateContent>
        <mc:AlternateContent xmlns:mc="http://schemas.openxmlformats.org/markup-compatibility/2006">
          <mc:Choice Requires="x14">
            <control shapeId="258179" r:id="rId134" name="Check Box 131">
              <controlPr defaultSize="0" autoFill="0" autoLine="0" autoPict="0">
                <anchor moveWithCells="1">
                  <from>
                    <xdr:col>9</xdr:col>
                    <xdr:colOff>685800</xdr:colOff>
                    <xdr:row>178</xdr:row>
                    <xdr:rowOff>190500</xdr:rowOff>
                  </from>
                  <to>
                    <xdr:col>10</xdr:col>
                    <xdr:colOff>28575</xdr:colOff>
                    <xdr:row>182</xdr:row>
                    <xdr:rowOff>38100</xdr:rowOff>
                  </to>
                </anchor>
              </controlPr>
            </control>
          </mc:Choice>
        </mc:AlternateContent>
        <mc:AlternateContent xmlns:mc="http://schemas.openxmlformats.org/markup-compatibility/2006">
          <mc:Choice Requires="x14">
            <control shapeId="258180" r:id="rId135" name="Check Box 132">
              <controlPr defaultSize="0" autoFill="0" autoLine="0" autoPict="0">
                <anchor moveWithCells="1">
                  <from>
                    <xdr:col>9</xdr:col>
                    <xdr:colOff>685800</xdr:colOff>
                    <xdr:row>178</xdr:row>
                    <xdr:rowOff>190500</xdr:rowOff>
                  </from>
                  <to>
                    <xdr:col>10</xdr:col>
                    <xdr:colOff>28575</xdr:colOff>
                    <xdr:row>181</xdr:row>
                    <xdr:rowOff>104775</xdr:rowOff>
                  </to>
                </anchor>
              </controlPr>
            </control>
          </mc:Choice>
        </mc:AlternateContent>
        <mc:AlternateContent xmlns:mc="http://schemas.openxmlformats.org/markup-compatibility/2006">
          <mc:Choice Requires="x14">
            <control shapeId="258181" r:id="rId136" name="Check Box 133">
              <controlPr defaultSize="0" autoFill="0" autoLine="0" autoPict="0">
                <anchor moveWithCells="1">
                  <from>
                    <xdr:col>9</xdr:col>
                    <xdr:colOff>685800</xdr:colOff>
                    <xdr:row>178</xdr:row>
                    <xdr:rowOff>190500</xdr:rowOff>
                  </from>
                  <to>
                    <xdr:col>10</xdr:col>
                    <xdr:colOff>28575</xdr:colOff>
                    <xdr:row>182</xdr:row>
                    <xdr:rowOff>28575</xdr:rowOff>
                  </to>
                </anchor>
              </controlPr>
            </control>
          </mc:Choice>
        </mc:AlternateContent>
        <mc:AlternateContent xmlns:mc="http://schemas.openxmlformats.org/markup-compatibility/2006">
          <mc:Choice Requires="x14">
            <control shapeId="258182" r:id="rId137" name="Check Box 134">
              <controlPr defaultSize="0" autoFill="0" autoLine="0" autoPict="0">
                <anchor moveWithCells="1">
                  <from>
                    <xdr:col>9</xdr:col>
                    <xdr:colOff>685800</xdr:colOff>
                    <xdr:row>178</xdr:row>
                    <xdr:rowOff>190500</xdr:rowOff>
                  </from>
                  <to>
                    <xdr:col>10</xdr:col>
                    <xdr:colOff>28575</xdr:colOff>
                    <xdr:row>180</xdr:row>
                    <xdr:rowOff>38100</xdr:rowOff>
                  </to>
                </anchor>
              </controlPr>
            </control>
          </mc:Choice>
        </mc:AlternateContent>
        <mc:AlternateContent xmlns:mc="http://schemas.openxmlformats.org/markup-compatibility/2006">
          <mc:Choice Requires="x14">
            <control shapeId="258183" r:id="rId138" name="Check Box 135">
              <controlPr defaultSize="0" autoFill="0" autoLine="0" autoPict="0">
                <anchor moveWithCells="1">
                  <from>
                    <xdr:col>9</xdr:col>
                    <xdr:colOff>685800</xdr:colOff>
                    <xdr:row>185</xdr:row>
                    <xdr:rowOff>0</xdr:rowOff>
                  </from>
                  <to>
                    <xdr:col>10</xdr:col>
                    <xdr:colOff>28575</xdr:colOff>
                    <xdr:row>188</xdr:row>
                    <xdr:rowOff>76200</xdr:rowOff>
                  </to>
                </anchor>
              </controlPr>
            </control>
          </mc:Choice>
        </mc:AlternateContent>
        <mc:AlternateContent xmlns:mc="http://schemas.openxmlformats.org/markup-compatibility/2006">
          <mc:Choice Requires="x14">
            <control shapeId="258184" r:id="rId139" name="Check Box 136">
              <controlPr defaultSize="0" autoFill="0" autoLine="0" autoPict="0">
                <anchor moveWithCells="1">
                  <from>
                    <xdr:col>9</xdr:col>
                    <xdr:colOff>685800</xdr:colOff>
                    <xdr:row>185</xdr:row>
                    <xdr:rowOff>0</xdr:rowOff>
                  </from>
                  <to>
                    <xdr:col>10</xdr:col>
                    <xdr:colOff>28575</xdr:colOff>
                    <xdr:row>188</xdr:row>
                    <xdr:rowOff>0</xdr:rowOff>
                  </to>
                </anchor>
              </controlPr>
            </control>
          </mc:Choice>
        </mc:AlternateContent>
        <mc:AlternateContent xmlns:mc="http://schemas.openxmlformats.org/markup-compatibility/2006">
          <mc:Choice Requires="x14">
            <control shapeId="258185" r:id="rId140" name="Check Box 137">
              <controlPr defaultSize="0" autoFill="0" autoLine="0" autoPict="0">
                <anchor moveWithCells="1">
                  <from>
                    <xdr:col>9</xdr:col>
                    <xdr:colOff>685800</xdr:colOff>
                    <xdr:row>185</xdr:row>
                    <xdr:rowOff>0</xdr:rowOff>
                  </from>
                  <to>
                    <xdr:col>10</xdr:col>
                    <xdr:colOff>28575</xdr:colOff>
                    <xdr:row>188</xdr:row>
                    <xdr:rowOff>66675</xdr:rowOff>
                  </to>
                </anchor>
              </controlPr>
            </control>
          </mc:Choice>
        </mc:AlternateContent>
        <mc:AlternateContent xmlns:mc="http://schemas.openxmlformats.org/markup-compatibility/2006">
          <mc:Choice Requires="x14">
            <control shapeId="258186" r:id="rId141" name="Check Box 138">
              <controlPr defaultSize="0" autoFill="0" autoLine="0" autoPict="0">
                <anchor moveWithCells="1">
                  <from>
                    <xdr:col>9</xdr:col>
                    <xdr:colOff>685800</xdr:colOff>
                    <xdr:row>185</xdr:row>
                    <xdr:rowOff>219075</xdr:rowOff>
                  </from>
                  <to>
                    <xdr:col>10</xdr:col>
                    <xdr:colOff>28575</xdr:colOff>
                    <xdr:row>187</xdr:row>
                    <xdr:rowOff>19050</xdr:rowOff>
                  </to>
                </anchor>
              </controlPr>
            </control>
          </mc:Choice>
        </mc:AlternateContent>
        <mc:AlternateContent xmlns:mc="http://schemas.openxmlformats.org/markup-compatibility/2006">
          <mc:Choice Requires="x14">
            <control shapeId="258187" r:id="rId142" name="Check Box 139">
              <controlPr defaultSize="0" autoFill="0" autoLine="0" autoPict="0">
                <anchor moveWithCells="1">
                  <from>
                    <xdr:col>9</xdr:col>
                    <xdr:colOff>685800</xdr:colOff>
                    <xdr:row>185</xdr:row>
                    <xdr:rowOff>95250</xdr:rowOff>
                  </from>
                  <to>
                    <xdr:col>10</xdr:col>
                    <xdr:colOff>28575</xdr:colOff>
                    <xdr:row>189</xdr:row>
                    <xdr:rowOff>19050</xdr:rowOff>
                  </to>
                </anchor>
              </controlPr>
            </control>
          </mc:Choice>
        </mc:AlternateContent>
        <mc:AlternateContent xmlns:mc="http://schemas.openxmlformats.org/markup-compatibility/2006">
          <mc:Choice Requires="x14">
            <control shapeId="258188" r:id="rId143" name="Check Box 140">
              <controlPr defaultSize="0" autoFill="0" autoLine="0" autoPict="0">
                <anchor moveWithCells="1">
                  <from>
                    <xdr:col>9</xdr:col>
                    <xdr:colOff>685800</xdr:colOff>
                    <xdr:row>185</xdr:row>
                    <xdr:rowOff>95250</xdr:rowOff>
                  </from>
                  <to>
                    <xdr:col>10</xdr:col>
                    <xdr:colOff>28575</xdr:colOff>
                    <xdr:row>188</xdr:row>
                    <xdr:rowOff>66675</xdr:rowOff>
                  </to>
                </anchor>
              </controlPr>
            </control>
          </mc:Choice>
        </mc:AlternateContent>
        <mc:AlternateContent xmlns:mc="http://schemas.openxmlformats.org/markup-compatibility/2006">
          <mc:Choice Requires="x14">
            <control shapeId="258189" r:id="rId144" name="Check Box 141">
              <controlPr defaultSize="0" autoFill="0" autoLine="0" autoPict="0">
                <anchor moveWithCells="1">
                  <from>
                    <xdr:col>9</xdr:col>
                    <xdr:colOff>685800</xdr:colOff>
                    <xdr:row>185</xdr:row>
                    <xdr:rowOff>95250</xdr:rowOff>
                  </from>
                  <to>
                    <xdr:col>10</xdr:col>
                    <xdr:colOff>28575</xdr:colOff>
                    <xdr:row>188</xdr:row>
                    <xdr:rowOff>114300</xdr:rowOff>
                  </to>
                </anchor>
              </controlPr>
            </control>
          </mc:Choice>
        </mc:AlternateContent>
        <mc:AlternateContent xmlns:mc="http://schemas.openxmlformats.org/markup-compatibility/2006">
          <mc:Choice Requires="x14">
            <control shapeId="258190" r:id="rId145" name="Check Box 142">
              <controlPr defaultSize="0" autoFill="0" autoLine="0" autoPict="0">
                <anchor moveWithCells="1">
                  <from>
                    <xdr:col>9</xdr:col>
                    <xdr:colOff>685800</xdr:colOff>
                    <xdr:row>185</xdr:row>
                    <xdr:rowOff>95250</xdr:rowOff>
                  </from>
                  <to>
                    <xdr:col>10</xdr:col>
                    <xdr:colOff>28575</xdr:colOff>
                    <xdr:row>186</xdr:row>
                    <xdr:rowOff>142875</xdr:rowOff>
                  </to>
                </anchor>
              </controlPr>
            </control>
          </mc:Choice>
        </mc:AlternateContent>
        <mc:AlternateContent xmlns:mc="http://schemas.openxmlformats.org/markup-compatibility/2006">
          <mc:Choice Requires="x14">
            <control shapeId="258191" r:id="rId146" name="Check Box 143">
              <controlPr defaultSize="0" autoFill="0" autoLine="0" autoPict="0">
                <anchor moveWithCells="1">
                  <from>
                    <xdr:col>9</xdr:col>
                    <xdr:colOff>685800</xdr:colOff>
                    <xdr:row>185</xdr:row>
                    <xdr:rowOff>190500</xdr:rowOff>
                  </from>
                  <to>
                    <xdr:col>10</xdr:col>
                    <xdr:colOff>28575</xdr:colOff>
                    <xdr:row>189</xdr:row>
                    <xdr:rowOff>38100</xdr:rowOff>
                  </to>
                </anchor>
              </controlPr>
            </control>
          </mc:Choice>
        </mc:AlternateContent>
        <mc:AlternateContent xmlns:mc="http://schemas.openxmlformats.org/markup-compatibility/2006">
          <mc:Choice Requires="x14">
            <control shapeId="258192" r:id="rId147" name="Check Box 144">
              <controlPr defaultSize="0" autoFill="0" autoLine="0" autoPict="0">
                <anchor moveWithCells="1">
                  <from>
                    <xdr:col>9</xdr:col>
                    <xdr:colOff>685800</xdr:colOff>
                    <xdr:row>185</xdr:row>
                    <xdr:rowOff>190500</xdr:rowOff>
                  </from>
                  <to>
                    <xdr:col>10</xdr:col>
                    <xdr:colOff>28575</xdr:colOff>
                    <xdr:row>188</xdr:row>
                    <xdr:rowOff>104775</xdr:rowOff>
                  </to>
                </anchor>
              </controlPr>
            </control>
          </mc:Choice>
        </mc:AlternateContent>
        <mc:AlternateContent xmlns:mc="http://schemas.openxmlformats.org/markup-compatibility/2006">
          <mc:Choice Requires="x14">
            <control shapeId="258193" r:id="rId148" name="Check Box 145">
              <controlPr defaultSize="0" autoFill="0" autoLine="0" autoPict="0">
                <anchor moveWithCells="1">
                  <from>
                    <xdr:col>9</xdr:col>
                    <xdr:colOff>685800</xdr:colOff>
                    <xdr:row>185</xdr:row>
                    <xdr:rowOff>190500</xdr:rowOff>
                  </from>
                  <to>
                    <xdr:col>10</xdr:col>
                    <xdr:colOff>28575</xdr:colOff>
                    <xdr:row>189</xdr:row>
                    <xdr:rowOff>28575</xdr:rowOff>
                  </to>
                </anchor>
              </controlPr>
            </control>
          </mc:Choice>
        </mc:AlternateContent>
        <mc:AlternateContent xmlns:mc="http://schemas.openxmlformats.org/markup-compatibility/2006">
          <mc:Choice Requires="x14">
            <control shapeId="258194" r:id="rId149" name="Check Box 146">
              <controlPr defaultSize="0" autoFill="0" autoLine="0" autoPict="0">
                <anchor moveWithCells="1">
                  <from>
                    <xdr:col>9</xdr:col>
                    <xdr:colOff>685800</xdr:colOff>
                    <xdr:row>185</xdr:row>
                    <xdr:rowOff>190500</xdr:rowOff>
                  </from>
                  <to>
                    <xdr:col>10</xdr:col>
                    <xdr:colOff>28575</xdr:colOff>
                    <xdr:row>187</xdr:row>
                    <xdr:rowOff>38100</xdr:rowOff>
                  </to>
                </anchor>
              </controlPr>
            </control>
          </mc:Choice>
        </mc:AlternateContent>
        <mc:AlternateContent xmlns:mc="http://schemas.openxmlformats.org/markup-compatibility/2006">
          <mc:Choice Requires="x14">
            <control shapeId="258195" r:id="rId150" name="Check Box 147">
              <controlPr defaultSize="0" autoFill="0" autoLine="0" autoPict="0">
                <anchor moveWithCells="1">
                  <from>
                    <xdr:col>9</xdr:col>
                    <xdr:colOff>685800</xdr:colOff>
                    <xdr:row>192</xdr:row>
                    <xdr:rowOff>0</xdr:rowOff>
                  </from>
                  <to>
                    <xdr:col>10</xdr:col>
                    <xdr:colOff>28575</xdr:colOff>
                    <xdr:row>195</xdr:row>
                    <xdr:rowOff>76200</xdr:rowOff>
                  </to>
                </anchor>
              </controlPr>
            </control>
          </mc:Choice>
        </mc:AlternateContent>
        <mc:AlternateContent xmlns:mc="http://schemas.openxmlformats.org/markup-compatibility/2006">
          <mc:Choice Requires="x14">
            <control shapeId="258196" r:id="rId151" name="Check Box 148">
              <controlPr defaultSize="0" autoFill="0" autoLine="0" autoPict="0">
                <anchor moveWithCells="1">
                  <from>
                    <xdr:col>9</xdr:col>
                    <xdr:colOff>685800</xdr:colOff>
                    <xdr:row>192</xdr:row>
                    <xdr:rowOff>0</xdr:rowOff>
                  </from>
                  <to>
                    <xdr:col>10</xdr:col>
                    <xdr:colOff>28575</xdr:colOff>
                    <xdr:row>195</xdr:row>
                    <xdr:rowOff>0</xdr:rowOff>
                  </to>
                </anchor>
              </controlPr>
            </control>
          </mc:Choice>
        </mc:AlternateContent>
        <mc:AlternateContent xmlns:mc="http://schemas.openxmlformats.org/markup-compatibility/2006">
          <mc:Choice Requires="x14">
            <control shapeId="258197" r:id="rId152" name="Check Box 149">
              <controlPr defaultSize="0" autoFill="0" autoLine="0" autoPict="0">
                <anchor moveWithCells="1">
                  <from>
                    <xdr:col>9</xdr:col>
                    <xdr:colOff>685800</xdr:colOff>
                    <xdr:row>192</xdr:row>
                    <xdr:rowOff>0</xdr:rowOff>
                  </from>
                  <to>
                    <xdr:col>10</xdr:col>
                    <xdr:colOff>28575</xdr:colOff>
                    <xdr:row>195</xdr:row>
                    <xdr:rowOff>66675</xdr:rowOff>
                  </to>
                </anchor>
              </controlPr>
            </control>
          </mc:Choice>
        </mc:AlternateContent>
        <mc:AlternateContent xmlns:mc="http://schemas.openxmlformats.org/markup-compatibility/2006">
          <mc:Choice Requires="x14">
            <control shapeId="258198" r:id="rId153" name="Check Box 150">
              <controlPr defaultSize="0" autoFill="0" autoLine="0" autoPict="0">
                <anchor moveWithCells="1">
                  <from>
                    <xdr:col>9</xdr:col>
                    <xdr:colOff>685800</xdr:colOff>
                    <xdr:row>192</xdr:row>
                    <xdr:rowOff>219075</xdr:rowOff>
                  </from>
                  <to>
                    <xdr:col>10</xdr:col>
                    <xdr:colOff>28575</xdr:colOff>
                    <xdr:row>194</xdr:row>
                    <xdr:rowOff>19050</xdr:rowOff>
                  </to>
                </anchor>
              </controlPr>
            </control>
          </mc:Choice>
        </mc:AlternateContent>
        <mc:AlternateContent xmlns:mc="http://schemas.openxmlformats.org/markup-compatibility/2006">
          <mc:Choice Requires="x14">
            <control shapeId="258199" r:id="rId154" name="Check Box 151">
              <controlPr defaultSize="0" autoFill="0" autoLine="0" autoPict="0">
                <anchor moveWithCells="1">
                  <from>
                    <xdr:col>9</xdr:col>
                    <xdr:colOff>685800</xdr:colOff>
                    <xdr:row>192</xdr:row>
                    <xdr:rowOff>95250</xdr:rowOff>
                  </from>
                  <to>
                    <xdr:col>10</xdr:col>
                    <xdr:colOff>28575</xdr:colOff>
                    <xdr:row>196</xdr:row>
                    <xdr:rowOff>19050</xdr:rowOff>
                  </to>
                </anchor>
              </controlPr>
            </control>
          </mc:Choice>
        </mc:AlternateContent>
        <mc:AlternateContent xmlns:mc="http://schemas.openxmlformats.org/markup-compatibility/2006">
          <mc:Choice Requires="x14">
            <control shapeId="258200" r:id="rId155" name="Check Box 152">
              <controlPr defaultSize="0" autoFill="0" autoLine="0" autoPict="0">
                <anchor moveWithCells="1">
                  <from>
                    <xdr:col>9</xdr:col>
                    <xdr:colOff>685800</xdr:colOff>
                    <xdr:row>192</xdr:row>
                    <xdr:rowOff>95250</xdr:rowOff>
                  </from>
                  <to>
                    <xdr:col>10</xdr:col>
                    <xdr:colOff>28575</xdr:colOff>
                    <xdr:row>195</xdr:row>
                    <xdr:rowOff>66675</xdr:rowOff>
                  </to>
                </anchor>
              </controlPr>
            </control>
          </mc:Choice>
        </mc:AlternateContent>
        <mc:AlternateContent xmlns:mc="http://schemas.openxmlformats.org/markup-compatibility/2006">
          <mc:Choice Requires="x14">
            <control shapeId="258201" r:id="rId156" name="Check Box 153">
              <controlPr defaultSize="0" autoFill="0" autoLine="0" autoPict="0">
                <anchor moveWithCells="1">
                  <from>
                    <xdr:col>9</xdr:col>
                    <xdr:colOff>685800</xdr:colOff>
                    <xdr:row>192</xdr:row>
                    <xdr:rowOff>95250</xdr:rowOff>
                  </from>
                  <to>
                    <xdr:col>10</xdr:col>
                    <xdr:colOff>28575</xdr:colOff>
                    <xdr:row>195</xdr:row>
                    <xdr:rowOff>114300</xdr:rowOff>
                  </to>
                </anchor>
              </controlPr>
            </control>
          </mc:Choice>
        </mc:AlternateContent>
        <mc:AlternateContent xmlns:mc="http://schemas.openxmlformats.org/markup-compatibility/2006">
          <mc:Choice Requires="x14">
            <control shapeId="258202" r:id="rId157" name="Check Box 154">
              <controlPr defaultSize="0" autoFill="0" autoLine="0" autoPict="0">
                <anchor moveWithCells="1">
                  <from>
                    <xdr:col>9</xdr:col>
                    <xdr:colOff>685800</xdr:colOff>
                    <xdr:row>192</xdr:row>
                    <xdr:rowOff>95250</xdr:rowOff>
                  </from>
                  <to>
                    <xdr:col>10</xdr:col>
                    <xdr:colOff>28575</xdr:colOff>
                    <xdr:row>193</xdr:row>
                    <xdr:rowOff>142875</xdr:rowOff>
                  </to>
                </anchor>
              </controlPr>
            </control>
          </mc:Choice>
        </mc:AlternateContent>
        <mc:AlternateContent xmlns:mc="http://schemas.openxmlformats.org/markup-compatibility/2006">
          <mc:Choice Requires="x14">
            <control shapeId="258203" r:id="rId158" name="Check Box 155">
              <controlPr defaultSize="0" autoFill="0" autoLine="0" autoPict="0">
                <anchor moveWithCells="1">
                  <from>
                    <xdr:col>9</xdr:col>
                    <xdr:colOff>685800</xdr:colOff>
                    <xdr:row>192</xdr:row>
                    <xdr:rowOff>190500</xdr:rowOff>
                  </from>
                  <to>
                    <xdr:col>10</xdr:col>
                    <xdr:colOff>28575</xdr:colOff>
                    <xdr:row>196</xdr:row>
                    <xdr:rowOff>38100</xdr:rowOff>
                  </to>
                </anchor>
              </controlPr>
            </control>
          </mc:Choice>
        </mc:AlternateContent>
        <mc:AlternateContent xmlns:mc="http://schemas.openxmlformats.org/markup-compatibility/2006">
          <mc:Choice Requires="x14">
            <control shapeId="258204" r:id="rId159" name="Check Box 156">
              <controlPr defaultSize="0" autoFill="0" autoLine="0" autoPict="0">
                <anchor moveWithCells="1">
                  <from>
                    <xdr:col>9</xdr:col>
                    <xdr:colOff>685800</xdr:colOff>
                    <xdr:row>192</xdr:row>
                    <xdr:rowOff>190500</xdr:rowOff>
                  </from>
                  <to>
                    <xdr:col>10</xdr:col>
                    <xdr:colOff>28575</xdr:colOff>
                    <xdr:row>195</xdr:row>
                    <xdr:rowOff>104775</xdr:rowOff>
                  </to>
                </anchor>
              </controlPr>
            </control>
          </mc:Choice>
        </mc:AlternateContent>
        <mc:AlternateContent xmlns:mc="http://schemas.openxmlformats.org/markup-compatibility/2006">
          <mc:Choice Requires="x14">
            <control shapeId="258205" r:id="rId160" name="Check Box 157">
              <controlPr defaultSize="0" autoFill="0" autoLine="0" autoPict="0">
                <anchor moveWithCells="1">
                  <from>
                    <xdr:col>9</xdr:col>
                    <xdr:colOff>685800</xdr:colOff>
                    <xdr:row>192</xdr:row>
                    <xdr:rowOff>190500</xdr:rowOff>
                  </from>
                  <to>
                    <xdr:col>10</xdr:col>
                    <xdr:colOff>28575</xdr:colOff>
                    <xdr:row>196</xdr:row>
                    <xdr:rowOff>28575</xdr:rowOff>
                  </to>
                </anchor>
              </controlPr>
            </control>
          </mc:Choice>
        </mc:AlternateContent>
        <mc:AlternateContent xmlns:mc="http://schemas.openxmlformats.org/markup-compatibility/2006">
          <mc:Choice Requires="x14">
            <control shapeId="258206" r:id="rId161" name="Check Box 158">
              <controlPr defaultSize="0" autoFill="0" autoLine="0" autoPict="0">
                <anchor moveWithCells="1">
                  <from>
                    <xdr:col>9</xdr:col>
                    <xdr:colOff>685800</xdr:colOff>
                    <xdr:row>192</xdr:row>
                    <xdr:rowOff>190500</xdr:rowOff>
                  </from>
                  <to>
                    <xdr:col>10</xdr:col>
                    <xdr:colOff>28575</xdr:colOff>
                    <xdr:row>194</xdr:row>
                    <xdr:rowOff>38100</xdr:rowOff>
                  </to>
                </anchor>
              </controlPr>
            </control>
          </mc:Choice>
        </mc:AlternateContent>
        <mc:AlternateContent xmlns:mc="http://schemas.openxmlformats.org/markup-compatibility/2006">
          <mc:Choice Requires="x14">
            <control shapeId="258207" r:id="rId162" name="Check Box 159">
              <controlPr defaultSize="0" autoFill="0" autoLine="0" autoPict="0">
                <anchor moveWithCells="1">
                  <from>
                    <xdr:col>9</xdr:col>
                    <xdr:colOff>685800</xdr:colOff>
                    <xdr:row>200</xdr:row>
                    <xdr:rowOff>0</xdr:rowOff>
                  </from>
                  <to>
                    <xdr:col>10</xdr:col>
                    <xdr:colOff>28575</xdr:colOff>
                    <xdr:row>203</xdr:row>
                    <xdr:rowOff>76200</xdr:rowOff>
                  </to>
                </anchor>
              </controlPr>
            </control>
          </mc:Choice>
        </mc:AlternateContent>
        <mc:AlternateContent xmlns:mc="http://schemas.openxmlformats.org/markup-compatibility/2006">
          <mc:Choice Requires="x14">
            <control shapeId="258208" r:id="rId163" name="Check Box 160">
              <controlPr defaultSize="0" autoFill="0" autoLine="0" autoPict="0">
                <anchor moveWithCells="1">
                  <from>
                    <xdr:col>9</xdr:col>
                    <xdr:colOff>685800</xdr:colOff>
                    <xdr:row>200</xdr:row>
                    <xdr:rowOff>0</xdr:rowOff>
                  </from>
                  <to>
                    <xdr:col>10</xdr:col>
                    <xdr:colOff>28575</xdr:colOff>
                    <xdr:row>203</xdr:row>
                    <xdr:rowOff>0</xdr:rowOff>
                  </to>
                </anchor>
              </controlPr>
            </control>
          </mc:Choice>
        </mc:AlternateContent>
        <mc:AlternateContent xmlns:mc="http://schemas.openxmlformats.org/markup-compatibility/2006">
          <mc:Choice Requires="x14">
            <control shapeId="258209" r:id="rId164" name="Check Box 161">
              <controlPr defaultSize="0" autoFill="0" autoLine="0" autoPict="0">
                <anchor moveWithCells="1">
                  <from>
                    <xdr:col>9</xdr:col>
                    <xdr:colOff>685800</xdr:colOff>
                    <xdr:row>200</xdr:row>
                    <xdr:rowOff>0</xdr:rowOff>
                  </from>
                  <to>
                    <xdr:col>10</xdr:col>
                    <xdr:colOff>28575</xdr:colOff>
                    <xdr:row>203</xdr:row>
                    <xdr:rowOff>66675</xdr:rowOff>
                  </to>
                </anchor>
              </controlPr>
            </control>
          </mc:Choice>
        </mc:AlternateContent>
        <mc:AlternateContent xmlns:mc="http://schemas.openxmlformats.org/markup-compatibility/2006">
          <mc:Choice Requires="x14">
            <control shapeId="258210" r:id="rId165" name="Check Box 162">
              <controlPr defaultSize="0" autoFill="0" autoLine="0" autoPict="0">
                <anchor moveWithCells="1">
                  <from>
                    <xdr:col>9</xdr:col>
                    <xdr:colOff>685800</xdr:colOff>
                    <xdr:row>200</xdr:row>
                    <xdr:rowOff>219075</xdr:rowOff>
                  </from>
                  <to>
                    <xdr:col>10</xdr:col>
                    <xdr:colOff>28575</xdr:colOff>
                    <xdr:row>202</xdr:row>
                    <xdr:rowOff>19050</xdr:rowOff>
                  </to>
                </anchor>
              </controlPr>
            </control>
          </mc:Choice>
        </mc:AlternateContent>
        <mc:AlternateContent xmlns:mc="http://schemas.openxmlformats.org/markup-compatibility/2006">
          <mc:Choice Requires="x14">
            <control shapeId="258211" r:id="rId166" name="Check Box 163">
              <controlPr defaultSize="0" autoFill="0" autoLine="0" autoPict="0">
                <anchor moveWithCells="1">
                  <from>
                    <xdr:col>9</xdr:col>
                    <xdr:colOff>685800</xdr:colOff>
                    <xdr:row>200</xdr:row>
                    <xdr:rowOff>95250</xdr:rowOff>
                  </from>
                  <to>
                    <xdr:col>10</xdr:col>
                    <xdr:colOff>28575</xdr:colOff>
                    <xdr:row>204</xdr:row>
                    <xdr:rowOff>19050</xdr:rowOff>
                  </to>
                </anchor>
              </controlPr>
            </control>
          </mc:Choice>
        </mc:AlternateContent>
        <mc:AlternateContent xmlns:mc="http://schemas.openxmlformats.org/markup-compatibility/2006">
          <mc:Choice Requires="x14">
            <control shapeId="258212" r:id="rId167" name="Check Box 164">
              <controlPr defaultSize="0" autoFill="0" autoLine="0" autoPict="0">
                <anchor moveWithCells="1">
                  <from>
                    <xdr:col>9</xdr:col>
                    <xdr:colOff>685800</xdr:colOff>
                    <xdr:row>200</xdr:row>
                    <xdr:rowOff>95250</xdr:rowOff>
                  </from>
                  <to>
                    <xdr:col>10</xdr:col>
                    <xdr:colOff>28575</xdr:colOff>
                    <xdr:row>203</xdr:row>
                    <xdr:rowOff>66675</xdr:rowOff>
                  </to>
                </anchor>
              </controlPr>
            </control>
          </mc:Choice>
        </mc:AlternateContent>
        <mc:AlternateContent xmlns:mc="http://schemas.openxmlformats.org/markup-compatibility/2006">
          <mc:Choice Requires="x14">
            <control shapeId="258213" r:id="rId168" name="Check Box 165">
              <controlPr defaultSize="0" autoFill="0" autoLine="0" autoPict="0">
                <anchor moveWithCells="1">
                  <from>
                    <xdr:col>9</xdr:col>
                    <xdr:colOff>685800</xdr:colOff>
                    <xdr:row>200</xdr:row>
                    <xdr:rowOff>95250</xdr:rowOff>
                  </from>
                  <to>
                    <xdr:col>10</xdr:col>
                    <xdr:colOff>28575</xdr:colOff>
                    <xdr:row>203</xdr:row>
                    <xdr:rowOff>114300</xdr:rowOff>
                  </to>
                </anchor>
              </controlPr>
            </control>
          </mc:Choice>
        </mc:AlternateContent>
        <mc:AlternateContent xmlns:mc="http://schemas.openxmlformats.org/markup-compatibility/2006">
          <mc:Choice Requires="x14">
            <control shapeId="258214" r:id="rId169" name="Check Box 166">
              <controlPr defaultSize="0" autoFill="0" autoLine="0" autoPict="0">
                <anchor moveWithCells="1">
                  <from>
                    <xdr:col>9</xdr:col>
                    <xdr:colOff>685800</xdr:colOff>
                    <xdr:row>200</xdr:row>
                    <xdr:rowOff>95250</xdr:rowOff>
                  </from>
                  <to>
                    <xdr:col>10</xdr:col>
                    <xdr:colOff>28575</xdr:colOff>
                    <xdr:row>201</xdr:row>
                    <xdr:rowOff>142875</xdr:rowOff>
                  </to>
                </anchor>
              </controlPr>
            </control>
          </mc:Choice>
        </mc:AlternateContent>
        <mc:AlternateContent xmlns:mc="http://schemas.openxmlformats.org/markup-compatibility/2006">
          <mc:Choice Requires="x14">
            <control shapeId="258215" r:id="rId170" name="Check Box 167">
              <controlPr defaultSize="0" autoFill="0" autoLine="0" autoPict="0">
                <anchor moveWithCells="1">
                  <from>
                    <xdr:col>9</xdr:col>
                    <xdr:colOff>685800</xdr:colOff>
                    <xdr:row>200</xdr:row>
                    <xdr:rowOff>190500</xdr:rowOff>
                  </from>
                  <to>
                    <xdr:col>10</xdr:col>
                    <xdr:colOff>28575</xdr:colOff>
                    <xdr:row>204</xdr:row>
                    <xdr:rowOff>38100</xdr:rowOff>
                  </to>
                </anchor>
              </controlPr>
            </control>
          </mc:Choice>
        </mc:AlternateContent>
        <mc:AlternateContent xmlns:mc="http://schemas.openxmlformats.org/markup-compatibility/2006">
          <mc:Choice Requires="x14">
            <control shapeId="258216" r:id="rId171" name="Check Box 168">
              <controlPr defaultSize="0" autoFill="0" autoLine="0" autoPict="0">
                <anchor moveWithCells="1">
                  <from>
                    <xdr:col>9</xdr:col>
                    <xdr:colOff>685800</xdr:colOff>
                    <xdr:row>200</xdr:row>
                    <xdr:rowOff>190500</xdr:rowOff>
                  </from>
                  <to>
                    <xdr:col>10</xdr:col>
                    <xdr:colOff>28575</xdr:colOff>
                    <xdr:row>203</xdr:row>
                    <xdr:rowOff>104775</xdr:rowOff>
                  </to>
                </anchor>
              </controlPr>
            </control>
          </mc:Choice>
        </mc:AlternateContent>
        <mc:AlternateContent xmlns:mc="http://schemas.openxmlformats.org/markup-compatibility/2006">
          <mc:Choice Requires="x14">
            <control shapeId="258217" r:id="rId172" name="Check Box 169">
              <controlPr defaultSize="0" autoFill="0" autoLine="0" autoPict="0">
                <anchor moveWithCells="1">
                  <from>
                    <xdr:col>9</xdr:col>
                    <xdr:colOff>685800</xdr:colOff>
                    <xdr:row>200</xdr:row>
                    <xdr:rowOff>190500</xdr:rowOff>
                  </from>
                  <to>
                    <xdr:col>10</xdr:col>
                    <xdr:colOff>28575</xdr:colOff>
                    <xdr:row>204</xdr:row>
                    <xdr:rowOff>28575</xdr:rowOff>
                  </to>
                </anchor>
              </controlPr>
            </control>
          </mc:Choice>
        </mc:AlternateContent>
        <mc:AlternateContent xmlns:mc="http://schemas.openxmlformats.org/markup-compatibility/2006">
          <mc:Choice Requires="x14">
            <control shapeId="258218" r:id="rId173" name="Check Box 170">
              <controlPr defaultSize="0" autoFill="0" autoLine="0" autoPict="0">
                <anchor moveWithCells="1">
                  <from>
                    <xdr:col>9</xdr:col>
                    <xdr:colOff>685800</xdr:colOff>
                    <xdr:row>200</xdr:row>
                    <xdr:rowOff>190500</xdr:rowOff>
                  </from>
                  <to>
                    <xdr:col>10</xdr:col>
                    <xdr:colOff>28575</xdr:colOff>
                    <xdr:row>202</xdr:row>
                    <xdr:rowOff>38100</xdr:rowOff>
                  </to>
                </anchor>
              </controlPr>
            </control>
          </mc:Choice>
        </mc:AlternateContent>
        <mc:AlternateContent xmlns:mc="http://schemas.openxmlformats.org/markup-compatibility/2006">
          <mc:Choice Requires="x14">
            <control shapeId="258219" r:id="rId174" name="Check Box 171">
              <controlPr defaultSize="0" autoFill="0" autoLine="0" autoPict="0">
                <anchor moveWithCells="1">
                  <from>
                    <xdr:col>9</xdr:col>
                    <xdr:colOff>685800</xdr:colOff>
                    <xdr:row>207</xdr:row>
                    <xdr:rowOff>0</xdr:rowOff>
                  </from>
                  <to>
                    <xdr:col>10</xdr:col>
                    <xdr:colOff>28575</xdr:colOff>
                    <xdr:row>210</xdr:row>
                    <xdr:rowOff>76200</xdr:rowOff>
                  </to>
                </anchor>
              </controlPr>
            </control>
          </mc:Choice>
        </mc:AlternateContent>
        <mc:AlternateContent xmlns:mc="http://schemas.openxmlformats.org/markup-compatibility/2006">
          <mc:Choice Requires="x14">
            <control shapeId="258220" r:id="rId175" name="Check Box 172">
              <controlPr defaultSize="0" autoFill="0" autoLine="0" autoPict="0">
                <anchor moveWithCells="1">
                  <from>
                    <xdr:col>9</xdr:col>
                    <xdr:colOff>685800</xdr:colOff>
                    <xdr:row>207</xdr:row>
                    <xdr:rowOff>0</xdr:rowOff>
                  </from>
                  <to>
                    <xdr:col>10</xdr:col>
                    <xdr:colOff>28575</xdr:colOff>
                    <xdr:row>210</xdr:row>
                    <xdr:rowOff>0</xdr:rowOff>
                  </to>
                </anchor>
              </controlPr>
            </control>
          </mc:Choice>
        </mc:AlternateContent>
        <mc:AlternateContent xmlns:mc="http://schemas.openxmlformats.org/markup-compatibility/2006">
          <mc:Choice Requires="x14">
            <control shapeId="258221" r:id="rId176" name="Check Box 173">
              <controlPr defaultSize="0" autoFill="0" autoLine="0" autoPict="0">
                <anchor moveWithCells="1">
                  <from>
                    <xdr:col>9</xdr:col>
                    <xdr:colOff>685800</xdr:colOff>
                    <xdr:row>207</xdr:row>
                    <xdr:rowOff>0</xdr:rowOff>
                  </from>
                  <to>
                    <xdr:col>10</xdr:col>
                    <xdr:colOff>28575</xdr:colOff>
                    <xdr:row>210</xdr:row>
                    <xdr:rowOff>66675</xdr:rowOff>
                  </to>
                </anchor>
              </controlPr>
            </control>
          </mc:Choice>
        </mc:AlternateContent>
        <mc:AlternateContent xmlns:mc="http://schemas.openxmlformats.org/markup-compatibility/2006">
          <mc:Choice Requires="x14">
            <control shapeId="258222" r:id="rId177" name="Check Box 174">
              <controlPr defaultSize="0" autoFill="0" autoLine="0" autoPict="0">
                <anchor moveWithCells="1">
                  <from>
                    <xdr:col>9</xdr:col>
                    <xdr:colOff>685800</xdr:colOff>
                    <xdr:row>207</xdr:row>
                    <xdr:rowOff>219075</xdr:rowOff>
                  </from>
                  <to>
                    <xdr:col>10</xdr:col>
                    <xdr:colOff>28575</xdr:colOff>
                    <xdr:row>209</xdr:row>
                    <xdr:rowOff>19050</xdr:rowOff>
                  </to>
                </anchor>
              </controlPr>
            </control>
          </mc:Choice>
        </mc:AlternateContent>
        <mc:AlternateContent xmlns:mc="http://schemas.openxmlformats.org/markup-compatibility/2006">
          <mc:Choice Requires="x14">
            <control shapeId="258223" r:id="rId178" name="Check Box 175">
              <controlPr defaultSize="0" autoFill="0" autoLine="0" autoPict="0">
                <anchor moveWithCells="1">
                  <from>
                    <xdr:col>9</xdr:col>
                    <xdr:colOff>685800</xdr:colOff>
                    <xdr:row>207</xdr:row>
                    <xdr:rowOff>95250</xdr:rowOff>
                  </from>
                  <to>
                    <xdr:col>10</xdr:col>
                    <xdr:colOff>28575</xdr:colOff>
                    <xdr:row>211</xdr:row>
                    <xdr:rowOff>19050</xdr:rowOff>
                  </to>
                </anchor>
              </controlPr>
            </control>
          </mc:Choice>
        </mc:AlternateContent>
        <mc:AlternateContent xmlns:mc="http://schemas.openxmlformats.org/markup-compatibility/2006">
          <mc:Choice Requires="x14">
            <control shapeId="258224" r:id="rId179" name="Check Box 176">
              <controlPr defaultSize="0" autoFill="0" autoLine="0" autoPict="0">
                <anchor moveWithCells="1">
                  <from>
                    <xdr:col>9</xdr:col>
                    <xdr:colOff>685800</xdr:colOff>
                    <xdr:row>207</xdr:row>
                    <xdr:rowOff>95250</xdr:rowOff>
                  </from>
                  <to>
                    <xdr:col>10</xdr:col>
                    <xdr:colOff>28575</xdr:colOff>
                    <xdr:row>210</xdr:row>
                    <xdr:rowOff>66675</xdr:rowOff>
                  </to>
                </anchor>
              </controlPr>
            </control>
          </mc:Choice>
        </mc:AlternateContent>
        <mc:AlternateContent xmlns:mc="http://schemas.openxmlformats.org/markup-compatibility/2006">
          <mc:Choice Requires="x14">
            <control shapeId="258225" r:id="rId180" name="Check Box 177">
              <controlPr defaultSize="0" autoFill="0" autoLine="0" autoPict="0">
                <anchor moveWithCells="1">
                  <from>
                    <xdr:col>9</xdr:col>
                    <xdr:colOff>685800</xdr:colOff>
                    <xdr:row>207</xdr:row>
                    <xdr:rowOff>95250</xdr:rowOff>
                  </from>
                  <to>
                    <xdr:col>10</xdr:col>
                    <xdr:colOff>28575</xdr:colOff>
                    <xdr:row>210</xdr:row>
                    <xdr:rowOff>114300</xdr:rowOff>
                  </to>
                </anchor>
              </controlPr>
            </control>
          </mc:Choice>
        </mc:AlternateContent>
        <mc:AlternateContent xmlns:mc="http://schemas.openxmlformats.org/markup-compatibility/2006">
          <mc:Choice Requires="x14">
            <control shapeId="258226" r:id="rId181" name="Check Box 178">
              <controlPr defaultSize="0" autoFill="0" autoLine="0" autoPict="0">
                <anchor moveWithCells="1">
                  <from>
                    <xdr:col>9</xdr:col>
                    <xdr:colOff>685800</xdr:colOff>
                    <xdr:row>207</xdr:row>
                    <xdr:rowOff>95250</xdr:rowOff>
                  </from>
                  <to>
                    <xdr:col>10</xdr:col>
                    <xdr:colOff>28575</xdr:colOff>
                    <xdr:row>208</xdr:row>
                    <xdr:rowOff>142875</xdr:rowOff>
                  </to>
                </anchor>
              </controlPr>
            </control>
          </mc:Choice>
        </mc:AlternateContent>
        <mc:AlternateContent xmlns:mc="http://schemas.openxmlformats.org/markup-compatibility/2006">
          <mc:Choice Requires="x14">
            <control shapeId="258227" r:id="rId182" name="Check Box 179">
              <controlPr defaultSize="0" autoFill="0" autoLine="0" autoPict="0">
                <anchor moveWithCells="1">
                  <from>
                    <xdr:col>9</xdr:col>
                    <xdr:colOff>685800</xdr:colOff>
                    <xdr:row>207</xdr:row>
                    <xdr:rowOff>190500</xdr:rowOff>
                  </from>
                  <to>
                    <xdr:col>10</xdr:col>
                    <xdr:colOff>28575</xdr:colOff>
                    <xdr:row>211</xdr:row>
                    <xdr:rowOff>38100</xdr:rowOff>
                  </to>
                </anchor>
              </controlPr>
            </control>
          </mc:Choice>
        </mc:AlternateContent>
        <mc:AlternateContent xmlns:mc="http://schemas.openxmlformats.org/markup-compatibility/2006">
          <mc:Choice Requires="x14">
            <control shapeId="258228" r:id="rId183" name="Check Box 180">
              <controlPr defaultSize="0" autoFill="0" autoLine="0" autoPict="0">
                <anchor moveWithCells="1">
                  <from>
                    <xdr:col>9</xdr:col>
                    <xdr:colOff>685800</xdr:colOff>
                    <xdr:row>207</xdr:row>
                    <xdr:rowOff>190500</xdr:rowOff>
                  </from>
                  <to>
                    <xdr:col>10</xdr:col>
                    <xdr:colOff>28575</xdr:colOff>
                    <xdr:row>210</xdr:row>
                    <xdr:rowOff>104775</xdr:rowOff>
                  </to>
                </anchor>
              </controlPr>
            </control>
          </mc:Choice>
        </mc:AlternateContent>
        <mc:AlternateContent xmlns:mc="http://schemas.openxmlformats.org/markup-compatibility/2006">
          <mc:Choice Requires="x14">
            <control shapeId="258229" r:id="rId184" name="Check Box 181">
              <controlPr defaultSize="0" autoFill="0" autoLine="0" autoPict="0">
                <anchor moveWithCells="1">
                  <from>
                    <xdr:col>9</xdr:col>
                    <xdr:colOff>685800</xdr:colOff>
                    <xdr:row>207</xdr:row>
                    <xdr:rowOff>190500</xdr:rowOff>
                  </from>
                  <to>
                    <xdr:col>10</xdr:col>
                    <xdr:colOff>28575</xdr:colOff>
                    <xdr:row>211</xdr:row>
                    <xdr:rowOff>28575</xdr:rowOff>
                  </to>
                </anchor>
              </controlPr>
            </control>
          </mc:Choice>
        </mc:AlternateContent>
        <mc:AlternateContent xmlns:mc="http://schemas.openxmlformats.org/markup-compatibility/2006">
          <mc:Choice Requires="x14">
            <control shapeId="258230" r:id="rId185" name="Check Box 182">
              <controlPr defaultSize="0" autoFill="0" autoLine="0" autoPict="0">
                <anchor moveWithCells="1">
                  <from>
                    <xdr:col>9</xdr:col>
                    <xdr:colOff>685800</xdr:colOff>
                    <xdr:row>207</xdr:row>
                    <xdr:rowOff>190500</xdr:rowOff>
                  </from>
                  <to>
                    <xdr:col>10</xdr:col>
                    <xdr:colOff>28575</xdr:colOff>
                    <xdr:row>209</xdr:row>
                    <xdr:rowOff>38100</xdr:rowOff>
                  </to>
                </anchor>
              </controlPr>
            </control>
          </mc:Choice>
        </mc:AlternateContent>
        <mc:AlternateContent xmlns:mc="http://schemas.openxmlformats.org/markup-compatibility/2006">
          <mc:Choice Requires="x14">
            <control shapeId="258231" r:id="rId186" name="Check Box 183">
              <controlPr defaultSize="0" autoFill="0" autoLine="0" autoPict="0">
                <anchor moveWithCells="1">
                  <from>
                    <xdr:col>9</xdr:col>
                    <xdr:colOff>685800</xdr:colOff>
                    <xdr:row>214</xdr:row>
                    <xdr:rowOff>0</xdr:rowOff>
                  </from>
                  <to>
                    <xdr:col>10</xdr:col>
                    <xdr:colOff>28575</xdr:colOff>
                    <xdr:row>217</xdr:row>
                    <xdr:rowOff>76200</xdr:rowOff>
                  </to>
                </anchor>
              </controlPr>
            </control>
          </mc:Choice>
        </mc:AlternateContent>
        <mc:AlternateContent xmlns:mc="http://schemas.openxmlformats.org/markup-compatibility/2006">
          <mc:Choice Requires="x14">
            <control shapeId="258232" r:id="rId187" name="Check Box 184">
              <controlPr defaultSize="0" autoFill="0" autoLine="0" autoPict="0">
                <anchor moveWithCells="1">
                  <from>
                    <xdr:col>9</xdr:col>
                    <xdr:colOff>685800</xdr:colOff>
                    <xdr:row>214</xdr:row>
                    <xdr:rowOff>0</xdr:rowOff>
                  </from>
                  <to>
                    <xdr:col>10</xdr:col>
                    <xdr:colOff>28575</xdr:colOff>
                    <xdr:row>217</xdr:row>
                    <xdr:rowOff>0</xdr:rowOff>
                  </to>
                </anchor>
              </controlPr>
            </control>
          </mc:Choice>
        </mc:AlternateContent>
        <mc:AlternateContent xmlns:mc="http://schemas.openxmlformats.org/markup-compatibility/2006">
          <mc:Choice Requires="x14">
            <control shapeId="258233" r:id="rId188" name="Check Box 185">
              <controlPr defaultSize="0" autoFill="0" autoLine="0" autoPict="0">
                <anchor moveWithCells="1">
                  <from>
                    <xdr:col>9</xdr:col>
                    <xdr:colOff>685800</xdr:colOff>
                    <xdr:row>214</xdr:row>
                    <xdr:rowOff>0</xdr:rowOff>
                  </from>
                  <to>
                    <xdr:col>10</xdr:col>
                    <xdr:colOff>28575</xdr:colOff>
                    <xdr:row>217</xdr:row>
                    <xdr:rowOff>66675</xdr:rowOff>
                  </to>
                </anchor>
              </controlPr>
            </control>
          </mc:Choice>
        </mc:AlternateContent>
        <mc:AlternateContent xmlns:mc="http://schemas.openxmlformats.org/markup-compatibility/2006">
          <mc:Choice Requires="x14">
            <control shapeId="258234" r:id="rId189" name="Check Box 186">
              <controlPr defaultSize="0" autoFill="0" autoLine="0" autoPict="0">
                <anchor moveWithCells="1">
                  <from>
                    <xdr:col>9</xdr:col>
                    <xdr:colOff>685800</xdr:colOff>
                    <xdr:row>214</xdr:row>
                    <xdr:rowOff>219075</xdr:rowOff>
                  </from>
                  <to>
                    <xdr:col>10</xdr:col>
                    <xdr:colOff>28575</xdr:colOff>
                    <xdr:row>216</xdr:row>
                    <xdr:rowOff>19050</xdr:rowOff>
                  </to>
                </anchor>
              </controlPr>
            </control>
          </mc:Choice>
        </mc:AlternateContent>
        <mc:AlternateContent xmlns:mc="http://schemas.openxmlformats.org/markup-compatibility/2006">
          <mc:Choice Requires="x14">
            <control shapeId="258235" r:id="rId190" name="Check Box 187">
              <controlPr defaultSize="0" autoFill="0" autoLine="0" autoPict="0">
                <anchor moveWithCells="1">
                  <from>
                    <xdr:col>9</xdr:col>
                    <xdr:colOff>685800</xdr:colOff>
                    <xdr:row>214</xdr:row>
                    <xdr:rowOff>95250</xdr:rowOff>
                  </from>
                  <to>
                    <xdr:col>10</xdr:col>
                    <xdr:colOff>28575</xdr:colOff>
                    <xdr:row>218</xdr:row>
                    <xdr:rowOff>19050</xdr:rowOff>
                  </to>
                </anchor>
              </controlPr>
            </control>
          </mc:Choice>
        </mc:AlternateContent>
        <mc:AlternateContent xmlns:mc="http://schemas.openxmlformats.org/markup-compatibility/2006">
          <mc:Choice Requires="x14">
            <control shapeId="258236" r:id="rId191" name="Check Box 188">
              <controlPr defaultSize="0" autoFill="0" autoLine="0" autoPict="0">
                <anchor moveWithCells="1">
                  <from>
                    <xdr:col>9</xdr:col>
                    <xdr:colOff>685800</xdr:colOff>
                    <xdr:row>214</xdr:row>
                    <xdr:rowOff>95250</xdr:rowOff>
                  </from>
                  <to>
                    <xdr:col>10</xdr:col>
                    <xdr:colOff>28575</xdr:colOff>
                    <xdr:row>217</xdr:row>
                    <xdr:rowOff>66675</xdr:rowOff>
                  </to>
                </anchor>
              </controlPr>
            </control>
          </mc:Choice>
        </mc:AlternateContent>
        <mc:AlternateContent xmlns:mc="http://schemas.openxmlformats.org/markup-compatibility/2006">
          <mc:Choice Requires="x14">
            <control shapeId="258237" r:id="rId192" name="Check Box 189">
              <controlPr defaultSize="0" autoFill="0" autoLine="0" autoPict="0">
                <anchor moveWithCells="1">
                  <from>
                    <xdr:col>9</xdr:col>
                    <xdr:colOff>685800</xdr:colOff>
                    <xdr:row>214</xdr:row>
                    <xdr:rowOff>95250</xdr:rowOff>
                  </from>
                  <to>
                    <xdr:col>10</xdr:col>
                    <xdr:colOff>28575</xdr:colOff>
                    <xdr:row>217</xdr:row>
                    <xdr:rowOff>114300</xdr:rowOff>
                  </to>
                </anchor>
              </controlPr>
            </control>
          </mc:Choice>
        </mc:AlternateContent>
        <mc:AlternateContent xmlns:mc="http://schemas.openxmlformats.org/markup-compatibility/2006">
          <mc:Choice Requires="x14">
            <control shapeId="258238" r:id="rId193" name="Check Box 190">
              <controlPr defaultSize="0" autoFill="0" autoLine="0" autoPict="0">
                <anchor moveWithCells="1">
                  <from>
                    <xdr:col>9</xdr:col>
                    <xdr:colOff>685800</xdr:colOff>
                    <xdr:row>214</xdr:row>
                    <xdr:rowOff>95250</xdr:rowOff>
                  </from>
                  <to>
                    <xdr:col>10</xdr:col>
                    <xdr:colOff>28575</xdr:colOff>
                    <xdr:row>215</xdr:row>
                    <xdr:rowOff>142875</xdr:rowOff>
                  </to>
                </anchor>
              </controlPr>
            </control>
          </mc:Choice>
        </mc:AlternateContent>
        <mc:AlternateContent xmlns:mc="http://schemas.openxmlformats.org/markup-compatibility/2006">
          <mc:Choice Requires="x14">
            <control shapeId="258239" r:id="rId194" name="Check Box 191">
              <controlPr defaultSize="0" autoFill="0" autoLine="0" autoPict="0">
                <anchor moveWithCells="1">
                  <from>
                    <xdr:col>9</xdr:col>
                    <xdr:colOff>685800</xdr:colOff>
                    <xdr:row>214</xdr:row>
                    <xdr:rowOff>190500</xdr:rowOff>
                  </from>
                  <to>
                    <xdr:col>10</xdr:col>
                    <xdr:colOff>28575</xdr:colOff>
                    <xdr:row>218</xdr:row>
                    <xdr:rowOff>38100</xdr:rowOff>
                  </to>
                </anchor>
              </controlPr>
            </control>
          </mc:Choice>
        </mc:AlternateContent>
        <mc:AlternateContent xmlns:mc="http://schemas.openxmlformats.org/markup-compatibility/2006">
          <mc:Choice Requires="x14">
            <control shapeId="258240" r:id="rId195" name="Check Box 192">
              <controlPr defaultSize="0" autoFill="0" autoLine="0" autoPict="0">
                <anchor moveWithCells="1">
                  <from>
                    <xdr:col>9</xdr:col>
                    <xdr:colOff>685800</xdr:colOff>
                    <xdr:row>214</xdr:row>
                    <xdr:rowOff>190500</xdr:rowOff>
                  </from>
                  <to>
                    <xdr:col>10</xdr:col>
                    <xdr:colOff>28575</xdr:colOff>
                    <xdr:row>217</xdr:row>
                    <xdr:rowOff>104775</xdr:rowOff>
                  </to>
                </anchor>
              </controlPr>
            </control>
          </mc:Choice>
        </mc:AlternateContent>
        <mc:AlternateContent xmlns:mc="http://schemas.openxmlformats.org/markup-compatibility/2006">
          <mc:Choice Requires="x14">
            <control shapeId="258241" r:id="rId196" name="Check Box 193">
              <controlPr defaultSize="0" autoFill="0" autoLine="0" autoPict="0">
                <anchor moveWithCells="1">
                  <from>
                    <xdr:col>9</xdr:col>
                    <xdr:colOff>685800</xdr:colOff>
                    <xdr:row>214</xdr:row>
                    <xdr:rowOff>190500</xdr:rowOff>
                  </from>
                  <to>
                    <xdr:col>10</xdr:col>
                    <xdr:colOff>28575</xdr:colOff>
                    <xdr:row>218</xdr:row>
                    <xdr:rowOff>28575</xdr:rowOff>
                  </to>
                </anchor>
              </controlPr>
            </control>
          </mc:Choice>
        </mc:AlternateContent>
        <mc:AlternateContent xmlns:mc="http://schemas.openxmlformats.org/markup-compatibility/2006">
          <mc:Choice Requires="x14">
            <control shapeId="258242" r:id="rId197" name="Check Box 194">
              <controlPr defaultSize="0" autoFill="0" autoLine="0" autoPict="0">
                <anchor moveWithCells="1">
                  <from>
                    <xdr:col>9</xdr:col>
                    <xdr:colOff>685800</xdr:colOff>
                    <xdr:row>214</xdr:row>
                    <xdr:rowOff>190500</xdr:rowOff>
                  </from>
                  <to>
                    <xdr:col>10</xdr:col>
                    <xdr:colOff>28575</xdr:colOff>
                    <xdr:row>216</xdr:row>
                    <xdr:rowOff>38100</xdr:rowOff>
                  </to>
                </anchor>
              </controlPr>
            </control>
          </mc:Choice>
        </mc:AlternateContent>
        <mc:AlternateContent xmlns:mc="http://schemas.openxmlformats.org/markup-compatibility/2006">
          <mc:Choice Requires="x14">
            <control shapeId="258243" r:id="rId198" name="Check Box 195">
              <controlPr defaultSize="0" autoFill="0" autoLine="0" autoPict="0">
                <anchor moveWithCells="1">
                  <from>
                    <xdr:col>9</xdr:col>
                    <xdr:colOff>685800</xdr:colOff>
                    <xdr:row>221</xdr:row>
                    <xdr:rowOff>0</xdr:rowOff>
                  </from>
                  <to>
                    <xdr:col>10</xdr:col>
                    <xdr:colOff>28575</xdr:colOff>
                    <xdr:row>224</xdr:row>
                    <xdr:rowOff>19050</xdr:rowOff>
                  </to>
                </anchor>
              </controlPr>
            </control>
          </mc:Choice>
        </mc:AlternateContent>
        <mc:AlternateContent xmlns:mc="http://schemas.openxmlformats.org/markup-compatibility/2006">
          <mc:Choice Requires="x14">
            <control shapeId="258244" r:id="rId199" name="Check Box 196">
              <controlPr defaultSize="0" autoFill="0" autoLine="0" autoPict="0">
                <anchor moveWithCells="1">
                  <from>
                    <xdr:col>9</xdr:col>
                    <xdr:colOff>685800</xdr:colOff>
                    <xdr:row>221</xdr:row>
                    <xdr:rowOff>0</xdr:rowOff>
                  </from>
                  <to>
                    <xdr:col>10</xdr:col>
                    <xdr:colOff>28575</xdr:colOff>
                    <xdr:row>223</xdr:row>
                    <xdr:rowOff>104775</xdr:rowOff>
                  </to>
                </anchor>
              </controlPr>
            </control>
          </mc:Choice>
        </mc:AlternateContent>
        <mc:AlternateContent xmlns:mc="http://schemas.openxmlformats.org/markup-compatibility/2006">
          <mc:Choice Requires="x14">
            <control shapeId="258245" r:id="rId200" name="Check Box 197">
              <controlPr defaultSize="0" autoFill="0" autoLine="0" autoPict="0">
                <anchor moveWithCells="1">
                  <from>
                    <xdr:col>9</xdr:col>
                    <xdr:colOff>685800</xdr:colOff>
                    <xdr:row>221</xdr:row>
                    <xdr:rowOff>0</xdr:rowOff>
                  </from>
                  <to>
                    <xdr:col>10</xdr:col>
                    <xdr:colOff>28575</xdr:colOff>
                    <xdr:row>224</xdr:row>
                    <xdr:rowOff>0</xdr:rowOff>
                  </to>
                </anchor>
              </controlPr>
            </control>
          </mc:Choice>
        </mc:AlternateContent>
        <mc:AlternateContent xmlns:mc="http://schemas.openxmlformats.org/markup-compatibility/2006">
          <mc:Choice Requires="x14">
            <control shapeId="258246" r:id="rId201" name="Check Box 198">
              <controlPr defaultSize="0" autoFill="0" autoLine="0" autoPict="0">
                <anchor moveWithCells="1">
                  <from>
                    <xdr:col>9</xdr:col>
                    <xdr:colOff>685800</xdr:colOff>
                    <xdr:row>221</xdr:row>
                    <xdr:rowOff>219075</xdr:rowOff>
                  </from>
                  <to>
                    <xdr:col>10</xdr:col>
                    <xdr:colOff>28575</xdr:colOff>
                    <xdr:row>223</xdr:row>
                    <xdr:rowOff>0</xdr:rowOff>
                  </to>
                </anchor>
              </controlPr>
            </control>
          </mc:Choice>
        </mc:AlternateContent>
        <mc:AlternateContent xmlns:mc="http://schemas.openxmlformats.org/markup-compatibility/2006">
          <mc:Choice Requires="x14">
            <control shapeId="258247" r:id="rId202" name="Check Box 199">
              <controlPr defaultSize="0" autoFill="0" autoLine="0" autoPict="0">
                <anchor moveWithCells="1">
                  <from>
                    <xdr:col>9</xdr:col>
                    <xdr:colOff>685800</xdr:colOff>
                    <xdr:row>221</xdr:row>
                    <xdr:rowOff>95250</xdr:rowOff>
                  </from>
                  <to>
                    <xdr:col>10</xdr:col>
                    <xdr:colOff>28575</xdr:colOff>
                    <xdr:row>224</xdr:row>
                    <xdr:rowOff>114300</xdr:rowOff>
                  </to>
                </anchor>
              </controlPr>
            </control>
          </mc:Choice>
        </mc:AlternateContent>
        <mc:AlternateContent xmlns:mc="http://schemas.openxmlformats.org/markup-compatibility/2006">
          <mc:Choice Requires="x14">
            <control shapeId="258248" r:id="rId203" name="Check Box 200">
              <controlPr defaultSize="0" autoFill="0" autoLine="0" autoPict="0">
                <anchor moveWithCells="1">
                  <from>
                    <xdr:col>9</xdr:col>
                    <xdr:colOff>685800</xdr:colOff>
                    <xdr:row>221</xdr:row>
                    <xdr:rowOff>95250</xdr:rowOff>
                  </from>
                  <to>
                    <xdr:col>10</xdr:col>
                    <xdr:colOff>28575</xdr:colOff>
                    <xdr:row>224</xdr:row>
                    <xdr:rowOff>0</xdr:rowOff>
                  </to>
                </anchor>
              </controlPr>
            </control>
          </mc:Choice>
        </mc:AlternateContent>
        <mc:AlternateContent xmlns:mc="http://schemas.openxmlformats.org/markup-compatibility/2006">
          <mc:Choice Requires="x14">
            <control shapeId="258249" r:id="rId204" name="Check Box 201">
              <controlPr defaultSize="0" autoFill="0" autoLine="0" autoPict="0">
                <anchor moveWithCells="1">
                  <from>
                    <xdr:col>9</xdr:col>
                    <xdr:colOff>685800</xdr:colOff>
                    <xdr:row>221</xdr:row>
                    <xdr:rowOff>95250</xdr:rowOff>
                  </from>
                  <to>
                    <xdr:col>10</xdr:col>
                    <xdr:colOff>28575</xdr:colOff>
                    <xdr:row>224</xdr:row>
                    <xdr:rowOff>57150</xdr:rowOff>
                  </to>
                </anchor>
              </controlPr>
            </control>
          </mc:Choice>
        </mc:AlternateContent>
        <mc:AlternateContent xmlns:mc="http://schemas.openxmlformats.org/markup-compatibility/2006">
          <mc:Choice Requires="x14">
            <control shapeId="258250" r:id="rId205" name="Check Box 202">
              <controlPr defaultSize="0" autoFill="0" autoLine="0" autoPict="0">
                <anchor moveWithCells="1">
                  <from>
                    <xdr:col>9</xdr:col>
                    <xdr:colOff>685800</xdr:colOff>
                    <xdr:row>221</xdr:row>
                    <xdr:rowOff>95250</xdr:rowOff>
                  </from>
                  <to>
                    <xdr:col>10</xdr:col>
                    <xdr:colOff>28575</xdr:colOff>
                    <xdr:row>222</xdr:row>
                    <xdr:rowOff>76200</xdr:rowOff>
                  </to>
                </anchor>
              </controlPr>
            </control>
          </mc:Choice>
        </mc:AlternateContent>
        <mc:AlternateContent xmlns:mc="http://schemas.openxmlformats.org/markup-compatibility/2006">
          <mc:Choice Requires="x14">
            <control shapeId="258251" r:id="rId206" name="Check Box 203">
              <controlPr defaultSize="0" autoFill="0" autoLine="0" autoPict="0">
                <anchor moveWithCells="1">
                  <from>
                    <xdr:col>9</xdr:col>
                    <xdr:colOff>685800</xdr:colOff>
                    <xdr:row>221</xdr:row>
                    <xdr:rowOff>190500</xdr:rowOff>
                  </from>
                  <to>
                    <xdr:col>10</xdr:col>
                    <xdr:colOff>28575</xdr:colOff>
                    <xdr:row>225</xdr:row>
                    <xdr:rowOff>0</xdr:rowOff>
                  </to>
                </anchor>
              </controlPr>
            </control>
          </mc:Choice>
        </mc:AlternateContent>
        <mc:AlternateContent xmlns:mc="http://schemas.openxmlformats.org/markup-compatibility/2006">
          <mc:Choice Requires="x14">
            <control shapeId="258252" r:id="rId207" name="Check Box 204">
              <controlPr defaultSize="0" autoFill="0" autoLine="0" autoPict="0">
                <anchor moveWithCells="1">
                  <from>
                    <xdr:col>9</xdr:col>
                    <xdr:colOff>685800</xdr:colOff>
                    <xdr:row>221</xdr:row>
                    <xdr:rowOff>190500</xdr:rowOff>
                  </from>
                  <to>
                    <xdr:col>10</xdr:col>
                    <xdr:colOff>28575</xdr:colOff>
                    <xdr:row>224</xdr:row>
                    <xdr:rowOff>66675</xdr:rowOff>
                  </to>
                </anchor>
              </controlPr>
            </control>
          </mc:Choice>
        </mc:AlternateContent>
        <mc:AlternateContent xmlns:mc="http://schemas.openxmlformats.org/markup-compatibility/2006">
          <mc:Choice Requires="x14">
            <control shapeId="258253" r:id="rId208" name="Check Box 205">
              <controlPr defaultSize="0" autoFill="0" autoLine="0" autoPict="0">
                <anchor moveWithCells="1">
                  <from>
                    <xdr:col>9</xdr:col>
                    <xdr:colOff>685800</xdr:colOff>
                    <xdr:row>221</xdr:row>
                    <xdr:rowOff>190500</xdr:rowOff>
                  </from>
                  <to>
                    <xdr:col>10</xdr:col>
                    <xdr:colOff>28575</xdr:colOff>
                    <xdr:row>224</xdr:row>
                    <xdr:rowOff>152400</xdr:rowOff>
                  </to>
                </anchor>
              </controlPr>
            </control>
          </mc:Choice>
        </mc:AlternateContent>
        <mc:AlternateContent xmlns:mc="http://schemas.openxmlformats.org/markup-compatibility/2006">
          <mc:Choice Requires="x14">
            <control shapeId="258254" r:id="rId209" name="Check Box 206">
              <controlPr defaultSize="0" autoFill="0" autoLine="0" autoPict="0">
                <anchor moveWithCells="1">
                  <from>
                    <xdr:col>9</xdr:col>
                    <xdr:colOff>685800</xdr:colOff>
                    <xdr:row>221</xdr:row>
                    <xdr:rowOff>190500</xdr:rowOff>
                  </from>
                  <to>
                    <xdr:col>10</xdr:col>
                    <xdr:colOff>28575</xdr:colOff>
                    <xdr:row>223</xdr:row>
                    <xdr:rowOff>0</xdr:rowOff>
                  </to>
                </anchor>
              </controlPr>
            </control>
          </mc:Choice>
        </mc:AlternateContent>
        <mc:AlternateContent xmlns:mc="http://schemas.openxmlformats.org/markup-compatibility/2006">
          <mc:Choice Requires="x14">
            <control shapeId="258255" r:id="rId210" name="Check Box 207">
              <controlPr defaultSize="0" autoFill="0" autoLine="0" autoPict="0">
                <anchor moveWithCells="1">
                  <from>
                    <xdr:col>9</xdr:col>
                    <xdr:colOff>685800</xdr:colOff>
                    <xdr:row>228</xdr:row>
                    <xdr:rowOff>0</xdr:rowOff>
                  </from>
                  <to>
                    <xdr:col>10</xdr:col>
                    <xdr:colOff>28575</xdr:colOff>
                    <xdr:row>231</xdr:row>
                    <xdr:rowOff>152400</xdr:rowOff>
                  </to>
                </anchor>
              </controlPr>
            </control>
          </mc:Choice>
        </mc:AlternateContent>
        <mc:AlternateContent xmlns:mc="http://schemas.openxmlformats.org/markup-compatibility/2006">
          <mc:Choice Requires="x14">
            <control shapeId="258256" r:id="rId211" name="Check Box 208">
              <controlPr defaultSize="0" autoFill="0" autoLine="0" autoPict="0">
                <anchor moveWithCells="1">
                  <from>
                    <xdr:col>9</xdr:col>
                    <xdr:colOff>685800</xdr:colOff>
                    <xdr:row>228</xdr:row>
                    <xdr:rowOff>0</xdr:rowOff>
                  </from>
                  <to>
                    <xdr:col>10</xdr:col>
                    <xdr:colOff>28575</xdr:colOff>
                    <xdr:row>231</xdr:row>
                    <xdr:rowOff>66675</xdr:rowOff>
                  </to>
                </anchor>
              </controlPr>
            </control>
          </mc:Choice>
        </mc:AlternateContent>
        <mc:AlternateContent xmlns:mc="http://schemas.openxmlformats.org/markup-compatibility/2006">
          <mc:Choice Requires="x14">
            <control shapeId="258257" r:id="rId212" name="Check Box 209">
              <controlPr defaultSize="0" autoFill="0" autoLine="0" autoPict="0">
                <anchor moveWithCells="1">
                  <from>
                    <xdr:col>9</xdr:col>
                    <xdr:colOff>685800</xdr:colOff>
                    <xdr:row>228</xdr:row>
                    <xdr:rowOff>0</xdr:rowOff>
                  </from>
                  <to>
                    <xdr:col>10</xdr:col>
                    <xdr:colOff>28575</xdr:colOff>
                    <xdr:row>231</xdr:row>
                    <xdr:rowOff>142875</xdr:rowOff>
                  </to>
                </anchor>
              </controlPr>
            </control>
          </mc:Choice>
        </mc:AlternateContent>
        <mc:AlternateContent xmlns:mc="http://schemas.openxmlformats.org/markup-compatibility/2006">
          <mc:Choice Requires="x14">
            <control shapeId="258258" r:id="rId213" name="Check Box 210">
              <controlPr defaultSize="0" autoFill="0" autoLine="0" autoPict="0">
                <anchor moveWithCells="1">
                  <from>
                    <xdr:col>9</xdr:col>
                    <xdr:colOff>685800</xdr:colOff>
                    <xdr:row>228</xdr:row>
                    <xdr:rowOff>219075</xdr:rowOff>
                  </from>
                  <to>
                    <xdr:col>10</xdr:col>
                    <xdr:colOff>28575</xdr:colOff>
                    <xdr:row>230</xdr:row>
                    <xdr:rowOff>19050</xdr:rowOff>
                  </to>
                </anchor>
              </controlPr>
            </control>
          </mc:Choice>
        </mc:AlternateContent>
        <mc:AlternateContent xmlns:mc="http://schemas.openxmlformats.org/markup-compatibility/2006">
          <mc:Choice Requires="x14">
            <control shapeId="258259" r:id="rId214" name="Check Box 211">
              <controlPr defaultSize="0" autoFill="0" autoLine="0" autoPict="0">
                <anchor moveWithCells="1">
                  <from>
                    <xdr:col>9</xdr:col>
                    <xdr:colOff>685800</xdr:colOff>
                    <xdr:row>228</xdr:row>
                    <xdr:rowOff>95250</xdr:rowOff>
                  </from>
                  <to>
                    <xdr:col>10</xdr:col>
                    <xdr:colOff>28575</xdr:colOff>
                    <xdr:row>232</xdr:row>
                    <xdr:rowOff>76200</xdr:rowOff>
                  </to>
                </anchor>
              </controlPr>
            </control>
          </mc:Choice>
        </mc:AlternateContent>
        <mc:AlternateContent xmlns:mc="http://schemas.openxmlformats.org/markup-compatibility/2006">
          <mc:Choice Requires="x14">
            <control shapeId="258260" r:id="rId215" name="Check Box 212">
              <controlPr defaultSize="0" autoFill="0" autoLine="0" autoPict="0">
                <anchor moveWithCells="1">
                  <from>
                    <xdr:col>9</xdr:col>
                    <xdr:colOff>685800</xdr:colOff>
                    <xdr:row>228</xdr:row>
                    <xdr:rowOff>95250</xdr:rowOff>
                  </from>
                  <to>
                    <xdr:col>10</xdr:col>
                    <xdr:colOff>28575</xdr:colOff>
                    <xdr:row>231</xdr:row>
                    <xdr:rowOff>133350</xdr:rowOff>
                  </to>
                </anchor>
              </controlPr>
            </control>
          </mc:Choice>
        </mc:AlternateContent>
        <mc:AlternateContent xmlns:mc="http://schemas.openxmlformats.org/markup-compatibility/2006">
          <mc:Choice Requires="x14">
            <control shapeId="258261" r:id="rId216" name="Check Box 213">
              <controlPr defaultSize="0" autoFill="0" autoLine="0" autoPict="0">
                <anchor moveWithCells="1">
                  <from>
                    <xdr:col>9</xdr:col>
                    <xdr:colOff>685800</xdr:colOff>
                    <xdr:row>228</xdr:row>
                    <xdr:rowOff>95250</xdr:rowOff>
                  </from>
                  <to>
                    <xdr:col>10</xdr:col>
                    <xdr:colOff>28575</xdr:colOff>
                    <xdr:row>232</xdr:row>
                    <xdr:rowOff>19050</xdr:rowOff>
                  </to>
                </anchor>
              </controlPr>
            </control>
          </mc:Choice>
        </mc:AlternateContent>
        <mc:AlternateContent xmlns:mc="http://schemas.openxmlformats.org/markup-compatibility/2006">
          <mc:Choice Requires="x14">
            <control shapeId="258262" r:id="rId217" name="Check Box 214">
              <controlPr defaultSize="0" autoFill="0" autoLine="0" autoPict="0">
                <anchor moveWithCells="1">
                  <from>
                    <xdr:col>9</xdr:col>
                    <xdr:colOff>685800</xdr:colOff>
                    <xdr:row>228</xdr:row>
                    <xdr:rowOff>95250</xdr:rowOff>
                  </from>
                  <to>
                    <xdr:col>10</xdr:col>
                    <xdr:colOff>28575</xdr:colOff>
                    <xdr:row>230</xdr:row>
                    <xdr:rowOff>38100</xdr:rowOff>
                  </to>
                </anchor>
              </controlPr>
            </control>
          </mc:Choice>
        </mc:AlternateContent>
        <mc:AlternateContent xmlns:mc="http://schemas.openxmlformats.org/markup-compatibility/2006">
          <mc:Choice Requires="x14">
            <control shapeId="258263" r:id="rId218" name="Check Box 215">
              <controlPr defaultSize="0" autoFill="0" autoLine="0" autoPict="0">
                <anchor moveWithCells="1">
                  <from>
                    <xdr:col>9</xdr:col>
                    <xdr:colOff>685800</xdr:colOff>
                    <xdr:row>228</xdr:row>
                    <xdr:rowOff>190500</xdr:rowOff>
                  </from>
                  <to>
                    <xdr:col>10</xdr:col>
                    <xdr:colOff>28575</xdr:colOff>
                    <xdr:row>232</xdr:row>
                    <xdr:rowOff>38100</xdr:rowOff>
                  </to>
                </anchor>
              </controlPr>
            </control>
          </mc:Choice>
        </mc:AlternateContent>
        <mc:AlternateContent xmlns:mc="http://schemas.openxmlformats.org/markup-compatibility/2006">
          <mc:Choice Requires="x14">
            <control shapeId="258264" r:id="rId219" name="Check Box 216">
              <controlPr defaultSize="0" autoFill="0" autoLine="0" autoPict="0">
                <anchor moveWithCells="1">
                  <from>
                    <xdr:col>9</xdr:col>
                    <xdr:colOff>685800</xdr:colOff>
                    <xdr:row>228</xdr:row>
                    <xdr:rowOff>190500</xdr:rowOff>
                  </from>
                  <to>
                    <xdr:col>10</xdr:col>
                    <xdr:colOff>28575</xdr:colOff>
                    <xdr:row>231</xdr:row>
                    <xdr:rowOff>104775</xdr:rowOff>
                  </to>
                </anchor>
              </controlPr>
            </control>
          </mc:Choice>
        </mc:AlternateContent>
        <mc:AlternateContent xmlns:mc="http://schemas.openxmlformats.org/markup-compatibility/2006">
          <mc:Choice Requires="x14">
            <control shapeId="258265" r:id="rId220" name="Check Box 217">
              <controlPr defaultSize="0" autoFill="0" autoLine="0" autoPict="0">
                <anchor moveWithCells="1">
                  <from>
                    <xdr:col>9</xdr:col>
                    <xdr:colOff>685800</xdr:colOff>
                    <xdr:row>228</xdr:row>
                    <xdr:rowOff>190500</xdr:rowOff>
                  </from>
                  <to>
                    <xdr:col>10</xdr:col>
                    <xdr:colOff>28575</xdr:colOff>
                    <xdr:row>232</xdr:row>
                    <xdr:rowOff>28575</xdr:rowOff>
                  </to>
                </anchor>
              </controlPr>
            </control>
          </mc:Choice>
        </mc:AlternateContent>
        <mc:AlternateContent xmlns:mc="http://schemas.openxmlformats.org/markup-compatibility/2006">
          <mc:Choice Requires="x14">
            <control shapeId="258266" r:id="rId221" name="Check Box 218">
              <controlPr defaultSize="0" autoFill="0" autoLine="0" autoPict="0">
                <anchor moveWithCells="1">
                  <from>
                    <xdr:col>9</xdr:col>
                    <xdr:colOff>685800</xdr:colOff>
                    <xdr:row>228</xdr:row>
                    <xdr:rowOff>190500</xdr:rowOff>
                  </from>
                  <to>
                    <xdr:col>10</xdr:col>
                    <xdr:colOff>28575</xdr:colOff>
                    <xdr:row>230</xdr:row>
                    <xdr:rowOff>38100</xdr:rowOff>
                  </to>
                </anchor>
              </controlPr>
            </control>
          </mc:Choice>
        </mc:AlternateContent>
        <mc:AlternateContent xmlns:mc="http://schemas.openxmlformats.org/markup-compatibility/2006">
          <mc:Choice Requires="x14">
            <control shapeId="258267" r:id="rId222" name="Check Box 219">
              <controlPr defaultSize="0" autoFill="0" autoLine="0" autoPict="0">
                <anchor moveWithCells="1">
                  <from>
                    <xdr:col>9</xdr:col>
                    <xdr:colOff>685800</xdr:colOff>
                    <xdr:row>235</xdr:row>
                    <xdr:rowOff>0</xdr:rowOff>
                  </from>
                  <to>
                    <xdr:col>10</xdr:col>
                    <xdr:colOff>28575</xdr:colOff>
                    <xdr:row>238</xdr:row>
                    <xdr:rowOff>152400</xdr:rowOff>
                  </to>
                </anchor>
              </controlPr>
            </control>
          </mc:Choice>
        </mc:AlternateContent>
        <mc:AlternateContent xmlns:mc="http://schemas.openxmlformats.org/markup-compatibility/2006">
          <mc:Choice Requires="x14">
            <control shapeId="258268" r:id="rId223" name="Check Box 220">
              <controlPr defaultSize="0" autoFill="0" autoLine="0" autoPict="0">
                <anchor moveWithCells="1">
                  <from>
                    <xdr:col>9</xdr:col>
                    <xdr:colOff>685800</xdr:colOff>
                    <xdr:row>235</xdr:row>
                    <xdr:rowOff>0</xdr:rowOff>
                  </from>
                  <to>
                    <xdr:col>10</xdr:col>
                    <xdr:colOff>28575</xdr:colOff>
                    <xdr:row>238</xdr:row>
                    <xdr:rowOff>66675</xdr:rowOff>
                  </to>
                </anchor>
              </controlPr>
            </control>
          </mc:Choice>
        </mc:AlternateContent>
        <mc:AlternateContent xmlns:mc="http://schemas.openxmlformats.org/markup-compatibility/2006">
          <mc:Choice Requires="x14">
            <control shapeId="258269" r:id="rId224" name="Check Box 221">
              <controlPr defaultSize="0" autoFill="0" autoLine="0" autoPict="0">
                <anchor moveWithCells="1">
                  <from>
                    <xdr:col>9</xdr:col>
                    <xdr:colOff>685800</xdr:colOff>
                    <xdr:row>235</xdr:row>
                    <xdr:rowOff>0</xdr:rowOff>
                  </from>
                  <to>
                    <xdr:col>10</xdr:col>
                    <xdr:colOff>28575</xdr:colOff>
                    <xdr:row>238</xdr:row>
                    <xdr:rowOff>142875</xdr:rowOff>
                  </to>
                </anchor>
              </controlPr>
            </control>
          </mc:Choice>
        </mc:AlternateContent>
        <mc:AlternateContent xmlns:mc="http://schemas.openxmlformats.org/markup-compatibility/2006">
          <mc:Choice Requires="x14">
            <control shapeId="258270" r:id="rId225" name="Check Box 222">
              <controlPr defaultSize="0" autoFill="0" autoLine="0" autoPict="0">
                <anchor moveWithCells="1">
                  <from>
                    <xdr:col>9</xdr:col>
                    <xdr:colOff>685800</xdr:colOff>
                    <xdr:row>235</xdr:row>
                    <xdr:rowOff>219075</xdr:rowOff>
                  </from>
                  <to>
                    <xdr:col>10</xdr:col>
                    <xdr:colOff>28575</xdr:colOff>
                    <xdr:row>237</xdr:row>
                    <xdr:rowOff>19050</xdr:rowOff>
                  </to>
                </anchor>
              </controlPr>
            </control>
          </mc:Choice>
        </mc:AlternateContent>
        <mc:AlternateContent xmlns:mc="http://schemas.openxmlformats.org/markup-compatibility/2006">
          <mc:Choice Requires="x14">
            <control shapeId="258271" r:id="rId226" name="Check Box 223">
              <controlPr defaultSize="0" autoFill="0" autoLine="0" autoPict="0">
                <anchor moveWithCells="1">
                  <from>
                    <xdr:col>9</xdr:col>
                    <xdr:colOff>685800</xdr:colOff>
                    <xdr:row>235</xdr:row>
                    <xdr:rowOff>95250</xdr:rowOff>
                  </from>
                  <to>
                    <xdr:col>10</xdr:col>
                    <xdr:colOff>28575</xdr:colOff>
                    <xdr:row>239</xdr:row>
                    <xdr:rowOff>76200</xdr:rowOff>
                  </to>
                </anchor>
              </controlPr>
            </control>
          </mc:Choice>
        </mc:AlternateContent>
        <mc:AlternateContent xmlns:mc="http://schemas.openxmlformats.org/markup-compatibility/2006">
          <mc:Choice Requires="x14">
            <control shapeId="258272" r:id="rId227" name="Check Box 224">
              <controlPr defaultSize="0" autoFill="0" autoLine="0" autoPict="0">
                <anchor moveWithCells="1">
                  <from>
                    <xdr:col>9</xdr:col>
                    <xdr:colOff>685800</xdr:colOff>
                    <xdr:row>235</xdr:row>
                    <xdr:rowOff>95250</xdr:rowOff>
                  </from>
                  <to>
                    <xdr:col>10</xdr:col>
                    <xdr:colOff>28575</xdr:colOff>
                    <xdr:row>238</xdr:row>
                    <xdr:rowOff>133350</xdr:rowOff>
                  </to>
                </anchor>
              </controlPr>
            </control>
          </mc:Choice>
        </mc:AlternateContent>
        <mc:AlternateContent xmlns:mc="http://schemas.openxmlformats.org/markup-compatibility/2006">
          <mc:Choice Requires="x14">
            <control shapeId="258273" r:id="rId228" name="Check Box 225">
              <controlPr defaultSize="0" autoFill="0" autoLine="0" autoPict="0">
                <anchor moveWithCells="1">
                  <from>
                    <xdr:col>9</xdr:col>
                    <xdr:colOff>685800</xdr:colOff>
                    <xdr:row>235</xdr:row>
                    <xdr:rowOff>95250</xdr:rowOff>
                  </from>
                  <to>
                    <xdr:col>10</xdr:col>
                    <xdr:colOff>28575</xdr:colOff>
                    <xdr:row>239</xdr:row>
                    <xdr:rowOff>19050</xdr:rowOff>
                  </to>
                </anchor>
              </controlPr>
            </control>
          </mc:Choice>
        </mc:AlternateContent>
        <mc:AlternateContent xmlns:mc="http://schemas.openxmlformats.org/markup-compatibility/2006">
          <mc:Choice Requires="x14">
            <control shapeId="258274" r:id="rId229" name="Check Box 226">
              <controlPr defaultSize="0" autoFill="0" autoLine="0" autoPict="0">
                <anchor moveWithCells="1">
                  <from>
                    <xdr:col>9</xdr:col>
                    <xdr:colOff>685800</xdr:colOff>
                    <xdr:row>235</xdr:row>
                    <xdr:rowOff>95250</xdr:rowOff>
                  </from>
                  <to>
                    <xdr:col>10</xdr:col>
                    <xdr:colOff>28575</xdr:colOff>
                    <xdr:row>237</xdr:row>
                    <xdr:rowOff>38100</xdr:rowOff>
                  </to>
                </anchor>
              </controlPr>
            </control>
          </mc:Choice>
        </mc:AlternateContent>
        <mc:AlternateContent xmlns:mc="http://schemas.openxmlformats.org/markup-compatibility/2006">
          <mc:Choice Requires="x14">
            <control shapeId="258275" r:id="rId230" name="Check Box 227">
              <controlPr defaultSize="0" autoFill="0" autoLine="0" autoPict="0">
                <anchor moveWithCells="1">
                  <from>
                    <xdr:col>9</xdr:col>
                    <xdr:colOff>685800</xdr:colOff>
                    <xdr:row>235</xdr:row>
                    <xdr:rowOff>190500</xdr:rowOff>
                  </from>
                  <to>
                    <xdr:col>10</xdr:col>
                    <xdr:colOff>28575</xdr:colOff>
                    <xdr:row>239</xdr:row>
                    <xdr:rowOff>38100</xdr:rowOff>
                  </to>
                </anchor>
              </controlPr>
            </control>
          </mc:Choice>
        </mc:AlternateContent>
        <mc:AlternateContent xmlns:mc="http://schemas.openxmlformats.org/markup-compatibility/2006">
          <mc:Choice Requires="x14">
            <control shapeId="258276" r:id="rId231" name="Check Box 228">
              <controlPr defaultSize="0" autoFill="0" autoLine="0" autoPict="0">
                <anchor moveWithCells="1">
                  <from>
                    <xdr:col>9</xdr:col>
                    <xdr:colOff>685800</xdr:colOff>
                    <xdr:row>235</xdr:row>
                    <xdr:rowOff>190500</xdr:rowOff>
                  </from>
                  <to>
                    <xdr:col>10</xdr:col>
                    <xdr:colOff>28575</xdr:colOff>
                    <xdr:row>238</xdr:row>
                    <xdr:rowOff>104775</xdr:rowOff>
                  </to>
                </anchor>
              </controlPr>
            </control>
          </mc:Choice>
        </mc:AlternateContent>
        <mc:AlternateContent xmlns:mc="http://schemas.openxmlformats.org/markup-compatibility/2006">
          <mc:Choice Requires="x14">
            <control shapeId="258277" r:id="rId232" name="Check Box 229">
              <controlPr defaultSize="0" autoFill="0" autoLine="0" autoPict="0">
                <anchor moveWithCells="1">
                  <from>
                    <xdr:col>9</xdr:col>
                    <xdr:colOff>685800</xdr:colOff>
                    <xdr:row>235</xdr:row>
                    <xdr:rowOff>190500</xdr:rowOff>
                  </from>
                  <to>
                    <xdr:col>10</xdr:col>
                    <xdr:colOff>28575</xdr:colOff>
                    <xdr:row>239</xdr:row>
                    <xdr:rowOff>28575</xdr:rowOff>
                  </to>
                </anchor>
              </controlPr>
            </control>
          </mc:Choice>
        </mc:AlternateContent>
        <mc:AlternateContent xmlns:mc="http://schemas.openxmlformats.org/markup-compatibility/2006">
          <mc:Choice Requires="x14">
            <control shapeId="258278" r:id="rId233" name="Check Box 230">
              <controlPr defaultSize="0" autoFill="0" autoLine="0" autoPict="0">
                <anchor moveWithCells="1">
                  <from>
                    <xdr:col>9</xdr:col>
                    <xdr:colOff>685800</xdr:colOff>
                    <xdr:row>235</xdr:row>
                    <xdr:rowOff>190500</xdr:rowOff>
                  </from>
                  <to>
                    <xdr:col>10</xdr:col>
                    <xdr:colOff>28575</xdr:colOff>
                    <xdr:row>237</xdr:row>
                    <xdr:rowOff>38100</xdr:rowOff>
                  </to>
                </anchor>
              </controlPr>
            </control>
          </mc:Choice>
        </mc:AlternateContent>
        <mc:AlternateContent xmlns:mc="http://schemas.openxmlformats.org/markup-compatibility/2006">
          <mc:Choice Requires="x14">
            <control shapeId="258279" r:id="rId234" name="Check Box 231">
              <controlPr defaultSize="0" autoFill="0" autoLine="0" autoPict="0">
                <anchor moveWithCells="1">
                  <from>
                    <xdr:col>9</xdr:col>
                    <xdr:colOff>685800</xdr:colOff>
                    <xdr:row>243</xdr:row>
                    <xdr:rowOff>0</xdr:rowOff>
                  </from>
                  <to>
                    <xdr:col>10</xdr:col>
                    <xdr:colOff>28575</xdr:colOff>
                    <xdr:row>246</xdr:row>
                    <xdr:rowOff>19050</xdr:rowOff>
                  </to>
                </anchor>
              </controlPr>
            </control>
          </mc:Choice>
        </mc:AlternateContent>
        <mc:AlternateContent xmlns:mc="http://schemas.openxmlformats.org/markup-compatibility/2006">
          <mc:Choice Requires="x14">
            <control shapeId="258280" r:id="rId235" name="Check Box 232">
              <controlPr defaultSize="0" autoFill="0" autoLine="0" autoPict="0">
                <anchor moveWithCells="1">
                  <from>
                    <xdr:col>9</xdr:col>
                    <xdr:colOff>685800</xdr:colOff>
                    <xdr:row>243</xdr:row>
                    <xdr:rowOff>0</xdr:rowOff>
                  </from>
                  <to>
                    <xdr:col>10</xdr:col>
                    <xdr:colOff>28575</xdr:colOff>
                    <xdr:row>245</xdr:row>
                    <xdr:rowOff>104775</xdr:rowOff>
                  </to>
                </anchor>
              </controlPr>
            </control>
          </mc:Choice>
        </mc:AlternateContent>
        <mc:AlternateContent xmlns:mc="http://schemas.openxmlformats.org/markup-compatibility/2006">
          <mc:Choice Requires="x14">
            <control shapeId="258281" r:id="rId236" name="Check Box 233">
              <controlPr defaultSize="0" autoFill="0" autoLine="0" autoPict="0">
                <anchor moveWithCells="1">
                  <from>
                    <xdr:col>9</xdr:col>
                    <xdr:colOff>685800</xdr:colOff>
                    <xdr:row>243</xdr:row>
                    <xdr:rowOff>0</xdr:rowOff>
                  </from>
                  <to>
                    <xdr:col>10</xdr:col>
                    <xdr:colOff>28575</xdr:colOff>
                    <xdr:row>246</xdr:row>
                    <xdr:rowOff>0</xdr:rowOff>
                  </to>
                </anchor>
              </controlPr>
            </control>
          </mc:Choice>
        </mc:AlternateContent>
        <mc:AlternateContent xmlns:mc="http://schemas.openxmlformats.org/markup-compatibility/2006">
          <mc:Choice Requires="x14">
            <control shapeId="258282" r:id="rId237" name="Check Box 234">
              <controlPr defaultSize="0" autoFill="0" autoLine="0" autoPict="0">
                <anchor moveWithCells="1">
                  <from>
                    <xdr:col>9</xdr:col>
                    <xdr:colOff>685800</xdr:colOff>
                    <xdr:row>243</xdr:row>
                    <xdr:rowOff>219075</xdr:rowOff>
                  </from>
                  <to>
                    <xdr:col>10</xdr:col>
                    <xdr:colOff>28575</xdr:colOff>
                    <xdr:row>245</xdr:row>
                    <xdr:rowOff>0</xdr:rowOff>
                  </to>
                </anchor>
              </controlPr>
            </control>
          </mc:Choice>
        </mc:AlternateContent>
        <mc:AlternateContent xmlns:mc="http://schemas.openxmlformats.org/markup-compatibility/2006">
          <mc:Choice Requires="x14">
            <control shapeId="258283" r:id="rId238" name="Check Box 235">
              <controlPr defaultSize="0" autoFill="0" autoLine="0" autoPict="0">
                <anchor moveWithCells="1">
                  <from>
                    <xdr:col>9</xdr:col>
                    <xdr:colOff>685800</xdr:colOff>
                    <xdr:row>243</xdr:row>
                    <xdr:rowOff>95250</xdr:rowOff>
                  </from>
                  <to>
                    <xdr:col>10</xdr:col>
                    <xdr:colOff>28575</xdr:colOff>
                    <xdr:row>246</xdr:row>
                    <xdr:rowOff>114300</xdr:rowOff>
                  </to>
                </anchor>
              </controlPr>
            </control>
          </mc:Choice>
        </mc:AlternateContent>
        <mc:AlternateContent xmlns:mc="http://schemas.openxmlformats.org/markup-compatibility/2006">
          <mc:Choice Requires="x14">
            <control shapeId="258284" r:id="rId239" name="Check Box 236">
              <controlPr defaultSize="0" autoFill="0" autoLine="0" autoPict="0">
                <anchor moveWithCells="1">
                  <from>
                    <xdr:col>9</xdr:col>
                    <xdr:colOff>685800</xdr:colOff>
                    <xdr:row>243</xdr:row>
                    <xdr:rowOff>95250</xdr:rowOff>
                  </from>
                  <to>
                    <xdr:col>10</xdr:col>
                    <xdr:colOff>28575</xdr:colOff>
                    <xdr:row>246</xdr:row>
                    <xdr:rowOff>0</xdr:rowOff>
                  </to>
                </anchor>
              </controlPr>
            </control>
          </mc:Choice>
        </mc:AlternateContent>
        <mc:AlternateContent xmlns:mc="http://schemas.openxmlformats.org/markup-compatibility/2006">
          <mc:Choice Requires="x14">
            <control shapeId="258285" r:id="rId240" name="Check Box 237">
              <controlPr defaultSize="0" autoFill="0" autoLine="0" autoPict="0">
                <anchor moveWithCells="1">
                  <from>
                    <xdr:col>9</xdr:col>
                    <xdr:colOff>685800</xdr:colOff>
                    <xdr:row>243</xdr:row>
                    <xdr:rowOff>95250</xdr:rowOff>
                  </from>
                  <to>
                    <xdr:col>10</xdr:col>
                    <xdr:colOff>28575</xdr:colOff>
                    <xdr:row>246</xdr:row>
                    <xdr:rowOff>57150</xdr:rowOff>
                  </to>
                </anchor>
              </controlPr>
            </control>
          </mc:Choice>
        </mc:AlternateContent>
        <mc:AlternateContent xmlns:mc="http://schemas.openxmlformats.org/markup-compatibility/2006">
          <mc:Choice Requires="x14">
            <control shapeId="258286" r:id="rId241" name="Check Box 238">
              <controlPr defaultSize="0" autoFill="0" autoLine="0" autoPict="0">
                <anchor moveWithCells="1">
                  <from>
                    <xdr:col>9</xdr:col>
                    <xdr:colOff>685800</xdr:colOff>
                    <xdr:row>243</xdr:row>
                    <xdr:rowOff>95250</xdr:rowOff>
                  </from>
                  <to>
                    <xdr:col>10</xdr:col>
                    <xdr:colOff>28575</xdr:colOff>
                    <xdr:row>244</xdr:row>
                    <xdr:rowOff>76200</xdr:rowOff>
                  </to>
                </anchor>
              </controlPr>
            </control>
          </mc:Choice>
        </mc:AlternateContent>
        <mc:AlternateContent xmlns:mc="http://schemas.openxmlformats.org/markup-compatibility/2006">
          <mc:Choice Requires="x14">
            <control shapeId="258287" r:id="rId242" name="Check Box 239">
              <controlPr defaultSize="0" autoFill="0" autoLine="0" autoPict="0">
                <anchor moveWithCells="1">
                  <from>
                    <xdr:col>9</xdr:col>
                    <xdr:colOff>685800</xdr:colOff>
                    <xdr:row>243</xdr:row>
                    <xdr:rowOff>190500</xdr:rowOff>
                  </from>
                  <to>
                    <xdr:col>10</xdr:col>
                    <xdr:colOff>28575</xdr:colOff>
                    <xdr:row>247</xdr:row>
                    <xdr:rowOff>0</xdr:rowOff>
                  </to>
                </anchor>
              </controlPr>
            </control>
          </mc:Choice>
        </mc:AlternateContent>
        <mc:AlternateContent xmlns:mc="http://schemas.openxmlformats.org/markup-compatibility/2006">
          <mc:Choice Requires="x14">
            <control shapeId="258288" r:id="rId243" name="Check Box 240">
              <controlPr defaultSize="0" autoFill="0" autoLine="0" autoPict="0">
                <anchor moveWithCells="1">
                  <from>
                    <xdr:col>9</xdr:col>
                    <xdr:colOff>685800</xdr:colOff>
                    <xdr:row>243</xdr:row>
                    <xdr:rowOff>190500</xdr:rowOff>
                  </from>
                  <to>
                    <xdr:col>10</xdr:col>
                    <xdr:colOff>28575</xdr:colOff>
                    <xdr:row>246</xdr:row>
                    <xdr:rowOff>66675</xdr:rowOff>
                  </to>
                </anchor>
              </controlPr>
            </control>
          </mc:Choice>
        </mc:AlternateContent>
        <mc:AlternateContent xmlns:mc="http://schemas.openxmlformats.org/markup-compatibility/2006">
          <mc:Choice Requires="x14">
            <control shapeId="258289" r:id="rId244" name="Check Box 241">
              <controlPr defaultSize="0" autoFill="0" autoLine="0" autoPict="0">
                <anchor moveWithCells="1">
                  <from>
                    <xdr:col>9</xdr:col>
                    <xdr:colOff>685800</xdr:colOff>
                    <xdr:row>243</xdr:row>
                    <xdr:rowOff>190500</xdr:rowOff>
                  </from>
                  <to>
                    <xdr:col>10</xdr:col>
                    <xdr:colOff>28575</xdr:colOff>
                    <xdr:row>246</xdr:row>
                    <xdr:rowOff>152400</xdr:rowOff>
                  </to>
                </anchor>
              </controlPr>
            </control>
          </mc:Choice>
        </mc:AlternateContent>
        <mc:AlternateContent xmlns:mc="http://schemas.openxmlformats.org/markup-compatibility/2006">
          <mc:Choice Requires="x14">
            <control shapeId="258290" r:id="rId245" name="Check Box 242">
              <controlPr defaultSize="0" autoFill="0" autoLine="0" autoPict="0">
                <anchor moveWithCells="1">
                  <from>
                    <xdr:col>9</xdr:col>
                    <xdr:colOff>685800</xdr:colOff>
                    <xdr:row>243</xdr:row>
                    <xdr:rowOff>190500</xdr:rowOff>
                  </from>
                  <to>
                    <xdr:col>10</xdr:col>
                    <xdr:colOff>28575</xdr:colOff>
                    <xdr:row>245</xdr:row>
                    <xdr:rowOff>0</xdr:rowOff>
                  </to>
                </anchor>
              </controlPr>
            </control>
          </mc:Choice>
        </mc:AlternateContent>
        <mc:AlternateContent xmlns:mc="http://schemas.openxmlformats.org/markup-compatibility/2006">
          <mc:Choice Requires="x14">
            <control shapeId="258291" r:id="rId246" name="Check Box 243">
              <controlPr defaultSize="0" autoFill="0" autoLine="0" autoPict="0">
                <anchor moveWithCells="1">
                  <from>
                    <xdr:col>9</xdr:col>
                    <xdr:colOff>685800</xdr:colOff>
                    <xdr:row>250</xdr:row>
                    <xdr:rowOff>0</xdr:rowOff>
                  </from>
                  <to>
                    <xdr:col>10</xdr:col>
                    <xdr:colOff>28575</xdr:colOff>
                    <xdr:row>253</xdr:row>
                    <xdr:rowOff>152400</xdr:rowOff>
                  </to>
                </anchor>
              </controlPr>
            </control>
          </mc:Choice>
        </mc:AlternateContent>
        <mc:AlternateContent xmlns:mc="http://schemas.openxmlformats.org/markup-compatibility/2006">
          <mc:Choice Requires="x14">
            <control shapeId="258292" r:id="rId247" name="Check Box 244">
              <controlPr defaultSize="0" autoFill="0" autoLine="0" autoPict="0">
                <anchor moveWithCells="1">
                  <from>
                    <xdr:col>9</xdr:col>
                    <xdr:colOff>685800</xdr:colOff>
                    <xdr:row>250</xdr:row>
                    <xdr:rowOff>0</xdr:rowOff>
                  </from>
                  <to>
                    <xdr:col>10</xdr:col>
                    <xdr:colOff>28575</xdr:colOff>
                    <xdr:row>253</xdr:row>
                    <xdr:rowOff>66675</xdr:rowOff>
                  </to>
                </anchor>
              </controlPr>
            </control>
          </mc:Choice>
        </mc:AlternateContent>
        <mc:AlternateContent xmlns:mc="http://schemas.openxmlformats.org/markup-compatibility/2006">
          <mc:Choice Requires="x14">
            <control shapeId="258293" r:id="rId248" name="Check Box 245">
              <controlPr defaultSize="0" autoFill="0" autoLine="0" autoPict="0">
                <anchor moveWithCells="1">
                  <from>
                    <xdr:col>9</xdr:col>
                    <xdr:colOff>685800</xdr:colOff>
                    <xdr:row>250</xdr:row>
                    <xdr:rowOff>0</xdr:rowOff>
                  </from>
                  <to>
                    <xdr:col>10</xdr:col>
                    <xdr:colOff>28575</xdr:colOff>
                    <xdr:row>253</xdr:row>
                    <xdr:rowOff>142875</xdr:rowOff>
                  </to>
                </anchor>
              </controlPr>
            </control>
          </mc:Choice>
        </mc:AlternateContent>
        <mc:AlternateContent xmlns:mc="http://schemas.openxmlformats.org/markup-compatibility/2006">
          <mc:Choice Requires="x14">
            <control shapeId="258294" r:id="rId249" name="Check Box 246">
              <controlPr defaultSize="0" autoFill="0" autoLine="0" autoPict="0">
                <anchor moveWithCells="1">
                  <from>
                    <xdr:col>9</xdr:col>
                    <xdr:colOff>685800</xdr:colOff>
                    <xdr:row>250</xdr:row>
                    <xdr:rowOff>219075</xdr:rowOff>
                  </from>
                  <to>
                    <xdr:col>10</xdr:col>
                    <xdr:colOff>28575</xdr:colOff>
                    <xdr:row>252</xdr:row>
                    <xdr:rowOff>19050</xdr:rowOff>
                  </to>
                </anchor>
              </controlPr>
            </control>
          </mc:Choice>
        </mc:AlternateContent>
        <mc:AlternateContent xmlns:mc="http://schemas.openxmlformats.org/markup-compatibility/2006">
          <mc:Choice Requires="x14">
            <control shapeId="258295" r:id="rId250" name="Check Box 247">
              <controlPr defaultSize="0" autoFill="0" autoLine="0" autoPict="0">
                <anchor moveWithCells="1">
                  <from>
                    <xdr:col>9</xdr:col>
                    <xdr:colOff>685800</xdr:colOff>
                    <xdr:row>250</xdr:row>
                    <xdr:rowOff>95250</xdr:rowOff>
                  </from>
                  <to>
                    <xdr:col>10</xdr:col>
                    <xdr:colOff>28575</xdr:colOff>
                    <xdr:row>254</xdr:row>
                    <xdr:rowOff>76200</xdr:rowOff>
                  </to>
                </anchor>
              </controlPr>
            </control>
          </mc:Choice>
        </mc:AlternateContent>
        <mc:AlternateContent xmlns:mc="http://schemas.openxmlformats.org/markup-compatibility/2006">
          <mc:Choice Requires="x14">
            <control shapeId="258296" r:id="rId251" name="Check Box 248">
              <controlPr defaultSize="0" autoFill="0" autoLine="0" autoPict="0">
                <anchor moveWithCells="1">
                  <from>
                    <xdr:col>9</xdr:col>
                    <xdr:colOff>685800</xdr:colOff>
                    <xdr:row>250</xdr:row>
                    <xdr:rowOff>95250</xdr:rowOff>
                  </from>
                  <to>
                    <xdr:col>10</xdr:col>
                    <xdr:colOff>28575</xdr:colOff>
                    <xdr:row>253</xdr:row>
                    <xdr:rowOff>133350</xdr:rowOff>
                  </to>
                </anchor>
              </controlPr>
            </control>
          </mc:Choice>
        </mc:AlternateContent>
        <mc:AlternateContent xmlns:mc="http://schemas.openxmlformats.org/markup-compatibility/2006">
          <mc:Choice Requires="x14">
            <control shapeId="258297" r:id="rId252" name="Check Box 249">
              <controlPr defaultSize="0" autoFill="0" autoLine="0" autoPict="0">
                <anchor moveWithCells="1">
                  <from>
                    <xdr:col>9</xdr:col>
                    <xdr:colOff>685800</xdr:colOff>
                    <xdr:row>250</xdr:row>
                    <xdr:rowOff>95250</xdr:rowOff>
                  </from>
                  <to>
                    <xdr:col>10</xdr:col>
                    <xdr:colOff>28575</xdr:colOff>
                    <xdr:row>254</xdr:row>
                    <xdr:rowOff>19050</xdr:rowOff>
                  </to>
                </anchor>
              </controlPr>
            </control>
          </mc:Choice>
        </mc:AlternateContent>
        <mc:AlternateContent xmlns:mc="http://schemas.openxmlformats.org/markup-compatibility/2006">
          <mc:Choice Requires="x14">
            <control shapeId="258298" r:id="rId253" name="Check Box 250">
              <controlPr defaultSize="0" autoFill="0" autoLine="0" autoPict="0">
                <anchor moveWithCells="1">
                  <from>
                    <xdr:col>9</xdr:col>
                    <xdr:colOff>685800</xdr:colOff>
                    <xdr:row>250</xdr:row>
                    <xdr:rowOff>95250</xdr:rowOff>
                  </from>
                  <to>
                    <xdr:col>10</xdr:col>
                    <xdr:colOff>28575</xdr:colOff>
                    <xdr:row>252</xdr:row>
                    <xdr:rowOff>38100</xdr:rowOff>
                  </to>
                </anchor>
              </controlPr>
            </control>
          </mc:Choice>
        </mc:AlternateContent>
        <mc:AlternateContent xmlns:mc="http://schemas.openxmlformats.org/markup-compatibility/2006">
          <mc:Choice Requires="x14">
            <control shapeId="258299" r:id="rId254" name="Check Box 251">
              <controlPr defaultSize="0" autoFill="0" autoLine="0" autoPict="0">
                <anchor moveWithCells="1">
                  <from>
                    <xdr:col>9</xdr:col>
                    <xdr:colOff>685800</xdr:colOff>
                    <xdr:row>250</xdr:row>
                    <xdr:rowOff>190500</xdr:rowOff>
                  </from>
                  <to>
                    <xdr:col>10</xdr:col>
                    <xdr:colOff>28575</xdr:colOff>
                    <xdr:row>254</xdr:row>
                    <xdr:rowOff>38100</xdr:rowOff>
                  </to>
                </anchor>
              </controlPr>
            </control>
          </mc:Choice>
        </mc:AlternateContent>
        <mc:AlternateContent xmlns:mc="http://schemas.openxmlformats.org/markup-compatibility/2006">
          <mc:Choice Requires="x14">
            <control shapeId="258300" r:id="rId255" name="Check Box 252">
              <controlPr defaultSize="0" autoFill="0" autoLine="0" autoPict="0">
                <anchor moveWithCells="1">
                  <from>
                    <xdr:col>9</xdr:col>
                    <xdr:colOff>685800</xdr:colOff>
                    <xdr:row>250</xdr:row>
                    <xdr:rowOff>190500</xdr:rowOff>
                  </from>
                  <to>
                    <xdr:col>10</xdr:col>
                    <xdr:colOff>28575</xdr:colOff>
                    <xdr:row>253</xdr:row>
                    <xdr:rowOff>104775</xdr:rowOff>
                  </to>
                </anchor>
              </controlPr>
            </control>
          </mc:Choice>
        </mc:AlternateContent>
        <mc:AlternateContent xmlns:mc="http://schemas.openxmlformats.org/markup-compatibility/2006">
          <mc:Choice Requires="x14">
            <control shapeId="258301" r:id="rId256" name="Check Box 253">
              <controlPr defaultSize="0" autoFill="0" autoLine="0" autoPict="0">
                <anchor moveWithCells="1">
                  <from>
                    <xdr:col>9</xdr:col>
                    <xdr:colOff>685800</xdr:colOff>
                    <xdr:row>250</xdr:row>
                    <xdr:rowOff>190500</xdr:rowOff>
                  </from>
                  <to>
                    <xdr:col>10</xdr:col>
                    <xdr:colOff>28575</xdr:colOff>
                    <xdr:row>254</xdr:row>
                    <xdr:rowOff>28575</xdr:rowOff>
                  </to>
                </anchor>
              </controlPr>
            </control>
          </mc:Choice>
        </mc:AlternateContent>
        <mc:AlternateContent xmlns:mc="http://schemas.openxmlformats.org/markup-compatibility/2006">
          <mc:Choice Requires="x14">
            <control shapeId="258302" r:id="rId257" name="Check Box 254">
              <controlPr defaultSize="0" autoFill="0" autoLine="0" autoPict="0">
                <anchor moveWithCells="1">
                  <from>
                    <xdr:col>9</xdr:col>
                    <xdr:colOff>685800</xdr:colOff>
                    <xdr:row>250</xdr:row>
                    <xdr:rowOff>190500</xdr:rowOff>
                  </from>
                  <to>
                    <xdr:col>10</xdr:col>
                    <xdr:colOff>28575</xdr:colOff>
                    <xdr:row>252</xdr:row>
                    <xdr:rowOff>38100</xdr:rowOff>
                  </to>
                </anchor>
              </controlPr>
            </control>
          </mc:Choice>
        </mc:AlternateContent>
        <mc:AlternateContent xmlns:mc="http://schemas.openxmlformats.org/markup-compatibility/2006">
          <mc:Choice Requires="x14">
            <control shapeId="258303" r:id="rId258" name="Check Box 255">
              <controlPr defaultSize="0" autoFill="0" autoLine="0" autoPict="0">
                <anchor moveWithCells="1">
                  <from>
                    <xdr:col>9</xdr:col>
                    <xdr:colOff>685800</xdr:colOff>
                    <xdr:row>257</xdr:row>
                    <xdr:rowOff>0</xdr:rowOff>
                  </from>
                  <to>
                    <xdr:col>10</xdr:col>
                    <xdr:colOff>28575</xdr:colOff>
                    <xdr:row>260</xdr:row>
                    <xdr:rowOff>152400</xdr:rowOff>
                  </to>
                </anchor>
              </controlPr>
            </control>
          </mc:Choice>
        </mc:AlternateContent>
        <mc:AlternateContent xmlns:mc="http://schemas.openxmlformats.org/markup-compatibility/2006">
          <mc:Choice Requires="x14">
            <control shapeId="258304" r:id="rId259" name="Check Box 256">
              <controlPr defaultSize="0" autoFill="0" autoLine="0" autoPict="0">
                <anchor moveWithCells="1">
                  <from>
                    <xdr:col>9</xdr:col>
                    <xdr:colOff>685800</xdr:colOff>
                    <xdr:row>257</xdr:row>
                    <xdr:rowOff>0</xdr:rowOff>
                  </from>
                  <to>
                    <xdr:col>10</xdr:col>
                    <xdr:colOff>28575</xdr:colOff>
                    <xdr:row>260</xdr:row>
                    <xdr:rowOff>66675</xdr:rowOff>
                  </to>
                </anchor>
              </controlPr>
            </control>
          </mc:Choice>
        </mc:AlternateContent>
        <mc:AlternateContent xmlns:mc="http://schemas.openxmlformats.org/markup-compatibility/2006">
          <mc:Choice Requires="x14">
            <control shapeId="258305" r:id="rId260" name="Check Box 257">
              <controlPr defaultSize="0" autoFill="0" autoLine="0" autoPict="0">
                <anchor moveWithCells="1">
                  <from>
                    <xdr:col>9</xdr:col>
                    <xdr:colOff>685800</xdr:colOff>
                    <xdr:row>257</xdr:row>
                    <xdr:rowOff>0</xdr:rowOff>
                  </from>
                  <to>
                    <xdr:col>10</xdr:col>
                    <xdr:colOff>28575</xdr:colOff>
                    <xdr:row>260</xdr:row>
                    <xdr:rowOff>142875</xdr:rowOff>
                  </to>
                </anchor>
              </controlPr>
            </control>
          </mc:Choice>
        </mc:AlternateContent>
        <mc:AlternateContent xmlns:mc="http://schemas.openxmlformats.org/markup-compatibility/2006">
          <mc:Choice Requires="x14">
            <control shapeId="258306" r:id="rId261" name="Check Box 258">
              <controlPr defaultSize="0" autoFill="0" autoLine="0" autoPict="0">
                <anchor moveWithCells="1">
                  <from>
                    <xdr:col>9</xdr:col>
                    <xdr:colOff>685800</xdr:colOff>
                    <xdr:row>257</xdr:row>
                    <xdr:rowOff>219075</xdr:rowOff>
                  </from>
                  <to>
                    <xdr:col>10</xdr:col>
                    <xdr:colOff>28575</xdr:colOff>
                    <xdr:row>259</xdr:row>
                    <xdr:rowOff>19050</xdr:rowOff>
                  </to>
                </anchor>
              </controlPr>
            </control>
          </mc:Choice>
        </mc:AlternateContent>
        <mc:AlternateContent xmlns:mc="http://schemas.openxmlformats.org/markup-compatibility/2006">
          <mc:Choice Requires="x14">
            <control shapeId="258307" r:id="rId262" name="Check Box 259">
              <controlPr defaultSize="0" autoFill="0" autoLine="0" autoPict="0">
                <anchor moveWithCells="1">
                  <from>
                    <xdr:col>9</xdr:col>
                    <xdr:colOff>685800</xdr:colOff>
                    <xdr:row>257</xdr:row>
                    <xdr:rowOff>95250</xdr:rowOff>
                  </from>
                  <to>
                    <xdr:col>10</xdr:col>
                    <xdr:colOff>28575</xdr:colOff>
                    <xdr:row>261</xdr:row>
                    <xdr:rowOff>76200</xdr:rowOff>
                  </to>
                </anchor>
              </controlPr>
            </control>
          </mc:Choice>
        </mc:AlternateContent>
        <mc:AlternateContent xmlns:mc="http://schemas.openxmlformats.org/markup-compatibility/2006">
          <mc:Choice Requires="x14">
            <control shapeId="258308" r:id="rId263" name="Check Box 260">
              <controlPr defaultSize="0" autoFill="0" autoLine="0" autoPict="0">
                <anchor moveWithCells="1">
                  <from>
                    <xdr:col>9</xdr:col>
                    <xdr:colOff>685800</xdr:colOff>
                    <xdr:row>257</xdr:row>
                    <xdr:rowOff>95250</xdr:rowOff>
                  </from>
                  <to>
                    <xdr:col>10</xdr:col>
                    <xdr:colOff>28575</xdr:colOff>
                    <xdr:row>260</xdr:row>
                    <xdr:rowOff>133350</xdr:rowOff>
                  </to>
                </anchor>
              </controlPr>
            </control>
          </mc:Choice>
        </mc:AlternateContent>
        <mc:AlternateContent xmlns:mc="http://schemas.openxmlformats.org/markup-compatibility/2006">
          <mc:Choice Requires="x14">
            <control shapeId="258309" r:id="rId264" name="Check Box 261">
              <controlPr defaultSize="0" autoFill="0" autoLine="0" autoPict="0">
                <anchor moveWithCells="1">
                  <from>
                    <xdr:col>9</xdr:col>
                    <xdr:colOff>685800</xdr:colOff>
                    <xdr:row>257</xdr:row>
                    <xdr:rowOff>95250</xdr:rowOff>
                  </from>
                  <to>
                    <xdr:col>10</xdr:col>
                    <xdr:colOff>28575</xdr:colOff>
                    <xdr:row>261</xdr:row>
                    <xdr:rowOff>19050</xdr:rowOff>
                  </to>
                </anchor>
              </controlPr>
            </control>
          </mc:Choice>
        </mc:AlternateContent>
        <mc:AlternateContent xmlns:mc="http://schemas.openxmlformats.org/markup-compatibility/2006">
          <mc:Choice Requires="x14">
            <control shapeId="258310" r:id="rId265" name="Check Box 262">
              <controlPr defaultSize="0" autoFill="0" autoLine="0" autoPict="0">
                <anchor moveWithCells="1">
                  <from>
                    <xdr:col>9</xdr:col>
                    <xdr:colOff>685800</xdr:colOff>
                    <xdr:row>257</xdr:row>
                    <xdr:rowOff>95250</xdr:rowOff>
                  </from>
                  <to>
                    <xdr:col>10</xdr:col>
                    <xdr:colOff>28575</xdr:colOff>
                    <xdr:row>259</xdr:row>
                    <xdr:rowOff>38100</xdr:rowOff>
                  </to>
                </anchor>
              </controlPr>
            </control>
          </mc:Choice>
        </mc:AlternateContent>
        <mc:AlternateContent xmlns:mc="http://schemas.openxmlformats.org/markup-compatibility/2006">
          <mc:Choice Requires="x14">
            <control shapeId="258311" r:id="rId266" name="Check Box 263">
              <controlPr defaultSize="0" autoFill="0" autoLine="0" autoPict="0">
                <anchor moveWithCells="1">
                  <from>
                    <xdr:col>9</xdr:col>
                    <xdr:colOff>685800</xdr:colOff>
                    <xdr:row>257</xdr:row>
                    <xdr:rowOff>190500</xdr:rowOff>
                  </from>
                  <to>
                    <xdr:col>10</xdr:col>
                    <xdr:colOff>28575</xdr:colOff>
                    <xdr:row>261</xdr:row>
                    <xdr:rowOff>38100</xdr:rowOff>
                  </to>
                </anchor>
              </controlPr>
            </control>
          </mc:Choice>
        </mc:AlternateContent>
        <mc:AlternateContent xmlns:mc="http://schemas.openxmlformats.org/markup-compatibility/2006">
          <mc:Choice Requires="x14">
            <control shapeId="258312" r:id="rId267" name="Check Box 264">
              <controlPr defaultSize="0" autoFill="0" autoLine="0" autoPict="0">
                <anchor moveWithCells="1">
                  <from>
                    <xdr:col>9</xdr:col>
                    <xdr:colOff>685800</xdr:colOff>
                    <xdr:row>257</xdr:row>
                    <xdr:rowOff>190500</xdr:rowOff>
                  </from>
                  <to>
                    <xdr:col>10</xdr:col>
                    <xdr:colOff>28575</xdr:colOff>
                    <xdr:row>260</xdr:row>
                    <xdr:rowOff>104775</xdr:rowOff>
                  </to>
                </anchor>
              </controlPr>
            </control>
          </mc:Choice>
        </mc:AlternateContent>
        <mc:AlternateContent xmlns:mc="http://schemas.openxmlformats.org/markup-compatibility/2006">
          <mc:Choice Requires="x14">
            <control shapeId="258313" r:id="rId268" name="Check Box 265">
              <controlPr defaultSize="0" autoFill="0" autoLine="0" autoPict="0">
                <anchor moveWithCells="1">
                  <from>
                    <xdr:col>9</xdr:col>
                    <xdr:colOff>685800</xdr:colOff>
                    <xdr:row>257</xdr:row>
                    <xdr:rowOff>190500</xdr:rowOff>
                  </from>
                  <to>
                    <xdr:col>10</xdr:col>
                    <xdr:colOff>28575</xdr:colOff>
                    <xdr:row>261</xdr:row>
                    <xdr:rowOff>28575</xdr:rowOff>
                  </to>
                </anchor>
              </controlPr>
            </control>
          </mc:Choice>
        </mc:AlternateContent>
        <mc:AlternateContent xmlns:mc="http://schemas.openxmlformats.org/markup-compatibility/2006">
          <mc:Choice Requires="x14">
            <control shapeId="258314" r:id="rId269" name="Check Box 266">
              <controlPr defaultSize="0" autoFill="0" autoLine="0" autoPict="0">
                <anchor moveWithCells="1">
                  <from>
                    <xdr:col>9</xdr:col>
                    <xdr:colOff>685800</xdr:colOff>
                    <xdr:row>257</xdr:row>
                    <xdr:rowOff>190500</xdr:rowOff>
                  </from>
                  <to>
                    <xdr:col>10</xdr:col>
                    <xdr:colOff>28575</xdr:colOff>
                    <xdr:row>259</xdr:row>
                    <xdr:rowOff>38100</xdr:rowOff>
                  </to>
                </anchor>
              </controlPr>
            </control>
          </mc:Choice>
        </mc:AlternateContent>
        <mc:AlternateContent xmlns:mc="http://schemas.openxmlformats.org/markup-compatibility/2006">
          <mc:Choice Requires="x14">
            <control shapeId="258315" r:id="rId270" name="Check Box 267">
              <controlPr defaultSize="0" autoFill="0" autoLine="0" autoPict="0">
                <anchor moveWithCells="1">
                  <from>
                    <xdr:col>9</xdr:col>
                    <xdr:colOff>685800</xdr:colOff>
                    <xdr:row>265</xdr:row>
                    <xdr:rowOff>0</xdr:rowOff>
                  </from>
                  <to>
                    <xdr:col>10</xdr:col>
                    <xdr:colOff>28575</xdr:colOff>
                    <xdr:row>268</xdr:row>
                    <xdr:rowOff>19050</xdr:rowOff>
                  </to>
                </anchor>
              </controlPr>
            </control>
          </mc:Choice>
        </mc:AlternateContent>
        <mc:AlternateContent xmlns:mc="http://schemas.openxmlformats.org/markup-compatibility/2006">
          <mc:Choice Requires="x14">
            <control shapeId="258316" r:id="rId271" name="Check Box 268">
              <controlPr defaultSize="0" autoFill="0" autoLine="0" autoPict="0">
                <anchor moveWithCells="1">
                  <from>
                    <xdr:col>9</xdr:col>
                    <xdr:colOff>685800</xdr:colOff>
                    <xdr:row>265</xdr:row>
                    <xdr:rowOff>0</xdr:rowOff>
                  </from>
                  <to>
                    <xdr:col>10</xdr:col>
                    <xdr:colOff>28575</xdr:colOff>
                    <xdr:row>267</xdr:row>
                    <xdr:rowOff>104775</xdr:rowOff>
                  </to>
                </anchor>
              </controlPr>
            </control>
          </mc:Choice>
        </mc:AlternateContent>
        <mc:AlternateContent xmlns:mc="http://schemas.openxmlformats.org/markup-compatibility/2006">
          <mc:Choice Requires="x14">
            <control shapeId="258317" r:id="rId272" name="Check Box 269">
              <controlPr defaultSize="0" autoFill="0" autoLine="0" autoPict="0">
                <anchor moveWithCells="1">
                  <from>
                    <xdr:col>9</xdr:col>
                    <xdr:colOff>685800</xdr:colOff>
                    <xdr:row>265</xdr:row>
                    <xdr:rowOff>0</xdr:rowOff>
                  </from>
                  <to>
                    <xdr:col>10</xdr:col>
                    <xdr:colOff>28575</xdr:colOff>
                    <xdr:row>268</xdr:row>
                    <xdr:rowOff>0</xdr:rowOff>
                  </to>
                </anchor>
              </controlPr>
            </control>
          </mc:Choice>
        </mc:AlternateContent>
        <mc:AlternateContent xmlns:mc="http://schemas.openxmlformats.org/markup-compatibility/2006">
          <mc:Choice Requires="x14">
            <control shapeId="258318" r:id="rId273" name="Check Box 270">
              <controlPr defaultSize="0" autoFill="0" autoLine="0" autoPict="0">
                <anchor moveWithCells="1">
                  <from>
                    <xdr:col>9</xdr:col>
                    <xdr:colOff>685800</xdr:colOff>
                    <xdr:row>265</xdr:row>
                    <xdr:rowOff>219075</xdr:rowOff>
                  </from>
                  <to>
                    <xdr:col>10</xdr:col>
                    <xdr:colOff>28575</xdr:colOff>
                    <xdr:row>267</xdr:row>
                    <xdr:rowOff>0</xdr:rowOff>
                  </to>
                </anchor>
              </controlPr>
            </control>
          </mc:Choice>
        </mc:AlternateContent>
        <mc:AlternateContent xmlns:mc="http://schemas.openxmlformats.org/markup-compatibility/2006">
          <mc:Choice Requires="x14">
            <control shapeId="258319" r:id="rId274" name="Check Box 271">
              <controlPr defaultSize="0" autoFill="0" autoLine="0" autoPict="0">
                <anchor moveWithCells="1">
                  <from>
                    <xdr:col>9</xdr:col>
                    <xdr:colOff>685800</xdr:colOff>
                    <xdr:row>265</xdr:row>
                    <xdr:rowOff>95250</xdr:rowOff>
                  </from>
                  <to>
                    <xdr:col>10</xdr:col>
                    <xdr:colOff>28575</xdr:colOff>
                    <xdr:row>268</xdr:row>
                    <xdr:rowOff>114300</xdr:rowOff>
                  </to>
                </anchor>
              </controlPr>
            </control>
          </mc:Choice>
        </mc:AlternateContent>
        <mc:AlternateContent xmlns:mc="http://schemas.openxmlformats.org/markup-compatibility/2006">
          <mc:Choice Requires="x14">
            <control shapeId="258320" r:id="rId275" name="Check Box 272">
              <controlPr defaultSize="0" autoFill="0" autoLine="0" autoPict="0">
                <anchor moveWithCells="1">
                  <from>
                    <xdr:col>9</xdr:col>
                    <xdr:colOff>685800</xdr:colOff>
                    <xdr:row>265</xdr:row>
                    <xdr:rowOff>95250</xdr:rowOff>
                  </from>
                  <to>
                    <xdr:col>10</xdr:col>
                    <xdr:colOff>28575</xdr:colOff>
                    <xdr:row>268</xdr:row>
                    <xdr:rowOff>0</xdr:rowOff>
                  </to>
                </anchor>
              </controlPr>
            </control>
          </mc:Choice>
        </mc:AlternateContent>
        <mc:AlternateContent xmlns:mc="http://schemas.openxmlformats.org/markup-compatibility/2006">
          <mc:Choice Requires="x14">
            <control shapeId="258321" r:id="rId276" name="Check Box 273">
              <controlPr defaultSize="0" autoFill="0" autoLine="0" autoPict="0">
                <anchor moveWithCells="1">
                  <from>
                    <xdr:col>9</xdr:col>
                    <xdr:colOff>685800</xdr:colOff>
                    <xdr:row>265</xdr:row>
                    <xdr:rowOff>95250</xdr:rowOff>
                  </from>
                  <to>
                    <xdr:col>10</xdr:col>
                    <xdr:colOff>28575</xdr:colOff>
                    <xdr:row>268</xdr:row>
                    <xdr:rowOff>57150</xdr:rowOff>
                  </to>
                </anchor>
              </controlPr>
            </control>
          </mc:Choice>
        </mc:AlternateContent>
        <mc:AlternateContent xmlns:mc="http://schemas.openxmlformats.org/markup-compatibility/2006">
          <mc:Choice Requires="x14">
            <control shapeId="258322" r:id="rId277" name="Check Box 274">
              <controlPr defaultSize="0" autoFill="0" autoLine="0" autoPict="0">
                <anchor moveWithCells="1">
                  <from>
                    <xdr:col>9</xdr:col>
                    <xdr:colOff>685800</xdr:colOff>
                    <xdr:row>265</xdr:row>
                    <xdr:rowOff>95250</xdr:rowOff>
                  </from>
                  <to>
                    <xdr:col>10</xdr:col>
                    <xdr:colOff>28575</xdr:colOff>
                    <xdr:row>266</xdr:row>
                    <xdr:rowOff>76200</xdr:rowOff>
                  </to>
                </anchor>
              </controlPr>
            </control>
          </mc:Choice>
        </mc:AlternateContent>
        <mc:AlternateContent xmlns:mc="http://schemas.openxmlformats.org/markup-compatibility/2006">
          <mc:Choice Requires="x14">
            <control shapeId="258323" r:id="rId278" name="Check Box 275">
              <controlPr defaultSize="0" autoFill="0" autoLine="0" autoPict="0">
                <anchor moveWithCells="1">
                  <from>
                    <xdr:col>9</xdr:col>
                    <xdr:colOff>685800</xdr:colOff>
                    <xdr:row>265</xdr:row>
                    <xdr:rowOff>190500</xdr:rowOff>
                  </from>
                  <to>
                    <xdr:col>10</xdr:col>
                    <xdr:colOff>28575</xdr:colOff>
                    <xdr:row>269</xdr:row>
                    <xdr:rowOff>0</xdr:rowOff>
                  </to>
                </anchor>
              </controlPr>
            </control>
          </mc:Choice>
        </mc:AlternateContent>
        <mc:AlternateContent xmlns:mc="http://schemas.openxmlformats.org/markup-compatibility/2006">
          <mc:Choice Requires="x14">
            <control shapeId="258324" r:id="rId279" name="Check Box 276">
              <controlPr defaultSize="0" autoFill="0" autoLine="0" autoPict="0">
                <anchor moveWithCells="1">
                  <from>
                    <xdr:col>9</xdr:col>
                    <xdr:colOff>685800</xdr:colOff>
                    <xdr:row>265</xdr:row>
                    <xdr:rowOff>190500</xdr:rowOff>
                  </from>
                  <to>
                    <xdr:col>10</xdr:col>
                    <xdr:colOff>28575</xdr:colOff>
                    <xdr:row>268</xdr:row>
                    <xdr:rowOff>66675</xdr:rowOff>
                  </to>
                </anchor>
              </controlPr>
            </control>
          </mc:Choice>
        </mc:AlternateContent>
        <mc:AlternateContent xmlns:mc="http://schemas.openxmlformats.org/markup-compatibility/2006">
          <mc:Choice Requires="x14">
            <control shapeId="258325" r:id="rId280" name="Check Box 277">
              <controlPr defaultSize="0" autoFill="0" autoLine="0" autoPict="0">
                <anchor moveWithCells="1">
                  <from>
                    <xdr:col>9</xdr:col>
                    <xdr:colOff>685800</xdr:colOff>
                    <xdr:row>265</xdr:row>
                    <xdr:rowOff>190500</xdr:rowOff>
                  </from>
                  <to>
                    <xdr:col>10</xdr:col>
                    <xdr:colOff>28575</xdr:colOff>
                    <xdr:row>268</xdr:row>
                    <xdr:rowOff>152400</xdr:rowOff>
                  </to>
                </anchor>
              </controlPr>
            </control>
          </mc:Choice>
        </mc:AlternateContent>
        <mc:AlternateContent xmlns:mc="http://schemas.openxmlformats.org/markup-compatibility/2006">
          <mc:Choice Requires="x14">
            <control shapeId="258326" r:id="rId281" name="Check Box 278">
              <controlPr defaultSize="0" autoFill="0" autoLine="0" autoPict="0">
                <anchor moveWithCells="1">
                  <from>
                    <xdr:col>9</xdr:col>
                    <xdr:colOff>685800</xdr:colOff>
                    <xdr:row>265</xdr:row>
                    <xdr:rowOff>190500</xdr:rowOff>
                  </from>
                  <to>
                    <xdr:col>10</xdr:col>
                    <xdr:colOff>28575</xdr:colOff>
                    <xdr:row>267</xdr:row>
                    <xdr:rowOff>0</xdr:rowOff>
                  </to>
                </anchor>
              </controlPr>
            </control>
          </mc:Choice>
        </mc:AlternateContent>
        <mc:AlternateContent xmlns:mc="http://schemas.openxmlformats.org/markup-compatibility/2006">
          <mc:Choice Requires="x14">
            <control shapeId="258327" r:id="rId282" name="Check Box 279">
              <controlPr defaultSize="0" autoFill="0" autoLine="0" autoPict="0">
                <anchor moveWithCells="1">
                  <from>
                    <xdr:col>9</xdr:col>
                    <xdr:colOff>685800</xdr:colOff>
                    <xdr:row>272</xdr:row>
                    <xdr:rowOff>0</xdr:rowOff>
                  </from>
                  <to>
                    <xdr:col>10</xdr:col>
                    <xdr:colOff>28575</xdr:colOff>
                    <xdr:row>275</xdr:row>
                    <xdr:rowOff>152400</xdr:rowOff>
                  </to>
                </anchor>
              </controlPr>
            </control>
          </mc:Choice>
        </mc:AlternateContent>
        <mc:AlternateContent xmlns:mc="http://schemas.openxmlformats.org/markup-compatibility/2006">
          <mc:Choice Requires="x14">
            <control shapeId="258328" r:id="rId283" name="Check Box 280">
              <controlPr defaultSize="0" autoFill="0" autoLine="0" autoPict="0">
                <anchor moveWithCells="1">
                  <from>
                    <xdr:col>9</xdr:col>
                    <xdr:colOff>685800</xdr:colOff>
                    <xdr:row>272</xdr:row>
                    <xdr:rowOff>0</xdr:rowOff>
                  </from>
                  <to>
                    <xdr:col>10</xdr:col>
                    <xdr:colOff>28575</xdr:colOff>
                    <xdr:row>275</xdr:row>
                    <xdr:rowOff>66675</xdr:rowOff>
                  </to>
                </anchor>
              </controlPr>
            </control>
          </mc:Choice>
        </mc:AlternateContent>
        <mc:AlternateContent xmlns:mc="http://schemas.openxmlformats.org/markup-compatibility/2006">
          <mc:Choice Requires="x14">
            <control shapeId="258329" r:id="rId284" name="Check Box 281">
              <controlPr defaultSize="0" autoFill="0" autoLine="0" autoPict="0">
                <anchor moveWithCells="1">
                  <from>
                    <xdr:col>9</xdr:col>
                    <xdr:colOff>685800</xdr:colOff>
                    <xdr:row>272</xdr:row>
                    <xdr:rowOff>0</xdr:rowOff>
                  </from>
                  <to>
                    <xdr:col>10</xdr:col>
                    <xdr:colOff>28575</xdr:colOff>
                    <xdr:row>275</xdr:row>
                    <xdr:rowOff>142875</xdr:rowOff>
                  </to>
                </anchor>
              </controlPr>
            </control>
          </mc:Choice>
        </mc:AlternateContent>
        <mc:AlternateContent xmlns:mc="http://schemas.openxmlformats.org/markup-compatibility/2006">
          <mc:Choice Requires="x14">
            <control shapeId="258330" r:id="rId285" name="Check Box 282">
              <controlPr defaultSize="0" autoFill="0" autoLine="0" autoPict="0">
                <anchor moveWithCells="1">
                  <from>
                    <xdr:col>9</xdr:col>
                    <xdr:colOff>685800</xdr:colOff>
                    <xdr:row>272</xdr:row>
                    <xdr:rowOff>219075</xdr:rowOff>
                  </from>
                  <to>
                    <xdr:col>10</xdr:col>
                    <xdr:colOff>28575</xdr:colOff>
                    <xdr:row>274</xdr:row>
                    <xdr:rowOff>19050</xdr:rowOff>
                  </to>
                </anchor>
              </controlPr>
            </control>
          </mc:Choice>
        </mc:AlternateContent>
        <mc:AlternateContent xmlns:mc="http://schemas.openxmlformats.org/markup-compatibility/2006">
          <mc:Choice Requires="x14">
            <control shapeId="258331" r:id="rId286" name="Check Box 283">
              <controlPr defaultSize="0" autoFill="0" autoLine="0" autoPict="0">
                <anchor moveWithCells="1">
                  <from>
                    <xdr:col>9</xdr:col>
                    <xdr:colOff>685800</xdr:colOff>
                    <xdr:row>272</xdr:row>
                    <xdr:rowOff>95250</xdr:rowOff>
                  </from>
                  <to>
                    <xdr:col>10</xdr:col>
                    <xdr:colOff>28575</xdr:colOff>
                    <xdr:row>276</xdr:row>
                    <xdr:rowOff>76200</xdr:rowOff>
                  </to>
                </anchor>
              </controlPr>
            </control>
          </mc:Choice>
        </mc:AlternateContent>
        <mc:AlternateContent xmlns:mc="http://schemas.openxmlformats.org/markup-compatibility/2006">
          <mc:Choice Requires="x14">
            <control shapeId="258332" r:id="rId287" name="Check Box 284">
              <controlPr defaultSize="0" autoFill="0" autoLine="0" autoPict="0">
                <anchor moveWithCells="1">
                  <from>
                    <xdr:col>9</xdr:col>
                    <xdr:colOff>685800</xdr:colOff>
                    <xdr:row>272</xdr:row>
                    <xdr:rowOff>95250</xdr:rowOff>
                  </from>
                  <to>
                    <xdr:col>10</xdr:col>
                    <xdr:colOff>28575</xdr:colOff>
                    <xdr:row>275</xdr:row>
                    <xdr:rowOff>133350</xdr:rowOff>
                  </to>
                </anchor>
              </controlPr>
            </control>
          </mc:Choice>
        </mc:AlternateContent>
        <mc:AlternateContent xmlns:mc="http://schemas.openxmlformats.org/markup-compatibility/2006">
          <mc:Choice Requires="x14">
            <control shapeId="258333" r:id="rId288" name="Check Box 285">
              <controlPr defaultSize="0" autoFill="0" autoLine="0" autoPict="0">
                <anchor moveWithCells="1">
                  <from>
                    <xdr:col>9</xdr:col>
                    <xdr:colOff>685800</xdr:colOff>
                    <xdr:row>272</xdr:row>
                    <xdr:rowOff>95250</xdr:rowOff>
                  </from>
                  <to>
                    <xdr:col>10</xdr:col>
                    <xdr:colOff>28575</xdr:colOff>
                    <xdr:row>276</xdr:row>
                    <xdr:rowOff>19050</xdr:rowOff>
                  </to>
                </anchor>
              </controlPr>
            </control>
          </mc:Choice>
        </mc:AlternateContent>
        <mc:AlternateContent xmlns:mc="http://schemas.openxmlformats.org/markup-compatibility/2006">
          <mc:Choice Requires="x14">
            <control shapeId="258334" r:id="rId289" name="Check Box 286">
              <controlPr defaultSize="0" autoFill="0" autoLine="0" autoPict="0">
                <anchor moveWithCells="1">
                  <from>
                    <xdr:col>9</xdr:col>
                    <xdr:colOff>685800</xdr:colOff>
                    <xdr:row>272</xdr:row>
                    <xdr:rowOff>95250</xdr:rowOff>
                  </from>
                  <to>
                    <xdr:col>10</xdr:col>
                    <xdr:colOff>28575</xdr:colOff>
                    <xdr:row>274</xdr:row>
                    <xdr:rowOff>38100</xdr:rowOff>
                  </to>
                </anchor>
              </controlPr>
            </control>
          </mc:Choice>
        </mc:AlternateContent>
        <mc:AlternateContent xmlns:mc="http://schemas.openxmlformats.org/markup-compatibility/2006">
          <mc:Choice Requires="x14">
            <control shapeId="258335" r:id="rId290" name="Check Box 287">
              <controlPr defaultSize="0" autoFill="0" autoLine="0" autoPict="0">
                <anchor moveWithCells="1">
                  <from>
                    <xdr:col>9</xdr:col>
                    <xdr:colOff>685800</xdr:colOff>
                    <xdr:row>272</xdr:row>
                    <xdr:rowOff>190500</xdr:rowOff>
                  </from>
                  <to>
                    <xdr:col>10</xdr:col>
                    <xdr:colOff>28575</xdr:colOff>
                    <xdr:row>276</xdr:row>
                    <xdr:rowOff>38100</xdr:rowOff>
                  </to>
                </anchor>
              </controlPr>
            </control>
          </mc:Choice>
        </mc:AlternateContent>
        <mc:AlternateContent xmlns:mc="http://schemas.openxmlformats.org/markup-compatibility/2006">
          <mc:Choice Requires="x14">
            <control shapeId="258336" r:id="rId291" name="Check Box 288">
              <controlPr defaultSize="0" autoFill="0" autoLine="0" autoPict="0">
                <anchor moveWithCells="1">
                  <from>
                    <xdr:col>9</xdr:col>
                    <xdr:colOff>685800</xdr:colOff>
                    <xdr:row>272</xdr:row>
                    <xdr:rowOff>190500</xdr:rowOff>
                  </from>
                  <to>
                    <xdr:col>10</xdr:col>
                    <xdr:colOff>28575</xdr:colOff>
                    <xdr:row>275</xdr:row>
                    <xdr:rowOff>104775</xdr:rowOff>
                  </to>
                </anchor>
              </controlPr>
            </control>
          </mc:Choice>
        </mc:AlternateContent>
        <mc:AlternateContent xmlns:mc="http://schemas.openxmlformats.org/markup-compatibility/2006">
          <mc:Choice Requires="x14">
            <control shapeId="258337" r:id="rId292" name="Check Box 289">
              <controlPr defaultSize="0" autoFill="0" autoLine="0" autoPict="0">
                <anchor moveWithCells="1">
                  <from>
                    <xdr:col>9</xdr:col>
                    <xdr:colOff>685800</xdr:colOff>
                    <xdr:row>272</xdr:row>
                    <xdr:rowOff>190500</xdr:rowOff>
                  </from>
                  <to>
                    <xdr:col>10</xdr:col>
                    <xdr:colOff>28575</xdr:colOff>
                    <xdr:row>276</xdr:row>
                    <xdr:rowOff>28575</xdr:rowOff>
                  </to>
                </anchor>
              </controlPr>
            </control>
          </mc:Choice>
        </mc:AlternateContent>
        <mc:AlternateContent xmlns:mc="http://schemas.openxmlformats.org/markup-compatibility/2006">
          <mc:Choice Requires="x14">
            <control shapeId="258338" r:id="rId293" name="Check Box 290">
              <controlPr defaultSize="0" autoFill="0" autoLine="0" autoPict="0">
                <anchor moveWithCells="1">
                  <from>
                    <xdr:col>9</xdr:col>
                    <xdr:colOff>685800</xdr:colOff>
                    <xdr:row>272</xdr:row>
                    <xdr:rowOff>190500</xdr:rowOff>
                  </from>
                  <to>
                    <xdr:col>10</xdr:col>
                    <xdr:colOff>28575</xdr:colOff>
                    <xdr:row>274</xdr:row>
                    <xdr:rowOff>38100</xdr:rowOff>
                  </to>
                </anchor>
              </controlPr>
            </control>
          </mc:Choice>
        </mc:AlternateContent>
        <mc:AlternateContent xmlns:mc="http://schemas.openxmlformats.org/markup-compatibility/2006">
          <mc:Choice Requires="x14">
            <control shapeId="258339" r:id="rId294" name="Check Box 291">
              <controlPr defaultSize="0" autoFill="0" autoLine="0" autoPict="0">
                <anchor moveWithCells="1">
                  <from>
                    <xdr:col>9</xdr:col>
                    <xdr:colOff>685800</xdr:colOff>
                    <xdr:row>279</xdr:row>
                    <xdr:rowOff>0</xdr:rowOff>
                  </from>
                  <to>
                    <xdr:col>10</xdr:col>
                    <xdr:colOff>28575</xdr:colOff>
                    <xdr:row>282</xdr:row>
                    <xdr:rowOff>152400</xdr:rowOff>
                  </to>
                </anchor>
              </controlPr>
            </control>
          </mc:Choice>
        </mc:AlternateContent>
        <mc:AlternateContent xmlns:mc="http://schemas.openxmlformats.org/markup-compatibility/2006">
          <mc:Choice Requires="x14">
            <control shapeId="258340" r:id="rId295" name="Check Box 292">
              <controlPr defaultSize="0" autoFill="0" autoLine="0" autoPict="0">
                <anchor moveWithCells="1">
                  <from>
                    <xdr:col>9</xdr:col>
                    <xdr:colOff>685800</xdr:colOff>
                    <xdr:row>279</xdr:row>
                    <xdr:rowOff>0</xdr:rowOff>
                  </from>
                  <to>
                    <xdr:col>10</xdr:col>
                    <xdr:colOff>28575</xdr:colOff>
                    <xdr:row>282</xdr:row>
                    <xdr:rowOff>66675</xdr:rowOff>
                  </to>
                </anchor>
              </controlPr>
            </control>
          </mc:Choice>
        </mc:AlternateContent>
        <mc:AlternateContent xmlns:mc="http://schemas.openxmlformats.org/markup-compatibility/2006">
          <mc:Choice Requires="x14">
            <control shapeId="258341" r:id="rId296" name="Check Box 293">
              <controlPr defaultSize="0" autoFill="0" autoLine="0" autoPict="0">
                <anchor moveWithCells="1">
                  <from>
                    <xdr:col>9</xdr:col>
                    <xdr:colOff>685800</xdr:colOff>
                    <xdr:row>279</xdr:row>
                    <xdr:rowOff>0</xdr:rowOff>
                  </from>
                  <to>
                    <xdr:col>10</xdr:col>
                    <xdr:colOff>28575</xdr:colOff>
                    <xdr:row>282</xdr:row>
                    <xdr:rowOff>142875</xdr:rowOff>
                  </to>
                </anchor>
              </controlPr>
            </control>
          </mc:Choice>
        </mc:AlternateContent>
        <mc:AlternateContent xmlns:mc="http://schemas.openxmlformats.org/markup-compatibility/2006">
          <mc:Choice Requires="x14">
            <control shapeId="258342" r:id="rId297" name="Check Box 294">
              <controlPr defaultSize="0" autoFill="0" autoLine="0" autoPict="0">
                <anchor moveWithCells="1">
                  <from>
                    <xdr:col>9</xdr:col>
                    <xdr:colOff>685800</xdr:colOff>
                    <xdr:row>279</xdr:row>
                    <xdr:rowOff>219075</xdr:rowOff>
                  </from>
                  <to>
                    <xdr:col>10</xdr:col>
                    <xdr:colOff>28575</xdr:colOff>
                    <xdr:row>281</xdr:row>
                    <xdr:rowOff>19050</xdr:rowOff>
                  </to>
                </anchor>
              </controlPr>
            </control>
          </mc:Choice>
        </mc:AlternateContent>
        <mc:AlternateContent xmlns:mc="http://schemas.openxmlformats.org/markup-compatibility/2006">
          <mc:Choice Requires="x14">
            <control shapeId="258343" r:id="rId298" name="Check Box 295">
              <controlPr defaultSize="0" autoFill="0" autoLine="0" autoPict="0">
                <anchor moveWithCells="1">
                  <from>
                    <xdr:col>9</xdr:col>
                    <xdr:colOff>685800</xdr:colOff>
                    <xdr:row>279</xdr:row>
                    <xdr:rowOff>95250</xdr:rowOff>
                  </from>
                  <to>
                    <xdr:col>10</xdr:col>
                    <xdr:colOff>28575</xdr:colOff>
                    <xdr:row>283</xdr:row>
                    <xdr:rowOff>76200</xdr:rowOff>
                  </to>
                </anchor>
              </controlPr>
            </control>
          </mc:Choice>
        </mc:AlternateContent>
        <mc:AlternateContent xmlns:mc="http://schemas.openxmlformats.org/markup-compatibility/2006">
          <mc:Choice Requires="x14">
            <control shapeId="258344" r:id="rId299" name="Check Box 296">
              <controlPr defaultSize="0" autoFill="0" autoLine="0" autoPict="0">
                <anchor moveWithCells="1">
                  <from>
                    <xdr:col>9</xdr:col>
                    <xdr:colOff>685800</xdr:colOff>
                    <xdr:row>279</xdr:row>
                    <xdr:rowOff>95250</xdr:rowOff>
                  </from>
                  <to>
                    <xdr:col>10</xdr:col>
                    <xdr:colOff>28575</xdr:colOff>
                    <xdr:row>282</xdr:row>
                    <xdr:rowOff>133350</xdr:rowOff>
                  </to>
                </anchor>
              </controlPr>
            </control>
          </mc:Choice>
        </mc:AlternateContent>
        <mc:AlternateContent xmlns:mc="http://schemas.openxmlformats.org/markup-compatibility/2006">
          <mc:Choice Requires="x14">
            <control shapeId="258345" r:id="rId300" name="Check Box 297">
              <controlPr defaultSize="0" autoFill="0" autoLine="0" autoPict="0">
                <anchor moveWithCells="1">
                  <from>
                    <xdr:col>9</xdr:col>
                    <xdr:colOff>685800</xdr:colOff>
                    <xdr:row>279</xdr:row>
                    <xdr:rowOff>95250</xdr:rowOff>
                  </from>
                  <to>
                    <xdr:col>10</xdr:col>
                    <xdr:colOff>28575</xdr:colOff>
                    <xdr:row>283</xdr:row>
                    <xdr:rowOff>19050</xdr:rowOff>
                  </to>
                </anchor>
              </controlPr>
            </control>
          </mc:Choice>
        </mc:AlternateContent>
        <mc:AlternateContent xmlns:mc="http://schemas.openxmlformats.org/markup-compatibility/2006">
          <mc:Choice Requires="x14">
            <control shapeId="258346" r:id="rId301" name="Check Box 298">
              <controlPr defaultSize="0" autoFill="0" autoLine="0" autoPict="0">
                <anchor moveWithCells="1">
                  <from>
                    <xdr:col>9</xdr:col>
                    <xdr:colOff>685800</xdr:colOff>
                    <xdr:row>279</xdr:row>
                    <xdr:rowOff>95250</xdr:rowOff>
                  </from>
                  <to>
                    <xdr:col>10</xdr:col>
                    <xdr:colOff>28575</xdr:colOff>
                    <xdr:row>281</xdr:row>
                    <xdr:rowOff>38100</xdr:rowOff>
                  </to>
                </anchor>
              </controlPr>
            </control>
          </mc:Choice>
        </mc:AlternateContent>
        <mc:AlternateContent xmlns:mc="http://schemas.openxmlformats.org/markup-compatibility/2006">
          <mc:Choice Requires="x14">
            <control shapeId="258347" r:id="rId302" name="Check Box 299">
              <controlPr defaultSize="0" autoFill="0" autoLine="0" autoPict="0">
                <anchor moveWithCells="1">
                  <from>
                    <xdr:col>9</xdr:col>
                    <xdr:colOff>685800</xdr:colOff>
                    <xdr:row>279</xdr:row>
                    <xdr:rowOff>190500</xdr:rowOff>
                  </from>
                  <to>
                    <xdr:col>10</xdr:col>
                    <xdr:colOff>28575</xdr:colOff>
                    <xdr:row>283</xdr:row>
                    <xdr:rowOff>38100</xdr:rowOff>
                  </to>
                </anchor>
              </controlPr>
            </control>
          </mc:Choice>
        </mc:AlternateContent>
        <mc:AlternateContent xmlns:mc="http://schemas.openxmlformats.org/markup-compatibility/2006">
          <mc:Choice Requires="x14">
            <control shapeId="258348" r:id="rId303" name="Check Box 300">
              <controlPr defaultSize="0" autoFill="0" autoLine="0" autoPict="0">
                <anchor moveWithCells="1">
                  <from>
                    <xdr:col>9</xdr:col>
                    <xdr:colOff>685800</xdr:colOff>
                    <xdr:row>279</xdr:row>
                    <xdr:rowOff>190500</xdr:rowOff>
                  </from>
                  <to>
                    <xdr:col>10</xdr:col>
                    <xdr:colOff>28575</xdr:colOff>
                    <xdr:row>282</xdr:row>
                    <xdr:rowOff>104775</xdr:rowOff>
                  </to>
                </anchor>
              </controlPr>
            </control>
          </mc:Choice>
        </mc:AlternateContent>
        <mc:AlternateContent xmlns:mc="http://schemas.openxmlformats.org/markup-compatibility/2006">
          <mc:Choice Requires="x14">
            <control shapeId="258349" r:id="rId304" name="Check Box 301">
              <controlPr defaultSize="0" autoFill="0" autoLine="0" autoPict="0">
                <anchor moveWithCells="1">
                  <from>
                    <xdr:col>9</xdr:col>
                    <xdr:colOff>685800</xdr:colOff>
                    <xdr:row>279</xdr:row>
                    <xdr:rowOff>190500</xdr:rowOff>
                  </from>
                  <to>
                    <xdr:col>10</xdr:col>
                    <xdr:colOff>28575</xdr:colOff>
                    <xdr:row>283</xdr:row>
                    <xdr:rowOff>28575</xdr:rowOff>
                  </to>
                </anchor>
              </controlPr>
            </control>
          </mc:Choice>
        </mc:AlternateContent>
        <mc:AlternateContent xmlns:mc="http://schemas.openxmlformats.org/markup-compatibility/2006">
          <mc:Choice Requires="x14">
            <control shapeId="258350" r:id="rId305" name="Check Box 302">
              <controlPr defaultSize="0" autoFill="0" autoLine="0" autoPict="0">
                <anchor moveWithCells="1">
                  <from>
                    <xdr:col>9</xdr:col>
                    <xdr:colOff>685800</xdr:colOff>
                    <xdr:row>279</xdr:row>
                    <xdr:rowOff>190500</xdr:rowOff>
                  </from>
                  <to>
                    <xdr:col>10</xdr:col>
                    <xdr:colOff>28575</xdr:colOff>
                    <xdr:row>281</xdr:row>
                    <xdr:rowOff>38100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71381-7268-463B-BFBF-BA79C7E8B13B}">
  <dimension ref="B1:M48"/>
  <sheetViews>
    <sheetView view="pageBreakPreview" topLeftCell="A9" zoomScale="115" zoomScaleNormal="100" zoomScaleSheetLayoutView="115" workbookViewId="0">
      <selection activeCell="K3" sqref="K3:L3"/>
    </sheetView>
  </sheetViews>
  <sheetFormatPr defaultColWidth="9" defaultRowHeight="13.5"/>
  <cols>
    <col min="1" max="1" width="1.625" style="1" customWidth="1"/>
    <col min="2" max="2" width="3.625" style="1" customWidth="1"/>
    <col min="3" max="3" width="4.625" style="1" customWidth="1"/>
    <col min="4" max="4" width="18.25" style="1" customWidth="1"/>
    <col min="5" max="5" width="9.625" style="1" customWidth="1"/>
    <col min="6" max="6" width="15.625" style="1" customWidth="1"/>
    <col min="7" max="7" width="16.75" style="1" customWidth="1"/>
    <col min="8" max="8" width="3.625" style="1" customWidth="1"/>
    <col min="9" max="9" width="8.875" style="1" customWidth="1"/>
    <col min="10" max="10" width="3.25" style="1" customWidth="1"/>
    <col min="11" max="11" width="2.125" style="1" customWidth="1"/>
    <col min="12" max="12" width="2.625" style="1" customWidth="1"/>
    <col min="13" max="13" width="9.5" style="1" bestFit="1" customWidth="1"/>
    <col min="14" max="16384" width="9" style="1"/>
  </cols>
  <sheetData>
    <row r="1" spans="2:13">
      <c r="B1" s="329" t="s">
        <v>2867</v>
      </c>
      <c r="C1" s="329"/>
    </row>
    <row r="2" spans="2:13" ht="6" customHeight="1"/>
    <row r="3" spans="2:13" s="3" customFormat="1" ht="14.25">
      <c r="B3" s="1435" t="s">
        <v>2829</v>
      </c>
      <c r="C3" s="1435"/>
      <c r="D3" s="1435"/>
      <c r="E3" s="1435"/>
      <c r="F3" s="1435"/>
      <c r="G3" s="1435"/>
      <c r="H3" s="1435"/>
      <c r="I3" s="1435"/>
      <c r="J3" s="1435"/>
    </row>
    <row r="4" spans="2:13" ht="7.5" hidden="1" customHeight="1">
      <c r="B4" s="3"/>
      <c r="C4" s="3"/>
    </row>
    <row r="5" spans="2:13" ht="30" customHeight="1">
      <c r="B5" s="1436" t="s">
        <v>2830</v>
      </c>
      <c r="C5" s="1437" t="s">
        <v>2814</v>
      </c>
      <c r="D5" s="1437"/>
      <c r="E5" s="482" t="s">
        <v>2831</v>
      </c>
      <c r="F5" s="483" t="s">
        <v>2832</v>
      </c>
      <c r="G5" s="483" t="s">
        <v>2833</v>
      </c>
      <c r="H5" s="1438" t="s">
        <v>2834</v>
      </c>
      <c r="I5" s="1438"/>
      <c r="J5" s="1438"/>
    </row>
    <row r="6" spans="2:13" ht="16.149999999999999" customHeight="1">
      <c r="B6" s="1436"/>
      <c r="C6" s="1437"/>
      <c r="D6" s="1437"/>
      <c r="E6" s="484" t="s">
        <v>265</v>
      </c>
      <c r="F6" s="19" t="s">
        <v>189</v>
      </c>
      <c r="G6" s="485" t="str">
        <f>IF(F6="kg/h","MJ/kg","MJ/N㎥")</f>
        <v>MJ/kg</v>
      </c>
      <c r="H6" s="1439" t="s">
        <v>2835</v>
      </c>
      <c r="I6" s="1439"/>
      <c r="J6" s="1439"/>
      <c r="M6" s="486" t="s">
        <v>2836</v>
      </c>
    </row>
    <row r="7" spans="2:13" ht="16.149999999999999" customHeight="1">
      <c r="B7" s="1436"/>
      <c r="C7" s="1436" t="s">
        <v>2837</v>
      </c>
      <c r="D7" s="487" t="s">
        <v>172</v>
      </c>
      <c r="E7" s="488" t="str">
        <f t="shared" ref="E7:E19" si="0">IFERROR(F7/SUM($F$7:$F$19,$F$23:$F$40)*100,"")</f>
        <v/>
      </c>
      <c r="F7" s="16"/>
      <c r="G7" s="16"/>
      <c r="H7" s="1440">
        <f>F7*G7</f>
        <v>0</v>
      </c>
      <c r="I7" s="1440"/>
      <c r="J7" s="1440"/>
    </row>
    <row r="8" spans="2:13" ht="16.149999999999999" customHeight="1">
      <c r="B8" s="1436"/>
      <c r="C8" s="1436"/>
      <c r="D8" s="489" t="s">
        <v>173</v>
      </c>
      <c r="E8" s="490" t="str">
        <f t="shared" si="0"/>
        <v/>
      </c>
      <c r="F8" s="17"/>
      <c r="G8" s="17"/>
      <c r="H8" s="1441">
        <f t="shared" ref="H8:H19" si="1">F8*G8</f>
        <v>0</v>
      </c>
      <c r="I8" s="1441"/>
      <c r="J8" s="1441"/>
    </row>
    <row r="9" spans="2:13" ht="16.149999999999999" customHeight="1">
      <c r="B9" s="1436"/>
      <c r="C9" s="1436"/>
      <c r="D9" s="491" t="s">
        <v>174</v>
      </c>
      <c r="E9" s="492" t="str">
        <f t="shared" si="0"/>
        <v/>
      </c>
      <c r="F9" s="18"/>
      <c r="G9" s="18"/>
      <c r="H9" s="1442">
        <f t="shared" si="1"/>
        <v>0</v>
      </c>
      <c r="I9" s="1442"/>
      <c r="J9" s="1442"/>
    </row>
    <row r="10" spans="2:13" ht="16.149999999999999" customHeight="1">
      <c r="B10" s="1436"/>
      <c r="C10" s="1436" t="s">
        <v>2838</v>
      </c>
      <c r="D10" s="487" t="s">
        <v>175</v>
      </c>
      <c r="E10" s="488" t="str">
        <f t="shared" si="0"/>
        <v/>
      </c>
      <c r="F10" s="16"/>
      <c r="G10" s="16"/>
      <c r="H10" s="1440">
        <f t="shared" si="1"/>
        <v>0</v>
      </c>
      <c r="I10" s="1440"/>
      <c r="J10" s="1440"/>
    </row>
    <row r="11" spans="2:13" ht="16.149999999999999" customHeight="1">
      <c r="B11" s="1436"/>
      <c r="C11" s="1436"/>
      <c r="D11" s="489" t="s">
        <v>176</v>
      </c>
      <c r="E11" s="490" t="str">
        <f t="shared" si="0"/>
        <v/>
      </c>
      <c r="F11" s="17"/>
      <c r="G11" s="17"/>
      <c r="H11" s="1441">
        <f t="shared" si="1"/>
        <v>0</v>
      </c>
      <c r="I11" s="1441"/>
      <c r="J11" s="1441"/>
    </row>
    <row r="12" spans="2:13" ht="16.149999999999999" customHeight="1">
      <c r="B12" s="1436"/>
      <c r="C12" s="1436"/>
      <c r="D12" s="489" t="s">
        <v>177</v>
      </c>
      <c r="E12" s="490" t="str">
        <f t="shared" si="0"/>
        <v/>
      </c>
      <c r="F12" s="17"/>
      <c r="G12" s="17"/>
      <c r="H12" s="1441">
        <f t="shared" si="1"/>
        <v>0</v>
      </c>
      <c r="I12" s="1441"/>
      <c r="J12" s="1441"/>
    </row>
    <row r="13" spans="2:13" ht="16.149999999999999" customHeight="1">
      <c r="B13" s="1436"/>
      <c r="C13" s="1436"/>
      <c r="D13" s="489" t="s">
        <v>178</v>
      </c>
      <c r="E13" s="490" t="str">
        <f t="shared" si="0"/>
        <v/>
      </c>
      <c r="F13" s="17"/>
      <c r="G13" s="17"/>
      <c r="H13" s="1441">
        <f t="shared" si="1"/>
        <v>0</v>
      </c>
      <c r="I13" s="1441"/>
      <c r="J13" s="1441"/>
    </row>
    <row r="14" spans="2:13" ht="16.149999999999999" customHeight="1">
      <c r="B14" s="1436"/>
      <c r="C14" s="1436"/>
      <c r="D14" s="491" t="s">
        <v>179</v>
      </c>
      <c r="E14" s="492" t="str">
        <f t="shared" si="0"/>
        <v/>
      </c>
      <c r="F14" s="18"/>
      <c r="G14" s="18"/>
      <c r="H14" s="1442">
        <f t="shared" si="1"/>
        <v>0</v>
      </c>
      <c r="I14" s="1442"/>
      <c r="J14" s="1442"/>
    </row>
    <row r="15" spans="2:13" ht="16.149999999999999" customHeight="1">
      <c r="B15" s="1436"/>
      <c r="C15" s="1444" t="s">
        <v>2839</v>
      </c>
      <c r="D15" s="487" t="s">
        <v>180</v>
      </c>
      <c r="E15" s="488" t="str">
        <f t="shared" si="0"/>
        <v/>
      </c>
      <c r="F15" s="16"/>
      <c r="G15" s="16"/>
      <c r="H15" s="1440">
        <f t="shared" si="1"/>
        <v>0</v>
      </c>
      <c r="I15" s="1440"/>
      <c r="J15" s="1440"/>
    </row>
    <row r="16" spans="2:13" ht="16.149999999999999" customHeight="1">
      <c r="B16" s="1436"/>
      <c r="C16" s="1445"/>
      <c r="D16" s="491" t="s">
        <v>181</v>
      </c>
      <c r="E16" s="492" t="str">
        <f t="shared" si="0"/>
        <v/>
      </c>
      <c r="F16" s="18"/>
      <c r="G16" s="18"/>
      <c r="H16" s="1442">
        <f t="shared" si="1"/>
        <v>0</v>
      </c>
      <c r="I16" s="1442"/>
      <c r="J16" s="1442"/>
    </row>
    <row r="17" spans="2:10" ht="16.149999999999999" customHeight="1">
      <c r="B17" s="1436"/>
      <c r="C17" s="1436" t="s">
        <v>36</v>
      </c>
      <c r="D17" s="487" t="s">
        <v>182</v>
      </c>
      <c r="E17" s="488" t="str">
        <f t="shared" si="0"/>
        <v/>
      </c>
      <c r="F17" s="16"/>
      <c r="G17" s="16"/>
      <c r="H17" s="1440">
        <f t="shared" si="1"/>
        <v>0</v>
      </c>
      <c r="I17" s="1440"/>
      <c r="J17" s="1440"/>
    </row>
    <row r="18" spans="2:10" ht="16.149999999999999" customHeight="1">
      <c r="B18" s="1436"/>
      <c r="C18" s="1436"/>
      <c r="D18" s="489" t="s">
        <v>183</v>
      </c>
      <c r="E18" s="490" t="str">
        <f t="shared" si="0"/>
        <v/>
      </c>
      <c r="F18" s="17"/>
      <c r="G18" s="17"/>
      <c r="H18" s="1441">
        <f t="shared" si="1"/>
        <v>0</v>
      </c>
      <c r="I18" s="1441"/>
      <c r="J18" s="1441"/>
    </row>
    <row r="19" spans="2:10" ht="16.149999999999999" customHeight="1" thickBot="1">
      <c r="B19" s="1436"/>
      <c r="C19" s="1436"/>
      <c r="D19" s="491" t="s">
        <v>184</v>
      </c>
      <c r="E19" s="492" t="str">
        <f t="shared" si="0"/>
        <v/>
      </c>
      <c r="F19" s="18"/>
      <c r="G19" s="18"/>
      <c r="H19" s="1443">
        <f t="shared" si="1"/>
        <v>0</v>
      </c>
      <c r="I19" s="1443"/>
      <c r="J19" s="1443"/>
    </row>
    <row r="20" spans="2:10" ht="14.25" thickBot="1">
      <c r="E20" s="481"/>
      <c r="F20" s="481"/>
      <c r="G20" s="481"/>
      <c r="H20" s="494" t="s">
        <v>277</v>
      </c>
      <c r="I20" s="1449">
        <f>SUM(H7:J19)</f>
        <v>0</v>
      </c>
      <c r="J20" s="1450"/>
    </row>
    <row r="21" spans="2:10" ht="25.5">
      <c r="B21" s="1436" t="s">
        <v>2840</v>
      </c>
      <c r="C21" s="1437" t="s">
        <v>2814</v>
      </c>
      <c r="D21" s="1437"/>
      <c r="E21" s="482" t="s">
        <v>2831</v>
      </c>
      <c r="F21" s="483" t="s">
        <v>2841</v>
      </c>
      <c r="G21" s="483" t="s">
        <v>2842</v>
      </c>
      <c r="H21" s="1438" t="s">
        <v>2843</v>
      </c>
      <c r="I21" s="1438"/>
      <c r="J21" s="1438"/>
    </row>
    <row r="22" spans="2:10" ht="16.149999999999999" customHeight="1">
      <c r="B22" s="1436"/>
      <c r="C22" s="1437"/>
      <c r="D22" s="1437"/>
      <c r="E22" s="484" t="s">
        <v>265</v>
      </c>
      <c r="F22" s="485" t="str">
        <f>F6</f>
        <v>kg/h</v>
      </c>
      <c r="G22" s="485" t="str">
        <f>G6</f>
        <v>MJ/kg</v>
      </c>
      <c r="H22" s="1439" t="s">
        <v>2835</v>
      </c>
      <c r="I22" s="1439"/>
      <c r="J22" s="1439"/>
    </row>
    <row r="23" spans="2:10" ht="16.149999999999999" customHeight="1">
      <c r="B23" s="1436"/>
      <c r="C23" s="1446" t="s">
        <v>2844</v>
      </c>
      <c r="D23" s="487" t="s">
        <v>2845</v>
      </c>
      <c r="E23" s="488" t="str">
        <f t="shared" ref="E23:E40" si="2">IFERROR(F23/SUM($F$7:$F$19,$F$23:$F$40)*100,"")</f>
        <v/>
      </c>
      <c r="F23" s="16"/>
      <c r="G23" s="16"/>
      <c r="H23" s="1440">
        <f t="shared" ref="H23:H40" si="3">F23*G23</f>
        <v>0</v>
      </c>
      <c r="I23" s="1440"/>
      <c r="J23" s="1440"/>
    </row>
    <row r="24" spans="2:10" ht="16.149999999999999" customHeight="1">
      <c r="B24" s="1436"/>
      <c r="C24" s="1447"/>
      <c r="D24" s="489" t="s">
        <v>2846</v>
      </c>
      <c r="E24" s="490" t="str">
        <f t="shared" si="2"/>
        <v/>
      </c>
      <c r="F24" s="17"/>
      <c r="G24" s="17"/>
      <c r="H24" s="1441">
        <f t="shared" si="3"/>
        <v>0</v>
      </c>
      <c r="I24" s="1441"/>
      <c r="J24" s="1441"/>
    </row>
    <row r="25" spans="2:10" ht="16.149999999999999" customHeight="1">
      <c r="B25" s="1436"/>
      <c r="C25" s="1447"/>
      <c r="D25" s="495" t="s">
        <v>2847</v>
      </c>
      <c r="E25" s="490" t="str">
        <f t="shared" si="2"/>
        <v/>
      </c>
      <c r="F25" s="17"/>
      <c r="G25" s="17"/>
      <c r="H25" s="1443">
        <f>F25*G25</f>
        <v>0</v>
      </c>
      <c r="I25" s="1443"/>
      <c r="J25" s="1443"/>
    </row>
    <row r="26" spans="2:10" ht="16.149999999999999" customHeight="1">
      <c r="B26" s="1436"/>
      <c r="C26" s="1447"/>
      <c r="D26" s="489" t="s">
        <v>201</v>
      </c>
      <c r="E26" s="490" t="str">
        <f t="shared" si="2"/>
        <v/>
      </c>
      <c r="F26" s="17"/>
      <c r="G26" s="17"/>
      <c r="H26" s="1441">
        <f t="shared" si="3"/>
        <v>0</v>
      </c>
      <c r="I26" s="1441"/>
      <c r="J26" s="1441"/>
    </row>
    <row r="27" spans="2:10" ht="16.149999999999999" customHeight="1">
      <c r="B27" s="1436"/>
      <c r="C27" s="1447"/>
      <c r="D27" s="489" t="s">
        <v>2848</v>
      </c>
      <c r="E27" s="490" t="str">
        <f t="shared" si="2"/>
        <v/>
      </c>
      <c r="F27" s="17"/>
      <c r="G27" s="17"/>
      <c r="H27" s="1441">
        <f t="shared" si="3"/>
        <v>0</v>
      </c>
      <c r="I27" s="1441"/>
      <c r="J27" s="1441"/>
    </row>
    <row r="28" spans="2:10" ht="16.149999999999999" customHeight="1">
      <c r="B28" s="1436"/>
      <c r="C28" s="1447"/>
      <c r="D28" s="489" t="s">
        <v>202</v>
      </c>
      <c r="E28" s="490" t="str">
        <f t="shared" si="2"/>
        <v/>
      </c>
      <c r="F28" s="17"/>
      <c r="G28" s="17"/>
      <c r="H28" s="1441">
        <f t="shared" si="3"/>
        <v>0</v>
      </c>
      <c r="I28" s="1441"/>
      <c r="J28" s="1441"/>
    </row>
    <row r="29" spans="2:10" ht="16.149999999999999" customHeight="1">
      <c r="B29" s="1436"/>
      <c r="C29" s="1447"/>
      <c r="D29" s="489" t="s">
        <v>2849</v>
      </c>
      <c r="E29" s="490" t="str">
        <f t="shared" si="2"/>
        <v/>
      </c>
      <c r="F29" s="17"/>
      <c r="G29" s="17"/>
      <c r="H29" s="1441">
        <f t="shared" si="3"/>
        <v>0</v>
      </c>
      <c r="I29" s="1441"/>
      <c r="J29" s="1441"/>
    </row>
    <row r="30" spans="2:10" ht="16.149999999999999" customHeight="1">
      <c r="B30" s="1436"/>
      <c r="C30" s="1447"/>
      <c r="D30" s="489" t="s">
        <v>2850</v>
      </c>
      <c r="E30" s="490" t="str">
        <f t="shared" si="2"/>
        <v/>
      </c>
      <c r="F30" s="17"/>
      <c r="G30" s="17"/>
      <c r="H30" s="1441">
        <f t="shared" si="3"/>
        <v>0</v>
      </c>
      <c r="I30" s="1441"/>
      <c r="J30" s="1441"/>
    </row>
    <row r="31" spans="2:10" ht="16.149999999999999" customHeight="1">
      <c r="B31" s="1436"/>
      <c r="C31" s="1447"/>
      <c r="D31" s="489" t="s">
        <v>2851</v>
      </c>
      <c r="E31" s="490" t="str">
        <f t="shared" si="2"/>
        <v/>
      </c>
      <c r="F31" s="17"/>
      <c r="G31" s="17"/>
      <c r="H31" s="1441">
        <f t="shared" si="3"/>
        <v>0</v>
      </c>
      <c r="I31" s="1441"/>
      <c r="J31" s="1441"/>
    </row>
    <row r="32" spans="2:10" ht="16.149999999999999" customHeight="1">
      <c r="B32" s="1436"/>
      <c r="C32" s="1448"/>
      <c r="D32" s="491" t="s">
        <v>2852</v>
      </c>
      <c r="E32" s="492" t="str">
        <f t="shared" si="2"/>
        <v/>
      </c>
      <c r="F32" s="18"/>
      <c r="G32" s="18"/>
      <c r="H32" s="1442">
        <f t="shared" si="3"/>
        <v>0</v>
      </c>
      <c r="I32" s="1442"/>
      <c r="J32" s="1442"/>
    </row>
    <row r="33" spans="2:13" ht="16.149999999999999" customHeight="1">
      <c r="B33" s="1436"/>
      <c r="C33" s="1444" t="s">
        <v>2853</v>
      </c>
      <c r="D33" s="487" t="s">
        <v>2854</v>
      </c>
      <c r="E33" s="488" t="str">
        <f t="shared" si="2"/>
        <v/>
      </c>
      <c r="F33" s="16"/>
      <c r="G33" s="16"/>
      <c r="H33" s="1440">
        <f t="shared" si="3"/>
        <v>0</v>
      </c>
      <c r="I33" s="1440"/>
      <c r="J33" s="1440"/>
    </row>
    <row r="34" spans="2:13" ht="16.149999999999999" customHeight="1">
      <c r="B34" s="1436"/>
      <c r="C34" s="1445"/>
      <c r="D34" s="491" t="s">
        <v>2855</v>
      </c>
      <c r="E34" s="492" t="str">
        <f t="shared" si="2"/>
        <v/>
      </c>
      <c r="F34" s="18"/>
      <c r="G34" s="18"/>
      <c r="H34" s="1442">
        <f t="shared" si="3"/>
        <v>0</v>
      </c>
      <c r="I34" s="1442"/>
      <c r="J34" s="1442"/>
    </row>
    <row r="35" spans="2:13" ht="16.149999999999999" customHeight="1">
      <c r="B35" s="1436"/>
      <c r="C35" s="1446" t="s">
        <v>2839</v>
      </c>
      <c r="D35" s="487" t="s">
        <v>2856</v>
      </c>
      <c r="E35" s="488" t="str">
        <f t="shared" si="2"/>
        <v/>
      </c>
      <c r="F35" s="16"/>
      <c r="G35" s="16"/>
      <c r="H35" s="1440">
        <f t="shared" si="3"/>
        <v>0</v>
      </c>
      <c r="I35" s="1440"/>
      <c r="J35" s="1440"/>
    </row>
    <row r="36" spans="2:13" ht="16.149999999999999" customHeight="1">
      <c r="B36" s="1436"/>
      <c r="C36" s="1453"/>
      <c r="D36" s="489" t="s">
        <v>2857</v>
      </c>
      <c r="E36" s="490" t="str">
        <f t="shared" si="2"/>
        <v/>
      </c>
      <c r="F36" s="17"/>
      <c r="G36" s="17"/>
      <c r="H36" s="1441">
        <f t="shared" si="3"/>
        <v>0</v>
      </c>
      <c r="I36" s="1441"/>
      <c r="J36" s="1441"/>
    </row>
    <row r="37" spans="2:13" ht="16.149999999999999" customHeight="1">
      <c r="B37" s="1436"/>
      <c r="C37" s="1453"/>
      <c r="D37" s="489" t="s">
        <v>2858</v>
      </c>
      <c r="E37" s="490" t="str">
        <f t="shared" si="2"/>
        <v/>
      </c>
      <c r="F37" s="17"/>
      <c r="G37" s="17"/>
      <c r="H37" s="1441">
        <f t="shared" si="3"/>
        <v>0</v>
      </c>
      <c r="I37" s="1441"/>
      <c r="J37" s="1441"/>
    </row>
    <row r="38" spans="2:13" ht="16.149999999999999" customHeight="1">
      <c r="B38" s="1436"/>
      <c r="C38" s="1454"/>
      <c r="D38" s="491" t="s">
        <v>2859</v>
      </c>
      <c r="E38" s="492" t="str">
        <f t="shared" si="2"/>
        <v/>
      </c>
      <c r="F38" s="18"/>
      <c r="G38" s="18"/>
      <c r="H38" s="1442">
        <f t="shared" si="3"/>
        <v>0</v>
      </c>
      <c r="I38" s="1442"/>
      <c r="J38" s="1442"/>
    </row>
    <row r="39" spans="2:13" ht="16.149999999999999" customHeight="1">
      <c r="B39" s="1436"/>
      <c r="C39" s="1455" t="s">
        <v>36</v>
      </c>
      <c r="D39" s="487" t="s">
        <v>2860</v>
      </c>
      <c r="E39" s="488" t="str">
        <f t="shared" si="2"/>
        <v/>
      </c>
      <c r="F39" s="16"/>
      <c r="G39" s="16"/>
      <c r="H39" s="1440">
        <f t="shared" si="3"/>
        <v>0</v>
      </c>
      <c r="I39" s="1440"/>
      <c r="J39" s="1440"/>
    </row>
    <row r="40" spans="2:13" ht="16.149999999999999" customHeight="1" thickBot="1">
      <c r="B40" s="1436"/>
      <c r="C40" s="1456"/>
      <c r="D40" s="491" t="s">
        <v>184</v>
      </c>
      <c r="E40" s="492" t="str">
        <f t="shared" si="2"/>
        <v/>
      </c>
      <c r="F40" s="18"/>
      <c r="G40" s="18"/>
      <c r="H40" s="1443">
        <f t="shared" si="3"/>
        <v>0</v>
      </c>
      <c r="I40" s="1443"/>
      <c r="J40" s="1443"/>
    </row>
    <row r="41" spans="2:13" ht="7.5" customHeight="1">
      <c r="B41" s="496"/>
      <c r="C41" s="497"/>
      <c r="D41" s="498"/>
      <c r="E41" s="499"/>
      <c r="F41" s="499"/>
      <c r="G41" s="499"/>
      <c r="H41" s="1457" t="s">
        <v>278</v>
      </c>
      <c r="I41" s="1459">
        <f>SUM(H23:J40)</f>
        <v>0</v>
      </c>
      <c r="J41" s="1460"/>
    </row>
    <row r="42" spans="2:13" ht="14.25" thickBot="1">
      <c r="C42" s="1181" t="s">
        <v>2861</v>
      </c>
      <c r="D42" s="1182"/>
      <c r="E42" s="500">
        <f>SUM(E7:E19,E23:E40)</f>
        <v>0</v>
      </c>
      <c r="F42" s="501"/>
      <c r="G42" s="501"/>
      <c r="H42" s="1458"/>
      <c r="I42" s="1461"/>
      <c r="J42" s="1462"/>
    </row>
    <row r="43" spans="2:13" ht="5.45" customHeight="1"/>
    <row r="45" spans="2:13" ht="24" customHeight="1" thickBot="1">
      <c r="B45" s="1067" t="s">
        <v>2862</v>
      </c>
      <c r="C45" s="1067"/>
      <c r="D45" s="1067"/>
      <c r="G45" s="1463" t="s">
        <v>2863</v>
      </c>
      <c r="H45" s="1463"/>
      <c r="I45" s="1463"/>
      <c r="J45" s="1463"/>
    </row>
    <row r="46" spans="2:13" ht="24" customHeight="1" thickTop="1" thickBot="1">
      <c r="G46" s="502" t="s">
        <v>2864</v>
      </c>
      <c r="H46" s="1451">
        <f>IF(I20=0,0,I20/(I20+I41)*100)</f>
        <v>0</v>
      </c>
      <c r="I46" s="1452"/>
      <c r="J46" s="503" t="s">
        <v>33</v>
      </c>
      <c r="M46" s="6" t="s">
        <v>2795</v>
      </c>
    </row>
    <row r="47" spans="2:13" ht="15.75" customHeight="1" thickTop="1">
      <c r="C47" s="498" t="s">
        <v>2865</v>
      </c>
    </row>
    <row r="48" spans="2:13" ht="15.75" customHeight="1">
      <c r="C48" s="498" t="s">
        <v>2866</v>
      </c>
    </row>
  </sheetData>
  <sheetProtection algorithmName="SHA-512" hashValue="NZxbTJjEIjOi2qyCKKtXRmhv8Bsyl31Oaic2289ymVSBM5tNJ9vQsGHKz9ms+sB/eOZKx22S4l5AS9UqqqcTTQ==" saltValue="Yat0JTV2CpjJVf3C1fiEHA==" spinCount="100000" sheet="1" formatCells="0" selectLockedCells="1"/>
  <mergeCells count="55">
    <mergeCell ref="H46:I46"/>
    <mergeCell ref="C35:C38"/>
    <mergeCell ref="H35:J35"/>
    <mergeCell ref="H36:J36"/>
    <mergeCell ref="H37:J37"/>
    <mergeCell ref="H38:J38"/>
    <mergeCell ref="C39:C40"/>
    <mergeCell ref="H39:J39"/>
    <mergeCell ref="H40:J40"/>
    <mergeCell ref="H41:H42"/>
    <mergeCell ref="I41:J42"/>
    <mergeCell ref="C42:D42"/>
    <mergeCell ref="B45:D45"/>
    <mergeCell ref="G45:J45"/>
    <mergeCell ref="B21:B40"/>
    <mergeCell ref="H23:J23"/>
    <mergeCell ref="H26:J26"/>
    <mergeCell ref="H27:J27"/>
    <mergeCell ref="H29:J29"/>
    <mergeCell ref="H30:J30"/>
    <mergeCell ref="H31:J31"/>
    <mergeCell ref="H32:J32"/>
    <mergeCell ref="C33:C34"/>
    <mergeCell ref="H33:J33"/>
    <mergeCell ref="H34:J34"/>
    <mergeCell ref="H13:J13"/>
    <mergeCell ref="H14:J14"/>
    <mergeCell ref="C21:D22"/>
    <mergeCell ref="H21:J21"/>
    <mergeCell ref="H22:J22"/>
    <mergeCell ref="C23:C32"/>
    <mergeCell ref="H28:J28"/>
    <mergeCell ref="C17:C19"/>
    <mergeCell ref="H17:J17"/>
    <mergeCell ref="H18:J18"/>
    <mergeCell ref="H19:J19"/>
    <mergeCell ref="I20:J20"/>
    <mergeCell ref="H24:J24"/>
    <mergeCell ref="H25:J25"/>
    <mergeCell ref="C15:C16"/>
    <mergeCell ref="H15:J15"/>
    <mergeCell ref="H16:J16"/>
    <mergeCell ref="B3:J3"/>
    <mergeCell ref="B5:B19"/>
    <mergeCell ref="C5:D6"/>
    <mergeCell ref="H5:J5"/>
    <mergeCell ref="H6:J6"/>
    <mergeCell ref="C7:C9"/>
    <mergeCell ref="H7:J7"/>
    <mergeCell ref="H8:J8"/>
    <mergeCell ref="H9:J9"/>
    <mergeCell ref="C10:C14"/>
    <mergeCell ref="H10:J10"/>
    <mergeCell ref="H11:J11"/>
    <mergeCell ref="H12:J12"/>
  </mergeCells>
  <phoneticPr fontId="67"/>
  <dataValidations count="1">
    <dataValidation type="list" allowBlank="1" showInputMessage="1" showErrorMessage="1" sqref="F6" xr:uid="{656753FC-F561-415B-BEB4-42CFF00A4474}">
      <formula1>"kg/h,MJ/N㎥"</formula1>
    </dataValidation>
  </dataValidations>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107B6-67CD-498A-A864-4F3BBFD5E064}">
  <dimension ref="B1:M47"/>
  <sheetViews>
    <sheetView view="pageBreakPreview" zoomScale="115" zoomScaleNormal="100" zoomScaleSheetLayoutView="115" workbookViewId="0">
      <selection activeCell="K3" sqref="K3:L3"/>
    </sheetView>
  </sheetViews>
  <sheetFormatPr defaultColWidth="9" defaultRowHeight="13.5"/>
  <cols>
    <col min="1" max="1" width="1.625" style="1" customWidth="1"/>
    <col min="2" max="2" width="3.625" style="1" customWidth="1"/>
    <col min="3" max="3" width="4.625" style="1" customWidth="1"/>
    <col min="4" max="4" width="18.25" style="1" customWidth="1"/>
    <col min="5" max="5" width="9.625" style="1" customWidth="1"/>
    <col min="6" max="6" width="15.625" style="1" customWidth="1"/>
    <col min="7" max="7" width="17.125" style="1" customWidth="1"/>
    <col min="8" max="8" width="3" style="1" customWidth="1"/>
    <col min="9" max="9" width="9.125" style="1" customWidth="1"/>
    <col min="10" max="10" width="4.75" style="1" customWidth="1"/>
    <col min="11" max="11" width="2.125" style="1" customWidth="1"/>
    <col min="12" max="12" width="2.625" style="1" customWidth="1"/>
    <col min="13" max="16384" width="9" style="1"/>
  </cols>
  <sheetData>
    <row r="1" spans="2:13">
      <c r="B1" s="329" t="s">
        <v>2868</v>
      </c>
      <c r="C1" s="329"/>
    </row>
    <row r="2" spans="2:13" ht="6" customHeight="1"/>
    <row r="3" spans="2:13" s="3" customFormat="1" ht="14.25">
      <c r="B3" s="1435" t="s">
        <v>2869</v>
      </c>
      <c r="C3" s="1435"/>
      <c r="D3" s="1435"/>
      <c r="E3" s="1435"/>
      <c r="F3" s="1435"/>
      <c r="G3" s="1435"/>
      <c r="H3" s="1435"/>
      <c r="I3" s="1435"/>
      <c r="J3" s="1435"/>
    </row>
    <row r="4" spans="2:13" ht="7.5" hidden="1" customHeight="1">
      <c r="B4" s="3"/>
      <c r="C4" s="3"/>
    </row>
    <row r="5" spans="2:13" ht="30" customHeight="1">
      <c r="B5" s="1436" t="s">
        <v>2830</v>
      </c>
      <c r="C5" s="1437" t="s">
        <v>2814</v>
      </c>
      <c r="D5" s="1437"/>
      <c r="E5" s="482" t="s">
        <v>2831</v>
      </c>
      <c r="F5" s="483" t="s">
        <v>2870</v>
      </c>
      <c r="G5" s="483" t="s">
        <v>2871</v>
      </c>
      <c r="H5" s="1438" t="s">
        <v>2872</v>
      </c>
      <c r="I5" s="1438"/>
      <c r="J5" s="1438"/>
    </row>
    <row r="6" spans="2:13" ht="16.149999999999999" customHeight="1">
      <c r="B6" s="1436"/>
      <c r="C6" s="1437"/>
      <c r="D6" s="1437"/>
      <c r="E6" s="484" t="s">
        <v>265</v>
      </c>
      <c r="F6" s="19" t="s">
        <v>189</v>
      </c>
      <c r="G6" s="485" t="str">
        <f>IF(F6="kg/h","MJ/kg","MJ/N㎥")</f>
        <v>MJ/kg</v>
      </c>
      <c r="H6" s="1439" t="s">
        <v>2835</v>
      </c>
      <c r="I6" s="1439"/>
      <c r="J6" s="1439"/>
      <c r="M6" s="486" t="s">
        <v>2836</v>
      </c>
    </row>
    <row r="7" spans="2:13" ht="16.149999999999999" customHeight="1">
      <c r="B7" s="1436"/>
      <c r="C7" s="1436" t="s">
        <v>2837</v>
      </c>
      <c r="D7" s="487" t="s">
        <v>172</v>
      </c>
      <c r="E7" s="488" t="str">
        <f t="shared" ref="E7:E19" si="0">IFERROR(F7/SUM($F$7:$F$19,$F$23:$F$40)*100,"")</f>
        <v/>
      </c>
      <c r="F7" s="16"/>
      <c r="G7" s="16"/>
      <c r="H7" s="1440">
        <f>F7*G7</f>
        <v>0</v>
      </c>
      <c r="I7" s="1440"/>
      <c r="J7" s="1440"/>
    </row>
    <row r="8" spans="2:13" ht="16.149999999999999" customHeight="1">
      <c r="B8" s="1436"/>
      <c r="C8" s="1436"/>
      <c r="D8" s="489" t="s">
        <v>173</v>
      </c>
      <c r="E8" s="490" t="str">
        <f t="shared" si="0"/>
        <v/>
      </c>
      <c r="F8" s="17"/>
      <c r="G8" s="17"/>
      <c r="H8" s="1441">
        <f t="shared" ref="H8:H19" si="1">F8*G8</f>
        <v>0</v>
      </c>
      <c r="I8" s="1441"/>
      <c r="J8" s="1441"/>
    </row>
    <row r="9" spans="2:13" ht="16.149999999999999" customHeight="1">
      <c r="B9" s="1436"/>
      <c r="C9" s="1436"/>
      <c r="D9" s="491" t="s">
        <v>174</v>
      </c>
      <c r="E9" s="492" t="str">
        <f t="shared" si="0"/>
        <v/>
      </c>
      <c r="F9" s="18"/>
      <c r="G9" s="18"/>
      <c r="H9" s="1442">
        <f t="shared" si="1"/>
        <v>0</v>
      </c>
      <c r="I9" s="1442"/>
      <c r="J9" s="1442"/>
    </row>
    <row r="10" spans="2:13" ht="16.149999999999999" customHeight="1">
      <c r="B10" s="1436"/>
      <c r="C10" s="1436" t="s">
        <v>2838</v>
      </c>
      <c r="D10" s="487" t="s">
        <v>175</v>
      </c>
      <c r="E10" s="488" t="str">
        <f t="shared" si="0"/>
        <v/>
      </c>
      <c r="F10" s="16"/>
      <c r="G10" s="16"/>
      <c r="H10" s="1440">
        <f t="shared" si="1"/>
        <v>0</v>
      </c>
      <c r="I10" s="1440"/>
      <c r="J10" s="1440"/>
    </row>
    <row r="11" spans="2:13" ht="16.149999999999999" customHeight="1">
      <c r="B11" s="1436"/>
      <c r="C11" s="1436"/>
      <c r="D11" s="489" t="s">
        <v>176</v>
      </c>
      <c r="E11" s="490" t="str">
        <f t="shared" si="0"/>
        <v/>
      </c>
      <c r="F11" s="17"/>
      <c r="G11" s="17"/>
      <c r="H11" s="1441">
        <f t="shared" si="1"/>
        <v>0</v>
      </c>
      <c r="I11" s="1441"/>
      <c r="J11" s="1441"/>
    </row>
    <row r="12" spans="2:13" ht="16.149999999999999" customHeight="1">
      <c r="B12" s="1436"/>
      <c r="C12" s="1436"/>
      <c r="D12" s="489" t="s">
        <v>177</v>
      </c>
      <c r="E12" s="490" t="str">
        <f t="shared" si="0"/>
        <v/>
      </c>
      <c r="F12" s="17"/>
      <c r="G12" s="17"/>
      <c r="H12" s="1441">
        <f t="shared" si="1"/>
        <v>0</v>
      </c>
      <c r="I12" s="1441"/>
      <c r="J12" s="1441"/>
    </row>
    <row r="13" spans="2:13" ht="16.149999999999999" customHeight="1">
      <c r="B13" s="1436"/>
      <c r="C13" s="1436"/>
      <c r="D13" s="489" t="s">
        <v>178</v>
      </c>
      <c r="E13" s="490" t="str">
        <f t="shared" si="0"/>
        <v/>
      </c>
      <c r="F13" s="17"/>
      <c r="G13" s="17"/>
      <c r="H13" s="1441">
        <f t="shared" si="1"/>
        <v>0</v>
      </c>
      <c r="I13" s="1441"/>
      <c r="J13" s="1441"/>
    </row>
    <row r="14" spans="2:13" ht="16.149999999999999" customHeight="1">
      <c r="B14" s="1436"/>
      <c r="C14" s="1436"/>
      <c r="D14" s="491" t="s">
        <v>179</v>
      </c>
      <c r="E14" s="492" t="str">
        <f t="shared" si="0"/>
        <v/>
      </c>
      <c r="F14" s="18"/>
      <c r="G14" s="18"/>
      <c r="H14" s="1442">
        <f t="shared" si="1"/>
        <v>0</v>
      </c>
      <c r="I14" s="1442"/>
      <c r="J14" s="1442"/>
    </row>
    <row r="15" spans="2:13" ht="16.149999999999999" customHeight="1">
      <c r="B15" s="1436"/>
      <c r="C15" s="1444" t="s">
        <v>2839</v>
      </c>
      <c r="D15" s="487" t="s">
        <v>180</v>
      </c>
      <c r="E15" s="488" t="str">
        <f t="shared" si="0"/>
        <v/>
      </c>
      <c r="F15" s="16"/>
      <c r="G15" s="16"/>
      <c r="H15" s="1440">
        <f t="shared" si="1"/>
        <v>0</v>
      </c>
      <c r="I15" s="1440"/>
      <c r="J15" s="1440"/>
    </row>
    <row r="16" spans="2:13" ht="16.149999999999999" customHeight="1">
      <c r="B16" s="1436"/>
      <c r="C16" s="1445"/>
      <c r="D16" s="491" t="s">
        <v>181</v>
      </c>
      <c r="E16" s="492" t="str">
        <f t="shared" si="0"/>
        <v/>
      </c>
      <c r="F16" s="18"/>
      <c r="G16" s="18"/>
      <c r="H16" s="1442">
        <f t="shared" si="1"/>
        <v>0</v>
      </c>
      <c r="I16" s="1442"/>
      <c r="J16" s="1442"/>
    </row>
    <row r="17" spans="2:10" ht="16.149999999999999" customHeight="1">
      <c r="B17" s="1436"/>
      <c r="C17" s="1436" t="s">
        <v>36</v>
      </c>
      <c r="D17" s="487" t="s">
        <v>182</v>
      </c>
      <c r="E17" s="488" t="str">
        <f t="shared" si="0"/>
        <v/>
      </c>
      <c r="F17" s="16"/>
      <c r="G17" s="16"/>
      <c r="H17" s="1440">
        <f t="shared" si="1"/>
        <v>0</v>
      </c>
      <c r="I17" s="1440"/>
      <c r="J17" s="1440"/>
    </row>
    <row r="18" spans="2:10" ht="16.149999999999999" customHeight="1">
      <c r="B18" s="1436"/>
      <c r="C18" s="1436"/>
      <c r="D18" s="489" t="s">
        <v>183</v>
      </c>
      <c r="E18" s="490" t="str">
        <f t="shared" si="0"/>
        <v/>
      </c>
      <c r="F18" s="17"/>
      <c r="G18" s="17"/>
      <c r="H18" s="1441">
        <f t="shared" si="1"/>
        <v>0</v>
      </c>
      <c r="I18" s="1441"/>
      <c r="J18" s="1441"/>
    </row>
    <row r="19" spans="2:10" ht="16.149999999999999" customHeight="1" thickBot="1">
      <c r="B19" s="1436"/>
      <c r="C19" s="1436"/>
      <c r="D19" s="491" t="s">
        <v>184</v>
      </c>
      <c r="E19" s="492" t="str">
        <f t="shared" si="0"/>
        <v/>
      </c>
      <c r="F19" s="18"/>
      <c r="G19" s="18"/>
      <c r="H19" s="1443">
        <f t="shared" si="1"/>
        <v>0</v>
      </c>
      <c r="I19" s="1443"/>
      <c r="J19" s="1443"/>
    </row>
    <row r="20" spans="2:10" ht="14.25" thickBot="1">
      <c r="E20" s="481"/>
      <c r="F20" s="481"/>
      <c r="G20" s="481"/>
      <c r="H20" s="494" t="s">
        <v>277</v>
      </c>
      <c r="I20" s="1464">
        <f>SUM(H7:J19)</f>
        <v>0</v>
      </c>
      <c r="J20" s="1465"/>
    </row>
    <row r="21" spans="2:10" ht="25.5">
      <c r="B21" s="1436" t="s">
        <v>2840</v>
      </c>
      <c r="C21" s="1437" t="s">
        <v>2814</v>
      </c>
      <c r="D21" s="1437"/>
      <c r="E21" s="482" t="s">
        <v>2831</v>
      </c>
      <c r="F21" s="483" t="s">
        <v>2873</v>
      </c>
      <c r="G21" s="483" t="s">
        <v>2874</v>
      </c>
      <c r="H21" s="1438" t="s">
        <v>2875</v>
      </c>
      <c r="I21" s="1438"/>
      <c r="J21" s="1438"/>
    </row>
    <row r="22" spans="2:10" ht="16.149999999999999" customHeight="1">
      <c r="B22" s="1436"/>
      <c r="C22" s="1437"/>
      <c r="D22" s="1437"/>
      <c r="E22" s="484" t="s">
        <v>265</v>
      </c>
      <c r="F22" s="485" t="str">
        <f>F6</f>
        <v>kg/h</v>
      </c>
      <c r="G22" s="485" t="str">
        <f>G6</f>
        <v>MJ/kg</v>
      </c>
      <c r="H22" s="1439" t="s">
        <v>2835</v>
      </c>
      <c r="I22" s="1439"/>
      <c r="J22" s="1439"/>
    </row>
    <row r="23" spans="2:10" ht="16.149999999999999" customHeight="1">
      <c r="B23" s="1436"/>
      <c r="C23" s="1446" t="s">
        <v>2844</v>
      </c>
      <c r="D23" s="487" t="s">
        <v>2845</v>
      </c>
      <c r="E23" s="488" t="str">
        <f t="shared" ref="E23:E40" si="2">IFERROR(F23/SUM($F$7:$F$19,$F$23:$F$40)*100,"")</f>
        <v/>
      </c>
      <c r="F23" s="16"/>
      <c r="G23" s="16"/>
      <c r="H23" s="1440">
        <f t="shared" ref="H23:H40" si="3">F23*G23</f>
        <v>0</v>
      </c>
      <c r="I23" s="1440"/>
      <c r="J23" s="1440"/>
    </row>
    <row r="24" spans="2:10" ht="16.149999999999999" customHeight="1">
      <c r="B24" s="1436"/>
      <c r="C24" s="1447"/>
      <c r="D24" s="489" t="s">
        <v>2846</v>
      </c>
      <c r="E24" s="490" t="str">
        <f t="shared" si="2"/>
        <v/>
      </c>
      <c r="F24" s="17"/>
      <c r="G24" s="17"/>
      <c r="H24" s="1441">
        <f t="shared" si="3"/>
        <v>0</v>
      </c>
      <c r="I24" s="1441"/>
      <c r="J24" s="1441"/>
    </row>
    <row r="25" spans="2:10" ht="16.149999999999999" customHeight="1">
      <c r="B25" s="1436"/>
      <c r="C25" s="1447"/>
      <c r="D25" s="495" t="s">
        <v>2847</v>
      </c>
      <c r="E25" s="493" t="str">
        <f t="shared" si="2"/>
        <v/>
      </c>
      <c r="F25" s="17"/>
      <c r="G25" s="17"/>
      <c r="H25" s="1443">
        <f t="shared" si="3"/>
        <v>0</v>
      </c>
      <c r="I25" s="1443"/>
      <c r="J25" s="1443"/>
    </row>
    <row r="26" spans="2:10" ht="16.149999999999999" customHeight="1">
      <c r="B26" s="1436"/>
      <c r="C26" s="1447"/>
      <c r="D26" s="489" t="s">
        <v>201</v>
      </c>
      <c r="E26" s="490" t="str">
        <f t="shared" si="2"/>
        <v/>
      </c>
      <c r="F26" s="17"/>
      <c r="G26" s="17"/>
      <c r="H26" s="1441">
        <f t="shared" si="3"/>
        <v>0</v>
      </c>
      <c r="I26" s="1441"/>
      <c r="J26" s="1441"/>
    </row>
    <row r="27" spans="2:10" ht="16.149999999999999" customHeight="1">
      <c r="B27" s="1436"/>
      <c r="C27" s="1447"/>
      <c r="D27" s="489" t="s">
        <v>2848</v>
      </c>
      <c r="E27" s="490" t="str">
        <f t="shared" si="2"/>
        <v/>
      </c>
      <c r="F27" s="17"/>
      <c r="G27" s="17"/>
      <c r="H27" s="1441">
        <f t="shared" si="3"/>
        <v>0</v>
      </c>
      <c r="I27" s="1441"/>
      <c r="J27" s="1441"/>
    </row>
    <row r="28" spans="2:10" ht="16.149999999999999" customHeight="1">
      <c r="B28" s="1436"/>
      <c r="C28" s="1447"/>
      <c r="D28" s="489" t="s">
        <v>202</v>
      </c>
      <c r="E28" s="490" t="str">
        <f t="shared" si="2"/>
        <v/>
      </c>
      <c r="F28" s="17"/>
      <c r="G28" s="17"/>
      <c r="H28" s="1441">
        <f t="shared" si="3"/>
        <v>0</v>
      </c>
      <c r="I28" s="1441"/>
      <c r="J28" s="1441"/>
    </row>
    <row r="29" spans="2:10" ht="16.149999999999999" customHeight="1">
      <c r="B29" s="1436"/>
      <c r="C29" s="1447"/>
      <c r="D29" s="489" t="s">
        <v>2849</v>
      </c>
      <c r="E29" s="490" t="str">
        <f t="shared" si="2"/>
        <v/>
      </c>
      <c r="F29" s="17"/>
      <c r="G29" s="17"/>
      <c r="H29" s="1441">
        <f t="shared" si="3"/>
        <v>0</v>
      </c>
      <c r="I29" s="1441"/>
      <c r="J29" s="1441"/>
    </row>
    <row r="30" spans="2:10" ht="16.149999999999999" customHeight="1">
      <c r="B30" s="1436"/>
      <c r="C30" s="1447"/>
      <c r="D30" s="489" t="s">
        <v>2850</v>
      </c>
      <c r="E30" s="490" t="str">
        <f t="shared" si="2"/>
        <v/>
      </c>
      <c r="F30" s="17"/>
      <c r="G30" s="17"/>
      <c r="H30" s="1441">
        <f t="shared" si="3"/>
        <v>0</v>
      </c>
      <c r="I30" s="1441"/>
      <c r="J30" s="1441"/>
    </row>
    <row r="31" spans="2:10" ht="16.149999999999999" customHeight="1">
      <c r="B31" s="1436"/>
      <c r="C31" s="1447"/>
      <c r="D31" s="489" t="s">
        <v>2851</v>
      </c>
      <c r="E31" s="490" t="str">
        <f t="shared" si="2"/>
        <v/>
      </c>
      <c r="F31" s="17"/>
      <c r="G31" s="17"/>
      <c r="H31" s="1441">
        <f t="shared" si="3"/>
        <v>0</v>
      </c>
      <c r="I31" s="1441"/>
      <c r="J31" s="1441"/>
    </row>
    <row r="32" spans="2:10" ht="16.149999999999999" customHeight="1">
      <c r="B32" s="1436"/>
      <c r="C32" s="1448"/>
      <c r="D32" s="491" t="s">
        <v>2852</v>
      </c>
      <c r="E32" s="492" t="str">
        <f t="shared" si="2"/>
        <v/>
      </c>
      <c r="F32" s="18"/>
      <c r="G32" s="18"/>
      <c r="H32" s="1442">
        <f t="shared" si="3"/>
        <v>0</v>
      </c>
      <c r="I32" s="1442"/>
      <c r="J32" s="1442"/>
    </row>
    <row r="33" spans="2:13" ht="16.149999999999999" customHeight="1">
      <c r="B33" s="1436"/>
      <c r="C33" s="1444" t="s">
        <v>2853</v>
      </c>
      <c r="D33" s="487" t="s">
        <v>2854</v>
      </c>
      <c r="E33" s="488" t="str">
        <f t="shared" si="2"/>
        <v/>
      </c>
      <c r="F33" s="16"/>
      <c r="G33" s="16"/>
      <c r="H33" s="1440">
        <f t="shared" si="3"/>
        <v>0</v>
      </c>
      <c r="I33" s="1440"/>
      <c r="J33" s="1440"/>
    </row>
    <row r="34" spans="2:13" ht="16.149999999999999" customHeight="1">
      <c r="B34" s="1436"/>
      <c r="C34" s="1445"/>
      <c r="D34" s="491" t="s">
        <v>2855</v>
      </c>
      <c r="E34" s="492" t="str">
        <f t="shared" si="2"/>
        <v/>
      </c>
      <c r="F34" s="18"/>
      <c r="G34" s="18"/>
      <c r="H34" s="1442">
        <f t="shared" si="3"/>
        <v>0</v>
      </c>
      <c r="I34" s="1442"/>
      <c r="J34" s="1442"/>
    </row>
    <row r="35" spans="2:13" ht="16.149999999999999" customHeight="1">
      <c r="B35" s="1436"/>
      <c r="C35" s="1446" t="s">
        <v>2839</v>
      </c>
      <c r="D35" s="487" t="s">
        <v>2856</v>
      </c>
      <c r="E35" s="488" t="str">
        <f t="shared" si="2"/>
        <v/>
      </c>
      <c r="F35" s="16"/>
      <c r="G35" s="16"/>
      <c r="H35" s="1440">
        <f t="shared" si="3"/>
        <v>0</v>
      </c>
      <c r="I35" s="1440"/>
      <c r="J35" s="1440"/>
    </row>
    <row r="36" spans="2:13" ht="16.149999999999999" customHeight="1">
      <c r="B36" s="1436"/>
      <c r="C36" s="1453"/>
      <c r="D36" s="489" t="s">
        <v>2857</v>
      </c>
      <c r="E36" s="490" t="str">
        <f t="shared" si="2"/>
        <v/>
      </c>
      <c r="F36" s="17"/>
      <c r="G36" s="17"/>
      <c r="H36" s="1441">
        <f t="shared" si="3"/>
        <v>0</v>
      </c>
      <c r="I36" s="1441"/>
      <c r="J36" s="1441"/>
    </row>
    <row r="37" spans="2:13" ht="16.149999999999999" customHeight="1">
      <c r="B37" s="1436"/>
      <c r="C37" s="1453"/>
      <c r="D37" s="489" t="s">
        <v>2858</v>
      </c>
      <c r="E37" s="490" t="str">
        <f t="shared" si="2"/>
        <v/>
      </c>
      <c r="F37" s="17"/>
      <c r="G37" s="17"/>
      <c r="H37" s="1441">
        <f t="shared" si="3"/>
        <v>0</v>
      </c>
      <c r="I37" s="1441"/>
      <c r="J37" s="1441"/>
    </row>
    <row r="38" spans="2:13" ht="16.149999999999999" customHeight="1">
      <c r="B38" s="1436"/>
      <c r="C38" s="1454"/>
      <c r="D38" s="491" t="s">
        <v>2859</v>
      </c>
      <c r="E38" s="492" t="str">
        <f t="shared" si="2"/>
        <v/>
      </c>
      <c r="F38" s="18"/>
      <c r="G38" s="18"/>
      <c r="H38" s="1442">
        <f t="shared" si="3"/>
        <v>0</v>
      </c>
      <c r="I38" s="1442"/>
      <c r="J38" s="1442"/>
    </row>
    <row r="39" spans="2:13" ht="16.149999999999999" customHeight="1">
      <c r="B39" s="1436"/>
      <c r="C39" s="1455" t="s">
        <v>36</v>
      </c>
      <c r="D39" s="487" t="s">
        <v>2860</v>
      </c>
      <c r="E39" s="488" t="str">
        <f t="shared" si="2"/>
        <v/>
      </c>
      <c r="F39" s="16"/>
      <c r="G39" s="16"/>
      <c r="H39" s="1440">
        <f t="shared" si="3"/>
        <v>0</v>
      </c>
      <c r="I39" s="1440"/>
      <c r="J39" s="1440"/>
    </row>
    <row r="40" spans="2:13" ht="16.149999999999999" customHeight="1" thickBot="1">
      <c r="B40" s="1436"/>
      <c r="C40" s="1456"/>
      <c r="D40" s="491" t="s">
        <v>184</v>
      </c>
      <c r="E40" s="492" t="str">
        <f t="shared" si="2"/>
        <v/>
      </c>
      <c r="F40" s="18"/>
      <c r="G40" s="18"/>
      <c r="H40" s="1443">
        <f t="shared" si="3"/>
        <v>0</v>
      </c>
      <c r="I40" s="1443"/>
      <c r="J40" s="1443"/>
    </row>
    <row r="41" spans="2:13" ht="7.5" customHeight="1">
      <c r="B41" s="496"/>
      <c r="C41" s="497"/>
      <c r="D41" s="498"/>
      <c r="E41" s="499"/>
      <c r="F41" s="499"/>
      <c r="G41" s="499"/>
      <c r="H41" s="1457" t="s">
        <v>278</v>
      </c>
      <c r="I41" s="1459">
        <f>SUM(H23:J40)</f>
        <v>0</v>
      </c>
      <c r="J41" s="1460"/>
    </row>
    <row r="42" spans="2:13" ht="14.25" thickBot="1">
      <c r="C42" s="1181" t="s">
        <v>2861</v>
      </c>
      <c r="D42" s="1182"/>
      <c r="E42" s="500">
        <f>SUM(E7:E19,E23:E40)</f>
        <v>0</v>
      </c>
      <c r="F42" s="501"/>
      <c r="G42" s="501"/>
      <c r="H42" s="1458"/>
      <c r="I42" s="1461"/>
      <c r="J42" s="1462"/>
    </row>
    <row r="44" spans="2:13" ht="24" customHeight="1" thickBot="1">
      <c r="B44" s="1067" t="s">
        <v>2862</v>
      </c>
      <c r="C44" s="1067"/>
      <c r="D44" s="1067"/>
      <c r="G44" s="1463" t="s">
        <v>2863</v>
      </c>
      <c r="H44" s="1463"/>
      <c r="I44" s="1463"/>
      <c r="J44" s="1463"/>
    </row>
    <row r="45" spans="2:13" ht="18" customHeight="1" thickTop="1" thickBot="1">
      <c r="G45" s="502" t="s">
        <v>2864</v>
      </c>
      <c r="H45" s="1451">
        <f>IF(I20=0,0,I20/(I20+I41)*100)</f>
        <v>0</v>
      </c>
      <c r="I45" s="1452"/>
      <c r="J45" s="503" t="s">
        <v>33</v>
      </c>
      <c r="M45" s="6" t="s">
        <v>2795</v>
      </c>
    </row>
    <row r="46" spans="2:13" ht="14.25" thickTop="1">
      <c r="C46" s="498" t="s">
        <v>2865</v>
      </c>
    </row>
    <row r="47" spans="2:13">
      <c r="C47" s="498" t="s">
        <v>2866</v>
      </c>
    </row>
  </sheetData>
  <sheetProtection algorithmName="SHA-512" hashValue="a4NOMbd8pAnf87Jz8LeyWKGdsI+yzuyI39fSePviy5AAjY5sF2x++AKm94qtK4eN9Iyx0ndTTGT8kx9eZGuoNQ==" saltValue="d2qwJYuPqX3CcC32C/42Dg==" spinCount="100000" sheet="1" formatCells="0" selectLockedCells="1"/>
  <mergeCells count="55">
    <mergeCell ref="H45:I45"/>
    <mergeCell ref="C35:C38"/>
    <mergeCell ref="H35:J35"/>
    <mergeCell ref="H36:J36"/>
    <mergeCell ref="H37:J37"/>
    <mergeCell ref="H38:J38"/>
    <mergeCell ref="C39:C40"/>
    <mergeCell ref="H39:J39"/>
    <mergeCell ref="H40:J40"/>
    <mergeCell ref="H41:H42"/>
    <mergeCell ref="I41:J42"/>
    <mergeCell ref="C42:D42"/>
    <mergeCell ref="B44:D44"/>
    <mergeCell ref="G44:J44"/>
    <mergeCell ref="B21:B40"/>
    <mergeCell ref="H23:J23"/>
    <mergeCell ref="H26:J26"/>
    <mergeCell ref="H27:J27"/>
    <mergeCell ref="H29:J29"/>
    <mergeCell ref="H30:J30"/>
    <mergeCell ref="H31:J31"/>
    <mergeCell ref="H32:J32"/>
    <mergeCell ref="C33:C34"/>
    <mergeCell ref="H33:J33"/>
    <mergeCell ref="H34:J34"/>
    <mergeCell ref="H13:J13"/>
    <mergeCell ref="H14:J14"/>
    <mergeCell ref="C21:D22"/>
    <mergeCell ref="H21:J21"/>
    <mergeCell ref="H22:J22"/>
    <mergeCell ref="C23:C32"/>
    <mergeCell ref="H28:J28"/>
    <mergeCell ref="C17:C19"/>
    <mergeCell ref="H17:J17"/>
    <mergeCell ref="H18:J18"/>
    <mergeCell ref="H19:J19"/>
    <mergeCell ref="I20:J20"/>
    <mergeCell ref="H24:J24"/>
    <mergeCell ref="H25:J25"/>
    <mergeCell ref="C15:C16"/>
    <mergeCell ref="H15:J15"/>
    <mergeCell ref="H16:J16"/>
    <mergeCell ref="B3:J3"/>
    <mergeCell ref="B5:B19"/>
    <mergeCell ref="C5:D6"/>
    <mergeCell ref="H5:J5"/>
    <mergeCell ref="H6:J6"/>
    <mergeCell ref="C7:C9"/>
    <mergeCell ref="H7:J7"/>
    <mergeCell ref="H8:J8"/>
    <mergeCell ref="H9:J9"/>
    <mergeCell ref="C10:C14"/>
    <mergeCell ref="H10:J10"/>
    <mergeCell ref="H11:J11"/>
    <mergeCell ref="H12:J12"/>
  </mergeCells>
  <phoneticPr fontId="67"/>
  <dataValidations count="1">
    <dataValidation type="list" allowBlank="1" showInputMessage="1" showErrorMessage="1" sqref="F6" xr:uid="{2F468324-8DAB-4653-885D-955BCB149104}">
      <formula1>"kg/h,MJ/N㎥"</formula1>
    </dataValidation>
  </dataValidations>
  <printOptions horizontalCentered="1"/>
  <pageMargins left="0.70866141732283472" right="0.70866141732283472" top="0.74803149606299213" bottom="0.74803149606299213" header="0.31496062992125984" footer="0.31496062992125984"/>
  <pageSetup paperSize="9" orientation="portrait" blackAndWhite="1"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59E4B-F245-4C55-B09F-40C7A49D6055}">
  <sheetPr codeName="Sheet6">
    <tabColor rgb="FFFFFF66"/>
  </sheetPr>
  <dimension ref="B1:BL124"/>
  <sheetViews>
    <sheetView view="pageBreakPreview" zoomScale="115" zoomScaleNormal="100" zoomScaleSheetLayoutView="115" workbookViewId="0">
      <selection activeCell="K3" sqref="K3:L3"/>
    </sheetView>
  </sheetViews>
  <sheetFormatPr defaultColWidth="8.875" defaultRowHeight="13.5"/>
  <cols>
    <col min="1" max="1" width="1.5" style="1" customWidth="1"/>
    <col min="2" max="2" width="1.375" style="1" customWidth="1"/>
    <col min="3" max="4" width="10.75" style="1" customWidth="1"/>
    <col min="5" max="10" width="10.5" style="1" customWidth="1"/>
    <col min="11" max="12" width="0.625" style="1" customWidth="1"/>
    <col min="13" max="13" width="0" style="409" hidden="1" customWidth="1"/>
    <col min="14" max="14" width="0" style="1" hidden="1" customWidth="1"/>
    <col min="15" max="15" width="9.125" style="1" hidden="1" customWidth="1"/>
    <col min="16" max="49" width="0" style="1" hidden="1" customWidth="1"/>
    <col min="50" max="50" width="8.875" style="1"/>
    <col min="51" max="52" width="0" style="1" hidden="1" customWidth="1"/>
    <col min="53" max="53" width="1.5" style="1" hidden="1" customWidth="1"/>
    <col min="54" max="54" width="1.375" style="1" hidden="1" customWidth="1"/>
    <col min="55" max="56" width="10.75" style="1" hidden="1" customWidth="1"/>
    <col min="57" max="62" width="10.5" style="1" hidden="1" customWidth="1"/>
    <col min="63" max="64" width="0.625" style="1" hidden="1" customWidth="1"/>
    <col min="65" max="69" width="0" style="1" hidden="1" customWidth="1"/>
    <col min="70" max="16384" width="8.875" style="1"/>
  </cols>
  <sheetData>
    <row r="1" spans="2:64">
      <c r="B1" s="1" t="s">
        <v>264</v>
      </c>
      <c r="L1" s="6"/>
      <c r="M1" s="245"/>
      <c r="N1" s="6"/>
      <c r="O1" s="246"/>
      <c r="P1" s="246"/>
      <c r="Q1" s="246"/>
      <c r="R1" s="246"/>
      <c r="S1" s="246"/>
      <c r="T1" s="6"/>
      <c r="U1" s="6"/>
      <c r="V1" s="6"/>
      <c r="W1" s="6"/>
      <c r="X1" s="6"/>
      <c r="Y1" s="6"/>
      <c r="Z1" s="6"/>
      <c r="AA1" s="4"/>
      <c r="AB1" s="4"/>
      <c r="AC1" s="4"/>
      <c r="BB1" s="1" t="s">
        <v>264</v>
      </c>
      <c r="BL1" s="6"/>
    </row>
    <row r="2" spans="2:64" ht="7.9" hidden="1" customHeight="1">
      <c r="D2" s="453"/>
      <c r="E2" s="453"/>
      <c r="F2" s="459"/>
      <c r="G2" s="453"/>
      <c r="H2" s="453"/>
      <c r="I2" s="453"/>
      <c r="J2" s="453"/>
      <c r="K2" s="453"/>
      <c r="L2" s="454"/>
      <c r="M2" s="504"/>
      <c r="N2" s="454"/>
      <c r="O2" s="505"/>
      <c r="P2" s="505"/>
      <c r="Q2" s="505"/>
      <c r="R2" s="505"/>
      <c r="S2" s="505"/>
      <c r="T2" s="454"/>
      <c r="U2" s="454"/>
      <c r="V2" s="454"/>
      <c r="W2" s="454"/>
      <c r="X2" s="454"/>
      <c r="Y2" s="454"/>
      <c r="Z2" s="454"/>
      <c r="AA2" s="458"/>
      <c r="AB2" s="458"/>
      <c r="AC2" s="458"/>
      <c r="BD2" s="453"/>
      <c r="BE2" s="453"/>
      <c r="BF2" s="459"/>
      <c r="BG2" s="453"/>
      <c r="BH2" s="453"/>
      <c r="BI2" s="453"/>
      <c r="BJ2" s="453"/>
      <c r="BK2" s="453"/>
      <c r="BL2" s="454"/>
    </row>
    <row r="3" spans="2:64">
      <c r="D3" s="991" t="s">
        <v>30</v>
      </c>
      <c r="E3" s="991"/>
      <c r="F3" s="991"/>
      <c r="G3" s="1473" t="str">
        <f>IF(E15="","",(J18+J24+J30+J36+J42+J48+J54+J60+J66+J72))</f>
        <v/>
      </c>
      <c r="H3" s="1473"/>
      <c r="I3" s="1" t="s">
        <v>32</v>
      </c>
      <c r="L3" s="6"/>
      <c r="M3" s="245"/>
      <c r="N3" s="6"/>
      <c r="O3" s="246"/>
      <c r="P3" s="246"/>
      <c r="Q3" s="246"/>
      <c r="R3" s="246"/>
      <c r="S3" s="246"/>
      <c r="T3" s="6"/>
      <c r="U3" s="6"/>
      <c r="V3" s="6"/>
      <c r="W3" s="6"/>
      <c r="X3" s="6"/>
      <c r="Y3" s="6"/>
      <c r="Z3" s="6"/>
      <c r="AA3" s="4"/>
      <c r="AB3" s="4"/>
      <c r="AC3" s="4"/>
      <c r="BD3" s="991" t="s">
        <v>30</v>
      </c>
      <c r="BE3" s="991"/>
      <c r="BF3" s="991"/>
      <c r="BG3" s="1473">
        <f>IF(BE15="","",(BJ18+BJ24+BJ30+BJ36+BJ42+BJ48+BJ54+BJ60+BJ66+BJ72))</f>
        <v>192000</v>
      </c>
      <c r="BH3" s="1473"/>
      <c r="BI3" s="1" t="s">
        <v>32</v>
      </c>
      <c r="BL3" s="6"/>
    </row>
    <row r="4" spans="2:64" ht="2.25" customHeight="1">
      <c r="G4" s="506"/>
      <c r="H4" s="506"/>
      <c r="L4" s="6"/>
      <c r="M4" s="245"/>
      <c r="N4" s="6"/>
      <c r="O4" s="246"/>
      <c r="P4" s="246"/>
      <c r="Q4" s="246"/>
      <c r="R4" s="246"/>
      <c r="S4" s="246"/>
      <c r="T4" s="6"/>
      <c r="U4" s="6"/>
      <c r="V4" s="6"/>
      <c r="W4" s="6"/>
      <c r="X4" s="6"/>
      <c r="Y4" s="6"/>
      <c r="Z4" s="6"/>
      <c r="AA4" s="4"/>
      <c r="AB4" s="4"/>
      <c r="AC4" s="4"/>
      <c r="BG4" s="506"/>
      <c r="BH4" s="506"/>
      <c r="BL4" s="6"/>
    </row>
    <row r="5" spans="2:64">
      <c r="D5" s="1336" t="s">
        <v>2729</v>
      </c>
      <c r="E5" s="1336"/>
      <c r="F5" s="1336"/>
      <c r="G5" s="1473" t="str">
        <f>IF(E76="","",SUM(J79,J85,J91,J97,J103))</f>
        <v/>
      </c>
      <c r="H5" s="1474"/>
      <c r="I5" s="1" t="s">
        <v>32</v>
      </c>
      <c r="L5" s="6"/>
      <c r="M5" s="245"/>
      <c r="N5" s="6"/>
      <c r="O5" s="246"/>
      <c r="P5" s="246"/>
      <c r="Q5" s="246"/>
      <c r="R5" s="246"/>
      <c r="S5" s="246"/>
      <c r="T5" s="6"/>
      <c r="U5" s="6"/>
      <c r="V5" s="6"/>
      <c r="W5" s="6"/>
      <c r="X5" s="6"/>
      <c r="Y5" s="6"/>
      <c r="Z5" s="6"/>
      <c r="AA5" s="4"/>
      <c r="AB5" s="4"/>
      <c r="AC5" s="4"/>
      <c r="BD5" s="1336" t="s">
        <v>2729</v>
      </c>
      <c r="BE5" s="1336"/>
      <c r="BF5" s="1336"/>
      <c r="BG5" s="1473">
        <f>IF(BE76="","",SUM(BJ79,BJ85,BJ91,BJ97,BJ103))</f>
        <v>31200</v>
      </c>
      <c r="BH5" s="1474"/>
      <c r="BI5" s="1" t="s">
        <v>32</v>
      </c>
      <c r="BL5" s="6"/>
    </row>
    <row r="6" spans="2:64" ht="2.25" customHeight="1">
      <c r="G6" s="506"/>
      <c r="H6" s="506"/>
      <c r="L6" s="6"/>
      <c r="M6" s="245"/>
      <c r="N6" s="6"/>
      <c r="O6" s="246"/>
      <c r="P6" s="246"/>
      <c r="Q6" s="246"/>
      <c r="R6" s="246"/>
      <c r="S6" s="246"/>
      <c r="T6" s="6"/>
      <c r="U6" s="6"/>
      <c r="V6" s="6"/>
      <c r="W6" s="6"/>
      <c r="X6" s="6"/>
      <c r="Y6" s="6"/>
      <c r="Z6" s="6"/>
      <c r="AA6" s="4"/>
      <c r="AB6" s="4"/>
      <c r="AC6" s="4"/>
      <c r="BG6" s="506"/>
      <c r="BH6" s="506"/>
      <c r="BL6" s="6"/>
    </row>
    <row r="7" spans="2:64">
      <c r="D7" s="991" t="s">
        <v>31</v>
      </c>
      <c r="E7" s="991"/>
      <c r="F7" s="991"/>
      <c r="G7" s="1479" t="str">
        <f>IF(E15="","",G3-G5)</f>
        <v/>
      </c>
      <c r="H7" s="1479"/>
      <c r="I7" s="1" t="s">
        <v>32</v>
      </c>
      <c r="L7" s="6"/>
      <c r="M7" s="245"/>
      <c r="N7" s="6"/>
      <c r="O7" s="246"/>
      <c r="P7" s="246"/>
      <c r="Q7" s="246"/>
      <c r="R7" s="246"/>
      <c r="S7" s="246"/>
      <c r="T7" s="6"/>
      <c r="U7" s="6"/>
      <c r="V7" s="6"/>
      <c r="W7" s="6"/>
      <c r="X7" s="6"/>
      <c r="Y7" s="6"/>
      <c r="Z7" s="6"/>
      <c r="AA7" s="4"/>
      <c r="AB7" s="4"/>
      <c r="AC7" s="4"/>
      <c r="BD7" s="991" t="s">
        <v>31</v>
      </c>
      <c r="BE7" s="991"/>
      <c r="BF7" s="991"/>
      <c r="BG7" s="1479">
        <f>IF(BE15="","",BG3-BG5)</f>
        <v>160800</v>
      </c>
      <c r="BH7" s="1479"/>
      <c r="BI7" s="1" t="s">
        <v>32</v>
      </c>
      <c r="BL7" s="6"/>
    </row>
    <row r="8" spans="2:64" s="25" customFormat="1" ht="6.6" customHeight="1">
      <c r="G8" s="507"/>
      <c r="H8" s="507"/>
      <c r="L8" s="253"/>
      <c r="M8" s="508"/>
      <c r="N8" s="253"/>
      <c r="O8" s="254"/>
      <c r="P8" s="254"/>
      <c r="Q8" s="254"/>
      <c r="R8" s="254"/>
      <c r="S8" s="254"/>
      <c r="T8" s="253"/>
      <c r="U8" s="253"/>
      <c r="V8" s="253"/>
      <c r="W8" s="253"/>
      <c r="X8" s="253"/>
      <c r="Y8" s="253"/>
      <c r="Z8" s="253"/>
      <c r="AA8" s="255"/>
      <c r="AB8" s="255"/>
      <c r="AC8" s="255"/>
      <c r="BG8" s="507"/>
      <c r="BH8" s="507"/>
      <c r="BL8" s="253"/>
    </row>
    <row r="9" spans="2:64">
      <c r="B9" s="453" t="s">
        <v>2728</v>
      </c>
      <c r="E9" s="453"/>
      <c r="F9" s="453"/>
      <c r="G9" s="453"/>
      <c r="H9" s="453"/>
      <c r="L9" s="6"/>
      <c r="M9" s="245"/>
      <c r="N9" s="6"/>
      <c r="O9" s="246"/>
      <c r="P9" s="246"/>
      <c r="Q9" s="246"/>
      <c r="R9" s="246"/>
      <c r="S9" s="246"/>
      <c r="T9" s="6"/>
      <c r="U9" s="6"/>
      <c r="V9" s="6"/>
      <c r="W9" s="6"/>
      <c r="X9" s="6"/>
      <c r="Y9" s="6"/>
      <c r="Z9" s="6"/>
      <c r="AA9" s="4"/>
      <c r="AB9" s="4"/>
      <c r="AC9" s="4"/>
      <c r="BB9" s="453" t="s">
        <v>2728</v>
      </c>
      <c r="BE9" s="453"/>
      <c r="BF9" s="453"/>
      <c r="BG9" s="453"/>
      <c r="BH9" s="453"/>
      <c r="BL9" s="6"/>
    </row>
    <row r="10" spans="2:64">
      <c r="F10" s="348"/>
      <c r="G10" s="509" t="str">
        <f>IF(G5="","",ROUND(G5/G3*100,2))</f>
        <v/>
      </c>
      <c r="H10" s="510" t="s">
        <v>33</v>
      </c>
      <c r="L10" s="6"/>
      <c r="M10" s="245"/>
      <c r="N10" s="6"/>
      <c r="O10" s="246"/>
      <c r="P10" s="246"/>
      <c r="Q10" s="246"/>
      <c r="R10" s="246"/>
      <c r="S10" s="246"/>
      <c r="T10" s="6"/>
      <c r="U10" s="6"/>
      <c r="V10" s="6"/>
      <c r="W10" s="455"/>
      <c r="X10" s="6"/>
      <c r="Y10" s="6"/>
      <c r="Z10" s="6"/>
      <c r="AA10" s="4"/>
      <c r="AB10" s="4"/>
      <c r="AC10" s="4"/>
      <c r="BF10" s="348"/>
      <c r="BG10" s="509">
        <f>IF(BG5="","",ROUND(BG5/BG3*100,2))</f>
        <v>16.25</v>
      </c>
      <c r="BH10" s="510" t="s">
        <v>33</v>
      </c>
      <c r="BL10" s="6"/>
    </row>
    <row r="11" spans="2:64" ht="16.149999999999999" hidden="1" customHeight="1">
      <c r="F11" s="246" t="str">
        <f>IF(G10="","",IF(G10&gt;=100,"申請要件を満たさないため申請不可","  "))</f>
        <v/>
      </c>
      <c r="G11" s="511"/>
      <c r="H11" s="447"/>
      <c r="L11" s="6"/>
      <c r="M11" s="245"/>
      <c r="N11" s="6"/>
      <c r="O11" s="246"/>
      <c r="P11" s="246"/>
      <c r="Q11" s="246"/>
      <c r="R11" s="246"/>
      <c r="S11" s="246"/>
      <c r="T11" s="6"/>
      <c r="U11" s="6"/>
      <c r="V11" s="6"/>
      <c r="W11" s="6"/>
      <c r="X11" s="6"/>
      <c r="Y11" s="6"/>
      <c r="Z11" s="6"/>
      <c r="AA11" s="4"/>
      <c r="AB11" s="4"/>
      <c r="AC11" s="4"/>
      <c r="BF11" s="246" t="str">
        <f>IF(BG10="","",IF(BG10&gt;=100,"申請要件を満たさないため申請不可","  "))</f>
        <v xml:space="preserve">  </v>
      </c>
      <c r="BG11" s="511"/>
      <c r="BH11" s="447"/>
      <c r="BL11" s="6"/>
    </row>
    <row r="12" spans="2:64" ht="9" customHeight="1">
      <c r="E12" s="25"/>
      <c r="F12" s="25"/>
      <c r="G12" s="511"/>
      <c r="H12" s="512"/>
      <c r="L12" s="6"/>
      <c r="M12" s="245"/>
      <c r="N12" s="6"/>
      <c r="O12" s="246"/>
      <c r="P12" s="246"/>
      <c r="Q12" s="246"/>
      <c r="R12" s="246"/>
      <c r="S12" s="246"/>
      <c r="T12" s="6"/>
      <c r="U12" s="6"/>
      <c r="V12" s="6"/>
      <c r="W12" s="6"/>
      <c r="X12" s="6"/>
      <c r="Y12" s="6"/>
      <c r="Z12" s="6"/>
      <c r="AA12" s="4"/>
      <c r="AB12" s="4"/>
      <c r="AC12" s="4"/>
      <c r="BE12" s="25"/>
      <c r="BF12" s="25"/>
      <c r="BG12" s="511"/>
      <c r="BH12" s="512"/>
      <c r="BL12" s="6"/>
    </row>
    <row r="13" spans="2:64" ht="16.149999999999999" customHeight="1">
      <c r="B13" s="1" t="s">
        <v>2727</v>
      </c>
      <c r="J13" s="330" t="s">
        <v>2722</v>
      </c>
      <c r="L13" s="6"/>
      <c r="M13" s="245"/>
      <c r="N13" s="6"/>
      <c r="O13" s="246"/>
      <c r="P13" s="246"/>
      <c r="Q13" s="246"/>
      <c r="R13" s="246"/>
      <c r="S13" s="246"/>
      <c r="T13" s="6"/>
      <c r="U13" s="6"/>
      <c r="V13" s="6"/>
      <c r="W13" s="6"/>
      <c r="X13" s="6"/>
      <c r="Y13" s="6"/>
      <c r="Z13" s="6"/>
      <c r="AA13" s="4"/>
      <c r="AB13" s="4"/>
      <c r="AC13" s="4"/>
      <c r="BB13" s="1" t="s">
        <v>2727</v>
      </c>
      <c r="BJ13" s="330" t="s">
        <v>2722</v>
      </c>
      <c r="BL13" s="6"/>
    </row>
    <row r="14" spans="2:64" ht="16.149999999999999" customHeight="1">
      <c r="C14" s="1181" t="s">
        <v>2744</v>
      </c>
      <c r="D14" s="1183"/>
      <c r="E14" s="15" t="s">
        <v>18</v>
      </c>
      <c r="F14" s="15" t="s">
        <v>19</v>
      </c>
      <c r="G14" s="15" t="s">
        <v>2726</v>
      </c>
      <c r="H14" s="15" t="s">
        <v>21</v>
      </c>
      <c r="I14" s="15" t="s">
        <v>22</v>
      </c>
      <c r="J14" s="15" t="s">
        <v>2725</v>
      </c>
      <c r="L14" s="6"/>
      <c r="M14" s="245"/>
      <c r="N14" s="6"/>
      <c r="O14" s="246"/>
      <c r="P14" s="246"/>
      <c r="Q14" s="246"/>
      <c r="R14" s="246"/>
      <c r="S14" s="246"/>
      <c r="T14" s="6"/>
      <c r="U14" s="6"/>
      <c r="V14" s="6"/>
      <c r="W14" s="6"/>
      <c r="X14" s="6"/>
      <c r="Y14" s="6"/>
      <c r="Z14" s="6"/>
      <c r="AA14" s="4"/>
      <c r="AB14" s="4"/>
      <c r="AC14" s="4"/>
      <c r="BC14" s="1181"/>
      <c r="BD14" s="1183"/>
      <c r="BE14" s="15" t="s">
        <v>18</v>
      </c>
      <c r="BF14" s="15" t="s">
        <v>19</v>
      </c>
      <c r="BG14" s="15" t="s">
        <v>2726</v>
      </c>
      <c r="BH14" s="15" t="s">
        <v>21</v>
      </c>
      <c r="BI14" s="15" t="s">
        <v>22</v>
      </c>
      <c r="BJ14" s="15" t="s">
        <v>2725</v>
      </c>
      <c r="BL14" s="6"/>
    </row>
    <row r="15" spans="2:64" ht="16.149999999999999" customHeight="1" thickBot="1">
      <c r="C15" s="1466" t="str">
        <f>IF('共通１ー１（基本情報（１）～（11））'!C122="","",'共通１ー１（基本情報（１）～（11））'!C122)</f>
        <v/>
      </c>
      <c r="D15" s="1467"/>
      <c r="E15" s="247"/>
      <c r="F15" s="247"/>
      <c r="G15" s="247"/>
      <c r="H15" s="247"/>
      <c r="I15" s="247"/>
      <c r="J15" s="247"/>
      <c r="L15" s="6"/>
      <c r="M15" s="6"/>
      <c r="N15" s="6"/>
      <c r="O15" s="246"/>
      <c r="P15" s="246"/>
      <c r="Q15" s="246"/>
      <c r="R15" s="246"/>
      <c r="S15" s="246"/>
      <c r="T15" s="6"/>
      <c r="U15" s="6"/>
      <c r="V15" s="6"/>
      <c r="W15" s="6"/>
      <c r="X15" s="6"/>
      <c r="Y15" s="6"/>
      <c r="Z15" s="6"/>
      <c r="AA15" s="4"/>
      <c r="AB15" s="4"/>
      <c r="AC15" s="4"/>
      <c r="BC15" s="1466" t="str">
        <f>IF('[6]第４号（太陽光,蓄電池）'!BE49="","",'[6]第４号（太陽光,蓄電池）'!BE49)</f>
        <v>■■株式会社　○○営業所</v>
      </c>
      <c r="BD15" s="1467"/>
      <c r="BE15" s="514">
        <v>7000</v>
      </c>
      <c r="BF15" s="514">
        <v>8000</v>
      </c>
      <c r="BG15" s="514">
        <v>9000</v>
      </c>
      <c r="BH15" s="514">
        <v>10000</v>
      </c>
      <c r="BI15" s="514">
        <v>11000</v>
      </c>
      <c r="BJ15" s="514">
        <v>10000</v>
      </c>
      <c r="BL15" s="6"/>
    </row>
    <row r="16" spans="2:64" ht="16.149999999999999" customHeight="1" thickTop="1">
      <c r="C16" s="1475"/>
      <c r="D16" s="1476"/>
      <c r="E16" s="249" t="s">
        <v>24</v>
      </c>
      <c r="F16" s="249" t="s">
        <v>25</v>
      </c>
      <c r="G16" s="249" t="s">
        <v>26</v>
      </c>
      <c r="H16" s="249" t="s">
        <v>27</v>
      </c>
      <c r="I16" s="249" t="s">
        <v>28</v>
      </c>
      <c r="J16" s="249" t="s">
        <v>29</v>
      </c>
      <c r="L16" s="6"/>
      <c r="M16" s="245"/>
      <c r="N16" s="6"/>
      <c r="O16" s="246"/>
      <c r="P16" s="246"/>
      <c r="Q16" s="246"/>
      <c r="R16" s="246"/>
      <c r="S16" s="246"/>
      <c r="T16" s="6"/>
      <c r="U16" s="6"/>
      <c r="V16" s="6"/>
      <c r="W16" s="6"/>
      <c r="X16" s="6"/>
      <c r="Y16" s="6"/>
      <c r="Z16" s="6"/>
      <c r="AA16" s="4"/>
      <c r="AB16" s="4"/>
      <c r="AC16" s="4"/>
      <c r="BC16" s="1475"/>
      <c r="BD16" s="1476"/>
      <c r="BE16" s="249" t="s">
        <v>24</v>
      </c>
      <c r="BF16" s="249" t="s">
        <v>25</v>
      </c>
      <c r="BG16" s="249" t="s">
        <v>26</v>
      </c>
      <c r="BH16" s="249" t="s">
        <v>27</v>
      </c>
      <c r="BI16" s="249" t="s">
        <v>28</v>
      </c>
      <c r="BJ16" s="249" t="s">
        <v>29</v>
      </c>
      <c r="BL16" s="6"/>
    </row>
    <row r="17" spans="3:64" ht="16.149999999999999" customHeight="1">
      <c r="C17" s="1477"/>
      <c r="D17" s="1478"/>
      <c r="E17" s="247"/>
      <c r="F17" s="247"/>
      <c r="G17" s="247"/>
      <c r="H17" s="247"/>
      <c r="I17" s="247"/>
      <c r="J17" s="247"/>
      <c r="L17" s="6"/>
      <c r="M17" s="245"/>
      <c r="N17" s="6"/>
      <c r="O17" s="246"/>
      <c r="P17" s="246"/>
      <c r="Q17" s="246"/>
      <c r="R17" s="246"/>
      <c r="S17" s="246"/>
      <c r="T17" s="6"/>
      <c r="U17" s="6"/>
      <c r="V17" s="6"/>
      <c r="W17" s="6"/>
      <c r="X17" s="6"/>
      <c r="Y17" s="6"/>
      <c r="Z17" s="6"/>
      <c r="AA17" s="4"/>
      <c r="AB17" s="4"/>
      <c r="AC17" s="4"/>
      <c r="BC17" s="1477"/>
      <c r="BD17" s="1478"/>
      <c r="BE17" s="514">
        <v>9000</v>
      </c>
      <c r="BF17" s="514">
        <v>8000</v>
      </c>
      <c r="BG17" s="514">
        <v>7000</v>
      </c>
      <c r="BH17" s="514">
        <v>6000</v>
      </c>
      <c r="BI17" s="514">
        <v>5000</v>
      </c>
      <c r="BJ17" s="514">
        <v>6000</v>
      </c>
      <c r="BL17" s="6"/>
    </row>
    <row r="18" spans="3:64" ht="16.149999999999999" customHeight="1">
      <c r="C18" s="323"/>
      <c r="D18" s="427"/>
      <c r="E18" s="296"/>
      <c r="F18" s="296"/>
      <c r="G18" s="296"/>
      <c r="H18" s="295" t="s">
        <v>2724</v>
      </c>
      <c r="I18" s="294"/>
      <c r="J18" s="252" t="str">
        <f>IF(E15="","0",SUM(E15:J15,E17:J17))</f>
        <v>0</v>
      </c>
      <c r="L18" s="6"/>
      <c r="M18" s="245"/>
      <c r="N18" s="6"/>
      <c r="O18" s="246"/>
      <c r="P18" s="246"/>
      <c r="Q18" s="246"/>
      <c r="R18" s="246"/>
      <c r="S18" s="246"/>
      <c r="T18" s="6"/>
      <c r="U18" s="6"/>
      <c r="V18" s="6"/>
      <c r="W18" s="6"/>
      <c r="X18" s="6"/>
      <c r="Y18" s="6"/>
      <c r="Z18" s="6"/>
      <c r="AA18" s="4"/>
      <c r="AB18" s="4"/>
      <c r="AC18" s="4"/>
      <c r="BC18" s="323"/>
      <c r="BD18" s="427"/>
      <c r="BE18" s="296"/>
      <c r="BF18" s="296"/>
      <c r="BG18" s="296"/>
      <c r="BH18" s="295" t="s">
        <v>2724</v>
      </c>
      <c r="BI18" s="294"/>
      <c r="BJ18" s="252">
        <f>IF(BE15="","0",SUM(BE15:BJ15,BE17:BJ17))</f>
        <v>96000</v>
      </c>
      <c r="BL18" s="6"/>
    </row>
    <row r="19" spans="3:64" ht="16.149999999999999" customHeight="1">
      <c r="C19" s="427"/>
      <c r="D19" s="427"/>
      <c r="E19" s="515"/>
      <c r="F19" s="515"/>
      <c r="G19" s="515"/>
      <c r="H19" s="515"/>
      <c r="I19" s="515"/>
      <c r="J19" s="515"/>
      <c r="L19" s="6"/>
      <c r="M19" s="245"/>
      <c r="N19" s="6"/>
      <c r="O19" s="246"/>
      <c r="P19" s="246"/>
      <c r="Q19" s="246"/>
      <c r="R19" s="246"/>
      <c r="S19" s="246"/>
      <c r="T19" s="6"/>
      <c r="U19" s="6"/>
      <c r="V19" s="6"/>
      <c r="W19" s="6"/>
      <c r="X19" s="6"/>
      <c r="Y19" s="6"/>
      <c r="Z19" s="6"/>
      <c r="AA19" s="4"/>
      <c r="AB19" s="4"/>
      <c r="AC19" s="4"/>
      <c r="BC19" s="427"/>
      <c r="BD19" s="427"/>
      <c r="BE19" s="515"/>
      <c r="BF19" s="515"/>
      <c r="BG19" s="515"/>
      <c r="BH19" s="515"/>
      <c r="BI19" s="515"/>
      <c r="BJ19" s="515"/>
      <c r="BL19" s="6"/>
    </row>
    <row r="20" spans="3:64" ht="16.149999999999999" customHeight="1">
      <c r="C20" s="1181" t="s">
        <v>2744</v>
      </c>
      <c r="D20" s="1183"/>
      <c r="E20" s="15" t="s">
        <v>18</v>
      </c>
      <c r="F20" s="15" t="s">
        <v>19</v>
      </c>
      <c r="G20" s="15" t="s">
        <v>2726</v>
      </c>
      <c r="H20" s="15" t="s">
        <v>21</v>
      </c>
      <c r="I20" s="15" t="s">
        <v>22</v>
      </c>
      <c r="J20" s="15" t="s">
        <v>2725</v>
      </c>
      <c r="L20" s="6"/>
      <c r="M20" s="6"/>
      <c r="N20" s="6"/>
      <c r="O20" s="246"/>
      <c r="P20" s="246"/>
      <c r="Q20" s="246"/>
      <c r="R20" s="246"/>
      <c r="S20" s="246"/>
      <c r="T20" s="6"/>
      <c r="U20" s="6"/>
      <c r="V20" s="6"/>
      <c r="W20" s="6"/>
      <c r="X20" s="6"/>
      <c r="Y20" s="6"/>
      <c r="Z20" s="6"/>
      <c r="AA20" s="4"/>
      <c r="AB20" s="4"/>
      <c r="AC20" s="4"/>
      <c r="BC20" s="1181"/>
      <c r="BD20" s="1183"/>
      <c r="BE20" s="15" t="s">
        <v>18</v>
      </c>
      <c r="BF20" s="15" t="s">
        <v>19</v>
      </c>
      <c r="BG20" s="15" t="s">
        <v>2726</v>
      </c>
      <c r="BH20" s="15" t="s">
        <v>21</v>
      </c>
      <c r="BI20" s="15" t="s">
        <v>22</v>
      </c>
      <c r="BJ20" s="15" t="s">
        <v>2725</v>
      </c>
      <c r="BL20" s="6"/>
    </row>
    <row r="21" spans="3:64" ht="16.149999999999999" customHeight="1" thickBot="1">
      <c r="C21" s="1466" t="str">
        <f>IF('共通１ー１（基本情報（１）～（11））'!C131="","",'共通１ー１（基本情報（１）～（11））'!C131)</f>
        <v/>
      </c>
      <c r="D21" s="1467"/>
      <c r="E21" s="247"/>
      <c r="F21" s="247"/>
      <c r="G21" s="247"/>
      <c r="H21" s="247"/>
      <c r="I21" s="247"/>
      <c r="J21" s="247"/>
      <c r="L21" s="6"/>
      <c r="M21" s="6"/>
      <c r="N21" s="6"/>
      <c r="O21" s="246"/>
      <c r="P21" s="246"/>
      <c r="Q21" s="246"/>
      <c r="R21" s="246"/>
      <c r="S21" s="246"/>
      <c r="T21" s="6"/>
      <c r="U21" s="6"/>
      <c r="V21" s="6"/>
      <c r="W21" s="6"/>
      <c r="X21" s="6"/>
      <c r="Y21" s="6"/>
      <c r="Z21" s="6"/>
      <c r="AA21" s="4"/>
      <c r="AB21" s="4"/>
      <c r="AC21" s="4"/>
      <c r="BC21" s="1466" t="str">
        <f>IF('[6]第４号（太陽光,蓄電池）'!BE55="","",'[6]第４号（太陽光,蓄電池）'!BE55)</f>
        <v>■■株式会社　本社ビル</v>
      </c>
      <c r="BD21" s="1467"/>
      <c r="BE21" s="514">
        <v>7000</v>
      </c>
      <c r="BF21" s="514">
        <v>8000</v>
      </c>
      <c r="BG21" s="514">
        <v>9000</v>
      </c>
      <c r="BH21" s="514">
        <v>10000</v>
      </c>
      <c r="BI21" s="514">
        <v>11000</v>
      </c>
      <c r="BJ21" s="514">
        <v>10000</v>
      </c>
      <c r="BL21" s="6"/>
    </row>
    <row r="22" spans="3:64" ht="16.149999999999999" customHeight="1" thickTop="1">
      <c r="C22" s="1475"/>
      <c r="D22" s="1476"/>
      <c r="E22" s="249" t="s">
        <v>24</v>
      </c>
      <c r="F22" s="249" t="s">
        <v>25</v>
      </c>
      <c r="G22" s="249" t="s">
        <v>26</v>
      </c>
      <c r="H22" s="249" t="s">
        <v>27</v>
      </c>
      <c r="I22" s="249" t="s">
        <v>28</v>
      </c>
      <c r="J22" s="249" t="s">
        <v>29</v>
      </c>
      <c r="L22" s="6"/>
      <c r="M22" s="6"/>
      <c r="N22" s="6"/>
      <c r="O22" s="246"/>
      <c r="P22" s="246"/>
      <c r="Q22" s="246"/>
      <c r="R22" s="246"/>
      <c r="S22" s="246"/>
      <c r="T22" s="6"/>
      <c r="U22" s="6"/>
      <c r="V22" s="6"/>
      <c r="W22" s="6"/>
      <c r="X22" s="6"/>
      <c r="Y22" s="6"/>
      <c r="Z22" s="6"/>
      <c r="AA22" s="4"/>
      <c r="AB22" s="4"/>
      <c r="AC22" s="4"/>
      <c r="BC22" s="1475"/>
      <c r="BD22" s="1476"/>
      <c r="BE22" s="249" t="s">
        <v>24</v>
      </c>
      <c r="BF22" s="249" t="s">
        <v>25</v>
      </c>
      <c r="BG22" s="249" t="s">
        <v>26</v>
      </c>
      <c r="BH22" s="249" t="s">
        <v>27</v>
      </c>
      <c r="BI22" s="249" t="s">
        <v>28</v>
      </c>
      <c r="BJ22" s="249" t="s">
        <v>29</v>
      </c>
      <c r="BL22" s="6"/>
    </row>
    <row r="23" spans="3:64" ht="16.149999999999999" customHeight="1">
      <c r="C23" s="1477"/>
      <c r="D23" s="1478"/>
      <c r="E23" s="247"/>
      <c r="F23" s="247"/>
      <c r="G23" s="247"/>
      <c r="H23" s="247"/>
      <c r="I23" s="247"/>
      <c r="J23" s="247"/>
      <c r="L23" s="6"/>
      <c r="M23" s="245"/>
      <c r="N23" s="6"/>
      <c r="O23" s="246"/>
      <c r="P23" s="246"/>
      <c r="Q23" s="246"/>
      <c r="R23" s="246"/>
      <c r="S23" s="246"/>
      <c r="T23" s="6"/>
      <c r="U23" s="6"/>
      <c r="V23" s="6"/>
      <c r="W23" s="6"/>
      <c r="X23" s="6"/>
      <c r="Y23" s="6"/>
      <c r="Z23" s="6"/>
      <c r="AA23" s="4"/>
      <c r="AB23" s="4"/>
      <c r="AC23" s="4"/>
      <c r="BC23" s="1477"/>
      <c r="BD23" s="1478"/>
      <c r="BE23" s="514">
        <v>9000</v>
      </c>
      <c r="BF23" s="514">
        <v>8000</v>
      </c>
      <c r="BG23" s="514">
        <v>7000</v>
      </c>
      <c r="BH23" s="514">
        <v>6000</v>
      </c>
      <c r="BI23" s="514">
        <v>5000</v>
      </c>
      <c r="BJ23" s="514">
        <v>6000</v>
      </c>
      <c r="BL23" s="6"/>
    </row>
    <row r="24" spans="3:64" ht="16.149999999999999" customHeight="1">
      <c r="C24" s="323"/>
      <c r="D24" s="427"/>
      <c r="E24" s="296"/>
      <c r="F24" s="296"/>
      <c r="G24" s="296"/>
      <c r="H24" s="295" t="s">
        <v>2724</v>
      </c>
      <c r="I24" s="294"/>
      <c r="J24" s="252" t="str">
        <f>IF(E21="","0",SUM(E21:J21,E23:J23))</f>
        <v>0</v>
      </c>
      <c r="L24" s="6"/>
      <c r="M24" s="245"/>
      <c r="N24" s="6"/>
      <c r="O24" s="246"/>
      <c r="P24" s="246"/>
      <c r="Q24" s="246"/>
      <c r="R24" s="246"/>
      <c r="S24" s="246"/>
      <c r="T24" s="6"/>
      <c r="U24" s="6"/>
      <c r="V24" s="6"/>
      <c r="W24" s="6"/>
      <c r="X24" s="6"/>
      <c r="Y24" s="6"/>
      <c r="Z24" s="6"/>
      <c r="AA24" s="4"/>
      <c r="AB24" s="4"/>
      <c r="AC24" s="4"/>
      <c r="BC24" s="323"/>
      <c r="BD24" s="427"/>
      <c r="BE24" s="296"/>
      <c r="BF24" s="296"/>
      <c r="BG24" s="296"/>
      <c r="BH24" s="295" t="s">
        <v>2724</v>
      </c>
      <c r="BI24" s="294"/>
      <c r="BJ24" s="252">
        <f>IF(BE21="","0",SUM(BE21:BJ21,BE23:BJ23))</f>
        <v>96000</v>
      </c>
      <c r="BL24" s="6"/>
    </row>
    <row r="25" spans="3:64" ht="16.149999999999999" customHeight="1">
      <c r="C25" s="323"/>
      <c r="D25" s="427"/>
      <c r="E25" s="515"/>
      <c r="F25" s="515"/>
      <c r="G25" s="515"/>
      <c r="H25" s="516"/>
      <c r="I25" s="516"/>
      <c r="J25" s="515"/>
      <c r="L25" s="6"/>
      <c r="M25" s="245"/>
      <c r="N25" s="6"/>
      <c r="O25" s="246"/>
      <c r="P25" s="246"/>
      <c r="Q25" s="246"/>
      <c r="R25" s="246"/>
      <c r="S25" s="246"/>
      <c r="T25" s="6"/>
      <c r="U25" s="6"/>
      <c r="V25" s="6"/>
      <c r="W25" s="6"/>
      <c r="X25" s="6"/>
      <c r="Y25" s="6"/>
      <c r="Z25" s="6"/>
      <c r="AA25" s="4"/>
      <c r="AB25" s="4"/>
      <c r="AC25" s="4"/>
      <c r="BC25" s="323"/>
      <c r="BD25" s="427"/>
      <c r="BE25" s="515"/>
      <c r="BF25" s="515"/>
      <c r="BG25" s="515"/>
      <c r="BH25" s="516"/>
      <c r="BI25" s="516"/>
      <c r="BJ25" s="515"/>
      <c r="BL25" s="6"/>
    </row>
    <row r="26" spans="3:64" ht="16.149999999999999" customHeight="1">
      <c r="C26" s="1181" t="s">
        <v>2744</v>
      </c>
      <c r="D26" s="1183"/>
      <c r="E26" s="15" t="s">
        <v>18</v>
      </c>
      <c r="F26" s="15" t="s">
        <v>19</v>
      </c>
      <c r="G26" s="15" t="s">
        <v>2726</v>
      </c>
      <c r="H26" s="15" t="s">
        <v>21</v>
      </c>
      <c r="I26" s="15" t="s">
        <v>22</v>
      </c>
      <c r="J26" s="15" t="s">
        <v>2725</v>
      </c>
      <c r="L26" s="6"/>
      <c r="M26" s="245"/>
      <c r="N26" s="6"/>
      <c r="O26" s="246"/>
      <c r="P26" s="246"/>
      <c r="Q26" s="246"/>
      <c r="R26" s="246"/>
      <c r="S26" s="246"/>
      <c r="T26" s="6"/>
      <c r="U26" s="6"/>
      <c r="V26" s="6"/>
      <c r="W26" s="6"/>
      <c r="X26" s="6"/>
      <c r="Y26" s="6"/>
      <c r="Z26" s="6"/>
      <c r="AA26" s="4"/>
      <c r="AB26" s="4"/>
      <c r="AC26" s="4"/>
      <c r="BC26" s="1181"/>
      <c r="BD26" s="1183"/>
      <c r="BE26" s="15" t="s">
        <v>18</v>
      </c>
      <c r="BF26" s="15" t="s">
        <v>19</v>
      </c>
      <c r="BG26" s="15" t="s">
        <v>2726</v>
      </c>
      <c r="BH26" s="15" t="s">
        <v>21</v>
      </c>
      <c r="BI26" s="15" t="s">
        <v>22</v>
      </c>
      <c r="BJ26" s="15" t="s">
        <v>2725</v>
      </c>
      <c r="BL26" s="6"/>
    </row>
    <row r="27" spans="3:64" ht="16.149999999999999" customHeight="1" thickBot="1">
      <c r="C27" s="1466" t="str">
        <f>IF('共通１ー１（基本情報（１）～（11））'!C140="","",'共通１ー１（基本情報（１）～（11））'!C140)</f>
        <v/>
      </c>
      <c r="D27" s="1467"/>
      <c r="E27" s="247"/>
      <c r="F27" s="247"/>
      <c r="G27" s="247"/>
      <c r="H27" s="247"/>
      <c r="I27" s="247"/>
      <c r="J27" s="247"/>
      <c r="L27" s="6"/>
      <c r="M27" s="245"/>
      <c r="N27" s="6"/>
      <c r="O27" s="246"/>
      <c r="P27" s="246"/>
      <c r="Q27" s="246"/>
      <c r="R27" s="246"/>
      <c r="S27" s="246"/>
      <c r="T27" s="6"/>
      <c r="U27" s="6"/>
      <c r="V27" s="6"/>
      <c r="W27" s="6"/>
      <c r="X27" s="6"/>
      <c r="Y27" s="6"/>
      <c r="Z27" s="6"/>
      <c r="AA27" s="4"/>
      <c r="AB27" s="4"/>
      <c r="AC27" s="4"/>
      <c r="BC27" s="1466" t="str">
        <f>IF('[6]第４号（太陽光,蓄電池）'!BE61="","",'[6]第４号（太陽光,蓄電池）'!BE61)</f>
        <v/>
      </c>
      <c r="BD27" s="1467"/>
      <c r="BE27" s="513"/>
      <c r="BF27" s="513"/>
      <c r="BG27" s="513"/>
      <c r="BH27" s="513"/>
      <c r="BI27" s="513"/>
      <c r="BJ27" s="513"/>
      <c r="BL27" s="6"/>
    </row>
    <row r="28" spans="3:64" ht="16.149999999999999" customHeight="1" thickTop="1">
      <c r="C28" s="1475"/>
      <c r="D28" s="1476"/>
      <c r="E28" s="249" t="s">
        <v>24</v>
      </c>
      <c r="F28" s="249" t="s">
        <v>25</v>
      </c>
      <c r="G28" s="249" t="s">
        <v>26</v>
      </c>
      <c r="H28" s="249" t="s">
        <v>27</v>
      </c>
      <c r="I28" s="249" t="s">
        <v>28</v>
      </c>
      <c r="J28" s="249" t="s">
        <v>29</v>
      </c>
      <c r="L28" s="6"/>
      <c r="M28" s="245"/>
      <c r="N28" s="6"/>
      <c r="O28" s="246"/>
      <c r="P28" s="246"/>
      <c r="Q28" s="246"/>
      <c r="R28" s="246"/>
      <c r="S28" s="246"/>
      <c r="T28" s="6"/>
      <c r="U28" s="6"/>
      <c r="V28" s="6"/>
      <c r="W28" s="6"/>
      <c r="X28" s="6"/>
      <c r="Y28" s="6"/>
      <c r="Z28" s="6"/>
      <c r="AA28" s="4"/>
      <c r="AB28" s="4"/>
      <c r="AC28" s="4"/>
      <c r="BC28" s="1475"/>
      <c r="BD28" s="1476"/>
      <c r="BE28" s="249" t="s">
        <v>24</v>
      </c>
      <c r="BF28" s="249" t="s">
        <v>25</v>
      </c>
      <c r="BG28" s="249" t="s">
        <v>26</v>
      </c>
      <c r="BH28" s="249" t="s">
        <v>27</v>
      </c>
      <c r="BI28" s="249" t="s">
        <v>28</v>
      </c>
      <c r="BJ28" s="249" t="s">
        <v>29</v>
      </c>
      <c r="BL28" s="6"/>
    </row>
    <row r="29" spans="3:64" ht="16.149999999999999" customHeight="1">
      <c r="C29" s="1477"/>
      <c r="D29" s="1478"/>
      <c r="E29" s="247"/>
      <c r="F29" s="247"/>
      <c r="G29" s="247"/>
      <c r="H29" s="247"/>
      <c r="I29" s="247"/>
      <c r="J29" s="247"/>
      <c r="L29" s="6"/>
      <c r="M29" s="245"/>
      <c r="N29" s="6"/>
      <c r="O29" s="246"/>
      <c r="P29" s="246"/>
      <c r="Q29" s="246"/>
      <c r="R29" s="246"/>
      <c r="S29" s="246"/>
      <c r="T29" s="6"/>
      <c r="U29" s="6"/>
      <c r="V29" s="6"/>
      <c r="W29" s="6"/>
      <c r="X29" s="6"/>
      <c r="Y29" s="6"/>
      <c r="Z29" s="6"/>
      <c r="AA29" s="4"/>
      <c r="AB29" s="4"/>
      <c r="AC29" s="4"/>
      <c r="BC29" s="1477"/>
      <c r="BD29" s="1478"/>
      <c r="BE29" s="513"/>
      <c r="BF29" s="513"/>
      <c r="BG29" s="513"/>
      <c r="BH29" s="513"/>
      <c r="BI29" s="513"/>
      <c r="BJ29" s="513"/>
      <c r="BL29" s="6"/>
    </row>
    <row r="30" spans="3:64" ht="16.149999999999999" customHeight="1">
      <c r="C30" s="323"/>
      <c r="D30" s="427"/>
      <c r="E30" s="296"/>
      <c r="F30" s="296"/>
      <c r="G30" s="296"/>
      <c r="H30" s="295" t="s">
        <v>2724</v>
      </c>
      <c r="I30" s="294"/>
      <c r="J30" s="252" t="str">
        <f>IF(E27="","0",SUM(E27:J27,E29:J29))</f>
        <v>0</v>
      </c>
      <c r="L30" s="6"/>
      <c r="M30" s="245"/>
      <c r="N30" s="6"/>
      <c r="O30" s="246"/>
      <c r="P30" s="246"/>
      <c r="Q30" s="246"/>
      <c r="R30" s="246"/>
      <c r="S30" s="246"/>
      <c r="T30" s="6"/>
      <c r="U30" s="6"/>
      <c r="V30" s="6"/>
      <c r="W30" s="6"/>
      <c r="X30" s="6"/>
      <c r="Y30" s="6"/>
      <c r="Z30" s="6"/>
      <c r="AA30" s="4"/>
      <c r="AB30" s="4"/>
      <c r="AC30" s="4"/>
      <c r="BC30" s="323"/>
      <c r="BD30" s="427"/>
      <c r="BE30" s="296"/>
      <c r="BF30" s="296"/>
      <c r="BG30" s="296"/>
      <c r="BH30" s="295" t="s">
        <v>2724</v>
      </c>
      <c r="BI30" s="294"/>
      <c r="BJ30" s="252" t="str">
        <f>IF(BE27="","0",SUM(BE27:BJ27,BE29:BJ29))</f>
        <v>0</v>
      </c>
      <c r="BL30" s="6"/>
    </row>
    <row r="31" spans="3:64" ht="16.149999999999999" customHeight="1">
      <c r="C31" s="323"/>
      <c r="D31" s="427"/>
      <c r="E31" s="515"/>
      <c r="F31" s="515"/>
      <c r="G31" s="515"/>
      <c r="H31" s="516"/>
      <c r="I31" s="516"/>
      <c r="J31" s="515"/>
      <c r="L31" s="6"/>
      <c r="M31" s="245"/>
      <c r="N31" s="6"/>
      <c r="O31" s="246"/>
      <c r="P31" s="246"/>
      <c r="Q31" s="246"/>
      <c r="R31" s="246"/>
      <c r="S31" s="246"/>
      <c r="T31" s="6"/>
      <c r="U31" s="6"/>
      <c r="V31" s="6"/>
      <c r="W31" s="6"/>
      <c r="X31" s="6"/>
      <c r="Y31" s="6"/>
      <c r="Z31" s="6"/>
      <c r="AA31" s="4"/>
      <c r="AB31" s="4"/>
      <c r="AC31" s="4"/>
      <c r="BC31" s="323"/>
      <c r="BD31" s="427"/>
      <c r="BE31" s="515"/>
      <c r="BF31" s="515"/>
      <c r="BG31" s="515"/>
      <c r="BH31" s="516"/>
      <c r="BI31" s="516"/>
      <c r="BJ31" s="515"/>
      <c r="BL31" s="6"/>
    </row>
    <row r="32" spans="3:64" ht="16.149999999999999" customHeight="1">
      <c r="C32" s="1181" t="s">
        <v>2744</v>
      </c>
      <c r="D32" s="1183"/>
      <c r="E32" s="15" t="s">
        <v>18</v>
      </c>
      <c r="F32" s="15" t="s">
        <v>19</v>
      </c>
      <c r="G32" s="15" t="s">
        <v>2726</v>
      </c>
      <c r="H32" s="15" t="s">
        <v>21</v>
      </c>
      <c r="I32" s="15" t="s">
        <v>22</v>
      </c>
      <c r="J32" s="15" t="s">
        <v>2725</v>
      </c>
      <c r="L32" s="6"/>
      <c r="M32" s="245"/>
      <c r="N32" s="6"/>
      <c r="O32" s="246"/>
      <c r="P32" s="246"/>
      <c r="Q32" s="246"/>
      <c r="R32" s="246"/>
      <c r="S32" s="246"/>
      <c r="T32" s="6"/>
      <c r="U32" s="6"/>
      <c r="V32" s="6"/>
      <c r="W32" s="6"/>
      <c r="X32" s="6"/>
      <c r="Y32" s="6"/>
      <c r="Z32" s="6"/>
      <c r="AA32" s="4"/>
      <c r="AB32" s="4"/>
      <c r="AC32" s="4"/>
      <c r="BC32" s="1181"/>
      <c r="BD32" s="1183"/>
      <c r="BE32" s="15" t="s">
        <v>18</v>
      </c>
      <c r="BF32" s="15" t="s">
        <v>19</v>
      </c>
      <c r="BG32" s="15" t="s">
        <v>2726</v>
      </c>
      <c r="BH32" s="15" t="s">
        <v>21</v>
      </c>
      <c r="BI32" s="15" t="s">
        <v>22</v>
      </c>
      <c r="BJ32" s="15" t="s">
        <v>2725</v>
      </c>
      <c r="BL32" s="6"/>
    </row>
    <row r="33" spans="3:64" ht="16.149999999999999" customHeight="1" collapsed="1" thickBot="1">
      <c r="C33" s="1466" t="str">
        <f>IF('共通１ー１（基本情報（１）～（11））'!C149="","",'共通１ー１（基本情報（１）～（11））'!C149)</f>
        <v/>
      </c>
      <c r="D33" s="1467"/>
      <c r="E33" s="247"/>
      <c r="F33" s="247"/>
      <c r="G33" s="247"/>
      <c r="H33" s="247"/>
      <c r="I33" s="247"/>
      <c r="J33" s="247"/>
      <c r="L33" s="6"/>
      <c r="M33" s="245"/>
      <c r="N33" s="6"/>
      <c r="O33" s="246"/>
      <c r="P33" s="246"/>
      <c r="Q33" s="246"/>
      <c r="R33" s="246"/>
      <c r="S33" s="246"/>
      <c r="T33" s="6"/>
      <c r="U33" s="6"/>
      <c r="V33" s="6"/>
      <c r="W33" s="6"/>
      <c r="X33" s="6"/>
      <c r="Y33" s="6"/>
      <c r="Z33" s="6"/>
      <c r="AA33" s="4"/>
      <c r="AB33" s="4"/>
      <c r="AC33" s="4"/>
      <c r="BC33" s="1466" t="str">
        <f>IF('[6]第４号（太陽光,蓄電池）'!BE67="","",'[6]第４号（太陽光,蓄電池）'!BE67)</f>
        <v/>
      </c>
      <c r="BD33" s="1467"/>
      <c r="BE33" s="513"/>
      <c r="BF33" s="513"/>
      <c r="BG33" s="513"/>
      <c r="BH33" s="513"/>
      <c r="BI33" s="513"/>
      <c r="BJ33" s="513"/>
      <c r="BL33" s="6"/>
    </row>
    <row r="34" spans="3:64" ht="16.149999999999999" customHeight="1" thickTop="1">
      <c r="C34" s="1475"/>
      <c r="D34" s="1476"/>
      <c r="E34" s="249" t="s">
        <v>24</v>
      </c>
      <c r="F34" s="249" t="s">
        <v>25</v>
      </c>
      <c r="G34" s="249" t="s">
        <v>26</v>
      </c>
      <c r="H34" s="249" t="s">
        <v>27</v>
      </c>
      <c r="I34" s="249" t="s">
        <v>28</v>
      </c>
      <c r="J34" s="249" t="s">
        <v>29</v>
      </c>
      <c r="L34" s="6"/>
      <c r="M34" s="245"/>
      <c r="N34" s="6"/>
      <c r="O34" s="246"/>
      <c r="P34" s="246"/>
      <c r="Q34" s="246"/>
      <c r="R34" s="246"/>
      <c r="S34" s="246"/>
      <c r="T34" s="6"/>
      <c r="U34" s="6"/>
      <c r="V34" s="6"/>
      <c r="W34" s="6"/>
      <c r="X34" s="6"/>
      <c r="Y34" s="6"/>
      <c r="Z34" s="6"/>
      <c r="AA34" s="4"/>
      <c r="AB34" s="4"/>
      <c r="AC34" s="4"/>
      <c r="BC34" s="1475"/>
      <c r="BD34" s="1476"/>
      <c r="BE34" s="249" t="s">
        <v>24</v>
      </c>
      <c r="BF34" s="249" t="s">
        <v>25</v>
      </c>
      <c r="BG34" s="249" t="s">
        <v>26</v>
      </c>
      <c r="BH34" s="249" t="s">
        <v>27</v>
      </c>
      <c r="BI34" s="249" t="s">
        <v>28</v>
      </c>
      <c r="BJ34" s="249" t="s">
        <v>29</v>
      </c>
      <c r="BL34" s="6"/>
    </row>
    <row r="35" spans="3:64" ht="16.149999999999999" customHeight="1">
      <c r="C35" s="1477"/>
      <c r="D35" s="1478"/>
      <c r="E35" s="247"/>
      <c r="F35" s="247"/>
      <c r="G35" s="247"/>
      <c r="H35" s="247"/>
      <c r="I35" s="247"/>
      <c r="J35" s="247"/>
      <c r="L35" s="6"/>
      <c r="M35" s="245"/>
      <c r="N35" s="6"/>
      <c r="O35" s="246"/>
      <c r="P35" s="246"/>
      <c r="Q35" s="246"/>
      <c r="R35" s="246"/>
      <c r="S35" s="246"/>
      <c r="T35" s="6"/>
      <c r="U35" s="6"/>
      <c r="V35" s="6"/>
      <c r="W35" s="6"/>
      <c r="X35" s="6"/>
      <c r="Y35" s="6"/>
      <c r="Z35" s="6"/>
      <c r="AA35" s="4"/>
      <c r="AB35" s="4"/>
      <c r="AC35" s="4"/>
      <c r="BC35" s="1477"/>
      <c r="BD35" s="1478"/>
      <c r="BE35" s="513"/>
      <c r="BF35" s="513"/>
      <c r="BG35" s="513"/>
      <c r="BH35" s="513"/>
      <c r="BI35" s="513"/>
      <c r="BJ35" s="513"/>
      <c r="BL35" s="6"/>
    </row>
    <row r="36" spans="3:64" ht="16.149999999999999" customHeight="1">
      <c r="C36" s="323"/>
      <c r="D36" s="427"/>
      <c r="E36" s="296"/>
      <c r="F36" s="296"/>
      <c r="G36" s="296"/>
      <c r="H36" s="295" t="s">
        <v>2724</v>
      </c>
      <c r="I36" s="294"/>
      <c r="J36" s="252" t="str">
        <f>IF(E33="","0",SUM(E33:J33,E35:J35))</f>
        <v>0</v>
      </c>
      <c r="L36" s="6"/>
      <c r="M36" s="245"/>
      <c r="N36" s="6"/>
      <c r="O36" s="246"/>
      <c r="P36" s="246"/>
      <c r="Q36" s="246"/>
      <c r="R36" s="246"/>
      <c r="S36" s="246"/>
      <c r="T36" s="6"/>
      <c r="U36" s="6"/>
      <c r="V36" s="6"/>
      <c r="W36" s="6"/>
      <c r="X36" s="6"/>
      <c r="Y36" s="6"/>
      <c r="Z36" s="6"/>
      <c r="AA36" s="4"/>
      <c r="AB36" s="4"/>
      <c r="AC36" s="4"/>
      <c r="BC36" s="323"/>
      <c r="BD36" s="427"/>
      <c r="BE36" s="296"/>
      <c r="BF36" s="296"/>
      <c r="BG36" s="296"/>
      <c r="BH36" s="295" t="s">
        <v>2724</v>
      </c>
      <c r="BI36" s="294"/>
      <c r="BJ36" s="252" t="str">
        <f>IF(BE33="","0",SUM(BE33:BJ33,BE35:BJ35))</f>
        <v>0</v>
      </c>
      <c r="BL36" s="6"/>
    </row>
    <row r="37" spans="3:64" ht="16.149999999999999" customHeight="1">
      <c r="C37" s="323"/>
      <c r="D37" s="427"/>
      <c r="E37" s="515"/>
      <c r="F37" s="515"/>
      <c r="G37" s="515"/>
      <c r="H37" s="516"/>
      <c r="I37" s="516"/>
      <c r="J37" s="515"/>
      <c r="L37" s="6"/>
      <c r="M37" s="245"/>
      <c r="N37" s="6"/>
      <c r="O37" s="246"/>
      <c r="P37" s="246"/>
      <c r="Q37" s="246"/>
      <c r="R37" s="246"/>
      <c r="S37" s="246"/>
      <c r="T37" s="6"/>
      <c r="U37" s="6"/>
      <c r="V37" s="6"/>
      <c r="W37" s="6"/>
      <c r="X37" s="6"/>
      <c r="Y37" s="6"/>
      <c r="Z37" s="6"/>
      <c r="AA37" s="4"/>
      <c r="AB37" s="4"/>
      <c r="AC37" s="4"/>
      <c r="BC37" s="323"/>
      <c r="BD37" s="427"/>
      <c r="BE37" s="515"/>
      <c r="BF37" s="515"/>
      <c r="BG37" s="515"/>
      <c r="BH37" s="516"/>
      <c r="BI37" s="516"/>
      <c r="BJ37" s="515"/>
      <c r="BL37" s="6"/>
    </row>
    <row r="38" spans="3:64" ht="16.149999999999999" customHeight="1">
      <c r="C38" s="1181" t="s">
        <v>2744</v>
      </c>
      <c r="D38" s="1183"/>
      <c r="E38" s="15" t="s">
        <v>18</v>
      </c>
      <c r="F38" s="15" t="s">
        <v>19</v>
      </c>
      <c r="G38" s="15" t="s">
        <v>2726</v>
      </c>
      <c r="H38" s="15" t="s">
        <v>21</v>
      </c>
      <c r="I38" s="15" t="s">
        <v>22</v>
      </c>
      <c r="J38" s="15" t="s">
        <v>2725</v>
      </c>
      <c r="L38" s="6"/>
      <c r="M38" s="245"/>
      <c r="N38" s="6"/>
      <c r="O38" s="246"/>
      <c r="P38" s="246"/>
      <c r="Q38" s="246"/>
      <c r="R38" s="246"/>
      <c r="S38" s="246"/>
      <c r="T38" s="6"/>
      <c r="U38" s="6"/>
      <c r="V38" s="6"/>
      <c r="W38" s="6"/>
      <c r="X38" s="6"/>
      <c r="Y38" s="6"/>
      <c r="Z38" s="6"/>
      <c r="AA38" s="4"/>
      <c r="AB38" s="4"/>
      <c r="AC38" s="4"/>
      <c r="BC38" s="1181"/>
      <c r="BD38" s="1183"/>
      <c r="BE38" s="15" t="s">
        <v>18</v>
      </c>
      <c r="BF38" s="15" t="s">
        <v>19</v>
      </c>
      <c r="BG38" s="15" t="s">
        <v>2726</v>
      </c>
      <c r="BH38" s="15" t="s">
        <v>21</v>
      </c>
      <c r="BI38" s="15" t="s">
        <v>22</v>
      </c>
      <c r="BJ38" s="15" t="s">
        <v>2725</v>
      </c>
      <c r="BL38" s="6"/>
    </row>
    <row r="39" spans="3:64" ht="16.149999999999999" customHeight="1" collapsed="1" thickBot="1">
      <c r="C39" s="1466" t="str">
        <f>IF('共通１ー１（基本情報（１）～（11））'!C158="","",'共通１ー１（基本情報（１）～（11））'!C158)</f>
        <v/>
      </c>
      <c r="D39" s="1467"/>
      <c r="E39" s="247"/>
      <c r="F39" s="247"/>
      <c r="G39" s="247"/>
      <c r="H39" s="247"/>
      <c r="I39" s="247"/>
      <c r="J39" s="247"/>
      <c r="L39" s="6"/>
      <c r="M39" s="245"/>
      <c r="N39" s="6"/>
      <c r="O39" s="246"/>
      <c r="P39" s="246"/>
      <c r="Q39" s="246"/>
      <c r="R39" s="246"/>
      <c r="S39" s="246"/>
      <c r="T39" s="6"/>
      <c r="U39" s="6"/>
      <c r="V39" s="6"/>
      <c r="W39" s="6"/>
      <c r="X39" s="6"/>
      <c r="Y39" s="6"/>
      <c r="Z39" s="6"/>
      <c r="AA39" s="4"/>
      <c r="AB39" s="4"/>
      <c r="AC39" s="4"/>
      <c r="BC39" s="1466" t="str">
        <f>IF('[6]第４号（太陽光,蓄電池）'!BE73="","",'[6]第４号（太陽光,蓄電池）'!BE73)</f>
        <v/>
      </c>
      <c r="BD39" s="1467"/>
      <c r="BE39" s="513"/>
      <c r="BF39" s="513"/>
      <c r="BG39" s="513"/>
      <c r="BH39" s="513"/>
      <c r="BI39" s="513"/>
      <c r="BJ39" s="513"/>
      <c r="BL39" s="6"/>
    </row>
    <row r="40" spans="3:64" ht="16.149999999999999" customHeight="1" thickTop="1">
      <c r="C40" s="1475"/>
      <c r="D40" s="1476"/>
      <c r="E40" s="249" t="s">
        <v>24</v>
      </c>
      <c r="F40" s="249" t="s">
        <v>25</v>
      </c>
      <c r="G40" s="249" t="s">
        <v>26</v>
      </c>
      <c r="H40" s="249" t="s">
        <v>27</v>
      </c>
      <c r="I40" s="249" t="s">
        <v>28</v>
      </c>
      <c r="J40" s="249" t="s">
        <v>29</v>
      </c>
      <c r="L40" s="6"/>
      <c r="M40" s="245"/>
      <c r="N40" s="6"/>
      <c r="O40" s="246"/>
      <c r="P40" s="246"/>
      <c r="Q40" s="246"/>
      <c r="R40" s="246"/>
      <c r="S40" s="246"/>
      <c r="T40" s="6"/>
      <c r="U40" s="6"/>
      <c r="V40" s="6"/>
      <c r="W40" s="6"/>
      <c r="X40" s="6"/>
      <c r="Y40" s="6"/>
      <c r="Z40" s="6"/>
      <c r="AA40" s="4"/>
      <c r="AB40" s="4"/>
      <c r="AC40" s="4"/>
      <c r="BC40" s="1475"/>
      <c r="BD40" s="1476"/>
      <c r="BE40" s="249" t="s">
        <v>24</v>
      </c>
      <c r="BF40" s="249" t="s">
        <v>25</v>
      </c>
      <c r="BG40" s="249" t="s">
        <v>26</v>
      </c>
      <c r="BH40" s="249" t="s">
        <v>27</v>
      </c>
      <c r="BI40" s="249" t="s">
        <v>28</v>
      </c>
      <c r="BJ40" s="249" t="s">
        <v>29</v>
      </c>
      <c r="BL40" s="6"/>
    </row>
    <row r="41" spans="3:64" ht="16.149999999999999" customHeight="1">
      <c r="C41" s="1477"/>
      <c r="D41" s="1478"/>
      <c r="E41" s="247"/>
      <c r="F41" s="247"/>
      <c r="G41" s="247"/>
      <c r="H41" s="247"/>
      <c r="I41" s="247"/>
      <c r="J41" s="247"/>
      <c r="L41" s="6"/>
      <c r="M41" s="245"/>
      <c r="N41" s="6"/>
      <c r="O41" s="246"/>
      <c r="P41" s="246"/>
      <c r="Q41" s="246"/>
      <c r="R41" s="246"/>
      <c r="S41" s="246"/>
      <c r="T41" s="6"/>
      <c r="U41" s="6"/>
      <c r="V41" s="6"/>
      <c r="W41" s="6"/>
      <c r="X41" s="6"/>
      <c r="Y41" s="6"/>
      <c r="Z41" s="6"/>
      <c r="AA41" s="4"/>
      <c r="AB41" s="4"/>
      <c r="AC41" s="4"/>
      <c r="BC41" s="1477"/>
      <c r="BD41" s="1478"/>
      <c r="BE41" s="513"/>
      <c r="BF41" s="513"/>
      <c r="BG41" s="513"/>
      <c r="BH41" s="513"/>
      <c r="BI41" s="513"/>
      <c r="BJ41" s="513"/>
      <c r="BL41" s="6"/>
    </row>
    <row r="42" spans="3:64" ht="16.149999999999999" customHeight="1">
      <c r="C42" s="323"/>
      <c r="D42" s="427"/>
      <c r="E42" s="296"/>
      <c r="F42" s="296"/>
      <c r="G42" s="296"/>
      <c r="H42" s="295" t="s">
        <v>2724</v>
      </c>
      <c r="I42" s="294"/>
      <c r="J42" s="252" t="str">
        <f>IF(E39="","0",SUM(E39:J39,E41:J41))</f>
        <v>0</v>
      </c>
      <c r="L42" s="6"/>
      <c r="M42" s="245"/>
      <c r="N42" s="6"/>
      <c r="O42" s="246"/>
      <c r="P42" s="246"/>
      <c r="Q42" s="246"/>
      <c r="R42" s="246"/>
      <c r="S42" s="246"/>
      <c r="T42" s="6"/>
      <c r="U42" s="6"/>
      <c r="V42" s="6"/>
      <c r="W42" s="6"/>
      <c r="X42" s="6"/>
      <c r="Y42" s="6"/>
      <c r="Z42" s="6"/>
      <c r="AA42" s="4"/>
      <c r="AB42" s="4"/>
      <c r="AC42" s="4"/>
      <c r="BC42" s="323"/>
      <c r="BD42" s="427"/>
      <c r="BE42" s="296"/>
      <c r="BF42" s="296"/>
      <c r="BG42" s="296"/>
      <c r="BH42" s="295" t="s">
        <v>2724</v>
      </c>
      <c r="BI42" s="294"/>
      <c r="BJ42" s="252" t="str">
        <f>IF(BE39="","0",SUM(BE39:BJ39,BE41:BJ41))</f>
        <v>0</v>
      </c>
      <c r="BL42" s="6"/>
    </row>
    <row r="43" spans="3:64" ht="16.149999999999999" customHeight="1">
      <c r="C43" s="323"/>
      <c r="D43" s="427"/>
      <c r="E43" s="515"/>
      <c r="F43" s="515"/>
      <c r="G43" s="515"/>
      <c r="H43" s="516"/>
      <c r="I43" s="516"/>
      <c r="J43" s="515"/>
      <c r="L43" s="6"/>
      <c r="M43" s="245"/>
      <c r="N43" s="6"/>
      <c r="O43" s="246"/>
      <c r="P43" s="246"/>
      <c r="Q43" s="246"/>
      <c r="R43" s="246"/>
      <c r="S43" s="246"/>
      <c r="T43" s="6"/>
      <c r="U43" s="6"/>
      <c r="V43" s="6"/>
      <c r="W43" s="6"/>
      <c r="X43" s="6"/>
      <c r="Y43" s="6"/>
      <c r="Z43" s="6"/>
      <c r="AA43" s="4"/>
      <c r="AB43" s="4"/>
      <c r="AC43" s="4"/>
      <c r="BC43" s="323"/>
      <c r="BD43" s="427"/>
      <c r="BE43" s="515"/>
      <c r="BF43" s="515"/>
      <c r="BG43" s="515"/>
      <c r="BH43" s="516"/>
      <c r="BI43" s="516"/>
      <c r="BJ43" s="515"/>
      <c r="BL43" s="6"/>
    </row>
    <row r="44" spans="3:64" ht="16.149999999999999" customHeight="1">
      <c r="C44" s="1181" t="s">
        <v>2744</v>
      </c>
      <c r="D44" s="1183"/>
      <c r="E44" s="15" t="s">
        <v>18</v>
      </c>
      <c r="F44" s="15" t="s">
        <v>19</v>
      </c>
      <c r="G44" s="15" t="s">
        <v>2726</v>
      </c>
      <c r="H44" s="15" t="s">
        <v>21</v>
      </c>
      <c r="I44" s="15" t="s">
        <v>22</v>
      </c>
      <c r="J44" s="15" t="s">
        <v>2725</v>
      </c>
      <c r="L44" s="6"/>
      <c r="M44" s="245"/>
      <c r="N44" s="6"/>
      <c r="O44" s="246"/>
      <c r="P44" s="246"/>
      <c r="Q44" s="246"/>
      <c r="R44" s="246"/>
      <c r="S44" s="246"/>
      <c r="T44" s="6"/>
      <c r="U44" s="6"/>
      <c r="V44" s="6"/>
      <c r="W44" s="6"/>
      <c r="X44" s="6"/>
      <c r="Y44" s="6"/>
      <c r="Z44" s="6"/>
      <c r="AA44" s="4"/>
      <c r="AB44" s="4"/>
      <c r="AC44" s="4"/>
      <c r="BC44" s="1181"/>
      <c r="BD44" s="1183"/>
      <c r="BE44" s="15" t="s">
        <v>18</v>
      </c>
      <c r="BF44" s="15" t="s">
        <v>19</v>
      </c>
      <c r="BG44" s="15" t="s">
        <v>2726</v>
      </c>
      <c r="BH44" s="15" t="s">
        <v>21</v>
      </c>
      <c r="BI44" s="15" t="s">
        <v>22</v>
      </c>
      <c r="BJ44" s="15" t="s">
        <v>2725</v>
      </c>
      <c r="BL44" s="6"/>
    </row>
    <row r="45" spans="3:64" ht="16.149999999999999" customHeight="1" thickBot="1">
      <c r="C45" s="1466" t="str">
        <f>IF('共通１ー１（基本情報（１）～（11））'!C167="","",'共通１ー１（基本情報（１）～（11））'!C167)</f>
        <v/>
      </c>
      <c r="D45" s="1467"/>
      <c r="E45" s="247"/>
      <c r="F45" s="247"/>
      <c r="G45" s="247"/>
      <c r="H45" s="247"/>
      <c r="I45" s="247"/>
      <c r="J45" s="247"/>
      <c r="L45" s="6"/>
      <c r="M45" s="6"/>
      <c r="N45" s="6"/>
      <c r="O45" s="246"/>
      <c r="P45" s="246"/>
      <c r="Q45" s="246"/>
      <c r="R45" s="246"/>
      <c r="S45" s="246"/>
      <c r="T45" s="6"/>
      <c r="U45" s="6"/>
      <c r="V45" s="6"/>
      <c r="W45" s="6"/>
      <c r="X45" s="6"/>
      <c r="Y45" s="6"/>
      <c r="Z45" s="6"/>
      <c r="AA45" s="4"/>
      <c r="AB45" s="4"/>
      <c r="AC45" s="4"/>
      <c r="BC45" s="1466" t="str">
        <f>IF('[6]第４号（太陽光,蓄電池）'!BE79="","",'[6]第４号（太陽光,蓄電池）'!BE79)</f>
        <v/>
      </c>
      <c r="BD45" s="1467"/>
      <c r="BE45" s="513"/>
      <c r="BF45" s="513"/>
      <c r="BG45" s="513"/>
      <c r="BH45" s="513"/>
      <c r="BI45" s="513"/>
      <c r="BJ45" s="513"/>
      <c r="BL45" s="6"/>
    </row>
    <row r="46" spans="3:64" ht="16.149999999999999" customHeight="1" thickTop="1">
      <c r="C46" s="1475"/>
      <c r="D46" s="1476"/>
      <c r="E46" s="249" t="s">
        <v>24</v>
      </c>
      <c r="F46" s="249" t="s">
        <v>25</v>
      </c>
      <c r="G46" s="249" t="s">
        <v>26</v>
      </c>
      <c r="H46" s="249" t="s">
        <v>27</v>
      </c>
      <c r="I46" s="249" t="s">
        <v>28</v>
      </c>
      <c r="J46" s="249" t="s">
        <v>29</v>
      </c>
      <c r="L46" s="6"/>
      <c r="M46" s="245"/>
      <c r="N46" s="6"/>
      <c r="O46" s="246"/>
      <c r="P46" s="246"/>
      <c r="Q46" s="246"/>
      <c r="R46" s="246"/>
      <c r="S46" s="246"/>
      <c r="T46" s="6"/>
      <c r="U46" s="6"/>
      <c r="V46" s="6"/>
      <c r="W46" s="6"/>
      <c r="X46" s="6"/>
      <c r="Y46" s="6"/>
      <c r="Z46" s="6"/>
      <c r="AA46" s="4"/>
      <c r="AB46" s="4"/>
      <c r="AC46" s="4"/>
      <c r="BC46" s="1475"/>
      <c r="BD46" s="1476"/>
      <c r="BE46" s="249" t="s">
        <v>24</v>
      </c>
      <c r="BF46" s="249" t="s">
        <v>25</v>
      </c>
      <c r="BG46" s="249" t="s">
        <v>26</v>
      </c>
      <c r="BH46" s="249" t="s">
        <v>27</v>
      </c>
      <c r="BI46" s="249" t="s">
        <v>28</v>
      </c>
      <c r="BJ46" s="249" t="s">
        <v>29</v>
      </c>
      <c r="BL46" s="6"/>
    </row>
    <row r="47" spans="3:64" ht="16.149999999999999" customHeight="1">
      <c r="C47" s="1477"/>
      <c r="D47" s="1478"/>
      <c r="E47" s="247"/>
      <c r="F47" s="247"/>
      <c r="G47" s="247"/>
      <c r="H47" s="247"/>
      <c r="I47" s="247"/>
      <c r="J47" s="247"/>
      <c r="L47" s="6"/>
      <c r="M47" s="245"/>
      <c r="N47" s="6"/>
      <c r="O47" s="246"/>
      <c r="P47" s="246"/>
      <c r="Q47" s="246"/>
      <c r="R47" s="246"/>
      <c r="S47" s="246"/>
      <c r="T47" s="6"/>
      <c r="U47" s="6"/>
      <c r="V47" s="6"/>
      <c r="W47" s="6"/>
      <c r="X47" s="6"/>
      <c r="Y47" s="6"/>
      <c r="Z47" s="6"/>
      <c r="AA47" s="4"/>
      <c r="AB47" s="4"/>
      <c r="AC47" s="4"/>
      <c r="BC47" s="1477"/>
      <c r="BD47" s="1478"/>
      <c r="BE47" s="513"/>
      <c r="BF47" s="513"/>
      <c r="BG47" s="513"/>
      <c r="BH47" s="513"/>
      <c r="BI47" s="513"/>
      <c r="BJ47" s="513"/>
      <c r="BL47" s="6"/>
    </row>
    <row r="48" spans="3:64" ht="16.149999999999999" customHeight="1">
      <c r="C48" s="323"/>
      <c r="D48" s="427"/>
      <c r="E48" s="296"/>
      <c r="F48" s="296"/>
      <c r="G48" s="296"/>
      <c r="H48" s="295" t="s">
        <v>2724</v>
      </c>
      <c r="I48" s="294"/>
      <c r="J48" s="252" t="str">
        <f>IF(E45="","0",SUM(E45:J45,E47:J47))</f>
        <v>0</v>
      </c>
      <c r="L48" s="6"/>
      <c r="M48" s="245"/>
      <c r="N48" s="6"/>
      <c r="O48" s="246"/>
      <c r="P48" s="246"/>
      <c r="Q48" s="246"/>
      <c r="R48" s="246"/>
      <c r="S48" s="246"/>
      <c r="T48" s="6"/>
      <c r="U48" s="6"/>
      <c r="V48" s="6"/>
      <c r="W48" s="6"/>
      <c r="X48" s="6"/>
      <c r="Y48" s="6"/>
      <c r="Z48" s="6"/>
      <c r="AA48" s="4"/>
      <c r="AB48" s="4"/>
      <c r="AC48" s="4"/>
      <c r="BC48" s="323"/>
      <c r="BD48" s="427"/>
      <c r="BE48" s="296"/>
      <c r="BF48" s="296"/>
      <c r="BG48" s="296"/>
      <c r="BH48" s="295" t="s">
        <v>2724</v>
      </c>
      <c r="BI48" s="294"/>
      <c r="BJ48" s="252" t="str">
        <f>IF(BE45="","0",SUM(BE45:BJ45,BE47:BJ47))</f>
        <v>0</v>
      </c>
      <c r="BL48" s="6"/>
    </row>
    <row r="49" spans="3:64" ht="16.149999999999999" customHeight="1">
      <c r="C49" s="427"/>
      <c r="D49" s="427"/>
      <c r="E49" s="515"/>
      <c r="F49" s="515"/>
      <c r="G49" s="515"/>
      <c r="H49" s="515"/>
      <c r="I49" s="515"/>
      <c r="J49" s="515"/>
      <c r="L49" s="6"/>
      <c r="M49" s="245"/>
      <c r="N49" s="6"/>
      <c r="O49" s="246"/>
      <c r="P49" s="246"/>
      <c r="Q49" s="246"/>
      <c r="R49" s="246"/>
      <c r="S49" s="246"/>
      <c r="T49" s="6"/>
      <c r="U49" s="6"/>
      <c r="V49" s="6"/>
      <c r="W49" s="6"/>
      <c r="X49" s="6"/>
      <c r="Y49" s="6"/>
      <c r="Z49" s="6"/>
      <c r="AA49" s="4"/>
      <c r="AB49" s="4"/>
      <c r="AC49" s="4"/>
      <c r="BC49" s="427"/>
      <c r="BD49" s="427"/>
      <c r="BE49" s="515"/>
      <c r="BF49" s="515"/>
      <c r="BG49" s="515"/>
      <c r="BH49" s="515"/>
      <c r="BI49" s="515"/>
      <c r="BJ49" s="515"/>
      <c r="BL49" s="6"/>
    </row>
    <row r="50" spans="3:64" ht="16.149999999999999" customHeight="1">
      <c r="C50" s="1181" t="s">
        <v>2744</v>
      </c>
      <c r="D50" s="1183"/>
      <c r="E50" s="15" t="s">
        <v>18</v>
      </c>
      <c r="F50" s="15" t="s">
        <v>19</v>
      </c>
      <c r="G50" s="15" t="s">
        <v>2726</v>
      </c>
      <c r="H50" s="15" t="s">
        <v>21</v>
      </c>
      <c r="I50" s="15" t="s">
        <v>22</v>
      </c>
      <c r="J50" s="15" t="s">
        <v>2725</v>
      </c>
      <c r="L50" s="6"/>
      <c r="M50" s="6"/>
      <c r="N50" s="6"/>
      <c r="O50" s="246"/>
      <c r="P50" s="246"/>
      <c r="Q50" s="246"/>
      <c r="R50" s="246"/>
      <c r="S50" s="246"/>
      <c r="T50" s="6"/>
      <c r="U50" s="6"/>
      <c r="V50" s="6"/>
      <c r="W50" s="6"/>
      <c r="X50" s="6"/>
      <c r="Y50" s="6"/>
      <c r="Z50" s="6"/>
      <c r="AA50" s="4"/>
      <c r="AB50" s="4"/>
      <c r="AC50" s="4"/>
      <c r="BC50" s="1181"/>
      <c r="BD50" s="1183"/>
      <c r="BE50" s="15" t="s">
        <v>18</v>
      </c>
      <c r="BF50" s="15" t="s">
        <v>19</v>
      </c>
      <c r="BG50" s="15" t="s">
        <v>2726</v>
      </c>
      <c r="BH50" s="15" t="s">
        <v>21</v>
      </c>
      <c r="BI50" s="15" t="s">
        <v>22</v>
      </c>
      <c r="BJ50" s="15" t="s">
        <v>2725</v>
      </c>
      <c r="BL50" s="6"/>
    </row>
    <row r="51" spans="3:64" ht="16.149999999999999" customHeight="1" thickBot="1">
      <c r="C51" s="1466" t="str">
        <f>IF('共通１ー１（基本情報（１）～（11））'!C176="","",'共通１ー１（基本情報（１）～（11））'!C176)</f>
        <v/>
      </c>
      <c r="D51" s="1467"/>
      <c r="E51" s="247"/>
      <c r="F51" s="247"/>
      <c r="G51" s="247"/>
      <c r="H51" s="247"/>
      <c r="I51" s="247"/>
      <c r="J51" s="247"/>
      <c r="L51" s="6"/>
      <c r="M51" s="6"/>
      <c r="N51" s="6"/>
      <c r="O51" s="246"/>
      <c r="P51" s="246"/>
      <c r="Q51" s="246"/>
      <c r="R51" s="246"/>
      <c r="S51" s="246"/>
      <c r="T51" s="6"/>
      <c r="U51" s="6"/>
      <c r="V51" s="6"/>
      <c r="W51" s="6"/>
      <c r="X51" s="6"/>
      <c r="Y51" s="6"/>
      <c r="Z51" s="6"/>
      <c r="AA51" s="4"/>
      <c r="AB51" s="4"/>
      <c r="AC51" s="4"/>
      <c r="BC51" s="1466" t="str">
        <f>IF('[6]第４号（太陽光,蓄電池）'!BE85="","",'[6]第４号（太陽光,蓄電池）'!BE85)</f>
        <v/>
      </c>
      <c r="BD51" s="1467"/>
      <c r="BE51" s="513"/>
      <c r="BF51" s="513"/>
      <c r="BG51" s="513"/>
      <c r="BH51" s="513"/>
      <c r="BI51" s="513"/>
      <c r="BJ51" s="513"/>
      <c r="BL51" s="6"/>
    </row>
    <row r="52" spans="3:64" ht="16.149999999999999" customHeight="1" thickTop="1">
      <c r="C52" s="1475"/>
      <c r="D52" s="1476"/>
      <c r="E52" s="249" t="s">
        <v>24</v>
      </c>
      <c r="F52" s="249" t="s">
        <v>25</v>
      </c>
      <c r="G52" s="249" t="s">
        <v>26</v>
      </c>
      <c r="H52" s="249" t="s">
        <v>27</v>
      </c>
      <c r="I52" s="249" t="s">
        <v>28</v>
      </c>
      <c r="J52" s="249" t="s">
        <v>29</v>
      </c>
      <c r="L52" s="6"/>
      <c r="M52" s="6"/>
      <c r="N52" s="6"/>
      <c r="O52" s="246"/>
      <c r="P52" s="246"/>
      <c r="Q52" s="246"/>
      <c r="R52" s="246"/>
      <c r="S52" s="246"/>
      <c r="T52" s="6"/>
      <c r="U52" s="6"/>
      <c r="V52" s="6"/>
      <c r="W52" s="6"/>
      <c r="X52" s="6"/>
      <c r="Y52" s="6"/>
      <c r="Z52" s="6"/>
      <c r="AA52" s="4"/>
      <c r="AB52" s="4"/>
      <c r="AC52" s="4"/>
      <c r="BC52" s="1475"/>
      <c r="BD52" s="1476"/>
      <c r="BE52" s="249" t="s">
        <v>24</v>
      </c>
      <c r="BF52" s="249" t="s">
        <v>25</v>
      </c>
      <c r="BG52" s="249" t="s">
        <v>26</v>
      </c>
      <c r="BH52" s="249" t="s">
        <v>27</v>
      </c>
      <c r="BI52" s="249" t="s">
        <v>28</v>
      </c>
      <c r="BJ52" s="249" t="s">
        <v>29</v>
      </c>
      <c r="BL52" s="6"/>
    </row>
    <row r="53" spans="3:64" ht="16.149999999999999" customHeight="1">
      <c r="C53" s="1477"/>
      <c r="D53" s="1478"/>
      <c r="E53" s="247"/>
      <c r="F53" s="247"/>
      <c r="G53" s="247"/>
      <c r="H53" s="247"/>
      <c r="I53" s="247"/>
      <c r="J53" s="247"/>
      <c r="L53" s="6"/>
      <c r="M53" s="245"/>
      <c r="N53" s="6"/>
      <c r="O53" s="246"/>
      <c r="P53" s="246"/>
      <c r="Q53" s="246"/>
      <c r="R53" s="246"/>
      <c r="S53" s="246"/>
      <c r="T53" s="6"/>
      <c r="U53" s="6"/>
      <c r="V53" s="6"/>
      <c r="W53" s="6"/>
      <c r="X53" s="6"/>
      <c r="Y53" s="6"/>
      <c r="Z53" s="6"/>
      <c r="AA53" s="4"/>
      <c r="AB53" s="4"/>
      <c r="AC53" s="4"/>
      <c r="BC53" s="1477"/>
      <c r="BD53" s="1478"/>
      <c r="BE53" s="513"/>
      <c r="BF53" s="513"/>
      <c r="BG53" s="513"/>
      <c r="BH53" s="513"/>
      <c r="BI53" s="513"/>
      <c r="BJ53" s="513"/>
      <c r="BL53" s="6"/>
    </row>
    <row r="54" spans="3:64" ht="16.149999999999999" customHeight="1">
      <c r="C54" s="323"/>
      <c r="D54" s="427"/>
      <c r="E54" s="296"/>
      <c r="F54" s="296"/>
      <c r="G54" s="296"/>
      <c r="H54" s="295" t="s">
        <v>2724</v>
      </c>
      <c r="I54" s="294"/>
      <c r="J54" s="252" t="str">
        <f>IF(E51="","0",SUM(E51:J51,E53:J53))</f>
        <v>0</v>
      </c>
      <c r="L54" s="6"/>
      <c r="M54" s="245"/>
      <c r="N54" s="6"/>
      <c r="O54" s="246"/>
      <c r="P54" s="246"/>
      <c r="Q54" s="246"/>
      <c r="R54" s="246"/>
      <c r="S54" s="246"/>
      <c r="T54" s="6"/>
      <c r="U54" s="6"/>
      <c r="V54" s="6"/>
      <c r="W54" s="6"/>
      <c r="X54" s="6"/>
      <c r="Y54" s="6"/>
      <c r="Z54" s="6"/>
      <c r="AA54" s="4"/>
      <c r="AB54" s="4"/>
      <c r="AC54" s="4"/>
      <c r="BC54" s="323"/>
      <c r="BD54" s="427"/>
      <c r="BE54" s="296"/>
      <c r="BF54" s="296"/>
      <c r="BG54" s="296"/>
      <c r="BH54" s="295" t="s">
        <v>2724</v>
      </c>
      <c r="BI54" s="294"/>
      <c r="BJ54" s="252" t="str">
        <f>IF(BE51="","0",SUM(BE51:BJ51,BE53:BJ53))</f>
        <v>0</v>
      </c>
      <c r="BL54" s="6"/>
    </row>
    <row r="55" spans="3:64" ht="16.149999999999999" customHeight="1">
      <c r="C55" s="323"/>
      <c r="D55" s="427"/>
      <c r="E55" s="515"/>
      <c r="F55" s="515"/>
      <c r="G55" s="515"/>
      <c r="H55" s="516"/>
      <c r="I55" s="516"/>
      <c r="J55" s="515"/>
      <c r="L55" s="6"/>
      <c r="M55" s="245"/>
      <c r="N55" s="6"/>
      <c r="O55" s="246"/>
      <c r="P55" s="246"/>
      <c r="Q55" s="246"/>
      <c r="R55" s="246"/>
      <c r="S55" s="246"/>
      <c r="T55" s="6"/>
      <c r="U55" s="6"/>
      <c r="V55" s="6"/>
      <c r="W55" s="6"/>
      <c r="X55" s="6"/>
      <c r="Y55" s="6"/>
      <c r="Z55" s="6"/>
      <c r="AA55" s="4"/>
      <c r="AB55" s="4"/>
      <c r="AC55" s="4"/>
      <c r="BC55" s="323"/>
      <c r="BD55" s="427"/>
      <c r="BE55" s="515"/>
      <c r="BF55" s="515"/>
      <c r="BG55" s="515"/>
      <c r="BH55" s="516"/>
      <c r="BI55" s="516"/>
      <c r="BJ55" s="515"/>
      <c r="BL55" s="6"/>
    </row>
    <row r="56" spans="3:64" ht="16.149999999999999" customHeight="1">
      <c r="C56" s="1181" t="s">
        <v>2744</v>
      </c>
      <c r="D56" s="1183"/>
      <c r="E56" s="15" t="s">
        <v>18</v>
      </c>
      <c r="F56" s="15" t="s">
        <v>19</v>
      </c>
      <c r="G56" s="15" t="s">
        <v>2726</v>
      </c>
      <c r="H56" s="15" t="s">
        <v>21</v>
      </c>
      <c r="I56" s="15" t="s">
        <v>22</v>
      </c>
      <c r="J56" s="15" t="s">
        <v>2725</v>
      </c>
      <c r="L56" s="6"/>
      <c r="M56" s="245"/>
      <c r="N56" s="6"/>
      <c r="O56" s="246"/>
      <c r="P56" s="246"/>
      <c r="Q56" s="246"/>
      <c r="R56" s="246"/>
      <c r="S56" s="246"/>
      <c r="T56" s="6"/>
      <c r="U56" s="6"/>
      <c r="V56" s="6"/>
      <c r="W56" s="6"/>
      <c r="X56" s="6"/>
      <c r="Y56" s="6"/>
      <c r="Z56" s="6"/>
      <c r="AA56" s="4"/>
      <c r="AB56" s="4"/>
      <c r="AC56" s="4"/>
      <c r="BC56" s="1181"/>
      <c r="BD56" s="1183"/>
      <c r="BE56" s="15" t="s">
        <v>18</v>
      </c>
      <c r="BF56" s="15" t="s">
        <v>19</v>
      </c>
      <c r="BG56" s="15" t="s">
        <v>2726</v>
      </c>
      <c r="BH56" s="15" t="s">
        <v>21</v>
      </c>
      <c r="BI56" s="15" t="s">
        <v>22</v>
      </c>
      <c r="BJ56" s="15" t="s">
        <v>2725</v>
      </c>
      <c r="BL56" s="6"/>
    </row>
    <row r="57" spans="3:64" ht="16.149999999999999" customHeight="1" thickBot="1">
      <c r="C57" s="1466" t="str">
        <f>IF('共通１ー１（基本情報（１）～（11））'!C185="","",'共通１ー１（基本情報（１）～（11））'!C185)</f>
        <v/>
      </c>
      <c r="D57" s="1467"/>
      <c r="E57" s="247"/>
      <c r="F57" s="247"/>
      <c r="G57" s="247"/>
      <c r="H57" s="247"/>
      <c r="I57" s="247"/>
      <c r="J57" s="247"/>
      <c r="L57" s="6"/>
      <c r="M57" s="245"/>
      <c r="N57" s="6"/>
      <c r="O57" s="246"/>
      <c r="P57" s="246"/>
      <c r="Q57" s="246"/>
      <c r="R57" s="246"/>
      <c r="S57" s="246"/>
      <c r="T57" s="6"/>
      <c r="U57" s="6"/>
      <c r="V57" s="6"/>
      <c r="W57" s="6"/>
      <c r="X57" s="6"/>
      <c r="Y57" s="6"/>
      <c r="Z57" s="6"/>
      <c r="AA57" s="4"/>
      <c r="AB57" s="4"/>
      <c r="AC57" s="4"/>
      <c r="BC57" s="1466" t="str">
        <f>IF('[6]第４号（太陽光,蓄電池）'!BE90="","",'[6]第４号（太陽光,蓄電池）'!BE90)</f>
        <v/>
      </c>
      <c r="BD57" s="1467"/>
      <c r="BE57" s="513"/>
      <c r="BF57" s="513"/>
      <c r="BG57" s="513"/>
      <c r="BH57" s="513"/>
      <c r="BI57" s="513"/>
      <c r="BJ57" s="513"/>
      <c r="BL57" s="6"/>
    </row>
    <row r="58" spans="3:64" ht="16.149999999999999" customHeight="1" thickTop="1">
      <c r="C58" s="1475"/>
      <c r="D58" s="1476"/>
      <c r="E58" s="249" t="s">
        <v>24</v>
      </c>
      <c r="F58" s="249" t="s">
        <v>25</v>
      </c>
      <c r="G58" s="249" t="s">
        <v>26</v>
      </c>
      <c r="H58" s="249" t="s">
        <v>27</v>
      </c>
      <c r="I58" s="249" t="s">
        <v>28</v>
      </c>
      <c r="J58" s="249" t="s">
        <v>29</v>
      </c>
      <c r="L58" s="6"/>
      <c r="M58" s="245"/>
      <c r="N58" s="6"/>
      <c r="O58" s="246"/>
      <c r="P58" s="246"/>
      <c r="Q58" s="246"/>
      <c r="R58" s="246"/>
      <c r="S58" s="246"/>
      <c r="T58" s="6"/>
      <c r="U58" s="6"/>
      <c r="V58" s="6"/>
      <c r="W58" s="6"/>
      <c r="X58" s="6"/>
      <c r="Y58" s="6"/>
      <c r="Z58" s="6"/>
      <c r="AA58" s="4"/>
      <c r="AB58" s="4"/>
      <c r="AC58" s="4"/>
      <c r="BC58" s="1475"/>
      <c r="BD58" s="1476"/>
      <c r="BE58" s="249" t="s">
        <v>24</v>
      </c>
      <c r="BF58" s="249" t="s">
        <v>25</v>
      </c>
      <c r="BG58" s="249" t="s">
        <v>26</v>
      </c>
      <c r="BH58" s="249" t="s">
        <v>27</v>
      </c>
      <c r="BI58" s="249" t="s">
        <v>28</v>
      </c>
      <c r="BJ58" s="249" t="s">
        <v>29</v>
      </c>
      <c r="BL58" s="6"/>
    </row>
    <row r="59" spans="3:64" ht="16.149999999999999" customHeight="1">
      <c r="C59" s="1477"/>
      <c r="D59" s="1478"/>
      <c r="E59" s="247"/>
      <c r="F59" s="247"/>
      <c r="G59" s="247"/>
      <c r="H59" s="247"/>
      <c r="I59" s="247"/>
      <c r="J59" s="247"/>
      <c r="L59" s="6"/>
      <c r="M59" s="245"/>
      <c r="N59" s="6"/>
      <c r="O59" s="246"/>
      <c r="P59" s="246"/>
      <c r="Q59" s="246"/>
      <c r="R59" s="246"/>
      <c r="S59" s="246"/>
      <c r="T59" s="6"/>
      <c r="U59" s="6"/>
      <c r="V59" s="6"/>
      <c r="W59" s="6"/>
      <c r="X59" s="6"/>
      <c r="Y59" s="6"/>
      <c r="Z59" s="6"/>
      <c r="AA59" s="4"/>
      <c r="AB59" s="4"/>
      <c r="AC59" s="4"/>
      <c r="BC59" s="1477"/>
      <c r="BD59" s="1478"/>
      <c r="BE59" s="513"/>
      <c r="BF59" s="513"/>
      <c r="BG59" s="513"/>
      <c r="BH59" s="513"/>
      <c r="BI59" s="513"/>
      <c r="BJ59" s="513"/>
      <c r="BL59" s="6"/>
    </row>
    <row r="60" spans="3:64" ht="16.149999999999999" customHeight="1">
      <c r="C60" s="323"/>
      <c r="D60" s="427"/>
      <c r="E60" s="296"/>
      <c r="F60" s="296"/>
      <c r="G60" s="296"/>
      <c r="H60" s="295" t="s">
        <v>2724</v>
      </c>
      <c r="I60" s="294"/>
      <c r="J60" s="252" t="str">
        <f>IF(E57="","0",SUM(E57:J57,E59:J59))</f>
        <v>0</v>
      </c>
      <c r="L60" s="6"/>
      <c r="M60" s="245"/>
      <c r="N60" s="6"/>
      <c r="O60" s="246"/>
      <c r="P60" s="246"/>
      <c r="Q60" s="246"/>
      <c r="R60" s="246"/>
      <c r="S60" s="246"/>
      <c r="T60" s="6"/>
      <c r="U60" s="6"/>
      <c r="V60" s="6"/>
      <c r="W60" s="6"/>
      <c r="X60" s="6"/>
      <c r="Y60" s="6"/>
      <c r="Z60" s="6"/>
      <c r="AA60" s="4"/>
      <c r="AB60" s="4"/>
      <c r="AC60" s="4"/>
      <c r="BC60" s="323"/>
      <c r="BD60" s="427"/>
      <c r="BE60" s="296"/>
      <c r="BF60" s="296"/>
      <c r="BG60" s="296"/>
      <c r="BH60" s="295" t="s">
        <v>2724</v>
      </c>
      <c r="BI60" s="294"/>
      <c r="BJ60" s="252" t="str">
        <f>IF(BE57="","0",SUM(BE57:BJ57,BE59:BJ59))</f>
        <v>0</v>
      </c>
      <c r="BL60" s="6"/>
    </row>
    <row r="61" spans="3:64" ht="14.45" customHeight="1">
      <c r="C61" s="323"/>
      <c r="D61" s="427"/>
      <c r="E61" s="515"/>
      <c r="F61" s="515"/>
      <c r="G61" s="515"/>
      <c r="H61" s="516"/>
      <c r="I61" s="516"/>
      <c r="J61" s="515"/>
      <c r="L61" s="6"/>
      <c r="M61" s="245"/>
      <c r="N61" s="6"/>
      <c r="O61" s="246"/>
      <c r="P61" s="246"/>
      <c r="Q61" s="246"/>
      <c r="R61" s="246"/>
      <c r="S61" s="246"/>
      <c r="T61" s="6"/>
      <c r="U61" s="6"/>
      <c r="V61" s="6"/>
      <c r="W61" s="6"/>
      <c r="X61" s="6"/>
      <c r="Y61" s="6"/>
      <c r="Z61" s="6"/>
      <c r="AA61" s="4"/>
      <c r="AB61" s="4"/>
      <c r="AC61" s="4"/>
      <c r="BC61" s="323"/>
      <c r="BD61" s="427"/>
      <c r="BE61" s="515"/>
      <c r="BF61" s="515"/>
      <c r="BG61" s="515"/>
      <c r="BH61" s="516"/>
      <c r="BI61" s="516"/>
      <c r="BJ61" s="515"/>
      <c r="BL61" s="6"/>
    </row>
    <row r="62" spans="3:64" ht="16.149999999999999" customHeight="1">
      <c r="C62" s="1181" t="s">
        <v>2744</v>
      </c>
      <c r="D62" s="1183"/>
      <c r="E62" s="15" t="s">
        <v>18</v>
      </c>
      <c r="F62" s="15" t="s">
        <v>19</v>
      </c>
      <c r="G62" s="15" t="s">
        <v>2726</v>
      </c>
      <c r="H62" s="15" t="s">
        <v>21</v>
      </c>
      <c r="I62" s="15" t="s">
        <v>22</v>
      </c>
      <c r="J62" s="15" t="s">
        <v>2725</v>
      </c>
      <c r="L62" s="6"/>
      <c r="M62" s="245"/>
      <c r="N62" s="6"/>
      <c r="O62" s="246"/>
      <c r="P62" s="246"/>
      <c r="Q62" s="246"/>
      <c r="R62" s="246"/>
      <c r="S62" s="246"/>
      <c r="T62" s="6"/>
      <c r="U62" s="6"/>
      <c r="V62" s="6"/>
      <c r="W62" s="6"/>
      <c r="X62" s="6"/>
      <c r="Y62" s="6"/>
      <c r="Z62" s="6"/>
      <c r="AA62" s="4"/>
      <c r="AB62" s="4"/>
      <c r="AC62" s="4"/>
      <c r="BC62" s="1181"/>
      <c r="BD62" s="1183"/>
      <c r="BE62" s="15" t="s">
        <v>18</v>
      </c>
      <c r="BF62" s="15" t="s">
        <v>19</v>
      </c>
      <c r="BG62" s="15" t="s">
        <v>2726</v>
      </c>
      <c r="BH62" s="15" t="s">
        <v>21</v>
      </c>
      <c r="BI62" s="15" t="s">
        <v>22</v>
      </c>
      <c r="BJ62" s="15" t="s">
        <v>2725</v>
      </c>
      <c r="BL62" s="6"/>
    </row>
    <row r="63" spans="3:64" ht="16.149999999999999" customHeight="1" collapsed="1" thickBot="1">
      <c r="C63" s="1466" t="str">
        <f>IF('共通１ー１（基本情報（１）～（11））'!C194="","",'共通１ー１（基本情報（１）～（11））'!C194)</f>
        <v/>
      </c>
      <c r="D63" s="1467"/>
      <c r="E63" s="247"/>
      <c r="F63" s="247"/>
      <c r="G63" s="247"/>
      <c r="H63" s="247"/>
      <c r="I63" s="247"/>
      <c r="J63" s="247"/>
      <c r="L63" s="6"/>
      <c r="M63" s="245"/>
      <c r="N63" s="6"/>
      <c r="O63" s="246"/>
      <c r="P63" s="246"/>
      <c r="Q63" s="246"/>
      <c r="R63" s="246"/>
      <c r="S63" s="246"/>
      <c r="T63" s="6"/>
      <c r="U63" s="6"/>
      <c r="V63" s="6"/>
      <c r="W63" s="6"/>
      <c r="X63" s="6"/>
      <c r="Y63" s="6"/>
      <c r="Z63" s="6"/>
      <c r="AA63" s="4"/>
      <c r="AB63" s="4"/>
      <c r="AC63" s="4"/>
      <c r="BC63" s="1466" t="str">
        <f>IF('[6]第４号（太陽光,蓄電池）'!BE96="","",'[6]第４号（太陽光,蓄電池）'!BE96)</f>
        <v/>
      </c>
      <c r="BD63" s="1467"/>
      <c r="BE63" s="513"/>
      <c r="BF63" s="513"/>
      <c r="BG63" s="513"/>
      <c r="BH63" s="513"/>
      <c r="BI63" s="513"/>
      <c r="BJ63" s="513"/>
      <c r="BL63" s="6"/>
    </row>
    <row r="64" spans="3:64" ht="16.149999999999999" customHeight="1" thickTop="1">
      <c r="C64" s="1475"/>
      <c r="D64" s="1476"/>
      <c r="E64" s="249" t="s">
        <v>24</v>
      </c>
      <c r="F64" s="249" t="s">
        <v>25</v>
      </c>
      <c r="G64" s="249" t="s">
        <v>26</v>
      </c>
      <c r="H64" s="249" t="s">
        <v>27</v>
      </c>
      <c r="I64" s="249" t="s">
        <v>28</v>
      </c>
      <c r="J64" s="249" t="s">
        <v>29</v>
      </c>
      <c r="L64" s="6"/>
      <c r="M64" s="245"/>
      <c r="N64" s="6"/>
      <c r="O64" s="246"/>
      <c r="P64" s="246"/>
      <c r="Q64" s="246"/>
      <c r="R64" s="246"/>
      <c r="S64" s="246"/>
      <c r="T64" s="6"/>
      <c r="U64" s="6"/>
      <c r="V64" s="6"/>
      <c r="W64" s="6"/>
      <c r="X64" s="6"/>
      <c r="Y64" s="6"/>
      <c r="Z64" s="6"/>
      <c r="AA64" s="4"/>
      <c r="AB64" s="4"/>
      <c r="AC64" s="4"/>
      <c r="BC64" s="1475"/>
      <c r="BD64" s="1476"/>
      <c r="BE64" s="249" t="s">
        <v>24</v>
      </c>
      <c r="BF64" s="249" t="s">
        <v>25</v>
      </c>
      <c r="BG64" s="249" t="s">
        <v>26</v>
      </c>
      <c r="BH64" s="249" t="s">
        <v>27</v>
      </c>
      <c r="BI64" s="249" t="s">
        <v>28</v>
      </c>
      <c r="BJ64" s="249" t="s">
        <v>29</v>
      </c>
      <c r="BL64" s="6"/>
    </row>
    <row r="65" spans="2:64" ht="16.149999999999999" customHeight="1">
      <c r="C65" s="1477"/>
      <c r="D65" s="1478"/>
      <c r="E65" s="247"/>
      <c r="F65" s="247"/>
      <c r="G65" s="247"/>
      <c r="H65" s="247"/>
      <c r="I65" s="247"/>
      <c r="J65" s="247"/>
      <c r="L65" s="6"/>
      <c r="M65" s="245"/>
      <c r="N65" s="6"/>
      <c r="O65" s="246"/>
      <c r="P65" s="246"/>
      <c r="Q65" s="246"/>
      <c r="R65" s="246"/>
      <c r="S65" s="246"/>
      <c r="T65" s="6"/>
      <c r="U65" s="6"/>
      <c r="V65" s="6"/>
      <c r="W65" s="6"/>
      <c r="X65" s="6"/>
      <c r="Y65" s="6"/>
      <c r="Z65" s="6"/>
      <c r="AA65" s="4"/>
      <c r="AB65" s="4"/>
      <c r="AC65" s="4"/>
      <c r="BC65" s="1477"/>
      <c r="BD65" s="1478"/>
      <c r="BE65" s="513"/>
      <c r="BF65" s="513"/>
      <c r="BG65" s="513"/>
      <c r="BH65" s="513"/>
      <c r="BI65" s="513"/>
      <c r="BJ65" s="513"/>
      <c r="BL65" s="6"/>
    </row>
    <row r="66" spans="2:64" ht="16.149999999999999" customHeight="1">
      <c r="C66" s="323"/>
      <c r="D66" s="427"/>
      <c r="E66" s="296"/>
      <c r="F66" s="296"/>
      <c r="G66" s="296"/>
      <c r="H66" s="295" t="s">
        <v>2724</v>
      </c>
      <c r="I66" s="294"/>
      <c r="J66" s="252" t="str">
        <f>IF(E63="","0",SUM(E63:J63,E65:J65))</f>
        <v>0</v>
      </c>
      <c r="L66" s="6"/>
      <c r="M66" s="245"/>
      <c r="N66" s="6"/>
      <c r="O66" s="246"/>
      <c r="P66" s="246"/>
      <c r="Q66" s="246"/>
      <c r="R66" s="246"/>
      <c r="S66" s="246"/>
      <c r="T66" s="6"/>
      <c r="U66" s="6"/>
      <c r="V66" s="6"/>
      <c r="W66" s="6"/>
      <c r="X66" s="6"/>
      <c r="Y66" s="6"/>
      <c r="Z66" s="6"/>
      <c r="AA66" s="4"/>
      <c r="AB66" s="4"/>
      <c r="AC66" s="4"/>
      <c r="BC66" s="323"/>
      <c r="BD66" s="427"/>
      <c r="BE66" s="296"/>
      <c r="BF66" s="296"/>
      <c r="BG66" s="296"/>
      <c r="BH66" s="295" t="s">
        <v>2724</v>
      </c>
      <c r="BI66" s="294"/>
      <c r="BJ66" s="252" t="str">
        <f>IF(BE63="","0",SUM(BE63:BJ63,BE65:BJ65))</f>
        <v>0</v>
      </c>
      <c r="BL66" s="6"/>
    </row>
    <row r="67" spans="2:64" ht="16.149999999999999" customHeight="1">
      <c r="C67" s="323"/>
      <c r="D67" s="427"/>
      <c r="E67" s="515"/>
      <c r="F67" s="515"/>
      <c r="G67" s="515"/>
      <c r="H67" s="516"/>
      <c r="I67" s="516"/>
      <c r="J67" s="515"/>
      <c r="L67" s="6"/>
      <c r="M67" s="245"/>
      <c r="N67" s="6"/>
      <c r="O67" s="246"/>
      <c r="P67" s="246"/>
      <c r="Q67" s="246"/>
      <c r="R67" s="246"/>
      <c r="S67" s="246"/>
      <c r="T67" s="6"/>
      <c r="U67" s="6"/>
      <c r="V67" s="6"/>
      <c r="W67" s="6"/>
      <c r="X67" s="6"/>
      <c r="Y67" s="6"/>
      <c r="Z67" s="6"/>
      <c r="AA67" s="4"/>
      <c r="AB67" s="4"/>
      <c r="AC67" s="4"/>
      <c r="BC67" s="323"/>
      <c r="BD67" s="427"/>
      <c r="BE67" s="515"/>
      <c r="BF67" s="515"/>
      <c r="BG67" s="515"/>
      <c r="BH67" s="516"/>
      <c r="BI67" s="516"/>
      <c r="BJ67" s="515"/>
      <c r="BL67" s="6"/>
    </row>
    <row r="68" spans="2:64" ht="16.149999999999999" customHeight="1">
      <c r="C68" s="1181" t="s">
        <v>2744</v>
      </c>
      <c r="D68" s="1183"/>
      <c r="E68" s="15" t="s">
        <v>18</v>
      </c>
      <c r="F68" s="15" t="s">
        <v>19</v>
      </c>
      <c r="G68" s="15" t="s">
        <v>2726</v>
      </c>
      <c r="H68" s="15" t="s">
        <v>21</v>
      </c>
      <c r="I68" s="15" t="s">
        <v>22</v>
      </c>
      <c r="J68" s="15" t="s">
        <v>2725</v>
      </c>
      <c r="L68" s="6"/>
      <c r="M68" s="245"/>
      <c r="N68" s="6"/>
      <c r="O68" s="246"/>
      <c r="P68" s="246"/>
      <c r="Q68" s="246"/>
      <c r="R68" s="246"/>
      <c r="S68" s="246"/>
      <c r="T68" s="6"/>
      <c r="U68" s="6"/>
      <c r="V68" s="6"/>
      <c r="W68" s="6"/>
      <c r="X68" s="6"/>
      <c r="Y68" s="6"/>
      <c r="Z68" s="6"/>
      <c r="AA68" s="4"/>
      <c r="AB68" s="4"/>
      <c r="AC68" s="4"/>
      <c r="BC68" s="1181"/>
      <c r="BD68" s="1183"/>
      <c r="BE68" s="15" t="s">
        <v>18</v>
      </c>
      <c r="BF68" s="15" t="s">
        <v>19</v>
      </c>
      <c r="BG68" s="15" t="s">
        <v>2726</v>
      </c>
      <c r="BH68" s="15" t="s">
        <v>21</v>
      </c>
      <c r="BI68" s="15" t="s">
        <v>22</v>
      </c>
      <c r="BJ68" s="15" t="s">
        <v>2725</v>
      </c>
      <c r="BL68" s="6"/>
    </row>
    <row r="69" spans="2:64" ht="16.149999999999999" customHeight="1" collapsed="1" thickBot="1">
      <c r="C69" s="1466" t="str">
        <f>IF('共通１ー１（基本情報（１）～（11））'!C204="","",'共通１ー１（基本情報（１）～（11））'!C204)</f>
        <v/>
      </c>
      <c r="D69" s="1467"/>
      <c r="E69" s="247"/>
      <c r="F69" s="247"/>
      <c r="G69" s="247"/>
      <c r="H69" s="247"/>
      <c r="I69" s="247"/>
      <c r="J69" s="247"/>
      <c r="L69" s="6"/>
      <c r="M69" s="245"/>
      <c r="N69" s="6"/>
      <c r="O69" s="246"/>
      <c r="P69" s="246"/>
      <c r="Q69" s="246"/>
      <c r="R69" s="246"/>
      <c r="S69" s="246"/>
      <c r="T69" s="6"/>
      <c r="U69" s="6"/>
      <c r="V69" s="6"/>
      <c r="W69" s="6"/>
      <c r="X69" s="6"/>
      <c r="Y69" s="6"/>
      <c r="Z69" s="6"/>
      <c r="AA69" s="4"/>
      <c r="AB69" s="4"/>
      <c r="AC69" s="4"/>
      <c r="BC69" s="1466" t="str">
        <f>IF('[6]第４号（太陽光,蓄電池）'!BE102="","",'[6]第４号（太陽光,蓄電池）'!BE102)</f>
        <v/>
      </c>
      <c r="BD69" s="1467"/>
      <c r="BE69" s="513"/>
      <c r="BF69" s="513"/>
      <c r="BG69" s="513"/>
      <c r="BH69" s="513"/>
      <c r="BI69" s="513"/>
      <c r="BJ69" s="513"/>
      <c r="BL69" s="6"/>
    </row>
    <row r="70" spans="2:64" ht="16.149999999999999" customHeight="1" thickTop="1">
      <c r="C70" s="1475"/>
      <c r="D70" s="1476"/>
      <c r="E70" s="249" t="s">
        <v>24</v>
      </c>
      <c r="F70" s="249" t="s">
        <v>25</v>
      </c>
      <c r="G70" s="249" t="s">
        <v>26</v>
      </c>
      <c r="H70" s="249" t="s">
        <v>27</v>
      </c>
      <c r="I70" s="249" t="s">
        <v>28</v>
      </c>
      <c r="J70" s="249" t="s">
        <v>29</v>
      </c>
      <c r="L70" s="6"/>
      <c r="M70" s="245"/>
      <c r="N70" s="6"/>
      <c r="O70" s="246"/>
      <c r="P70" s="246"/>
      <c r="Q70" s="246"/>
      <c r="R70" s="246"/>
      <c r="S70" s="246"/>
      <c r="T70" s="6"/>
      <c r="U70" s="6"/>
      <c r="V70" s="6"/>
      <c r="W70" s="6"/>
      <c r="X70" s="6"/>
      <c r="Y70" s="6"/>
      <c r="Z70" s="6"/>
      <c r="AA70" s="4"/>
      <c r="AB70" s="4"/>
      <c r="AC70" s="4"/>
      <c r="BC70" s="1475"/>
      <c r="BD70" s="1476"/>
      <c r="BE70" s="249" t="s">
        <v>24</v>
      </c>
      <c r="BF70" s="249" t="s">
        <v>25</v>
      </c>
      <c r="BG70" s="249" t="s">
        <v>26</v>
      </c>
      <c r="BH70" s="249" t="s">
        <v>27</v>
      </c>
      <c r="BI70" s="249" t="s">
        <v>28</v>
      </c>
      <c r="BJ70" s="249" t="s">
        <v>29</v>
      </c>
      <c r="BL70" s="6"/>
    </row>
    <row r="71" spans="2:64" ht="16.149999999999999" customHeight="1">
      <c r="C71" s="1477"/>
      <c r="D71" s="1478"/>
      <c r="E71" s="247"/>
      <c r="F71" s="247"/>
      <c r="G71" s="247"/>
      <c r="H71" s="247"/>
      <c r="I71" s="247"/>
      <c r="J71" s="247"/>
      <c r="L71" s="6"/>
      <c r="M71" s="245"/>
      <c r="N71" s="6"/>
      <c r="O71" s="246"/>
      <c r="P71" s="246"/>
      <c r="Q71" s="246"/>
      <c r="R71" s="246"/>
      <c r="S71" s="246"/>
      <c r="T71" s="6"/>
      <c r="U71" s="6"/>
      <c r="V71" s="6"/>
      <c r="W71" s="6"/>
      <c r="X71" s="6"/>
      <c r="Y71" s="6"/>
      <c r="Z71" s="6"/>
      <c r="AA71" s="4"/>
      <c r="AB71" s="4"/>
      <c r="AC71" s="4"/>
      <c r="BC71" s="1477"/>
      <c r="BD71" s="1478"/>
      <c r="BE71" s="513"/>
      <c r="BF71" s="513"/>
      <c r="BG71" s="513"/>
      <c r="BH71" s="513"/>
      <c r="BI71" s="513"/>
      <c r="BJ71" s="513"/>
      <c r="BL71" s="6"/>
    </row>
    <row r="72" spans="2:64" ht="16.149999999999999" customHeight="1">
      <c r="C72" s="323"/>
      <c r="D72" s="427"/>
      <c r="E72" s="296"/>
      <c r="F72" s="296"/>
      <c r="G72" s="296"/>
      <c r="H72" s="295" t="s">
        <v>2724</v>
      </c>
      <c r="I72" s="294"/>
      <c r="J72" s="252" t="str">
        <f>IF(E69="","0",SUM(E69:J69,E71:J71))</f>
        <v>0</v>
      </c>
      <c r="L72" s="6"/>
      <c r="M72" s="245"/>
      <c r="N72" s="6"/>
      <c r="O72" s="246"/>
      <c r="P72" s="246"/>
      <c r="Q72" s="246"/>
      <c r="R72" s="246"/>
      <c r="S72" s="246"/>
      <c r="T72" s="6"/>
      <c r="U72" s="6"/>
      <c r="V72" s="6"/>
      <c r="W72" s="6"/>
      <c r="X72" s="6"/>
      <c r="Y72" s="6"/>
      <c r="Z72" s="6"/>
      <c r="AA72" s="4"/>
      <c r="AB72" s="4"/>
      <c r="AC72" s="4"/>
      <c r="BC72" s="323"/>
      <c r="BD72" s="427"/>
      <c r="BE72" s="296"/>
      <c r="BF72" s="296"/>
      <c r="BG72" s="296"/>
      <c r="BH72" s="295" t="s">
        <v>2724</v>
      </c>
      <c r="BI72" s="294"/>
      <c r="BJ72" s="252" t="str">
        <f>IF(BE69="","0",SUM(BE69:BJ69,BE71:BJ71))</f>
        <v>0</v>
      </c>
      <c r="BL72" s="6"/>
    </row>
    <row r="73" spans="2:64">
      <c r="C73" s="323"/>
      <c r="D73" s="427"/>
      <c r="E73" s="515"/>
      <c r="F73" s="515"/>
      <c r="G73" s="515"/>
      <c r="H73" s="516"/>
      <c r="I73" s="516"/>
      <c r="J73" s="515"/>
      <c r="L73" s="6"/>
      <c r="M73" s="245"/>
      <c r="N73" s="6"/>
      <c r="O73" s="246"/>
      <c r="P73" s="246"/>
      <c r="Q73" s="246"/>
      <c r="R73" s="246"/>
      <c r="S73" s="246"/>
      <c r="T73" s="6"/>
      <c r="U73" s="6"/>
      <c r="V73" s="6"/>
      <c r="W73" s="6"/>
      <c r="X73" s="6"/>
      <c r="Y73" s="6"/>
      <c r="Z73" s="6"/>
      <c r="AA73" s="4"/>
      <c r="AB73" s="4"/>
      <c r="AC73" s="4"/>
      <c r="BC73" s="323"/>
      <c r="BD73" s="427"/>
      <c r="BE73" s="515"/>
      <c r="BF73" s="515"/>
      <c r="BG73" s="515"/>
      <c r="BH73" s="516"/>
      <c r="BI73" s="516"/>
      <c r="BJ73" s="515"/>
      <c r="BL73" s="6"/>
    </row>
    <row r="74" spans="2:64">
      <c r="B74" s="5" t="s">
        <v>2723</v>
      </c>
      <c r="D74" s="323"/>
      <c r="J74" s="330" t="s">
        <v>2722</v>
      </c>
      <c r="L74" s="6"/>
      <c r="M74" s="245"/>
      <c r="N74" s="6"/>
      <c r="O74" s="246"/>
      <c r="P74" s="246"/>
      <c r="Q74" s="246"/>
      <c r="R74" s="246"/>
      <c r="S74" s="246"/>
      <c r="T74" s="6"/>
      <c r="U74" s="6"/>
      <c r="V74" s="6"/>
      <c r="W74" s="6"/>
      <c r="X74" s="6"/>
      <c r="Y74" s="6"/>
      <c r="Z74" s="6"/>
      <c r="AA74" s="4"/>
      <c r="AB74" s="4"/>
      <c r="AC74" s="4"/>
      <c r="BB74" s="5" t="s">
        <v>2723</v>
      </c>
      <c r="BD74" s="323"/>
      <c r="BJ74" s="330" t="s">
        <v>2722</v>
      </c>
      <c r="BL74" s="6"/>
    </row>
    <row r="75" spans="2:64" ht="16.149999999999999" customHeight="1">
      <c r="C75" s="1181" t="s">
        <v>2744</v>
      </c>
      <c r="D75" s="1183"/>
      <c r="E75" s="15" t="s">
        <v>18</v>
      </c>
      <c r="F75" s="15" t="s">
        <v>19</v>
      </c>
      <c r="G75" s="15" t="s">
        <v>20</v>
      </c>
      <c r="H75" s="15" t="s">
        <v>21</v>
      </c>
      <c r="I75" s="15" t="s">
        <v>22</v>
      </c>
      <c r="J75" s="15" t="s">
        <v>23</v>
      </c>
      <c r="L75" s="6"/>
      <c r="M75" s="6" t="s">
        <v>2721</v>
      </c>
      <c r="N75" s="6"/>
      <c r="O75" s="246"/>
      <c r="P75" s="246"/>
      <c r="Q75" s="246"/>
      <c r="R75" s="246"/>
      <c r="S75" s="246"/>
      <c r="T75" s="6"/>
      <c r="U75" s="6"/>
      <c r="V75" s="6"/>
      <c r="W75" s="6"/>
      <c r="X75" s="6"/>
      <c r="Y75" s="6"/>
      <c r="Z75" s="6"/>
      <c r="AA75" s="4"/>
      <c r="AB75" s="4"/>
      <c r="AC75" s="4"/>
      <c r="BC75" s="1181"/>
      <c r="BD75" s="1183"/>
      <c r="BE75" s="15" t="s">
        <v>18</v>
      </c>
      <c r="BF75" s="15" t="s">
        <v>19</v>
      </c>
      <c r="BG75" s="15" t="s">
        <v>20</v>
      </c>
      <c r="BH75" s="15" t="s">
        <v>21</v>
      </c>
      <c r="BI75" s="15" t="s">
        <v>22</v>
      </c>
      <c r="BJ75" s="15" t="s">
        <v>23</v>
      </c>
      <c r="BL75" s="6"/>
    </row>
    <row r="76" spans="2:64" ht="16.149999999999999" customHeight="1" thickBot="1">
      <c r="C76" s="1466" t="str">
        <f>IF('共通１ー１（基本情報（１）～（11））'!C72="","",'共通１ー１（基本情報（１）～（11））'!C72)</f>
        <v/>
      </c>
      <c r="D76" s="1467"/>
      <c r="E76" s="247"/>
      <c r="F76" s="247"/>
      <c r="G76" s="247"/>
      <c r="H76" s="247"/>
      <c r="I76" s="247"/>
      <c r="J76" s="247"/>
      <c r="L76" s="6"/>
      <c r="M76" s="6"/>
      <c r="N76" s="6"/>
      <c r="O76" s="246"/>
      <c r="P76" s="246"/>
      <c r="Q76" s="246"/>
      <c r="R76" s="246"/>
      <c r="S76" s="246"/>
      <c r="T76" s="6"/>
      <c r="U76" s="6"/>
      <c r="V76" s="6"/>
      <c r="W76" s="6"/>
      <c r="X76" s="6"/>
      <c r="Y76" s="6"/>
      <c r="Z76" s="6"/>
      <c r="AA76" s="4"/>
      <c r="AB76" s="4"/>
      <c r="AC76" s="4"/>
      <c r="BC76" s="1466" t="str">
        <f>[6]第４号_設備の概要_１枚目!BF8</f>
        <v>○○発電所１</v>
      </c>
      <c r="BD76" s="1467"/>
      <c r="BE76" s="514">
        <v>2500</v>
      </c>
      <c r="BF76" s="514">
        <v>2600</v>
      </c>
      <c r="BG76" s="514">
        <v>2700</v>
      </c>
      <c r="BH76" s="514">
        <v>2800</v>
      </c>
      <c r="BI76" s="514">
        <v>2900</v>
      </c>
      <c r="BJ76" s="514">
        <v>2800</v>
      </c>
      <c r="BL76" s="6"/>
    </row>
    <row r="77" spans="2:64" ht="16.149999999999999" customHeight="1" thickTop="1">
      <c r="C77" s="1468"/>
      <c r="D77" s="1469"/>
      <c r="E77" s="249" t="s">
        <v>24</v>
      </c>
      <c r="F77" s="249" t="s">
        <v>25</v>
      </c>
      <c r="G77" s="249" t="s">
        <v>26</v>
      </c>
      <c r="H77" s="249" t="s">
        <v>27</v>
      </c>
      <c r="I77" s="249" t="s">
        <v>28</v>
      </c>
      <c r="J77" s="249" t="s">
        <v>29</v>
      </c>
      <c r="L77" s="6"/>
      <c r="M77" s="245"/>
      <c r="N77" s="6"/>
      <c r="O77" s="246"/>
      <c r="P77" s="246"/>
      <c r="Q77" s="246"/>
      <c r="R77" s="246"/>
      <c r="S77" s="246"/>
      <c r="T77" s="6"/>
      <c r="U77" s="6"/>
      <c r="V77" s="6"/>
      <c r="W77" s="6"/>
      <c r="X77" s="6"/>
      <c r="Y77" s="6"/>
      <c r="Z77" s="6"/>
      <c r="AA77" s="4"/>
      <c r="AB77" s="4"/>
      <c r="AC77" s="4"/>
      <c r="BC77" s="1468"/>
      <c r="BD77" s="1469"/>
      <c r="BE77" s="249" t="s">
        <v>24</v>
      </c>
      <c r="BF77" s="249" t="s">
        <v>25</v>
      </c>
      <c r="BG77" s="249" t="s">
        <v>26</v>
      </c>
      <c r="BH77" s="249" t="s">
        <v>27</v>
      </c>
      <c r="BI77" s="249" t="s">
        <v>28</v>
      </c>
      <c r="BJ77" s="249" t="s">
        <v>29</v>
      </c>
      <c r="BL77" s="6"/>
    </row>
    <row r="78" spans="2:64" ht="16.149999999999999" customHeight="1">
      <c r="C78" s="1470"/>
      <c r="D78" s="1471"/>
      <c r="E78" s="247"/>
      <c r="F78" s="247"/>
      <c r="G78" s="247"/>
      <c r="H78" s="247"/>
      <c r="I78" s="247"/>
      <c r="J78" s="247"/>
      <c r="L78" s="6"/>
      <c r="M78" s="6"/>
      <c r="N78" s="6"/>
      <c r="O78" s="246"/>
      <c r="P78" s="246"/>
      <c r="Q78" s="246"/>
      <c r="R78" s="246"/>
      <c r="S78" s="246"/>
      <c r="T78" s="6"/>
      <c r="U78" s="6"/>
      <c r="V78" s="6"/>
      <c r="W78" s="6"/>
      <c r="X78" s="6"/>
      <c r="Y78" s="6"/>
      <c r="Z78" s="6"/>
      <c r="AA78" s="4"/>
      <c r="AB78" s="4"/>
      <c r="AC78" s="4"/>
      <c r="BC78" s="1470"/>
      <c r="BD78" s="1471"/>
      <c r="BE78" s="514">
        <v>2700</v>
      </c>
      <c r="BF78" s="514">
        <v>2600</v>
      </c>
      <c r="BG78" s="514">
        <v>2500</v>
      </c>
      <c r="BH78" s="514">
        <v>2400</v>
      </c>
      <c r="BI78" s="514">
        <v>2300</v>
      </c>
      <c r="BJ78" s="514">
        <v>2400</v>
      </c>
      <c r="BL78" s="6"/>
    </row>
    <row r="79" spans="2:64" s="25" customFormat="1" ht="16.149999999999999" customHeight="1">
      <c r="C79" s="517"/>
      <c r="D79" s="517"/>
      <c r="E79" s="251"/>
      <c r="F79" s="251"/>
      <c r="G79" s="251"/>
      <c r="H79" s="518" t="s">
        <v>2720</v>
      </c>
      <c r="I79" s="519"/>
      <c r="J79" s="252" t="str">
        <f>IF(E76="","0",SUM(E76:J76,E78:J78))</f>
        <v>0</v>
      </c>
      <c r="L79" s="253"/>
      <c r="M79" s="253"/>
      <c r="N79" s="253"/>
      <c r="O79" s="254"/>
      <c r="P79" s="254"/>
      <c r="Q79" s="254"/>
      <c r="R79" s="254"/>
      <c r="S79" s="254"/>
      <c r="T79" s="253"/>
      <c r="U79" s="253"/>
      <c r="V79" s="253"/>
      <c r="W79" s="253"/>
      <c r="X79" s="253"/>
      <c r="Y79" s="253"/>
      <c r="Z79" s="253"/>
      <c r="AA79" s="255"/>
      <c r="AB79" s="255"/>
      <c r="AC79" s="255"/>
      <c r="BC79" s="517"/>
      <c r="BD79" s="517"/>
      <c r="BE79" s="251"/>
      <c r="BF79" s="251"/>
      <c r="BG79" s="251"/>
      <c r="BH79" s="518" t="s">
        <v>2720</v>
      </c>
      <c r="BI79" s="519"/>
      <c r="BJ79" s="252">
        <f>IF(BE76="","0",SUM(BE76:BJ76,BE78:BJ78))</f>
        <v>31200</v>
      </c>
      <c r="BL79" s="253"/>
    </row>
    <row r="80" spans="2:64" s="25" customFormat="1">
      <c r="C80" s="250"/>
      <c r="D80" s="250"/>
      <c r="E80" s="520"/>
      <c r="F80" s="520"/>
      <c r="G80" s="520"/>
      <c r="H80" s="520"/>
      <c r="I80" s="520"/>
      <c r="J80" s="520"/>
      <c r="L80" s="253"/>
      <c r="M80" s="253"/>
      <c r="N80" s="253"/>
      <c r="O80" s="254"/>
      <c r="P80" s="254"/>
      <c r="Q80" s="254"/>
      <c r="R80" s="254"/>
      <c r="S80" s="254"/>
      <c r="T80" s="253"/>
      <c r="U80" s="253"/>
      <c r="V80" s="253"/>
      <c r="W80" s="253"/>
      <c r="X80" s="253"/>
      <c r="Y80" s="253"/>
      <c r="Z80" s="253"/>
      <c r="AA80" s="255"/>
      <c r="AB80" s="255"/>
      <c r="AC80" s="255"/>
      <c r="BC80" s="250"/>
      <c r="BD80" s="250"/>
      <c r="BE80" s="520"/>
      <c r="BF80" s="520"/>
      <c r="BG80" s="520"/>
      <c r="BH80" s="520"/>
      <c r="BI80" s="520"/>
      <c r="BJ80" s="520"/>
      <c r="BL80" s="253"/>
    </row>
    <row r="81" spans="3:64" ht="16.149999999999999" customHeight="1">
      <c r="C81" s="1181" t="s">
        <v>2744</v>
      </c>
      <c r="D81" s="1183"/>
      <c r="E81" s="15" t="s">
        <v>18</v>
      </c>
      <c r="F81" s="15" t="s">
        <v>19</v>
      </c>
      <c r="G81" s="15" t="s">
        <v>20</v>
      </c>
      <c r="H81" s="15" t="s">
        <v>21</v>
      </c>
      <c r="I81" s="15" t="s">
        <v>22</v>
      </c>
      <c r="J81" s="15" t="s">
        <v>23</v>
      </c>
      <c r="L81" s="6"/>
      <c r="M81" s="245"/>
      <c r="N81" s="6"/>
      <c r="O81" s="246"/>
      <c r="P81" s="246"/>
      <c r="Q81" s="246"/>
      <c r="R81" s="246"/>
      <c r="S81" s="246"/>
      <c r="T81" s="6"/>
      <c r="U81" s="6"/>
      <c r="V81" s="6"/>
      <c r="W81" s="6"/>
      <c r="X81" s="6"/>
      <c r="Y81" s="6"/>
      <c r="Z81" s="6"/>
      <c r="AA81" s="4"/>
      <c r="AB81" s="4"/>
      <c r="AC81" s="4"/>
      <c r="BC81" s="1181"/>
      <c r="BD81" s="1183"/>
      <c r="BE81" s="15" t="s">
        <v>18</v>
      </c>
      <c r="BF81" s="15" t="s">
        <v>19</v>
      </c>
      <c r="BG81" s="15" t="s">
        <v>20</v>
      </c>
      <c r="BH81" s="15" t="s">
        <v>21</v>
      </c>
      <c r="BI81" s="15" t="s">
        <v>22</v>
      </c>
      <c r="BJ81" s="15" t="s">
        <v>23</v>
      </c>
      <c r="BL81" s="6"/>
    </row>
    <row r="82" spans="3:64" ht="16.149999999999999" customHeight="1" thickBot="1">
      <c r="C82" s="1466" t="str">
        <f>IF('共通１ー１（基本情報（１）～（11））'!C82="","",'共通１ー１（基本情報（１）～（11））'!C82)</f>
        <v/>
      </c>
      <c r="D82" s="1467"/>
      <c r="E82" s="247"/>
      <c r="F82" s="247"/>
      <c r="G82" s="247"/>
      <c r="H82" s="247"/>
      <c r="I82" s="247"/>
      <c r="J82" s="247"/>
      <c r="L82" s="6"/>
      <c r="M82" s="6"/>
      <c r="N82" s="6"/>
      <c r="O82" s="246"/>
      <c r="P82" s="246"/>
      <c r="Q82" s="246"/>
      <c r="R82" s="246"/>
      <c r="S82" s="246"/>
      <c r="T82" s="6"/>
      <c r="U82" s="6"/>
      <c r="V82" s="6"/>
      <c r="W82" s="6"/>
      <c r="X82" s="6"/>
      <c r="Y82" s="6"/>
      <c r="Z82" s="6"/>
      <c r="AA82" s="4"/>
      <c r="AB82" s="4"/>
      <c r="AC82" s="4"/>
      <c r="BC82" s="1466">
        <f>'[6]第４号_設備の概要_２枚目 '!BF6</f>
        <v>0</v>
      </c>
      <c r="BD82" s="1467"/>
      <c r="BE82" s="513"/>
      <c r="BF82" s="513"/>
      <c r="BG82" s="513"/>
      <c r="BH82" s="513"/>
      <c r="BI82" s="513"/>
      <c r="BJ82" s="513"/>
      <c r="BL82" s="6"/>
    </row>
    <row r="83" spans="3:64" ht="16.149999999999999" customHeight="1" thickTop="1">
      <c r="C83" s="1468"/>
      <c r="D83" s="1469"/>
      <c r="E83" s="249" t="s">
        <v>24</v>
      </c>
      <c r="F83" s="249" t="s">
        <v>25</v>
      </c>
      <c r="G83" s="249" t="s">
        <v>26</v>
      </c>
      <c r="H83" s="249" t="s">
        <v>27</v>
      </c>
      <c r="I83" s="249" t="s">
        <v>28</v>
      </c>
      <c r="J83" s="249" t="s">
        <v>29</v>
      </c>
      <c r="L83" s="6"/>
      <c r="M83" s="245"/>
      <c r="N83" s="6"/>
      <c r="O83" s="246"/>
      <c r="P83" s="246"/>
      <c r="Q83" s="246"/>
      <c r="R83" s="246"/>
      <c r="S83" s="246"/>
      <c r="T83" s="6"/>
      <c r="U83" s="6"/>
      <c r="V83" s="6"/>
      <c r="W83" s="6"/>
      <c r="X83" s="6"/>
      <c r="Y83" s="6"/>
      <c r="Z83" s="6"/>
      <c r="AA83" s="4"/>
      <c r="AB83" s="4"/>
      <c r="AC83" s="4"/>
      <c r="BC83" s="1468"/>
      <c r="BD83" s="1469"/>
      <c r="BE83" s="249" t="s">
        <v>24</v>
      </c>
      <c r="BF83" s="249" t="s">
        <v>25</v>
      </c>
      <c r="BG83" s="249" t="s">
        <v>26</v>
      </c>
      <c r="BH83" s="249" t="s">
        <v>27</v>
      </c>
      <c r="BI83" s="249" t="s">
        <v>28</v>
      </c>
      <c r="BJ83" s="249" t="s">
        <v>29</v>
      </c>
      <c r="BL83" s="6"/>
    </row>
    <row r="84" spans="3:64" ht="16.149999999999999" customHeight="1">
      <c r="C84" s="1470"/>
      <c r="D84" s="1471"/>
      <c r="E84" s="247"/>
      <c r="F84" s="247"/>
      <c r="G84" s="247"/>
      <c r="H84" s="247"/>
      <c r="I84" s="247"/>
      <c r="J84" s="247"/>
      <c r="L84" s="6"/>
      <c r="M84" s="6"/>
      <c r="N84" s="6"/>
      <c r="O84" s="246"/>
      <c r="P84" s="246"/>
      <c r="Q84" s="246"/>
      <c r="R84" s="246"/>
      <c r="S84" s="246"/>
      <c r="T84" s="6"/>
      <c r="U84" s="6"/>
      <c r="V84" s="6"/>
      <c r="W84" s="6"/>
      <c r="X84" s="6"/>
      <c r="Y84" s="6"/>
      <c r="Z84" s="6"/>
      <c r="AA84" s="4"/>
      <c r="AB84" s="4"/>
      <c r="AC84" s="4"/>
      <c r="BC84" s="1470"/>
      <c r="BD84" s="1471"/>
      <c r="BE84" s="513"/>
      <c r="BF84" s="513"/>
      <c r="BG84" s="513"/>
      <c r="BH84" s="513"/>
      <c r="BI84" s="513"/>
      <c r="BJ84" s="513"/>
      <c r="BL84" s="6"/>
    </row>
    <row r="85" spans="3:64" s="25" customFormat="1" ht="16.149999999999999" customHeight="1">
      <c r="C85" s="517"/>
      <c r="D85" s="517"/>
      <c r="E85" s="251"/>
      <c r="F85" s="251"/>
      <c r="G85" s="251"/>
      <c r="H85" s="518" t="s">
        <v>2720</v>
      </c>
      <c r="I85" s="519"/>
      <c r="J85" s="252" t="str">
        <f>IF(E82="","0",SUM(E82:J82,E84:J84))</f>
        <v>0</v>
      </c>
      <c r="L85" s="253"/>
      <c r="M85" s="253"/>
      <c r="N85" s="253"/>
      <c r="O85" s="254"/>
      <c r="P85" s="254"/>
      <c r="Q85" s="254"/>
      <c r="R85" s="254"/>
      <c r="S85" s="254"/>
      <c r="T85" s="253"/>
      <c r="U85" s="253"/>
      <c r="V85" s="253"/>
      <c r="W85" s="253"/>
      <c r="X85" s="253"/>
      <c r="Y85" s="253"/>
      <c r="Z85" s="253"/>
      <c r="AA85" s="255"/>
      <c r="AB85" s="255"/>
      <c r="AC85" s="255"/>
      <c r="BC85" s="517"/>
      <c r="BD85" s="517"/>
      <c r="BE85" s="251"/>
      <c r="BF85" s="251"/>
      <c r="BG85" s="251"/>
      <c r="BH85" s="518" t="s">
        <v>2720</v>
      </c>
      <c r="BI85" s="519"/>
      <c r="BJ85" s="252" t="str">
        <f>IF(BE82="","0",SUM(BE82:BJ82,BE84:BJ84))</f>
        <v>0</v>
      </c>
      <c r="BL85" s="253"/>
    </row>
    <row r="86" spans="3:64" ht="13.9" customHeight="1">
      <c r="C86" s="1472"/>
      <c r="D86" s="1472"/>
      <c r="E86" s="522"/>
      <c r="F86" s="522"/>
      <c r="G86" s="522"/>
      <c r="H86" s="522"/>
      <c r="I86" s="522"/>
      <c r="J86" s="522"/>
      <c r="L86" s="6"/>
      <c r="N86" s="6"/>
      <c r="O86" s="246"/>
      <c r="P86" s="246"/>
      <c r="Q86" s="246"/>
      <c r="R86" s="246"/>
      <c r="S86" s="246"/>
      <c r="T86" s="6"/>
      <c r="U86" s="6"/>
      <c r="V86" s="6"/>
      <c r="W86" s="6"/>
      <c r="X86" s="6"/>
      <c r="Y86" s="6"/>
      <c r="Z86" s="6"/>
      <c r="AA86" s="4"/>
      <c r="AB86" s="4"/>
      <c r="AC86" s="4"/>
      <c r="BC86" s="1472"/>
      <c r="BD86" s="1472"/>
      <c r="BE86" s="522"/>
      <c r="BF86" s="522"/>
      <c r="BG86" s="522"/>
      <c r="BH86" s="522"/>
      <c r="BI86" s="522"/>
      <c r="BJ86" s="522"/>
      <c r="BL86" s="6"/>
    </row>
    <row r="87" spans="3:64" ht="16.149999999999999" customHeight="1">
      <c r="C87" s="1181" t="s">
        <v>2744</v>
      </c>
      <c r="D87" s="1183"/>
      <c r="E87" s="15" t="s">
        <v>18</v>
      </c>
      <c r="F87" s="15" t="s">
        <v>19</v>
      </c>
      <c r="G87" s="15" t="s">
        <v>20</v>
      </c>
      <c r="H87" s="15" t="s">
        <v>21</v>
      </c>
      <c r="I87" s="15" t="s">
        <v>22</v>
      </c>
      <c r="J87" s="15" t="s">
        <v>23</v>
      </c>
      <c r="L87" s="6"/>
      <c r="M87" s="245"/>
      <c r="N87" s="6"/>
      <c r="O87" s="246"/>
      <c r="P87" s="246"/>
      <c r="Q87" s="246"/>
      <c r="R87" s="246"/>
      <c r="S87" s="246"/>
      <c r="T87" s="6"/>
      <c r="U87" s="6"/>
      <c r="V87" s="6"/>
      <c r="W87" s="6"/>
      <c r="X87" s="6"/>
      <c r="Y87" s="6"/>
      <c r="Z87" s="6"/>
      <c r="AA87" s="4"/>
      <c r="AB87" s="4"/>
      <c r="AC87" s="4"/>
      <c r="BC87" s="1181"/>
      <c r="BD87" s="1183"/>
      <c r="BE87" s="15" t="s">
        <v>18</v>
      </c>
      <c r="BF87" s="15" t="s">
        <v>19</v>
      </c>
      <c r="BG87" s="15" t="s">
        <v>20</v>
      </c>
      <c r="BH87" s="15" t="s">
        <v>21</v>
      </c>
      <c r="BI87" s="15" t="s">
        <v>22</v>
      </c>
      <c r="BJ87" s="15" t="s">
        <v>23</v>
      </c>
      <c r="BL87" s="6"/>
    </row>
    <row r="88" spans="3:64" ht="16.149999999999999" customHeight="1" thickBot="1">
      <c r="C88" s="1466" t="str">
        <f>IF('共通１ー１（基本情報（１）～（11））'!C92="","",'共通１ー１（基本情報（１）～（11））'!C92)</f>
        <v/>
      </c>
      <c r="D88" s="1467"/>
      <c r="E88" s="247"/>
      <c r="F88" s="247"/>
      <c r="G88" s="247"/>
      <c r="H88" s="247"/>
      <c r="I88" s="247"/>
      <c r="J88" s="247"/>
      <c r="L88" s="6"/>
      <c r="M88" s="6"/>
      <c r="N88" s="6"/>
      <c r="O88" s="246"/>
      <c r="P88" s="246"/>
      <c r="Q88" s="246"/>
      <c r="R88" s="246"/>
      <c r="S88" s="246"/>
      <c r="T88" s="6"/>
      <c r="U88" s="6"/>
      <c r="V88" s="6"/>
      <c r="W88" s="6"/>
      <c r="X88" s="6"/>
      <c r="Y88" s="6"/>
      <c r="Z88" s="6"/>
      <c r="AA88" s="4"/>
      <c r="AB88" s="4"/>
      <c r="AC88" s="4"/>
      <c r="BC88" s="1466">
        <f>[6]第４号_設備の概要_３枚目!BF6</f>
        <v>0</v>
      </c>
      <c r="BD88" s="1467"/>
      <c r="BE88" s="513"/>
      <c r="BF88" s="513"/>
      <c r="BG88" s="513"/>
      <c r="BH88" s="513"/>
      <c r="BI88" s="513"/>
      <c r="BJ88" s="513"/>
      <c r="BL88" s="6"/>
    </row>
    <row r="89" spans="3:64" ht="16.149999999999999" customHeight="1" thickTop="1">
      <c r="C89" s="1468"/>
      <c r="D89" s="1469"/>
      <c r="E89" s="249" t="s">
        <v>24</v>
      </c>
      <c r="F89" s="249" t="s">
        <v>25</v>
      </c>
      <c r="G89" s="249" t="s">
        <v>26</v>
      </c>
      <c r="H89" s="249" t="s">
        <v>27</v>
      </c>
      <c r="I89" s="249" t="s">
        <v>28</v>
      </c>
      <c r="J89" s="249" t="s">
        <v>29</v>
      </c>
      <c r="L89" s="6"/>
      <c r="M89" s="245"/>
      <c r="N89" s="6"/>
      <c r="O89" s="246"/>
      <c r="P89" s="246"/>
      <c r="Q89" s="246"/>
      <c r="R89" s="246"/>
      <c r="S89" s="246"/>
      <c r="T89" s="6"/>
      <c r="U89" s="6"/>
      <c r="V89" s="6"/>
      <c r="W89" s="6"/>
      <c r="X89" s="6"/>
      <c r="Y89" s="6"/>
      <c r="Z89" s="6"/>
      <c r="AA89" s="4"/>
      <c r="AB89" s="4"/>
      <c r="AC89" s="4"/>
      <c r="BC89" s="1468"/>
      <c r="BD89" s="1469"/>
      <c r="BE89" s="249" t="s">
        <v>24</v>
      </c>
      <c r="BF89" s="249" t="s">
        <v>25</v>
      </c>
      <c r="BG89" s="249" t="s">
        <v>26</v>
      </c>
      <c r="BH89" s="249" t="s">
        <v>27</v>
      </c>
      <c r="BI89" s="249" t="s">
        <v>28</v>
      </c>
      <c r="BJ89" s="249" t="s">
        <v>29</v>
      </c>
      <c r="BL89" s="6"/>
    </row>
    <row r="90" spans="3:64" ht="16.149999999999999" customHeight="1">
      <c r="C90" s="1470"/>
      <c r="D90" s="1471"/>
      <c r="E90" s="247"/>
      <c r="F90" s="247"/>
      <c r="G90" s="247"/>
      <c r="H90" s="247"/>
      <c r="I90" s="247"/>
      <c r="J90" s="247"/>
      <c r="L90" s="6"/>
      <c r="M90" s="6"/>
      <c r="N90" s="6"/>
      <c r="O90" s="246"/>
      <c r="P90" s="246"/>
      <c r="Q90" s="246"/>
      <c r="R90" s="246"/>
      <c r="S90" s="246"/>
      <c r="T90" s="6"/>
      <c r="U90" s="6"/>
      <c r="V90" s="6"/>
      <c r="W90" s="6"/>
      <c r="X90" s="6"/>
      <c r="Y90" s="6"/>
      <c r="Z90" s="6"/>
      <c r="AA90" s="4"/>
      <c r="AB90" s="4"/>
      <c r="AC90" s="4"/>
      <c r="BC90" s="1470"/>
      <c r="BD90" s="1471"/>
      <c r="BE90" s="513"/>
      <c r="BF90" s="513"/>
      <c r="BG90" s="513"/>
      <c r="BH90" s="513"/>
      <c r="BI90" s="513"/>
      <c r="BJ90" s="513"/>
      <c r="BL90" s="6"/>
    </row>
    <row r="91" spans="3:64" s="25" customFormat="1" ht="16.149999999999999" customHeight="1">
      <c r="C91" s="517"/>
      <c r="D91" s="517"/>
      <c r="E91" s="251"/>
      <c r="F91" s="251"/>
      <c r="G91" s="251"/>
      <c r="H91" s="518" t="s">
        <v>2720</v>
      </c>
      <c r="I91" s="519"/>
      <c r="J91" s="252" t="str">
        <f>IF(E88="","0",SUM(E88:J88,E90:J90))</f>
        <v>0</v>
      </c>
      <c r="L91" s="253"/>
      <c r="M91" s="253"/>
      <c r="N91" s="253"/>
      <c r="O91" s="254"/>
      <c r="P91" s="254"/>
      <c r="Q91" s="254"/>
      <c r="R91" s="254"/>
      <c r="S91" s="254"/>
      <c r="T91" s="253"/>
      <c r="U91" s="253"/>
      <c r="V91" s="253"/>
      <c r="W91" s="253"/>
      <c r="X91" s="253"/>
      <c r="Y91" s="253"/>
      <c r="Z91" s="253"/>
      <c r="AA91" s="255"/>
      <c r="AB91" s="255"/>
      <c r="AC91" s="255"/>
      <c r="BC91" s="517"/>
      <c r="BD91" s="517"/>
      <c r="BE91" s="251"/>
      <c r="BF91" s="251"/>
      <c r="BG91" s="251"/>
      <c r="BH91" s="518" t="s">
        <v>2720</v>
      </c>
      <c r="BI91" s="519"/>
      <c r="BJ91" s="252" t="str">
        <f>IF(BE88="","0",SUM(BE88:BJ88,BE90:BJ90))</f>
        <v>0</v>
      </c>
      <c r="BL91" s="253"/>
    </row>
    <row r="92" spans="3:64" ht="13.9" customHeight="1">
      <c r="C92" s="1472"/>
      <c r="D92" s="1472"/>
      <c r="E92" s="522"/>
      <c r="F92" s="522"/>
      <c r="G92" s="522"/>
      <c r="H92" s="522"/>
      <c r="I92" s="522"/>
      <c r="J92" s="522"/>
      <c r="L92" s="6"/>
      <c r="N92" s="6"/>
      <c r="O92" s="246"/>
      <c r="P92" s="246"/>
      <c r="Q92" s="246"/>
      <c r="R92" s="246"/>
      <c r="S92" s="246"/>
      <c r="T92" s="6"/>
      <c r="U92" s="6"/>
      <c r="V92" s="6"/>
      <c r="W92" s="6"/>
      <c r="X92" s="6"/>
      <c r="Y92" s="6"/>
      <c r="Z92" s="6"/>
      <c r="AA92" s="4"/>
      <c r="AB92" s="4"/>
      <c r="AC92" s="4"/>
      <c r="BC92" s="1472"/>
      <c r="BD92" s="1472"/>
      <c r="BE92" s="522"/>
      <c r="BF92" s="522"/>
      <c r="BG92" s="522"/>
      <c r="BH92" s="522"/>
      <c r="BI92" s="522"/>
      <c r="BJ92" s="522"/>
      <c r="BL92" s="6"/>
    </row>
    <row r="93" spans="3:64" ht="16.149999999999999" customHeight="1">
      <c r="C93" s="1181" t="s">
        <v>2744</v>
      </c>
      <c r="D93" s="1183"/>
      <c r="E93" s="15" t="s">
        <v>18</v>
      </c>
      <c r="F93" s="15" t="s">
        <v>19</v>
      </c>
      <c r="G93" s="15" t="s">
        <v>20</v>
      </c>
      <c r="H93" s="15" t="s">
        <v>21</v>
      </c>
      <c r="I93" s="15" t="s">
        <v>22</v>
      </c>
      <c r="J93" s="15" t="s">
        <v>23</v>
      </c>
      <c r="L93" s="6"/>
      <c r="M93" s="245"/>
      <c r="N93" s="6"/>
      <c r="O93" s="246"/>
      <c r="P93" s="246"/>
      <c r="Q93" s="246"/>
      <c r="R93" s="246"/>
      <c r="S93" s="246"/>
      <c r="T93" s="6"/>
      <c r="U93" s="6"/>
      <c r="V93" s="6"/>
      <c r="W93" s="6"/>
      <c r="X93" s="6"/>
      <c r="Y93" s="6"/>
      <c r="Z93" s="6"/>
      <c r="AA93" s="4"/>
      <c r="AB93" s="4"/>
      <c r="AC93" s="4"/>
      <c r="BC93" s="1181"/>
      <c r="BD93" s="1183"/>
      <c r="BE93" s="15" t="s">
        <v>18</v>
      </c>
      <c r="BF93" s="15" t="s">
        <v>19</v>
      </c>
      <c r="BG93" s="15" t="s">
        <v>20</v>
      </c>
      <c r="BH93" s="15" t="s">
        <v>21</v>
      </c>
      <c r="BI93" s="15" t="s">
        <v>22</v>
      </c>
      <c r="BJ93" s="15" t="s">
        <v>23</v>
      </c>
      <c r="BL93" s="6"/>
    </row>
    <row r="94" spans="3:64" ht="16.149999999999999" customHeight="1" thickBot="1">
      <c r="C94" s="1466" t="str">
        <f>IF('共通１ー１（基本情報（１）～（11））'!C102="","",'共通１ー１（基本情報（１）～（11））'!C102)</f>
        <v/>
      </c>
      <c r="D94" s="1467"/>
      <c r="E94" s="247"/>
      <c r="F94" s="247"/>
      <c r="G94" s="247"/>
      <c r="H94" s="247"/>
      <c r="I94" s="247"/>
      <c r="J94" s="247"/>
      <c r="L94" s="6"/>
      <c r="M94" s="6"/>
      <c r="N94" s="6"/>
      <c r="O94" s="246"/>
      <c r="P94" s="246"/>
      <c r="Q94" s="246"/>
      <c r="R94" s="246"/>
      <c r="S94" s="246"/>
      <c r="T94" s="6"/>
      <c r="U94" s="6"/>
      <c r="V94" s="6"/>
      <c r="W94" s="6"/>
      <c r="X94" s="6"/>
      <c r="Y94" s="6"/>
      <c r="Z94" s="6"/>
      <c r="AA94" s="4"/>
      <c r="AB94" s="4"/>
      <c r="AC94" s="4"/>
      <c r="BC94" s="1466" t="str">
        <f>'[6]第４号（太陽光,蓄電池）'!BE35</f>
        <v>●●併設蓄電池</v>
      </c>
      <c r="BD94" s="1467"/>
      <c r="BE94" s="513"/>
      <c r="BF94" s="513"/>
      <c r="BG94" s="513"/>
      <c r="BH94" s="513"/>
      <c r="BI94" s="513"/>
      <c r="BJ94" s="513"/>
      <c r="BL94" s="6"/>
    </row>
    <row r="95" spans="3:64" ht="16.149999999999999" customHeight="1" thickTop="1">
      <c r="C95" s="1468"/>
      <c r="D95" s="1469"/>
      <c r="E95" s="249" t="s">
        <v>24</v>
      </c>
      <c r="F95" s="249" t="s">
        <v>25</v>
      </c>
      <c r="G95" s="249" t="s">
        <v>26</v>
      </c>
      <c r="H95" s="249" t="s">
        <v>27</v>
      </c>
      <c r="I95" s="249" t="s">
        <v>28</v>
      </c>
      <c r="J95" s="249" t="s">
        <v>29</v>
      </c>
      <c r="L95" s="6"/>
      <c r="M95" s="245"/>
      <c r="N95" s="6"/>
      <c r="O95" s="246"/>
      <c r="P95" s="246"/>
      <c r="Q95" s="246"/>
      <c r="R95" s="246"/>
      <c r="S95" s="246"/>
      <c r="T95" s="6"/>
      <c r="U95" s="6"/>
      <c r="V95" s="6"/>
      <c r="W95" s="6"/>
      <c r="X95" s="6"/>
      <c r="Y95" s="6"/>
      <c r="Z95" s="6"/>
      <c r="AA95" s="4"/>
      <c r="AB95" s="4"/>
      <c r="AC95" s="4"/>
      <c r="BC95" s="1468"/>
      <c r="BD95" s="1469"/>
      <c r="BE95" s="249" t="s">
        <v>24</v>
      </c>
      <c r="BF95" s="249" t="s">
        <v>25</v>
      </c>
      <c r="BG95" s="249" t="s">
        <v>26</v>
      </c>
      <c r="BH95" s="249" t="s">
        <v>27</v>
      </c>
      <c r="BI95" s="249" t="s">
        <v>28</v>
      </c>
      <c r="BJ95" s="249" t="s">
        <v>29</v>
      </c>
      <c r="BL95" s="6"/>
    </row>
    <row r="96" spans="3:64" ht="16.149999999999999" customHeight="1">
      <c r="C96" s="1470"/>
      <c r="D96" s="1471"/>
      <c r="E96" s="247"/>
      <c r="F96" s="247"/>
      <c r="G96" s="247"/>
      <c r="H96" s="247"/>
      <c r="I96" s="247"/>
      <c r="J96" s="247"/>
      <c r="L96" s="6"/>
      <c r="M96" s="6"/>
      <c r="N96" s="6"/>
      <c r="O96" s="246"/>
      <c r="P96" s="246"/>
      <c r="Q96" s="246"/>
      <c r="R96" s="246"/>
      <c r="S96" s="246"/>
      <c r="T96" s="6"/>
      <c r="U96" s="6"/>
      <c r="V96" s="6"/>
      <c r="W96" s="6"/>
      <c r="X96" s="6"/>
      <c r="Y96" s="6"/>
      <c r="Z96" s="6"/>
      <c r="AA96" s="4"/>
      <c r="AB96" s="4"/>
      <c r="AC96" s="4"/>
      <c r="BC96" s="1470"/>
      <c r="BD96" s="1471"/>
      <c r="BE96" s="513"/>
      <c r="BF96" s="513"/>
      <c r="BG96" s="513"/>
      <c r="BH96" s="513"/>
      <c r="BI96" s="513"/>
      <c r="BJ96" s="513"/>
      <c r="BL96" s="6"/>
    </row>
    <row r="97" spans="3:64" s="25" customFormat="1">
      <c r="C97" s="517"/>
      <c r="D97" s="517"/>
      <c r="E97" s="251"/>
      <c r="F97" s="251"/>
      <c r="G97" s="251"/>
      <c r="H97" s="518" t="s">
        <v>2720</v>
      </c>
      <c r="I97" s="519"/>
      <c r="J97" s="252" t="str">
        <f>IF(E94="","0",SUM(E94:J94,E96:J96))</f>
        <v>0</v>
      </c>
      <c r="L97" s="253"/>
      <c r="M97" s="253"/>
      <c r="N97" s="253"/>
      <c r="O97" s="254"/>
      <c r="P97" s="254"/>
      <c r="Q97" s="254"/>
      <c r="R97" s="254"/>
      <c r="S97" s="254"/>
      <c r="T97" s="253"/>
      <c r="U97" s="253"/>
      <c r="V97" s="253"/>
      <c r="W97" s="253"/>
      <c r="X97" s="253"/>
      <c r="Y97" s="253"/>
      <c r="Z97" s="253"/>
      <c r="AA97" s="255"/>
      <c r="AB97" s="255"/>
      <c r="AC97" s="255"/>
      <c r="BC97" s="517"/>
      <c r="BD97" s="517"/>
      <c r="BE97" s="251"/>
      <c r="BF97" s="251"/>
      <c r="BG97" s="251"/>
      <c r="BH97" s="518" t="s">
        <v>2720</v>
      </c>
      <c r="BI97" s="519"/>
      <c r="BJ97" s="252" t="str">
        <f>IF(BE94="","0",SUM(BE94:BJ94,BE96:BJ96))</f>
        <v>0</v>
      </c>
      <c r="BL97" s="253"/>
    </row>
    <row r="98" spans="3:64" ht="13.9" customHeight="1">
      <c r="C98" s="1472"/>
      <c r="D98" s="1472"/>
      <c r="E98" s="522"/>
      <c r="F98" s="522"/>
      <c r="G98" s="522"/>
      <c r="H98" s="522"/>
      <c r="I98" s="522"/>
      <c r="J98" s="522"/>
      <c r="L98" s="6"/>
      <c r="N98" s="6"/>
      <c r="O98" s="246"/>
      <c r="P98" s="246"/>
      <c r="Q98" s="246"/>
      <c r="R98" s="246"/>
      <c r="S98" s="246"/>
      <c r="T98" s="6"/>
      <c r="U98" s="6"/>
      <c r="V98" s="6"/>
      <c r="W98" s="6"/>
      <c r="X98" s="6"/>
      <c r="Y98" s="6"/>
      <c r="Z98" s="6"/>
      <c r="AA98" s="4"/>
      <c r="AB98" s="4"/>
      <c r="AC98" s="4"/>
      <c r="BC98" s="1472"/>
      <c r="BD98" s="1472"/>
      <c r="BE98" s="522"/>
      <c r="BF98" s="522"/>
      <c r="BG98" s="522"/>
      <c r="BH98" s="522"/>
      <c r="BI98" s="522"/>
      <c r="BJ98" s="522"/>
      <c r="BL98" s="6"/>
    </row>
    <row r="99" spans="3:64" ht="16.149999999999999" customHeight="1">
      <c r="C99" s="1181" t="s">
        <v>2744</v>
      </c>
      <c r="D99" s="1183"/>
      <c r="E99" s="15" t="s">
        <v>18</v>
      </c>
      <c r="F99" s="15" t="s">
        <v>19</v>
      </c>
      <c r="G99" s="15" t="s">
        <v>20</v>
      </c>
      <c r="H99" s="15" t="s">
        <v>21</v>
      </c>
      <c r="I99" s="15" t="s">
        <v>22</v>
      </c>
      <c r="J99" s="15" t="s">
        <v>23</v>
      </c>
      <c r="L99" s="6"/>
      <c r="M99" s="245"/>
      <c r="N99" s="6"/>
      <c r="O99" s="246"/>
      <c r="P99" s="246"/>
      <c r="Q99" s="246"/>
      <c r="R99" s="246"/>
      <c r="S99" s="246"/>
      <c r="T99" s="6"/>
      <c r="U99" s="6"/>
      <c r="V99" s="6"/>
      <c r="W99" s="6"/>
      <c r="X99" s="6"/>
      <c r="Y99" s="6"/>
      <c r="Z99" s="6"/>
      <c r="AA99" s="4"/>
      <c r="AB99" s="4"/>
      <c r="AC99" s="4"/>
      <c r="BC99" s="1181"/>
      <c r="BD99" s="1183"/>
      <c r="BE99" s="15" t="s">
        <v>18</v>
      </c>
      <c r="BF99" s="15" t="s">
        <v>19</v>
      </c>
      <c r="BG99" s="15" t="s">
        <v>20</v>
      </c>
      <c r="BH99" s="15" t="s">
        <v>21</v>
      </c>
      <c r="BI99" s="15" t="s">
        <v>22</v>
      </c>
      <c r="BJ99" s="15" t="s">
        <v>23</v>
      </c>
      <c r="BL99" s="6"/>
    </row>
    <row r="100" spans="3:64" ht="16.149999999999999" customHeight="1" thickBot="1">
      <c r="C100" s="1466" t="str">
        <f>IF('共通１ー１（基本情報（１）～（11））'!C112="","",'共通１ー１（基本情報（１）～（11））'!C112)</f>
        <v/>
      </c>
      <c r="D100" s="1467"/>
      <c r="E100" s="247"/>
      <c r="F100" s="247"/>
      <c r="G100" s="247"/>
      <c r="H100" s="247"/>
      <c r="I100" s="247"/>
      <c r="J100" s="247"/>
      <c r="L100" s="6"/>
      <c r="M100" s="6"/>
      <c r="N100" s="6"/>
      <c r="O100" s="246"/>
      <c r="P100" s="246"/>
      <c r="Q100" s="246"/>
      <c r="R100" s="246"/>
      <c r="S100" s="246"/>
      <c r="T100" s="6"/>
      <c r="U100" s="6"/>
      <c r="V100" s="6"/>
      <c r="W100" s="6"/>
      <c r="X100" s="6"/>
      <c r="Y100" s="6"/>
      <c r="Z100" s="6"/>
      <c r="AA100" s="4"/>
      <c r="AB100" s="4"/>
      <c r="AC100" s="4"/>
      <c r="BC100" s="1466">
        <f>'[6]第４号（太陽光,蓄電池）'!BE42</f>
        <v>0</v>
      </c>
      <c r="BD100" s="1467"/>
      <c r="BE100" s="513"/>
      <c r="BF100" s="513"/>
      <c r="BG100" s="513"/>
      <c r="BH100" s="513"/>
      <c r="BI100" s="513"/>
      <c r="BJ100" s="513"/>
      <c r="BL100" s="6"/>
    </row>
    <row r="101" spans="3:64" ht="16.149999999999999" customHeight="1" thickTop="1">
      <c r="C101" s="1468"/>
      <c r="D101" s="1469"/>
      <c r="E101" s="249" t="s">
        <v>24</v>
      </c>
      <c r="F101" s="249" t="s">
        <v>25</v>
      </c>
      <c r="G101" s="249" t="s">
        <v>26</v>
      </c>
      <c r="H101" s="249" t="s">
        <v>27</v>
      </c>
      <c r="I101" s="249" t="s">
        <v>28</v>
      </c>
      <c r="J101" s="249" t="s">
        <v>29</v>
      </c>
      <c r="L101" s="6"/>
      <c r="M101" s="245"/>
      <c r="N101" s="6"/>
      <c r="O101" s="246"/>
      <c r="P101" s="246"/>
      <c r="Q101" s="246"/>
      <c r="R101" s="246"/>
      <c r="S101" s="246"/>
      <c r="T101" s="6"/>
      <c r="U101" s="6"/>
      <c r="V101" s="6"/>
      <c r="W101" s="6"/>
      <c r="X101" s="6"/>
      <c r="Y101" s="6"/>
      <c r="Z101" s="6"/>
      <c r="AA101" s="4"/>
      <c r="AB101" s="4"/>
      <c r="AC101" s="4"/>
      <c r="BC101" s="1468"/>
      <c r="BD101" s="1469"/>
      <c r="BE101" s="249" t="s">
        <v>24</v>
      </c>
      <c r="BF101" s="249" t="s">
        <v>25</v>
      </c>
      <c r="BG101" s="249" t="s">
        <v>26</v>
      </c>
      <c r="BH101" s="249" t="s">
        <v>27</v>
      </c>
      <c r="BI101" s="249" t="s">
        <v>28</v>
      </c>
      <c r="BJ101" s="249" t="s">
        <v>29</v>
      </c>
      <c r="BL101" s="6"/>
    </row>
    <row r="102" spans="3:64" ht="16.149999999999999" customHeight="1">
      <c r="C102" s="1470"/>
      <c r="D102" s="1471"/>
      <c r="E102" s="247"/>
      <c r="F102" s="247"/>
      <c r="G102" s="247"/>
      <c r="H102" s="247"/>
      <c r="I102" s="247"/>
      <c r="J102" s="247"/>
      <c r="L102" s="6"/>
      <c r="M102" s="6"/>
      <c r="N102" s="6"/>
      <c r="O102" s="246"/>
      <c r="P102" s="246"/>
      <c r="Q102" s="246"/>
      <c r="R102" s="246"/>
      <c r="S102" s="246"/>
      <c r="T102" s="6"/>
      <c r="U102" s="6"/>
      <c r="V102" s="6"/>
      <c r="W102" s="6"/>
      <c r="X102" s="6"/>
      <c r="Y102" s="6"/>
      <c r="Z102" s="6"/>
      <c r="AA102" s="4"/>
      <c r="AB102" s="4"/>
      <c r="AC102" s="4"/>
      <c r="BC102" s="1470"/>
      <c r="BD102" s="1471"/>
      <c r="BE102" s="513"/>
      <c r="BF102" s="513"/>
      <c r="BG102" s="513"/>
      <c r="BH102" s="513"/>
      <c r="BI102" s="513"/>
      <c r="BJ102" s="513"/>
      <c r="BL102" s="6"/>
    </row>
    <row r="103" spans="3:64" s="25" customFormat="1">
      <c r="C103" s="517"/>
      <c r="D103" s="517"/>
      <c r="E103" s="251"/>
      <c r="F103" s="251"/>
      <c r="G103" s="251"/>
      <c r="H103" s="518" t="s">
        <v>2720</v>
      </c>
      <c r="I103" s="519"/>
      <c r="J103" s="252" t="str">
        <f>IF(E100="","0",SUM(E100:J100,E102:J102))</f>
        <v>0</v>
      </c>
      <c r="L103" s="253"/>
      <c r="M103" s="253"/>
      <c r="N103" s="253"/>
      <c r="O103" s="254"/>
      <c r="P103" s="254"/>
      <c r="Q103" s="254"/>
      <c r="R103" s="254"/>
      <c r="S103" s="254"/>
      <c r="T103" s="253"/>
      <c r="U103" s="253"/>
      <c r="V103" s="253"/>
      <c r="W103" s="253"/>
      <c r="X103" s="253"/>
      <c r="Y103" s="253"/>
      <c r="Z103" s="253"/>
      <c r="AA103" s="255"/>
      <c r="AB103" s="255"/>
      <c r="AC103" s="255"/>
      <c r="BC103" s="517"/>
      <c r="BD103" s="517"/>
      <c r="BE103" s="251"/>
      <c r="BF103" s="251"/>
      <c r="BG103" s="251"/>
      <c r="BH103" s="518" t="s">
        <v>2720</v>
      </c>
      <c r="BI103" s="519"/>
      <c r="BJ103" s="252" t="str">
        <f>IF(BE100="","0",SUM(BE100:BJ100,BE102:BJ102))</f>
        <v>0</v>
      </c>
      <c r="BL103" s="253"/>
    </row>
    <row r="104" spans="3:64" ht="5.65" customHeight="1">
      <c r="C104" s="1472"/>
      <c r="D104" s="1472"/>
      <c r="E104" s="522"/>
      <c r="F104" s="522"/>
      <c r="G104" s="522"/>
      <c r="H104" s="522"/>
      <c r="I104" s="522"/>
      <c r="J104" s="522"/>
      <c r="L104" s="6"/>
      <c r="M104" s="6"/>
      <c r="N104" s="6"/>
      <c r="O104" s="246"/>
      <c r="P104" s="246"/>
      <c r="Q104" s="246"/>
      <c r="R104" s="246"/>
      <c r="S104" s="246"/>
      <c r="T104" s="6"/>
      <c r="U104" s="6"/>
      <c r="V104" s="6"/>
      <c r="W104" s="6"/>
      <c r="X104" s="6"/>
      <c r="Y104" s="6"/>
      <c r="Z104" s="6"/>
      <c r="AA104" s="4"/>
      <c r="AB104" s="4"/>
      <c r="AC104" s="4"/>
      <c r="BC104" s="1472"/>
      <c r="BD104" s="1472"/>
      <c r="BE104" s="522"/>
      <c r="BF104" s="522"/>
      <c r="BG104" s="522"/>
      <c r="BH104" s="522"/>
      <c r="BI104" s="522"/>
      <c r="BJ104" s="522"/>
      <c r="BL104" s="6"/>
    </row>
    <row r="105" spans="3:64">
      <c r="E105" s="522"/>
      <c r="F105" s="522"/>
      <c r="G105" s="522"/>
      <c r="H105" s="522"/>
      <c r="I105" s="522"/>
      <c r="J105" s="522"/>
      <c r="L105" s="6"/>
      <c r="M105" s="245"/>
      <c r="N105" s="6"/>
      <c r="O105" s="246"/>
      <c r="P105" s="246"/>
      <c r="Q105" s="246"/>
      <c r="R105" s="246"/>
      <c r="S105" s="246"/>
      <c r="T105" s="6"/>
      <c r="U105" s="6"/>
      <c r="V105" s="6"/>
      <c r="W105" s="6"/>
      <c r="X105" s="6"/>
      <c r="Y105" s="6"/>
      <c r="Z105" s="6"/>
      <c r="AA105" s="4"/>
      <c r="AB105" s="4"/>
      <c r="AC105" s="4"/>
      <c r="BC105" s="1" t="s">
        <v>2719</v>
      </c>
      <c r="BE105" s="522"/>
      <c r="BF105" s="522"/>
      <c r="BG105" s="522"/>
      <c r="BH105" s="522"/>
      <c r="BI105" s="522"/>
      <c r="BJ105" s="522"/>
      <c r="BL105" s="6"/>
    </row>
    <row r="106" spans="3:64">
      <c r="E106" s="522"/>
      <c r="F106" s="522"/>
      <c r="G106" s="522"/>
      <c r="I106" s="522"/>
      <c r="J106" s="522"/>
      <c r="L106" s="6"/>
      <c r="M106" s="245"/>
      <c r="N106" s="6"/>
      <c r="O106" s="246"/>
      <c r="P106" s="246"/>
      <c r="Q106" s="246"/>
      <c r="R106" s="246"/>
      <c r="S106" s="246"/>
      <c r="T106" s="6"/>
      <c r="U106" s="6"/>
      <c r="V106" s="6"/>
      <c r="W106" s="6"/>
      <c r="X106" s="6"/>
      <c r="Y106" s="6"/>
      <c r="Z106" s="6"/>
      <c r="AA106" s="4"/>
      <c r="AB106" s="4"/>
      <c r="AC106" s="4"/>
      <c r="BC106" s="1" t="s">
        <v>2718</v>
      </c>
      <c r="BE106" s="522"/>
      <c r="BF106" s="522"/>
      <c r="BG106" s="522"/>
      <c r="BH106" s="1" t="s">
        <v>2717</v>
      </c>
      <c r="BI106" s="522"/>
      <c r="BJ106" s="522"/>
      <c r="BL106" s="6"/>
    </row>
    <row r="107" spans="3:64">
      <c r="E107" s="522"/>
      <c r="F107" s="522"/>
      <c r="G107" s="522"/>
      <c r="H107" s="447"/>
      <c r="I107" s="522"/>
      <c r="J107" s="522"/>
      <c r="L107" s="6"/>
      <c r="M107" s="245"/>
      <c r="N107" s="6"/>
      <c r="O107" s="246"/>
      <c r="P107" s="246"/>
      <c r="Q107" s="246"/>
      <c r="R107" s="246"/>
      <c r="S107" s="246"/>
      <c r="T107" s="6"/>
      <c r="U107" s="6"/>
      <c r="V107" s="6"/>
      <c r="W107" s="6"/>
      <c r="X107" s="6"/>
      <c r="Y107" s="6"/>
      <c r="Z107" s="6"/>
      <c r="AA107" s="4"/>
      <c r="AB107" s="4"/>
      <c r="AC107" s="4"/>
      <c r="BC107" s="1" t="s">
        <v>2716</v>
      </c>
      <c r="BE107" s="522"/>
      <c r="BF107" s="522"/>
      <c r="BG107" s="522"/>
      <c r="BH107" s="447" t="s">
        <v>2715</v>
      </c>
      <c r="BI107" s="522"/>
      <c r="BJ107" s="522"/>
      <c r="BL107" s="6"/>
    </row>
    <row r="108" spans="3:64" ht="16.149999999999999" customHeight="1">
      <c r="C108" s="1480"/>
      <c r="D108" s="1480"/>
      <c r="E108" s="293"/>
      <c r="F108" s="293"/>
      <c r="G108" s="293"/>
      <c r="H108" s="293"/>
      <c r="I108" s="293"/>
      <c r="J108" s="293"/>
      <c r="L108" s="6"/>
      <c r="M108" s="6"/>
      <c r="N108" s="6"/>
      <c r="O108" s="246"/>
      <c r="P108" s="246"/>
      <c r="Q108" s="246"/>
      <c r="R108" s="246"/>
      <c r="S108" s="246"/>
      <c r="T108" s="6"/>
      <c r="U108" s="6"/>
      <c r="V108" s="6"/>
      <c r="W108" s="6"/>
      <c r="X108" s="6"/>
      <c r="Y108" s="6"/>
      <c r="Z108" s="6"/>
      <c r="AA108" s="4"/>
      <c r="AB108" s="4"/>
      <c r="AC108" s="4"/>
      <c r="BC108" s="1480"/>
      <c r="BD108" s="1480"/>
      <c r="BE108" s="293"/>
      <c r="BF108" s="293"/>
      <c r="BG108" s="293"/>
      <c r="BH108" s="293"/>
      <c r="BI108" s="293"/>
      <c r="BJ108" s="293"/>
      <c r="BL108" s="6"/>
    </row>
    <row r="109" spans="3:64" ht="16.149999999999999" customHeight="1">
      <c r="C109" s="1057"/>
      <c r="D109" s="1057"/>
      <c r="E109" s="524"/>
      <c r="F109" s="524"/>
      <c r="G109" s="524"/>
      <c r="H109" s="524"/>
      <c r="I109" s="524"/>
      <c r="J109" s="524"/>
      <c r="L109" s="6"/>
      <c r="M109" s="245"/>
      <c r="N109" s="6"/>
      <c r="O109" s="246"/>
      <c r="P109" s="246"/>
      <c r="Q109" s="246"/>
      <c r="R109" s="246"/>
      <c r="S109" s="246"/>
      <c r="T109" s="6"/>
      <c r="U109" s="6"/>
      <c r="V109" s="6"/>
      <c r="W109" s="6"/>
      <c r="X109" s="6"/>
      <c r="Y109" s="6"/>
      <c r="Z109" s="6"/>
      <c r="AA109" s="4"/>
      <c r="AB109" s="4"/>
      <c r="AC109" s="4"/>
      <c r="BC109" s="1057"/>
      <c r="BD109" s="1057"/>
      <c r="BE109" s="524"/>
      <c r="BF109" s="524"/>
      <c r="BG109" s="524"/>
      <c r="BH109" s="524"/>
      <c r="BI109" s="524"/>
      <c r="BJ109" s="524"/>
      <c r="BL109" s="6"/>
    </row>
    <row r="110" spans="3:64" ht="16.149999999999999" customHeight="1">
      <c r="C110" s="1057"/>
      <c r="D110" s="1057"/>
      <c r="E110" s="293"/>
      <c r="F110" s="293"/>
      <c r="G110" s="293"/>
      <c r="H110" s="293"/>
      <c r="I110" s="293"/>
      <c r="J110" s="293"/>
      <c r="L110" s="6"/>
      <c r="M110" s="6"/>
      <c r="N110" s="6"/>
      <c r="O110" s="246"/>
      <c r="P110" s="246"/>
      <c r="Q110" s="246"/>
      <c r="R110" s="246"/>
      <c r="S110" s="246"/>
      <c r="T110" s="6"/>
      <c r="U110" s="6"/>
      <c r="V110" s="6"/>
      <c r="W110" s="6"/>
      <c r="X110" s="6"/>
      <c r="Y110" s="6"/>
      <c r="Z110" s="6"/>
      <c r="AA110" s="4"/>
      <c r="AB110" s="4"/>
      <c r="AC110" s="4"/>
      <c r="BC110" s="1057"/>
      <c r="BD110" s="1057"/>
      <c r="BE110" s="293"/>
      <c r="BF110" s="293"/>
      <c r="BG110" s="293"/>
      <c r="BH110" s="293"/>
      <c r="BI110" s="293"/>
      <c r="BJ110" s="293"/>
      <c r="BL110" s="6"/>
    </row>
    <row r="111" spans="3:64" s="25" customFormat="1" ht="16.149999999999999" customHeight="1">
      <c r="C111" s="521"/>
      <c r="D111" s="521"/>
      <c r="E111" s="522"/>
      <c r="F111" s="522"/>
      <c r="G111" s="522"/>
      <c r="H111" s="525"/>
      <c r="I111" s="525"/>
      <c r="J111" s="293"/>
      <c r="L111" s="253"/>
      <c r="M111" s="253"/>
      <c r="N111" s="253"/>
      <c r="O111" s="254"/>
      <c r="P111" s="254"/>
      <c r="Q111" s="254"/>
      <c r="R111" s="254"/>
      <c r="S111" s="254"/>
      <c r="T111" s="253"/>
      <c r="U111" s="253"/>
      <c r="V111" s="253"/>
      <c r="W111" s="253"/>
      <c r="X111" s="253"/>
      <c r="Y111" s="253"/>
      <c r="Z111" s="253"/>
      <c r="AA111" s="255"/>
      <c r="AB111" s="255"/>
      <c r="AC111" s="255"/>
      <c r="BC111" s="521"/>
      <c r="BD111" s="521"/>
      <c r="BE111" s="522"/>
      <c r="BF111" s="522"/>
      <c r="BG111" s="522"/>
      <c r="BH111" s="525"/>
      <c r="BI111" s="525"/>
      <c r="BJ111" s="293"/>
      <c r="BL111" s="253"/>
    </row>
    <row r="112" spans="3:64" ht="7.15" customHeight="1">
      <c r="C112" s="1472"/>
      <c r="D112" s="1472"/>
      <c r="E112" s="522"/>
      <c r="F112" s="522"/>
      <c r="G112" s="522"/>
      <c r="H112" s="522"/>
      <c r="I112" s="522"/>
      <c r="J112" s="522"/>
      <c r="L112" s="6"/>
      <c r="M112" s="6"/>
      <c r="N112" s="6"/>
      <c r="O112" s="246"/>
      <c r="P112" s="246"/>
      <c r="Q112" s="246"/>
      <c r="R112" s="246"/>
      <c r="S112" s="246"/>
      <c r="T112" s="6"/>
      <c r="U112" s="6"/>
      <c r="V112" s="6"/>
      <c r="W112" s="6"/>
      <c r="X112" s="6"/>
      <c r="Y112" s="6"/>
      <c r="Z112" s="6"/>
      <c r="AA112" s="4"/>
      <c r="AB112" s="4"/>
      <c r="AC112" s="4"/>
      <c r="BC112" s="1472"/>
      <c r="BD112" s="1472"/>
      <c r="BE112" s="522"/>
      <c r="BF112" s="522"/>
      <c r="BG112" s="522"/>
      <c r="BH112" s="522"/>
      <c r="BI112" s="522"/>
      <c r="BJ112" s="522"/>
      <c r="BL112" s="6"/>
    </row>
    <row r="113" spans="2:64" ht="16.149999999999999" customHeight="1">
      <c r="C113" s="1022"/>
      <c r="D113" s="1022"/>
      <c r="E113" s="523"/>
      <c r="F113" s="523"/>
      <c r="G113" s="523"/>
      <c r="H113" s="523"/>
      <c r="I113" s="523"/>
      <c r="J113" s="523"/>
      <c r="L113" s="6"/>
      <c r="M113" s="245"/>
      <c r="N113" s="6"/>
      <c r="O113" s="246"/>
      <c r="P113" s="246"/>
      <c r="Q113" s="246"/>
      <c r="R113" s="246"/>
      <c r="S113" s="246"/>
      <c r="T113" s="6"/>
      <c r="U113" s="6"/>
      <c r="V113" s="6"/>
      <c r="W113" s="6"/>
      <c r="X113" s="6"/>
      <c r="Y113" s="6"/>
      <c r="Z113" s="6"/>
      <c r="AA113" s="4"/>
      <c r="AB113" s="4"/>
      <c r="AC113" s="4"/>
      <c r="BC113" s="1022"/>
      <c r="BD113" s="1022"/>
      <c r="BE113" s="523"/>
      <c r="BF113" s="523"/>
      <c r="BG113" s="523"/>
      <c r="BH113" s="523"/>
      <c r="BI113" s="523"/>
      <c r="BJ113" s="523"/>
      <c r="BL113" s="6"/>
    </row>
    <row r="114" spans="2:64" ht="16.149999999999999" customHeight="1">
      <c r="C114" s="1480"/>
      <c r="D114" s="1480"/>
      <c r="E114" s="293"/>
      <c r="F114" s="293"/>
      <c r="G114" s="293"/>
      <c r="H114" s="293"/>
      <c r="I114" s="293"/>
      <c r="J114" s="293"/>
      <c r="L114" s="6"/>
      <c r="M114" s="6"/>
      <c r="N114" s="6"/>
      <c r="O114" s="246"/>
      <c r="P114" s="246"/>
      <c r="Q114" s="246"/>
      <c r="R114" s="246"/>
      <c r="S114" s="246"/>
      <c r="T114" s="6"/>
      <c r="U114" s="6"/>
      <c r="V114" s="6"/>
      <c r="W114" s="6"/>
      <c r="X114" s="6"/>
      <c r="Y114" s="6"/>
      <c r="Z114" s="6"/>
      <c r="AA114" s="4"/>
      <c r="AB114" s="4"/>
      <c r="AC114" s="4"/>
      <c r="BC114" s="1480"/>
      <c r="BD114" s="1480"/>
      <c r="BE114" s="293"/>
      <c r="BF114" s="293"/>
      <c r="BG114" s="293"/>
      <c r="BH114" s="293"/>
      <c r="BI114" s="293"/>
      <c r="BJ114" s="293"/>
      <c r="BL114" s="6"/>
    </row>
    <row r="115" spans="2:64" ht="16.149999999999999" customHeight="1">
      <c r="C115" s="1057"/>
      <c r="D115" s="1057"/>
      <c r="E115" s="524"/>
      <c r="F115" s="524"/>
      <c r="G115" s="524"/>
      <c r="H115" s="524"/>
      <c r="I115" s="524"/>
      <c r="J115" s="524"/>
      <c r="L115" s="6"/>
      <c r="M115" s="245"/>
      <c r="N115" s="6"/>
      <c r="O115" s="246"/>
      <c r="P115" s="246"/>
      <c r="Q115" s="246"/>
      <c r="R115" s="246"/>
      <c r="S115" s="246"/>
      <c r="T115" s="6"/>
      <c r="U115" s="6"/>
      <c r="V115" s="6"/>
      <c r="W115" s="6"/>
      <c r="X115" s="6"/>
      <c r="Y115" s="6"/>
      <c r="Z115" s="6"/>
      <c r="AA115" s="4"/>
      <c r="AB115" s="4"/>
      <c r="AC115" s="4"/>
      <c r="BC115" s="1057"/>
      <c r="BD115" s="1057"/>
      <c r="BE115" s="524"/>
      <c r="BF115" s="524"/>
      <c r="BG115" s="524"/>
      <c r="BH115" s="524"/>
      <c r="BI115" s="524"/>
      <c r="BJ115" s="524"/>
      <c r="BL115" s="6"/>
    </row>
    <row r="116" spans="2:64" ht="16.149999999999999" customHeight="1">
      <c r="C116" s="1057"/>
      <c r="D116" s="1057"/>
      <c r="E116" s="293"/>
      <c r="F116" s="293"/>
      <c r="G116" s="293"/>
      <c r="H116" s="293"/>
      <c r="I116" s="293"/>
      <c r="J116" s="293"/>
      <c r="L116" s="6"/>
      <c r="M116" s="6"/>
      <c r="N116" s="6"/>
      <c r="O116" s="246"/>
      <c r="P116" s="246"/>
      <c r="Q116" s="246"/>
      <c r="R116" s="246"/>
      <c r="S116" s="246"/>
      <c r="T116" s="6"/>
      <c r="U116" s="6"/>
      <c r="V116" s="6"/>
      <c r="W116" s="6"/>
      <c r="X116" s="6"/>
      <c r="Y116" s="6"/>
      <c r="Z116" s="6"/>
      <c r="AA116" s="4"/>
      <c r="AB116" s="4"/>
      <c r="AC116" s="4"/>
      <c r="BC116" s="1057"/>
      <c r="BD116" s="1057"/>
      <c r="BE116" s="293"/>
      <c r="BF116" s="293"/>
      <c r="BG116" s="293"/>
      <c r="BH116" s="293"/>
      <c r="BI116" s="293"/>
      <c r="BJ116" s="293"/>
      <c r="BL116" s="6"/>
    </row>
    <row r="117" spans="2:64" s="25" customFormat="1" ht="16.149999999999999" customHeight="1">
      <c r="C117" s="521"/>
      <c r="D117" s="521"/>
      <c r="E117" s="522"/>
      <c r="F117" s="522"/>
      <c r="G117" s="522"/>
      <c r="H117" s="525"/>
      <c r="I117" s="525"/>
      <c r="J117" s="293"/>
      <c r="L117" s="253"/>
      <c r="M117" s="253"/>
      <c r="N117" s="253"/>
      <c r="O117" s="254"/>
      <c r="P117" s="254"/>
      <c r="Q117" s="254"/>
      <c r="R117" s="254"/>
      <c r="S117" s="254"/>
      <c r="T117" s="253"/>
      <c r="U117" s="253"/>
      <c r="V117" s="253"/>
      <c r="W117" s="253"/>
      <c r="X117" s="253"/>
      <c r="Y117" s="253"/>
      <c r="Z117" s="253"/>
      <c r="AA117" s="255"/>
      <c r="AB117" s="255"/>
      <c r="AC117" s="255"/>
      <c r="BC117" s="521"/>
      <c r="BD117" s="521"/>
      <c r="BE117" s="522"/>
      <c r="BF117" s="522"/>
      <c r="BG117" s="522"/>
      <c r="BH117" s="525"/>
      <c r="BI117" s="525"/>
      <c r="BJ117" s="293"/>
      <c r="BL117" s="253"/>
    </row>
    <row r="118" spans="2:64" ht="16.149999999999999" customHeight="1">
      <c r="C118" s="1472"/>
      <c r="D118" s="1472"/>
      <c r="E118" s="522"/>
      <c r="F118" s="522"/>
      <c r="G118" s="522"/>
      <c r="H118" s="522"/>
      <c r="I118" s="522"/>
      <c r="J118" s="522"/>
      <c r="L118" s="6"/>
      <c r="M118" s="245"/>
      <c r="N118" s="6"/>
      <c r="O118" s="246"/>
      <c r="P118" s="246"/>
      <c r="Q118" s="246"/>
      <c r="R118" s="246"/>
      <c r="S118" s="246"/>
      <c r="T118" s="6"/>
      <c r="U118" s="6"/>
      <c r="V118" s="6"/>
      <c r="W118" s="6"/>
      <c r="X118" s="6"/>
      <c r="Y118" s="6"/>
      <c r="Z118" s="6"/>
      <c r="AA118" s="4"/>
      <c r="AB118" s="4"/>
      <c r="AC118" s="4"/>
      <c r="BC118" s="1472"/>
      <c r="BD118" s="1472"/>
      <c r="BE118" s="522"/>
      <c r="BF118" s="522"/>
      <c r="BG118" s="522"/>
      <c r="BH118" s="522"/>
      <c r="BI118" s="522"/>
      <c r="BJ118" s="522"/>
      <c r="BL118" s="6"/>
    </row>
    <row r="119" spans="2:64" ht="16.149999999999999" customHeight="1">
      <c r="C119" s="1472"/>
      <c r="D119" s="1472"/>
      <c r="E119" s="522"/>
      <c r="F119" s="522"/>
      <c r="G119" s="522"/>
      <c r="H119" s="522"/>
      <c r="I119" s="522"/>
      <c r="J119" s="522"/>
      <c r="L119" s="6"/>
      <c r="M119" s="245"/>
      <c r="N119" s="6"/>
      <c r="O119" s="246"/>
      <c r="P119" s="246"/>
      <c r="Q119" s="246"/>
      <c r="R119" s="246"/>
      <c r="S119" s="246"/>
      <c r="T119" s="6"/>
      <c r="U119" s="6"/>
      <c r="V119" s="6"/>
      <c r="W119" s="6"/>
      <c r="X119" s="6"/>
      <c r="Y119" s="6"/>
      <c r="Z119" s="6"/>
      <c r="AA119" s="4"/>
      <c r="AB119" s="4"/>
      <c r="AC119" s="4"/>
      <c r="BC119" s="1472"/>
      <c r="BD119" s="1472"/>
      <c r="BE119" s="522"/>
      <c r="BF119" s="522"/>
      <c r="BG119" s="522"/>
      <c r="BH119" s="522"/>
      <c r="BI119" s="522"/>
      <c r="BJ119" s="522"/>
      <c r="BL119" s="6"/>
    </row>
    <row r="120" spans="2:64" ht="7.5" customHeight="1">
      <c r="B120" s="1296"/>
      <c r="C120" s="1296"/>
      <c r="D120" s="1296"/>
      <c r="E120" s="1296"/>
      <c r="F120" s="1296"/>
      <c r="G120" s="1296"/>
      <c r="H120" s="1296"/>
      <c r="I120" s="1296"/>
      <c r="J120" s="1296"/>
      <c r="K120" s="453"/>
      <c r="L120" s="454"/>
      <c r="M120" s="994"/>
      <c r="N120" s="994"/>
      <c r="O120" s="994"/>
      <c r="P120" s="994"/>
      <c r="Q120" s="994"/>
      <c r="R120" s="505"/>
      <c r="S120" s="505"/>
      <c r="T120" s="454"/>
      <c r="U120" s="454"/>
      <c r="V120" s="6"/>
      <c r="W120" s="6"/>
      <c r="X120" s="6"/>
      <c r="Y120" s="6"/>
      <c r="Z120" s="6"/>
      <c r="AA120" s="4"/>
      <c r="AB120" s="4"/>
      <c r="AC120" s="4"/>
      <c r="BB120" s="1296"/>
      <c r="BC120" s="1296"/>
      <c r="BD120" s="1296"/>
      <c r="BE120" s="1296"/>
      <c r="BF120" s="1296"/>
      <c r="BG120" s="1296"/>
      <c r="BH120" s="1296"/>
      <c r="BI120" s="1296"/>
      <c r="BJ120" s="1296"/>
      <c r="BK120" s="453"/>
      <c r="BL120" s="454"/>
    </row>
    <row r="121" spans="2:64" ht="24.6" customHeight="1">
      <c r="G121" s="456"/>
      <c r="H121" s="1294"/>
      <c r="I121" s="1294"/>
      <c r="J121" s="453"/>
      <c r="K121" s="453"/>
      <c r="L121" s="454"/>
      <c r="M121" s="504"/>
      <c r="N121" s="454"/>
      <c r="O121" s="526"/>
      <c r="P121" s="505"/>
      <c r="Q121" s="505"/>
      <c r="R121" s="505"/>
      <c r="S121" s="505"/>
      <c r="T121" s="454"/>
      <c r="U121" s="454"/>
      <c r="V121" s="454"/>
      <c r="W121" s="454"/>
      <c r="X121" s="454"/>
      <c r="Y121" s="454"/>
      <c r="Z121" s="454"/>
      <c r="AA121" s="458"/>
      <c r="AB121" s="458"/>
      <c r="AC121" s="458"/>
      <c r="BG121" s="456"/>
      <c r="BH121" s="1294"/>
      <c r="BI121" s="1294"/>
      <c r="BJ121" s="453"/>
      <c r="BK121" s="453"/>
      <c r="BL121" s="454"/>
    </row>
    <row r="122" spans="2:64" ht="24.6" customHeight="1">
      <c r="L122" s="6"/>
      <c r="M122" s="245"/>
      <c r="N122" s="6"/>
      <c r="O122" s="246"/>
      <c r="P122" s="246"/>
      <c r="Q122" s="246"/>
      <c r="R122" s="246"/>
      <c r="S122" s="246"/>
      <c r="T122" s="6"/>
      <c r="U122" s="6"/>
      <c r="V122" s="6"/>
      <c r="W122" s="6"/>
      <c r="X122" s="6"/>
      <c r="Y122" s="6"/>
      <c r="Z122" s="6"/>
      <c r="AA122" s="4"/>
      <c r="AB122" s="4"/>
      <c r="AC122" s="4"/>
      <c r="BL122" s="6"/>
    </row>
    <row r="123" spans="2:64" ht="24.6" customHeight="1">
      <c r="G123" s="453"/>
      <c r="H123" s="453"/>
      <c r="I123" s="453"/>
      <c r="J123" s="453"/>
      <c r="K123" s="453"/>
      <c r="L123" s="454"/>
      <c r="M123" s="504"/>
      <c r="N123" s="454"/>
      <c r="O123" s="505"/>
      <c r="P123" s="505"/>
      <c r="Q123" s="505"/>
      <c r="R123" s="505"/>
      <c r="S123" s="505"/>
      <c r="T123" s="454"/>
      <c r="U123" s="454"/>
      <c r="V123" s="454"/>
      <c r="W123" s="6"/>
      <c r="X123" s="6"/>
      <c r="Y123" s="6"/>
      <c r="Z123" s="6"/>
      <c r="AA123" s="4"/>
      <c r="AB123" s="4"/>
      <c r="AC123" s="4"/>
      <c r="BG123" s="453"/>
      <c r="BH123" s="453"/>
      <c r="BI123" s="453"/>
      <c r="BJ123" s="453"/>
      <c r="BK123" s="453"/>
      <c r="BL123" s="454"/>
    </row>
    <row r="124" spans="2:64" ht="13.9" customHeight="1"/>
  </sheetData>
  <sheetProtection algorithmName="SHA-512" hashValue="isg57qVgJ4U+o4Cx1FcvPJCrqvnu0VPg9R4aUgUp5rodEJBI8zs8+4BCUyKmv8WGWsw/Fm2MWlk/tcLj89eTvA==" saltValue="LNAx9AU+w69yo+WSnpk1eg==" spinCount="100000" sheet="1" formatCells="0" selectLockedCells="1"/>
  <mergeCells count="97">
    <mergeCell ref="BB120:BJ120"/>
    <mergeCell ref="BH121:BI121"/>
    <mergeCell ref="BC108:BD110"/>
    <mergeCell ref="BC112:BD112"/>
    <mergeCell ref="BC113:BD113"/>
    <mergeCell ref="BC114:BD116"/>
    <mergeCell ref="BC118:BD118"/>
    <mergeCell ref="BC87:BD87"/>
    <mergeCell ref="BC88:BD90"/>
    <mergeCell ref="BC92:BD92"/>
    <mergeCell ref="BC93:BD93"/>
    <mergeCell ref="BC94:BD96"/>
    <mergeCell ref="BC98:BD98"/>
    <mergeCell ref="BC99:BD99"/>
    <mergeCell ref="BC100:BD102"/>
    <mergeCell ref="BC104:BD104"/>
    <mergeCell ref="BC119:BD119"/>
    <mergeCell ref="BC57:BD59"/>
    <mergeCell ref="BC62:BD62"/>
    <mergeCell ref="BC63:BD65"/>
    <mergeCell ref="BC68:BD68"/>
    <mergeCell ref="BC69:BD71"/>
    <mergeCell ref="BC75:BD75"/>
    <mergeCell ref="BC76:BD78"/>
    <mergeCell ref="BC81:BD81"/>
    <mergeCell ref="BC82:BD84"/>
    <mergeCell ref="BC86:BD86"/>
    <mergeCell ref="C104:D104"/>
    <mergeCell ref="BC14:BD14"/>
    <mergeCell ref="BC15:BD17"/>
    <mergeCell ref="BC20:BD20"/>
    <mergeCell ref="BC21:BD23"/>
    <mergeCell ref="BC26:BD26"/>
    <mergeCell ref="BC44:BD44"/>
    <mergeCell ref="BC45:BD47"/>
    <mergeCell ref="BC50:BD50"/>
    <mergeCell ref="BC51:BD53"/>
    <mergeCell ref="BC56:BD56"/>
    <mergeCell ref="BC27:BD29"/>
    <mergeCell ref="BC32:BD32"/>
    <mergeCell ref="BC33:BD35"/>
    <mergeCell ref="BC38:BD38"/>
    <mergeCell ref="BC39:BD41"/>
    <mergeCell ref="BG3:BH3"/>
    <mergeCell ref="BD5:BF5"/>
    <mergeCell ref="BG5:BH5"/>
    <mergeCell ref="BD7:BF7"/>
    <mergeCell ref="BG7:BH7"/>
    <mergeCell ref="BD3:BF3"/>
    <mergeCell ref="M120:Q120"/>
    <mergeCell ref="B120:J120"/>
    <mergeCell ref="C112:D112"/>
    <mergeCell ref="C118:D118"/>
    <mergeCell ref="C119:D119"/>
    <mergeCell ref="H121:I121"/>
    <mergeCell ref="C44:D44"/>
    <mergeCell ref="C45:D47"/>
    <mergeCell ref="C50:D50"/>
    <mergeCell ref="C51:D53"/>
    <mergeCell ref="C56:D56"/>
    <mergeCell ref="C57:D59"/>
    <mergeCell ref="C62:D62"/>
    <mergeCell ref="C63:D65"/>
    <mergeCell ref="C68:D68"/>
    <mergeCell ref="C113:D113"/>
    <mergeCell ref="C114:D116"/>
    <mergeCell ref="C108:D110"/>
    <mergeCell ref="C69:D71"/>
    <mergeCell ref="C75:D75"/>
    <mergeCell ref="C86:D86"/>
    <mergeCell ref="G3:H3"/>
    <mergeCell ref="D5:F5"/>
    <mergeCell ref="G5:H5"/>
    <mergeCell ref="C39:D41"/>
    <mergeCell ref="D7:F7"/>
    <mergeCell ref="G7:H7"/>
    <mergeCell ref="C15:D17"/>
    <mergeCell ref="C21:D23"/>
    <mergeCell ref="C26:D26"/>
    <mergeCell ref="D3:F3"/>
    <mergeCell ref="C27:D29"/>
    <mergeCell ref="C32:D32"/>
    <mergeCell ref="C33:D35"/>
    <mergeCell ref="C38:D38"/>
    <mergeCell ref="C14:D14"/>
    <mergeCell ref="C20:D20"/>
    <mergeCell ref="C100:D102"/>
    <mergeCell ref="C92:D92"/>
    <mergeCell ref="C93:D93"/>
    <mergeCell ref="C94:D96"/>
    <mergeCell ref="C98:D98"/>
    <mergeCell ref="C76:D78"/>
    <mergeCell ref="C99:D99"/>
    <mergeCell ref="C81:D81"/>
    <mergeCell ref="C82:D84"/>
    <mergeCell ref="C87:D87"/>
    <mergeCell ref="C88:D90"/>
  </mergeCells>
  <phoneticPr fontId="67"/>
  <printOptions horizontalCentered="1"/>
  <pageMargins left="0.70866141732283472" right="0.70866141732283472" top="0.74803149606299213" bottom="0.55118110236220474" header="0.31496062992125984" footer="0.31496062992125984"/>
  <pageSetup paperSize="9" orientation="portrait" blackAndWhite="1" r:id="rId1"/>
  <headerFooter scaleWithDoc="0" alignWithMargins="0"/>
  <rowBreaks count="2" manualBreakCount="2">
    <brk id="55" max="11" man="1"/>
    <brk id="112" max="11"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54EE7-E928-4900-90DB-315C0217E412}">
  <sheetPr codeName="Sheet12">
    <tabColor rgb="FFFFFF00"/>
  </sheetPr>
  <dimension ref="A1:CY117"/>
  <sheetViews>
    <sheetView workbookViewId="0"/>
  </sheetViews>
  <sheetFormatPr defaultColWidth="9" defaultRowHeight="13.5"/>
  <cols>
    <col min="1" max="1" width="1.625" style="1" customWidth="1"/>
    <col min="2" max="2" width="2.625" style="1" customWidth="1"/>
    <col min="3" max="3" width="2.5" style="1" customWidth="1"/>
    <col min="4" max="10" width="10.625" style="1" customWidth="1"/>
    <col min="11" max="11" width="1.75" style="1" customWidth="1"/>
    <col min="12" max="12" width="2.25" style="6" customWidth="1"/>
    <col min="13" max="13" width="13.125" style="6" customWidth="1"/>
    <col min="14" max="14" width="9" style="6" hidden="1" customWidth="1"/>
    <col min="15" max="15" width="10.75" style="6" hidden="1" customWidth="1"/>
    <col min="16" max="18" width="9" style="6" hidden="1" customWidth="1"/>
    <col min="19" max="24" width="9" style="6" customWidth="1"/>
    <col min="25" max="27" width="9" style="4" customWidth="1"/>
    <col min="28" max="51" width="9" style="1" customWidth="1"/>
    <col min="52" max="52" width="9" style="1"/>
    <col min="53" max="53" width="1.625" style="1" hidden="1" customWidth="1"/>
    <col min="54" max="54" width="2.625" style="1" hidden="1" customWidth="1"/>
    <col min="55" max="55" width="2.5" style="1" hidden="1" customWidth="1"/>
    <col min="56" max="62" width="10.625" style="1" hidden="1" customWidth="1"/>
    <col min="63" max="63" width="1.75" style="1" hidden="1" customWidth="1"/>
    <col min="64" max="64" width="2.25" style="6" hidden="1" customWidth="1"/>
    <col min="65" max="65" width="36.375" style="6" hidden="1" customWidth="1"/>
    <col min="66" max="66" width="0" style="6" hidden="1" customWidth="1"/>
    <col min="67" max="67" width="10.75" style="6" hidden="1" customWidth="1"/>
    <col min="68" max="76" width="0" style="6" hidden="1" customWidth="1"/>
    <col min="77" max="79" width="0" style="4" hidden="1" customWidth="1"/>
    <col min="80" max="105" width="0" style="1" hidden="1" customWidth="1"/>
    <col min="106" max="16384" width="9" style="1"/>
  </cols>
  <sheetData>
    <row r="1" spans="2:81" ht="18" customHeight="1">
      <c r="B1" s="1" t="s">
        <v>2580</v>
      </c>
      <c r="BB1" s="1" t="s">
        <v>2581</v>
      </c>
    </row>
    <row r="2" spans="2:81" ht="15" customHeight="1">
      <c r="B2" s="1" t="s">
        <v>2582</v>
      </c>
      <c r="M2" s="245"/>
      <c r="O2" s="246"/>
      <c r="P2" s="246"/>
      <c r="Q2" s="246"/>
      <c r="R2" s="246"/>
      <c r="S2" s="246"/>
      <c r="Y2" s="6"/>
      <c r="Z2" s="6"/>
      <c r="AB2" s="4"/>
      <c r="AC2" s="4"/>
      <c r="BB2" s="1" t="s">
        <v>2582</v>
      </c>
      <c r="BM2" s="245"/>
      <c r="BO2" s="246"/>
      <c r="BP2" s="246"/>
      <c r="BQ2" s="246"/>
      <c r="BR2" s="246"/>
      <c r="BS2" s="246"/>
      <c r="BY2" s="6"/>
      <c r="BZ2" s="6"/>
      <c r="CB2" s="4"/>
      <c r="CC2" s="4"/>
    </row>
    <row r="3" spans="2:81" ht="27" customHeight="1">
      <c r="B3" s="1510" t="s">
        <v>2583</v>
      </c>
      <c r="C3" s="1130"/>
      <c r="D3" s="1130"/>
      <c r="E3" s="1511"/>
      <c r="F3" s="1512"/>
      <c r="G3" s="1512"/>
      <c r="H3" s="1512"/>
      <c r="I3" s="1512"/>
      <c r="J3" s="1513"/>
      <c r="M3" s="245"/>
      <c r="O3" s="246"/>
      <c r="P3" s="246"/>
      <c r="Q3" s="246"/>
      <c r="R3" s="246"/>
      <c r="S3" s="246"/>
      <c r="Y3" s="6"/>
      <c r="Z3" s="6"/>
      <c r="AB3" s="4"/>
      <c r="AC3" s="4"/>
      <c r="BB3" s="1510" t="s">
        <v>2583</v>
      </c>
      <c r="BC3" s="1130"/>
      <c r="BD3" s="1130"/>
      <c r="BE3" s="1514" t="s">
        <v>2584</v>
      </c>
      <c r="BF3" s="1515"/>
      <c r="BG3" s="1515"/>
      <c r="BH3" s="1515"/>
      <c r="BI3" s="1515"/>
      <c r="BJ3" s="1516"/>
      <c r="BM3" s="245"/>
      <c r="BO3" s="246"/>
      <c r="BP3" s="246"/>
      <c r="BQ3" s="246"/>
      <c r="BR3" s="246"/>
      <c r="BS3" s="246"/>
      <c r="BY3" s="6"/>
      <c r="BZ3" s="6"/>
      <c r="CB3" s="4"/>
      <c r="CC3" s="4"/>
    </row>
    <row r="4" spans="2:81" ht="27" customHeight="1">
      <c r="B4" s="243"/>
      <c r="C4" s="1367" t="s">
        <v>2585</v>
      </c>
      <c r="D4" s="1368"/>
      <c r="E4" s="1506"/>
      <c r="F4" s="1507"/>
      <c r="G4" s="1507"/>
      <c r="H4" s="1507"/>
      <c r="I4" s="1507"/>
      <c r="J4" s="1508"/>
      <c r="M4" s="245"/>
      <c r="O4" s="246"/>
      <c r="P4" s="246"/>
      <c r="Q4" s="246"/>
      <c r="R4" s="246"/>
      <c r="S4" s="246"/>
      <c r="Y4" s="6"/>
      <c r="Z4" s="6"/>
      <c r="AB4" s="4"/>
      <c r="AC4" s="4"/>
      <c r="BB4" s="243"/>
      <c r="BC4" s="1367" t="s">
        <v>2585</v>
      </c>
      <c r="BD4" s="1368"/>
      <c r="BE4" s="1517" t="s">
        <v>2586</v>
      </c>
      <c r="BF4" s="1518"/>
      <c r="BG4" s="1518"/>
      <c r="BH4" s="1518"/>
      <c r="BI4" s="1518"/>
      <c r="BJ4" s="1519"/>
      <c r="BM4" s="245"/>
      <c r="BO4" s="246"/>
      <c r="BP4" s="246"/>
      <c r="BQ4" s="246"/>
      <c r="BR4" s="246"/>
      <c r="BS4" s="246"/>
      <c r="BY4" s="6"/>
      <c r="BZ4" s="6"/>
      <c r="CB4" s="4"/>
      <c r="CC4" s="4"/>
    </row>
    <row r="5" spans="2:81" ht="16.149999999999999" customHeight="1">
      <c r="B5" s="1509" t="s">
        <v>2587</v>
      </c>
      <c r="C5" s="1509"/>
      <c r="D5" s="1509"/>
      <c r="E5" s="15" t="s">
        <v>18</v>
      </c>
      <c r="F5" s="15" t="s">
        <v>19</v>
      </c>
      <c r="G5" s="15" t="s">
        <v>20</v>
      </c>
      <c r="H5" s="15" t="s">
        <v>21</v>
      </c>
      <c r="I5" s="15" t="s">
        <v>22</v>
      </c>
      <c r="J5" s="15" t="s">
        <v>23</v>
      </c>
      <c r="O5" s="246"/>
      <c r="P5" s="246"/>
      <c r="Q5" s="246"/>
      <c r="R5" s="246"/>
      <c r="S5" s="246"/>
      <c r="Y5" s="6"/>
      <c r="Z5" s="6"/>
      <c r="AB5" s="4"/>
      <c r="AC5" s="4"/>
      <c r="BB5" s="1509" t="s">
        <v>2587</v>
      </c>
      <c r="BC5" s="1509"/>
      <c r="BD5" s="1509"/>
      <c r="BE5" s="15" t="s">
        <v>18</v>
      </c>
      <c r="BF5" s="15" t="s">
        <v>19</v>
      </c>
      <c r="BG5" s="15" t="s">
        <v>20</v>
      </c>
      <c r="BH5" s="15" t="s">
        <v>21</v>
      </c>
      <c r="BI5" s="15" t="s">
        <v>22</v>
      </c>
      <c r="BJ5" s="15" t="s">
        <v>23</v>
      </c>
      <c r="BO5" s="246"/>
      <c r="BP5" s="246"/>
      <c r="BQ5" s="246"/>
      <c r="BR5" s="246"/>
      <c r="BS5" s="246"/>
      <c r="BY5" s="6"/>
      <c r="BZ5" s="6"/>
      <c r="CB5" s="4"/>
      <c r="CC5" s="4"/>
    </row>
    <row r="6" spans="2:81" ht="16.149999999999999" customHeight="1" thickBot="1">
      <c r="B6" s="1509"/>
      <c r="C6" s="1509"/>
      <c r="D6" s="1509"/>
      <c r="E6" s="247"/>
      <c r="F6" s="247"/>
      <c r="G6" s="247"/>
      <c r="H6" s="247"/>
      <c r="I6" s="247"/>
      <c r="J6" s="247"/>
      <c r="O6" s="246"/>
      <c r="P6" s="246"/>
      <c r="Q6" s="246"/>
      <c r="R6" s="246"/>
      <c r="S6" s="246"/>
      <c r="Y6" s="6"/>
      <c r="Z6" s="6"/>
      <c r="AB6" s="4"/>
      <c r="AC6" s="4"/>
      <c r="BB6" s="1509"/>
      <c r="BC6" s="1509"/>
      <c r="BD6" s="1509"/>
      <c r="BE6" s="248">
        <v>10000</v>
      </c>
      <c r="BF6" s="248">
        <v>20000</v>
      </c>
      <c r="BG6" s="248">
        <v>30000</v>
      </c>
      <c r="BH6" s="248">
        <v>40000</v>
      </c>
      <c r="BI6" s="248">
        <v>50000</v>
      </c>
      <c r="BJ6" s="248">
        <v>60000</v>
      </c>
      <c r="BO6" s="246"/>
      <c r="BP6" s="246"/>
      <c r="BQ6" s="246"/>
      <c r="BR6" s="246"/>
      <c r="BS6" s="246"/>
      <c r="BY6" s="6"/>
      <c r="BZ6" s="6"/>
      <c r="CB6" s="4"/>
      <c r="CC6" s="4"/>
    </row>
    <row r="7" spans="2:81" ht="16.149999999999999" customHeight="1" thickTop="1">
      <c r="B7" s="1509"/>
      <c r="C7" s="1509"/>
      <c r="D7" s="1509"/>
      <c r="E7" s="249" t="s">
        <v>24</v>
      </c>
      <c r="F7" s="249" t="s">
        <v>25</v>
      </c>
      <c r="G7" s="249" t="s">
        <v>26</v>
      </c>
      <c r="H7" s="249" t="s">
        <v>27</v>
      </c>
      <c r="I7" s="249" t="s">
        <v>28</v>
      </c>
      <c r="J7" s="249" t="s">
        <v>29</v>
      </c>
      <c r="M7" s="245"/>
      <c r="O7" s="246"/>
      <c r="P7" s="246"/>
      <c r="Q7" s="246"/>
      <c r="R7" s="246"/>
      <c r="S7" s="246"/>
      <c r="Y7" s="6"/>
      <c r="Z7" s="6"/>
      <c r="AB7" s="4"/>
      <c r="AC7" s="4"/>
      <c r="BB7" s="1509"/>
      <c r="BC7" s="1509"/>
      <c r="BD7" s="1509"/>
      <c r="BE7" s="249" t="s">
        <v>24</v>
      </c>
      <c r="BF7" s="249" t="s">
        <v>25</v>
      </c>
      <c r="BG7" s="249" t="s">
        <v>26</v>
      </c>
      <c r="BH7" s="249" t="s">
        <v>27</v>
      </c>
      <c r="BI7" s="249" t="s">
        <v>28</v>
      </c>
      <c r="BJ7" s="249" t="s">
        <v>29</v>
      </c>
      <c r="BM7" s="245"/>
      <c r="BO7" s="246"/>
      <c r="BP7" s="246"/>
      <c r="BQ7" s="246"/>
      <c r="BR7" s="246"/>
      <c r="BS7" s="246"/>
      <c r="BY7" s="6"/>
      <c r="BZ7" s="6"/>
      <c r="CB7" s="4"/>
      <c r="CC7" s="4"/>
    </row>
    <row r="8" spans="2:81" ht="16.149999999999999" customHeight="1">
      <c r="B8" s="1509"/>
      <c r="C8" s="1509"/>
      <c r="D8" s="1509"/>
      <c r="E8" s="247"/>
      <c r="F8" s="247"/>
      <c r="G8" s="247"/>
      <c r="H8" s="247"/>
      <c r="I8" s="247"/>
      <c r="J8" s="247"/>
      <c r="O8" s="246"/>
      <c r="P8" s="246"/>
      <c r="Q8" s="246"/>
      <c r="R8" s="246"/>
      <c r="S8" s="246"/>
      <c r="Y8" s="6"/>
      <c r="Z8" s="6"/>
      <c r="AB8" s="4"/>
      <c r="AC8" s="4"/>
      <c r="BB8" s="1509"/>
      <c r="BC8" s="1509"/>
      <c r="BD8" s="1509"/>
      <c r="BE8" s="248">
        <v>60000</v>
      </c>
      <c r="BF8" s="248">
        <v>50000</v>
      </c>
      <c r="BG8" s="248">
        <v>40000</v>
      </c>
      <c r="BH8" s="248">
        <v>30000</v>
      </c>
      <c r="BI8" s="248">
        <v>20000</v>
      </c>
      <c r="BJ8" s="248">
        <v>10000</v>
      </c>
      <c r="BO8" s="246"/>
      <c r="BP8" s="246"/>
      <c r="BQ8" s="246"/>
      <c r="BR8" s="246"/>
      <c r="BS8" s="246"/>
      <c r="BY8" s="6"/>
      <c r="BZ8" s="6"/>
      <c r="CB8" s="4"/>
      <c r="CC8" s="4"/>
    </row>
    <row r="9" spans="2:81" s="25" customFormat="1" ht="16.149999999999999" customHeight="1">
      <c r="C9" s="250"/>
      <c r="D9" s="250"/>
      <c r="E9" s="251"/>
      <c r="F9" s="251"/>
      <c r="G9" s="1501" t="s">
        <v>2588</v>
      </c>
      <c r="H9" s="1502"/>
      <c r="I9" s="1503"/>
      <c r="J9" s="252">
        <f>IF(E6="",0,SUM(E6:J6,E8:J8))</f>
        <v>0</v>
      </c>
      <c r="L9" s="253"/>
      <c r="M9" s="253"/>
      <c r="N9" s="253"/>
      <c r="O9" s="254"/>
      <c r="P9" s="254"/>
      <c r="Q9" s="254"/>
      <c r="R9" s="254"/>
      <c r="S9" s="254"/>
      <c r="T9" s="253"/>
      <c r="U9" s="253"/>
      <c r="V9" s="253"/>
      <c r="W9" s="253"/>
      <c r="X9" s="253"/>
      <c r="Y9" s="253"/>
      <c r="Z9" s="253"/>
      <c r="AA9" s="255"/>
      <c r="AB9" s="255"/>
      <c r="AC9" s="255"/>
      <c r="BC9" s="250"/>
      <c r="BD9" s="250"/>
      <c r="BE9" s="251"/>
      <c r="BF9" s="251"/>
      <c r="BG9" s="1501" t="s">
        <v>2588</v>
      </c>
      <c r="BH9" s="1502"/>
      <c r="BI9" s="1503"/>
      <c r="BJ9" s="252">
        <f>IF(BE6="","0",SUM(BE6:BJ6,BE8:BJ8))</f>
        <v>420000</v>
      </c>
      <c r="BL9" s="253"/>
      <c r="BM9" s="253"/>
      <c r="BN9" s="253"/>
      <c r="BO9" s="254"/>
      <c r="BP9" s="254"/>
      <c r="BQ9" s="254"/>
      <c r="BR9" s="254"/>
      <c r="BS9" s="254"/>
      <c r="BT9" s="253"/>
      <c r="BU9" s="253"/>
      <c r="BV9" s="253"/>
      <c r="BW9" s="253"/>
      <c r="BX9" s="253"/>
      <c r="BY9" s="253"/>
      <c r="BZ9" s="253"/>
      <c r="CA9" s="255"/>
      <c r="CB9" s="255"/>
      <c r="CC9" s="255"/>
    </row>
    <row r="10" spans="2:81">
      <c r="G10" s="5"/>
      <c r="H10" s="5"/>
      <c r="I10" s="5"/>
      <c r="J10" s="5"/>
      <c r="BG10" s="5"/>
      <c r="BH10" s="5"/>
      <c r="BI10" s="5"/>
      <c r="BJ10" s="5"/>
    </row>
    <row r="11" spans="2:81" ht="15" customHeight="1">
      <c r="B11" s="1" t="s">
        <v>2589</v>
      </c>
      <c r="M11" s="245"/>
      <c r="O11" s="246"/>
      <c r="P11" s="246"/>
      <c r="Q11" s="246"/>
      <c r="R11" s="246"/>
      <c r="S11" s="246"/>
      <c r="Y11" s="6"/>
      <c r="Z11" s="6"/>
      <c r="AB11" s="4"/>
      <c r="AC11" s="4"/>
      <c r="BB11" s="1" t="s">
        <v>2589</v>
      </c>
      <c r="BM11" s="245"/>
      <c r="BO11" s="246"/>
      <c r="BP11" s="246"/>
      <c r="BQ11" s="246"/>
      <c r="BR11" s="246"/>
      <c r="BS11" s="246"/>
      <c r="BY11" s="6"/>
      <c r="BZ11" s="6"/>
      <c r="CB11" s="4"/>
      <c r="CC11" s="4"/>
    </row>
    <row r="12" spans="2:81" ht="27" customHeight="1">
      <c r="B12" s="1510" t="s">
        <v>2583</v>
      </c>
      <c r="C12" s="1130"/>
      <c r="D12" s="1130"/>
      <c r="E12" s="1511"/>
      <c r="F12" s="1512"/>
      <c r="G12" s="1512"/>
      <c r="H12" s="1512"/>
      <c r="I12" s="1512"/>
      <c r="J12" s="1513"/>
      <c r="M12" s="245"/>
      <c r="O12" s="246"/>
      <c r="P12" s="246"/>
      <c r="Q12" s="246"/>
      <c r="R12" s="246"/>
      <c r="S12" s="246"/>
      <c r="Y12" s="6"/>
      <c r="Z12" s="6"/>
      <c r="AB12" s="4"/>
      <c r="AC12" s="4"/>
      <c r="BB12" s="1510" t="s">
        <v>2583</v>
      </c>
      <c r="BC12" s="1130"/>
      <c r="BD12" s="1130"/>
      <c r="BE12" s="1511"/>
      <c r="BF12" s="1512"/>
      <c r="BG12" s="1512"/>
      <c r="BH12" s="1512"/>
      <c r="BI12" s="1512"/>
      <c r="BJ12" s="1513"/>
      <c r="BM12" s="245"/>
      <c r="BO12" s="246"/>
      <c r="BP12" s="246"/>
      <c r="BQ12" s="246"/>
      <c r="BR12" s="246"/>
      <c r="BS12" s="246"/>
      <c r="BY12" s="6"/>
      <c r="BZ12" s="6"/>
      <c r="CB12" s="4"/>
      <c r="CC12" s="4"/>
    </row>
    <row r="13" spans="2:81" ht="27" customHeight="1">
      <c r="B13" s="243"/>
      <c r="C13" s="1130" t="s">
        <v>2585</v>
      </c>
      <c r="D13" s="1131"/>
      <c r="E13" s="1520"/>
      <c r="F13" s="1521"/>
      <c r="G13" s="1521"/>
      <c r="H13" s="1521"/>
      <c r="I13" s="1521"/>
      <c r="J13" s="1522"/>
      <c r="M13" s="245"/>
      <c r="O13" s="246"/>
      <c r="P13" s="246"/>
      <c r="Q13" s="246"/>
      <c r="R13" s="246"/>
      <c r="S13" s="246"/>
      <c r="Y13" s="6"/>
      <c r="Z13" s="6"/>
      <c r="AB13" s="4"/>
      <c r="AC13" s="4"/>
      <c r="BB13" s="243"/>
      <c r="BC13" s="1130" t="s">
        <v>2585</v>
      </c>
      <c r="BD13" s="1131"/>
      <c r="BE13" s="1520"/>
      <c r="BF13" s="1521"/>
      <c r="BG13" s="1521"/>
      <c r="BH13" s="1521"/>
      <c r="BI13" s="1521"/>
      <c r="BJ13" s="1522"/>
      <c r="BM13" s="245"/>
      <c r="BO13" s="246"/>
      <c r="BP13" s="246"/>
      <c r="BQ13" s="246"/>
      <c r="BR13" s="246"/>
      <c r="BS13" s="246"/>
      <c r="BY13" s="6"/>
      <c r="BZ13" s="6"/>
      <c r="CB13" s="4"/>
      <c r="CC13" s="4"/>
    </row>
    <row r="14" spans="2:81" ht="16.149999999999999" customHeight="1">
      <c r="B14" s="1509" t="s">
        <v>2587</v>
      </c>
      <c r="C14" s="1509"/>
      <c r="D14" s="1509"/>
      <c r="E14" s="15" t="s">
        <v>18</v>
      </c>
      <c r="F14" s="15" t="s">
        <v>19</v>
      </c>
      <c r="G14" s="15" t="s">
        <v>20</v>
      </c>
      <c r="H14" s="15" t="s">
        <v>21</v>
      </c>
      <c r="I14" s="15" t="s">
        <v>22</v>
      </c>
      <c r="J14" s="15" t="s">
        <v>23</v>
      </c>
      <c r="O14" s="246"/>
      <c r="P14" s="246"/>
      <c r="Q14" s="246"/>
      <c r="R14" s="246"/>
      <c r="S14" s="246"/>
      <c r="Y14" s="6"/>
      <c r="Z14" s="6"/>
      <c r="AB14" s="4"/>
      <c r="AC14" s="4"/>
      <c r="BB14" s="1509" t="s">
        <v>2587</v>
      </c>
      <c r="BC14" s="1509"/>
      <c r="BD14" s="1509"/>
      <c r="BE14" s="15" t="s">
        <v>18</v>
      </c>
      <c r="BF14" s="15" t="s">
        <v>19</v>
      </c>
      <c r="BG14" s="15" t="s">
        <v>20</v>
      </c>
      <c r="BH14" s="15" t="s">
        <v>21</v>
      </c>
      <c r="BI14" s="15" t="s">
        <v>22</v>
      </c>
      <c r="BJ14" s="15" t="s">
        <v>23</v>
      </c>
      <c r="BO14" s="246"/>
      <c r="BP14" s="246"/>
      <c r="BQ14" s="246"/>
      <c r="BR14" s="246"/>
      <c r="BS14" s="246"/>
      <c r="BY14" s="6"/>
      <c r="BZ14" s="6"/>
      <c r="CB14" s="4"/>
      <c r="CC14" s="4"/>
    </row>
    <row r="15" spans="2:81" ht="16.149999999999999" customHeight="1" thickBot="1">
      <c r="B15" s="1509"/>
      <c r="C15" s="1509"/>
      <c r="D15" s="1509"/>
      <c r="E15" s="247"/>
      <c r="F15" s="247"/>
      <c r="G15" s="247"/>
      <c r="H15" s="247"/>
      <c r="I15" s="247"/>
      <c r="J15" s="247"/>
      <c r="O15" s="246"/>
      <c r="P15" s="246"/>
      <c r="Q15" s="246"/>
      <c r="R15" s="246"/>
      <c r="S15" s="246"/>
      <c r="Y15" s="6"/>
      <c r="Z15" s="6"/>
      <c r="AB15" s="4"/>
      <c r="AC15" s="4"/>
      <c r="BB15" s="1509"/>
      <c r="BC15" s="1509"/>
      <c r="BD15" s="1509"/>
      <c r="BE15" s="247"/>
      <c r="BF15" s="247"/>
      <c r="BG15" s="247"/>
      <c r="BH15" s="247"/>
      <c r="BI15" s="247"/>
      <c r="BJ15" s="247"/>
      <c r="BO15" s="246"/>
      <c r="BP15" s="246"/>
      <c r="BQ15" s="246"/>
      <c r="BR15" s="246"/>
      <c r="BS15" s="246"/>
      <c r="BY15" s="6"/>
      <c r="BZ15" s="6"/>
      <c r="CB15" s="4"/>
      <c r="CC15" s="4"/>
    </row>
    <row r="16" spans="2:81" ht="16.149999999999999" customHeight="1" thickTop="1">
      <c r="B16" s="1509"/>
      <c r="C16" s="1509"/>
      <c r="D16" s="1509"/>
      <c r="E16" s="249" t="s">
        <v>24</v>
      </c>
      <c r="F16" s="249" t="s">
        <v>25</v>
      </c>
      <c r="G16" s="249" t="s">
        <v>26</v>
      </c>
      <c r="H16" s="249" t="s">
        <v>27</v>
      </c>
      <c r="I16" s="249" t="s">
        <v>28</v>
      </c>
      <c r="J16" s="249" t="s">
        <v>29</v>
      </c>
      <c r="M16" s="245"/>
      <c r="O16" s="246"/>
      <c r="P16" s="246"/>
      <c r="Q16" s="246"/>
      <c r="R16" s="246"/>
      <c r="S16" s="246"/>
      <c r="Y16" s="6"/>
      <c r="Z16" s="6"/>
      <c r="AB16" s="4"/>
      <c r="AC16" s="4"/>
      <c r="BB16" s="1509"/>
      <c r="BC16" s="1509"/>
      <c r="BD16" s="1509"/>
      <c r="BE16" s="249" t="s">
        <v>24</v>
      </c>
      <c r="BF16" s="249" t="s">
        <v>25</v>
      </c>
      <c r="BG16" s="249" t="s">
        <v>26</v>
      </c>
      <c r="BH16" s="249" t="s">
        <v>27</v>
      </c>
      <c r="BI16" s="249" t="s">
        <v>28</v>
      </c>
      <c r="BJ16" s="249" t="s">
        <v>29</v>
      </c>
      <c r="BM16" s="245"/>
      <c r="BO16" s="246"/>
      <c r="BP16" s="246"/>
      <c r="BQ16" s="246"/>
      <c r="BR16" s="246"/>
      <c r="BS16" s="246"/>
      <c r="BY16" s="6"/>
      <c r="BZ16" s="6"/>
      <c r="CB16" s="4"/>
      <c r="CC16" s="4"/>
    </row>
    <row r="17" spans="2:81" ht="16.149999999999999" customHeight="1">
      <c r="B17" s="1509"/>
      <c r="C17" s="1509"/>
      <c r="D17" s="1509"/>
      <c r="E17" s="247"/>
      <c r="F17" s="247"/>
      <c r="G17" s="247"/>
      <c r="H17" s="247"/>
      <c r="I17" s="247"/>
      <c r="J17" s="247"/>
      <c r="O17" s="246"/>
      <c r="P17" s="246"/>
      <c r="Q17" s="246"/>
      <c r="R17" s="246"/>
      <c r="S17" s="246"/>
      <c r="Y17" s="6"/>
      <c r="Z17" s="6"/>
      <c r="AB17" s="4"/>
      <c r="AC17" s="4"/>
      <c r="BB17" s="1509"/>
      <c r="BC17" s="1509"/>
      <c r="BD17" s="1509"/>
      <c r="BE17" s="247"/>
      <c r="BF17" s="247"/>
      <c r="BG17" s="247"/>
      <c r="BH17" s="247"/>
      <c r="BI17" s="247"/>
      <c r="BJ17" s="247"/>
      <c r="BO17" s="246"/>
      <c r="BP17" s="246"/>
      <c r="BQ17" s="246"/>
      <c r="BR17" s="246"/>
      <c r="BS17" s="246"/>
      <c r="BY17" s="6"/>
      <c r="BZ17" s="6"/>
      <c r="CB17" s="4"/>
      <c r="CC17" s="4"/>
    </row>
    <row r="18" spans="2:81" s="25" customFormat="1" ht="16.149999999999999" customHeight="1">
      <c r="C18" s="250"/>
      <c r="D18" s="250"/>
      <c r="E18" s="251"/>
      <c r="F18" s="251"/>
      <c r="G18" s="1501" t="s">
        <v>2588</v>
      </c>
      <c r="H18" s="1502"/>
      <c r="I18" s="1503"/>
      <c r="J18" s="252">
        <f>IF(E15="",0,SUM(E15:J15,E17:J17))</f>
        <v>0</v>
      </c>
      <c r="L18" s="253"/>
      <c r="M18" s="253"/>
      <c r="N18" s="253"/>
      <c r="O18" s="254"/>
      <c r="P18" s="254"/>
      <c r="Q18" s="254"/>
      <c r="R18" s="254"/>
      <c r="S18" s="254"/>
      <c r="T18" s="253"/>
      <c r="U18" s="253"/>
      <c r="V18" s="253"/>
      <c r="W18" s="253"/>
      <c r="X18" s="253"/>
      <c r="Y18" s="253"/>
      <c r="Z18" s="253"/>
      <c r="AA18" s="255"/>
      <c r="AB18" s="255"/>
      <c r="AC18" s="255"/>
      <c r="BC18" s="250"/>
      <c r="BD18" s="250"/>
      <c r="BE18" s="251"/>
      <c r="BF18" s="251"/>
      <c r="BG18" s="1501" t="s">
        <v>2588</v>
      </c>
      <c r="BH18" s="1502"/>
      <c r="BI18" s="1503"/>
      <c r="BJ18" s="252" t="str">
        <f>IF(BE15="","0",SUM(BE15:BJ15,BE17:BJ17))</f>
        <v>0</v>
      </c>
      <c r="BL18" s="253"/>
      <c r="BM18" s="253"/>
      <c r="BN18" s="253"/>
      <c r="BO18" s="254"/>
      <c r="BP18" s="254"/>
      <c r="BQ18" s="254"/>
      <c r="BR18" s="254"/>
      <c r="BS18" s="254"/>
      <c r="BT18" s="253"/>
      <c r="BU18" s="253"/>
      <c r="BV18" s="253"/>
      <c r="BW18" s="253"/>
      <c r="BX18" s="253"/>
      <c r="BY18" s="253"/>
      <c r="BZ18" s="253"/>
      <c r="CA18" s="255"/>
      <c r="CB18" s="255"/>
      <c r="CC18" s="255"/>
    </row>
    <row r="19" spans="2:81">
      <c r="G19" s="5"/>
      <c r="H19" s="5"/>
      <c r="I19" s="5"/>
      <c r="J19" s="5"/>
      <c r="BG19" s="5"/>
      <c r="BH19" s="5"/>
      <c r="BI19" s="5"/>
      <c r="BJ19" s="5"/>
    </row>
    <row r="20" spans="2:81" ht="15" customHeight="1">
      <c r="B20" s="1" t="s">
        <v>2590</v>
      </c>
      <c r="M20" s="245"/>
      <c r="O20" s="246"/>
      <c r="P20" s="246"/>
      <c r="Q20" s="246"/>
      <c r="R20" s="246"/>
      <c r="S20" s="246"/>
      <c r="Y20" s="6"/>
      <c r="Z20" s="6"/>
      <c r="AB20" s="4"/>
      <c r="AC20" s="4"/>
      <c r="BB20" s="1" t="s">
        <v>2590</v>
      </c>
      <c r="BM20" s="245"/>
      <c r="BO20" s="246"/>
      <c r="BP20" s="246"/>
      <c r="BQ20" s="246"/>
      <c r="BR20" s="246"/>
      <c r="BS20" s="246"/>
      <c r="BY20" s="6"/>
      <c r="BZ20" s="6"/>
      <c r="CB20" s="4"/>
      <c r="CC20" s="4"/>
    </row>
    <row r="21" spans="2:81" ht="27" customHeight="1">
      <c r="B21" s="1510" t="s">
        <v>2583</v>
      </c>
      <c r="C21" s="1130"/>
      <c r="D21" s="1130"/>
      <c r="E21" s="1511"/>
      <c r="F21" s="1512"/>
      <c r="G21" s="1512"/>
      <c r="H21" s="1512"/>
      <c r="I21" s="1512"/>
      <c r="J21" s="1513"/>
      <c r="M21" s="245"/>
      <c r="O21" s="246"/>
      <c r="P21" s="246"/>
      <c r="Q21" s="246"/>
      <c r="R21" s="246"/>
      <c r="S21" s="246"/>
      <c r="Y21" s="6"/>
      <c r="Z21" s="6"/>
      <c r="AB21" s="4"/>
      <c r="AC21" s="4"/>
      <c r="BB21" s="1510" t="s">
        <v>2583</v>
      </c>
      <c r="BC21" s="1130"/>
      <c r="BD21" s="1130"/>
      <c r="BE21" s="1511"/>
      <c r="BF21" s="1512"/>
      <c r="BG21" s="1512"/>
      <c r="BH21" s="1512"/>
      <c r="BI21" s="1512"/>
      <c r="BJ21" s="1513"/>
      <c r="BM21" s="245"/>
      <c r="BO21" s="246"/>
      <c r="BP21" s="246"/>
      <c r="BQ21" s="246"/>
      <c r="BR21" s="246"/>
      <c r="BS21" s="246"/>
      <c r="BY21" s="6"/>
      <c r="BZ21" s="6"/>
      <c r="CB21" s="4"/>
      <c r="CC21" s="4"/>
    </row>
    <row r="22" spans="2:81" ht="27" customHeight="1">
      <c r="B22" s="243"/>
      <c r="C22" s="1367" t="s">
        <v>2585</v>
      </c>
      <c r="D22" s="1368"/>
      <c r="E22" s="1506"/>
      <c r="F22" s="1507"/>
      <c r="G22" s="1507"/>
      <c r="H22" s="1507"/>
      <c r="I22" s="1507"/>
      <c r="J22" s="1508"/>
      <c r="M22" s="245"/>
      <c r="O22" s="246"/>
      <c r="P22" s="246"/>
      <c r="Q22" s="246"/>
      <c r="R22" s="246"/>
      <c r="S22" s="246"/>
      <c r="Y22" s="6"/>
      <c r="Z22" s="6"/>
      <c r="AB22" s="4"/>
      <c r="AC22" s="4"/>
      <c r="BB22" s="243"/>
      <c r="BC22" s="1367" t="s">
        <v>2585</v>
      </c>
      <c r="BD22" s="1368"/>
      <c r="BE22" s="1506"/>
      <c r="BF22" s="1507"/>
      <c r="BG22" s="1507"/>
      <c r="BH22" s="1507"/>
      <c r="BI22" s="1507"/>
      <c r="BJ22" s="1508"/>
      <c r="BM22" s="245"/>
      <c r="BO22" s="246"/>
      <c r="BP22" s="246"/>
      <c r="BQ22" s="246"/>
      <c r="BR22" s="246"/>
      <c r="BS22" s="246"/>
      <c r="BY22" s="6"/>
      <c r="BZ22" s="6"/>
      <c r="CB22" s="4"/>
      <c r="CC22" s="4"/>
    </row>
    <row r="23" spans="2:81" ht="16.149999999999999" customHeight="1">
      <c r="B23" s="1509" t="s">
        <v>2587</v>
      </c>
      <c r="C23" s="1509"/>
      <c r="D23" s="1509"/>
      <c r="E23" s="15" t="s">
        <v>18</v>
      </c>
      <c r="F23" s="15" t="s">
        <v>19</v>
      </c>
      <c r="G23" s="15" t="s">
        <v>20</v>
      </c>
      <c r="H23" s="15" t="s">
        <v>21</v>
      </c>
      <c r="I23" s="15" t="s">
        <v>22</v>
      </c>
      <c r="J23" s="15" t="s">
        <v>23</v>
      </c>
      <c r="O23" s="246"/>
      <c r="P23" s="246"/>
      <c r="Q23" s="246"/>
      <c r="R23" s="246"/>
      <c r="S23" s="246"/>
      <c r="Y23" s="6"/>
      <c r="Z23" s="6"/>
      <c r="AB23" s="4"/>
      <c r="AC23" s="4"/>
      <c r="BB23" s="1509" t="s">
        <v>2587</v>
      </c>
      <c r="BC23" s="1509"/>
      <c r="BD23" s="1509"/>
      <c r="BE23" s="15" t="s">
        <v>18</v>
      </c>
      <c r="BF23" s="15" t="s">
        <v>19</v>
      </c>
      <c r="BG23" s="15" t="s">
        <v>20</v>
      </c>
      <c r="BH23" s="15" t="s">
        <v>21</v>
      </c>
      <c r="BI23" s="15" t="s">
        <v>22</v>
      </c>
      <c r="BJ23" s="15" t="s">
        <v>23</v>
      </c>
      <c r="BO23" s="246"/>
      <c r="BP23" s="246"/>
      <c r="BQ23" s="246"/>
      <c r="BR23" s="246"/>
      <c r="BS23" s="246"/>
      <c r="BY23" s="6"/>
      <c r="BZ23" s="6"/>
      <c r="CB23" s="4"/>
      <c r="CC23" s="4"/>
    </row>
    <row r="24" spans="2:81" ht="16.149999999999999" customHeight="1" thickBot="1">
      <c r="B24" s="1509"/>
      <c r="C24" s="1509"/>
      <c r="D24" s="1509"/>
      <c r="E24" s="247"/>
      <c r="F24" s="247"/>
      <c r="G24" s="247"/>
      <c r="H24" s="247"/>
      <c r="I24" s="247"/>
      <c r="J24" s="247"/>
      <c r="O24" s="246"/>
      <c r="P24" s="246"/>
      <c r="Q24" s="246"/>
      <c r="R24" s="246"/>
      <c r="S24" s="246"/>
      <c r="Y24" s="6"/>
      <c r="Z24" s="6"/>
      <c r="AB24" s="4"/>
      <c r="AC24" s="4"/>
      <c r="BB24" s="1509"/>
      <c r="BC24" s="1509"/>
      <c r="BD24" s="1509"/>
      <c r="BE24" s="247"/>
      <c r="BF24" s="247"/>
      <c r="BG24" s="247"/>
      <c r="BH24" s="247"/>
      <c r="BI24" s="247"/>
      <c r="BJ24" s="247"/>
      <c r="BO24" s="246"/>
      <c r="BP24" s="246"/>
      <c r="BQ24" s="246"/>
      <c r="BR24" s="246"/>
      <c r="BS24" s="246"/>
      <c r="BY24" s="6"/>
      <c r="BZ24" s="6"/>
      <c r="CB24" s="4"/>
      <c r="CC24" s="4"/>
    </row>
    <row r="25" spans="2:81" ht="16.149999999999999" customHeight="1" thickTop="1">
      <c r="B25" s="1509"/>
      <c r="C25" s="1509"/>
      <c r="D25" s="1509"/>
      <c r="E25" s="249" t="s">
        <v>24</v>
      </c>
      <c r="F25" s="249" t="s">
        <v>25</v>
      </c>
      <c r="G25" s="249" t="s">
        <v>26</v>
      </c>
      <c r="H25" s="249" t="s">
        <v>27</v>
      </c>
      <c r="I25" s="249" t="s">
        <v>28</v>
      </c>
      <c r="J25" s="249" t="s">
        <v>29</v>
      </c>
      <c r="M25" s="245"/>
      <c r="O25" s="246"/>
      <c r="P25" s="246"/>
      <c r="Q25" s="246"/>
      <c r="R25" s="246"/>
      <c r="S25" s="246"/>
      <c r="Y25" s="6"/>
      <c r="Z25" s="6"/>
      <c r="AB25" s="4"/>
      <c r="AC25" s="4"/>
      <c r="BB25" s="1509"/>
      <c r="BC25" s="1509"/>
      <c r="BD25" s="1509"/>
      <c r="BE25" s="249" t="s">
        <v>24</v>
      </c>
      <c r="BF25" s="249" t="s">
        <v>25</v>
      </c>
      <c r="BG25" s="249" t="s">
        <v>26</v>
      </c>
      <c r="BH25" s="249" t="s">
        <v>27</v>
      </c>
      <c r="BI25" s="249" t="s">
        <v>28</v>
      </c>
      <c r="BJ25" s="249" t="s">
        <v>29</v>
      </c>
      <c r="BM25" s="245"/>
      <c r="BO25" s="246"/>
      <c r="BP25" s="246"/>
      <c r="BQ25" s="246"/>
      <c r="BR25" s="246"/>
      <c r="BS25" s="246"/>
      <c r="BY25" s="6"/>
      <c r="BZ25" s="6"/>
      <c r="CB25" s="4"/>
      <c r="CC25" s="4"/>
    </row>
    <row r="26" spans="2:81" ht="16.149999999999999" customHeight="1">
      <c r="B26" s="1509"/>
      <c r="C26" s="1509"/>
      <c r="D26" s="1509"/>
      <c r="E26" s="247"/>
      <c r="F26" s="247"/>
      <c r="G26" s="247"/>
      <c r="H26" s="247"/>
      <c r="I26" s="247"/>
      <c r="J26" s="247"/>
      <c r="O26" s="246"/>
      <c r="P26" s="246"/>
      <c r="Q26" s="246"/>
      <c r="R26" s="246"/>
      <c r="S26" s="246"/>
      <c r="Y26" s="6"/>
      <c r="Z26" s="6"/>
      <c r="AB26" s="4"/>
      <c r="AC26" s="4"/>
      <c r="BB26" s="1509"/>
      <c r="BC26" s="1509"/>
      <c r="BD26" s="1509"/>
      <c r="BE26" s="247"/>
      <c r="BF26" s="247"/>
      <c r="BG26" s="247"/>
      <c r="BH26" s="247"/>
      <c r="BI26" s="247"/>
      <c r="BJ26" s="247"/>
      <c r="BO26" s="246"/>
      <c r="BP26" s="246"/>
      <c r="BQ26" s="246"/>
      <c r="BR26" s="246"/>
      <c r="BS26" s="246"/>
      <c r="BY26" s="6"/>
      <c r="BZ26" s="6"/>
      <c r="CB26" s="4"/>
      <c r="CC26" s="4"/>
    </row>
    <row r="27" spans="2:81" s="25" customFormat="1" ht="16.149999999999999" customHeight="1">
      <c r="C27" s="250"/>
      <c r="D27" s="250"/>
      <c r="E27" s="251"/>
      <c r="F27" s="251"/>
      <c r="G27" s="1501" t="s">
        <v>2588</v>
      </c>
      <c r="H27" s="1502"/>
      <c r="I27" s="1503"/>
      <c r="J27" s="252">
        <f>IF(E24="",0,SUM(E24:J24,E26:J26))</f>
        <v>0</v>
      </c>
      <c r="L27" s="253"/>
      <c r="M27" s="253"/>
      <c r="N27" s="253"/>
      <c r="O27" s="254"/>
      <c r="P27" s="254"/>
      <c r="Q27" s="254"/>
      <c r="R27" s="254"/>
      <c r="S27" s="254"/>
      <c r="T27" s="253"/>
      <c r="U27" s="253"/>
      <c r="V27" s="253"/>
      <c r="W27" s="253"/>
      <c r="X27" s="253"/>
      <c r="Y27" s="253"/>
      <c r="Z27" s="253"/>
      <c r="AA27" s="255"/>
      <c r="AB27" s="255"/>
      <c r="AC27" s="255"/>
      <c r="BC27" s="250"/>
      <c r="BD27" s="250"/>
      <c r="BE27" s="251"/>
      <c r="BF27" s="251"/>
      <c r="BG27" s="1501" t="s">
        <v>2588</v>
      </c>
      <c r="BH27" s="1502"/>
      <c r="BI27" s="1503"/>
      <c r="BJ27" s="252" t="str">
        <f>IF(BE24="","0",SUM(BE24:BJ24,BE26:BJ26))</f>
        <v>0</v>
      </c>
      <c r="BL27" s="253"/>
      <c r="BM27" s="253"/>
      <c r="BN27" s="253"/>
      <c r="BO27" s="254"/>
      <c r="BP27" s="254"/>
      <c r="BQ27" s="254"/>
      <c r="BR27" s="254"/>
      <c r="BS27" s="254"/>
      <c r="BT27" s="253"/>
      <c r="BU27" s="253"/>
      <c r="BV27" s="253"/>
      <c r="BW27" s="253"/>
      <c r="BX27" s="253"/>
      <c r="BY27" s="253"/>
      <c r="BZ27" s="253"/>
      <c r="CA27" s="255"/>
      <c r="CB27" s="255"/>
      <c r="CC27" s="255"/>
    </row>
    <row r="28" spans="2:81">
      <c r="G28" s="5"/>
      <c r="H28" s="5"/>
      <c r="I28" s="5"/>
      <c r="J28" s="5"/>
      <c r="BG28" s="5"/>
      <c r="BH28" s="5"/>
      <c r="BI28" s="5"/>
      <c r="BJ28" s="5"/>
    </row>
    <row r="29" spans="2:81" ht="15" customHeight="1">
      <c r="B29" s="1" t="s">
        <v>2591</v>
      </c>
      <c r="M29" s="245"/>
      <c r="O29" s="246"/>
      <c r="P29" s="246"/>
      <c r="Q29" s="246"/>
      <c r="R29" s="246"/>
      <c r="S29" s="246"/>
      <c r="Y29" s="6"/>
      <c r="Z29" s="6"/>
      <c r="AB29" s="4"/>
      <c r="AC29" s="4"/>
      <c r="BB29" s="1" t="s">
        <v>2591</v>
      </c>
      <c r="BM29" s="245"/>
      <c r="BO29" s="246"/>
      <c r="BP29" s="246"/>
      <c r="BQ29" s="246"/>
      <c r="BR29" s="246"/>
      <c r="BS29" s="246"/>
      <c r="BY29" s="6"/>
      <c r="BZ29" s="6"/>
      <c r="CB29" s="4"/>
      <c r="CC29" s="4"/>
    </row>
    <row r="30" spans="2:81" ht="27" customHeight="1">
      <c r="B30" s="1510" t="s">
        <v>2583</v>
      </c>
      <c r="C30" s="1130"/>
      <c r="D30" s="1130"/>
      <c r="E30" s="1511"/>
      <c r="F30" s="1512"/>
      <c r="G30" s="1512"/>
      <c r="H30" s="1512"/>
      <c r="I30" s="1512"/>
      <c r="J30" s="1513"/>
      <c r="M30" s="245"/>
      <c r="O30" s="246"/>
      <c r="P30" s="246"/>
      <c r="Q30" s="246"/>
      <c r="R30" s="246"/>
      <c r="S30" s="246"/>
      <c r="Y30" s="6"/>
      <c r="Z30" s="6"/>
      <c r="AB30" s="4"/>
      <c r="AC30" s="4"/>
      <c r="BB30" s="1510" t="s">
        <v>2583</v>
      </c>
      <c r="BC30" s="1130"/>
      <c r="BD30" s="1130"/>
      <c r="BE30" s="1511"/>
      <c r="BF30" s="1512"/>
      <c r="BG30" s="1512"/>
      <c r="BH30" s="1512"/>
      <c r="BI30" s="1512"/>
      <c r="BJ30" s="1513"/>
      <c r="BM30" s="245"/>
      <c r="BO30" s="246"/>
      <c r="BP30" s="246"/>
      <c r="BQ30" s="246"/>
      <c r="BR30" s="246"/>
      <c r="BS30" s="246"/>
      <c r="BY30" s="6"/>
      <c r="BZ30" s="6"/>
      <c r="CB30" s="4"/>
      <c r="CC30" s="4"/>
    </row>
    <row r="31" spans="2:81" ht="27" customHeight="1">
      <c r="B31" s="243"/>
      <c r="C31" s="1367" t="s">
        <v>2585</v>
      </c>
      <c r="D31" s="1368"/>
      <c r="E31" s="1506"/>
      <c r="F31" s="1507"/>
      <c r="G31" s="1507"/>
      <c r="H31" s="1507"/>
      <c r="I31" s="1507"/>
      <c r="J31" s="1508"/>
      <c r="M31" s="245"/>
      <c r="O31" s="246"/>
      <c r="P31" s="246"/>
      <c r="Q31" s="246"/>
      <c r="R31" s="246"/>
      <c r="S31" s="246"/>
      <c r="Y31" s="6"/>
      <c r="Z31" s="6"/>
      <c r="AB31" s="4"/>
      <c r="AC31" s="4"/>
      <c r="BB31" s="243"/>
      <c r="BC31" s="1367" t="s">
        <v>2585</v>
      </c>
      <c r="BD31" s="1368"/>
      <c r="BE31" s="1506"/>
      <c r="BF31" s="1507"/>
      <c r="BG31" s="1507"/>
      <c r="BH31" s="1507"/>
      <c r="BI31" s="1507"/>
      <c r="BJ31" s="1508"/>
      <c r="BM31" s="245"/>
      <c r="BO31" s="246"/>
      <c r="BP31" s="246"/>
      <c r="BQ31" s="246"/>
      <c r="BR31" s="246"/>
      <c r="BS31" s="246"/>
      <c r="BY31" s="6"/>
      <c r="BZ31" s="6"/>
      <c r="CB31" s="4"/>
      <c r="CC31" s="4"/>
    </row>
    <row r="32" spans="2:81" ht="16.149999999999999" customHeight="1">
      <c r="B32" s="1509" t="s">
        <v>2587</v>
      </c>
      <c r="C32" s="1509"/>
      <c r="D32" s="1509"/>
      <c r="E32" s="15" t="s">
        <v>18</v>
      </c>
      <c r="F32" s="15" t="s">
        <v>19</v>
      </c>
      <c r="G32" s="15" t="s">
        <v>20</v>
      </c>
      <c r="H32" s="15" t="s">
        <v>21</v>
      </c>
      <c r="I32" s="15" t="s">
        <v>22</v>
      </c>
      <c r="J32" s="15" t="s">
        <v>23</v>
      </c>
      <c r="O32" s="246"/>
      <c r="P32" s="246"/>
      <c r="Q32" s="246"/>
      <c r="R32" s="246"/>
      <c r="S32" s="246"/>
      <c r="Y32" s="6"/>
      <c r="Z32" s="6"/>
      <c r="AB32" s="4"/>
      <c r="AC32" s="4"/>
      <c r="BB32" s="1509" t="s">
        <v>2587</v>
      </c>
      <c r="BC32" s="1509"/>
      <c r="BD32" s="1509"/>
      <c r="BE32" s="15" t="s">
        <v>18</v>
      </c>
      <c r="BF32" s="15" t="s">
        <v>19</v>
      </c>
      <c r="BG32" s="15" t="s">
        <v>20</v>
      </c>
      <c r="BH32" s="15" t="s">
        <v>21</v>
      </c>
      <c r="BI32" s="15" t="s">
        <v>22</v>
      </c>
      <c r="BJ32" s="15" t="s">
        <v>23</v>
      </c>
      <c r="BO32" s="246"/>
      <c r="BP32" s="246"/>
      <c r="BQ32" s="246"/>
      <c r="BR32" s="246"/>
      <c r="BS32" s="246"/>
      <c r="BY32" s="6"/>
      <c r="BZ32" s="6"/>
      <c r="CB32" s="4"/>
      <c r="CC32" s="4"/>
    </row>
    <row r="33" spans="2:81" ht="16.149999999999999" customHeight="1" thickBot="1">
      <c r="B33" s="1509"/>
      <c r="C33" s="1509"/>
      <c r="D33" s="1509"/>
      <c r="E33" s="247"/>
      <c r="F33" s="247"/>
      <c r="G33" s="247"/>
      <c r="H33" s="247"/>
      <c r="I33" s="247"/>
      <c r="J33" s="247"/>
      <c r="O33" s="246"/>
      <c r="P33" s="246"/>
      <c r="Q33" s="246"/>
      <c r="R33" s="246"/>
      <c r="S33" s="246"/>
      <c r="Y33" s="6"/>
      <c r="Z33" s="6"/>
      <c r="AB33" s="4"/>
      <c r="AC33" s="4"/>
      <c r="BB33" s="1509"/>
      <c r="BC33" s="1509"/>
      <c r="BD33" s="1509"/>
      <c r="BE33" s="247"/>
      <c r="BF33" s="247"/>
      <c r="BG33" s="247"/>
      <c r="BH33" s="247"/>
      <c r="BI33" s="247"/>
      <c r="BJ33" s="247"/>
      <c r="BO33" s="246"/>
      <c r="BP33" s="246"/>
      <c r="BQ33" s="246"/>
      <c r="BR33" s="246"/>
      <c r="BS33" s="246"/>
      <c r="BY33" s="6"/>
      <c r="BZ33" s="6"/>
      <c r="CB33" s="4"/>
      <c r="CC33" s="4"/>
    </row>
    <row r="34" spans="2:81" ht="16.149999999999999" customHeight="1" thickTop="1">
      <c r="B34" s="1509"/>
      <c r="C34" s="1509"/>
      <c r="D34" s="1509"/>
      <c r="E34" s="249" t="s">
        <v>24</v>
      </c>
      <c r="F34" s="249" t="s">
        <v>25</v>
      </c>
      <c r="G34" s="249" t="s">
        <v>26</v>
      </c>
      <c r="H34" s="249" t="s">
        <v>27</v>
      </c>
      <c r="I34" s="249" t="s">
        <v>28</v>
      </c>
      <c r="J34" s="249" t="s">
        <v>29</v>
      </c>
      <c r="M34" s="245"/>
      <c r="O34" s="246"/>
      <c r="P34" s="246"/>
      <c r="Q34" s="246"/>
      <c r="R34" s="246"/>
      <c r="S34" s="246"/>
      <c r="Y34" s="6"/>
      <c r="Z34" s="6"/>
      <c r="AB34" s="4"/>
      <c r="AC34" s="4"/>
      <c r="BB34" s="1509"/>
      <c r="BC34" s="1509"/>
      <c r="BD34" s="1509"/>
      <c r="BE34" s="249" t="s">
        <v>24</v>
      </c>
      <c r="BF34" s="249" t="s">
        <v>25</v>
      </c>
      <c r="BG34" s="249" t="s">
        <v>26</v>
      </c>
      <c r="BH34" s="249" t="s">
        <v>27</v>
      </c>
      <c r="BI34" s="249" t="s">
        <v>28</v>
      </c>
      <c r="BJ34" s="249" t="s">
        <v>29</v>
      </c>
      <c r="BM34" s="245"/>
      <c r="BO34" s="246"/>
      <c r="BP34" s="246"/>
      <c r="BQ34" s="246"/>
      <c r="BR34" s="246"/>
      <c r="BS34" s="246"/>
      <c r="BY34" s="6"/>
      <c r="BZ34" s="6"/>
      <c r="CB34" s="4"/>
      <c r="CC34" s="4"/>
    </row>
    <row r="35" spans="2:81" ht="16.149999999999999" customHeight="1">
      <c r="B35" s="1509"/>
      <c r="C35" s="1509"/>
      <c r="D35" s="1509"/>
      <c r="E35" s="247"/>
      <c r="F35" s="247"/>
      <c r="G35" s="247"/>
      <c r="H35" s="247"/>
      <c r="I35" s="247"/>
      <c r="J35" s="247"/>
      <c r="O35" s="246"/>
      <c r="P35" s="246"/>
      <c r="Q35" s="246"/>
      <c r="R35" s="246"/>
      <c r="S35" s="246"/>
      <c r="Y35" s="6"/>
      <c r="Z35" s="6"/>
      <c r="AB35" s="4"/>
      <c r="AC35" s="4"/>
      <c r="BB35" s="1509"/>
      <c r="BC35" s="1509"/>
      <c r="BD35" s="1509"/>
      <c r="BE35" s="247"/>
      <c r="BF35" s="247"/>
      <c r="BG35" s="247"/>
      <c r="BH35" s="247"/>
      <c r="BI35" s="247"/>
      <c r="BJ35" s="247"/>
      <c r="BO35" s="246"/>
      <c r="BP35" s="246"/>
      <c r="BQ35" s="246"/>
      <c r="BR35" s="246"/>
      <c r="BS35" s="246"/>
      <c r="BY35" s="6"/>
      <c r="BZ35" s="6"/>
      <c r="CB35" s="4"/>
      <c r="CC35" s="4"/>
    </row>
    <row r="36" spans="2:81" s="25" customFormat="1" ht="16.149999999999999" customHeight="1">
      <c r="C36" s="250"/>
      <c r="D36" s="250"/>
      <c r="E36" s="251"/>
      <c r="F36" s="251"/>
      <c r="G36" s="1501" t="s">
        <v>2588</v>
      </c>
      <c r="H36" s="1502"/>
      <c r="I36" s="1503"/>
      <c r="J36" s="252">
        <f>IF(E33="",0,SUM(E33:J33,E35:J35))</f>
        <v>0</v>
      </c>
      <c r="L36" s="253"/>
      <c r="M36" s="253"/>
      <c r="N36" s="253"/>
      <c r="O36" s="254"/>
      <c r="P36" s="254"/>
      <c r="Q36" s="254"/>
      <c r="R36" s="254"/>
      <c r="S36" s="254"/>
      <c r="T36" s="253"/>
      <c r="U36" s="253"/>
      <c r="V36" s="253"/>
      <c r="W36" s="253"/>
      <c r="X36" s="253"/>
      <c r="Y36" s="253"/>
      <c r="Z36" s="253"/>
      <c r="AA36" s="255"/>
      <c r="AB36" s="255"/>
      <c r="AC36" s="255"/>
      <c r="BC36" s="250"/>
      <c r="BD36" s="250"/>
      <c r="BE36" s="251"/>
      <c r="BF36" s="251"/>
      <c r="BG36" s="1501" t="s">
        <v>2588</v>
      </c>
      <c r="BH36" s="1502"/>
      <c r="BI36" s="1503"/>
      <c r="BJ36" s="252" t="str">
        <f>IF(BE33="","0",SUM(BE33:BJ33,BE35:BJ35))</f>
        <v>0</v>
      </c>
      <c r="BL36" s="253"/>
      <c r="BM36" s="253"/>
      <c r="BN36" s="253"/>
      <c r="BO36" s="254"/>
      <c r="BP36" s="254"/>
      <c r="BQ36" s="254"/>
      <c r="BR36" s="254"/>
      <c r="BS36" s="254"/>
      <c r="BT36" s="253"/>
      <c r="BU36" s="253"/>
      <c r="BV36" s="253"/>
      <c r="BW36" s="253"/>
      <c r="BX36" s="253"/>
      <c r="BY36" s="253"/>
      <c r="BZ36" s="253"/>
      <c r="CA36" s="255"/>
      <c r="CB36" s="255"/>
      <c r="CC36" s="255"/>
    </row>
    <row r="37" spans="2:81">
      <c r="G37" s="5"/>
      <c r="H37" s="5"/>
      <c r="I37" s="5"/>
      <c r="J37" s="5"/>
      <c r="BG37" s="5"/>
      <c r="BH37" s="5"/>
      <c r="BI37" s="5"/>
      <c r="BJ37" s="5"/>
    </row>
    <row r="38" spans="2:81" ht="15" customHeight="1">
      <c r="B38" s="1" t="s">
        <v>2592</v>
      </c>
      <c r="M38" s="245"/>
      <c r="O38" s="246"/>
      <c r="P38" s="246"/>
      <c r="Q38" s="246"/>
      <c r="R38" s="246"/>
      <c r="S38" s="246"/>
      <c r="Y38" s="6"/>
      <c r="Z38" s="6"/>
      <c r="AB38" s="4"/>
      <c r="AC38" s="4"/>
      <c r="BB38" s="1" t="s">
        <v>2592</v>
      </c>
      <c r="BM38" s="245"/>
      <c r="BO38" s="246"/>
      <c r="BP38" s="246"/>
      <c r="BQ38" s="246"/>
      <c r="BR38" s="246"/>
      <c r="BS38" s="246"/>
      <c r="BY38" s="6"/>
      <c r="BZ38" s="6"/>
      <c r="CB38" s="4"/>
      <c r="CC38" s="4"/>
    </row>
    <row r="39" spans="2:81" ht="27" customHeight="1">
      <c r="B39" s="1510" t="s">
        <v>2583</v>
      </c>
      <c r="C39" s="1130"/>
      <c r="D39" s="1130"/>
      <c r="E39" s="1511"/>
      <c r="F39" s="1512"/>
      <c r="G39" s="1512"/>
      <c r="H39" s="1512"/>
      <c r="I39" s="1512"/>
      <c r="J39" s="1513"/>
      <c r="M39" s="245"/>
      <c r="O39" s="246"/>
      <c r="P39" s="246"/>
      <c r="Q39" s="246"/>
      <c r="R39" s="246"/>
      <c r="S39" s="246"/>
      <c r="Y39" s="6"/>
      <c r="Z39" s="6"/>
      <c r="AB39" s="4"/>
      <c r="AC39" s="4"/>
      <c r="BB39" s="1510" t="s">
        <v>2583</v>
      </c>
      <c r="BC39" s="1130"/>
      <c r="BD39" s="1130"/>
      <c r="BE39" s="1511"/>
      <c r="BF39" s="1512"/>
      <c r="BG39" s="1512"/>
      <c r="BH39" s="1512"/>
      <c r="BI39" s="1512"/>
      <c r="BJ39" s="1513"/>
      <c r="BM39" s="245"/>
      <c r="BO39" s="246"/>
      <c r="BP39" s="246"/>
      <c r="BQ39" s="246"/>
      <c r="BR39" s="246"/>
      <c r="BS39" s="246"/>
      <c r="BY39" s="6"/>
      <c r="BZ39" s="6"/>
      <c r="CB39" s="4"/>
      <c r="CC39" s="4"/>
    </row>
    <row r="40" spans="2:81" ht="27" customHeight="1">
      <c r="B40" s="243"/>
      <c r="C40" s="1367" t="s">
        <v>2585</v>
      </c>
      <c r="D40" s="1368"/>
      <c r="E40" s="1506"/>
      <c r="F40" s="1507"/>
      <c r="G40" s="1507"/>
      <c r="H40" s="1507"/>
      <c r="I40" s="1507"/>
      <c r="J40" s="1508"/>
      <c r="M40" s="245"/>
      <c r="O40" s="246"/>
      <c r="P40" s="246"/>
      <c r="Q40" s="246"/>
      <c r="R40" s="246"/>
      <c r="S40" s="246"/>
      <c r="Y40" s="6"/>
      <c r="Z40" s="6"/>
      <c r="AB40" s="4"/>
      <c r="AC40" s="4"/>
      <c r="BB40" s="243"/>
      <c r="BC40" s="1367" t="s">
        <v>2585</v>
      </c>
      <c r="BD40" s="1368"/>
      <c r="BE40" s="1506"/>
      <c r="BF40" s="1507"/>
      <c r="BG40" s="1507"/>
      <c r="BH40" s="1507"/>
      <c r="BI40" s="1507"/>
      <c r="BJ40" s="1508"/>
      <c r="BM40" s="245"/>
      <c r="BO40" s="246"/>
      <c r="BP40" s="246"/>
      <c r="BQ40" s="246"/>
      <c r="BR40" s="246"/>
      <c r="BS40" s="246"/>
      <c r="BY40" s="6"/>
      <c r="BZ40" s="6"/>
      <c r="CB40" s="4"/>
      <c r="CC40" s="4"/>
    </row>
    <row r="41" spans="2:81" ht="16.149999999999999" customHeight="1">
      <c r="B41" s="1509" t="s">
        <v>2587</v>
      </c>
      <c r="C41" s="1509"/>
      <c r="D41" s="1509"/>
      <c r="E41" s="15" t="s">
        <v>18</v>
      </c>
      <c r="F41" s="15" t="s">
        <v>19</v>
      </c>
      <c r="G41" s="15" t="s">
        <v>20</v>
      </c>
      <c r="H41" s="15" t="s">
        <v>21</v>
      </c>
      <c r="I41" s="15" t="s">
        <v>22</v>
      </c>
      <c r="J41" s="15" t="s">
        <v>23</v>
      </c>
      <c r="O41" s="246"/>
      <c r="P41" s="246"/>
      <c r="Q41" s="246"/>
      <c r="R41" s="246"/>
      <c r="S41" s="246"/>
      <c r="Y41" s="6"/>
      <c r="Z41" s="6"/>
      <c r="AB41" s="4"/>
      <c r="AC41" s="4"/>
      <c r="BB41" s="1509" t="s">
        <v>2587</v>
      </c>
      <c r="BC41" s="1509"/>
      <c r="BD41" s="1509"/>
      <c r="BE41" s="15" t="s">
        <v>18</v>
      </c>
      <c r="BF41" s="15" t="s">
        <v>19</v>
      </c>
      <c r="BG41" s="15" t="s">
        <v>20</v>
      </c>
      <c r="BH41" s="15" t="s">
        <v>21</v>
      </c>
      <c r="BI41" s="15" t="s">
        <v>22</v>
      </c>
      <c r="BJ41" s="15" t="s">
        <v>23</v>
      </c>
      <c r="BO41" s="246"/>
      <c r="BP41" s="246"/>
      <c r="BQ41" s="246"/>
      <c r="BR41" s="246"/>
      <c r="BS41" s="246"/>
      <c r="BY41" s="6"/>
      <c r="BZ41" s="6"/>
      <c r="CB41" s="4"/>
      <c r="CC41" s="4"/>
    </row>
    <row r="42" spans="2:81" ht="16.149999999999999" customHeight="1" thickBot="1">
      <c r="B42" s="1509"/>
      <c r="C42" s="1509"/>
      <c r="D42" s="1509"/>
      <c r="E42" s="247"/>
      <c r="F42" s="247"/>
      <c r="G42" s="247"/>
      <c r="H42" s="247"/>
      <c r="I42" s="247"/>
      <c r="J42" s="247"/>
      <c r="O42" s="246"/>
      <c r="P42" s="246"/>
      <c r="Q42" s="246"/>
      <c r="R42" s="246"/>
      <c r="S42" s="246"/>
      <c r="Y42" s="6"/>
      <c r="Z42" s="6"/>
      <c r="AB42" s="4"/>
      <c r="AC42" s="4"/>
      <c r="BB42" s="1509"/>
      <c r="BC42" s="1509"/>
      <c r="BD42" s="1509"/>
      <c r="BE42" s="247"/>
      <c r="BF42" s="247"/>
      <c r="BG42" s="247"/>
      <c r="BH42" s="247"/>
      <c r="BI42" s="247"/>
      <c r="BJ42" s="247"/>
      <c r="BO42" s="246"/>
      <c r="BP42" s="246"/>
      <c r="BQ42" s="246"/>
      <c r="BR42" s="246"/>
      <c r="BS42" s="246"/>
      <c r="BY42" s="6"/>
      <c r="BZ42" s="6"/>
      <c r="CB42" s="4"/>
      <c r="CC42" s="4"/>
    </row>
    <row r="43" spans="2:81" ht="16.149999999999999" customHeight="1" thickTop="1">
      <c r="B43" s="1509"/>
      <c r="C43" s="1509"/>
      <c r="D43" s="1509"/>
      <c r="E43" s="249" t="s">
        <v>24</v>
      </c>
      <c r="F43" s="249" t="s">
        <v>25</v>
      </c>
      <c r="G43" s="249" t="s">
        <v>26</v>
      </c>
      <c r="H43" s="249" t="s">
        <v>27</v>
      </c>
      <c r="I43" s="249" t="s">
        <v>28</v>
      </c>
      <c r="J43" s="249" t="s">
        <v>29</v>
      </c>
      <c r="M43" s="245"/>
      <c r="O43" s="246"/>
      <c r="P43" s="246"/>
      <c r="Q43" s="246"/>
      <c r="R43" s="246"/>
      <c r="S43" s="246"/>
      <c r="Y43" s="6"/>
      <c r="Z43" s="6"/>
      <c r="AB43" s="4"/>
      <c r="AC43" s="4"/>
      <c r="BB43" s="1509"/>
      <c r="BC43" s="1509"/>
      <c r="BD43" s="1509"/>
      <c r="BE43" s="249" t="s">
        <v>24</v>
      </c>
      <c r="BF43" s="249" t="s">
        <v>25</v>
      </c>
      <c r="BG43" s="249" t="s">
        <v>26</v>
      </c>
      <c r="BH43" s="249" t="s">
        <v>27</v>
      </c>
      <c r="BI43" s="249" t="s">
        <v>28</v>
      </c>
      <c r="BJ43" s="249" t="s">
        <v>29</v>
      </c>
      <c r="BM43" s="245"/>
      <c r="BO43" s="246"/>
      <c r="BP43" s="246"/>
      <c r="BQ43" s="246"/>
      <c r="BR43" s="246"/>
      <c r="BS43" s="246"/>
      <c r="BY43" s="6"/>
      <c r="BZ43" s="6"/>
      <c r="CB43" s="4"/>
      <c r="CC43" s="4"/>
    </row>
    <row r="44" spans="2:81" ht="16.149999999999999" customHeight="1">
      <c r="B44" s="1509"/>
      <c r="C44" s="1509"/>
      <c r="D44" s="1509"/>
      <c r="E44" s="247"/>
      <c r="F44" s="247"/>
      <c r="G44" s="247"/>
      <c r="H44" s="247"/>
      <c r="I44" s="247"/>
      <c r="J44" s="247"/>
      <c r="O44" s="246"/>
      <c r="P44" s="246"/>
      <c r="Q44" s="246"/>
      <c r="R44" s="246"/>
      <c r="S44" s="246"/>
      <c r="Y44" s="6"/>
      <c r="Z44" s="6"/>
      <c r="AB44" s="4"/>
      <c r="AC44" s="4"/>
      <c r="BB44" s="1509"/>
      <c r="BC44" s="1509"/>
      <c r="BD44" s="1509"/>
      <c r="BE44" s="247"/>
      <c r="BF44" s="247"/>
      <c r="BG44" s="247"/>
      <c r="BH44" s="247"/>
      <c r="BI44" s="247"/>
      <c r="BJ44" s="247"/>
      <c r="BO44" s="246"/>
      <c r="BP44" s="246"/>
      <c r="BQ44" s="246"/>
      <c r="BR44" s="246"/>
      <c r="BS44" s="246"/>
      <c r="BY44" s="6"/>
      <c r="BZ44" s="6"/>
      <c r="CB44" s="4"/>
      <c r="CC44" s="4"/>
    </row>
    <row r="45" spans="2:81" s="25" customFormat="1" ht="16.149999999999999" customHeight="1">
      <c r="C45" s="250"/>
      <c r="D45" s="250"/>
      <c r="E45" s="251"/>
      <c r="F45" s="251"/>
      <c r="G45" s="1501" t="s">
        <v>2588</v>
      </c>
      <c r="H45" s="1502"/>
      <c r="I45" s="1503"/>
      <c r="J45" s="252">
        <f>IF(E42="",0,SUM(E42:J42,E44:J44))</f>
        <v>0</v>
      </c>
      <c r="L45" s="253"/>
      <c r="M45" s="253"/>
      <c r="N45" s="253"/>
      <c r="O45" s="254"/>
      <c r="P45" s="254"/>
      <c r="Q45" s="254"/>
      <c r="R45" s="254"/>
      <c r="S45" s="254"/>
      <c r="T45" s="253"/>
      <c r="U45" s="253"/>
      <c r="V45" s="253"/>
      <c r="W45" s="253"/>
      <c r="X45" s="253"/>
      <c r="Y45" s="253"/>
      <c r="Z45" s="253"/>
      <c r="AA45" s="255"/>
      <c r="AB45" s="255"/>
      <c r="AC45" s="255"/>
      <c r="BC45" s="250"/>
      <c r="BD45" s="250"/>
      <c r="BE45" s="251"/>
      <c r="BF45" s="251"/>
      <c r="BG45" s="1501" t="s">
        <v>2588</v>
      </c>
      <c r="BH45" s="1502"/>
      <c r="BI45" s="1503"/>
      <c r="BJ45" s="252" t="str">
        <f>IF(BE42="","0",SUM(BE42:BJ42,BE44:BJ44))</f>
        <v>0</v>
      </c>
      <c r="BL45" s="253"/>
      <c r="BM45" s="253"/>
      <c r="BN45" s="253"/>
      <c r="BO45" s="254"/>
      <c r="BP45" s="254"/>
      <c r="BQ45" s="254"/>
      <c r="BR45" s="254"/>
      <c r="BS45" s="254"/>
      <c r="BT45" s="253"/>
      <c r="BU45" s="253"/>
      <c r="BV45" s="253"/>
      <c r="BW45" s="253"/>
      <c r="BX45" s="253"/>
      <c r="BY45" s="253"/>
      <c r="BZ45" s="253"/>
      <c r="CA45" s="255"/>
      <c r="CB45" s="255"/>
      <c r="CC45" s="255"/>
    </row>
    <row r="46" spans="2:81">
      <c r="G46" s="5"/>
      <c r="H46" s="5"/>
      <c r="I46" s="5"/>
      <c r="J46" s="5"/>
      <c r="BG46" s="5"/>
      <c r="BH46" s="5"/>
      <c r="BI46" s="5"/>
      <c r="BJ46" s="5"/>
    </row>
    <row r="47" spans="2:81" ht="15" customHeight="1">
      <c r="B47" s="1" t="s">
        <v>2593</v>
      </c>
      <c r="M47" s="245"/>
      <c r="O47" s="246"/>
      <c r="P47" s="246"/>
      <c r="Q47" s="246"/>
      <c r="R47" s="246"/>
      <c r="S47" s="246"/>
      <c r="Y47" s="6"/>
      <c r="Z47" s="6"/>
      <c r="AB47" s="4"/>
      <c r="AC47" s="4"/>
      <c r="BB47" s="1" t="s">
        <v>2593</v>
      </c>
      <c r="BM47" s="245"/>
      <c r="BO47" s="246"/>
      <c r="BP47" s="246"/>
      <c r="BQ47" s="246"/>
      <c r="BR47" s="246"/>
      <c r="BS47" s="246"/>
      <c r="BY47" s="6"/>
      <c r="BZ47" s="6"/>
      <c r="CB47" s="4"/>
      <c r="CC47" s="4"/>
    </row>
    <row r="48" spans="2:81" ht="27" customHeight="1">
      <c r="B48" s="1510" t="s">
        <v>2583</v>
      </c>
      <c r="C48" s="1130"/>
      <c r="D48" s="1130"/>
      <c r="E48" s="1511"/>
      <c r="F48" s="1512"/>
      <c r="G48" s="1512"/>
      <c r="H48" s="1512"/>
      <c r="I48" s="1512"/>
      <c r="J48" s="1513"/>
      <c r="M48" s="245"/>
      <c r="O48" s="246"/>
      <c r="P48" s="246"/>
      <c r="Q48" s="246"/>
      <c r="R48" s="246"/>
      <c r="S48" s="246"/>
      <c r="Y48" s="6"/>
      <c r="Z48" s="6"/>
      <c r="AB48" s="4"/>
      <c r="AC48" s="4"/>
      <c r="BB48" s="1510" t="s">
        <v>2583</v>
      </c>
      <c r="BC48" s="1130"/>
      <c r="BD48" s="1130"/>
      <c r="BE48" s="1511"/>
      <c r="BF48" s="1512"/>
      <c r="BG48" s="1512"/>
      <c r="BH48" s="1512"/>
      <c r="BI48" s="1512"/>
      <c r="BJ48" s="1513"/>
      <c r="BM48" s="245"/>
      <c r="BO48" s="246"/>
      <c r="BP48" s="246"/>
      <c r="BQ48" s="246"/>
      <c r="BR48" s="246"/>
      <c r="BS48" s="246"/>
      <c r="BY48" s="6"/>
      <c r="BZ48" s="6"/>
      <c r="CB48" s="4"/>
      <c r="CC48" s="4"/>
    </row>
    <row r="49" spans="2:81" ht="27" customHeight="1">
      <c r="B49" s="243"/>
      <c r="C49" s="1367" t="s">
        <v>2585</v>
      </c>
      <c r="D49" s="1368"/>
      <c r="E49" s="1506"/>
      <c r="F49" s="1507"/>
      <c r="G49" s="1507"/>
      <c r="H49" s="1507"/>
      <c r="I49" s="1507"/>
      <c r="J49" s="1508"/>
      <c r="M49" s="245"/>
      <c r="O49" s="246"/>
      <c r="P49" s="246"/>
      <c r="Q49" s="246"/>
      <c r="R49" s="246"/>
      <c r="S49" s="246"/>
      <c r="Y49" s="6"/>
      <c r="Z49" s="6"/>
      <c r="AB49" s="4"/>
      <c r="AC49" s="4"/>
      <c r="BB49" s="243"/>
      <c r="BC49" s="1367" t="s">
        <v>2585</v>
      </c>
      <c r="BD49" s="1368"/>
      <c r="BE49" s="1506"/>
      <c r="BF49" s="1507"/>
      <c r="BG49" s="1507"/>
      <c r="BH49" s="1507"/>
      <c r="BI49" s="1507"/>
      <c r="BJ49" s="1508"/>
      <c r="BM49" s="245"/>
      <c r="BO49" s="246"/>
      <c r="BP49" s="246"/>
      <c r="BQ49" s="246"/>
      <c r="BR49" s="246"/>
      <c r="BS49" s="246"/>
      <c r="BY49" s="6"/>
      <c r="BZ49" s="6"/>
      <c r="CB49" s="4"/>
      <c r="CC49" s="4"/>
    </row>
    <row r="50" spans="2:81" ht="16.149999999999999" customHeight="1">
      <c r="B50" s="1509" t="s">
        <v>2587</v>
      </c>
      <c r="C50" s="1509"/>
      <c r="D50" s="1509"/>
      <c r="E50" s="15" t="s">
        <v>18</v>
      </c>
      <c r="F50" s="15" t="s">
        <v>19</v>
      </c>
      <c r="G50" s="15" t="s">
        <v>20</v>
      </c>
      <c r="H50" s="15" t="s">
        <v>21</v>
      </c>
      <c r="I50" s="15" t="s">
        <v>22</v>
      </c>
      <c r="J50" s="15" t="s">
        <v>23</v>
      </c>
      <c r="O50" s="246"/>
      <c r="P50" s="246"/>
      <c r="Q50" s="246"/>
      <c r="R50" s="246"/>
      <c r="S50" s="246"/>
      <c r="Y50" s="6"/>
      <c r="Z50" s="6"/>
      <c r="AB50" s="4"/>
      <c r="AC50" s="4"/>
      <c r="BB50" s="1509" t="s">
        <v>2587</v>
      </c>
      <c r="BC50" s="1509"/>
      <c r="BD50" s="1509"/>
      <c r="BE50" s="15" t="s">
        <v>18</v>
      </c>
      <c r="BF50" s="15" t="s">
        <v>19</v>
      </c>
      <c r="BG50" s="15" t="s">
        <v>20</v>
      </c>
      <c r="BH50" s="15" t="s">
        <v>21</v>
      </c>
      <c r="BI50" s="15" t="s">
        <v>22</v>
      </c>
      <c r="BJ50" s="15" t="s">
        <v>23</v>
      </c>
      <c r="BO50" s="246"/>
      <c r="BP50" s="246"/>
      <c r="BQ50" s="246"/>
      <c r="BR50" s="246"/>
      <c r="BS50" s="246"/>
      <c r="BY50" s="6"/>
      <c r="BZ50" s="6"/>
      <c r="CB50" s="4"/>
      <c r="CC50" s="4"/>
    </row>
    <row r="51" spans="2:81" ht="16.149999999999999" customHeight="1" thickBot="1">
      <c r="B51" s="1509"/>
      <c r="C51" s="1509"/>
      <c r="D51" s="1509"/>
      <c r="E51" s="247"/>
      <c r="F51" s="247"/>
      <c r="G51" s="247"/>
      <c r="H51" s="247"/>
      <c r="I51" s="247"/>
      <c r="J51" s="247"/>
      <c r="O51" s="246"/>
      <c r="P51" s="246"/>
      <c r="Q51" s="246"/>
      <c r="R51" s="246"/>
      <c r="S51" s="246"/>
      <c r="Y51" s="6"/>
      <c r="Z51" s="6"/>
      <c r="AB51" s="4"/>
      <c r="AC51" s="4"/>
      <c r="BB51" s="1509"/>
      <c r="BC51" s="1509"/>
      <c r="BD51" s="1509"/>
      <c r="BE51" s="247"/>
      <c r="BF51" s="247"/>
      <c r="BG51" s="247"/>
      <c r="BH51" s="247"/>
      <c r="BI51" s="247"/>
      <c r="BJ51" s="247"/>
      <c r="BO51" s="246"/>
      <c r="BP51" s="246"/>
      <c r="BQ51" s="246"/>
      <c r="BR51" s="246"/>
      <c r="BS51" s="246"/>
      <c r="BY51" s="6"/>
      <c r="BZ51" s="6"/>
      <c r="CB51" s="4"/>
      <c r="CC51" s="4"/>
    </row>
    <row r="52" spans="2:81" ht="16.149999999999999" customHeight="1" thickTop="1">
      <c r="B52" s="1509"/>
      <c r="C52" s="1509"/>
      <c r="D52" s="1509"/>
      <c r="E52" s="249" t="s">
        <v>24</v>
      </c>
      <c r="F52" s="249" t="s">
        <v>25</v>
      </c>
      <c r="G52" s="249" t="s">
        <v>26</v>
      </c>
      <c r="H52" s="249" t="s">
        <v>27</v>
      </c>
      <c r="I52" s="249" t="s">
        <v>28</v>
      </c>
      <c r="J52" s="249" t="s">
        <v>29</v>
      </c>
      <c r="M52" s="245"/>
      <c r="O52" s="246"/>
      <c r="P52" s="246"/>
      <c r="Q52" s="246"/>
      <c r="R52" s="246"/>
      <c r="S52" s="246"/>
      <c r="Y52" s="6"/>
      <c r="Z52" s="6"/>
      <c r="AB52" s="4"/>
      <c r="AC52" s="4"/>
      <c r="BB52" s="1509"/>
      <c r="BC52" s="1509"/>
      <c r="BD52" s="1509"/>
      <c r="BE52" s="249" t="s">
        <v>24</v>
      </c>
      <c r="BF52" s="249" t="s">
        <v>25</v>
      </c>
      <c r="BG52" s="249" t="s">
        <v>26</v>
      </c>
      <c r="BH52" s="249" t="s">
        <v>27</v>
      </c>
      <c r="BI52" s="249" t="s">
        <v>28</v>
      </c>
      <c r="BJ52" s="249" t="s">
        <v>29</v>
      </c>
      <c r="BM52" s="245"/>
      <c r="BO52" s="246"/>
      <c r="BP52" s="246"/>
      <c r="BQ52" s="246"/>
      <c r="BR52" s="246"/>
      <c r="BS52" s="246"/>
      <c r="BY52" s="6"/>
      <c r="BZ52" s="6"/>
      <c r="CB52" s="4"/>
      <c r="CC52" s="4"/>
    </row>
    <row r="53" spans="2:81" ht="16.149999999999999" customHeight="1">
      <c r="B53" s="1509"/>
      <c r="C53" s="1509"/>
      <c r="D53" s="1509"/>
      <c r="E53" s="247"/>
      <c r="F53" s="247"/>
      <c r="G53" s="247"/>
      <c r="H53" s="247"/>
      <c r="I53" s="247"/>
      <c r="J53" s="247"/>
      <c r="O53" s="246"/>
      <c r="P53" s="246"/>
      <c r="Q53" s="246"/>
      <c r="R53" s="246"/>
      <c r="S53" s="246"/>
      <c r="Y53" s="6"/>
      <c r="Z53" s="6"/>
      <c r="AB53" s="4"/>
      <c r="AC53" s="4"/>
      <c r="BB53" s="1509"/>
      <c r="BC53" s="1509"/>
      <c r="BD53" s="1509"/>
      <c r="BE53" s="247"/>
      <c r="BF53" s="247"/>
      <c r="BG53" s="247"/>
      <c r="BH53" s="247"/>
      <c r="BI53" s="247"/>
      <c r="BJ53" s="247"/>
      <c r="BO53" s="246"/>
      <c r="BP53" s="246"/>
      <c r="BQ53" s="246"/>
      <c r="BR53" s="246"/>
      <c r="BS53" s="246"/>
      <c r="BY53" s="6"/>
      <c r="BZ53" s="6"/>
      <c r="CB53" s="4"/>
      <c r="CC53" s="4"/>
    </row>
    <row r="54" spans="2:81" s="25" customFormat="1" ht="16.149999999999999" customHeight="1">
      <c r="C54" s="250"/>
      <c r="D54" s="250"/>
      <c r="E54" s="251"/>
      <c r="F54" s="251"/>
      <c r="G54" s="1501" t="s">
        <v>2588</v>
      </c>
      <c r="H54" s="1502"/>
      <c r="I54" s="1503"/>
      <c r="J54" s="252">
        <f>IF(E51="",0,SUM(E51:J51,E53:J53))</f>
        <v>0</v>
      </c>
      <c r="L54" s="253"/>
      <c r="M54" s="253"/>
      <c r="N54" s="253"/>
      <c r="O54" s="254"/>
      <c r="P54" s="254"/>
      <c r="Q54" s="254"/>
      <c r="R54" s="254"/>
      <c r="S54" s="254"/>
      <c r="T54" s="253"/>
      <c r="U54" s="253"/>
      <c r="V54" s="253"/>
      <c r="W54" s="253"/>
      <c r="X54" s="253"/>
      <c r="Y54" s="253"/>
      <c r="Z54" s="253"/>
      <c r="AA54" s="255"/>
      <c r="AB54" s="255"/>
      <c r="AC54" s="255"/>
      <c r="BC54" s="250"/>
      <c r="BD54" s="250"/>
      <c r="BE54" s="251"/>
      <c r="BF54" s="251"/>
      <c r="BG54" s="1501" t="s">
        <v>2588</v>
      </c>
      <c r="BH54" s="1502"/>
      <c r="BI54" s="1503"/>
      <c r="BJ54" s="252" t="str">
        <f>IF(BE51="","0",SUM(BE51:BJ51,BE53:BJ53))</f>
        <v>0</v>
      </c>
      <c r="BL54" s="253"/>
      <c r="BM54" s="253"/>
      <c r="BN54" s="253"/>
      <c r="BO54" s="254"/>
      <c r="BP54" s="254"/>
      <c r="BQ54" s="254"/>
      <c r="BR54" s="254"/>
      <c r="BS54" s="254"/>
      <c r="BT54" s="253"/>
      <c r="BU54" s="253"/>
      <c r="BV54" s="253"/>
      <c r="BW54" s="253"/>
      <c r="BX54" s="253"/>
      <c r="BY54" s="253"/>
      <c r="BZ54" s="253"/>
      <c r="CA54" s="255"/>
      <c r="CB54" s="255"/>
      <c r="CC54" s="255"/>
    </row>
    <row r="55" spans="2:81">
      <c r="G55" s="5"/>
      <c r="H55" s="5"/>
      <c r="I55" s="5"/>
      <c r="J55" s="5"/>
      <c r="BG55" s="5"/>
      <c r="BH55" s="5"/>
      <c r="BI55" s="5"/>
      <c r="BJ55" s="5"/>
    </row>
    <row r="56" spans="2:81" ht="15" customHeight="1">
      <c r="B56" s="1" t="s">
        <v>2594</v>
      </c>
      <c r="M56" s="245"/>
      <c r="O56" s="246"/>
      <c r="P56" s="246"/>
      <c r="Q56" s="246"/>
      <c r="R56" s="246"/>
      <c r="S56" s="246"/>
      <c r="Y56" s="6"/>
      <c r="Z56" s="6"/>
      <c r="AB56" s="4"/>
      <c r="AC56" s="4"/>
      <c r="BB56" s="1" t="s">
        <v>2594</v>
      </c>
      <c r="BM56" s="245"/>
      <c r="BO56" s="246"/>
      <c r="BP56" s="246"/>
      <c r="BQ56" s="246"/>
      <c r="BR56" s="246"/>
      <c r="BS56" s="246"/>
      <c r="BY56" s="6"/>
      <c r="BZ56" s="6"/>
      <c r="CB56" s="4"/>
      <c r="CC56" s="4"/>
    </row>
    <row r="57" spans="2:81" ht="27" customHeight="1">
      <c r="B57" s="1510" t="s">
        <v>2583</v>
      </c>
      <c r="C57" s="1130"/>
      <c r="D57" s="1130"/>
      <c r="E57" s="1511"/>
      <c r="F57" s="1512"/>
      <c r="G57" s="1512"/>
      <c r="H57" s="1512"/>
      <c r="I57" s="1512"/>
      <c r="J57" s="1513"/>
      <c r="M57" s="245"/>
      <c r="O57" s="246"/>
      <c r="P57" s="246"/>
      <c r="Q57" s="246"/>
      <c r="R57" s="246"/>
      <c r="S57" s="246"/>
      <c r="Y57" s="6"/>
      <c r="Z57" s="6"/>
      <c r="AB57" s="4"/>
      <c r="AC57" s="4"/>
      <c r="BB57" s="1510" t="s">
        <v>2583</v>
      </c>
      <c r="BC57" s="1130"/>
      <c r="BD57" s="1130"/>
      <c r="BE57" s="1511"/>
      <c r="BF57" s="1512"/>
      <c r="BG57" s="1512"/>
      <c r="BH57" s="1512"/>
      <c r="BI57" s="1512"/>
      <c r="BJ57" s="1513"/>
      <c r="BM57" s="245"/>
      <c r="BO57" s="246"/>
      <c r="BP57" s="246"/>
      <c r="BQ57" s="246"/>
      <c r="BR57" s="246"/>
      <c r="BS57" s="246"/>
      <c r="BY57" s="6"/>
      <c r="BZ57" s="6"/>
      <c r="CB57" s="4"/>
      <c r="CC57" s="4"/>
    </row>
    <row r="58" spans="2:81" ht="27" customHeight="1">
      <c r="B58" s="243"/>
      <c r="C58" s="1367" t="s">
        <v>2585</v>
      </c>
      <c r="D58" s="1368"/>
      <c r="E58" s="1506"/>
      <c r="F58" s="1507"/>
      <c r="G58" s="1507"/>
      <c r="H58" s="1507"/>
      <c r="I58" s="1507"/>
      <c r="J58" s="1508"/>
      <c r="M58" s="245"/>
      <c r="O58" s="246"/>
      <c r="P58" s="246"/>
      <c r="Q58" s="246"/>
      <c r="R58" s="246"/>
      <c r="S58" s="246"/>
      <c r="Y58" s="6"/>
      <c r="Z58" s="6"/>
      <c r="AB58" s="4"/>
      <c r="AC58" s="4"/>
      <c r="BB58" s="243"/>
      <c r="BC58" s="1367" t="s">
        <v>2585</v>
      </c>
      <c r="BD58" s="1368"/>
      <c r="BE58" s="1506"/>
      <c r="BF58" s="1507"/>
      <c r="BG58" s="1507"/>
      <c r="BH58" s="1507"/>
      <c r="BI58" s="1507"/>
      <c r="BJ58" s="1508"/>
      <c r="BM58" s="245"/>
      <c r="BO58" s="246"/>
      <c r="BP58" s="246"/>
      <c r="BQ58" s="246"/>
      <c r="BR58" s="246"/>
      <c r="BS58" s="246"/>
      <c r="BY58" s="6"/>
      <c r="BZ58" s="6"/>
      <c r="CB58" s="4"/>
      <c r="CC58" s="4"/>
    </row>
    <row r="59" spans="2:81" ht="16.149999999999999" customHeight="1">
      <c r="B59" s="1509" t="s">
        <v>2587</v>
      </c>
      <c r="C59" s="1509"/>
      <c r="D59" s="1509"/>
      <c r="E59" s="15" t="s">
        <v>18</v>
      </c>
      <c r="F59" s="15" t="s">
        <v>19</v>
      </c>
      <c r="G59" s="15" t="s">
        <v>20</v>
      </c>
      <c r="H59" s="15" t="s">
        <v>21</v>
      </c>
      <c r="I59" s="15" t="s">
        <v>22</v>
      </c>
      <c r="J59" s="15" t="s">
        <v>23</v>
      </c>
      <c r="O59" s="246"/>
      <c r="P59" s="246"/>
      <c r="Q59" s="246"/>
      <c r="R59" s="246"/>
      <c r="S59" s="246"/>
      <c r="Y59" s="6"/>
      <c r="Z59" s="6"/>
      <c r="AB59" s="4"/>
      <c r="AC59" s="4"/>
      <c r="BB59" s="1509" t="s">
        <v>2587</v>
      </c>
      <c r="BC59" s="1509"/>
      <c r="BD59" s="1509"/>
      <c r="BE59" s="15" t="s">
        <v>18</v>
      </c>
      <c r="BF59" s="15" t="s">
        <v>19</v>
      </c>
      <c r="BG59" s="15" t="s">
        <v>20</v>
      </c>
      <c r="BH59" s="15" t="s">
        <v>21</v>
      </c>
      <c r="BI59" s="15" t="s">
        <v>22</v>
      </c>
      <c r="BJ59" s="15" t="s">
        <v>23</v>
      </c>
      <c r="BO59" s="246"/>
      <c r="BP59" s="246"/>
      <c r="BQ59" s="246"/>
      <c r="BR59" s="246"/>
      <c r="BS59" s="246"/>
      <c r="BY59" s="6"/>
      <c r="BZ59" s="6"/>
      <c r="CB59" s="4"/>
      <c r="CC59" s="4"/>
    </row>
    <row r="60" spans="2:81" ht="16.149999999999999" customHeight="1" thickBot="1">
      <c r="B60" s="1509"/>
      <c r="C60" s="1509"/>
      <c r="D60" s="1509"/>
      <c r="E60" s="247"/>
      <c r="F60" s="247"/>
      <c r="G60" s="247"/>
      <c r="H60" s="247"/>
      <c r="I60" s="247"/>
      <c r="J60" s="247"/>
      <c r="O60" s="246"/>
      <c r="P60" s="246"/>
      <c r="Q60" s="246"/>
      <c r="R60" s="246"/>
      <c r="S60" s="246"/>
      <c r="Y60" s="6"/>
      <c r="Z60" s="6"/>
      <c r="AB60" s="4"/>
      <c r="AC60" s="4"/>
      <c r="BB60" s="1509"/>
      <c r="BC60" s="1509"/>
      <c r="BD60" s="1509"/>
      <c r="BE60" s="247"/>
      <c r="BF60" s="247"/>
      <c r="BG60" s="247"/>
      <c r="BH60" s="247"/>
      <c r="BI60" s="247"/>
      <c r="BJ60" s="247"/>
      <c r="BO60" s="246"/>
      <c r="BP60" s="246"/>
      <c r="BQ60" s="246"/>
      <c r="BR60" s="246"/>
      <c r="BS60" s="246"/>
      <c r="BY60" s="6"/>
      <c r="BZ60" s="6"/>
      <c r="CB60" s="4"/>
      <c r="CC60" s="4"/>
    </row>
    <row r="61" spans="2:81" ht="16.149999999999999" customHeight="1" thickTop="1">
      <c r="B61" s="1509"/>
      <c r="C61" s="1509"/>
      <c r="D61" s="1509"/>
      <c r="E61" s="249" t="s">
        <v>24</v>
      </c>
      <c r="F61" s="249" t="s">
        <v>25</v>
      </c>
      <c r="G61" s="249" t="s">
        <v>26</v>
      </c>
      <c r="H61" s="249" t="s">
        <v>27</v>
      </c>
      <c r="I61" s="249" t="s">
        <v>28</v>
      </c>
      <c r="J61" s="249" t="s">
        <v>29</v>
      </c>
      <c r="M61" s="245"/>
      <c r="O61" s="246"/>
      <c r="P61" s="246"/>
      <c r="Q61" s="246"/>
      <c r="R61" s="246"/>
      <c r="S61" s="246"/>
      <c r="Y61" s="6"/>
      <c r="Z61" s="6"/>
      <c r="AB61" s="4"/>
      <c r="AC61" s="4"/>
      <c r="BB61" s="1509"/>
      <c r="BC61" s="1509"/>
      <c r="BD61" s="1509"/>
      <c r="BE61" s="249" t="s">
        <v>24</v>
      </c>
      <c r="BF61" s="249" t="s">
        <v>25</v>
      </c>
      <c r="BG61" s="249" t="s">
        <v>26</v>
      </c>
      <c r="BH61" s="249" t="s">
        <v>27</v>
      </c>
      <c r="BI61" s="249" t="s">
        <v>28</v>
      </c>
      <c r="BJ61" s="249" t="s">
        <v>29</v>
      </c>
      <c r="BM61" s="245"/>
      <c r="BO61" s="246"/>
      <c r="BP61" s="246"/>
      <c r="BQ61" s="246"/>
      <c r="BR61" s="246"/>
      <c r="BS61" s="246"/>
      <c r="BY61" s="6"/>
      <c r="BZ61" s="6"/>
      <c r="CB61" s="4"/>
      <c r="CC61" s="4"/>
    </row>
    <row r="62" spans="2:81" ht="16.149999999999999" customHeight="1">
      <c r="B62" s="1509"/>
      <c r="C62" s="1509"/>
      <c r="D62" s="1509"/>
      <c r="E62" s="247"/>
      <c r="F62" s="247"/>
      <c r="G62" s="247"/>
      <c r="H62" s="247"/>
      <c r="I62" s="247"/>
      <c r="J62" s="247"/>
      <c r="O62" s="246"/>
      <c r="P62" s="246"/>
      <c r="Q62" s="246"/>
      <c r="R62" s="246"/>
      <c r="S62" s="246"/>
      <c r="Y62" s="6"/>
      <c r="Z62" s="6"/>
      <c r="AB62" s="4"/>
      <c r="AC62" s="4"/>
      <c r="BB62" s="1509"/>
      <c r="BC62" s="1509"/>
      <c r="BD62" s="1509"/>
      <c r="BE62" s="247"/>
      <c r="BF62" s="247"/>
      <c r="BG62" s="247"/>
      <c r="BH62" s="247"/>
      <c r="BI62" s="247"/>
      <c r="BJ62" s="247"/>
      <c r="BO62" s="246"/>
      <c r="BP62" s="246"/>
      <c r="BQ62" s="246"/>
      <c r="BR62" s="246"/>
      <c r="BS62" s="246"/>
      <c r="BY62" s="6"/>
      <c r="BZ62" s="6"/>
      <c r="CB62" s="4"/>
      <c r="CC62" s="4"/>
    </row>
    <row r="63" spans="2:81" s="25" customFormat="1" ht="16.149999999999999" customHeight="1">
      <c r="C63" s="250"/>
      <c r="D63" s="250"/>
      <c r="E63" s="251"/>
      <c r="F63" s="251"/>
      <c r="G63" s="1501" t="s">
        <v>2588</v>
      </c>
      <c r="H63" s="1502"/>
      <c r="I63" s="1503"/>
      <c r="J63" s="252">
        <f>IF(E60="",0,SUM(E60:J60,E62:J62))</f>
        <v>0</v>
      </c>
      <c r="L63" s="253"/>
      <c r="M63" s="253"/>
      <c r="N63" s="253"/>
      <c r="O63" s="254"/>
      <c r="P63" s="254"/>
      <c r="Q63" s="254"/>
      <c r="R63" s="254"/>
      <c r="S63" s="254"/>
      <c r="T63" s="253"/>
      <c r="U63" s="253"/>
      <c r="V63" s="253"/>
      <c r="W63" s="253"/>
      <c r="X63" s="253"/>
      <c r="Y63" s="253"/>
      <c r="Z63" s="253"/>
      <c r="AA63" s="255"/>
      <c r="AB63" s="255"/>
      <c r="AC63" s="255"/>
      <c r="BC63" s="250"/>
      <c r="BD63" s="250"/>
      <c r="BE63" s="251"/>
      <c r="BF63" s="251"/>
      <c r="BG63" s="1501" t="s">
        <v>2588</v>
      </c>
      <c r="BH63" s="1502"/>
      <c r="BI63" s="1503"/>
      <c r="BJ63" s="252" t="str">
        <f>IF(BE60="","0",SUM(BE60:BJ60,BE62:BJ62))</f>
        <v>0</v>
      </c>
      <c r="BL63" s="253"/>
      <c r="BM63" s="253"/>
      <c r="BN63" s="253"/>
      <c r="BO63" s="254"/>
      <c r="BP63" s="254"/>
      <c r="BQ63" s="254"/>
      <c r="BR63" s="254"/>
      <c r="BS63" s="254"/>
      <c r="BT63" s="253"/>
      <c r="BU63" s="253"/>
      <c r="BV63" s="253"/>
      <c r="BW63" s="253"/>
      <c r="BX63" s="253"/>
      <c r="BY63" s="253"/>
      <c r="BZ63" s="253"/>
      <c r="CA63" s="255"/>
      <c r="CB63" s="255"/>
      <c r="CC63" s="255"/>
    </row>
    <row r="64" spans="2:81">
      <c r="G64" s="5"/>
      <c r="H64" s="5"/>
      <c r="I64" s="5"/>
      <c r="J64" s="5"/>
      <c r="BG64" s="5"/>
      <c r="BH64" s="5"/>
      <c r="BI64" s="5"/>
      <c r="BJ64" s="5"/>
    </row>
    <row r="65" spans="2:81" ht="15" customHeight="1">
      <c r="B65" s="1" t="s">
        <v>2595</v>
      </c>
      <c r="M65" s="245"/>
      <c r="O65" s="246"/>
      <c r="P65" s="246"/>
      <c r="Q65" s="246"/>
      <c r="R65" s="246"/>
      <c r="S65" s="246"/>
      <c r="Y65" s="6"/>
      <c r="Z65" s="6"/>
      <c r="AB65" s="4"/>
      <c r="AC65" s="4"/>
      <c r="BB65" s="1" t="s">
        <v>2595</v>
      </c>
      <c r="BM65" s="245"/>
      <c r="BO65" s="246"/>
      <c r="BP65" s="246"/>
      <c r="BQ65" s="246"/>
      <c r="BR65" s="246"/>
      <c r="BS65" s="246"/>
      <c r="BY65" s="6"/>
      <c r="BZ65" s="6"/>
      <c r="CB65" s="4"/>
      <c r="CC65" s="4"/>
    </row>
    <row r="66" spans="2:81" ht="27" customHeight="1">
      <c r="B66" s="1510" t="s">
        <v>2583</v>
      </c>
      <c r="C66" s="1130"/>
      <c r="D66" s="1130"/>
      <c r="E66" s="1511"/>
      <c r="F66" s="1512"/>
      <c r="G66" s="1512"/>
      <c r="H66" s="1512"/>
      <c r="I66" s="1512"/>
      <c r="J66" s="1513"/>
      <c r="M66" s="245"/>
      <c r="O66" s="246"/>
      <c r="P66" s="246"/>
      <c r="Q66" s="246"/>
      <c r="R66" s="246"/>
      <c r="S66" s="246"/>
      <c r="Y66" s="6"/>
      <c r="Z66" s="6"/>
      <c r="AB66" s="4"/>
      <c r="AC66" s="4"/>
      <c r="BB66" s="1510" t="s">
        <v>2583</v>
      </c>
      <c r="BC66" s="1130"/>
      <c r="BD66" s="1130"/>
      <c r="BE66" s="1511"/>
      <c r="BF66" s="1512"/>
      <c r="BG66" s="1512"/>
      <c r="BH66" s="1512"/>
      <c r="BI66" s="1512"/>
      <c r="BJ66" s="1513"/>
      <c r="BM66" s="245"/>
      <c r="BO66" s="246"/>
      <c r="BP66" s="246"/>
      <c r="BQ66" s="246"/>
      <c r="BR66" s="246"/>
      <c r="BS66" s="246"/>
      <c r="BY66" s="6"/>
      <c r="BZ66" s="6"/>
      <c r="CB66" s="4"/>
      <c r="CC66" s="4"/>
    </row>
    <row r="67" spans="2:81" ht="27" customHeight="1">
      <c r="B67" s="243"/>
      <c r="C67" s="1367" t="s">
        <v>2585</v>
      </c>
      <c r="D67" s="1368"/>
      <c r="E67" s="1506"/>
      <c r="F67" s="1507"/>
      <c r="G67" s="1507"/>
      <c r="H67" s="1507"/>
      <c r="I67" s="1507"/>
      <c r="J67" s="1508"/>
      <c r="M67" s="245"/>
      <c r="O67" s="246"/>
      <c r="P67" s="246"/>
      <c r="Q67" s="246"/>
      <c r="R67" s="246"/>
      <c r="S67" s="246"/>
      <c r="Y67" s="6"/>
      <c r="Z67" s="6"/>
      <c r="AB67" s="4"/>
      <c r="AC67" s="4"/>
      <c r="BB67" s="243"/>
      <c r="BC67" s="1367" t="s">
        <v>2585</v>
      </c>
      <c r="BD67" s="1368"/>
      <c r="BE67" s="1506"/>
      <c r="BF67" s="1507"/>
      <c r="BG67" s="1507"/>
      <c r="BH67" s="1507"/>
      <c r="BI67" s="1507"/>
      <c r="BJ67" s="1508"/>
      <c r="BM67" s="245"/>
      <c r="BO67" s="246"/>
      <c r="BP67" s="246"/>
      <c r="BQ67" s="246"/>
      <c r="BR67" s="246"/>
      <c r="BS67" s="246"/>
      <c r="BY67" s="6"/>
      <c r="BZ67" s="6"/>
      <c r="CB67" s="4"/>
      <c r="CC67" s="4"/>
    </row>
    <row r="68" spans="2:81" ht="16.149999999999999" customHeight="1">
      <c r="B68" s="1509" t="s">
        <v>2587</v>
      </c>
      <c r="C68" s="1509"/>
      <c r="D68" s="1509"/>
      <c r="E68" s="15" t="s">
        <v>18</v>
      </c>
      <c r="F68" s="15" t="s">
        <v>19</v>
      </c>
      <c r="G68" s="15" t="s">
        <v>20</v>
      </c>
      <c r="H68" s="15" t="s">
        <v>21</v>
      </c>
      <c r="I68" s="15" t="s">
        <v>22</v>
      </c>
      <c r="J68" s="15" t="s">
        <v>23</v>
      </c>
      <c r="O68" s="246"/>
      <c r="P68" s="246"/>
      <c r="Q68" s="246"/>
      <c r="R68" s="246"/>
      <c r="S68" s="246"/>
      <c r="Y68" s="6"/>
      <c r="Z68" s="6"/>
      <c r="AB68" s="4"/>
      <c r="AC68" s="4"/>
      <c r="BB68" s="1509" t="s">
        <v>2587</v>
      </c>
      <c r="BC68" s="1509"/>
      <c r="BD68" s="1509"/>
      <c r="BE68" s="15" t="s">
        <v>18</v>
      </c>
      <c r="BF68" s="15" t="s">
        <v>19</v>
      </c>
      <c r="BG68" s="15" t="s">
        <v>20</v>
      </c>
      <c r="BH68" s="15" t="s">
        <v>21</v>
      </c>
      <c r="BI68" s="15" t="s">
        <v>22</v>
      </c>
      <c r="BJ68" s="15" t="s">
        <v>23</v>
      </c>
      <c r="BO68" s="246"/>
      <c r="BP68" s="246"/>
      <c r="BQ68" s="246"/>
      <c r="BR68" s="246"/>
      <c r="BS68" s="246"/>
      <c r="BY68" s="6"/>
      <c r="BZ68" s="6"/>
      <c r="CB68" s="4"/>
      <c r="CC68" s="4"/>
    </row>
    <row r="69" spans="2:81" ht="16.149999999999999" customHeight="1" thickBot="1">
      <c r="B69" s="1509"/>
      <c r="C69" s="1509"/>
      <c r="D69" s="1509"/>
      <c r="E69" s="247"/>
      <c r="F69" s="247"/>
      <c r="G69" s="247"/>
      <c r="H69" s="247"/>
      <c r="I69" s="247"/>
      <c r="J69" s="247"/>
      <c r="O69" s="246"/>
      <c r="P69" s="246"/>
      <c r="Q69" s="246"/>
      <c r="R69" s="246"/>
      <c r="S69" s="246"/>
      <c r="Y69" s="6"/>
      <c r="Z69" s="6"/>
      <c r="AB69" s="4"/>
      <c r="AC69" s="4"/>
      <c r="BB69" s="1509"/>
      <c r="BC69" s="1509"/>
      <c r="BD69" s="1509"/>
      <c r="BE69" s="247"/>
      <c r="BF69" s="247"/>
      <c r="BG69" s="247"/>
      <c r="BH69" s="247"/>
      <c r="BI69" s="247"/>
      <c r="BJ69" s="247"/>
      <c r="BO69" s="246"/>
      <c r="BP69" s="246"/>
      <c r="BQ69" s="246"/>
      <c r="BR69" s="246"/>
      <c r="BS69" s="246"/>
      <c r="BY69" s="6"/>
      <c r="BZ69" s="6"/>
      <c r="CB69" s="4"/>
      <c r="CC69" s="4"/>
    </row>
    <row r="70" spans="2:81" ht="16.149999999999999" customHeight="1" thickTop="1">
      <c r="B70" s="1509"/>
      <c r="C70" s="1509"/>
      <c r="D70" s="1509"/>
      <c r="E70" s="249" t="s">
        <v>24</v>
      </c>
      <c r="F70" s="249" t="s">
        <v>25</v>
      </c>
      <c r="G70" s="249" t="s">
        <v>26</v>
      </c>
      <c r="H70" s="249" t="s">
        <v>27</v>
      </c>
      <c r="I70" s="249" t="s">
        <v>28</v>
      </c>
      <c r="J70" s="249" t="s">
        <v>29</v>
      </c>
      <c r="M70" s="245"/>
      <c r="O70" s="246"/>
      <c r="P70" s="246"/>
      <c r="Q70" s="246"/>
      <c r="R70" s="246"/>
      <c r="S70" s="246"/>
      <c r="Y70" s="6"/>
      <c r="Z70" s="6"/>
      <c r="AB70" s="4"/>
      <c r="AC70" s="4"/>
      <c r="BB70" s="1509"/>
      <c r="BC70" s="1509"/>
      <c r="BD70" s="1509"/>
      <c r="BE70" s="249" t="s">
        <v>24</v>
      </c>
      <c r="BF70" s="249" t="s">
        <v>25</v>
      </c>
      <c r="BG70" s="249" t="s">
        <v>26</v>
      </c>
      <c r="BH70" s="249" t="s">
        <v>27</v>
      </c>
      <c r="BI70" s="249" t="s">
        <v>28</v>
      </c>
      <c r="BJ70" s="249" t="s">
        <v>29</v>
      </c>
      <c r="BM70" s="245"/>
      <c r="BO70" s="246"/>
      <c r="BP70" s="246"/>
      <c r="BQ70" s="246"/>
      <c r="BR70" s="246"/>
      <c r="BS70" s="246"/>
      <c r="BY70" s="6"/>
      <c r="BZ70" s="6"/>
      <c r="CB70" s="4"/>
      <c r="CC70" s="4"/>
    </row>
    <row r="71" spans="2:81" ht="16.149999999999999" customHeight="1">
      <c r="B71" s="1509"/>
      <c r="C71" s="1509"/>
      <c r="D71" s="1509"/>
      <c r="E71" s="247"/>
      <c r="F71" s="247"/>
      <c r="G71" s="247"/>
      <c r="H71" s="247"/>
      <c r="I71" s="247"/>
      <c r="J71" s="247"/>
      <c r="O71" s="246"/>
      <c r="P71" s="246"/>
      <c r="Q71" s="246"/>
      <c r="R71" s="246"/>
      <c r="S71" s="246"/>
      <c r="Y71" s="6"/>
      <c r="Z71" s="6"/>
      <c r="AB71" s="4"/>
      <c r="AC71" s="4"/>
      <c r="BB71" s="1509"/>
      <c r="BC71" s="1509"/>
      <c r="BD71" s="1509"/>
      <c r="BE71" s="247"/>
      <c r="BF71" s="247"/>
      <c r="BG71" s="247"/>
      <c r="BH71" s="247"/>
      <c r="BI71" s="247"/>
      <c r="BJ71" s="247"/>
      <c r="BO71" s="246"/>
      <c r="BP71" s="246"/>
      <c r="BQ71" s="246"/>
      <c r="BR71" s="246"/>
      <c r="BS71" s="246"/>
      <c r="BY71" s="6"/>
      <c r="BZ71" s="6"/>
      <c r="CB71" s="4"/>
      <c r="CC71" s="4"/>
    </row>
    <row r="72" spans="2:81" s="25" customFormat="1" ht="16.149999999999999" customHeight="1">
      <c r="C72" s="250"/>
      <c r="D72" s="250"/>
      <c r="E72" s="251"/>
      <c r="F72" s="251"/>
      <c r="G72" s="1501" t="s">
        <v>2588</v>
      </c>
      <c r="H72" s="1502"/>
      <c r="I72" s="1503"/>
      <c r="J72" s="252">
        <f>IF(E69="",0,SUM(E69:J69,E71:J71))</f>
        <v>0</v>
      </c>
      <c r="L72" s="253"/>
      <c r="M72" s="253"/>
      <c r="N72" s="253"/>
      <c r="O72" s="254"/>
      <c r="P72" s="254"/>
      <c r="Q72" s="254"/>
      <c r="R72" s="254"/>
      <c r="S72" s="254"/>
      <c r="T72" s="253"/>
      <c r="U72" s="253"/>
      <c r="V72" s="253"/>
      <c r="W72" s="253"/>
      <c r="X72" s="253"/>
      <c r="Y72" s="253"/>
      <c r="Z72" s="253"/>
      <c r="AA72" s="255"/>
      <c r="AB72" s="255"/>
      <c r="AC72" s="255"/>
      <c r="BC72" s="250"/>
      <c r="BD72" s="250"/>
      <c r="BE72" s="251"/>
      <c r="BF72" s="251"/>
      <c r="BG72" s="1501" t="s">
        <v>2588</v>
      </c>
      <c r="BH72" s="1502"/>
      <c r="BI72" s="1503"/>
      <c r="BJ72" s="252" t="str">
        <f>IF(BE69="","0",SUM(BE69:BJ69,BE71:BJ71))</f>
        <v>0</v>
      </c>
      <c r="BL72" s="253"/>
      <c r="BM72" s="253"/>
      <c r="BN72" s="253"/>
      <c r="BO72" s="254"/>
      <c r="BP72" s="254"/>
      <c r="BQ72" s="254"/>
      <c r="BR72" s="254"/>
      <c r="BS72" s="254"/>
      <c r="BT72" s="253"/>
      <c r="BU72" s="253"/>
      <c r="BV72" s="253"/>
      <c r="BW72" s="253"/>
      <c r="BX72" s="253"/>
      <c r="BY72" s="253"/>
      <c r="BZ72" s="253"/>
      <c r="CA72" s="255"/>
      <c r="CB72" s="255"/>
      <c r="CC72" s="255"/>
    </row>
    <row r="73" spans="2:81">
      <c r="G73" s="5"/>
      <c r="H73" s="5"/>
      <c r="I73" s="5"/>
      <c r="J73" s="5"/>
      <c r="BG73" s="5"/>
      <c r="BH73" s="5"/>
      <c r="BI73" s="5"/>
      <c r="BJ73" s="5"/>
    </row>
    <row r="74" spans="2:81" ht="15" customHeight="1">
      <c r="B74" s="1" t="s">
        <v>2596</v>
      </c>
      <c r="M74" s="245"/>
      <c r="O74" s="246"/>
      <c r="P74" s="246"/>
      <c r="Q74" s="246"/>
      <c r="R74" s="246"/>
      <c r="S74" s="246"/>
      <c r="Y74" s="6"/>
      <c r="Z74" s="6"/>
      <c r="AB74" s="4"/>
      <c r="AC74" s="4"/>
      <c r="BB74" s="1" t="s">
        <v>2596</v>
      </c>
      <c r="BM74" s="245"/>
      <c r="BO74" s="246"/>
      <c r="BP74" s="246"/>
      <c r="BQ74" s="246"/>
      <c r="BR74" s="246"/>
      <c r="BS74" s="246"/>
      <c r="BY74" s="6"/>
      <c r="BZ74" s="6"/>
      <c r="CB74" s="4"/>
      <c r="CC74" s="4"/>
    </row>
    <row r="75" spans="2:81" ht="27" customHeight="1">
      <c r="B75" s="1510" t="s">
        <v>2583</v>
      </c>
      <c r="C75" s="1130"/>
      <c r="D75" s="1130"/>
      <c r="E75" s="1511"/>
      <c r="F75" s="1512"/>
      <c r="G75" s="1512"/>
      <c r="H75" s="1512"/>
      <c r="I75" s="1512"/>
      <c r="J75" s="1513"/>
      <c r="M75" s="245"/>
      <c r="O75" s="246"/>
      <c r="P75" s="246"/>
      <c r="Q75" s="246"/>
      <c r="R75" s="246"/>
      <c r="S75" s="246"/>
      <c r="Y75" s="6"/>
      <c r="Z75" s="6"/>
      <c r="AB75" s="4"/>
      <c r="AC75" s="4"/>
      <c r="BB75" s="1510" t="s">
        <v>2583</v>
      </c>
      <c r="BC75" s="1130"/>
      <c r="BD75" s="1130"/>
      <c r="BE75" s="1511"/>
      <c r="BF75" s="1512"/>
      <c r="BG75" s="1512"/>
      <c r="BH75" s="1512"/>
      <c r="BI75" s="1512"/>
      <c r="BJ75" s="1513"/>
      <c r="BM75" s="245"/>
      <c r="BO75" s="246"/>
      <c r="BP75" s="246"/>
      <c r="BQ75" s="246"/>
      <c r="BR75" s="246"/>
      <c r="BS75" s="246"/>
      <c r="BY75" s="6"/>
      <c r="BZ75" s="6"/>
      <c r="CB75" s="4"/>
      <c r="CC75" s="4"/>
    </row>
    <row r="76" spans="2:81" ht="27" customHeight="1">
      <c r="B76" s="243"/>
      <c r="C76" s="1367" t="s">
        <v>2585</v>
      </c>
      <c r="D76" s="1368"/>
      <c r="E76" s="1506"/>
      <c r="F76" s="1507"/>
      <c r="G76" s="1507"/>
      <c r="H76" s="1507"/>
      <c r="I76" s="1507"/>
      <c r="J76" s="1508"/>
      <c r="M76" s="245"/>
      <c r="O76" s="246"/>
      <c r="P76" s="246"/>
      <c r="Q76" s="246"/>
      <c r="R76" s="246"/>
      <c r="S76" s="246"/>
      <c r="Y76" s="6"/>
      <c r="Z76" s="6"/>
      <c r="AB76" s="4"/>
      <c r="AC76" s="4"/>
      <c r="BB76" s="243"/>
      <c r="BC76" s="1367" t="s">
        <v>2585</v>
      </c>
      <c r="BD76" s="1368"/>
      <c r="BE76" s="1506"/>
      <c r="BF76" s="1507"/>
      <c r="BG76" s="1507"/>
      <c r="BH76" s="1507"/>
      <c r="BI76" s="1507"/>
      <c r="BJ76" s="1508"/>
      <c r="BM76" s="245"/>
      <c r="BO76" s="246"/>
      <c r="BP76" s="246"/>
      <c r="BQ76" s="246"/>
      <c r="BR76" s="246"/>
      <c r="BS76" s="246"/>
      <c r="BY76" s="6"/>
      <c r="BZ76" s="6"/>
      <c r="CB76" s="4"/>
      <c r="CC76" s="4"/>
    </row>
    <row r="77" spans="2:81" ht="16.149999999999999" customHeight="1">
      <c r="B77" s="1509" t="s">
        <v>2587</v>
      </c>
      <c r="C77" s="1509"/>
      <c r="D77" s="1509"/>
      <c r="E77" s="15" t="s">
        <v>18</v>
      </c>
      <c r="F77" s="15" t="s">
        <v>19</v>
      </c>
      <c r="G77" s="15" t="s">
        <v>20</v>
      </c>
      <c r="H77" s="15" t="s">
        <v>21</v>
      </c>
      <c r="I77" s="15" t="s">
        <v>22</v>
      </c>
      <c r="J77" s="15" t="s">
        <v>23</v>
      </c>
      <c r="O77" s="246"/>
      <c r="P77" s="246"/>
      <c r="Q77" s="246"/>
      <c r="R77" s="246"/>
      <c r="S77" s="246"/>
      <c r="Y77" s="6"/>
      <c r="Z77" s="6"/>
      <c r="AB77" s="4"/>
      <c r="AC77" s="4"/>
      <c r="BB77" s="1509" t="s">
        <v>2587</v>
      </c>
      <c r="BC77" s="1509"/>
      <c r="BD77" s="1509"/>
      <c r="BE77" s="15" t="s">
        <v>18</v>
      </c>
      <c r="BF77" s="15" t="s">
        <v>19</v>
      </c>
      <c r="BG77" s="15" t="s">
        <v>20</v>
      </c>
      <c r="BH77" s="15" t="s">
        <v>21</v>
      </c>
      <c r="BI77" s="15" t="s">
        <v>22</v>
      </c>
      <c r="BJ77" s="15" t="s">
        <v>23</v>
      </c>
      <c r="BO77" s="246"/>
      <c r="BP77" s="246"/>
      <c r="BQ77" s="246"/>
      <c r="BR77" s="246"/>
      <c r="BS77" s="246"/>
      <c r="BY77" s="6"/>
      <c r="BZ77" s="6"/>
      <c r="CB77" s="4"/>
      <c r="CC77" s="4"/>
    </row>
    <row r="78" spans="2:81" ht="16.149999999999999" customHeight="1" thickBot="1">
      <c r="B78" s="1509"/>
      <c r="C78" s="1509"/>
      <c r="D78" s="1509"/>
      <c r="E78" s="247"/>
      <c r="F78" s="247"/>
      <c r="G78" s="247"/>
      <c r="H78" s="247"/>
      <c r="I78" s="247"/>
      <c r="J78" s="247"/>
      <c r="O78" s="246"/>
      <c r="P78" s="246"/>
      <c r="Q78" s="246"/>
      <c r="R78" s="246"/>
      <c r="S78" s="246"/>
      <c r="Y78" s="6"/>
      <c r="Z78" s="6"/>
      <c r="AB78" s="4"/>
      <c r="AC78" s="4"/>
      <c r="BB78" s="1509"/>
      <c r="BC78" s="1509"/>
      <c r="BD78" s="1509"/>
      <c r="BE78" s="247"/>
      <c r="BF78" s="247"/>
      <c r="BG78" s="247"/>
      <c r="BH78" s="247"/>
      <c r="BI78" s="247"/>
      <c r="BJ78" s="247"/>
      <c r="BO78" s="246"/>
      <c r="BP78" s="246"/>
      <c r="BQ78" s="246"/>
      <c r="BR78" s="246"/>
      <c r="BS78" s="246"/>
      <c r="BY78" s="6"/>
      <c r="BZ78" s="6"/>
      <c r="CB78" s="4"/>
      <c r="CC78" s="4"/>
    </row>
    <row r="79" spans="2:81" ht="16.149999999999999" customHeight="1" thickTop="1">
      <c r="B79" s="1509"/>
      <c r="C79" s="1509"/>
      <c r="D79" s="1509"/>
      <c r="E79" s="249" t="s">
        <v>24</v>
      </c>
      <c r="F79" s="249" t="s">
        <v>25</v>
      </c>
      <c r="G79" s="249" t="s">
        <v>26</v>
      </c>
      <c r="H79" s="249" t="s">
        <v>27</v>
      </c>
      <c r="I79" s="249" t="s">
        <v>28</v>
      </c>
      <c r="J79" s="249" t="s">
        <v>29</v>
      </c>
      <c r="M79" s="245"/>
      <c r="O79" s="246"/>
      <c r="P79" s="246"/>
      <c r="Q79" s="246"/>
      <c r="R79" s="246"/>
      <c r="S79" s="246"/>
      <c r="Y79" s="6"/>
      <c r="Z79" s="6"/>
      <c r="AB79" s="4"/>
      <c r="AC79" s="4"/>
      <c r="BB79" s="1509"/>
      <c r="BC79" s="1509"/>
      <c r="BD79" s="1509"/>
      <c r="BE79" s="249" t="s">
        <v>24</v>
      </c>
      <c r="BF79" s="249" t="s">
        <v>25</v>
      </c>
      <c r="BG79" s="249" t="s">
        <v>26</v>
      </c>
      <c r="BH79" s="249" t="s">
        <v>27</v>
      </c>
      <c r="BI79" s="249" t="s">
        <v>28</v>
      </c>
      <c r="BJ79" s="249" t="s">
        <v>29</v>
      </c>
      <c r="BM79" s="245"/>
      <c r="BO79" s="246"/>
      <c r="BP79" s="246"/>
      <c r="BQ79" s="246"/>
      <c r="BR79" s="246"/>
      <c r="BS79" s="246"/>
      <c r="BY79" s="6"/>
      <c r="BZ79" s="6"/>
      <c r="CB79" s="4"/>
      <c r="CC79" s="4"/>
    </row>
    <row r="80" spans="2:81" ht="16.149999999999999" customHeight="1">
      <c r="B80" s="1509"/>
      <c r="C80" s="1509"/>
      <c r="D80" s="1509"/>
      <c r="E80" s="247"/>
      <c r="F80" s="247"/>
      <c r="G80" s="247"/>
      <c r="H80" s="247"/>
      <c r="I80" s="247"/>
      <c r="J80" s="247"/>
      <c r="O80" s="246"/>
      <c r="P80" s="246"/>
      <c r="Q80" s="246"/>
      <c r="R80" s="246"/>
      <c r="S80" s="246"/>
      <c r="Y80" s="6"/>
      <c r="Z80" s="6"/>
      <c r="AB80" s="4"/>
      <c r="AC80" s="4"/>
      <c r="BB80" s="1509"/>
      <c r="BC80" s="1509"/>
      <c r="BD80" s="1509"/>
      <c r="BE80" s="247"/>
      <c r="BF80" s="247"/>
      <c r="BG80" s="247"/>
      <c r="BH80" s="247"/>
      <c r="BI80" s="247"/>
      <c r="BJ80" s="247"/>
      <c r="BO80" s="246"/>
      <c r="BP80" s="246"/>
      <c r="BQ80" s="246"/>
      <c r="BR80" s="246"/>
      <c r="BS80" s="246"/>
      <c r="BY80" s="6"/>
      <c r="BZ80" s="6"/>
      <c r="CB80" s="4"/>
      <c r="CC80" s="4"/>
    </row>
    <row r="81" spans="1:103" s="25" customFormat="1" ht="16.149999999999999" customHeight="1">
      <c r="C81" s="250"/>
      <c r="D81" s="250"/>
      <c r="E81" s="251"/>
      <c r="F81" s="251"/>
      <c r="G81" s="1501" t="s">
        <v>2588</v>
      </c>
      <c r="H81" s="1502"/>
      <c r="I81" s="1503"/>
      <c r="J81" s="252">
        <f>IF(E78="",0,SUM(E78:J78,E80:J80))</f>
        <v>0</v>
      </c>
      <c r="L81" s="253"/>
      <c r="M81" s="253"/>
      <c r="N81" s="253"/>
      <c r="O81" s="254"/>
      <c r="P81" s="254"/>
      <c r="Q81" s="254"/>
      <c r="R81" s="254"/>
      <c r="S81" s="254"/>
      <c r="T81" s="253"/>
      <c r="U81" s="253"/>
      <c r="V81" s="253"/>
      <c r="W81" s="253"/>
      <c r="X81" s="253"/>
      <c r="Y81" s="253"/>
      <c r="Z81" s="253"/>
      <c r="AA81" s="255"/>
      <c r="AB81" s="255"/>
      <c r="AC81" s="255"/>
      <c r="BC81" s="250"/>
      <c r="BD81" s="250"/>
      <c r="BE81" s="251"/>
      <c r="BF81" s="251"/>
      <c r="BG81" s="1501" t="s">
        <v>2588</v>
      </c>
      <c r="BH81" s="1502"/>
      <c r="BI81" s="1503"/>
      <c r="BJ81" s="252" t="str">
        <f>IF(BE78="","0",SUM(BE78:BJ78,BE80:BJ80))</f>
        <v>0</v>
      </c>
      <c r="BL81" s="253"/>
      <c r="BM81" s="253"/>
      <c r="BN81" s="253"/>
      <c r="BO81" s="254"/>
      <c r="BP81" s="254"/>
      <c r="BQ81" s="254"/>
      <c r="BR81" s="254"/>
      <c r="BS81" s="254"/>
      <c r="BT81" s="253"/>
      <c r="BU81" s="253"/>
      <c r="BV81" s="253"/>
      <c r="BW81" s="253"/>
      <c r="BX81" s="253"/>
      <c r="BY81" s="253"/>
      <c r="BZ81" s="253"/>
      <c r="CA81" s="255"/>
      <c r="CB81" s="255"/>
      <c r="CC81" s="255"/>
    </row>
    <row r="82" spans="1:103">
      <c r="G82" s="5"/>
      <c r="H82" s="5"/>
      <c r="I82" s="5"/>
      <c r="J82" s="5"/>
      <c r="O82" s="1"/>
      <c r="P82" s="1"/>
      <c r="BG82" s="5"/>
      <c r="BH82" s="5"/>
      <c r="BI82" s="5"/>
      <c r="BJ82" s="5"/>
    </row>
    <row r="83" spans="1:103" ht="15" customHeight="1">
      <c r="B83" s="1" t="s">
        <v>2597</v>
      </c>
      <c r="M83" s="245"/>
      <c r="O83" s="6" t="s">
        <v>2598</v>
      </c>
      <c r="P83" s="246" t="s">
        <v>2599</v>
      </c>
      <c r="Q83" s="246"/>
      <c r="R83" s="246"/>
      <c r="S83" s="246"/>
      <c r="Y83" s="6"/>
      <c r="Z83" s="6"/>
      <c r="AB83" s="4"/>
      <c r="AC83" s="4"/>
      <c r="BB83" s="1" t="s">
        <v>2597</v>
      </c>
      <c r="BM83" s="245"/>
      <c r="BO83" s="246"/>
      <c r="BP83" s="246"/>
      <c r="BQ83" s="246"/>
      <c r="BR83" s="246"/>
      <c r="BS83" s="246"/>
      <c r="BY83" s="6"/>
      <c r="BZ83" s="6"/>
      <c r="CB83" s="4"/>
      <c r="CC83" s="4"/>
    </row>
    <row r="84" spans="1:103" ht="27" customHeight="1">
      <c r="B84" s="1510" t="s">
        <v>2583</v>
      </c>
      <c r="C84" s="1130"/>
      <c r="D84" s="1130"/>
      <c r="E84" s="1511"/>
      <c r="F84" s="1512"/>
      <c r="G84" s="1512"/>
      <c r="H84" s="1512"/>
      <c r="I84" s="1512"/>
      <c r="J84" s="1513"/>
      <c r="M84" s="245"/>
      <c r="N84" s="6" t="str">
        <f>"2/3"</f>
        <v>2/3</v>
      </c>
      <c r="O84" s="246">
        <v>2</v>
      </c>
      <c r="P84" s="246">
        <v>3</v>
      </c>
      <c r="Q84" s="246"/>
      <c r="R84" s="246"/>
      <c r="S84" s="246"/>
      <c r="Y84" s="6"/>
      <c r="Z84" s="6"/>
      <c r="AB84" s="4"/>
      <c r="AC84" s="4"/>
      <c r="BB84" s="1510" t="s">
        <v>2583</v>
      </c>
      <c r="BC84" s="1130"/>
      <c r="BD84" s="1130"/>
      <c r="BE84" s="1511"/>
      <c r="BF84" s="1512"/>
      <c r="BG84" s="1512"/>
      <c r="BH84" s="1512"/>
      <c r="BI84" s="1512"/>
      <c r="BJ84" s="1513"/>
      <c r="BM84" s="245"/>
      <c r="BO84" s="6" t="s">
        <v>2598</v>
      </c>
      <c r="BP84" s="246" t="s">
        <v>2599</v>
      </c>
      <c r="BQ84" s="246"/>
      <c r="BR84" s="246"/>
      <c r="BS84" s="246"/>
      <c r="BY84" s="6"/>
      <c r="BZ84" s="6"/>
      <c r="CB84" s="4"/>
      <c r="CC84" s="4"/>
    </row>
    <row r="85" spans="1:103" ht="27" customHeight="1">
      <c r="B85" s="243"/>
      <c r="C85" s="1367" t="s">
        <v>2585</v>
      </c>
      <c r="D85" s="1368"/>
      <c r="E85" s="1506"/>
      <c r="F85" s="1507"/>
      <c r="G85" s="1507"/>
      <c r="H85" s="1507"/>
      <c r="I85" s="1507"/>
      <c r="J85" s="1508"/>
      <c r="M85" s="245"/>
      <c r="N85" s="6" t="str">
        <f>"1/2"</f>
        <v>1/2</v>
      </c>
      <c r="O85" s="6">
        <v>1</v>
      </c>
      <c r="P85" s="1">
        <v>2</v>
      </c>
      <c r="Q85" s="1"/>
      <c r="R85" s="246"/>
      <c r="S85" s="246"/>
      <c r="Y85" s="6"/>
      <c r="Z85" s="6"/>
      <c r="AB85" s="4"/>
      <c r="AC85" s="4"/>
      <c r="BB85" s="243"/>
      <c r="BC85" s="1367" t="s">
        <v>2585</v>
      </c>
      <c r="BD85" s="1368"/>
      <c r="BE85" s="1506"/>
      <c r="BF85" s="1507"/>
      <c r="BG85" s="1507"/>
      <c r="BH85" s="1507"/>
      <c r="BI85" s="1507"/>
      <c r="BJ85" s="1508"/>
      <c r="BM85" s="245"/>
      <c r="BN85" s="6" t="str">
        <f>"1/2"</f>
        <v>1/2</v>
      </c>
      <c r="BO85" s="6">
        <v>1</v>
      </c>
      <c r="BP85" s="1">
        <v>2</v>
      </c>
      <c r="BQ85" s="1"/>
      <c r="BR85" s="246"/>
      <c r="BS85" s="246"/>
      <c r="BY85" s="6"/>
      <c r="BZ85" s="6"/>
      <c r="CB85" s="4"/>
      <c r="CC85" s="4"/>
    </row>
    <row r="86" spans="1:103" ht="16.149999999999999" customHeight="1">
      <c r="B86" s="1509" t="s">
        <v>2587</v>
      </c>
      <c r="C86" s="1509"/>
      <c r="D86" s="1509"/>
      <c r="E86" s="15" t="s">
        <v>18</v>
      </c>
      <c r="F86" s="15" t="s">
        <v>19</v>
      </c>
      <c r="G86" s="15" t="s">
        <v>20</v>
      </c>
      <c r="H86" s="15" t="s">
        <v>21</v>
      </c>
      <c r="I86" s="15" t="s">
        <v>22</v>
      </c>
      <c r="J86" s="15" t="s">
        <v>23</v>
      </c>
      <c r="N86" s="6" t="s">
        <v>2600</v>
      </c>
      <c r="O86" s="256">
        <f>IF('[7]共通１－２(太陽光）'!G136="",0,'[7]共通１－２(太陽光）'!G136)</f>
        <v>0</v>
      </c>
      <c r="P86" s="1"/>
      <c r="Q86" s="1"/>
      <c r="R86" s="246"/>
      <c r="S86" s="246"/>
      <c r="Y86" s="6"/>
      <c r="Z86" s="6"/>
      <c r="AB86" s="4"/>
      <c r="AC86" s="4"/>
      <c r="BB86" s="1509" t="s">
        <v>2587</v>
      </c>
      <c r="BC86" s="1509"/>
      <c r="BD86" s="1509"/>
      <c r="BE86" s="15" t="s">
        <v>18</v>
      </c>
      <c r="BF86" s="15" t="s">
        <v>19</v>
      </c>
      <c r="BG86" s="15" t="s">
        <v>20</v>
      </c>
      <c r="BH86" s="15" t="s">
        <v>21</v>
      </c>
      <c r="BI86" s="15" t="s">
        <v>22</v>
      </c>
      <c r="BJ86" s="15" t="s">
        <v>23</v>
      </c>
      <c r="BN86" s="6" t="s">
        <v>2600</v>
      </c>
      <c r="BO86" s="256">
        <f>'[2]第４号(太陽光）'!BG173</f>
        <v>31200</v>
      </c>
      <c r="BP86" s="1"/>
      <c r="BQ86" s="1"/>
      <c r="BR86" s="246"/>
      <c r="BS86" s="246"/>
      <c r="BY86" s="6"/>
      <c r="BZ86" s="6"/>
      <c r="CB86" s="4"/>
      <c r="CC86" s="4"/>
    </row>
    <row r="87" spans="1:103" ht="16.149999999999999" customHeight="1" thickBot="1">
      <c r="B87" s="1509"/>
      <c r="C87" s="1509"/>
      <c r="D87" s="1509"/>
      <c r="E87" s="247"/>
      <c r="F87" s="247"/>
      <c r="G87" s="247"/>
      <c r="H87" s="247"/>
      <c r="I87" s="247"/>
      <c r="J87" s="247"/>
      <c r="N87" s="6" t="s">
        <v>2601</v>
      </c>
      <c r="O87" s="256">
        <f>IF('[7]共通１－２（風力)'!G81="",0,'[7]共通１－２（風力)'!G81)</f>
        <v>0</v>
      </c>
      <c r="P87" s="1"/>
      <c r="Q87" s="1"/>
      <c r="R87" s="246"/>
      <c r="S87" s="246"/>
      <c r="Y87" s="6"/>
      <c r="Z87" s="6"/>
      <c r="AB87" s="4"/>
      <c r="AC87" s="4"/>
      <c r="BB87" s="1509"/>
      <c r="BC87" s="1509"/>
      <c r="BD87" s="1509"/>
      <c r="BE87" s="247"/>
      <c r="BF87" s="247"/>
      <c r="BG87" s="247"/>
      <c r="BH87" s="247"/>
      <c r="BI87" s="247"/>
      <c r="BJ87" s="247"/>
      <c r="BN87" s="6" t="s">
        <v>2601</v>
      </c>
      <c r="BO87" s="256">
        <f>'[2]第４号（風力)'!BG116</f>
        <v>0</v>
      </c>
      <c r="BP87" s="1"/>
      <c r="BQ87" s="1"/>
      <c r="BR87" s="246"/>
      <c r="BS87" s="246"/>
      <c r="BY87" s="6"/>
      <c r="BZ87" s="6"/>
      <c r="CB87" s="4"/>
      <c r="CC87" s="4"/>
    </row>
    <row r="88" spans="1:103" ht="16.149999999999999" customHeight="1" thickTop="1">
      <c r="B88" s="1509"/>
      <c r="C88" s="1509"/>
      <c r="D88" s="1509"/>
      <c r="E88" s="249" t="s">
        <v>24</v>
      </c>
      <c r="F88" s="249" t="s">
        <v>25</v>
      </c>
      <c r="G88" s="249" t="s">
        <v>26</v>
      </c>
      <c r="H88" s="249" t="s">
        <v>27</v>
      </c>
      <c r="I88" s="249" t="s">
        <v>28</v>
      </c>
      <c r="J88" s="249" t="s">
        <v>29</v>
      </c>
      <c r="M88" s="245"/>
      <c r="N88" s="6" t="s">
        <v>2602</v>
      </c>
      <c r="O88" s="256">
        <f>IF('[7]共通１－２（水力)'!G171="",0,'[7]共通１－２（水力)'!G171)</f>
        <v>0</v>
      </c>
      <c r="P88" s="1"/>
      <c r="Q88" s="1"/>
      <c r="R88" s="246"/>
      <c r="S88" s="246"/>
      <c r="Y88" s="6"/>
      <c r="Z88" s="6"/>
      <c r="AB88" s="4"/>
      <c r="AC88" s="4"/>
      <c r="BB88" s="1509"/>
      <c r="BC88" s="1509"/>
      <c r="BD88" s="1509"/>
      <c r="BE88" s="249" t="s">
        <v>24</v>
      </c>
      <c r="BF88" s="249" t="s">
        <v>25</v>
      </c>
      <c r="BG88" s="249" t="s">
        <v>26</v>
      </c>
      <c r="BH88" s="249" t="s">
        <v>27</v>
      </c>
      <c r="BI88" s="249" t="s">
        <v>28</v>
      </c>
      <c r="BJ88" s="249" t="s">
        <v>29</v>
      </c>
      <c r="BM88" s="245"/>
      <c r="BN88" s="6" t="s">
        <v>2602</v>
      </c>
      <c r="BO88" s="256">
        <f>'[2]第４号（水力)'!BG202</f>
        <v>0</v>
      </c>
      <c r="BP88" s="1"/>
      <c r="BQ88" s="1"/>
      <c r="BR88" s="246"/>
      <c r="BS88" s="246"/>
      <c r="BY88" s="6"/>
      <c r="BZ88" s="6"/>
      <c r="CB88" s="4"/>
      <c r="CC88" s="4"/>
    </row>
    <row r="89" spans="1:103" ht="16.149999999999999" customHeight="1">
      <c r="B89" s="1509"/>
      <c r="C89" s="1509"/>
      <c r="D89" s="1509"/>
      <c r="E89" s="247"/>
      <c r="F89" s="247"/>
      <c r="G89" s="247"/>
      <c r="H89" s="247"/>
      <c r="I89" s="247"/>
      <c r="J89" s="247"/>
      <c r="N89" s="6" t="s">
        <v>2467</v>
      </c>
      <c r="O89" s="256">
        <f>IF('[7]共通１－２（地熱発電)'!G166="",0,'[7]共通１－２（地熱発電)'!G166)</f>
        <v>0</v>
      </c>
      <c r="P89" s="1"/>
      <c r="Q89" s="1"/>
      <c r="R89" s="246"/>
      <c r="S89" s="246"/>
      <c r="Y89" s="6"/>
      <c r="Z89" s="6"/>
      <c r="AB89" s="4"/>
      <c r="AC89" s="4"/>
      <c r="BB89" s="1509"/>
      <c r="BC89" s="1509"/>
      <c r="BD89" s="1509"/>
      <c r="BE89" s="247"/>
      <c r="BF89" s="247"/>
      <c r="BG89" s="247"/>
      <c r="BH89" s="247"/>
      <c r="BI89" s="247"/>
      <c r="BJ89" s="247"/>
      <c r="BN89" s="6" t="s">
        <v>2467</v>
      </c>
      <c r="BO89" s="256">
        <f>'[2]第４号（地熱)'!BG206</f>
        <v>0</v>
      </c>
      <c r="BP89" s="1"/>
      <c r="BQ89" s="1"/>
      <c r="BR89" s="246"/>
      <c r="BS89" s="246"/>
      <c r="BY89" s="6"/>
      <c r="BZ89" s="6"/>
      <c r="CB89" s="4"/>
      <c r="CC89" s="4"/>
    </row>
    <row r="90" spans="1:103" s="25" customFormat="1" ht="16.149999999999999" customHeight="1">
      <c r="C90" s="250"/>
      <c r="D90" s="250"/>
      <c r="E90" s="251"/>
      <c r="F90" s="251"/>
      <c r="G90" s="1501" t="s">
        <v>2588</v>
      </c>
      <c r="H90" s="1502"/>
      <c r="I90" s="1503"/>
      <c r="J90" s="252">
        <f>IF(E87="",0,SUM(E87:J87,E89:J89))</f>
        <v>0</v>
      </c>
      <c r="L90" s="253"/>
      <c r="M90" s="253"/>
      <c r="N90" s="6" t="s">
        <v>2603</v>
      </c>
      <c r="O90" s="256">
        <f>IF('[7]共通１－２（ﾊﾞｲｵﾏｽ発電)'!G325="",0,'[7]共通１－２（ﾊﾞｲｵﾏｽ発電)'!G325)</f>
        <v>0</v>
      </c>
      <c r="R90" s="254"/>
      <c r="S90" s="254"/>
      <c r="T90" s="253"/>
      <c r="U90" s="253"/>
      <c r="V90" s="253"/>
      <c r="W90" s="253"/>
      <c r="X90" s="253"/>
      <c r="Y90" s="253"/>
      <c r="Z90" s="253"/>
      <c r="AA90" s="255"/>
      <c r="AB90" s="255"/>
      <c r="AC90" s="255"/>
      <c r="BC90" s="250"/>
      <c r="BD90" s="250"/>
      <c r="BE90" s="251"/>
      <c r="BF90" s="251"/>
      <c r="BG90" s="1501" t="s">
        <v>2588</v>
      </c>
      <c r="BH90" s="1502"/>
      <c r="BI90" s="1503"/>
      <c r="BJ90" s="252" t="str">
        <f>IF(BE87="","0",SUM(BE87:BJ87,BE89:BJ89))</f>
        <v>0</v>
      </c>
      <c r="BL90" s="253"/>
      <c r="BM90" s="253"/>
      <c r="BN90" s="6" t="s">
        <v>2603</v>
      </c>
      <c r="BO90" s="256">
        <f>'[2]第４号（ﾊﾞｲｵﾏｽ発電)'!BG356</f>
        <v>0</v>
      </c>
      <c r="BR90" s="254"/>
      <c r="BS90" s="254"/>
      <c r="BT90" s="253"/>
      <c r="BU90" s="253"/>
      <c r="BV90" s="253"/>
      <c r="BW90" s="253"/>
      <c r="BX90" s="253"/>
      <c r="BY90" s="253"/>
      <c r="BZ90" s="253"/>
      <c r="CA90" s="255"/>
      <c r="CB90" s="255"/>
      <c r="CC90" s="255"/>
    </row>
    <row r="91" spans="1:103" ht="3" customHeight="1">
      <c r="M91" s="245"/>
      <c r="O91" s="246"/>
      <c r="P91" s="1"/>
      <c r="Q91" s="1"/>
      <c r="R91" s="246"/>
      <c r="S91" s="246"/>
      <c r="Y91" s="6"/>
      <c r="Z91" s="6"/>
      <c r="AB91" s="4"/>
      <c r="AC91" s="4"/>
      <c r="BM91" s="245"/>
      <c r="BO91" s="246"/>
      <c r="BP91" s="1"/>
      <c r="BQ91" s="1"/>
      <c r="BR91" s="246"/>
      <c r="BS91" s="246"/>
      <c r="BY91" s="6"/>
      <c r="BZ91" s="6"/>
      <c r="CB91" s="4"/>
      <c r="CC91" s="4"/>
    </row>
    <row r="92" spans="1:103" ht="18" customHeight="1">
      <c r="N92" s="6" t="s">
        <v>2604</v>
      </c>
      <c r="O92" s="256">
        <f>SUM(O86:O90)</f>
        <v>0</v>
      </c>
      <c r="P92" s="1"/>
      <c r="Q92" s="1"/>
      <c r="BP92" s="1"/>
      <c r="BQ92" s="1"/>
    </row>
    <row r="93" spans="1:103" ht="9.75" customHeight="1"/>
    <row r="94" spans="1:103" s="6" customFormat="1" ht="3" customHeight="1">
      <c r="A94" s="1"/>
      <c r="B94" s="1"/>
      <c r="C94" s="1"/>
      <c r="D94" s="1"/>
      <c r="E94" s="1"/>
      <c r="F94" s="1"/>
      <c r="G94" s="1"/>
      <c r="H94" s="1"/>
      <c r="I94" s="1"/>
      <c r="J94" s="1"/>
      <c r="K94" s="1"/>
      <c r="Y94" s="4"/>
      <c r="Z94" s="4"/>
      <c r="AA94" s="4"/>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Y94" s="4"/>
      <c r="BZ94" s="4"/>
      <c r="CA94" s="4"/>
      <c r="CB94" s="1"/>
      <c r="CC94" s="1"/>
      <c r="CD94" s="1"/>
      <c r="CE94" s="1"/>
      <c r="CF94" s="1"/>
      <c r="CG94" s="1"/>
      <c r="CH94" s="1"/>
      <c r="CI94" s="1"/>
      <c r="CJ94" s="1"/>
      <c r="CK94" s="1"/>
      <c r="CL94" s="1"/>
      <c r="CM94" s="1"/>
      <c r="CN94" s="1"/>
      <c r="CO94" s="1"/>
      <c r="CP94" s="1"/>
      <c r="CQ94" s="1"/>
      <c r="CR94" s="1"/>
      <c r="CS94" s="1"/>
      <c r="CT94" s="1"/>
      <c r="CU94" s="1"/>
      <c r="CV94" s="1"/>
      <c r="CW94" s="1"/>
      <c r="CX94" s="1"/>
      <c r="CY94" s="1"/>
    </row>
    <row r="95" spans="1:103" s="6" customFormat="1">
      <c r="A95" s="1"/>
      <c r="B95" s="1" t="s">
        <v>2605</v>
      </c>
      <c r="C95" s="1"/>
      <c r="D95" s="1"/>
      <c r="E95" s="1"/>
      <c r="F95" s="1"/>
      <c r="G95" s="1"/>
      <c r="H95" s="1504">
        <f>J9+J18+J27+J36+J45+J54+J63+J72+J81+J90</f>
        <v>0</v>
      </c>
      <c r="I95" s="1504"/>
      <c r="J95" s="1" t="s">
        <v>2606</v>
      </c>
      <c r="K95" s="1"/>
      <c r="Y95" s="4"/>
      <c r="Z95" s="4"/>
      <c r="AA95" s="4"/>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t="s">
        <v>2605</v>
      </c>
      <c r="BC95" s="1"/>
      <c r="BD95" s="1"/>
      <c r="BE95" s="1"/>
      <c r="BF95" s="1"/>
      <c r="BG95" s="1"/>
      <c r="BH95" s="1504">
        <f>BJ9+BJ18+BJ27+BJ36+BJ45+BJ54+BJ63+BJ72+BJ81+BJ90</f>
        <v>420000</v>
      </c>
      <c r="BI95" s="1504"/>
      <c r="BJ95" s="1" t="s">
        <v>2606</v>
      </c>
      <c r="BK95" s="1"/>
      <c r="BY95" s="4"/>
      <c r="BZ95" s="4"/>
      <c r="CA95" s="4"/>
      <c r="CB95" s="1"/>
      <c r="CC95" s="1"/>
      <c r="CD95" s="1"/>
      <c r="CE95" s="1"/>
      <c r="CF95" s="1"/>
      <c r="CG95" s="1"/>
      <c r="CH95" s="1"/>
      <c r="CI95" s="1"/>
      <c r="CJ95" s="1"/>
      <c r="CK95" s="1"/>
      <c r="CL95" s="1"/>
      <c r="CM95" s="1"/>
      <c r="CN95" s="1"/>
      <c r="CO95" s="1"/>
      <c r="CP95" s="1"/>
      <c r="CQ95" s="1"/>
      <c r="CR95" s="1"/>
      <c r="CS95" s="1"/>
      <c r="CT95" s="1"/>
      <c r="CU95" s="1"/>
      <c r="CV95" s="1"/>
      <c r="CW95" s="1"/>
      <c r="CX95" s="1"/>
      <c r="CY95" s="1"/>
    </row>
    <row r="96" spans="1:103" s="6" customFormat="1">
      <c r="A96" s="1"/>
      <c r="B96" s="1"/>
      <c r="C96" s="1"/>
      <c r="D96" s="1"/>
      <c r="E96" s="1"/>
      <c r="F96" s="1"/>
      <c r="G96" s="1"/>
      <c r="H96" s="1"/>
      <c r="I96" s="1"/>
      <c r="J96" s="1"/>
      <c r="K96" s="1"/>
      <c r="N96" s="1"/>
      <c r="O96" s="1"/>
      <c r="Y96" s="4"/>
      <c r="Z96" s="4"/>
      <c r="AA96" s="4"/>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N96" s="1"/>
      <c r="BO96" s="1"/>
      <c r="BY96" s="4"/>
      <c r="BZ96" s="4"/>
      <c r="CA96" s="4"/>
      <c r="CB96" s="1"/>
      <c r="CC96" s="1"/>
      <c r="CD96" s="1"/>
      <c r="CE96" s="1"/>
      <c r="CF96" s="1"/>
      <c r="CG96" s="1"/>
      <c r="CH96" s="1"/>
      <c r="CI96" s="1"/>
      <c r="CJ96" s="1"/>
      <c r="CK96" s="1"/>
      <c r="CL96" s="1"/>
      <c r="CM96" s="1"/>
      <c r="CN96" s="1"/>
      <c r="CO96" s="1"/>
      <c r="CP96" s="1"/>
      <c r="CQ96" s="1"/>
      <c r="CR96" s="1"/>
      <c r="CS96" s="1"/>
      <c r="CT96" s="1"/>
      <c r="CU96" s="1"/>
      <c r="CV96" s="1"/>
      <c r="CW96" s="1"/>
      <c r="CX96" s="1"/>
      <c r="CY96" s="1"/>
    </row>
    <row r="97" spans="1:103" s="6" customFormat="1">
      <c r="A97" s="1"/>
      <c r="B97" s="1" t="s">
        <v>2607</v>
      </c>
      <c r="C97" s="1"/>
      <c r="D97" s="1"/>
      <c r="E97" s="1"/>
      <c r="F97" s="1"/>
      <c r="G97" s="1"/>
      <c r="H97" s="1505"/>
      <c r="I97" s="1359"/>
      <c r="J97" s="1"/>
      <c r="K97" s="1"/>
      <c r="N97" s="1"/>
      <c r="O97" s="1"/>
      <c r="Y97" s="4"/>
      <c r="Z97" s="4"/>
      <c r="AA97" s="4"/>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t="s">
        <v>2607</v>
      </c>
      <c r="BC97" s="1"/>
      <c r="BD97" s="1"/>
      <c r="BE97" s="1"/>
      <c r="BF97" s="1"/>
      <c r="BG97" s="1"/>
      <c r="BH97" s="1505" t="s">
        <v>2285</v>
      </c>
      <c r="BI97" s="1359"/>
      <c r="BJ97" s="1"/>
      <c r="BK97" s="1"/>
      <c r="BN97" s="1"/>
      <c r="BO97" s="1"/>
      <c r="BY97" s="4"/>
      <c r="BZ97" s="4"/>
      <c r="CA97" s="4"/>
      <c r="CB97" s="1"/>
      <c r="CC97" s="1"/>
      <c r="CD97" s="1"/>
      <c r="CE97" s="1"/>
      <c r="CF97" s="1"/>
      <c r="CG97" s="1"/>
      <c r="CH97" s="1"/>
      <c r="CI97" s="1"/>
      <c r="CJ97" s="1"/>
      <c r="CK97" s="1"/>
      <c r="CL97" s="1"/>
      <c r="CM97" s="1"/>
      <c r="CN97" s="1"/>
      <c r="CO97" s="1"/>
      <c r="CP97" s="1"/>
      <c r="CQ97" s="1"/>
      <c r="CR97" s="1"/>
      <c r="CS97" s="1"/>
      <c r="CT97" s="1"/>
      <c r="CU97" s="1"/>
      <c r="CV97" s="1"/>
      <c r="CW97" s="1"/>
      <c r="CX97" s="1"/>
      <c r="CY97" s="1"/>
    </row>
    <row r="98" spans="1:103" s="6" customFormat="1">
      <c r="A98" s="1"/>
      <c r="B98" s="1"/>
      <c r="C98" s="1"/>
      <c r="D98" s="1"/>
      <c r="E98" s="1"/>
      <c r="F98" s="1"/>
      <c r="G98" s="1"/>
      <c r="H98" s="1"/>
      <c r="I98" s="1"/>
      <c r="J98" s="1"/>
      <c r="K98" s="1"/>
      <c r="N98" s="1"/>
      <c r="O98" s="1"/>
      <c r="Y98" s="4"/>
      <c r="Z98" s="4"/>
      <c r="AA98" s="4"/>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N98" s="1"/>
      <c r="BO98" s="1"/>
      <c r="BY98" s="4"/>
      <c r="BZ98" s="4"/>
      <c r="CA98" s="4"/>
      <c r="CB98" s="1"/>
      <c r="CC98" s="1"/>
      <c r="CD98" s="1"/>
      <c r="CE98" s="1"/>
      <c r="CF98" s="1"/>
      <c r="CG98" s="1"/>
      <c r="CH98" s="1"/>
      <c r="CI98" s="1"/>
      <c r="CJ98" s="1"/>
      <c r="CK98" s="1"/>
      <c r="CL98" s="1"/>
      <c r="CM98" s="1"/>
      <c r="CN98" s="1"/>
      <c r="CO98" s="1"/>
      <c r="CP98" s="1"/>
      <c r="CQ98" s="1"/>
      <c r="CR98" s="1"/>
      <c r="CS98" s="1"/>
      <c r="CT98" s="1"/>
      <c r="CU98" s="1"/>
      <c r="CV98" s="1"/>
      <c r="CW98" s="1"/>
      <c r="CX98" s="1"/>
      <c r="CY98" s="1"/>
    </row>
    <row r="99" spans="1:103" s="6" customFormat="1">
      <c r="A99" s="1"/>
      <c r="B99" s="1" t="s">
        <v>2608</v>
      </c>
      <c r="C99" s="1"/>
      <c r="D99" s="1"/>
      <c r="E99" s="1"/>
      <c r="F99" s="1"/>
      <c r="G99" s="1"/>
      <c r="H99" s="1499" t="str">
        <f>IF(H95=0,"",ROUNDUP(IF(H97=N85,O85/P85,O84/P84)*O92,0))</f>
        <v/>
      </c>
      <c r="I99" s="1499"/>
      <c r="J99" s="1" t="s">
        <v>2606</v>
      </c>
      <c r="K99" s="1"/>
      <c r="N99" s="1"/>
      <c r="O99" s="1"/>
      <c r="Y99" s="4"/>
      <c r="Z99" s="4"/>
      <c r="AA99" s="4"/>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t="s">
        <v>2608</v>
      </c>
      <c r="BC99" s="1"/>
      <c r="BD99" s="1"/>
      <c r="BE99" s="1"/>
      <c r="BF99" s="1"/>
      <c r="BG99" s="1"/>
      <c r="BH99" s="1499" t="e">
        <f>IF(BH95=0,"",ROUNDUP(IF(BH97=#REF!,#REF!/#REF!,BO85/BP85)*IF(BO86&lt;&gt;"",BO86,IF(BO87&lt;&gt;"",BO87,IF(BO88&lt;&gt;"",BO88,IF(BO89&lt;&gt;"",BO89,BO90)))),0))</f>
        <v>#REF!</v>
      </c>
      <c r="BI99" s="1499"/>
      <c r="BJ99" s="1" t="s">
        <v>2606</v>
      </c>
      <c r="BK99" s="1"/>
      <c r="BN99" s="1"/>
      <c r="BO99" s="1"/>
      <c r="BY99" s="4"/>
      <c r="BZ99" s="4"/>
      <c r="CA99" s="4"/>
      <c r="CB99" s="1"/>
      <c r="CC99" s="1"/>
      <c r="CD99" s="1"/>
      <c r="CE99" s="1"/>
      <c r="CF99" s="1"/>
      <c r="CG99" s="1"/>
      <c r="CH99" s="1"/>
      <c r="CI99" s="1"/>
      <c r="CJ99" s="1"/>
      <c r="CK99" s="1"/>
      <c r="CL99" s="1"/>
      <c r="CM99" s="1"/>
      <c r="CN99" s="1"/>
      <c r="CO99" s="1"/>
      <c r="CP99" s="1"/>
      <c r="CQ99" s="1"/>
      <c r="CR99" s="1"/>
      <c r="CS99" s="1"/>
      <c r="CT99" s="1"/>
      <c r="CU99" s="1"/>
      <c r="CV99" s="1"/>
      <c r="CW99" s="1"/>
      <c r="CX99" s="1"/>
      <c r="CY99" s="1"/>
    </row>
    <row r="100" spans="1:103" s="6" customFormat="1">
      <c r="A100" s="1"/>
      <c r="B100" s="1"/>
      <c r="C100" s="1"/>
      <c r="D100" s="24" t="str">
        <f>IF(H99="","",IF(H95&lt;H99,"申請要件を満たさないため、申請不可",""))</f>
        <v/>
      </c>
      <c r="E100" s="1"/>
      <c r="F100" s="1"/>
      <c r="G100" s="1"/>
      <c r="H100" s="1"/>
      <c r="I100" s="1"/>
      <c r="J100" s="1"/>
      <c r="K100" s="1"/>
      <c r="M100" s="1387"/>
      <c r="N100" s="1500"/>
      <c r="O100" s="1500"/>
      <c r="P100" s="1500"/>
      <c r="Q100" s="1500"/>
      <c r="R100" s="1500"/>
      <c r="S100" s="1500"/>
      <c r="T100" s="1500"/>
      <c r="Y100" s="4"/>
      <c r="Z100" s="4"/>
      <c r="AA100" s="4"/>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24" t="e">
        <f>IF(BH99="","",IF(BH95&lt;BH99,"申請要件を満たさないため、申請不可",""))</f>
        <v>#REF!</v>
      </c>
      <c r="BE100" s="1"/>
      <c r="BF100" s="1"/>
      <c r="BG100" s="1"/>
      <c r="BH100" s="1"/>
      <c r="BI100" s="1"/>
      <c r="BJ100" s="1"/>
      <c r="BK100" s="1"/>
      <c r="BM100" s="1387"/>
      <c r="BN100" s="1500"/>
      <c r="BO100" s="1500"/>
      <c r="BP100" s="1500"/>
      <c r="BQ100" s="1500"/>
      <c r="BR100" s="1500"/>
      <c r="BS100" s="1500"/>
      <c r="BT100" s="1500"/>
      <c r="BY100" s="4"/>
      <c r="BZ100" s="4"/>
      <c r="CA100" s="4"/>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row>
    <row r="101" spans="1:103" s="6" customFormat="1">
      <c r="A101" s="1"/>
      <c r="B101" s="1" t="s">
        <v>2609</v>
      </c>
      <c r="C101" s="1"/>
      <c r="D101" s="1"/>
      <c r="E101" s="1"/>
      <c r="F101" s="1"/>
      <c r="G101" s="1"/>
      <c r="H101" s="1"/>
      <c r="I101" s="1"/>
      <c r="J101" s="1"/>
      <c r="K101" s="1"/>
      <c r="M101" s="1500"/>
      <c r="N101" s="1500"/>
      <c r="O101" s="1500"/>
      <c r="P101" s="1500"/>
      <c r="Q101" s="1500"/>
      <c r="R101" s="1500"/>
      <c r="S101" s="1500"/>
      <c r="T101" s="1500"/>
      <c r="Y101" s="4"/>
      <c r="Z101" s="4"/>
      <c r="AA101" s="4"/>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t="s">
        <v>2609</v>
      </c>
      <c r="BC101" s="1"/>
      <c r="BD101" s="1"/>
      <c r="BE101" s="1"/>
      <c r="BF101" s="1"/>
      <c r="BG101" s="1"/>
      <c r="BH101" s="1"/>
      <c r="BI101" s="1"/>
      <c r="BJ101" s="1"/>
      <c r="BK101" s="1"/>
      <c r="BM101" s="1500"/>
      <c r="BN101" s="1500"/>
      <c r="BO101" s="1500"/>
      <c r="BP101" s="1500"/>
      <c r="BQ101" s="1500"/>
      <c r="BR101" s="1500"/>
      <c r="BS101" s="1500"/>
      <c r="BT101" s="1500"/>
      <c r="BY101" s="4"/>
      <c r="BZ101" s="4"/>
      <c r="CA101" s="4"/>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row>
    <row r="102" spans="1:103" s="6" customFormat="1">
      <c r="A102" s="1"/>
      <c r="B102" s="1"/>
      <c r="C102" s="1" t="s">
        <v>2610</v>
      </c>
      <c r="D102" s="1"/>
      <c r="E102" s="1"/>
      <c r="F102" s="1"/>
      <c r="G102" s="1"/>
      <c r="H102" s="1070"/>
      <c r="I102" s="1070"/>
      <c r="J102" s="1"/>
      <c r="K102" s="1"/>
      <c r="N102" s="1"/>
      <c r="O102" s="1"/>
      <c r="Y102" s="4"/>
      <c r="Z102" s="4"/>
      <c r="AA102" s="4"/>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t="s">
        <v>2610</v>
      </c>
      <c r="BD102" s="1"/>
      <c r="BE102" s="1"/>
      <c r="BF102" s="1"/>
      <c r="BG102" s="1"/>
      <c r="BH102" s="1070"/>
      <c r="BI102" s="1070"/>
      <c r="BJ102" s="1"/>
      <c r="BK102" s="1"/>
      <c r="BN102" s="1"/>
      <c r="BO102" s="1"/>
      <c r="BY102" s="4"/>
      <c r="BZ102" s="4"/>
      <c r="CA102" s="4"/>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row>
    <row r="103" spans="1:103" s="6" customFormat="1">
      <c r="A103" s="1"/>
      <c r="B103" s="1"/>
      <c r="C103" s="1"/>
      <c r="D103" s="1"/>
      <c r="E103" s="1"/>
      <c r="F103" s="1"/>
      <c r="G103" s="1"/>
      <c r="H103" s="1"/>
      <c r="I103" s="1"/>
      <c r="J103" s="1"/>
      <c r="K103" s="1"/>
      <c r="N103" s="1"/>
      <c r="O103" s="1"/>
      <c r="Y103" s="4"/>
      <c r="Z103" s="4"/>
      <c r="AA103" s="4"/>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N103" s="1"/>
      <c r="BO103" s="1"/>
      <c r="BY103" s="4"/>
      <c r="BZ103" s="4"/>
      <c r="CA103" s="4"/>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row>
    <row r="104" spans="1:103" s="6" customFormat="1" ht="14.25" thickBot="1">
      <c r="A104" s="1"/>
      <c r="B104" s="1"/>
      <c r="C104" s="1" t="s">
        <v>2611</v>
      </c>
      <c r="D104" s="1"/>
      <c r="E104" s="1"/>
      <c r="F104" s="1"/>
      <c r="G104" s="1"/>
      <c r="H104" s="1"/>
      <c r="I104" s="1"/>
      <c r="J104" s="1"/>
      <c r="K104" s="1"/>
      <c r="Y104" s="4"/>
      <c r="Z104" s="4"/>
      <c r="AA104" s="4"/>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t="s">
        <v>2611</v>
      </c>
      <c r="BD104" s="1"/>
      <c r="BE104" s="1"/>
      <c r="BF104" s="1"/>
      <c r="BG104" s="1"/>
      <c r="BH104" s="1"/>
      <c r="BI104" s="1"/>
      <c r="BJ104" s="1"/>
      <c r="BK104" s="1"/>
      <c r="BY104" s="4"/>
      <c r="BZ104" s="4"/>
      <c r="CA104" s="4"/>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row>
    <row r="105" spans="1:103" s="6" customFormat="1">
      <c r="A105" s="1"/>
      <c r="B105" s="1"/>
      <c r="C105" s="1"/>
      <c r="D105" s="1481"/>
      <c r="E105" s="1482"/>
      <c r="F105" s="1482"/>
      <c r="G105" s="1482"/>
      <c r="H105" s="1482"/>
      <c r="I105" s="1482"/>
      <c r="J105" s="1483"/>
      <c r="K105" s="1"/>
      <c r="Y105" s="4"/>
      <c r="Z105" s="4"/>
      <c r="AA105" s="4"/>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490" t="s">
        <v>2612</v>
      </c>
      <c r="BE105" s="1491"/>
      <c r="BF105" s="1491"/>
      <c r="BG105" s="1491"/>
      <c r="BH105" s="1491"/>
      <c r="BI105" s="1491"/>
      <c r="BJ105" s="1492"/>
      <c r="BK105" s="1"/>
      <c r="BY105" s="4"/>
      <c r="BZ105" s="4"/>
      <c r="CA105" s="4"/>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row>
    <row r="106" spans="1:103" s="6" customFormat="1">
      <c r="A106" s="1"/>
      <c r="B106" s="1"/>
      <c r="C106" s="1"/>
      <c r="D106" s="1484"/>
      <c r="E106" s="1485"/>
      <c r="F106" s="1485"/>
      <c r="G106" s="1485"/>
      <c r="H106" s="1485"/>
      <c r="I106" s="1485"/>
      <c r="J106" s="1486"/>
      <c r="K106" s="1"/>
      <c r="Y106" s="4"/>
      <c r="Z106" s="4"/>
      <c r="AA106" s="4"/>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493"/>
      <c r="BE106" s="1494"/>
      <c r="BF106" s="1494"/>
      <c r="BG106" s="1494"/>
      <c r="BH106" s="1494"/>
      <c r="BI106" s="1494"/>
      <c r="BJ106" s="1495"/>
      <c r="BK106" s="1"/>
      <c r="BY106" s="4"/>
      <c r="BZ106" s="4"/>
      <c r="CA106" s="4"/>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row>
    <row r="107" spans="1:103" s="6" customFormat="1">
      <c r="A107" s="1"/>
      <c r="B107" s="1"/>
      <c r="C107" s="1"/>
      <c r="D107" s="1484"/>
      <c r="E107" s="1485"/>
      <c r="F107" s="1485"/>
      <c r="G107" s="1485"/>
      <c r="H107" s="1485"/>
      <c r="I107" s="1485"/>
      <c r="J107" s="1486"/>
      <c r="K107" s="1"/>
      <c r="Y107" s="4"/>
      <c r="Z107" s="4"/>
      <c r="AA107" s="4"/>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493"/>
      <c r="BE107" s="1494"/>
      <c r="BF107" s="1494"/>
      <c r="BG107" s="1494"/>
      <c r="BH107" s="1494"/>
      <c r="BI107" s="1494"/>
      <c r="BJ107" s="1495"/>
      <c r="BK107" s="1"/>
      <c r="BY107" s="4"/>
      <c r="BZ107" s="4"/>
      <c r="CA107" s="4"/>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row>
    <row r="108" spans="1:103" s="6" customFormat="1">
      <c r="A108" s="1"/>
      <c r="B108" s="1"/>
      <c r="C108" s="1"/>
      <c r="D108" s="1484"/>
      <c r="E108" s="1485"/>
      <c r="F108" s="1485"/>
      <c r="G108" s="1485"/>
      <c r="H108" s="1485"/>
      <c r="I108" s="1485"/>
      <c r="J108" s="1486"/>
      <c r="K108" s="1"/>
      <c r="Y108" s="4"/>
      <c r="Z108" s="4"/>
      <c r="AA108" s="4"/>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493"/>
      <c r="BE108" s="1494"/>
      <c r="BF108" s="1494"/>
      <c r="BG108" s="1494"/>
      <c r="BH108" s="1494"/>
      <c r="BI108" s="1494"/>
      <c r="BJ108" s="1495"/>
      <c r="BK108" s="1"/>
      <c r="BY108" s="4"/>
      <c r="BZ108" s="4"/>
      <c r="CA108" s="4"/>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row>
    <row r="109" spans="1:103" s="6" customFormat="1">
      <c r="A109" s="1"/>
      <c r="B109" s="1"/>
      <c r="C109" s="1"/>
      <c r="D109" s="1484"/>
      <c r="E109" s="1485"/>
      <c r="F109" s="1485"/>
      <c r="G109" s="1485"/>
      <c r="H109" s="1485"/>
      <c r="I109" s="1485"/>
      <c r="J109" s="1486"/>
      <c r="K109" s="1"/>
      <c r="Y109" s="4"/>
      <c r="Z109" s="4"/>
      <c r="AA109" s="4"/>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493"/>
      <c r="BE109" s="1494"/>
      <c r="BF109" s="1494"/>
      <c r="BG109" s="1494"/>
      <c r="BH109" s="1494"/>
      <c r="BI109" s="1494"/>
      <c r="BJ109" s="1495"/>
      <c r="BK109" s="1"/>
      <c r="BY109" s="4"/>
      <c r="BZ109" s="4"/>
      <c r="CA109" s="4"/>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row>
    <row r="110" spans="1:103" s="6" customFormat="1">
      <c r="A110" s="1"/>
      <c r="B110" s="1"/>
      <c r="C110" s="1"/>
      <c r="D110" s="1484"/>
      <c r="E110" s="1485"/>
      <c r="F110" s="1485"/>
      <c r="G110" s="1485"/>
      <c r="H110" s="1485"/>
      <c r="I110" s="1485"/>
      <c r="J110" s="1486"/>
      <c r="K110" s="1"/>
      <c r="Y110" s="4"/>
      <c r="Z110" s="4"/>
      <c r="AA110" s="4"/>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493"/>
      <c r="BE110" s="1494"/>
      <c r="BF110" s="1494"/>
      <c r="BG110" s="1494"/>
      <c r="BH110" s="1494"/>
      <c r="BI110" s="1494"/>
      <c r="BJ110" s="1495"/>
      <c r="BK110" s="1"/>
      <c r="BY110" s="4"/>
      <c r="BZ110" s="4"/>
      <c r="CA110" s="4"/>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row>
    <row r="111" spans="1:103" s="6" customFormat="1">
      <c r="A111" s="1"/>
      <c r="B111" s="1"/>
      <c r="C111" s="1"/>
      <c r="D111" s="1484"/>
      <c r="E111" s="1485"/>
      <c r="F111" s="1485"/>
      <c r="G111" s="1485"/>
      <c r="H111" s="1485"/>
      <c r="I111" s="1485"/>
      <c r="J111" s="1486"/>
      <c r="K111" s="1"/>
      <c r="Y111" s="4"/>
      <c r="Z111" s="4"/>
      <c r="AA111" s="4"/>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493"/>
      <c r="BE111" s="1494"/>
      <c r="BF111" s="1494"/>
      <c r="BG111" s="1494"/>
      <c r="BH111" s="1494"/>
      <c r="BI111" s="1494"/>
      <c r="BJ111" s="1495"/>
      <c r="BK111" s="1"/>
      <c r="BY111" s="4"/>
      <c r="BZ111" s="4"/>
      <c r="CA111" s="4"/>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row>
    <row r="112" spans="1:103" s="6" customFormat="1">
      <c r="A112" s="1"/>
      <c r="B112" s="1"/>
      <c r="C112" s="1"/>
      <c r="D112" s="1484"/>
      <c r="E112" s="1485"/>
      <c r="F112" s="1485"/>
      <c r="G112" s="1485"/>
      <c r="H112" s="1485"/>
      <c r="I112" s="1485"/>
      <c r="J112" s="1486"/>
      <c r="K112" s="1"/>
      <c r="M112" s="257"/>
      <c r="Y112" s="4"/>
      <c r="Z112" s="4"/>
      <c r="AA112" s="4"/>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493"/>
      <c r="BE112" s="1494"/>
      <c r="BF112" s="1494"/>
      <c r="BG112" s="1494"/>
      <c r="BH112" s="1494"/>
      <c r="BI112" s="1494"/>
      <c r="BJ112" s="1495"/>
      <c r="BK112" s="1"/>
      <c r="BM112" s="257"/>
      <c r="BY112" s="4"/>
      <c r="BZ112" s="4"/>
      <c r="CA112" s="4"/>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row>
    <row r="113" spans="1:103" s="6" customFormat="1">
      <c r="A113" s="1"/>
      <c r="B113" s="1"/>
      <c r="C113" s="1"/>
      <c r="D113" s="1484"/>
      <c r="E113" s="1485"/>
      <c r="F113" s="1485"/>
      <c r="G113" s="1485"/>
      <c r="H113" s="1485"/>
      <c r="I113" s="1485"/>
      <c r="J113" s="1486"/>
      <c r="K113" s="1"/>
      <c r="Y113" s="4"/>
      <c r="Z113" s="4"/>
      <c r="AA113" s="4"/>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493"/>
      <c r="BE113" s="1494"/>
      <c r="BF113" s="1494"/>
      <c r="BG113" s="1494"/>
      <c r="BH113" s="1494"/>
      <c r="BI113" s="1494"/>
      <c r="BJ113" s="1495"/>
      <c r="BK113" s="1"/>
      <c r="BY113" s="4"/>
      <c r="BZ113" s="4"/>
      <c r="CA113" s="4"/>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row>
    <row r="114" spans="1:103" s="6" customFormat="1">
      <c r="A114" s="1"/>
      <c r="B114" s="1"/>
      <c r="C114" s="1"/>
      <c r="D114" s="1484"/>
      <c r="E114" s="1485"/>
      <c r="F114" s="1485"/>
      <c r="G114" s="1485"/>
      <c r="H114" s="1485"/>
      <c r="I114" s="1485"/>
      <c r="J114" s="1486"/>
      <c r="K114" s="1"/>
      <c r="Y114" s="4"/>
      <c r="Z114" s="4"/>
      <c r="AA114" s="4"/>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493"/>
      <c r="BE114" s="1494"/>
      <c r="BF114" s="1494"/>
      <c r="BG114" s="1494"/>
      <c r="BH114" s="1494"/>
      <c r="BI114" s="1494"/>
      <c r="BJ114" s="1495"/>
      <c r="BK114" s="1"/>
      <c r="BY114" s="4"/>
      <c r="BZ114" s="4"/>
      <c r="CA114" s="4"/>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row>
    <row r="115" spans="1:103" s="6" customFormat="1">
      <c r="A115" s="1"/>
      <c r="B115" s="1"/>
      <c r="C115" s="1"/>
      <c r="D115" s="1484"/>
      <c r="E115" s="1485"/>
      <c r="F115" s="1485"/>
      <c r="G115" s="1485"/>
      <c r="H115" s="1485"/>
      <c r="I115" s="1485"/>
      <c r="J115" s="1486"/>
      <c r="K115" s="1"/>
      <c r="Y115" s="4"/>
      <c r="Z115" s="4"/>
      <c r="AA115" s="4"/>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493"/>
      <c r="BE115" s="1494"/>
      <c r="BF115" s="1494"/>
      <c r="BG115" s="1494"/>
      <c r="BH115" s="1494"/>
      <c r="BI115" s="1494"/>
      <c r="BJ115" s="1495"/>
      <c r="BK115" s="1"/>
      <c r="BY115" s="4"/>
      <c r="BZ115" s="4"/>
      <c r="CA115" s="4"/>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row>
    <row r="116" spans="1:103" s="6" customFormat="1">
      <c r="A116" s="1"/>
      <c r="B116" s="1"/>
      <c r="C116" s="1"/>
      <c r="D116" s="1484"/>
      <c r="E116" s="1485"/>
      <c r="F116" s="1485"/>
      <c r="G116" s="1485"/>
      <c r="H116" s="1485"/>
      <c r="I116" s="1485"/>
      <c r="J116" s="1486"/>
      <c r="K116" s="1"/>
      <c r="Y116" s="4"/>
      <c r="Z116" s="4"/>
      <c r="AA116" s="4"/>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493"/>
      <c r="BE116" s="1494"/>
      <c r="BF116" s="1494"/>
      <c r="BG116" s="1494"/>
      <c r="BH116" s="1494"/>
      <c r="BI116" s="1494"/>
      <c r="BJ116" s="1495"/>
      <c r="BK116" s="1"/>
      <c r="BY116" s="4"/>
      <c r="BZ116" s="4"/>
      <c r="CA116" s="4"/>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row>
    <row r="117" spans="1:103" s="6" customFormat="1" ht="14.25" thickBot="1">
      <c r="A117" s="1"/>
      <c r="B117" s="1"/>
      <c r="C117" s="1"/>
      <c r="D117" s="1487"/>
      <c r="E117" s="1488"/>
      <c r="F117" s="1488"/>
      <c r="G117" s="1488"/>
      <c r="H117" s="1488"/>
      <c r="I117" s="1488"/>
      <c r="J117" s="1489"/>
      <c r="K117" s="1"/>
      <c r="Y117" s="4"/>
      <c r="Z117" s="4"/>
      <c r="AA117" s="4"/>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496"/>
      <c r="BE117" s="1497"/>
      <c r="BF117" s="1497"/>
      <c r="BG117" s="1497"/>
      <c r="BH117" s="1497"/>
      <c r="BI117" s="1497"/>
      <c r="BJ117" s="1498"/>
      <c r="BK117" s="1"/>
      <c r="BY117" s="4"/>
      <c r="BZ117" s="4"/>
      <c r="CA117" s="4"/>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row>
  </sheetData>
  <mergeCells count="132">
    <mergeCell ref="B3:D3"/>
    <mergeCell ref="E3:J3"/>
    <mergeCell ref="BB3:BD3"/>
    <mergeCell ref="BE3:BJ3"/>
    <mergeCell ref="C4:D4"/>
    <mergeCell ref="E4:J4"/>
    <mergeCell ref="BC4:BD4"/>
    <mergeCell ref="BE4:BJ4"/>
    <mergeCell ref="C13:D13"/>
    <mergeCell ref="E13:J13"/>
    <mergeCell ref="BC13:BD13"/>
    <mergeCell ref="BE13:BJ13"/>
    <mergeCell ref="B14:D17"/>
    <mergeCell ref="BB14:BD17"/>
    <mergeCell ref="B5:D8"/>
    <mergeCell ref="BB5:BD8"/>
    <mergeCell ref="G9:I9"/>
    <mergeCell ref="BG9:BI9"/>
    <mergeCell ref="B12:D12"/>
    <mergeCell ref="E12:J12"/>
    <mergeCell ref="BB12:BD12"/>
    <mergeCell ref="BE12:BJ12"/>
    <mergeCell ref="C22:D22"/>
    <mergeCell ref="E22:J22"/>
    <mergeCell ref="BC22:BD22"/>
    <mergeCell ref="BE22:BJ22"/>
    <mergeCell ref="B23:D26"/>
    <mergeCell ref="BB23:BD26"/>
    <mergeCell ref="G18:I18"/>
    <mergeCell ref="BG18:BI18"/>
    <mergeCell ref="B21:D21"/>
    <mergeCell ref="E21:J21"/>
    <mergeCell ref="BB21:BD21"/>
    <mergeCell ref="BE21:BJ21"/>
    <mergeCell ref="C31:D31"/>
    <mergeCell ref="E31:J31"/>
    <mergeCell ref="BC31:BD31"/>
    <mergeCell ref="BE31:BJ31"/>
    <mergeCell ref="B32:D35"/>
    <mergeCell ref="BB32:BD35"/>
    <mergeCell ref="G27:I27"/>
    <mergeCell ref="BG27:BI27"/>
    <mergeCell ref="B30:D30"/>
    <mergeCell ref="E30:J30"/>
    <mergeCell ref="BB30:BD30"/>
    <mergeCell ref="BE30:BJ30"/>
    <mergeCell ref="C40:D40"/>
    <mergeCell ref="E40:J40"/>
    <mergeCell ref="BC40:BD40"/>
    <mergeCell ref="BE40:BJ40"/>
    <mergeCell ref="B41:D44"/>
    <mergeCell ref="BB41:BD44"/>
    <mergeCell ref="G36:I36"/>
    <mergeCell ref="BG36:BI36"/>
    <mergeCell ref="B39:D39"/>
    <mergeCell ref="E39:J39"/>
    <mergeCell ref="BB39:BD39"/>
    <mergeCell ref="BE39:BJ39"/>
    <mergeCell ref="C49:D49"/>
    <mergeCell ref="E49:J49"/>
    <mergeCell ref="BC49:BD49"/>
    <mergeCell ref="BE49:BJ49"/>
    <mergeCell ref="B50:D53"/>
    <mergeCell ref="BB50:BD53"/>
    <mergeCell ref="G45:I45"/>
    <mergeCell ref="BG45:BI45"/>
    <mergeCell ref="B48:D48"/>
    <mergeCell ref="E48:J48"/>
    <mergeCell ref="BB48:BD48"/>
    <mergeCell ref="BE48:BJ48"/>
    <mergeCell ref="C58:D58"/>
    <mergeCell ref="E58:J58"/>
    <mergeCell ref="BC58:BD58"/>
    <mergeCell ref="BE58:BJ58"/>
    <mergeCell ref="B59:D62"/>
    <mergeCell ref="BB59:BD62"/>
    <mergeCell ref="G54:I54"/>
    <mergeCell ref="BG54:BI54"/>
    <mergeCell ref="B57:D57"/>
    <mergeCell ref="E57:J57"/>
    <mergeCell ref="BB57:BD57"/>
    <mergeCell ref="BE57:BJ57"/>
    <mergeCell ref="C67:D67"/>
    <mergeCell ref="E67:J67"/>
    <mergeCell ref="BC67:BD67"/>
    <mergeCell ref="BE67:BJ67"/>
    <mergeCell ref="B68:D71"/>
    <mergeCell ref="BB68:BD71"/>
    <mergeCell ref="G63:I63"/>
    <mergeCell ref="BG63:BI63"/>
    <mergeCell ref="B66:D66"/>
    <mergeCell ref="E66:J66"/>
    <mergeCell ref="BB66:BD66"/>
    <mergeCell ref="BE66:BJ66"/>
    <mergeCell ref="C76:D76"/>
    <mergeCell ref="E76:J76"/>
    <mergeCell ref="BC76:BD76"/>
    <mergeCell ref="BE76:BJ76"/>
    <mergeCell ref="B77:D80"/>
    <mergeCell ref="BB77:BD80"/>
    <mergeCell ref="G72:I72"/>
    <mergeCell ref="BG72:BI72"/>
    <mergeCell ref="B75:D75"/>
    <mergeCell ref="E75:J75"/>
    <mergeCell ref="BB75:BD75"/>
    <mergeCell ref="BE75:BJ75"/>
    <mergeCell ref="C85:D85"/>
    <mergeCell ref="E85:J85"/>
    <mergeCell ref="BC85:BD85"/>
    <mergeCell ref="BE85:BJ85"/>
    <mergeCell ref="B86:D89"/>
    <mergeCell ref="BB86:BD89"/>
    <mergeCell ref="G81:I81"/>
    <mergeCell ref="BG81:BI81"/>
    <mergeCell ref="B84:D84"/>
    <mergeCell ref="E84:J84"/>
    <mergeCell ref="BB84:BD84"/>
    <mergeCell ref="BE84:BJ84"/>
    <mergeCell ref="D105:J117"/>
    <mergeCell ref="BD105:BJ117"/>
    <mergeCell ref="H99:I99"/>
    <mergeCell ref="BH99:BI99"/>
    <mergeCell ref="M100:T101"/>
    <mergeCell ref="BM100:BT101"/>
    <mergeCell ref="H102:I102"/>
    <mergeCell ref="BH102:BI102"/>
    <mergeCell ref="G90:I90"/>
    <mergeCell ref="BG90:BI90"/>
    <mergeCell ref="H95:I95"/>
    <mergeCell ref="BH95:BI95"/>
    <mergeCell ref="H97:I97"/>
    <mergeCell ref="BH97:BI97"/>
  </mergeCells>
  <phoneticPr fontId="67"/>
  <dataValidations count="1">
    <dataValidation type="list" allowBlank="1" showInputMessage="1" showErrorMessage="1" sqref="H97:I97 BH97:BI97" xr:uid="{5856360E-ABDC-482A-9614-BDC54D0152D4}">
      <formula1>$N$84:$N$85</formula1>
    </dataValidation>
  </dataValidations>
  <pageMargins left="0.70866141732283472" right="0.70866141732283472" top="0.74803149606299213" bottom="0.74803149606299213" header="0.31496062992125984" footer="0.31496062992125984"/>
  <pageSetup paperSize="9" orientation="portrait" blackAndWhite="1" r:id="rId1"/>
  <rowBreaks count="2" manualBreakCount="2">
    <brk id="37" max="50" man="1"/>
    <brk id="73" max="50"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9C0DF-2A69-4AF5-BBF6-C58BC2A51E90}">
  <sheetPr codeName="Sheet13">
    <tabColor rgb="FFFFFF00"/>
  </sheetPr>
  <dimension ref="B1:E10"/>
  <sheetViews>
    <sheetView view="pageBreakPreview" zoomScaleNormal="100" zoomScaleSheetLayoutView="100" workbookViewId="0">
      <selection activeCell="K3" sqref="K3:L3"/>
    </sheetView>
  </sheetViews>
  <sheetFormatPr defaultColWidth="8.875" defaultRowHeight="13.5"/>
  <cols>
    <col min="1" max="1" width="1.5" style="528" customWidth="1"/>
    <col min="2" max="2" width="16.625" style="528" customWidth="1"/>
    <col min="3" max="4" width="27.75" style="528" customWidth="1"/>
    <col min="5" max="5" width="11.125" style="528" customWidth="1"/>
    <col min="6" max="6" width="1.5" style="528" customWidth="1"/>
    <col min="7" max="16384" width="8.875" style="528"/>
  </cols>
  <sheetData>
    <row r="1" spans="2:5" ht="18.600000000000001" customHeight="1" thickBot="1">
      <c r="B1" s="527" t="s">
        <v>2743</v>
      </c>
      <c r="C1" s="527"/>
      <c r="D1" s="527"/>
      <c r="E1" s="527"/>
    </row>
    <row r="2" spans="2:5" s="529" customFormat="1" ht="25.15" customHeight="1">
      <c r="B2" s="663" t="s">
        <v>2614</v>
      </c>
      <c r="C2" s="666" t="s">
        <v>2622</v>
      </c>
      <c r="D2" s="666" t="s">
        <v>2623</v>
      </c>
      <c r="E2" s="667" t="s">
        <v>2615</v>
      </c>
    </row>
    <row r="3" spans="2:5" ht="120" customHeight="1">
      <c r="B3" s="664" t="s">
        <v>3031</v>
      </c>
      <c r="C3" s="689"/>
      <c r="D3" s="689"/>
      <c r="E3" s="690"/>
    </row>
    <row r="4" spans="2:5" ht="48" customHeight="1">
      <c r="B4" s="664" t="s">
        <v>2619</v>
      </c>
      <c r="C4" s="691"/>
      <c r="D4" s="691"/>
      <c r="E4" s="690"/>
    </row>
    <row r="5" spans="2:5" ht="48" customHeight="1">
      <c r="B5" s="664" t="s">
        <v>2624</v>
      </c>
      <c r="C5" s="691"/>
      <c r="D5" s="691"/>
      <c r="E5" s="690"/>
    </row>
    <row r="6" spans="2:5" ht="48" customHeight="1">
      <c r="B6" s="664" t="s">
        <v>2620</v>
      </c>
      <c r="C6" s="692"/>
      <c r="D6" s="692"/>
      <c r="E6" s="690"/>
    </row>
    <row r="7" spans="2:5" ht="75" customHeight="1">
      <c r="B7" s="664" t="s">
        <v>2616</v>
      </c>
      <c r="C7" s="693"/>
      <c r="D7" s="693"/>
      <c r="E7" s="690"/>
    </row>
    <row r="8" spans="2:5" ht="48" customHeight="1">
      <c r="B8" s="664" t="s">
        <v>2621</v>
      </c>
      <c r="C8" s="691"/>
      <c r="D8" s="691"/>
      <c r="E8" s="690"/>
    </row>
    <row r="9" spans="2:5" ht="90" customHeight="1" thickBot="1">
      <c r="B9" s="665" t="s">
        <v>3032</v>
      </c>
      <c r="C9" s="694"/>
      <c r="D9" s="695"/>
      <c r="E9" s="696"/>
    </row>
    <row r="10" spans="2:5" ht="9" customHeight="1">
      <c r="B10" s="530"/>
      <c r="C10" s="530"/>
      <c r="D10" s="531"/>
    </row>
  </sheetData>
  <sheetProtection algorithmName="SHA-512" hashValue="cpSvY7P7KHvzBHXJ7yJBXrR5yWYt7GkrGsfqciHqCkzSFIfKM7wZZnedjcZ0rycBfjSDNccz8Wp8hRCxQGTh5g==" saltValue="VCJYdEQNDwB6gINntNGxRQ==" spinCount="100000" sheet="1" formatCells="0" selectLockedCells="1"/>
  <phoneticPr fontId="67"/>
  <pageMargins left="0.70866141732283472" right="0.70866141732283472" top="0.74803149606299213" bottom="0.74803149606299213" header="0.31496062992125984" footer="0.31496062992125984"/>
  <pageSetup paperSize="9" orientation="portrait" blackAndWhite="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4"/>
  <dimension ref="B1:AE49"/>
  <sheetViews>
    <sheetView workbookViewId="0"/>
  </sheetViews>
  <sheetFormatPr defaultColWidth="9" defaultRowHeight="13.5"/>
  <cols>
    <col min="1" max="1" width="3.375" style="44" customWidth="1"/>
    <col min="2" max="2" width="1.75" style="44" customWidth="1"/>
    <col min="3" max="4" width="1.625" style="44" customWidth="1"/>
    <col min="5" max="30" width="3.625" style="44" customWidth="1"/>
    <col min="31" max="31" width="1.75" style="44" customWidth="1"/>
    <col min="32" max="32" width="1.625" style="44" customWidth="1"/>
    <col min="33" max="16384" width="9" style="44"/>
  </cols>
  <sheetData>
    <row r="1" spans="2:31" ht="21" customHeight="1">
      <c r="B1" s="44" t="s">
        <v>2389</v>
      </c>
    </row>
    <row r="2" spans="2:31">
      <c r="B2" s="44" t="s">
        <v>2390</v>
      </c>
      <c r="AD2" s="45"/>
    </row>
    <row r="3" spans="2:31" ht="13.5" customHeight="1" thickBot="1">
      <c r="B3" s="46"/>
      <c r="C3" s="47"/>
      <c r="D3" s="47"/>
      <c r="E3" s="47"/>
      <c r="F3" s="47"/>
      <c r="G3" s="47"/>
      <c r="H3" s="47"/>
      <c r="I3" s="47"/>
      <c r="J3" s="47"/>
      <c r="K3" s="47"/>
      <c r="L3" s="47"/>
      <c r="M3" s="47"/>
      <c r="N3" s="47"/>
      <c r="O3" s="47"/>
      <c r="P3" s="47"/>
      <c r="Q3" s="47"/>
      <c r="R3" s="47"/>
      <c r="S3" s="47"/>
      <c r="T3" s="47"/>
      <c r="U3" s="47"/>
      <c r="V3" s="47"/>
      <c r="W3" s="47"/>
      <c r="X3" s="47"/>
      <c r="Y3" s="47"/>
      <c r="Z3" s="47"/>
      <c r="AA3" s="47"/>
      <c r="AB3" s="47"/>
      <c r="AC3" s="47"/>
      <c r="AD3" s="47"/>
      <c r="AE3" s="48"/>
    </row>
    <row r="4" spans="2:31" ht="14.25" thickBot="1">
      <c r="B4" s="49"/>
      <c r="I4" s="50" t="s">
        <v>2408</v>
      </c>
      <c r="S4" s="50" t="s">
        <v>2409</v>
      </c>
      <c r="AA4" s="1523" t="s">
        <v>2391</v>
      </c>
      <c r="AB4" s="1524"/>
      <c r="AC4" s="1525"/>
      <c r="AE4" s="51"/>
    </row>
    <row r="5" spans="2:31" ht="14.25" thickBot="1">
      <c r="B5" s="49"/>
      <c r="I5" s="52"/>
      <c r="J5" s="53"/>
      <c r="K5" s="53"/>
      <c r="L5" s="53"/>
      <c r="M5" s="53"/>
      <c r="N5" s="54"/>
      <c r="O5" s="50"/>
      <c r="S5" s="52"/>
      <c r="T5" s="53"/>
      <c r="U5" s="53"/>
      <c r="V5" s="53"/>
      <c r="W5" s="53"/>
      <c r="X5" s="54"/>
      <c r="Y5" s="50"/>
      <c r="AA5" s="1526"/>
      <c r="AB5" s="1527"/>
      <c r="AC5" s="1528"/>
      <c r="AE5" s="51"/>
    </row>
    <row r="6" spans="2:31" ht="14.25" thickBot="1">
      <c r="B6" s="49"/>
      <c r="I6" s="55"/>
      <c r="J6" s="56"/>
      <c r="K6" s="56"/>
      <c r="L6" s="56"/>
      <c r="M6" s="56"/>
      <c r="N6" s="57"/>
      <c r="S6" s="55"/>
      <c r="T6" s="56"/>
      <c r="U6" s="56"/>
      <c r="V6" s="56"/>
      <c r="W6" s="56"/>
      <c r="X6" s="57"/>
      <c r="AA6" s="58"/>
      <c r="AB6" s="58"/>
      <c r="AC6" s="58"/>
      <c r="AE6" s="51"/>
    </row>
    <row r="7" spans="2:31" ht="14.25" customHeight="1">
      <c r="B7" s="49"/>
      <c r="I7" s="59"/>
      <c r="J7" s="60"/>
      <c r="K7" s="60"/>
      <c r="L7" s="60"/>
      <c r="M7" s="60"/>
      <c r="N7" s="57"/>
      <c r="S7" s="59"/>
      <c r="T7" s="60"/>
      <c r="U7" s="60"/>
      <c r="V7" s="60"/>
      <c r="W7" s="60"/>
      <c r="X7" s="57"/>
      <c r="AA7" s="1529" t="s">
        <v>2392</v>
      </c>
      <c r="AB7" s="1530"/>
      <c r="AC7" s="1531"/>
      <c r="AE7" s="51"/>
    </row>
    <row r="8" spans="2:31" ht="14.25" thickBot="1">
      <c r="B8" s="49"/>
      <c r="I8" s="59"/>
      <c r="J8" s="60"/>
      <c r="K8" s="60"/>
      <c r="L8" s="60"/>
      <c r="M8" s="60"/>
      <c r="N8" s="57"/>
      <c r="S8" s="59"/>
      <c r="T8" s="60"/>
      <c r="U8" s="60"/>
      <c r="V8" s="60"/>
      <c r="W8" s="60"/>
      <c r="X8" s="57"/>
      <c r="AA8" s="1532"/>
      <c r="AB8" s="1533"/>
      <c r="AC8" s="1534"/>
      <c r="AE8" s="51"/>
    </row>
    <row r="9" spans="2:31" ht="14.25" thickBot="1">
      <c r="B9" s="49"/>
      <c r="I9" s="61"/>
      <c r="J9" s="62"/>
      <c r="K9" s="62"/>
      <c r="L9" s="62"/>
      <c r="M9" s="62"/>
      <c r="N9" s="63"/>
      <c r="S9" s="61"/>
      <c r="T9" s="62"/>
      <c r="U9" s="62"/>
      <c r="V9" s="62"/>
      <c r="W9" s="62"/>
      <c r="X9" s="63"/>
      <c r="AE9" s="51"/>
    </row>
    <row r="10" spans="2:31" ht="14.25" thickBot="1">
      <c r="B10" s="49"/>
      <c r="K10" s="64"/>
      <c r="L10" s="65"/>
      <c r="U10" s="64"/>
      <c r="V10" s="65"/>
      <c r="AA10" s="1535" t="s">
        <v>2422</v>
      </c>
      <c r="AB10" s="1536"/>
      <c r="AC10" s="1537"/>
      <c r="AE10" s="51"/>
    </row>
    <row r="11" spans="2:31" ht="14.25" thickBot="1">
      <c r="B11" s="49"/>
      <c r="K11" s="66"/>
      <c r="L11" s="67"/>
      <c r="S11" s="143"/>
      <c r="T11" s="144"/>
      <c r="U11" s="145"/>
      <c r="V11" s="146"/>
      <c r="W11" s="144"/>
      <c r="X11" s="144"/>
      <c r="Y11" s="147"/>
      <c r="AA11" s="1538"/>
      <c r="AB11" s="1539"/>
      <c r="AC11" s="1540"/>
      <c r="AE11" s="51"/>
    </row>
    <row r="12" spans="2:31" ht="14.25" thickBot="1">
      <c r="B12" s="49"/>
      <c r="K12" s="1541" t="s">
        <v>2393</v>
      </c>
      <c r="L12" s="1542"/>
      <c r="M12" s="50" t="s">
        <v>2410</v>
      </c>
      <c r="S12" s="148"/>
      <c r="U12" s="1541" t="s">
        <v>2393</v>
      </c>
      <c r="V12" s="1542"/>
      <c r="W12" s="50" t="s">
        <v>2410</v>
      </c>
      <c r="X12" s="68"/>
      <c r="Y12" s="68"/>
      <c r="AA12" s="69"/>
      <c r="AB12" s="69"/>
      <c r="AC12" s="69"/>
      <c r="AE12" s="51"/>
    </row>
    <row r="13" spans="2:31" ht="14.25" thickBot="1">
      <c r="B13" s="49"/>
      <c r="K13" s="1543"/>
      <c r="L13" s="1544"/>
      <c r="S13" s="148"/>
      <c r="U13" s="1543"/>
      <c r="V13" s="1544"/>
      <c r="Y13" s="68"/>
      <c r="AA13" s="1545" t="s">
        <v>2421</v>
      </c>
      <c r="AB13" s="1546"/>
      <c r="AC13" s="1547"/>
      <c r="AE13" s="51"/>
    </row>
    <row r="14" spans="2:31" ht="14.25" thickBot="1">
      <c r="B14" s="49"/>
      <c r="K14" s="64"/>
      <c r="L14" s="65"/>
      <c r="S14" s="148"/>
      <c r="U14" s="64"/>
      <c r="V14" s="65"/>
      <c r="Y14" s="68"/>
      <c r="AA14" s="1548"/>
      <c r="AB14" s="1549"/>
      <c r="AC14" s="1550"/>
      <c r="AE14" s="51"/>
    </row>
    <row r="15" spans="2:31" ht="13.5" customHeight="1" thickBot="1">
      <c r="B15" s="49"/>
      <c r="L15" s="70"/>
      <c r="M15" s="50" t="s">
        <v>2411</v>
      </c>
      <c r="S15" s="148"/>
      <c r="V15" s="70"/>
      <c r="W15" s="50" t="s">
        <v>2412</v>
      </c>
      <c r="Y15" s="68"/>
      <c r="AE15" s="51"/>
    </row>
    <row r="16" spans="2:31" ht="14.25" customHeight="1" thickBot="1">
      <c r="B16" s="49"/>
      <c r="J16" s="1563" t="s">
        <v>2402</v>
      </c>
      <c r="K16" s="1564"/>
      <c r="L16" s="1564"/>
      <c r="M16" s="1565"/>
      <c r="N16" s="50"/>
      <c r="S16" s="148"/>
      <c r="T16" s="1563" t="s">
        <v>2403</v>
      </c>
      <c r="U16" s="1564"/>
      <c r="V16" s="1564"/>
      <c r="W16" s="1565"/>
      <c r="Y16" s="68"/>
      <c r="Z16" s="50" t="s">
        <v>2413</v>
      </c>
      <c r="AE16" s="51"/>
    </row>
    <row r="17" spans="2:31">
      <c r="B17" s="49"/>
      <c r="J17" s="1566"/>
      <c r="K17" s="1567"/>
      <c r="L17" s="1567"/>
      <c r="M17" s="1568"/>
      <c r="S17" s="148"/>
      <c r="T17" s="1566"/>
      <c r="U17" s="1567"/>
      <c r="V17" s="1567"/>
      <c r="W17" s="1568"/>
      <c r="Y17" s="68"/>
      <c r="Z17" s="1572" t="s">
        <v>2404</v>
      </c>
      <c r="AA17" s="1573"/>
      <c r="AB17" s="1542"/>
      <c r="AE17" s="51"/>
    </row>
    <row r="18" spans="2:31" ht="14.25" thickBot="1">
      <c r="B18" s="49"/>
      <c r="J18" s="1569"/>
      <c r="K18" s="1570"/>
      <c r="L18" s="1570"/>
      <c r="M18" s="1571"/>
      <c r="S18" s="148"/>
      <c r="T18" s="1569"/>
      <c r="U18" s="1570"/>
      <c r="V18" s="1570"/>
      <c r="W18" s="1571"/>
      <c r="X18" s="71"/>
      <c r="Y18" s="149"/>
      <c r="Z18" s="1574"/>
      <c r="AA18" s="1574"/>
      <c r="AB18" s="1544"/>
      <c r="AE18" s="51"/>
    </row>
    <row r="19" spans="2:31" ht="14.25" thickBot="1">
      <c r="B19" s="49"/>
      <c r="J19" s="72"/>
      <c r="K19" s="73"/>
      <c r="L19" s="73"/>
      <c r="M19" s="72"/>
      <c r="S19" s="150"/>
      <c r="T19" s="151"/>
      <c r="U19" s="151"/>
      <c r="V19" s="152"/>
      <c r="W19" s="152"/>
      <c r="X19" s="152"/>
      <c r="Y19" s="153"/>
      <c r="Z19" s="64"/>
      <c r="AE19" s="51"/>
    </row>
    <row r="20" spans="2:31" ht="14.25" thickBot="1">
      <c r="B20" s="49"/>
      <c r="E20" s="50"/>
      <c r="F20" s="50"/>
      <c r="G20" s="50"/>
      <c r="J20" s="72"/>
      <c r="K20" s="73"/>
      <c r="L20" s="73"/>
      <c r="M20" s="72"/>
      <c r="T20" s="74"/>
      <c r="U20" s="74"/>
      <c r="Y20" s="74"/>
      <c r="AE20" s="51"/>
    </row>
    <row r="21" spans="2:31" ht="14.25" thickBot="1">
      <c r="B21" s="49"/>
      <c r="E21" s="75"/>
      <c r="F21" s="75"/>
      <c r="G21" s="75"/>
      <c r="H21" s="76"/>
      <c r="I21" s="77"/>
      <c r="J21" s="72"/>
      <c r="K21" s="73"/>
      <c r="L21" s="78"/>
      <c r="M21" s="79"/>
      <c r="N21" s="80"/>
      <c r="O21" s="80"/>
      <c r="P21" s="80"/>
      <c r="Q21" s="80"/>
      <c r="R21" s="80"/>
      <c r="S21" s="80"/>
      <c r="T21" s="81"/>
      <c r="U21" s="81"/>
      <c r="W21" s="130"/>
      <c r="X21" s="131"/>
      <c r="Y21" s="132"/>
      <c r="Z21" s="133"/>
      <c r="AA21" s="134"/>
      <c r="AB21" s="131" t="s">
        <v>2414</v>
      </c>
      <c r="AC21" s="134"/>
      <c r="AD21" s="135"/>
      <c r="AE21" s="51"/>
    </row>
    <row r="22" spans="2:31" ht="14.25" customHeight="1">
      <c r="B22" s="49"/>
      <c r="E22" s="76"/>
      <c r="F22" s="76"/>
      <c r="G22" s="76"/>
      <c r="H22" s="76"/>
      <c r="I22" s="77"/>
      <c r="J22" s="72"/>
      <c r="K22" s="73"/>
      <c r="L22" s="72"/>
      <c r="M22" s="72"/>
      <c r="T22" s="74"/>
      <c r="V22" s="83"/>
      <c r="W22" s="136"/>
      <c r="X22" s="1575" t="s">
        <v>2394</v>
      </c>
      <c r="Y22" s="1572"/>
      <c r="Z22" s="1576"/>
      <c r="AA22" s="82"/>
      <c r="AB22" s="1541" t="s">
        <v>2395</v>
      </c>
      <c r="AC22" s="1542"/>
      <c r="AD22" s="137"/>
      <c r="AE22" s="51"/>
    </row>
    <row r="23" spans="2:31" ht="14.25" thickBot="1">
      <c r="B23" s="49"/>
      <c r="K23" s="83"/>
      <c r="L23" s="80"/>
      <c r="M23" s="80"/>
      <c r="N23" s="80"/>
      <c r="O23" s="80"/>
      <c r="P23" s="80"/>
      <c r="Q23" s="80"/>
      <c r="R23" s="80"/>
      <c r="S23" s="80"/>
      <c r="T23" s="81"/>
      <c r="V23" s="84"/>
      <c r="W23" s="138"/>
      <c r="X23" s="1577"/>
      <c r="Y23" s="1578"/>
      <c r="Z23" s="1579"/>
      <c r="AA23" s="85"/>
      <c r="AB23" s="1543"/>
      <c r="AC23" s="1544"/>
      <c r="AD23" s="137"/>
      <c r="AE23" s="51"/>
    </row>
    <row r="24" spans="2:31" ht="14.25" customHeight="1" thickBot="1">
      <c r="B24" s="49"/>
      <c r="D24" s="86" t="s">
        <v>2396</v>
      </c>
      <c r="E24" s="86"/>
      <c r="F24" s="86"/>
      <c r="G24" s="86"/>
      <c r="H24" s="86"/>
      <c r="I24" s="86"/>
      <c r="K24" s="84"/>
      <c r="V24" s="87"/>
      <c r="W24" s="139"/>
      <c r="X24" s="140" t="s">
        <v>2415</v>
      </c>
      <c r="Y24" s="141"/>
      <c r="Z24" s="141"/>
      <c r="AA24" s="141"/>
      <c r="AB24" s="141"/>
      <c r="AC24" s="141"/>
      <c r="AD24" s="142"/>
      <c r="AE24" s="51"/>
    </row>
    <row r="25" spans="2:31" ht="14.25" thickBot="1">
      <c r="B25" s="49"/>
      <c r="D25" s="88"/>
      <c r="J25" s="89"/>
      <c r="K25" s="90"/>
      <c r="L25" s="91" t="s">
        <v>2416</v>
      </c>
      <c r="M25" s="89"/>
      <c r="N25" s="92"/>
      <c r="Q25" s="1580" t="s">
        <v>2397</v>
      </c>
      <c r="R25" s="1581"/>
      <c r="S25" s="1581"/>
      <c r="T25" s="1581"/>
      <c r="U25" s="1581"/>
      <c r="V25" s="1582"/>
      <c r="AE25" s="51"/>
    </row>
    <row r="26" spans="2:31" ht="13.5" customHeight="1">
      <c r="B26" s="49"/>
      <c r="D26" s="88"/>
      <c r="F26" s="93"/>
      <c r="G26" s="93"/>
      <c r="J26" s="1575" t="s">
        <v>2398</v>
      </c>
      <c r="K26" s="1589"/>
      <c r="L26" s="1589"/>
      <c r="M26" s="1590"/>
      <c r="N26" s="94"/>
      <c r="Q26" s="1583"/>
      <c r="R26" s="1584"/>
      <c r="S26" s="1584"/>
      <c r="T26" s="1584"/>
      <c r="U26" s="1584"/>
      <c r="V26" s="1585"/>
      <c r="Z26" s="1594" t="s">
        <v>2399</v>
      </c>
      <c r="AE26" s="51"/>
    </row>
    <row r="27" spans="2:31" ht="14.25" thickBot="1">
      <c r="B27" s="95"/>
      <c r="C27" s="96"/>
      <c r="D27" s="97"/>
      <c r="E27" s="96"/>
      <c r="F27" s="96"/>
      <c r="G27" s="98"/>
      <c r="H27" s="99"/>
      <c r="I27" s="100"/>
      <c r="J27" s="1591"/>
      <c r="K27" s="1592"/>
      <c r="L27" s="1592"/>
      <c r="M27" s="1593"/>
      <c r="N27" s="94"/>
      <c r="O27" s="96"/>
      <c r="P27" s="96"/>
      <c r="Q27" s="1583"/>
      <c r="R27" s="1584"/>
      <c r="S27" s="1584"/>
      <c r="T27" s="1584"/>
      <c r="U27" s="1584"/>
      <c r="V27" s="1585"/>
      <c r="W27" s="96"/>
      <c r="X27" s="96"/>
      <c r="Y27" s="96"/>
      <c r="Z27" s="1594"/>
      <c r="AB27" s="101"/>
      <c r="AC27" s="101"/>
      <c r="AE27" s="51"/>
    </row>
    <row r="28" spans="2:31" ht="14.25" thickBot="1">
      <c r="B28" s="49"/>
      <c r="D28" s="88"/>
      <c r="G28" s="70"/>
      <c r="J28" s="50"/>
      <c r="K28" s="64"/>
      <c r="L28" s="102"/>
      <c r="N28" s="103"/>
      <c r="Q28" s="1586"/>
      <c r="R28" s="1587"/>
      <c r="S28" s="1587"/>
      <c r="T28" s="1587"/>
      <c r="U28" s="1587"/>
      <c r="V28" s="1588"/>
      <c r="Y28" s="104"/>
      <c r="Z28" s="105"/>
      <c r="AA28" s="106"/>
      <c r="AB28" s="106"/>
      <c r="AC28" s="106"/>
      <c r="AE28" s="51"/>
    </row>
    <row r="29" spans="2:31">
      <c r="B29" s="49"/>
      <c r="D29" s="88"/>
      <c r="E29" s="1551" t="s">
        <v>2400</v>
      </c>
      <c r="F29" s="1552"/>
      <c r="G29" s="1552"/>
      <c r="H29" s="1553"/>
      <c r="J29" s="1557" t="s">
        <v>2401</v>
      </c>
      <c r="K29" s="1558"/>
      <c r="L29" s="1558"/>
      <c r="M29" s="1559"/>
      <c r="N29" s="103"/>
      <c r="Q29" s="101"/>
      <c r="R29" s="101"/>
      <c r="S29" s="101"/>
      <c r="T29" s="101"/>
      <c r="U29" s="101"/>
      <c r="V29" s="101"/>
      <c r="Y29" s="104"/>
      <c r="Z29" s="107"/>
      <c r="AA29" s="107"/>
      <c r="AB29" s="107"/>
      <c r="AC29" s="107"/>
      <c r="AE29" s="51"/>
    </row>
    <row r="30" spans="2:31" ht="14.25" thickBot="1">
      <c r="B30" s="49"/>
      <c r="D30" s="88"/>
      <c r="E30" s="1554"/>
      <c r="F30" s="1555"/>
      <c r="G30" s="1555"/>
      <c r="H30" s="1556"/>
      <c r="J30" s="1560"/>
      <c r="K30" s="1561"/>
      <c r="L30" s="1561"/>
      <c r="M30" s="1562"/>
      <c r="N30" s="103"/>
      <c r="Y30" s="104"/>
      <c r="Z30" s="107"/>
      <c r="AA30" s="108"/>
      <c r="AB30" s="108"/>
      <c r="AC30" s="108"/>
      <c r="AD30" s="106"/>
      <c r="AE30" s="109"/>
    </row>
    <row r="31" spans="2:31" ht="3" customHeight="1">
      <c r="B31" s="49"/>
      <c r="D31" s="88"/>
      <c r="J31" s="110"/>
      <c r="K31" s="110"/>
      <c r="L31" s="110"/>
      <c r="M31" s="110"/>
      <c r="N31" s="103"/>
      <c r="Y31" s="111"/>
      <c r="Z31" s="107"/>
      <c r="AA31" s="108"/>
      <c r="AB31" s="108"/>
      <c r="AC31" s="108"/>
      <c r="AD31" s="107"/>
      <c r="AE31" s="109"/>
    </row>
    <row r="32" spans="2:31" ht="14.25" thickBot="1">
      <c r="B32" s="49"/>
      <c r="D32" s="112"/>
      <c r="E32" s="86"/>
      <c r="F32" s="113" t="s">
        <v>2416</v>
      </c>
      <c r="G32" s="86"/>
      <c r="H32" s="86"/>
      <c r="I32" s="86"/>
      <c r="J32" s="114" t="s">
        <v>2416</v>
      </c>
      <c r="K32" s="115"/>
      <c r="L32" s="115"/>
      <c r="M32" s="115"/>
      <c r="N32" s="116"/>
      <c r="Y32" s="111"/>
      <c r="Z32" s="107"/>
      <c r="AA32" s="108"/>
      <c r="AB32" s="108"/>
      <c r="AC32" s="108"/>
      <c r="AD32" s="108"/>
      <c r="AE32" s="109"/>
    </row>
    <row r="33" spans="2:31" ht="13.5" customHeight="1">
      <c r="B33" s="117"/>
      <c r="C33" s="118"/>
      <c r="D33" s="118"/>
      <c r="E33" s="118"/>
      <c r="F33" s="118"/>
      <c r="G33" s="118"/>
      <c r="H33" s="118"/>
      <c r="I33" s="118"/>
      <c r="J33" s="119"/>
      <c r="K33" s="118"/>
      <c r="L33" s="118"/>
      <c r="M33" s="118"/>
      <c r="N33" s="118"/>
      <c r="O33" s="118"/>
      <c r="P33" s="118"/>
      <c r="Q33" s="118"/>
      <c r="R33" s="118"/>
      <c r="S33" s="118"/>
      <c r="T33" s="118"/>
      <c r="U33" s="118"/>
      <c r="V33" s="118"/>
      <c r="W33" s="118"/>
      <c r="X33" s="118"/>
      <c r="Y33" s="118"/>
      <c r="Z33" s="118"/>
      <c r="AA33" s="118"/>
      <c r="AB33" s="118"/>
      <c r="AC33" s="118"/>
      <c r="AD33" s="118"/>
      <c r="AE33" s="120"/>
    </row>
    <row r="38" spans="2:31">
      <c r="E38" s="121"/>
      <c r="F38" s="121"/>
      <c r="G38" s="121"/>
    </row>
    <row r="40" spans="2:31">
      <c r="E40" s="121"/>
      <c r="F40" s="121"/>
      <c r="G40" s="121"/>
    </row>
    <row r="42" spans="2:31">
      <c r="E42" s="121"/>
      <c r="F42" s="121"/>
      <c r="G42" s="121"/>
    </row>
    <row r="44" spans="2:31">
      <c r="H44" s="111"/>
    </row>
    <row r="46" spans="2:31">
      <c r="E46" s="121"/>
      <c r="F46" s="121"/>
      <c r="G46" s="121"/>
    </row>
    <row r="49" spans="5:7">
      <c r="E49" s="121"/>
      <c r="F49" s="121"/>
      <c r="G49" s="121"/>
    </row>
  </sheetData>
  <mergeCells count="16">
    <mergeCell ref="E29:H30"/>
    <mergeCell ref="J29:M30"/>
    <mergeCell ref="J16:M18"/>
    <mergeCell ref="T16:W18"/>
    <mergeCell ref="Z17:AB18"/>
    <mergeCell ref="X22:Z23"/>
    <mergeCell ref="AB22:AC23"/>
    <mergeCell ref="Q25:V28"/>
    <mergeCell ref="J26:M27"/>
    <mergeCell ref="Z26:Z27"/>
    <mergeCell ref="AA4:AC5"/>
    <mergeCell ref="AA7:AC8"/>
    <mergeCell ref="AA10:AC11"/>
    <mergeCell ref="K12:L13"/>
    <mergeCell ref="U12:V13"/>
    <mergeCell ref="AA13:AC14"/>
  </mergeCells>
  <phoneticPr fontId="67"/>
  <printOptions horizontalCentered="1"/>
  <pageMargins left="0.51181102362204722" right="0.51181102362204722" top="0.74803149606299213" bottom="0.74803149606299213" header="0.31496062992125984" footer="0.31496062992125984"/>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B1:M48"/>
  <sheetViews>
    <sheetView view="pageBreakPreview" zoomScale="115" zoomScaleNormal="100" zoomScaleSheetLayoutView="115" workbookViewId="0">
      <selection activeCell="K3" sqref="K3:L3"/>
    </sheetView>
  </sheetViews>
  <sheetFormatPr defaultColWidth="9" defaultRowHeight="13.5"/>
  <cols>
    <col min="1" max="1" width="0.5" style="1" customWidth="1"/>
    <col min="2" max="2" width="3.625" style="1" customWidth="1"/>
    <col min="3" max="3" width="4.625" style="1" customWidth="1"/>
    <col min="4" max="4" width="18.25" style="1" customWidth="1"/>
    <col min="5" max="5" width="7.875" style="1" customWidth="1"/>
    <col min="6" max="6" width="15.625" style="1" customWidth="1"/>
    <col min="7" max="7" width="16.25" style="1" customWidth="1"/>
    <col min="8" max="10" width="4.625" style="1" customWidth="1"/>
    <col min="11" max="11" width="0.875" style="1" customWidth="1"/>
    <col min="12" max="12" width="2.625" style="1" customWidth="1"/>
    <col min="13" max="13" width="9.5" style="1" bestFit="1" customWidth="1"/>
    <col min="14" max="16384" width="9" style="1"/>
  </cols>
  <sheetData>
    <row r="1" spans="2:13">
      <c r="B1" s="329" t="s">
        <v>3034</v>
      </c>
      <c r="C1" s="329"/>
    </row>
    <row r="2" spans="2:13" ht="6" customHeight="1"/>
    <row r="3" spans="2:13" ht="24" customHeight="1">
      <c r="B3" s="1067" t="s">
        <v>3033</v>
      </c>
      <c r="C3" s="1067"/>
      <c r="D3" s="1067"/>
      <c r="E3" s="1067"/>
      <c r="F3" s="1067"/>
      <c r="G3" s="1067"/>
      <c r="H3" s="1067"/>
      <c r="I3" s="1067"/>
      <c r="J3" s="1067"/>
    </row>
    <row r="4" spans="2:13" ht="7.5" customHeight="1">
      <c r="B4" s="3"/>
      <c r="C4" s="3"/>
    </row>
    <row r="5" spans="2:13" ht="30" customHeight="1">
      <c r="B5" s="1436" t="s">
        <v>168</v>
      </c>
      <c r="C5" s="1437" t="s">
        <v>169</v>
      </c>
      <c r="D5" s="1437"/>
      <c r="E5" s="482" t="s">
        <v>170</v>
      </c>
      <c r="F5" s="483" t="s">
        <v>193</v>
      </c>
      <c r="G5" s="532" t="s">
        <v>192</v>
      </c>
      <c r="H5" s="1438" t="s">
        <v>191</v>
      </c>
      <c r="I5" s="1438"/>
      <c r="J5" s="1438"/>
    </row>
    <row r="6" spans="2:13" ht="15" customHeight="1">
      <c r="B6" s="1436"/>
      <c r="C6" s="1437"/>
      <c r="D6" s="1437"/>
      <c r="E6" s="484" t="s">
        <v>188</v>
      </c>
      <c r="F6" s="19" t="s">
        <v>189</v>
      </c>
      <c r="G6" s="485" t="str">
        <f>IF(F6="kg/h","MJ/kg","MJ/N㎥")</f>
        <v>MJ/kg</v>
      </c>
      <c r="H6" s="1439" t="s">
        <v>190</v>
      </c>
      <c r="I6" s="1439"/>
      <c r="J6" s="1439"/>
      <c r="M6" s="486" t="s">
        <v>279</v>
      </c>
    </row>
    <row r="7" spans="2:13" ht="16.149999999999999" customHeight="1">
      <c r="B7" s="1436"/>
      <c r="C7" s="1436" t="s">
        <v>171</v>
      </c>
      <c r="D7" s="487" t="s">
        <v>172</v>
      </c>
      <c r="E7" s="488" t="str">
        <f>IFERROR(F7/SUM($F$7:$F$19,$F$24:$F$41)*100,"")</f>
        <v/>
      </c>
      <c r="F7" s="16"/>
      <c r="G7" s="16"/>
      <c r="H7" s="1440">
        <f>F7*G7</f>
        <v>0</v>
      </c>
      <c r="I7" s="1440"/>
      <c r="J7" s="1440"/>
    </row>
    <row r="8" spans="2:13" ht="16.149999999999999" customHeight="1">
      <c r="B8" s="1436"/>
      <c r="C8" s="1436"/>
      <c r="D8" s="489" t="s">
        <v>173</v>
      </c>
      <c r="E8" s="490" t="str">
        <f t="shared" ref="E8:E19" si="0">IFERROR(F8/SUM($F$7:$F$19,$F$24:$F$41)*100,"")</f>
        <v/>
      </c>
      <c r="F8" s="17"/>
      <c r="G8" s="17"/>
      <c r="H8" s="1441">
        <f t="shared" ref="H8:H19" si="1">F8*G8</f>
        <v>0</v>
      </c>
      <c r="I8" s="1441"/>
      <c r="J8" s="1441"/>
    </row>
    <row r="9" spans="2:13" ht="16.149999999999999" customHeight="1">
      <c r="B9" s="1436"/>
      <c r="C9" s="1436"/>
      <c r="D9" s="491" t="s">
        <v>174</v>
      </c>
      <c r="E9" s="492" t="str">
        <f t="shared" si="0"/>
        <v/>
      </c>
      <c r="F9" s="18"/>
      <c r="G9" s="18"/>
      <c r="H9" s="1442">
        <f t="shared" si="1"/>
        <v>0</v>
      </c>
      <c r="I9" s="1442"/>
      <c r="J9" s="1442"/>
    </row>
    <row r="10" spans="2:13" ht="16.149999999999999" customHeight="1">
      <c r="B10" s="1436"/>
      <c r="C10" s="1436" t="s">
        <v>185</v>
      </c>
      <c r="D10" s="487" t="s">
        <v>175</v>
      </c>
      <c r="E10" s="488" t="str">
        <f t="shared" si="0"/>
        <v/>
      </c>
      <c r="F10" s="16"/>
      <c r="G10" s="16"/>
      <c r="H10" s="1440">
        <f t="shared" si="1"/>
        <v>0</v>
      </c>
      <c r="I10" s="1440"/>
      <c r="J10" s="1440"/>
    </row>
    <row r="11" spans="2:13" ht="16.149999999999999" customHeight="1">
      <c r="B11" s="1436"/>
      <c r="C11" s="1436"/>
      <c r="D11" s="489" t="s">
        <v>176</v>
      </c>
      <c r="E11" s="490" t="str">
        <f>IFERROR(F11/SUM($F$7:$F$19,$F$24:$F$41)*100,"")</f>
        <v/>
      </c>
      <c r="F11" s="17"/>
      <c r="G11" s="17"/>
      <c r="H11" s="1441">
        <f t="shared" si="1"/>
        <v>0</v>
      </c>
      <c r="I11" s="1441"/>
      <c r="J11" s="1441"/>
    </row>
    <row r="12" spans="2:13" ht="16.149999999999999" customHeight="1">
      <c r="B12" s="1436"/>
      <c r="C12" s="1436"/>
      <c r="D12" s="489" t="s">
        <v>177</v>
      </c>
      <c r="E12" s="490" t="str">
        <f t="shared" si="0"/>
        <v/>
      </c>
      <c r="F12" s="17"/>
      <c r="G12" s="17"/>
      <c r="H12" s="1441">
        <f t="shared" si="1"/>
        <v>0</v>
      </c>
      <c r="I12" s="1441"/>
      <c r="J12" s="1441"/>
    </row>
    <row r="13" spans="2:13" ht="16.149999999999999" customHeight="1">
      <c r="B13" s="1436"/>
      <c r="C13" s="1436"/>
      <c r="D13" s="489" t="s">
        <v>178</v>
      </c>
      <c r="E13" s="490" t="str">
        <f t="shared" si="0"/>
        <v/>
      </c>
      <c r="F13" s="17"/>
      <c r="G13" s="17"/>
      <c r="H13" s="1441">
        <f t="shared" si="1"/>
        <v>0</v>
      </c>
      <c r="I13" s="1441"/>
      <c r="J13" s="1441"/>
    </row>
    <row r="14" spans="2:13" ht="16.149999999999999" customHeight="1">
      <c r="B14" s="1436"/>
      <c r="C14" s="1436"/>
      <c r="D14" s="491" t="s">
        <v>179</v>
      </c>
      <c r="E14" s="492" t="str">
        <f t="shared" si="0"/>
        <v/>
      </c>
      <c r="F14" s="18"/>
      <c r="G14" s="18"/>
      <c r="H14" s="1442">
        <f t="shared" si="1"/>
        <v>0</v>
      </c>
      <c r="I14" s="1442"/>
      <c r="J14" s="1442"/>
    </row>
    <row r="15" spans="2:13" ht="16.149999999999999" customHeight="1">
      <c r="B15" s="1436"/>
      <c r="C15" s="1444" t="s">
        <v>186</v>
      </c>
      <c r="D15" s="487" t="s">
        <v>180</v>
      </c>
      <c r="E15" s="488" t="str">
        <f t="shared" si="0"/>
        <v/>
      </c>
      <c r="F15" s="16"/>
      <c r="G15" s="16"/>
      <c r="H15" s="1440">
        <f t="shared" si="1"/>
        <v>0</v>
      </c>
      <c r="I15" s="1440"/>
      <c r="J15" s="1440"/>
    </row>
    <row r="16" spans="2:13" ht="16.149999999999999" customHeight="1">
      <c r="B16" s="1436"/>
      <c r="C16" s="1445"/>
      <c r="D16" s="491" t="s">
        <v>181</v>
      </c>
      <c r="E16" s="492" t="str">
        <f t="shared" si="0"/>
        <v/>
      </c>
      <c r="F16" s="18"/>
      <c r="G16" s="18"/>
      <c r="H16" s="1442">
        <f t="shared" si="1"/>
        <v>0</v>
      </c>
      <c r="I16" s="1442"/>
      <c r="J16" s="1442"/>
    </row>
    <row r="17" spans="2:10" ht="16.149999999999999" customHeight="1">
      <c r="B17" s="1436"/>
      <c r="C17" s="1436" t="s">
        <v>187</v>
      </c>
      <c r="D17" s="487" t="s">
        <v>182</v>
      </c>
      <c r="E17" s="488" t="str">
        <f t="shared" si="0"/>
        <v/>
      </c>
      <c r="F17" s="16"/>
      <c r="G17" s="16"/>
      <c r="H17" s="1440">
        <f t="shared" si="1"/>
        <v>0</v>
      </c>
      <c r="I17" s="1440"/>
      <c r="J17" s="1440"/>
    </row>
    <row r="18" spans="2:10" ht="16.149999999999999" customHeight="1">
      <c r="B18" s="1436"/>
      <c r="C18" s="1436"/>
      <c r="D18" s="489" t="s">
        <v>183</v>
      </c>
      <c r="E18" s="490" t="str">
        <f t="shared" si="0"/>
        <v/>
      </c>
      <c r="F18" s="17"/>
      <c r="G18" s="17"/>
      <c r="H18" s="1441">
        <f t="shared" si="1"/>
        <v>0</v>
      </c>
      <c r="I18" s="1441"/>
      <c r="J18" s="1441"/>
    </row>
    <row r="19" spans="2:10" ht="16.149999999999999" customHeight="1" thickBot="1">
      <c r="B19" s="1436"/>
      <c r="C19" s="1436"/>
      <c r="D19" s="491" t="s">
        <v>184</v>
      </c>
      <c r="E19" s="492" t="str">
        <f t="shared" si="0"/>
        <v/>
      </c>
      <c r="F19" s="18"/>
      <c r="G19" s="18"/>
      <c r="H19" s="1443">
        <f t="shared" si="1"/>
        <v>0</v>
      </c>
      <c r="I19" s="1443"/>
      <c r="J19" s="1443"/>
    </row>
    <row r="20" spans="2:10" ht="24" customHeight="1" thickBot="1">
      <c r="E20" s="481"/>
      <c r="F20" s="481"/>
      <c r="G20" s="481"/>
      <c r="H20" s="494" t="s">
        <v>277</v>
      </c>
      <c r="I20" s="1595">
        <f>SUM(H7:J19)</f>
        <v>0</v>
      </c>
      <c r="J20" s="1596"/>
    </row>
    <row r="22" spans="2:10" ht="25.5">
      <c r="B22" s="1436" t="s">
        <v>199</v>
      </c>
      <c r="C22" s="1437" t="s">
        <v>169</v>
      </c>
      <c r="D22" s="1437"/>
      <c r="E22" s="482" t="s">
        <v>170</v>
      </c>
      <c r="F22" s="483" t="s">
        <v>195</v>
      </c>
      <c r="G22" s="532" t="s">
        <v>196</v>
      </c>
      <c r="H22" s="1438" t="s">
        <v>197</v>
      </c>
      <c r="I22" s="1438"/>
      <c r="J22" s="1438"/>
    </row>
    <row r="23" spans="2:10" ht="18" customHeight="1">
      <c r="B23" s="1436"/>
      <c r="C23" s="1437"/>
      <c r="D23" s="1437"/>
      <c r="E23" s="484" t="s">
        <v>188</v>
      </c>
      <c r="F23" s="485" t="str">
        <f>F6</f>
        <v>kg/h</v>
      </c>
      <c r="G23" s="485" t="str">
        <f>G6</f>
        <v>MJ/kg</v>
      </c>
      <c r="H23" s="1439" t="s">
        <v>190</v>
      </c>
      <c r="I23" s="1439"/>
      <c r="J23" s="1439"/>
    </row>
    <row r="24" spans="2:10" ht="16.149999999999999" customHeight="1">
      <c r="B24" s="1436"/>
      <c r="C24" s="1446" t="s">
        <v>200</v>
      </c>
      <c r="D24" s="487" t="s">
        <v>205</v>
      </c>
      <c r="E24" s="488" t="str">
        <f t="shared" ref="E24:E41" si="2">IFERROR(F24/SUM($F$7:$F$19,$F$24:$F$41)*100,"")</f>
        <v/>
      </c>
      <c r="F24" s="16"/>
      <c r="G24" s="16"/>
      <c r="H24" s="1440">
        <f t="shared" ref="H24:H41" si="3">F24*G24</f>
        <v>0</v>
      </c>
      <c r="I24" s="1440"/>
      <c r="J24" s="1440"/>
    </row>
    <row r="25" spans="2:10" ht="16.149999999999999" customHeight="1">
      <c r="B25" s="1436"/>
      <c r="C25" s="1447"/>
      <c r="D25" s="489" t="s">
        <v>206</v>
      </c>
      <c r="E25" s="490" t="str">
        <f>IFERROR(F25/SUM($F$7:$F$19,$F$24:$F$41)*100,"")</f>
        <v/>
      </c>
      <c r="F25" s="17"/>
      <c r="G25" s="17"/>
      <c r="H25" s="1441">
        <f t="shared" si="3"/>
        <v>0</v>
      </c>
      <c r="I25" s="1441"/>
      <c r="J25" s="1441"/>
    </row>
    <row r="26" spans="2:10" ht="16.149999999999999" customHeight="1">
      <c r="B26" s="1436"/>
      <c r="C26" s="1447"/>
      <c r="D26" s="495" t="s">
        <v>207</v>
      </c>
      <c r="E26" s="490" t="str">
        <f>IFERROR(F26/SUM($F$7:$F$19,$F$24:$F$41)*100,"")</f>
        <v/>
      </c>
      <c r="F26" s="17"/>
      <c r="G26" s="17"/>
      <c r="H26" s="1443">
        <f>F26*G26</f>
        <v>0</v>
      </c>
      <c r="I26" s="1443"/>
      <c r="J26" s="1443"/>
    </row>
    <row r="27" spans="2:10" ht="16.149999999999999" customHeight="1">
      <c r="B27" s="1436"/>
      <c r="C27" s="1447"/>
      <c r="D27" s="489" t="s">
        <v>201</v>
      </c>
      <c r="E27" s="490" t="str">
        <f t="shared" si="2"/>
        <v/>
      </c>
      <c r="F27" s="17"/>
      <c r="G27" s="17"/>
      <c r="H27" s="1441">
        <f t="shared" si="3"/>
        <v>0</v>
      </c>
      <c r="I27" s="1441"/>
      <c r="J27" s="1441"/>
    </row>
    <row r="28" spans="2:10" ht="16.149999999999999" customHeight="1">
      <c r="B28" s="1436"/>
      <c r="C28" s="1447"/>
      <c r="D28" s="489" t="s">
        <v>208</v>
      </c>
      <c r="E28" s="490" t="str">
        <f t="shared" si="2"/>
        <v/>
      </c>
      <c r="F28" s="17"/>
      <c r="G28" s="17"/>
      <c r="H28" s="1441">
        <f t="shared" si="3"/>
        <v>0</v>
      </c>
      <c r="I28" s="1441"/>
      <c r="J28" s="1441"/>
    </row>
    <row r="29" spans="2:10" ht="16.149999999999999" customHeight="1">
      <c r="B29" s="1436"/>
      <c r="C29" s="1447"/>
      <c r="D29" s="489" t="s">
        <v>202</v>
      </c>
      <c r="E29" s="490" t="str">
        <f t="shared" si="2"/>
        <v/>
      </c>
      <c r="F29" s="17"/>
      <c r="G29" s="17"/>
      <c r="H29" s="1441">
        <f t="shared" si="3"/>
        <v>0</v>
      </c>
      <c r="I29" s="1441"/>
      <c r="J29" s="1441"/>
    </row>
    <row r="30" spans="2:10" ht="16.149999999999999" customHeight="1">
      <c r="B30" s="1436"/>
      <c r="C30" s="1447"/>
      <c r="D30" s="489" t="s">
        <v>204</v>
      </c>
      <c r="E30" s="490" t="str">
        <f t="shared" si="2"/>
        <v/>
      </c>
      <c r="F30" s="17"/>
      <c r="G30" s="17"/>
      <c r="H30" s="1441">
        <f t="shared" si="3"/>
        <v>0</v>
      </c>
      <c r="I30" s="1441"/>
      <c r="J30" s="1441"/>
    </row>
    <row r="31" spans="2:10" ht="16.149999999999999" customHeight="1">
      <c r="B31" s="1436"/>
      <c r="C31" s="1447"/>
      <c r="D31" s="489" t="s">
        <v>203</v>
      </c>
      <c r="E31" s="490" t="str">
        <f t="shared" si="2"/>
        <v/>
      </c>
      <c r="F31" s="17"/>
      <c r="G31" s="17"/>
      <c r="H31" s="1441">
        <f t="shared" si="3"/>
        <v>0</v>
      </c>
      <c r="I31" s="1441"/>
      <c r="J31" s="1441"/>
    </row>
    <row r="32" spans="2:10" ht="16.149999999999999" customHeight="1">
      <c r="B32" s="1436"/>
      <c r="C32" s="1447"/>
      <c r="D32" s="489" t="s">
        <v>209</v>
      </c>
      <c r="E32" s="490" t="str">
        <f t="shared" si="2"/>
        <v/>
      </c>
      <c r="F32" s="17"/>
      <c r="G32" s="17"/>
      <c r="H32" s="1441">
        <f t="shared" si="3"/>
        <v>0</v>
      </c>
      <c r="I32" s="1441"/>
      <c r="J32" s="1441"/>
    </row>
    <row r="33" spans="2:13" ht="16.149999999999999" customHeight="1">
      <c r="B33" s="1436"/>
      <c r="C33" s="1448"/>
      <c r="D33" s="491" t="s">
        <v>210</v>
      </c>
      <c r="E33" s="492" t="str">
        <f t="shared" si="2"/>
        <v/>
      </c>
      <c r="F33" s="18"/>
      <c r="G33" s="18"/>
      <c r="H33" s="1442">
        <f t="shared" si="3"/>
        <v>0</v>
      </c>
      <c r="I33" s="1442"/>
      <c r="J33" s="1442"/>
    </row>
    <row r="34" spans="2:13" ht="16.149999999999999" customHeight="1">
      <c r="B34" s="1436"/>
      <c r="C34" s="1444" t="s">
        <v>211</v>
      </c>
      <c r="D34" s="487" t="s">
        <v>212</v>
      </c>
      <c r="E34" s="488" t="str">
        <f t="shared" si="2"/>
        <v/>
      </c>
      <c r="F34" s="16"/>
      <c r="G34" s="16"/>
      <c r="H34" s="1440">
        <f t="shared" si="3"/>
        <v>0</v>
      </c>
      <c r="I34" s="1440"/>
      <c r="J34" s="1440"/>
    </row>
    <row r="35" spans="2:13" ht="16.149999999999999" customHeight="1">
      <c r="B35" s="1436"/>
      <c r="C35" s="1445"/>
      <c r="D35" s="491" t="s">
        <v>213</v>
      </c>
      <c r="E35" s="492" t="str">
        <f t="shared" si="2"/>
        <v/>
      </c>
      <c r="F35" s="18"/>
      <c r="G35" s="18"/>
      <c r="H35" s="1442">
        <f t="shared" si="3"/>
        <v>0</v>
      </c>
      <c r="I35" s="1442"/>
      <c r="J35" s="1442"/>
    </row>
    <row r="36" spans="2:13" ht="16.149999999999999" customHeight="1">
      <c r="B36" s="1436"/>
      <c r="C36" s="1446" t="s">
        <v>186</v>
      </c>
      <c r="D36" s="487" t="s">
        <v>215</v>
      </c>
      <c r="E36" s="488" t="str">
        <f t="shared" si="2"/>
        <v/>
      </c>
      <c r="F36" s="16"/>
      <c r="G36" s="16"/>
      <c r="H36" s="1440">
        <f t="shared" si="3"/>
        <v>0</v>
      </c>
      <c r="I36" s="1440"/>
      <c r="J36" s="1440"/>
    </row>
    <row r="37" spans="2:13" ht="16.149999999999999" customHeight="1">
      <c r="B37" s="1436"/>
      <c r="C37" s="1453"/>
      <c r="D37" s="489" t="s">
        <v>216</v>
      </c>
      <c r="E37" s="490" t="str">
        <f t="shared" si="2"/>
        <v/>
      </c>
      <c r="F37" s="17"/>
      <c r="G37" s="17"/>
      <c r="H37" s="1441">
        <f t="shared" si="3"/>
        <v>0</v>
      </c>
      <c r="I37" s="1441"/>
      <c r="J37" s="1441"/>
    </row>
    <row r="38" spans="2:13" ht="16.149999999999999" customHeight="1">
      <c r="B38" s="1436"/>
      <c r="C38" s="1453"/>
      <c r="D38" s="489" t="s">
        <v>217</v>
      </c>
      <c r="E38" s="490" t="str">
        <f t="shared" si="2"/>
        <v/>
      </c>
      <c r="F38" s="17"/>
      <c r="G38" s="17"/>
      <c r="H38" s="1441">
        <f t="shared" si="3"/>
        <v>0</v>
      </c>
      <c r="I38" s="1441"/>
      <c r="J38" s="1441"/>
    </row>
    <row r="39" spans="2:13" ht="16.149999999999999" customHeight="1">
      <c r="B39" s="1436"/>
      <c r="C39" s="1454"/>
      <c r="D39" s="491" t="s">
        <v>218</v>
      </c>
      <c r="E39" s="492" t="str">
        <f t="shared" si="2"/>
        <v/>
      </c>
      <c r="F39" s="18"/>
      <c r="G39" s="18"/>
      <c r="H39" s="1442">
        <f t="shared" si="3"/>
        <v>0</v>
      </c>
      <c r="I39" s="1442"/>
      <c r="J39" s="1442"/>
    </row>
    <row r="40" spans="2:13" ht="16.149999999999999" customHeight="1">
      <c r="B40" s="1436"/>
      <c r="C40" s="1455" t="s">
        <v>187</v>
      </c>
      <c r="D40" s="487" t="s">
        <v>214</v>
      </c>
      <c r="E40" s="488" t="str">
        <f t="shared" si="2"/>
        <v/>
      </c>
      <c r="F40" s="16"/>
      <c r="G40" s="16"/>
      <c r="H40" s="1440">
        <f t="shared" si="3"/>
        <v>0</v>
      </c>
      <c r="I40" s="1440"/>
      <c r="J40" s="1440"/>
    </row>
    <row r="41" spans="2:13" ht="16.149999999999999" customHeight="1" thickBot="1">
      <c r="B41" s="1436"/>
      <c r="C41" s="1456"/>
      <c r="D41" s="491" t="s">
        <v>184</v>
      </c>
      <c r="E41" s="492" t="str">
        <f t="shared" si="2"/>
        <v/>
      </c>
      <c r="F41" s="18"/>
      <c r="G41" s="18"/>
      <c r="H41" s="1443">
        <f t="shared" si="3"/>
        <v>0</v>
      </c>
      <c r="I41" s="1443"/>
      <c r="J41" s="1443"/>
    </row>
    <row r="42" spans="2:13" ht="7.5" customHeight="1">
      <c r="B42" s="496"/>
      <c r="C42" s="497"/>
      <c r="D42" s="498"/>
      <c r="E42" s="499"/>
      <c r="F42" s="499"/>
      <c r="G42" s="499"/>
      <c r="H42" s="1457" t="s">
        <v>278</v>
      </c>
      <c r="I42" s="1599">
        <f>SUM(H24:J41)</f>
        <v>0</v>
      </c>
      <c r="J42" s="1600"/>
    </row>
    <row r="43" spans="2:13" ht="18" customHeight="1" thickBot="1">
      <c r="C43" s="1181" t="s">
        <v>219</v>
      </c>
      <c r="D43" s="1182"/>
      <c r="E43" s="533">
        <f>SUM(E7:E19,E24:E41)</f>
        <v>0</v>
      </c>
      <c r="F43" s="501"/>
      <c r="G43" s="501"/>
      <c r="H43" s="1458"/>
      <c r="I43" s="1601"/>
      <c r="J43" s="1602"/>
    </row>
    <row r="44" spans="2:13" ht="4.1500000000000004" customHeight="1"/>
    <row r="46" spans="2:13" ht="24" customHeight="1" thickBot="1">
      <c r="B46" s="1067" t="s">
        <v>223</v>
      </c>
      <c r="C46" s="1067"/>
      <c r="D46" s="1067"/>
      <c r="G46" s="1463" t="s">
        <v>222</v>
      </c>
      <c r="H46" s="1463"/>
      <c r="I46" s="1463"/>
      <c r="J46" s="1463"/>
    </row>
    <row r="47" spans="2:13" ht="24" customHeight="1" thickTop="1" thickBot="1">
      <c r="G47" s="502" t="s">
        <v>221</v>
      </c>
      <c r="H47" s="1597">
        <f>IF(I20=0,0,I20/(I20+I42)*100)</f>
        <v>0</v>
      </c>
      <c r="I47" s="1598"/>
      <c r="J47" s="503" t="s">
        <v>188</v>
      </c>
      <c r="M47" s="6" t="s">
        <v>258</v>
      </c>
    </row>
    <row r="48" spans="2:13" ht="14.25" thickTop="1">
      <c r="B48" s="1" t="s">
        <v>2276</v>
      </c>
    </row>
  </sheetData>
  <sheetProtection algorithmName="SHA-512" hashValue="Rp4Dclyb7bxxGiTo/OPpfMW3JfnX143EQ4b740G92ofLQtaOK3Oxmlc8+r1Ezn4GVktE2wuwEflB95Bl+WPv0w==" saltValue="yBLL2RQN+9T4gh9ScMd7Ig==" spinCount="100000" sheet="1" formatCells="0" selectLockedCells="1"/>
  <mergeCells count="55">
    <mergeCell ref="C43:D43"/>
    <mergeCell ref="H47:I47"/>
    <mergeCell ref="G46:J46"/>
    <mergeCell ref="B46:D46"/>
    <mergeCell ref="H28:J28"/>
    <mergeCell ref="H29:J29"/>
    <mergeCell ref="C24:C33"/>
    <mergeCell ref="H36:J36"/>
    <mergeCell ref="H37:J37"/>
    <mergeCell ref="H38:J38"/>
    <mergeCell ref="C36:C39"/>
    <mergeCell ref="H42:H43"/>
    <mergeCell ref="I42:J43"/>
    <mergeCell ref="C34:C35"/>
    <mergeCell ref="H34:J34"/>
    <mergeCell ref="H35:J35"/>
    <mergeCell ref="C40:C41"/>
    <mergeCell ref="H40:J40"/>
    <mergeCell ref="H39:J39"/>
    <mergeCell ref="H41:J41"/>
    <mergeCell ref="H24:J24"/>
    <mergeCell ref="H25:J25"/>
    <mergeCell ref="H26:J26"/>
    <mergeCell ref="H27:J27"/>
    <mergeCell ref="H30:J30"/>
    <mergeCell ref="H31:J31"/>
    <mergeCell ref="H32:J32"/>
    <mergeCell ref="H33:J33"/>
    <mergeCell ref="H18:J18"/>
    <mergeCell ref="H19:J19"/>
    <mergeCell ref="B3:J3"/>
    <mergeCell ref="I20:J20"/>
    <mergeCell ref="H5:J5"/>
    <mergeCell ref="H6:J6"/>
    <mergeCell ref="H7:J7"/>
    <mergeCell ref="H8:J8"/>
    <mergeCell ref="H9:J9"/>
    <mergeCell ref="H10:J10"/>
    <mergeCell ref="C7:C9"/>
    <mergeCell ref="B22:B41"/>
    <mergeCell ref="C22:D23"/>
    <mergeCell ref="H22:J22"/>
    <mergeCell ref="H23:J23"/>
    <mergeCell ref="H11:J11"/>
    <mergeCell ref="H12:J12"/>
    <mergeCell ref="H13:J13"/>
    <mergeCell ref="H14:J14"/>
    <mergeCell ref="H15:J15"/>
    <mergeCell ref="H16:J16"/>
    <mergeCell ref="C10:C14"/>
    <mergeCell ref="C15:C16"/>
    <mergeCell ref="C17:C19"/>
    <mergeCell ref="B5:B19"/>
    <mergeCell ref="C5:D6"/>
    <mergeCell ref="H17:J17"/>
  </mergeCells>
  <phoneticPr fontId="37"/>
  <dataValidations count="1">
    <dataValidation type="list" allowBlank="1" showInputMessage="1" showErrorMessage="1" sqref="F6" xr:uid="{00000000-0002-0000-1300-000000000000}">
      <formula1>"kg/h,MJ/N㎥"</formula1>
    </dataValidation>
  </dataValidations>
  <pageMargins left="0.70866141732283472" right="0.70866141732283472" top="0.74803149606299213" bottom="0.74803149606299213" header="0.31496062992125984" footer="0.31496062992125984"/>
  <pageSetup paperSize="9" orientation="portrait" blackAndWhite="1"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B1:M50"/>
  <sheetViews>
    <sheetView view="pageBreakPreview" zoomScale="115" zoomScaleNormal="100" zoomScaleSheetLayoutView="115" workbookViewId="0">
      <selection activeCell="K3" sqref="K3:L3"/>
    </sheetView>
  </sheetViews>
  <sheetFormatPr defaultColWidth="9" defaultRowHeight="13.5"/>
  <cols>
    <col min="1" max="1" width="1.25" style="1" customWidth="1"/>
    <col min="2" max="2" width="3.625" style="1" customWidth="1"/>
    <col min="3" max="3" width="4.625" style="1" customWidth="1"/>
    <col min="4" max="4" width="18.25" style="1" customWidth="1"/>
    <col min="5" max="5" width="7.75" style="1" customWidth="1"/>
    <col min="6" max="6" width="15.625" style="1" customWidth="1"/>
    <col min="7" max="7" width="16.375" style="1" customWidth="1"/>
    <col min="8" max="10" width="5.125" style="1" customWidth="1"/>
    <col min="11" max="11" width="0.75" style="1" customWidth="1"/>
    <col min="12" max="12" width="2.625" style="1" customWidth="1"/>
    <col min="13" max="16384" width="9" style="1"/>
  </cols>
  <sheetData>
    <row r="1" spans="2:13">
      <c r="B1" s="329" t="s">
        <v>3034</v>
      </c>
      <c r="C1" s="329"/>
    </row>
    <row r="2" spans="2:13" ht="6" customHeight="1"/>
    <row r="3" spans="2:13" ht="21" customHeight="1">
      <c r="B3" s="1067" t="s">
        <v>224</v>
      </c>
      <c r="C3" s="1067"/>
      <c r="D3" s="1067"/>
      <c r="E3" s="1067"/>
      <c r="F3" s="1067"/>
      <c r="G3" s="1067"/>
      <c r="H3" s="1067"/>
      <c r="I3" s="1067"/>
      <c r="J3" s="1067"/>
    </row>
    <row r="4" spans="2:13" ht="7.5" customHeight="1">
      <c r="B4" s="3"/>
      <c r="C4" s="3"/>
    </row>
    <row r="5" spans="2:13" ht="28.15" customHeight="1">
      <c r="B5" s="1436" t="s">
        <v>168</v>
      </c>
      <c r="C5" s="1437" t="s">
        <v>169</v>
      </c>
      <c r="D5" s="1437"/>
      <c r="E5" s="482" t="s">
        <v>170</v>
      </c>
      <c r="F5" s="483" t="s">
        <v>225</v>
      </c>
      <c r="G5" s="532" t="s">
        <v>226</v>
      </c>
      <c r="H5" s="1438" t="s">
        <v>227</v>
      </c>
      <c r="I5" s="1438"/>
      <c r="J5" s="1438"/>
    </row>
    <row r="6" spans="2:13" ht="15" customHeight="1">
      <c r="B6" s="1436"/>
      <c r="C6" s="1437"/>
      <c r="D6" s="1437"/>
      <c r="E6" s="484" t="s">
        <v>188</v>
      </c>
      <c r="F6" s="19" t="s">
        <v>189</v>
      </c>
      <c r="G6" s="485" t="str">
        <f>IF(F6="kg/h","MJ/kg","MJ/N㎥")</f>
        <v>MJ/kg</v>
      </c>
      <c r="H6" s="1439" t="s">
        <v>190</v>
      </c>
      <c r="I6" s="1439"/>
      <c r="J6" s="1439"/>
      <c r="M6" s="486" t="s">
        <v>279</v>
      </c>
    </row>
    <row r="7" spans="2:13" ht="16.149999999999999" customHeight="1">
      <c r="B7" s="1436"/>
      <c r="C7" s="1436" t="s">
        <v>171</v>
      </c>
      <c r="D7" s="487" t="s">
        <v>172</v>
      </c>
      <c r="E7" s="488" t="str">
        <f>IFERROR(F7/SUM($F$7:$F$19,$F$24:$F$41)*100,"")</f>
        <v/>
      </c>
      <c r="F7" s="16"/>
      <c r="G7" s="16"/>
      <c r="H7" s="1440">
        <f>F7*G7</f>
        <v>0</v>
      </c>
      <c r="I7" s="1440"/>
      <c r="J7" s="1440"/>
    </row>
    <row r="8" spans="2:13" ht="16.149999999999999" customHeight="1">
      <c r="B8" s="1436"/>
      <c r="C8" s="1436"/>
      <c r="D8" s="489" t="s">
        <v>173</v>
      </c>
      <c r="E8" s="490" t="str">
        <f t="shared" ref="E8:E19" si="0">IFERROR(F8/SUM($F$7:$F$19,$F$24:$F$41)*100,"")</f>
        <v/>
      </c>
      <c r="F8" s="17"/>
      <c r="G8" s="17"/>
      <c r="H8" s="1441">
        <f t="shared" ref="H8:H19" si="1">F8*G8</f>
        <v>0</v>
      </c>
      <c r="I8" s="1441"/>
      <c r="J8" s="1441"/>
    </row>
    <row r="9" spans="2:13" ht="16.149999999999999" customHeight="1">
      <c r="B9" s="1436"/>
      <c r="C9" s="1436"/>
      <c r="D9" s="491" t="s">
        <v>174</v>
      </c>
      <c r="E9" s="492" t="str">
        <f t="shared" si="0"/>
        <v/>
      </c>
      <c r="F9" s="18"/>
      <c r="G9" s="18"/>
      <c r="H9" s="1442">
        <f t="shared" si="1"/>
        <v>0</v>
      </c>
      <c r="I9" s="1442"/>
      <c r="J9" s="1442"/>
    </row>
    <row r="10" spans="2:13" ht="16.149999999999999" customHeight="1">
      <c r="B10" s="1436"/>
      <c r="C10" s="1436" t="s">
        <v>185</v>
      </c>
      <c r="D10" s="487" t="s">
        <v>175</v>
      </c>
      <c r="E10" s="488" t="str">
        <f t="shared" si="0"/>
        <v/>
      </c>
      <c r="F10" s="16"/>
      <c r="G10" s="16"/>
      <c r="H10" s="1440">
        <f t="shared" si="1"/>
        <v>0</v>
      </c>
      <c r="I10" s="1440"/>
      <c r="J10" s="1440"/>
    </row>
    <row r="11" spans="2:13" ht="16.149999999999999" customHeight="1">
      <c r="B11" s="1436"/>
      <c r="C11" s="1436"/>
      <c r="D11" s="489" t="s">
        <v>176</v>
      </c>
      <c r="E11" s="490" t="str">
        <f t="shared" si="0"/>
        <v/>
      </c>
      <c r="F11" s="17"/>
      <c r="G11" s="17"/>
      <c r="H11" s="1441">
        <f t="shared" si="1"/>
        <v>0</v>
      </c>
      <c r="I11" s="1441"/>
      <c r="J11" s="1441"/>
    </row>
    <row r="12" spans="2:13" ht="16.149999999999999" customHeight="1">
      <c r="B12" s="1436"/>
      <c r="C12" s="1436"/>
      <c r="D12" s="489" t="s">
        <v>177</v>
      </c>
      <c r="E12" s="490" t="str">
        <f t="shared" si="0"/>
        <v/>
      </c>
      <c r="F12" s="17"/>
      <c r="G12" s="17"/>
      <c r="H12" s="1441">
        <f t="shared" si="1"/>
        <v>0</v>
      </c>
      <c r="I12" s="1441"/>
      <c r="J12" s="1441"/>
    </row>
    <row r="13" spans="2:13" ht="16.149999999999999" customHeight="1">
      <c r="B13" s="1436"/>
      <c r="C13" s="1436"/>
      <c r="D13" s="489" t="s">
        <v>178</v>
      </c>
      <c r="E13" s="490" t="str">
        <f t="shared" si="0"/>
        <v/>
      </c>
      <c r="F13" s="17"/>
      <c r="G13" s="17"/>
      <c r="H13" s="1441">
        <f t="shared" si="1"/>
        <v>0</v>
      </c>
      <c r="I13" s="1441"/>
      <c r="J13" s="1441"/>
    </row>
    <row r="14" spans="2:13" ht="16.149999999999999" customHeight="1">
      <c r="B14" s="1436"/>
      <c r="C14" s="1436"/>
      <c r="D14" s="491" t="s">
        <v>179</v>
      </c>
      <c r="E14" s="492" t="str">
        <f t="shared" si="0"/>
        <v/>
      </c>
      <c r="F14" s="18"/>
      <c r="G14" s="18"/>
      <c r="H14" s="1442">
        <f t="shared" si="1"/>
        <v>0</v>
      </c>
      <c r="I14" s="1442"/>
      <c r="J14" s="1442"/>
    </row>
    <row r="15" spans="2:13" ht="16.149999999999999" customHeight="1">
      <c r="B15" s="1436"/>
      <c r="C15" s="1444" t="s">
        <v>186</v>
      </c>
      <c r="D15" s="487" t="s">
        <v>180</v>
      </c>
      <c r="E15" s="488" t="str">
        <f t="shared" si="0"/>
        <v/>
      </c>
      <c r="F15" s="16"/>
      <c r="G15" s="16"/>
      <c r="H15" s="1440">
        <f t="shared" si="1"/>
        <v>0</v>
      </c>
      <c r="I15" s="1440"/>
      <c r="J15" s="1440"/>
    </row>
    <row r="16" spans="2:13" ht="16.149999999999999" customHeight="1">
      <c r="B16" s="1436"/>
      <c r="C16" s="1445"/>
      <c r="D16" s="491" t="s">
        <v>181</v>
      </c>
      <c r="E16" s="492" t="str">
        <f t="shared" si="0"/>
        <v/>
      </c>
      <c r="F16" s="18"/>
      <c r="G16" s="18"/>
      <c r="H16" s="1442">
        <f t="shared" si="1"/>
        <v>0</v>
      </c>
      <c r="I16" s="1442"/>
      <c r="J16" s="1442"/>
    </row>
    <row r="17" spans="2:10" ht="16.149999999999999" customHeight="1">
      <c r="B17" s="1436"/>
      <c r="C17" s="1436" t="s">
        <v>187</v>
      </c>
      <c r="D17" s="487" t="s">
        <v>182</v>
      </c>
      <c r="E17" s="488" t="str">
        <f t="shared" si="0"/>
        <v/>
      </c>
      <c r="F17" s="16"/>
      <c r="G17" s="16"/>
      <c r="H17" s="1440">
        <f t="shared" si="1"/>
        <v>0</v>
      </c>
      <c r="I17" s="1440"/>
      <c r="J17" s="1440"/>
    </row>
    <row r="18" spans="2:10" ht="16.149999999999999" customHeight="1">
      <c r="B18" s="1436"/>
      <c r="C18" s="1436"/>
      <c r="D18" s="489" t="s">
        <v>183</v>
      </c>
      <c r="E18" s="490" t="str">
        <f t="shared" si="0"/>
        <v/>
      </c>
      <c r="F18" s="17"/>
      <c r="G18" s="17"/>
      <c r="H18" s="1441">
        <f t="shared" si="1"/>
        <v>0</v>
      </c>
      <c r="I18" s="1441"/>
      <c r="J18" s="1441"/>
    </row>
    <row r="19" spans="2:10" ht="16.149999999999999" customHeight="1" thickBot="1">
      <c r="B19" s="1436"/>
      <c r="C19" s="1436"/>
      <c r="D19" s="491" t="s">
        <v>184</v>
      </c>
      <c r="E19" s="492" t="str">
        <f t="shared" si="0"/>
        <v/>
      </c>
      <c r="F19" s="18"/>
      <c r="G19" s="18"/>
      <c r="H19" s="1443">
        <f t="shared" si="1"/>
        <v>0</v>
      </c>
      <c r="I19" s="1443"/>
      <c r="J19" s="1443"/>
    </row>
    <row r="20" spans="2:10" ht="24" customHeight="1" thickBot="1">
      <c r="E20" s="481"/>
      <c r="F20" s="481"/>
      <c r="G20" s="481"/>
      <c r="H20" s="494" t="s">
        <v>194</v>
      </c>
      <c r="I20" s="1604">
        <f>SUM(H7:J19)</f>
        <v>0</v>
      </c>
      <c r="J20" s="1605"/>
    </row>
    <row r="21" spans="2:10" ht="9" customHeight="1"/>
    <row r="22" spans="2:10" ht="28.15" customHeight="1">
      <c r="B22" s="1436" t="s">
        <v>199</v>
      </c>
      <c r="C22" s="1437" t="s">
        <v>169</v>
      </c>
      <c r="D22" s="1437"/>
      <c r="E22" s="482" t="s">
        <v>170</v>
      </c>
      <c r="F22" s="532" t="s">
        <v>228</v>
      </c>
      <c r="G22" s="532" t="s">
        <v>229</v>
      </c>
      <c r="H22" s="1603" t="s">
        <v>230</v>
      </c>
      <c r="I22" s="1603"/>
      <c r="J22" s="1603"/>
    </row>
    <row r="23" spans="2:10" ht="18" customHeight="1">
      <c r="B23" s="1436"/>
      <c r="C23" s="1437"/>
      <c r="D23" s="1437"/>
      <c r="E23" s="484" t="s">
        <v>188</v>
      </c>
      <c r="F23" s="485" t="str">
        <f>F6</f>
        <v>kg/h</v>
      </c>
      <c r="G23" s="485" t="str">
        <f>G6</f>
        <v>MJ/kg</v>
      </c>
      <c r="H23" s="1439" t="s">
        <v>190</v>
      </c>
      <c r="I23" s="1439"/>
      <c r="J23" s="1439"/>
    </row>
    <row r="24" spans="2:10" ht="16.149999999999999" customHeight="1">
      <c r="B24" s="1436"/>
      <c r="C24" s="1446" t="s">
        <v>200</v>
      </c>
      <c r="D24" s="487" t="s">
        <v>205</v>
      </c>
      <c r="E24" s="488" t="str">
        <f t="shared" ref="E24:E41" si="2">IFERROR(F24/SUM($F$7:$F$19,$F$24:$F$41)*100,"")</f>
        <v/>
      </c>
      <c r="F24" s="16"/>
      <c r="G24" s="16"/>
      <c r="H24" s="1440">
        <f t="shared" ref="H24:H41" si="3">F24*G24</f>
        <v>0</v>
      </c>
      <c r="I24" s="1440"/>
      <c r="J24" s="1440"/>
    </row>
    <row r="25" spans="2:10" ht="16.149999999999999" customHeight="1">
      <c r="B25" s="1436"/>
      <c r="C25" s="1447"/>
      <c r="D25" s="489" t="s">
        <v>206</v>
      </c>
      <c r="E25" s="490" t="str">
        <f t="shared" si="2"/>
        <v/>
      </c>
      <c r="F25" s="17"/>
      <c r="G25" s="17"/>
      <c r="H25" s="1441">
        <f t="shared" si="3"/>
        <v>0</v>
      </c>
      <c r="I25" s="1441"/>
      <c r="J25" s="1441"/>
    </row>
    <row r="26" spans="2:10" ht="16.149999999999999" customHeight="1">
      <c r="B26" s="1436"/>
      <c r="C26" s="1447"/>
      <c r="D26" s="495" t="s">
        <v>207</v>
      </c>
      <c r="E26" s="493" t="str">
        <f t="shared" si="2"/>
        <v/>
      </c>
      <c r="F26" s="17"/>
      <c r="G26" s="17"/>
      <c r="H26" s="1443">
        <f t="shared" si="3"/>
        <v>0</v>
      </c>
      <c r="I26" s="1443"/>
      <c r="J26" s="1443"/>
    </row>
    <row r="27" spans="2:10" ht="16.149999999999999" customHeight="1">
      <c r="B27" s="1436"/>
      <c r="C27" s="1447"/>
      <c r="D27" s="489" t="s">
        <v>201</v>
      </c>
      <c r="E27" s="490" t="str">
        <f t="shared" si="2"/>
        <v/>
      </c>
      <c r="F27" s="17"/>
      <c r="G27" s="17"/>
      <c r="H27" s="1441">
        <f t="shared" si="3"/>
        <v>0</v>
      </c>
      <c r="I27" s="1441"/>
      <c r="J27" s="1441"/>
    </row>
    <row r="28" spans="2:10" ht="16.149999999999999" customHeight="1">
      <c r="B28" s="1436"/>
      <c r="C28" s="1447"/>
      <c r="D28" s="489" t="s">
        <v>208</v>
      </c>
      <c r="E28" s="490" t="str">
        <f t="shared" si="2"/>
        <v/>
      </c>
      <c r="F28" s="17"/>
      <c r="G28" s="17"/>
      <c r="H28" s="1441">
        <f t="shared" si="3"/>
        <v>0</v>
      </c>
      <c r="I28" s="1441"/>
      <c r="J28" s="1441"/>
    </row>
    <row r="29" spans="2:10" ht="16.149999999999999" customHeight="1">
      <c r="B29" s="1436"/>
      <c r="C29" s="1447"/>
      <c r="D29" s="489" t="s">
        <v>202</v>
      </c>
      <c r="E29" s="490" t="str">
        <f t="shared" si="2"/>
        <v/>
      </c>
      <c r="F29" s="17"/>
      <c r="G29" s="17"/>
      <c r="H29" s="1441">
        <f t="shared" si="3"/>
        <v>0</v>
      </c>
      <c r="I29" s="1441"/>
      <c r="J29" s="1441"/>
    </row>
    <row r="30" spans="2:10" ht="16.149999999999999" customHeight="1">
      <c r="B30" s="1436"/>
      <c r="C30" s="1447"/>
      <c r="D30" s="489" t="s">
        <v>204</v>
      </c>
      <c r="E30" s="490" t="str">
        <f t="shared" si="2"/>
        <v/>
      </c>
      <c r="F30" s="17"/>
      <c r="G30" s="17"/>
      <c r="H30" s="1441">
        <f t="shared" si="3"/>
        <v>0</v>
      </c>
      <c r="I30" s="1441"/>
      <c r="J30" s="1441"/>
    </row>
    <row r="31" spans="2:10" ht="16.149999999999999" customHeight="1">
      <c r="B31" s="1436"/>
      <c r="C31" s="1447"/>
      <c r="D31" s="489" t="s">
        <v>203</v>
      </c>
      <c r="E31" s="490" t="str">
        <f t="shared" si="2"/>
        <v/>
      </c>
      <c r="F31" s="17"/>
      <c r="G31" s="17"/>
      <c r="H31" s="1441">
        <f t="shared" si="3"/>
        <v>0</v>
      </c>
      <c r="I31" s="1441"/>
      <c r="J31" s="1441"/>
    </row>
    <row r="32" spans="2:10" ht="16.149999999999999" customHeight="1">
      <c r="B32" s="1436"/>
      <c r="C32" s="1447"/>
      <c r="D32" s="489" t="s">
        <v>209</v>
      </c>
      <c r="E32" s="490" t="str">
        <f t="shared" si="2"/>
        <v/>
      </c>
      <c r="F32" s="17"/>
      <c r="G32" s="17"/>
      <c r="H32" s="1441">
        <f t="shared" si="3"/>
        <v>0</v>
      </c>
      <c r="I32" s="1441"/>
      <c r="J32" s="1441"/>
    </row>
    <row r="33" spans="2:13" ht="16.149999999999999" customHeight="1">
      <c r="B33" s="1436"/>
      <c r="C33" s="1448"/>
      <c r="D33" s="491" t="s">
        <v>210</v>
      </c>
      <c r="E33" s="492" t="str">
        <f t="shared" si="2"/>
        <v/>
      </c>
      <c r="F33" s="18"/>
      <c r="G33" s="18"/>
      <c r="H33" s="1442">
        <f t="shared" si="3"/>
        <v>0</v>
      </c>
      <c r="I33" s="1442"/>
      <c r="J33" s="1442"/>
    </row>
    <row r="34" spans="2:13" ht="16.149999999999999" customHeight="1">
      <c r="B34" s="1436"/>
      <c r="C34" s="1444" t="s">
        <v>211</v>
      </c>
      <c r="D34" s="487" t="s">
        <v>212</v>
      </c>
      <c r="E34" s="488" t="str">
        <f t="shared" si="2"/>
        <v/>
      </c>
      <c r="F34" s="16"/>
      <c r="G34" s="16"/>
      <c r="H34" s="1440">
        <f t="shared" si="3"/>
        <v>0</v>
      </c>
      <c r="I34" s="1440"/>
      <c r="J34" s="1440"/>
    </row>
    <row r="35" spans="2:13" ht="16.149999999999999" customHeight="1">
      <c r="B35" s="1436"/>
      <c r="C35" s="1445"/>
      <c r="D35" s="491" t="s">
        <v>213</v>
      </c>
      <c r="E35" s="492" t="str">
        <f t="shared" si="2"/>
        <v/>
      </c>
      <c r="F35" s="18"/>
      <c r="G35" s="18"/>
      <c r="H35" s="1442">
        <f t="shared" si="3"/>
        <v>0</v>
      </c>
      <c r="I35" s="1442"/>
      <c r="J35" s="1442"/>
    </row>
    <row r="36" spans="2:13" ht="16.149999999999999" customHeight="1">
      <c r="B36" s="1436"/>
      <c r="C36" s="1446" t="s">
        <v>186</v>
      </c>
      <c r="D36" s="487" t="s">
        <v>215</v>
      </c>
      <c r="E36" s="488" t="str">
        <f t="shared" si="2"/>
        <v/>
      </c>
      <c r="F36" s="16"/>
      <c r="G36" s="16"/>
      <c r="H36" s="1440">
        <f t="shared" si="3"/>
        <v>0</v>
      </c>
      <c r="I36" s="1440"/>
      <c r="J36" s="1440"/>
    </row>
    <row r="37" spans="2:13" ht="16.149999999999999" customHeight="1">
      <c r="B37" s="1436"/>
      <c r="C37" s="1453"/>
      <c r="D37" s="489" t="s">
        <v>216</v>
      </c>
      <c r="E37" s="490" t="str">
        <f t="shared" si="2"/>
        <v/>
      </c>
      <c r="F37" s="17"/>
      <c r="G37" s="17"/>
      <c r="H37" s="1441">
        <f t="shared" si="3"/>
        <v>0</v>
      </c>
      <c r="I37" s="1441"/>
      <c r="J37" s="1441"/>
    </row>
    <row r="38" spans="2:13" ht="16.149999999999999" customHeight="1">
      <c r="B38" s="1436"/>
      <c r="C38" s="1453"/>
      <c r="D38" s="489" t="s">
        <v>217</v>
      </c>
      <c r="E38" s="490" t="str">
        <f t="shared" si="2"/>
        <v/>
      </c>
      <c r="F38" s="17"/>
      <c r="G38" s="17"/>
      <c r="H38" s="1441">
        <f t="shared" si="3"/>
        <v>0</v>
      </c>
      <c r="I38" s="1441"/>
      <c r="J38" s="1441"/>
    </row>
    <row r="39" spans="2:13" ht="16.149999999999999" customHeight="1">
      <c r="B39" s="1436"/>
      <c r="C39" s="1454"/>
      <c r="D39" s="491" t="s">
        <v>218</v>
      </c>
      <c r="E39" s="492" t="str">
        <f t="shared" si="2"/>
        <v/>
      </c>
      <c r="F39" s="18"/>
      <c r="G39" s="18"/>
      <c r="H39" s="1442">
        <f t="shared" si="3"/>
        <v>0</v>
      </c>
      <c r="I39" s="1442"/>
      <c r="J39" s="1442"/>
    </row>
    <row r="40" spans="2:13" ht="16.149999999999999" customHeight="1">
      <c r="B40" s="1436"/>
      <c r="C40" s="1455" t="s">
        <v>187</v>
      </c>
      <c r="D40" s="487" t="s">
        <v>214</v>
      </c>
      <c r="E40" s="488" t="str">
        <f t="shared" si="2"/>
        <v/>
      </c>
      <c r="F40" s="16"/>
      <c r="G40" s="16"/>
      <c r="H40" s="1440">
        <f t="shared" si="3"/>
        <v>0</v>
      </c>
      <c r="I40" s="1440"/>
      <c r="J40" s="1440"/>
    </row>
    <row r="41" spans="2:13" ht="16.149999999999999" customHeight="1" thickBot="1">
      <c r="B41" s="1436"/>
      <c r="C41" s="1456"/>
      <c r="D41" s="491" t="s">
        <v>184</v>
      </c>
      <c r="E41" s="492" t="str">
        <f t="shared" si="2"/>
        <v/>
      </c>
      <c r="F41" s="18"/>
      <c r="G41" s="18"/>
      <c r="H41" s="1443">
        <f t="shared" si="3"/>
        <v>0</v>
      </c>
      <c r="I41" s="1443"/>
      <c r="J41" s="1443"/>
    </row>
    <row r="42" spans="2:13" ht="7.5" customHeight="1">
      <c r="B42" s="496"/>
      <c r="C42" s="497"/>
      <c r="D42" s="498"/>
      <c r="E42" s="499"/>
      <c r="F42" s="499"/>
      <c r="G42" s="499"/>
      <c r="H42" s="1457" t="s">
        <v>198</v>
      </c>
      <c r="I42" s="1599">
        <f>SUM(H24:J41)</f>
        <v>0</v>
      </c>
      <c r="J42" s="1600"/>
    </row>
    <row r="43" spans="2:13" ht="18" customHeight="1" thickBot="1">
      <c r="C43" s="1181" t="s">
        <v>219</v>
      </c>
      <c r="D43" s="1182"/>
      <c r="E43" s="500">
        <f>SUM(E7:E19,E24:E41)</f>
        <v>0</v>
      </c>
      <c r="F43" s="501"/>
      <c r="G43" s="501"/>
      <c r="H43" s="1458"/>
      <c r="I43" s="1601"/>
      <c r="J43" s="1602"/>
    </row>
    <row r="44" spans="2:13" ht="7.9" customHeight="1"/>
    <row r="46" spans="2:13" ht="24" customHeight="1" thickBot="1">
      <c r="B46" s="1067" t="s">
        <v>223</v>
      </c>
      <c r="C46" s="1067"/>
      <c r="D46" s="1067"/>
      <c r="G46" s="1463" t="s">
        <v>222</v>
      </c>
      <c r="H46" s="1463"/>
      <c r="I46" s="1463"/>
      <c r="J46" s="1463"/>
    </row>
    <row r="47" spans="2:13" ht="24" customHeight="1" thickTop="1" thickBot="1">
      <c r="G47" s="502" t="s">
        <v>221</v>
      </c>
      <c r="H47" s="1597">
        <f>IF(I20=0,0,I20/(I20+I42)*100)</f>
        <v>0</v>
      </c>
      <c r="I47" s="1598"/>
      <c r="J47" s="503" t="s">
        <v>188</v>
      </c>
      <c r="M47" s="6" t="s">
        <v>258</v>
      </c>
    </row>
    <row r="48" spans="2:13" ht="14.25" thickTop="1">
      <c r="B48" s="1" t="s">
        <v>220</v>
      </c>
    </row>
    <row r="49" spans="2:2" ht="15.75" customHeight="1">
      <c r="B49" s="1" t="s">
        <v>231</v>
      </c>
    </row>
    <row r="50" spans="2:2" ht="15.75" customHeight="1"/>
  </sheetData>
  <sheetProtection algorithmName="SHA-512" hashValue="fwXfjYTh+42+YsTwrcAHh9O9vKKV0yJBRoX797EEq4Sx9/YBfQu+4HvRimc8iw58gFNxCa0hFfn9SG0/U2hqzQ==" saltValue="lmgnTj7VdTg8sFOumVyrsw==" spinCount="100000" sheet="1" formatCells="0" selectLockedCells="1"/>
  <mergeCells count="55">
    <mergeCell ref="H47:I47"/>
    <mergeCell ref="C36:C39"/>
    <mergeCell ref="H36:J36"/>
    <mergeCell ref="H37:J37"/>
    <mergeCell ref="H38:J38"/>
    <mergeCell ref="H39:J39"/>
    <mergeCell ref="C40:C41"/>
    <mergeCell ref="H40:J40"/>
    <mergeCell ref="H41:J41"/>
    <mergeCell ref="H42:H43"/>
    <mergeCell ref="I42:J43"/>
    <mergeCell ref="C43:D43"/>
    <mergeCell ref="B46:D46"/>
    <mergeCell ref="G46:J46"/>
    <mergeCell ref="B22:B41"/>
    <mergeCell ref="H24:J24"/>
    <mergeCell ref="H27:J27"/>
    <mergeCell ref="H28:J28"/>
    <mergeCell ref="H30:J30"/>
    <mergeCell ref="H31:J31"/>
    <mergeCell ref="H32:J32"/>
    <mergeCell ref="H33:J33"/>
    <mergeCell ref="C34:C35"/>
    <mergeCell ref="H34:J34"/>
    <mergeCell ref="H35:J35"/>
    <mergeCell ref="H13:J13"/>
    <mergeCell ref="H14:J14"/>
    <mergeCell ref="C22:D23"/>
    <mergeCell ref="H22:J22"/>
    <mergeCell ref="H23:J23"/>
    <mergeCell ref="C24:C33"/>
    <mergeCell ref="H29:J29"/>
    <mergeCell ref="C17:C19"/>
    <mergeCell ref="H17:J17"/>
    <mergeCell ref="H18:J18"/>
    <mergeCell ref="H19:J19"/>
    <mergeCell ref="I20:J20"/>
    <mergeCell ref="H25:J25"/>
    <mergeCell ref="H26:J26"/>
    <mergeCell ref="C15:C16"/>
    <mergeCell ref="H15:J15"/>
    <mergeCell ref="H16:J16"/>
    <mergeCell ref="B3:J3"/>
    <mergeCell ref="B5:B19"/>
    <mergeCell ref="C5:D6"/>
    <mergeCell ref="H5:J5"/>
    <mergeCell ref="H6:J6"/>
    <mergeCell ref="C7:C9"/>
    <mergeCell ref="H7:J7"/>
    <mergeCell ref="H8:J8"/>
    <mergeCell ref="H9:J9"/>
    <mergeCell ref="C10:C14"/>
    <mergeCell ref="H10:J10"/>
    <mergeCell ref="H11:J11"/>
    <mergeCell ref="H12:J12"/>
  </mergeCells>
  <phoneticPr fontId="42"/>
  <dataValidations count="1">
    <dataValidation type="list" allowBlank="1" showInputMessage="1" showErrorMessage="1" sqref="F6" xr:uid="{00000000-0002-0000-1400-000000000000}">
      <formula1>"kg/h,MJ/N㎥"</formula1>
    </dataValidation>
  </dataValidations>
  <pageMargins left="0.70866141732283472" right="0.70866141732283472" top="0.74803149606299213" bottom="0.74803149606299213" header="0.31496062992125984" footer="0.31496062992125984"/>
  <pageSetup paperSize="9" orientation="portrait" blackAndWhite="1"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6FA55-A4EC-4E89-93AA-E50B0697BC93}">
  <sheetPr>
    <tabColor rgb="FFFF0000"/>
  </sheetPr>
  <dimension ref="A1:DK53"/>
  <sheetViews>
    <sheetView view="pageBreakPreview" zoomScale="85" zoomScaleNormal="100" zoomScaleSheetLayoutView="85" workbookViewId="0">
      <selection activeCell="N28" sqref="N28:O28"/>
    </sheetView>
  </sheetViews>
  <sheetFormatPr defaultColWidth="8.875" defaultRowHeight="13.5"/>
  <cols>
    <col min="1" max="1" width="2.25" style="534" customWidth="1"/>
    <col min="2" max="2" width="11.25" style="534" customWidth="1"/>
    <col min="3" max="3" width="20.75" style="534" customWidth="1"/>
    <col min="4" max="9" width="13.75" style="534" customWidth="1"/>
    <col min="10" max="11" width="16.375" style="534" customWidth="1"/>
    <col min="12" max="14" width="13.75" style="534" customWidth="1"/>
    <col min="15" max="15" width="20.75" style="534" customWidth="1"/>
    <col min="16" max="16" width="2.5" style="534" customWidth="1"/>
    <col min="17" max="17" width="5.625" style="534" customWidth="1"/>
    <col min="18" max="18" width="13.25" style="534" hidden="1" customWidth="1"/>
    <col min="19" max="19" width="12.5" style="534" hidden="1" customWidth="1"/>
    <col min="20" max="20" width="11.75" style="534" hidden="1" customWidth="1"/>
    <col min="21" max="21" width="10.625" style="534" hidden="1" customWidth="1"/>
    <col min="22" max="25" width="12.625" style="534" hidden="1" customWidth="1"/>
    <col min="26" max="26" width="13.25" style="534" hidden="1" customWidth="1"/>
    <col min="27" max="28" width="12.875" style="534" hidden="1" customWidth="1"/>
    <col min="29" max="29" width="12.125" style="534" hidden="1" customWidth="1"/>
    <col min="30" max="31" width="12.875" style="534" hidden="1" customWidth="1"/>
    <col min="32" max="33" width="8.875" style="534" hidden="1" customWidth="1"/>
    <col min="34" max="41" width="15.75" style="535" hidden="1" customWidth="1"/>
    <col min="42" max="48" width="11.375" style="535" hidden="1" customWidth="1"/>
    <col min="49" max="49" width="11.75" style="535" hidden="1" customWidth="1"/>
    <col min="50" max="50" width="11.75" style="534" hidden="1" customWidth="1"/>
    <col min="51" max="56" width="8.875" style="534" hidden="1" customWidth="1"/>
    <col min="57" max="57" width="2.25" style="534" hidden="1" customWidth="1"/>
    <col min="58" max="58" width="11.25" style="534" hidden="1" customWidth="1"/>
    <col min="59" max="59" width="20.75" style="534" hidden="1" customWidth="1"/>
    <col min="60" max="65" width="13.75" style="534" hidden="1" customWidth="1"/>
    <col min="66" max="67" width="16.375" style="534" hidden="1" customWidth="1"/>
    <col min="68" max="70" width="13.75" style="534" hidden="1" customWidth="1"/>
    <col min="71" max="71" width="20.75" style="534" hidden="1" customWidth="1"/>
    <col min="72" max="72" width="2.5" style="534" hidden="1" customWidth="1"/>
    <col min="73" max="73" width="5.625" style="534" hidden="1" customWidth="1"/>
    <col min="74" max="74" width="13.25" style="534" hidden="1" customWidth="1"/>
    <col min="75" max="75" width="12.5" style="534" hidden="1" customWidth="1"/>
    <col min="76" max="76" width="10.25" style="534" hidden="1" customWidth="1"/>
    <col min="77" max="77" width="10.625" style="534" hidden="1" customWidth="1"/>
    <col min="78" max="78" width="13.25" style="534" hidden="1" customWidth="1"/>
    <col min="79" max="80" width="12.875" style="534" hidden="1" customWidth="1"/>
    <col min="81" max="81" width="12.125" style="534" hidden="1" customWidth="1"/>
    <col min="82" max="83" width="12.875" style="534" hidden="1" customWidth="1"/>
    <col min="84" max="85" width="8.875" style="534" hidden="1" customWidth="1"/>
    <col min="86" max="93" width="15.75" style="535" hidden="1" customWidth="1"/>
    <col min="94" max="100" width="11.375" style="535" hidden="1" customWidth="1"/>
    <col min="101" max="101" width="11.75" style="535" hidden="1" customWidth="1"/>
    <col min="102" max="115" width="8.875" style="534" hidden="1" customWidth="1"/>
    <col min="116" max="16384" width="8.875" style="534"/>
  </cols>
  <sheetData>
    <row r="1" spans="1:113">
      <c r="C1" s="534" t="s">
        <v>2450</v>
      </c>
      <c r="G1" s="1692"/>
      <c r="H1" s="1692"/>
      <c r="I1" s="1692"/>
      <c r="BG1" s="534" t="s">
        <v>2280</v>
      </c>
      <c r="BK1" s="1692"/>
      <c r="BL1" s="1692"/>
      <c r="BM1" s="1692"/>
    </row>
    <row r="2" spans="1:113" ht="7.15" customHeight="1" thickBot="1">
      <c r="BV2" s="534" t="s">
        <v>2753</v>
      </c>
    </row>
    <row r="3" spans="1:113" ht="14.25" thickBot="1">
      <c r="C3" s="534" t="s">
        <v>2758</v>
      </c>
      <c r="G3" s="1693" t="s">
        <v>2127</v>
      </c>
      <c r="H3" s="1694"/>
      <c r="I3" s="1695"/>
      <c r="AG3" s="536" t="s">
        <v>2349</v>
      </c>
      <c r="AH3" s="537"/>
      <c r="AI3" s="537"/>
      <c r="AJ3" s="537"/>
      <c r="AL3" s="536" t="s">
        <v>2352</v>
      </c>
      <c r="AM3" s="537"/>
      <c r="AN3" s="537" t="s">
        <v>2355</v>
      </c>
      <c r="AO3" s="538">
        <f>H7</f>
        <v>0</v>
      </c>
      <c r="BG3" s="534" t="s">
        <v>2300</v>
      </c>
      <c r="BK3" s="1696" t="s">
        <v>2262</v>
      </c>
      <c r="BL3" s="1697"/>
      <c r="BM3" s="1698"/>
      <c r="CG3" s="536" t="s">
        <v>2349</v>
      </c>
      <c r="CH3" s="537"/>
      <c r="CI3" s="537"/>
      <c r="CJ3" s="537"/>
      <c r="CL3" s="536" t="s">
        <v>2352</v>
      </c>
      <c r="CM3" s="537"/>
      <c r="CN3" s="537" t="s">
        <v>2355</v>
      </c>
      <c r="CO3" s="537" t="e">
        <f>'[8]共通１－２(太陽光）'!#REF!</f>
        <v>#REF!</v>
      </c>
    </row>
    <row r="4" spans="1:113" ht="7.15" customHeight="1">
      <c r="AG4" s="536"/>
      <c r="AH4" s="537"/>
      <c r="AI4" s="537"/>
      <c r="AJ4" s="537"/>
      <c r="AL4" s="536"/>
      <c r="AM4" s="537"/>
      <c r="AN4" s="537"/>
      <c r="AO4" s="537"/>
      <c r="CG4" s="536"/>
      <c r="CH4" s="537"/>
      <c r="CI4" s="537"/>
      <c r="CJ4" s="537"/>
      <c r="CL4" s="536"/>
      <c r="CM4" s="537"/>
      <c r="CN4" s="537"/>
      <c r="CO4" s="537"/>
    </row>
    <row r="5" spans="1:113" ht="13.15" customHeight="1">
      <c r="C5" s="1699" t="s">
        <v>2301</v>
      </c>
      <c r="D5" s="1660" t="s">
        <v>2302</v>
      </c>
      <c r="E5" s="1661"/>
      <c r="F5" s="1700"/>
      <c r="G5" s="1660" t="s">
        <v>2303</v>
      </c>
      <c r="H5" s="1661"/>
      <c r="I5" s="1661"/>
      <c r="J5" s="1661"/>
      <c r="K5" s="1660" t="s">
        <v>2338</v>
      </c>
      <c r="L5" s="1700"/>
      <c r="M5" s="539"/>
      <c r="N5" s="540"/>
      <c r="AC5" s="535"/>
      <c r="AF5" s="535"/>
      <c r="AG5" s="537" t="s">
        <v>2296</v>
      </c>
      <c r="AH5" s="537" t="str">
        <f>F7</f>
        <v>1/2</v>
      </c>
      <c r="AI5" s="537">
        <v>1</v>
      </c>
      <c r="AJ5" s="537">
        <v>2</v>
      </c>
      <c r="AL5" s="537" t="s">
        <v>2296</v>
      </c>
      <c r="AM5" s="537" t="str">
        <f>J7</f>
        <v>1/2</v>
      </c>
      <c r="AN5" s="537">
        <v>1</v>
      </c>
      <c r="AO5" s="537">
        <v>2</v>
      </c>
      <c r="AV5" s="534"/>
      <c r="AW5" s="534"/>
      <c r="BG5" s="1699" t="s">
        <v>2301</v>
      </c>
      <c r="BH5" s="541" t="s">
        <v>2302</v>
      </c>
      <c r="BI5" s="541"/>
      <c r="BJ5" s="541"/>
      <c r="BK5" s="541"/>
      <c r="BL5" s="541" t="s">
        <v>2303</v>
      </c>
      <c r="BM5" s="541"/>
      <c r="BN5" s="541"/>
      <c r="BO5" s="542" t="s">
        <v>2338</v>
      </c>
      <c r="BP5" s="543"/>
      <c r="CC5" s="535"/>
      <c r="CF5" s="535"/>
      <c r="CG5" s="537" t="s">
        <v>2346</v>
      </c>
      <c r="CH5" s="544" t="e">
        <f>VLOOKUP(BJ7,CJ12:CP13,5,FALSE)</f>
        <v>#N/A</v>
      </c>
      <c r="CI5" s="537"/>
      <c r="CJ5" s="537"/>
      <c r="CL5" s="537" t="s">
        <v>2353</v>
      </c>
      <c r="CM5" s="544" t="e">
        <f>VLOOKUP(BN7,CT12:CW14,2,FALSE)</f>
        <v>#N/A</v>
      </c>
      <c r="CN5" s="537"/>
      <c r="CO5" s="537"/>
      <c r="CV5" s="534"/>
      <c r="CW5" s="534"/>
    </row>
    <row r="6" spans="1:113" ht="15" customHeight="1">
      <c r="C6" s="1656"/>
      <c r="D6" s="536" t="s">
        <v>2132</v>
      </c>
      <c r="E6" s="545" t="s">
        <v>2304</v>
      </c>
      <c r="F6" s="537" t="s">
        <v>2334</v>
      </c>
      <c r="G6" s="546" t="s">
        <v>2447</v>
      </c>
      <c r="H6" s="546" t="s">
        <v>2446</v>
      </c>
      <c r="I6" s="537" t="s">
        <v>2384</v>
      </c>
      <c r="J6" s="537" t="s">
        <v>2334</v>
      </c>
      <c r="K6" s="1660" t="s">
        <v>2337</v>
      </c>
      <c r="L6" s="1700"/>
      <c r="M6" s="539"/>
      <c r="N6" s="540"/>
      <c r="O6" s="547"/>
      <c r="P6" s="547"/>
      <c r="Q6" s="547"/>
      <c r="S6" s="1610" t="s">
        <v>2365</v>
      </c>
      <c r="T6" s="1610"/>
      <c r="U6" s="1610"/>
      <c r="V6" s="1610"/>
      <c r="W6" s="1610"/>
      <c r="X6" s="1610"/>
      <c r="Y6" s="1610"/>
      <c r="Z6" s="1610"/>
      <c r="AA6" s="1610"/>
      <c r="AB6" s="535"/>
      <c r="AC6" s="535"/>
      <c r="AE6" s="535"/>
      <c r="AF6" s="535"/>
      <c r="AG6" s="537" t="s">
        <v>2348</v>
      </c>
      <c r="AH6" s="544">
        <v>100000000</v>
      </c>
      <c r="AI6" s="537"/>
      <c r="AJ6" s="537"/>
      <c r="AL6" s="537" t="s">
        <v>2348</v>
      </c>
      <c r="AM6" s="544">
        <v>100000000</v>
      </c>
      <c r="AN6" s="537"/>
      <c r="AO6" s="537"/>
      <c r="AU6" s="534"/>
      <c r="AV6" s="534"/>
      <c r="AW6" s="534"/>
      <c r="BG6" s="1701"/>
      <c r="BH6" s="536" t="s">
        <v>2132</v>
      </c>
      <c r="BI6" s="545" t="s">
        <v>2304</v>
      </c>
      <c r="BJ6" s="537" t="s">
        <v>2334</v>
      </c>
      <c r="BK6" s="537" t="s">
        <v>2335</v>
      </c>
      <c r="BL6" s="537" t="s">
        <v>2384</v>
      </c>
      <c r="BM6" s="537" t="s">
        <v>2334</v>
      </c>
      <c r="BN6" s="537" t="s">
        <v>2335</v>
      </c>
      <c r="BO6" s="542" t="s">
        <v>2337</v>
      </c>
      <c r="BP6" s="543"/>
      <c r="BQ6" s="547"/>
      <c r="BR6" s="547"/>
      <c r="BS6" s="547"/>
      <c r="BT6" s="547"/>
      <c r="BU6" s="547"/>
      <c r="BW6" s="1610" t="s">
        <v>2365</v>
      </c>
      <c r="BX6" s="1610"/>
      <c r="BY6" s="1610"/>
      <c r="BZ6" s="1610"/>
      <c r="CA6" s="1610"/>
      <c r="CB6" s="535"/>
      <c r="CC6" s="535"/>
      <c r="CE6" s="535"/>
      <c r="CF6" s="535"/>
      <c r="CG6" s="537" t="s">
        <v>2296</v>
      </c>
      <c r="CH6" s="537" t="str">
        <f>BJ7</f>
        <v>2/3</v>
      </c>
      <c r="CI6" s="537">
        <f>IF(CH6="1/2",1,2)</f>
        <v>2</v>
      </c>
      <c r="CJ6" s="537">
        <f>IF(CH6="1/2",2,3)</f>
        <v>3</v>
      </c>
      <c r="CL6" s="537" t="s">
        <v>2296</v>
      </c>
      <c r="CM6" s="537" t="str">
        <f>BM7</f>
        <v>3/4</v>
      </c>
      <c r="CN6" s="537" t="e">
        <f>VLOOKUP(CM6,CQ12:CW14,2)</f>
        <v>#N/A</v>
      </c>
      <c r="CO6" s="537" t="e">
        <f>VLOOKUP(CM6,CQ12:CW14,3)</f>
        <v>#N/A</v>
      </c>
      <c r="CU6" s="534"/>
      <c r="CV6" s="534"/>
      <c r="CW6" s="534"/>
    </row>
    <row r="7" spans="1:113">
      <c r="C7" s="297"/>
      <c r="D7" s="299"/>
      <c r="E7" s="628"/>
      <c r="F7" s="550" t="s">
        <v>2297</v>
      </c>
      <c r="G7" s="629"/>
      <c r="H7" s="630"/>
      <c r="I7" s="551" t="str">
        <f>IF(G7="","",H7/G7)</f>
        <v/>
      </c>
      <c r="J7" s="550" t="s">
        <v>2297</v>
      </c>
      <c r="K7" s="1685" t="s">
        <v>2677</v>
      </c>
      <c r="L7" s="1686"/>
      <c r="M7" s="1687"/>
      <c r="N7" s="1688"/>
      <c r="O7" s="547"/>
      <c r="P7" s="547"/>
      <c r="Q7" s="547"/>
      <c r="S7" s="1610"/>
      <c r="T7" s="1610"/>
      <c r="U7" s="1610"/>
      <c r="V7" s="1610"/>
      <c r="W7" s="1610"/>
      <c r="X7" s="1610"/>
      <c r="Y7" s="1610"/>
      <c r="Z7" s="1610"/>
      <c r="AA7" s="1610"/>
      <c r="AB7" s="535"/>
      <c r="AC7" s="535"/>
      <c r="AF7" s="535"/>
      <c r="AU7" s="534"/>
      <c r="AV7" s="534"/>
      <c r="AW7" s="534"/>
      <c r="BG7" s="548"/>
      <c r="BH7" s="536" t="s">
        <v>2146</v>
      </c>
      <c r="BI7" s="552">
        <v>9</v>
      </c>
      <c r="BJ7" s="553" t="s">
        <v>2285</v>
      </c>
      <c r="BK7" s="553" t="s">
        <v>2286</v>
      </c>
      <c r="BL7" s="554">
        <v>0.9</v>
      </c>
      <c r="BM7" s="553" t="s">
        <v>2406</v>
      </c>
      <c r="BN7" s="298" t="s">
        <v>2292</v>
      </c>
      <c r="BO7" s="1689" t="s">
        <v>2332</v>
      </c>
      <c r="BP7" s="1690"/>
      <c r="BQ7" s="547"/>
      <c r="BR7" s="547"/>
      <c r="BS7" s="547"/>
      <c r="BT7" s="547"/>
      <c r="BU7" s="547"/>
      <c r="BW7" s="1610"/>
      <c r="BX7" s="1610"/>
      <c r="BY7" s="1610"/>
      <c r="BZ7" s="1610"/>
      <c r="CA7" s="1610"/>
      <c r="CB7" s="535"/>
      <c r="CC7" s="535"/>
      <c r="CF7" s="535"/>
      <c r="CG7" s="537" t="s">
        <v>2348</v>
      </c>
      <c r="CH7" s="544" t="e">
        <f>IF(BJ7="",100000000,VLOOKUP(BJ7,CJ12:CP13,7,FALSE))</f>
        <v>#N/A</v>
      </c>
      <c r="CI7" s="537"/>
      <c r="CJ7" s="537"/>
      <c r="CL7" s="537" t="s">
        <v>2348</v>
      </c>
      <c r="CM7" s="544" t="e">
        <f>VLOOKUP(BN7,CT12:CW14,4,FALSE)</f>
        <v>#N/A</v>
      </c>
      <c r="CN7" s="537"/>
      <c r="CO7" s="537"/>
      <c r="CU7" s="534"/>
      <c r="CV7" s="534"/>
      <c r="CW7" s="534"/>
    </row>
    <row r="8" spans="1:113" ht="6.6" customHeight="1">
      <c r="S8" s="1610"/>
      <c r="T8" s="1610"/>
      <c r="U8" s="1610"/>
      <c r="V8" s="1610"/>
      <c r="W8" s="1610"/>
      <c r="X8" s="1610"/>
      <c r="Y8" s="1610"/>
      <c r="Z8" s="1610"/>
      <c r="AA8" s="1610"/>
      <c r="BW8" s="1610"/>
      <c r="BX8" s="1610"/>
      <c r="BY8" s="1610"/>
      <c r="BZ8" s="1610"/>
      <c r="CA8" s="1610"/>
    </row>
    <row r="9" spans="1:113" s="408" customFormat="1" ht="15" customHeight="1">
      <c r="A9" s="534"/>
      <c r="B9" s="1676" t="s">
        <v>2328</v>
      </c>
      <c r="C9" s="1677" t="s">
        <v>2305</v>
      </c>
      <c r="D9" s="1664" t="s">
        <v>2137</v>
      </c>
      <c r="E9" s="1678"/>
      <c r="F9" s="1678"/>
      <c r="G9" s="1676" t="s">
        <v>2152</v>
      </c>
      <c r="H9" s="556" t="s">
        <v>2153</v>
      </c>
      <c r="I9" s="557"/>
      <c r="J9" s="557"/>
      <c r="K9" s="557"/>
      <c r="L9" s="557"/>
      <c r="M9" s="557"/>
      <c r="N9" s="1664" t="s">
        <v>2154</v>
      </c>
      <c r="O9" s="1665"/>
      <c r="P9" s="558"/>
      <c r="Q9" s="558"/>
      <c r="AA9" s="1670" t="s">
        <v>2367</v>
      </c>
      <c r="AB9" s="1671"/>
      <c r="AC9" s="1670" t="s">
        <v>2366</v>
      </c>
      <c r="AD9" s="1672"/>
      <c r="AE9" s="1671"/>
      <c r="AH9" s="535"/>
      <c r="AI9" s="535"/>
      <c r="AJ9" s="535"/>
      <c r="AK9" s="535"/>
      <c r="AL9" s="535"/>
      <c r="AM9" s="535"/>
      <c r="AN9" s="535"/>
      <c r="AO9" s="535"/>
      <c r="AP9" s="535"/>
      <c r="AQ9" s="535"/>
      <c r="AR9" s="535"/>
      <c r="AS9" s="535"/>
      <c r="AT9" s="535"/>
      <c r="AU9" s="535"/>
      <c r="AV9" s="535"/>
      <c r="AW9" s="535"/>
      <c r="BE9" s="534"/>
      <c r="BF9" s="1676" t="s">
        <v>2328</v>
      </c>
      <c r="BG9" s="1677" t="s">
        <v>2305</v>
      </c>
      <c r="BH9" s="1664" t="s">
        <v>2137</v>
      </c>
      <c r="BI9" s="1678"/>
      <c r="BJ9" s="1678"/>
      <c r="BK9" s="1676" t="s">
        <v>2152</v>
      </c>
      <c r="BL9" s="556" t="s">
        <v>2153</v>
      </c>
      <c r="BM9" s="557"/>
      <c r="BN9" s="557"/>
      <c r="BO9" s="557"/>
      <c r="BP9" s="557"/>
      <c r="BQ9" s="557"/>
      <c r="BR9" s="1664" t="s">
        <v>2154</v>
      </c>
      <c r="BS9" s="1665"/>
      <c r="BT9" s="558"/>
      <c r="BU9" s="558"/>
      <c r="CA9" s="1670" t="s">
        <v>2367</v>
      </c>
      <c r="CB9" s="1671"/>
      <c r="CC9" s="1670" t="s">
        <v>2366</v>
      </c>
      <c r="CD9" s="1672"/>
      <c r="CE9" s="1671"/>
      <c r="CH9" s="535"/>
      <c r="CI9" s="535"/>
      <c r="CJ9" s="535"/>
      <c r="CK9" s="535"/>
      <c r="CL9" s="535"/>
      <c r="CM9" s="535"/>
      <c r="CN9" s="535"/>
      <c r="CO9" s="535"/>
      <c r="CP9" s="535"/>
      <c r="CQ9" s="535"/>
      <c r="CR9" s="535"/>
      <c r="CS9" s="535"/>
      <c r="CT9" s="535"/>
      <c r="CU9" s="535"/>
      <c r="CV9" s="535"/>
      <c r="CW9" s="535"/>
    </row>
    <row r="10" spans="1:113" s="408" customFormat="1" ht="19.899999999999999" customHeight="1">
      <c r="A10" s="534"/>
      <c r="B10" s="1676"/>
      <c r="C10" s="1677"/>
      <c r="D10" s="1679"/>
      <c r="E10" s="1680"/>
      <c r="F10" s="1680"/>
      <c r="G10" s="1683"/>
      <c r="H10" s="1691" t="s">
        <v>2129</v>
      </c>
      <c r="I10" s="1658" t="s">
        <v>2130</v>
      </c>
      <c r="J10" s="1676" t="s">
        <v>2306</v>
      </c>
      <c r="K10" s="1676"/>
      <c r="L10" s="555" t="s">
        <v>2307</v>
      </c>
      <c r="M10" s="559" t="s">
        <v>2303</v>
      </c>
      <c r="N10" s="1666"/>
      <c r="O10" s="1667"/>
      <c r="R10" s="560"/>
      <c r="S10" s="560"/>
      <c r="T10" s="561" t="s">
        <v>2308</v>
      </c>
      <c r="U10" s="561"/>
      <c r="V10" s="1670" t="s">
        <v>2462</v>
      </c>
      <c r="W10" s="1672"/>
      <c r="X10" s="1672"/>
      <c r="Y10" s="1671"/>
      <c r="Z10" s="1658" t="s">
        <v>2368</v>
      </c>
      <c r="AA10" s="561" t="s">
        <v>2307</v>
      </c>
      <c r="AB10" s="561" t="s">
        <v>2303</v>
      </c>
      <c r="AC10" s="561" t="s">
        <v>2358</v>
      </c>
      <c r="AD10" s="561" t="s">
        <v>2307</v>
      </c>
      <c r="AE10" s="561" t="s">
        <v>2303</v>
      </c>
      <c r="AG10" s="537"/>
      <c r="AH10" s="537"/>
      <c r="AI10" s="537"/>
      <c r="AJ10" s="1660" t="s">
        <v>2327</v>
      </c>
      <c r="AK10" s="1661"/>
      <c r="AL10" s="1661"/>
      <c r="AM10" s="1182"/>
      <c r="AN10" s="1182"/>
      <c r="AO10" s="1182"/>
      <c r="AP10" s="1183"/>
      <c r="AQ10" s="1646" t="s">
        <v>2287</v>
      </c>
      <c r="AR10" s="1646"/>
      <c r="AS10" s="1646"/>
      <c r="AT10" s="1509"/>
      <c r="AU10" s="1509"/>
      <c r="AV10" s="1509"/>
      <c r="AW10" s="1270"/>
      <c r="BE10" s="534"/>
      <c r="BF10" s="1676"/>
      <c r="BG10" s="1677"/>
      <c r="BH10" s="1679"/>
      <c r="BI10" s="1680"/>
      <c r="BJ10" s="1680"/>
      <c r="BK10" s="1683"/>
      <c r="BL10" s="1691" t="s">
        <v>2129</v>
      </c>
      <c r="BM10" s="1658" t="s">
        <v>2130</v>
      </c>
      <c r="BN10" s="1676" t="s">
        <v>2306</v>
      </c>
      <c r="BO10" s="1676"/>
      <c r="BP10" s="555" t="s">
        <v>2307</v>
      </c>
      <c r="BQ10" s="559" t="s">
        <v>2303</v>
      </c>
      <c r="BR10" s="1666"/>
      <c r="BS10" s="1667"/>
      <c r="BV10" s="560"/>
      <c r="BW10" s="560"/>
      <c r="BX10" s="561" t="s">
        <v>2308</v>
      </c>
      <c r="BY10" s="561"/>
      <c r="BZ10" s="1658" t="s">
        <v>2368</v>
      </c>
      <c r="CA10" s="561" t="s">
        <v>2307</v>
      </c>
      <c r="CB10" s="561" t="s">
        <v>2303</v>
      </c>
      <c r="CC10" s="561" t="s">
        <v>2358</v>
      </c>
      <c r="CD10" s="561" t="s">
        <v>2307</v>
      </c>
      <c r="CE10" s="561" t="s">
        <v>2303</v>
      </c>
      <c r="CG10" s="537"/>
      <c r="CH10" s="537"/>
      <c r="CI10" s="537"/>
      <c r="CJ10" s="1660" t="s">
        <v>2327</v>
      </c>
      <c r="CK10" s="1661"/>
      <c r="CL10" s="1661"/>
      <c r="CM10" s="1182"/>
      <c r="CN10" s="1182"/>
      <c r="CO10" s="1182"/>
      <c r="CP10" s="1183"/>
      <c r="CQ10" s="1646" t="s">
        <v>2287</v>
      </c>
      <c r="CR10" s="1646"/>
      <c r="CS10" s="1646"/>
      <c r="CT10" s="1509"/>
      <c r="CU10" s="1509"/>
      <c r="CV10" s="1509"/>
      <c r="CW10" s="1270"/>
    </row>
    <row r="11" spans="1:113" s="408" customFormat="1" ht="42" customHeight="1">
      <c r="A11" s="534"/>
      <c r="B11" s="1676"/>
      <c r="C11" s="1677"/>
      <c r="D11" s="1681"/>
      <c r="E11" s="1682"/>
      <c r="F11" s="1682"/>
      <c r="G11" s="562" t="s">
        <v>2139</v>
      </c>
      <c r="H11" s="1691"/>
      <c r="I11" s="1659"/>
      <c r="J11" s="563" t="s">
        <v>2309</v>
      </c>
      <c r="K11" s="563" t="s">
        <v>2310</v>
      </c>
      <c r="L11" s="555" t="s">
        <v>2169</v>
      </c>
      <c r="M11" s="559" t="s">
        <v>2169</v>
      </c>
      <c r="N11" s="1666"/>
      <c r="O11" s="1667"/>
      <c r="R11" s="560"/>
      <c r="S11" s="564" t="s">
        <v>2339</v>
      </c>
      <c r="T11" s="561" t="s">
        <v>2309</v>
      </c>
      <c r="U11" s="564" t="s">
        <v>2310</v>
      </c>
      <c r="V11" s="565" t="s">
        <v>2463</v>
      </c>
      <c r="W11" s="565" t="s">
        <v>2464</v>
      </c>
      <c r="X11" s="565" t="s">
        <v>2465</v>
      </c>
      <c r="Y11" s="565" t="s">
        <v>2466</v>
      </c>
      <c r="Z11" s="1659"/>
      <c r="AA11" s="566" t="s">
        <v>2311</v>
      </c>
      <c r="AB11" s="566" t="s">
        <v>2364</v>
      </c>
      <c r="AC11" s="566" t="s">
        <v>2311</v>
      </c>
      <c r="AD11" s="566" t="s">
        <v>2311</v>
      </c>
      <c r="AE11" s="566" t="s">
        <v>2311</v>
      </c>
      <c r="AG11" s="567" t="s">
        <v>2320</v>
      </c>
      <c r="AH11" s="567" t="s">
        <v>2333</v>
      </c>
      <c r="AI11" s="567" t="s">
        <v>2323</v>
      </c>
      <c r="AJ11" s="568" t="s">
        <v>2324</v>
      </c>
      <c r="AK11" s="568"/>
      <c r="AL11" s="568"/>
      <c r="AM11" s="1644" t="s">
        <v>2325</v>
      </c>
      <c r="AN11" s="1662"/>
      <c r="AO11" s="1644" t="s">
        <v>2326</v>
      </c>
      <c r="AP11" s="1183"/>
      <c r="AQ11" s="567" t="s">
        <v>2324</v>
      </c>
      <c r="AR11" s="567"/>
      <c r="AS11" s="567"/>
      <c r="AT11" s="1657" t="s">
        <v>2325</v>
      </c>
      <c r="AU11" s="1663"/>
      <c r="AV11" s="1644" t="s">
        <v>2326</v>
      </c>
      <c r="AW11" s="1183"/>
      <c r="BE11" s="534"/>
      <c r="BF11" s="1676"/>
      <c r="BG11" s="1677"/>
      <c r="BH11" s="1681"/>
      <c r="BI11" s="1682"/>
      <c r="BJ11" s="1682"/>
      <c r="BK11" s="562" t="s">
        <v>2139</v>
      </c>
      <c r="BL11" s="1691"/>
      <c r="BM11" s="1659"/>
      <c r="BN11" s="563" t="s">
        <v>2309</v>
      </c>
      <c r="BO11" s="563" t="s">
        <v>2310</v>
      </c>
      <c r="BP11" s="555" t="s">
        <v>2169</v>
      </c>
      <c r="BQ11" s="559" t="s">
        <v>2169</v>
      </c>
      <c r="BR11" s="1666"/>
      <c r="BS11" s="1667"/>
      <c r="BV11" s="560"/>
      <c r="BW11" s="564" t="s">
        <v>2339</v>
      </c>
      <c r="BX11" s="561" t="s">
        <v>2309</v>
      </c>
      <c r="BY11" s="564" t="s">
        <v>2310</v>
      </c>
      <c r="BZ11" s="1659"/>
      <c r="CA11" s="566" t="s">
        <v>2311</v>
      </c>
      <c r="CB11" s="566" t="s">
        <v>2311</v>
      </c>
      <c r="CC11" s="566" t="s">
        <v>2311</v>
      </c>
      <c r="CD11" s="566" t="s">
        <v>2311</v>
      </c>
      <c r="CE11" s="566" t="s">
        <v>2311</v>
      </c>
      <c r="CG11" s="567" t="s">
        <v>2320</v>
      </c>
      <c r="CH11" s="567" t="s">
        <v>2333</v>
      </c>
      <c r="CI11" s="567" t="s">
        <v>2323</v>
      </c>
      <c r="CJ11" s="568" t="s">
        <v>2324</v>
      </c>
      <c r="CK11" s="568"/>
      <c r="CL11" s="568"/>
      <c r="CM11" s="1644" t="s">
        <v>2325</v>
      </c>
      <c r="CN11" s="1662"/>
      <c r="CO11" s="1660" t="s">
        <v>2326</v>
      </c>
      <c r="CP11" s="1183"/>
      <c r="CQ11" s="567" t="s">
        <v>2324</v>
      </c>
      <c r="CR11" s="567"/>
      <c r="CS11" s="567"/>
      <c r="CT11" s="1657" t="s">
        <v>2325</v>
      </c>
      <c r="CU11" s="1663"/>
      <c r="CV11" s="1646" t="s">
        <v>2326</v>
      </c>
      <c r="CW11" s="1270"/>
    </row>
    <row r="12" spans="1:113" s="408" customFormat="1" ht="22.15" customHeight="1">
      <c r="A12" s="534"/>
      <c r="B12" s="1676"/>
      <c r="C12" s="1677"/>
      <c r="D12" s="569" t="s">
        <v>2159</v>
      </c>
      <c r="E12" s="555" t="s">
        <v>2312</v>
      </c>
      <c r="F12" s="555" t="s">
        <v>2160</v>
      </c>
      <c r="G12" s="555" t="s">
        <v>2160</v>
      </c>
      <c r="H12" s="555" t="s">
        <v>2160</v>
      </c>
      <c r="I12" s="555" t="s">
        <v>2160</v>
      </c>
      <c r="J12" s="555" t="s">
        <v>2313</v>
      </c>
      <c r="K12" s="555" t="s">
        <v>2314</v>
      </c>
      <c r="L12" s="555" t="s">
        <v>2160</v>
      </c>
      <c r="M12" s="555" t="s">
        <v>2160</v>
      </c>
      <c r="N12" s="1668"/>
      <c r="O12" s="1669"/>
      <c r="P12" s="560"/>
      <c r="Q12" s="560"/>
      <c r="R12" s="560"/>
      <c r="S12" s="561" t="s">
        <v>2340</v>
      </c>
      <c r="T12" s="561" t="s">
        <v>2315</v>
      </c>
      <c r="U12" s="561" t="s">
        <v>2315</v>
      </c>
      <c r="V12" s="570" t="s">
        <v>2160</v>
      </c>
      <c r="W12" s="570" t="s">
        <v>2160</v>
      </c>
      <c r="X12" s="570" t="s">
        <v>2160</v>
      </c>
      <c r="Y12" s="570" t="s">
        <v>2160</v>
      </c>
      <c r="Z12" s="555" t="s">
        <v>2160</v>
      </c>
      <c r="AA12" s="570" t="s">
        <v>2160</v>
      </c>
      <c r="AB12" s="570" t="s">
        <v>2160</v>
      </c>
      <c r="AC12" s="570" t="s">
        <v>2160</v>
      </c>
      <c r="AD12" s="570" t="s">
        <v>2160</v>
      </c>
      <c r="AE12" s="570" t="s">
        <v>2160</v>
      </c>
      <c r="AF12" s="571"/>
      <c r="AG12" s="545" t="s">
        <v>2329</v>
      </c>
      <c r="AH12" s="545" t="s">
        <v>2341</v>
      </c>
      <c r="AI12" s="545" t="s">
        <v>2321</v>
      </c>
      <c r="AJ12" s="572" t="s">
        <v>2297</v>
      </c>
      <c r="AK12" s="572" t="s">
        <v>2284</v>
      </c>
      <c r="AL12" s="572" t="s">
        <v>2295</v>
      </c>
      <c r="AM12" s="572"/>
      <c r="AN12" s="573"/>
      <c r="AO12" s="572" t="s">
        <v>2674</v>
      </c>
      <c r="AP12" s="573">
        <v>100000000</v>
      </c>
      <c r="AQ12" s="572" t="s">
        <v>2297</v>
      </c>
      <c r="AR12" s="572" t="s">
        <v>2284</v>
      </c>
      <c r="AS12" s="572" t="s">
        <v>2295</v>
      </c>
      <c r="AT12" s="572"/>
      <c r="AU12" s="573"/>
      <c r="AV12" s="572" t="s">
        <v>2674</v>
      </c>
      <c r="AW12" s="573">
        <v>100000000</v>
      </c>
      <c r="BE12" s="534"/>
      <c r="BF12" s="1676"/>
      <c r="BG12" s="1677"/>
      <c r="BH12" s="569" t="s">
        <v>2159</v>
      </c>
      <c r="BI12" s="555" t="s">
        <v>2312</v>
      </c>
      <c r="BJ12" s="555" t="s">
        <v>2160</v>
      </c>
      <c r="BK12" s="555" t="s">
        <v>2160</v>
      </c>
      <c r="BL12" s="555" t="s">
        <v>2160</v>
      </c>
      <c r="BM12" s="555" t="s">
        <v>2160</v>
      </c>
      <c r="BN12" s="555" t="s">
        <v>2313</v>
      </c>
      <c r="BO12" s="555" t="s">
        <v>2314</v>
      </c>
      <c r="BP12" s="555" t="s">
        <v>2160</v>
      </c>
      <c r="BQ12" s="555" t="s">
        <v>2160</v>
      </c>
      <c r="BR12" s="1668"/>
      <c r="BS12" s="1669"/>
      <c r="BT12" s="560"/>
      <c r="BU12" s="1673" t="e" vm="1">
        <v>#VALUE!</v>
      </c>
      <c r="BV12" s="1673"/>
      <c r="BW12" s="1673"/>
      <c r="BX12" s="1673"/>
      <c r="BY12" s="1673"/>
      <c r="BZ12" s="1673"/>
      <c r="CA12" s="1673"/>
      <c r="CB12" s="1673"/>
      <c r="CC12" s="1673"/>
      <c r="CD12" s="1673"/>
      <c r="CE12" s="1673"/>
      <c r="CF12" s="1673"/>
      <c r="CG12" s="1673"/>
      <c r="CH12" s="1673"/>
      <c r="CI12" s="1673"/>
      <c r="CJ12" s="1673"/>
      <c r="CK12" s="1673"/>
      <c r="CL12" s="1673"/>
      <c r="CM12" s="1673"/>
      <c r="CN12" s="1673"/>
      <c r="CO12" s="1673"/>
      <c r="CP12" s="1673"/>
      <c r="CQ12" s="1673"/>
      <c r="CR12" s="1673"/>
      <c r="CS12" s="1673"/>
      <c r="CT12" s="1673"/>
      <c r="CU12" s="1673"/>
      <c r="CV12" s="1673"/>
      <c r="CW12" s="1673"/>
      <c r="CX12" s="1673"/>
      <c r="CY12" s="1673"/>
      <c r="CZ12" s="1673"/>
      <c r="DA12" s="1673"/>
      <c r="DB12" s="1673"/>
      <c r="DC12" s="1673"/>
      <c r="DD12" s="1673"/>
      <c r="DE12" s="1673"/>
      <c r="DF12" s="1673"/>
      <c r="DG12" s="1673"/>
      <c r="DH12" s="1673"/>
      <c r="DI12" s="1673"/>
    </row>
    <row r="13" spans="1:113" ht="19.899999999999999" customHeight="1">
      <c r="B13" s="299"/>
      <c r="C13" s="300"/>
      <c r="D13" s="301"/>
      <c r="E13" s="299"/>
      <c r="F13" s="302"/>
      <c r="G13" s="302"/>
      <c r="H13" s="302"/>
      <c r="I13" s="577" t="str">
        <f>IF(E$7="","",SUM(AA13:AB13,AD13:AE13))</f>
        <v/>
      </c>
      <c r="J13" s="128"/>
      <c r="K13" s="128"/>
      <c r="L13" s="122" t="str">
        <f t="shared" ref="L13:L37" si="0">IF(E$7="","",(AA13+AD13)*$AI$5/$AJ$5)</f>
        <v/>
      </c>
      <c r="M13" s="122">
        <f t="shared" ref="M13:M37" si="1">IFERROR((AB13+AE13)*$AN$5/$AO$5,"")</f>
        <v>0</v>
      </c>
      <c r="N13" s="1653"/>
      <c r="O13" s="1654"/>
      <c r="S13" s="536">
        <f>SUM(J13:K13)</f>
        <v>0</v>
      </c>
      <c r="T13" s="579" t="str">
        <f>IFERROR((J13/S13),"")</f>
        <v/>
      </c>
      <c r="U13" s="580" t="str">
        <f>IFERROR((1-T13),"")</f>
        <v/>
      </c>
      <c r="V13" s="581">
        <f>IF(E13="発電設備",H13,0)</f>
        <v>0</v>
      </c>
      <c r="W13" s="581">
        <f>IF(E13="共通設備",ROUNDDOWN(H13*T13,0),0)</f>
        <v>0</v>
      </c>
      <c r="X13" s="581">
        <f>IF(E13="蓄電池",H13*$I$7,0)</f>
        <v>0</v>
      </c>
      <c r="Y13" s="581">
        <f>IF(E13="共通設備",(H13-ROUNDDOWN(H13*T13,0))*$I$7,0)</f>
        <v>0</v>
      </c>
      <c r="Z13" s="582">
        <f>H13-G13</f>
        <v>0</v>
      </c>
      <c r="AA13" s="583">
        <f>IF(E13="発電設備",Z13,0)</f>
        <v>0</v>
      </c>
      <c r="AB13" s="583">
        <f>IF(E13="蓄電池",Z13*$I$7,0)</f>
        <v>0</v>
      </c>
      <c r="AC13" s="583" t="str">
        <f>IF(E13="共通設備",Z13,"")</f>
        <v/>
      </c>
      <c r="AD13" s="581">
        <f>IF(AC13="",0,ROUNDDOWN(AC13*T13,0))</f>
        <v>0</v>
      </c>
      <c r="AE13" s="581">
        <f>IF(AC13="",0,(AC13-AD13)*$I$7)</f>
        <v>0</v>
      </c>
      <c r="AG13" s="545" t="s">
        <v>2330</v>
      </c>
      <c r="AH13" s="545" t="s">
        <v>2287</v>
      </c>
      <c r="AI13" s="545" t="s">
        <v>2322</v>
      </c>
      <c r="AJ13" s="572" t="s">
        <v>2297</v>
      </c>
      <c r="AK13" s="572" t="s">
        <v>2284</v>
      </c>
      <c r="AL13" s="572" t="s">
        <v>2295</v>
      </c>
      <c r="AM13" s="572"/>
      <c r="AN13" s="573"/>
      <c r="AO13" s="572" t="s">
        <v>2674</v>
      </c>
      <c r="AP13" s="573">
        <v>100000000</v>
      </c>
      <c r="AQ13" s="572" t="s">
        <v>2297</v>
      </c>
      <c r="AR13" s="572" t="s">
        <v>2284</v>
      </c>
      <c r="AS13" s="572" t="s">
        <v>2295</v>
      </c>
      <c r="AT13" s="572"/>
      <c r="AU13" s="573"/>
      <c r="AV13" s="572" t="s">
        <v>2674</v>
      </c>
      <c r="AW13" s="573">
        <v>100000000</v>
      </c>
      <c r="BF13" s="549" t="s">
        <v>2330</v>
      </c>
      <c r="BG13" s="574" t="s">
        <v>2405</v>
      </c>
      <c r="BH13" s="584" t="s">
        <v>2423</v>
      </c>
      <c r="BI13" s="549" t="s">
        <v>2341</v>
      </c>
      <c r="BJ13" s="576">
        <v>1000000</v>
      </c>
      <c r="BK13" s="576"/>
      <c r="BL13" s="576">
        <v>1000000</v>
      </c>
      <c r="BM13" s="577">
        <f>SUM(CA13:CB13,CD13:CE13)</f>
        <v>0</v>
      </c>
      <c r="BN13" s="578"/>
      <c r="BO13" s="578"/>
      <c r="BP13" s="122">
        <f t="shared" ref="BP13:BP37" si="2">IFERROR((CA13+CD13)*$AI$5/$AJ$5,"")</f>
        <v>0</v>
      </c>
      <c r="BQ13" s="122">
        <f>IFERROR((CB13+CE13)*$AN$5/$AO$5,"")</f>
        <v>0</v>
      </c>
      <c r="BR13" s="1647"/>
      <c r="BS13" s="1648"/>
      <c r="BU13" s="1673"/>
      <c r="BV13" s="1673"/>
      <c r="BW13" s="1673"/>
      <c r="BX13" s="1673"/>
      <c r="BY13" s="1673"/>
      <c r="BZ13" s="1673"/>
      <c r="CA13" s="1673"/>
      <c r="CB13" s="1673"/>
      <c r="CC13" s="1673"/>
      <c r="CD13" s="1673"/>
      <c r="CE13" s="1673"/>
      <c r="CF13" s="1673"/>
      <c r="CG13" s="1673"/>
      <c r="CH13" s="1673"/>
      <c r="CI13" s="1673"/>
      <c r="CJ13" s="1673"/>
      <c r="CK13" s="1673"/>
      <c r="CL13" s="1673"/>
      <c r="CM13" s="1673"/>
      <c r="CN13" s="1673"/>
      <c r="CO13" s="1673"/>
      <c r="CP13" s="1673"/>
      <c r="CQ13" s="1673"/>
      <c r="CR13" s="1673"/>
      <c r="CS13" s="1673"/>
      <c r="CT13" s="1673"/>
      <c r="CU13" s="1673"/>
      <c r="CV13" s="1673"/>
      <c r="CW13" s="1673"/>
      <c r="CX13" s="1673"/>
      <c r="CY13" s="1673"/>
      <c r="CZ13" s="1673"/>
      <c r="DA13" s="1673"/>
      <c r="DB13" s="1673"/>
      <c r="DC13" s="1673"/>
      <c r="DD13" s="1673"/>
      <c r="DE13" s="1673"/>
      <c r="DF13" s="1673"/>
      <c r="DG13" s="1673"/>
      <c r="DH13" s="1673"/>
      <c r="DI13" s="1673"/>
    </row>
    <row r="14" spans="1:113" ht="19.899999999999999" customHeight="1">
      <c r="B14" s="299"/>
      <c r="C14" s="303"/>
      <c r="D14" s="301"/>
      <c r="E14" s="299"/>
      <c r="F14" s="304"/>
      <c r="G14" s="304"/>
      <c r="H14" s="304"/>
      <c r="I14" s="577" t="str">
        <f t="shared" ref="I14:I37" si="3">IF(E$7="","",SUM(AA14:AB14,AD14:AE14))</f>
        <v/>
      </c>
      <c r="J14" s="128"/>
      <c r="K14" s="128"/>
      <c r="L14" s="122" t="str">
        <f t="shared" si="0"/>
        <v/>
      </c>
      <c r="M14" s="122">
        <f t="shared" si="1"/>
        <v>0</v>
      </c>
      <c r="N14" s="1653"/>
      <c r="O14" s="1654"/>
      <c r="S14" s="536">
        <f t="shared" ref="S14:S37" si="4">SUM(J14:K14)</f>
        <v>0</v>
      </c>
      <c r="T14" s="579" t="str">
        <f t="shared" ref="T14:T37" si="5">IFERROR((J14/S14),"")</f>
        <v/>
      </c>
      <c r="U14" s="580" t="str">
        <f t="shared" ref="U14:U37" si="6">IFERROR((1-T14),"")</f>
        <v/>
      </c>
      <c r="V14" s="581">
        <f>IF(E14="発電設備",H14,0)</f>
        <v>0</v>
      </c>
      <c r="W14" s="581">
        <f>IF(E14="共通設備",ROUNDDOWN(H14*T14,0),0)</f>
        <v>0</v>
      </c>
      <c r="X14" s="581">
        <f>IF(E14="蓄電池",H14*$I$7,0)</f>
        <v>0</v>
      </c>
      <c r="Y14" s="581">
        <f>IF(E14="共通設備",(H14-ROUNDDOWN(H14*T14,0))*$I$7,0)</f>
        <v>0</v>
      </c>
      <c r="Z14" s="582">
        <f>H14-G14</f>
        <v>0</v>
      </c>
      <c r="AA14" s="583">
        <f t="shared" ref="AA14:AA37" si="7">IF(E14="発電設備",Z14,0)</f>
        <v>0</v>
      </c>
      <c r="AB14" s="583">
        <f>IF(E14="蓄電池",Z14*$I$7,0)</f>
        <v>0</v>
      </c>
      <c r="AC14" s="583" t="str">
        <f>IF(E14="共通設備",Z14,"")</f>
        <v/>
      </c>
      <c r="AD14" s="581">
        <f t="shared" ref="AD14:AD37" si="8">IF(AC14="",0,ROUNDDOWN(AC14*T14,0))</f>
        <v>0</v>
      </c>
      <c r="AE14" s="581">
        <f>IF(AC14="",0,(AC14-AD14)*$I$7)</f>
        <v>0</v>
      </c>
      <c r="AG14" s="545" t="s">
        <v>2331</v>
      </c>
      <c r="AH14" s="545" t="s">
        <v>2342</v>
      </c>
      <c r="AI14" s="545" t="s">
        <v>2321</v>
      </c>
      <c r="AJ14" s="545" t="e">
        <f>AA38/SUM(V38:W38)</f>
        <v>#DIV/0!</v>
      </c>
      <c r="AK14" s="572"/>
      <c r="AL14" s="572"/>
      <c r="AM14" s="572"/>
      <c r="AN14" s="572"/>
      <c r="AO14" s="572"/>
      <c r="AP14" s="572"/>
      <c r="AQ14" s="587" t="e">
        <f>AB38/(X38+Y38)</f>
        <v>#DIV/0!</v>
      </c>
      <c r="AR14" s="572"/>
      <c r="AS14" s="572"/>
      <c r="AT14" s="572"/>
      <c r="AU14" s="573"/>
      <c r="AV14" s="572"/>
      <c r="AW14" s="573"/>
      <c r="BF14" s="549" t="s">
        <v>2330</v>
      </c>
      <c r="BG14" s="585" t="s">
        <v>2407</v>
      </c>
      <c r="BH14" s="584" t="s">
        <v>2424</v>
      </c>
      <c r="BI14" s="549" t="s">
        <v>2341</v>
      </c>
      <c r="BJ14" s="586">
        <v>260000</v>
      </c>
      <c r="BK14" s="576"/>
      <c r="BL14" s="576">
        <v>260000</v>
      </c>
      <c r="BM14" s="577">
        <f t="shared" ref="BM14:BM31" si="9">SUM(CA14:CB14,CD14:CE14)</f>
        <v>0</v>
      </c>
      <c r="BN14" s="578"/>
      <c r="BO14" s="578"/>
      <c r="BP14" s="122">
        <f t="shared" si="2"/>
        <v>0</v>
      </c>
      <c r="BQ14" s="122">
        <f>IFERROR((CB14+CE14)*$AN$5/$AO$5,"")</f>
        <v>0</v>
      </c>
      <c r="BR14" s="1647"/>
      <c r="BS14" s="1648"/>
      <c r="BU14" s="1673"/>
      <c r="BV14" s="1673"/>
      <c r="BW14" s="1673"/>
      <c r="BX14" s="1673"/>
      <c r="BY14" s="1673"/>
      <c r="BZ14" s="1673"/>
      <c r="CA14" s="1673"/>
      <c r="CB14" s="1673"/>
      <c r="CC14" s="1673"/>
      <c r="CD14" s="1673"/>
      <c r="CE14" s="1673"/>
      <c r="CF14" s="1673"/>
      <c r="CG14" s="1673"/>
      <c r="CH14" s="1673"/>
      <c r="CI14" s="1673"/>
      <c r="CJ14" s="1673"/>
      <c r="CK14" s="1673"/>
      <c r="CL14" s="1673"/>
      <c r="CM14" s="1673"/>
      <c r="CN14" s="1673"/>
      <c r="CO14" s="1673"/>
      <c r="CP14" s="1673"/>
      <c r="CQ14" s="1673"/>
      <c r="CR14" s="1673"/>
      <c r="CS14" s="1673"/>
      <c r="CT14" s="1673"/>
      <c r="CU14" s="1673"/>
      <c r="CV14" s="1673"/>
      <c r="CW14" s="1673"/>
      <c r="CX14" s="1673"/>
      <c r="CY14" s="1673"/>
      <c r="CZ14" s="1673"/>
      <c r="DA14" s="1673"/>
      <c r="DB14" s="1673"/>
      <c r="DC14" s="1673"/>
      <c r="DD14" s="1673"/>
      <c r="DE14" s="1673"/>
      <c r="DF14" s="1673"/>
      <c r="DG14" s="1673"/>
      <c r="DH14" s="1673"/>
      <c r="DI14" s="1673"/>
    </row>
    <row r="15" spans="1:113" ht="19.899999999999999" customHeight="1">
      <c r="B15" s="299"/>
      <c r="C15" s="305"/>
      <c r="D15" s="301"/>
      <c r="E15" s="299"/>
      <c r="F15" s="302"/>
      <c r="G15" s="302"/>
      <c r="H15" s="302"/>
      <c r="I15" s="577" t="str">
        <f t="shared" si="3"/>
        <v/>
      </c>
      <c r="J15" s="128"/>
      <c r="K15" s="128"/>
      <c r="L15" s="122" t="str">
        <f t="shared" si="0"/>
        <v/>
      </c>
      <c r="M15" s="122">
        <f t="shared" si="1"/>
        <v>0</v>
      </c>
      <c r="N15" s="1653"/>
      <c r="O15" s="1654"/>
      <c r="S15" s="536">
        <f t="shared" si="4"/>
        <v>0</v>
      </c>
      <c r="T15" s="579" t="str">
        <f t="shared" si="5"/>
        <v/>
      </c>
      <c r="U15" s="580" t="str">
        <f t="shared" si="6"/>
        <v/>
      </c>
      <c r="V15" s="581">
        <f t="shared" ref="V15:V37" si="10">IF(E15="発電設備",H15,0)</f>
        <v>0</v>
      </c>
      <c r="W15" s="581">
        <f>IF(E15="共通設備",ROUNDDOWN(H15*T15,0),0)</f>
        <v>0</v>
      </c>
      <c r="X15" s="581">
        <f>IF(E15="蓄電池",H15*$I$7,0)</f>
        <v>0</v>
      </c>
      <c r="Y15" s="581">
        <f>IF(E15="共通設備",(H15-ROUNDDOWN(H15*T15,0))*$I$7,0)</f>
        <v>0</v>
      </c>
      <c r="Z15" s="582">
        <f t="shared" ref="Z15:Z37" si="11">H15-G15</f>
        <v>0</v>
      </c>
      <c r="AA15" s="583">
        <f t="shared" si="7"/>
        <v>0</v>
      </c>
      <c r="AB15" s="583">
        <f>IF(E15="蓄電池",Z15*$I$7,0)</f>
        <v>0</v>
      </c>
      <c r="AC15" s="583" t="str">
        <f t="shared" ref="AC15:AC37" si="12">IF(E15="共通設備",Z15,"")</f>
        <v/>
      </c>
      <c r="AD15" s="581">
        <f t="shared" si="8"/>
        <v>0</v>
      </c>
      <c r="AE15" s="581">
        <f>IF(AC15="",0,(AC15-AD15)*$I$7)</f>
        <v>0</v>
      </c>
      <c r="AG15" s="545" t="s">
        <v>3053</v>
      </c>
      <c r="AH15" s="545"/>
      <c r="AI15" s="545" t="s">
        <v>2322</v>
      </c>
      <c r="AJ15" s="572" t="s">
        <v>2284</v>
      </c>
      <c r="AK15" s="572"/>
      <c r="AL15" s="572"/>
      <c r="AM15" s="572"/>
      <c r="AN15" s="572"/>
      <c r="AO15" s="572"/>
      <c r="AP15" s="572"/>
      <c r="AQ15" s="572" t="s">
        <v>2284</v>
      </c>
      <c r="AR15" s="572"/>
      <c r="AS15" s="572"/>
      <c r="AT15" s="572"/>
      <c r="AU15" s="572"/>
      <c r="AV15" s="572"/>
      <c r="AW15" s="536"/>
      <c r="BF15" s="549" t="s">
        <v>2330</v>
      </c>
      <c r="BG15" s="588" t="s">
        <v>2438</v>
      </c>
      <c r="BH15" s="584" t="s">
        <v>2425</v>
      </c>
      <c r="BI15" s="549" t="s">
        <v>2342</v>
      </c>
      <c r="BJ15" s="576">
        <v>320000</v>
      </c>
      <c r="BK15" s="576"/>
      <c r="BL15" s="576">
        <v>320000</v>
      </c>
      <c r="BM15" s="577">
        <f t="shared" si="9"/>
        <v>0</v>
      </c>
      <c r="BN15" s="578">
        <v>4.5</v>
      </c>
      <c r="BO15" s="578">
        <v>10</v>
      </c>
      <c r="BP15" s="122">
        <f t="shared" si="2"/>
        <v>0</v>
      </c>
      <c r="BQ15" s="122" t="str">
        <f>IFERROR((CB15+CE15)*$CN$6/$CO$6,"")</f>
        <v/>
      </c>
      <c r="BR15" s="1674" t="s">
        <v>2428</v>
      </c>
      <c r="BS15" s="1675"/>
      <c r="BU15" s="1673"/>
      <c r="BV15" s="1673"/>
      <c r="BW15" s="1673"/>
      <c r="BX15" s="1673"/>
      <c r="BY15" s="1673"/>
      <c r="BZ15" s="1673"/>
      <c r="CA15" s="1673"/>
      <c r="CB15" s="1673"/>
      <c r="CC15" s="1673"/>
      <c r="CD15" s="1673"/>
      <c r="CE15" s="1673"/>
      <c r="CF15" s="1673"/>
      <c r="CG15" s="1673"/>
      <c r="CH15" s="1673"/>
      <c r="CI15" s="1673"/>
      <c r="CJ15" s="1673"/>
      <c r="CK15" s="1673"/>
      <c r="CL15" s="1673"/>
      <c r="CM15" s="1673"/>
      <c r="CN15" s="1673"/>
      <c r="CO15" s="1673"/>
      <c r="CP15" s="1673"/>
      <c r="CQ15" s="1673"/>
      <c r="CR15" s="1673"/>
      <c r="CS15" s="1673"/>
      <c r="CT15" s="1673"/>
      <c r="CU15" s="1673"/>
      <c r="CV15" s="1673"/>
      <c r="CW15" s="1673"/>
      <c r="CX15" s="1673"/>
      <c r="CY15" s="1673"/>
      <c r="CZ15" s="1673"/>
      <c r="DA15" s="1673"/>
      <c r="DB15" s="1673"/>
      <c r="DC15" s="1673"/>
      <c r="DD15" s="1673"/>
      <c r="DE15" s="1673"/>
      <c r="DF15" s="1673"/>
      <c r="DG15" s="1673"/>
      <c r="DH15" s="1673"/>
      <c r="DI15" s="1673"/>
    </row>
    <row r="16" spans="1:113" ht="19.899999999999999" customHeight="1">
      <c r="B16" s="299"/>
      <c r="C16" s="305"/>
      <c r="D16" s="301"/>
      <c r="E16" s="299"/>
      <c r="F16" s="302"/>
      <c r="G16" s="302"/>
      <c r="H16" s="302"/>
      <c r="I16" s="577" t="str">
        <f t="shared" si="3"/>
        <v/>
      </c>
      <c r="J16" s="128"/>
      <c r="K16" s="128"/>
      <c r="L16" s="122" t="str">
        <f t="shared" si="0"/>
        <v/>
      </c>
      <c r="M16" s="122">
        <f t="shared" si="1"/>
        <v>0</v>
      </c>
      <c r="N16" s="1653"/>
      <c r="O16" s="1654"/>
      <c r="S16" s="536">
        <f t="shared" si="4"/>
        <v>0</v>
      </c>
      <c r="T16" s="579" t="str">
        <f t="shared" si="5"/>
        <v/>
      </c>
      <c r="U16" s="580" t="str">
        <f t="shared" si="6"/>
        <v/>
      </c>
      <c r="V16" s="581">
        <f t="shared" si="10"/>
        <v>0</v>
      </c>
      <c r="W16" s="581">
        <f t="shared" ref="W16:W37" si="13">IF(E16="共通設備",ROUNDDOWN(H16*T16,0),0)</f>
        <v>0</v>
      </c>
      <c r="X16" s="581">
        <f t="shared" ref="X16:X37" si="14">IF(E16="蓄電池",H16*$I$7,0)</f>
        <v>0</v>
      </c>
      <c r="Y16" s="581">
        <f t="shared" ref="Y16:Y37" si="15">IF(E16="共通設備",(H16-ROUNDDOWN(H16*T16,0))*$I$7,0)</f>
        <v>0</v>
      </c>
      <c r="Z16" s="582">
        <f t="shared" si="11"/>
        <v>0</v>
      </c>
      <c r="AA16" s="583">
        <f t="shared" si="7"/>
        <v>0</v>
      </c>
      <c r="AB16" s="583">
        <f>IF(E16="蓄電池",Z16*$I$7,0)</f>
        <v>0</v>
      </c>
      <c r="AC16" s="583" t="str">
        <f t="shared" si="12"/>
        <v/>
      </c>
      <c r="AD16" s="581">
        <f t="shared" si="8"/>
        <v>0</v>
      </c>
      <c r="AE16" s="581">
        <f t="shared" ref="AE16:AE37" si="16">IF(AC16="",0,(AC16-AD16)*$I$7)</f>
        <v>0</v>
      </c>
      <c r="AG16" s="589"/>
      <c r="AH16" s="589"/>
      <c r="AI16" s="590"/>
      <c r="AJ16" s="590"/>
      <c r="AK16" s="591"/>
      <c r="AL16" s="591"/>
      <c r="AM16" s="591"/>
      <c r="AN16" s="591"/>
      <c r="AO16" s="591"/>
      <c r="AP16" s="591"/>
      <c r="AQ16" s="590"/>
      <c r="AR16" s="591"/>
      <c r="AS16" s="591"/>
      <c r="AT16" s="591"/>
      <c r="AU16" s="591"/>
      <c r="AV16" s="591"/>
      <c r="AW16" s="592"/>
      <c r="BF16" s="549" t="s">
        <v>2330</v>
      </c>
      <c r="BG16" s="588" t="s">
        <v>2439</v>
      </c>
      <c r="BH16" s="584" t="s">
        <v>2426</v>
      </c>
      <c r="BI16" s="549" t="s">
        <v>2342</v>
      </c>
      <c r="BJ16" s="576">
        <v>220000</v>
      </c>
      <c r="BK16" s="576"/>
      <c r="BL16" s="576">
        <v>220000</v>
      </c>
      <c r="BM16" s="577">
        <f t="shared" si="9"/>
        <v>0</v>
      </c>
      <c r="BN16" s="578">
        <v>7.5</v>
      </c>
      <c r="BO16" s="578">
        <v>10</v>
      </c>
      <c r="BP16" s="122">
        <f t="shared" si="2"/>
        <v>0</v>
      </c>
      <c r="BQ16" s="122" t="str">
        <f>IFERROR((CB16+CE16)*$CN$6/$CO$6,"")</f>
        <v/>
      </c>
      <c r="BR16" s="1674" t="s">
        <v>2429</v>
      </c>
      <c r="BS16" s="1675"/>
      <c r="BU16" s="1673"/>
      <c r="BV16" s="1673"/>
      <c r="BW16" s="1673"/>
      <c r="BX16" s="1673"/>
      <c r="BY16" s="1673"/>
      <c r="BZ16" s="1673"/>
      <c r="CA16" s="1673"/>
      <c r="CB16" s="1673"/>
      <c r="CC16" s="1673"/>
      <c r="CD16" s="1673"/>
      <c r="CE16" s="1673"/>
      <c r="CF16" s="1673"/>
      <c r="CG16" s="1673"/>
      <c r="CH16" s="1673"/>
      <c r="CI16" s="1673"/>
      <c r="CJ16" s="1673"/>
      <c r="CK16" s="1673"/>
      <c r="CL16" s="1673"/>
      <c r="CM16" s="1673"/>
      <c r="CN16" s="1673"/>
      <c r="CO16" s="1673"/>
      <c r="CP16" s="1673"/>
      <c r="CQ16" s="1673"/>
      <c r="CR16" s="1673"/>
      <c r="CS16" s="1673"/>
      <c r="CT16" s="1673"/>
      <c r="CU16" s="1673"/>
      <c r="CV16" s="1673"/>
      <c r="CW16" s="1673"/>
      <c r="CX16" s="1673"/>
      <c r="CY16" s="1673"/>
      <c r="CZ16" s="1673"/>
      <c r="DA16" s="1673"/>
      <c r="DB16" s="1673"/>
      <c r="DC16" s="1673"/>
      <c r="DD16" s="1673"/>
      <c r="DE16" s="1673"/>
      <c r="DF16" s="1673"/>
      <c r="DG16" s="1673"/>
      <c r="DH16" s="1673"/>
      <c r="DI16" s="1673"/>
    </row>
    <row r="17" spans="2:113" ht="19.899999999999999" customHeight="1">
      <c r="B17" s="299"/>
      <c r="C17" s="305"/>
      <c r="D17" s="301"/>
      <c r="E17" s="299"/>
      <c r="F17" s="302"/>
      <c r="G17" s="302"/>
      <c r="H17" s="302"/>
      <c r="I17" s="577" t="str">
        <f t="shared" si="3"/>
        <v/>
      </c>
      <c r="J17" s="128"/>
      <c r="K17" s="128"/>
      <c r="L17" s="122" t="str">
        <f t="shared" si="0"/>
        <v/>
      </c>
      <c r="M17" s="122">
        <f t="shared" si="1"/>
        <v>0</v>
      </c>
      <c r="N17" s="1653"/>
      <c r="O17" s="1654"/>
      <c r="S17" s="536">
        <f t="shared" si="4"/>
        <v>0</v>
      </c>
      <c r="T17" s="579" t="str">
        <f t="shared" si="5"/>
        <v/>
      </c>
      <c r="U17" s="580" t="str">
        <f t="shared" si="6"/>
        <v/>
      </c>
      <c r="V17" s="581">
        <f t="shared" si="10"/>
        <v>0</v>
      </c>
      <c r="W17" s="581">
        <f t="shared" si="13"/>
        <v>0</v>
      </c>
      <c r="X17" s="581">
        <f t="shared" si="14"/>
        <v>0</v>
      </c>
      <c r="Y17" s="581">
        <f t="shared" si="15"/>
        <v>0</v>
      </c>
      <c r="Z17" s="582">
        <f t="shared" si="11"/>
        <v>0</v>
      </c>
      <c r="AA17" s="583">
        <f t="shared" si="7"/>
        <v>0</v>
      </c>
      <c r="AB17" s="583">
        <f t="shared" ref="AB17:AB37" si="17">IF(E17="蓄電池",Z17*$I$7,0)</f>
        <v>0</v>
      </c>
      <c r="AC17" s="583" t="str">
        <f t="shared" si="12"/>
        <v/>
      </c>
      <c r="AD17" s="581">
        <f t="shared" si="8"/>
        <v>0</v>
      </c>
      <c r="AE17" s="581">
        <f t="shared" si="16"/>
        <v>0</v>
      </c>
      <c r="AG17" s="535"/>
      <c r="AW17" s="534"/>
      <c r="BF17" s="549" t="s">
        <v>2330</v>
      </c>
      <c r="BG17" s="588" t="s">
        <v>2287</v>
      </c>
      <c r="BH17" s="584" t="s">
        <v>2427</v>
      </c>
      <c r="BI17" s="549" t="s">
        <v>2287</v>
      </c>
      <c r="BJ17" s="576">
        <v>380000</v>
      </c>
      <c r="BK17" s="576"/>
      <c r="BL17" s="576">
        <v>380000</v>
      </c>
      <c r="BM17" s="577">
        <f t="shared" si="9"/>
        <v>0</v>
      </c>
      <c r="BN17" s="578"/>
      <c r="BO17" s="578"/>
      <c r="BP17" s="122">
        <f t="shared" si="2"/>
        <v>0</v>
      </c>
      <c r="BQ17" s="122" t="str">
        <f>IFERROR((CB17+CE17)*$CN$6/$CO$6,"")</f>
        <v/>
      </c>
      <c r="BR17" s="1647"/>
      <c r="BS17" s="1648"/>
      <c r="BU17" s="1673"/>
      <c r="BV17" s="1673"/>
      <c r="BW17" s="1673"/>
      <c r="BX17" s="1673"/>
      <c r="BY17" s="1673"/>
      <c r="BZ17" s="1673"/>
      <c r="CA17" s="1673"/>
      <c r="CB17" s="1673"/>
      <c r="CC17" s="1673"/>
      <c r="CD17" s="1673"/>
      <c r="CE17" s="1673"/>
      <c r="CF17" s="1673"/>
      <c r="CG17" s="1673"/>
      <c r="CH17" s="1673"/>
      <c r="CI17" s="1673"/>
      <c r="CJ17" s="1673"/>
      <c r="CK17" s="1673"/>
      <c r="CL17" s="1673"/>
      <c r="CM17" s="1673"/>
      <c r="CN17" s="1673"/>
      <c r="CO17" s="1673"/>
      <c r="CP17" s="1673"/>
      <c r="CQ17" s="1673"/>
      <c r="CR17" s="1673"/>
      <c r="CS17" s="1673"/>
      <c r="CT17" s="1673"/>
      <c r="CU17" s="1673"/>
      <c r="CV17" s="1673"/>
      <c r="CW17" s="1673"/>
      <c r="CX17" s="1673"/>
      <c r="CY17" s="1673"/>
      <c r="CZ17" s="1673"/>
      <c r="DA17" s="1673"/>
      <c r="DB17" s="1673"/>
      <c r="DC17" s="1673"/>
      <c r="DD17" s="1673"/>
      <c r="DE17" s="1673"/>
      <c r="DF17" s="1673"/>
      <c r="DG17" s="1673"/>
      <c r="DH17" s="1673"/>
      <c r="DI17" s="1673"/>
    </row>
    <row r="18" spans="2:113" ht="19.899999999999999" customHeight="1">
      <c r="B18" s="299"/>
      <c r="C18" s="305"/>
      <c r="D18" s="301"/>
      <c r="E18" s="299"/>
      <c r="F18" s="302"/>
      <c r="G18" s="302"/>
      <c r="H18" s="302"/>
      <c r="I18" s="577" t="str">
        <f t="shared" si="3"/>
        <v/>
      </c>
      <c r="J18" s="128"/>
      <c r="K18" s="128"/>
      <c r="L18" s="122" t="str">
        <f t="shared" si="0"/>
        <v/>
      </c>
      <c r="M18" s="122">
        <f t="shared" si="1"/>
        <v>0</v>
      </c>
      <c r="N18" s="1653"/>
      <c r="O18" s="1654"/>
      <c r="S18" s="536">
        <f t="shared" si="4"/>
        <v>0</v>
      </c>
      <c r="T18" s="579" t="str">
        <f t="shared" si="5"/>
        <v/>
      </c>
      <c r="U18" s="580" t="str">
        <f t="shared" si="6"/>
        <v/>
      </c>
      <c r="V18" s="581">
        <f t="shared" si="10"/>
        <v>0</v>
      </c>
      <c r="W18" s="581">
        <f t="shared" si="13"/>
        <v>0</v>
      </c>
      <c r="X18" s="581">
        <f t="shared" si="14"/>
        <v>0</v>
      </c>
      <c r="Y18" s="581">
        <f t="shared" si="15"/>
        <v>0</v>
      </c>
      <c r="Z18" s="582">
        <f t="shared" si="11"/>
        <v>0</v>
      </c>
      <c r="AA18" s="583">
        <f t="shared" si="7"/>
        <v>0</v>
      </c>
      <c r="AB18" s="583">
        <f t="shared" si="17"/>
        <v>0</v>
      </c>
      <c r="AC18" s="583" t="str">
        <f t="shared" si="12"/>
        <v/>
      </c>
      <c r="AD18" s="581">
        <f t="shared" si="8"/>
        <v>0</v>
      </c>
      <c r="AE18" s="581">
        <f t="shared" si="16"/>
        <v>0</v>
      </c>
      <c r="AG18" s="593" t="s">
        <v>2127</v>
      </c>
      <c r="AH18" s="594" t="s">
        <v>2128</v>
      </c>
      <c r="AI18" s="595" t="s">
        <v>2129</v>
      </c>
      <c r="AJ18" s="595" t="s">
        <v>2130</v>
      </c>
      <c r="AK18" s="595" t="s">
        <v>2131</v>
      </c>
      <c r="AL18" s="593" t="s">
        <v>2127</v>
      </c>
      <c r="AM18" s="537"/>
      <c r="AN18" s="567" t="s">
        <v>2351</v>
      </c>
      <c r="AU18" s="534"/>
      <c r="AV18" s="534"/>
      <c r="AW18" s="534"/>
      <c r="BF18" s="549" t="s">
        <v>2331</v>
      </c>
      <c r="BG18" s="588" t="s">
        <v>2417</v>
      </c>
      <c r="BH18" s="584" t="s">
        <v>2440</v>
      </c>
      <c r="BI18" s="549" t="s">
        <v>2341</v>
      </c>
      <c r="BJ18" s="576">
        <v>300000</v>
      </c>
      <c r="BK18" s="576"/>
      <c r="BL18" s="576">
        <v>300000</v>
      </c>
      <c r="BM18" s="577">
        <f t="shared" si="9"/>
        <v>0</v>
      </c>
      <c r="BN18" s="578"/>
      <c r="BO18" s="578"/>
      <c r="BP18" s="122">
        <f t="shared" si="2"/>
        <v>0</v>
      </c>
      <c r="BQ18" s="122" t="str">
        <f t="shared" ref="BQ18:BQ23" si="18">IFERROR((CB18+CE18)*$CN$6/$CO$6,"")</f>
        <v/>
      </c>
      <c r="BR18" s="1647"/>
      <c r="BS18" s="1648"/>
      <c r="BU18" s="1673"/>
      <c r="BV18" s="1673"/>
      <c r="BW18" s="1673"/>
      <c r="BX18" s="1673"/>
      <c r="BY18" s="1673"/>
      <c r="BZ18" s="1673"/>
      <c r="CA18" s="1673"/>
      <c r="CB18" s="1673"/>
      <c r="CC18" s="1673"/>
      <c r="CD18" s="1673"/>
      <c r="CE18" s="1673"/>
      <c r="CF18" s="1673"/>
      <c r="CG18" s="1673"/>
      <c r="CH18" s="1673"/>
      <c r="CI18" s="1673"/>
      <c r="CJ18" s="1673"/>
      <c r="CK18" s="1673"/>
      <c r="CL18" s="1673"/>
      <c r="CM18" s="1673"/>
      <c r="CN18" s="1673"/>
      <c r="CO18" s="1673"/>
      <c r="CP18" s="1673"/>
      <c r="CQ18" s="1673"/>
      <c r="CR18" s="1673"/>
      <c r="CS18" s="1673"/>
      <c r="CT18" s="1673"/>
      <c r="CU18" s="1673"/>
      <c r="CV18" s="1673"/>
      <c r="CW18" s="1673"/>
      <c r="CX18" s="1673"/>
      <c r="CY18" s="1673"/>
      <c r="CZ18" s="1673"/>
      <c r="DA18" s="1673"/>
      <c r="DB18" s="1673"/>
      <c r="DC18" s="1673"/>
      <c r="DD18" s="1673"/>
      <c r="DE18" s="1673"/>
      <c r="DF18" s="1673"/>
      <c r="DG18" s="1673"/>
      <c r="DH18" s="1673"/>
      <c r="DI18" s="1673"/>
    </row>
    <row r="19" spans="2:113" ht="19.899999999999999" customHeight="1">
      <c r="B19" s="299"/>
      <c r="C19" s="305"/>
      <c r="D19" s="301"/>
      <c r="E19" s="299"/>
      <c r="F19" s="302"/>
      <c r="G19" s="302"/>
      <c r="H19" s="302"/>
      <c r="I19" s="577" t="str">
        <f t="shared" si="3"/>
        <v/>
      </c>
      <c r="J19" s="128"/>
      <c r="K19" s="128"/>
      <c r="L19" s="122" t="str">
        <f t="shared" si="0"/>
        <v/>
      </c>
      <c r="M19" s="122">
        <f t="shared" si="1"/>
        <v>0</v>
      </c>
      <c r="N19" s="1653"/>
      <c r="O19" s="1654"/>
      <c r="S19" s="536">
        <f t="shared" si="4"/>
        <v>0</v>
      </c>
      <c r="T19" s="579" t="str">
        <f t="shared" si="5"/>
        <v/>
      </c>
      <c r="U19" s="580" t="str">
        <f t="shared" si="6"/>
        <v/>
      </c>
      <c r="V19" s="581">
        <f t="shared" si="10"/>
        <v>0</v>
      </c>
      <c r="W19" s="581">
        <f t="shared" si="13"/>
        <v>0</v>
      </c>
      <c r="X19" s="581">
        <f t="shared" si="14"/>
        <v>0</v>
      </c>
      <c r="Y19" s="581">
        <f t="shared" si="15"/>
        <v>0</v>
      </c>
      <c r="Z19" s="582">
        <f t="shared" si="11"/>
        <v>0</v>
      </c>
      <c r="AA19" s="583">
        <f t="shared" si="7"/>
        <v>0</v>
      </c>
      <c r="AB19" s="583">
        <f t="shared" si="17"/>
        <v>0</v>
      </c>
      <c r="AC19" s="583" t="str">
        <f t="shared" si="12"/>
        <v/>
      </c>
      <c r="AD19" s="581">
        <f t="shared" si="8"/>
        <v>0</v>
      </c>
      <c r="AE19" s="581">
        <f t="shared" si="16"/>
        <v>0</v>
      </c>
      <c r="AG19" s="593" t="s">
        <v>2678</v>
      </c>
      <c r="AH19" s="593" t="s">
        <v>2133</v>
      </c>
      <c r="AI19" s="593" t="s">
        <v>2134</v>
      </c>
      <c r="AJ19" s="593" t="s">
        <v>2135</v>
      </c>
      <c r="AK19" s="596" t="s">
        <v>2755</v>
      </c>
      <c r="AL19" s="593" t="s">
        <v>2136</v>
      </c>
      <c r="AM19" s="537">
        <v>5</v>
      </c>
      <c r="AN19" s="1646" t="e">
        <f>VLOOKUP(G3,AG19:AM26,7,FALSE)</f>
        <v>#N/A</v>
      </c>
      <c r="AU19" s="534"/>
      <c r="AV19" s="534"/>
      <c r="AW19" s="534"/>
      <c r="BF19" s="549" t="s">
        <v>2331</v>
      </c>
      <c r="BG19" s="588" t="s">
        <v>2418</v>
      </c>
      <c r="BH19" s="584" t="s">
        <v>2441</v>
      </c>
      <c r="BI19" s="549" t="s">
        <v>2287</v>
      </c>
      <c r="BJ19" s="576">
        <v>100000</v>
      </c>
      <c r="BK19" s="576"/>
      <c r="BL19" s="576">
        <v>100000</v>
      </c>
      <c r="BM19" s="577">
        <f t="shared" si="9"/>
        <v>0</v>
      </c>
      <c r="BN19" s="578"/>
      <c r="BO19" s="578"/>
      <c r="BP19" s="122">
        <f t="shared" si="2"/>
        <v>0</v>
      </c>
      <c r="BQ19" s="122" t="str">
        <f t="shared" si="18"/>
        <v/>
      </c>
      <c r="BR19" s="1647"/>
      <c r="BS19" s="1648"/>
      <c r="BU19" s="1673"/>
      <c r="BV19" s="1673"/>
      <c r="BW19" s="1673"/>
      <c r="BX19" s="1673"/>
      <c r="BY19" s="1673"/>
      <c r="BZ19" s="1673"/>
      <c r="CA19" s="1673"/>
      <c r="CB19" s="1673"/>
      <c r="CC19" s="1673"/>
      <c r="CD19" s="1673"/>
      <c r="CE19" s="1673"/>
      <c r="CF19" s="1673"/>
      <c r="CG19" s="1673"/>
      <c r="CH19" s="1673"/>
      <c r="CI19" s="1673"/>
      <c r="CJ19" s="1673"/>
      <c r="CK19" s="1673"/>
      <c r="CL19" s="1673"/>
      <c r="CM19" s="1673"/>
      <c r="CN19" s="1673"/>
      <c r="CO19" s="1673"/>
      <c r="CP19" s="1673"/>
      <c r="CQ19" s="1673"/>
      <c r="CR19" s="1673"/>
      <c r="CS19" s="1673"/>
      <c r="CT19" s="1673"/>
      <c r="CU19" s="1673"/>
      <c r="CV19" s="1673"/>
      <c r="CW19" s="1673"/>
      <c r="CX19" s="1673"/>
      <c r="CY19" s="1673"/>
      <c r="CZ19" s="1673"/>
      <c r="DA19" s="1673"/>
      <c r="DB19" s="1673"/>
      <c r="DC19" s="1673"/>
      <c r="DD19" s="1673"/>
      <c r="DE19" s="1673"/>
      <c r="DF19" s="1673"/>
      <c r="DG19" s="1673"/>
      <c r="DH19" s="1673"/>
      <c r="DI19" s="1673"/>
    </row>
    <row r="20" spans="2:113" ht="19.899999999999999" customHeight="1">
      <c r="B20" s="299"/>
      <c r="C20" s="305"/>
      <c r="D20" s="301"/>
      <c r="E20" s="299"/>
      <c r="F20" s="302"/>
      <c r="G20" s="302"/>
      <c r="H20" s="302"/>
      <c r="I20" s="577" t="str">
        <f t="shared" si="3"/>
        <v/>
      </c>
      <c r="J20" s="128"/>
      <c r="K20" s="128"/>
      <c r="L20" s="122" t="str">
        <f t="shared" si="0"/>
        <v/>
      </c>
      <c r="M20" s="122">
        <f t="shared" si="1"/>
        <v>0</v>
      </c>
      <c r="N20" s="1653"/>
      <c r="O20" s="1654"/>
      <c r="S20" s="536">
        <f t="shared" si="4"/>
        <v>0</v>
      </c>
      <c r="T20" s="579" t="str">
        <f t="shared" si="5"/>
        <v/>
      </c>
      <c r="U20" s="580" t="str">
        <f t="shared" si="6"/>
        <v/>
      </c>
      <c r="V20" s="581">
        <f t="shared" si="10"/>
        <v>0</v>
      </c>
      <c r="W20" s="581">
        <f t="shared" si="13"/>
        <v>0</v>
      </c>
      <c r="X20" s="581">
        <f t="shared" si="14"/>
        <v>0</v>
      </c>
      <c r="Y20" s="581">
        <f t="shared" si="15"/>
        <v>0</v>
      </c>
      <c r="Z20" s="582">
        <f t="shared" si="11"/>
        <v>0</v>
      </c>
      <c r="AA20" s="583">
        <f t="shared" si="7"/>
        <v>0</v>
      </c>
      <c r="AB20" s="583">
        <f t="shared" si="17"/>
        <v>0</v>
      </c>
      <c r="AC20" s="583" t="str">
        <f t="shared" si="12"/>
        <v/>
      </c>
      <c r="AD20" s="581">
        <f t="shared" si="8"/>
        <v>0</v>
      </c>
      <c r="AE20" s="581">
        <f t="shared" si="16"/>
        <v>0</v>
      </c>
      <c r="AG20" s="593" t="s">
        <v>2679</v>
      </c>
      <c r="AH20" s="593" t="s">
        <v>2133</v>
      </c>
      <c r="AI20" s="593" t="s">
        <v>2134</v>
      </c>
      <c r="AJ20" s="593" t="s">
        <v>2135</v>
      </c>
      <c r="AK20" s="593" t="s">
        <v>2756</v>
      </c>
      <c r="AL20" s="593" t="s">
        <v>2136</v>
      </c>
      <c r="AM20" s="537">
        <v>5</v>
      </c>
      <c r="AN20" s="1684"/>
      <c r="AU20" s="534"/>
      <c r="AV20" s="534"/>
      <c r="AW20" s="534"/>
      <c r="BF20" s="549" t="s">
        <v>2329</v>
      </c>
      <c r="BG20" s="588" t="s">
        <v>2419</v>
      </c>
      <c r="BH20" s="584" t="s">
        <v>2442</v>
      </c>
      <c r="BI20" s="549" t="s">
        <v>2341</v>
      </c>
      <c r="BJ20" s="576">
        <v>50000</v>
      </c>
      <c r="BK20" s="576"/>
      <c r="BL20" s="576">
        <v>50000</v>
      </c>
      <c r="BM20" s="577">
        <f t="shared" si="9"/>
        <v>0</v>
      </c>
      <c r="BN20" s="578"/>
      <c r="BO20" s="578"/>
      <c r="BP20" s="122">
        <f t="shared" si="2"/>
        <v>0</v>
      </c>
      <c r="BQ20" s="122" t="str">
        <f t="shared" si="18"/>
        <v/>
      </c>
      <c r="BR20" s="1647"/>
      <c r="BS20" s="1648"/>
      <c r="BU20" s="1673"/>
      <c r="BV20" s="1673"/>
      <c r="BW20" s="1673"/>
      <c r="BX20" s="1673"/>
      <c r="BY20" s="1673"/>
      <c r="BZ20" s="1673"/>
      <c r="CA20" s="1673"/>
      <c r="CB20" s="1673"/>
      <c r="CC20" s="1673"/>
      <c r="CD20" s="1673"/>
      <c r="CE20" s="1673"/>
      <c r="CF20" s="1673"/>
      <c r="CG20" s="1673"/>
      <c r="CH20" s="1673"/>
      <c r="CI20" s="1673"/>
      <c r="CJ20" s="1673"/>
      <c r="CK20" s="1673"/>
      <c r="CL20" s="1673"/>
      <c r="CM20" s="1673"/>
      <c r="CN20" s="1673"/>
      <c r="CO20" s="1673"/>
      <c r="CP20" s="1673"/>
      <c r="CQ20" s="1673"/>
      <c r="CR20" s="1673"/>
      <c r="CS20" s="1673"/>
      <c r="CT20" s="1673"/>
      <c r="CU20" s="1673"/>
      <c r="CV20" s="1673"/>
      <c r="CW20" s="1673"/>
      <c r="CX20" s="1673"/>
      <c r="CY20" s="1673"/>
      <c r="CZ20" s="1673"/>
      <c r="DA20" s="1673"/>
      <c r="DB20" s="1673"/>
      <c r="DC20" s="1673"/>
      <c r="DD20" s="1673"/>
      <c r="DE20" s="1673"/>
      <c r="DF20" s="1673"/>
      <c r="DG20" s="1673"/>
      <c r="DH20" s="1673"/>
      <c r="DI20" s="1673"/>
    </row>
    <row r="21" spans="2:113" ht="19.899999999999999" customHeight="1">
      <c r="B21" s="299"/>
      <c r="C21" s="305"/>
      <c r="D21" s="301"/>
      <c r="E21" s="299"/>
      <c r="F21" s="302"/>
      <c r="G21" s="302"/>
      <c r="H21" s="302"/>
      <c r="I21" s="577" t="str">
        <f t="shared" si="3"/>
        <v/>
      </c>
      <c r="J21" s="128"/>
      <c r="K21" s="128"/>
      <c r="L21" s="122" t="str">
        <f t="shared" si="0"/>
        <v/>
      </c>
      <c r="M21" s="122">
        <f t="shared" si="1"/>
        <v>0</v>
      </c>
      <c r="N21" s="1653"/>
      <c r="O21" s="1654"/>
      <c r="S21" s="536">
        <f t="shared" si="4"/>
        <v>0</v>
      </c>
      <c r="T21" s="579" t="str">
        <f t="shared" si="5"/>
        <v/>
      </c>
      <c r="U21" s="580" t="str">
        <f t="shared" si="6"/>
        <v/>
      </c>
      <c r="V21" s="581">
        <f t="shared" si="10"/>
        <v>0</v>
      </c>
      <c r="W21" s="581">
        <f t="shared" si="13"/>
        <v>0</v>
      </c>
      <c r="X21" s="581">
        <f t="shared" si="14"/>
        <v>0</v>
      </c>
      <c r="Y21" s="581">
        <f t="shared" si="15"/>
        <v>0</v>
      </c>
      <c r="Z21" s="582">
        <f t="shared" si="11"/>
        <v>0</v>
      </c>
      <c r="AA21" s="583">
        <f t="shared" si="7"/>
        <v>0</v>
      </c>
      <c r="AB21" s="583">
        <f t="shared" si="17"/>
        <v>0</v>
      </c>
      <c r="AC21" s="583" t="str">
        <f t="shared" si="12"/>
        <v/>
      </c>
      <c r="AD21" s="581">
        <f t="shared" si="8"/>
        <v>0</v>
      </c>
      <c r="AE21" s="581">
        <f t="shared" si="16"/>
        <v>0</v>
      </c>
      <c r="AG21" s="593" t="s">
        <v>2680</v>
      </c>
      <c r="AH21" s="593" t="s">
        <v>2133</v>
      </c>
      <c r="AI21" s="593" t="s">
        <v>2134</v>
      </c>
      <c r="AJ21" s="593" t="s">
        <v>2135</v>
      </c>
      <c r="AK21" s="593" t="s">
        <v>2757</v>
      </c>
      <c r="AL21" s="593" t="s">
        <v>2142</v>
      </c>
      <c r="AM21" s="537">
        <v>5</v>
      </c>
      <c r="AN21" s="1684"/>
      <c r="AU21" s="534"/>
      <c r="AV21" s="534"/>
      <c r="AW21" s="534"/>
      <c r="BF21" s="549" t="s">
        <v>2329</v>
      </c>
      <c r="BG21" s="588" t="s">
        <v>2420</v>
      </c>
      <c r="BH21" s="584" t="s">
        <v>2443</v>
      </c>
      <c r="BI21" s="549" t="s">
        <v>2287</v>
      </c>
      <c r="BJ21" s="576">
        <v>30000</v>
      </c>
      <c r="BK21" s="576"/>
      <c r="BL21" s="576">
        <v>30000</v>
      </c>
      <c r="BM21" s="577">
        <f t="shared" si="9"/>
        <v>0</v>
      </c>
      <c r="BN21" s="578"/>
      <c r="BO21" s="578"/>
      <c r="BP21" s="122">
        <f t="shared" si="2"/>
        <v>0</v>
      </c>
      <c r="BQ21" s="122" t="str">
        <f t="shared" si="18"/>
        <v/>
      </c>
      <c r="BR21" s="1647"/>
      <c r="BS21" s="1648"/>
      <c r="BU21" s="1673"/>
      <c r="BV21" s="1673"/>
      <c r="BW21" s="1673"/>
      <c r="BX21" s="1673"/>
      <c r="BY21" s="1673"/>
      <c r="BZ21" s="1673"/>
      <c r="CA21" s="1673"/>
      <c r="CB21" s="1673"/>
      <c r="CC21" s="1673"/>
      <c r="CD21" s="1673"/>
      <c r="CE21" s="1673"/>
      <c r="CF21" s="1673"/>
      <c r="CG21" s="1673"/>
      <c r="CH21" s="1673"/>
      <c r="CI21" s="1673"/>
      <c r="CJ21" s="1673"/>
      <c r="CK21" s="1673"/>
      <c r="CL21" s="1673"/>
      <c r="CM21" s="1673"/>
      <c r="CN21" s="1673"/>
      <c r="CO21" s="1673"/>
      <c r="CP21" s="1673"/>
      <c r="CQ21" s="1673"/>
      <c r="CR21" s="1673"/>
      <c r="CS21" s="1673"/>
      <c r="CT21" s="1673"/>
      <c r="CU21" s="1673"/>
      <c r="CV21" s="1673"/>
      <c r="CW21" s="1673"/>
      <c r="CX21" s="1673"/>
      <c r="CY21" s="1673"/>
      <c r="CZ21" s="1673"/>
      <c r="DA21" s="1673"/>
      <c r="DB21" s="1673"/>
      <c r="DC21" s="1673"/>
      <c r="DD21" s="1673"/>
      <c r="DE21" s="1673"/>
      <c r="DF21" s="1673"/>
      <c r="DG21" s="1673"/>
      <c r="DH21" s="1673"/>
      <c r="DI21" s="1673"/>
    </row>
    <row r="22" spans="2:113" ht="19.899999999999999" customHeight="1">
      <c r="B22" s="299"/>
      <c r="C22" s="300"/>
      <c r="D22" s="301"/>
      <c r="E22" s="299"/>
      <c r="F22" s="302"/>
      <c r="G22" s="302"/>
      <c r="H22" s="302"/>
      <c r="I22" s="577" t="str">
        <f t="shared" si="3"/>
        <v/>
      </c>
      <c r="J22" s="128"/>
      <c r="K22" s="128"/>
      <c r="L22" s="122" t="str">
        <f t="shared" si="0"/>
        <v/>
      </c>
      <c r="M22" s="122">
        <f t="shared" si="1"/>
        <v>0</v>
      </c>
      <c r="N22" s="1653"/>
      <c r="O22" s="1654"/>
      <c r="S22" s="536">
        <f t="shared" si="4"/>
        <v>0</v>
      </c>
      <c r="T22" s="579" t="str">
        <f t="shared" si="5"/>
        <v/>
      </c>
      <c r="U22" s="580" t="str">
        <f t="shared" si="6"/>
        <v/>
      </c>
      <c r="V22" s="581">
        <f t="shared" si="10"/>
        <v>0</v>
      </c>
      <c r="W22" s="581">
        <f t="shared" si="13"/>
        <v>0</v>
      </c>
      <c r="X22" s="581">
        <f t="shared" si="14"/>
        <v>0</v>
      </c>
      <c r="Y22" s="581">
        <f t="shared" si="15"/>
        <v>0</v>
      </c>
      <c r="Z22" s="582">
        <f t="shared" si="11"/>
        <v>0</v>
      </c>
      <c r="AA22" s="583">
        <f t="shared" si="7"/>
        <v>0</v>
      </c>
      <c r="AB22" s="583">
        <f t="shared" si="17"/>
        <v>0</v>
      </c>
      <c r="AC22" s="583" t="str">
        <f t="shared" si="12"/>
        <v/>
      </c>
      <c r="AD22" s="581">
        <f t="shared" si="8"/>
        <v>0</v>
      </c>
      <c r="AE22" s="581">
        <f t="shared" si="16"/>
        <v>0</v>
      </c>
      <c r="AG22" s="593" t="s">
        <v>2681</v>
      </c>
      <c r="AH22" s="593" t="s">
        <v>2133</v>
      </c>
      <c r="AI22" s="593" t="s">
        <v>2134</v>
      </c>
      <c r="AJ22" s="593" t="s">
        <v>2135</v>
      </c>
      <c r="AK22" s="593" t="s">
        <v>2756</v>
      </c>
      <c r="AL22" s="593" t="s">
        <v>2136</v>
      </c>
      <c r="AM22" s="537">
        <v>6</v>
      </c>
      <c r="AN22" s="1684"/>
      <c r="AU22" s="534"/>
      <c r="AV22" s="534"/>
      <c r="AW22" s="534"/>
      <c r="BF22" s="549"/>
      <c r="BG22" s="574"/>
      <c r="BH22" s="584"/>
      <c r="BI22" s="549"/>
      <c r="BJ22" s="576"/>
      <c r="BK22" s="576"/>
      <c r="BL22" s="576"/>
      <c r="BM22" s="577">
        <f t="shared" si="9"/>
        <v>0</v>
      </c>
      <c r="BN22" s="578"/>
      <c r="BO22" s="578"/>
      <c r="BP22" s="122">
        <f t="shared" si="2"/>
        <v>0</v>
      </c>
      <c r="BQ22" s="122" t="str">
        <f t="shared" si="18"/>
        <v/>
      </c>
      <c r="BR22" s="1647"/>
      <c r="BS22" s="1648"/>
      <c r="BU22" s="1673"/>
      <c r="BV22" s="1673"/>
      <c r="BW22" s="1673"/>
      <c r="BX22" s="1673"/>
      <c r="BY22" s="1673"/>
      <c r="BZ22" s="1673"/>
      <c r="CA22" s="1673"/>
      <c r="CB22" s="1673"/>
      <c r="CC22" s="1673"/>
      <c r="CD22" s="1673"/>
      <c r="CE22" s="1673"/>
      <c r="CF22" s="1673"/>
      <c r="CG22" s="1673"/>
      <c r="CH22" s="1673"/>
      <c r="CI22" s="1673"/>
      <c r="CJ22" s="1673"/>
      <c r="CK22" s="1673"/>
      <c r="CL22" s="1673"/>
      <c r="CM22" s="1673"/>
      <c r="CN22" s="1673"/>
      <c r="CO22" s="1673"/>
      <c r="CP22" s="1673"/>
      <c r="CQ22" s="1673"/>
      <c r="CR22" s="1673"/>
      <c r="CS22" s="1673"/>
      <c r="CT22" s="1673"/>
      <c r="CU22" s="1673"/>
      <c r="CV22" s="1673"/>
      <c r="CW22" s="1673"/>
      <c r="CX22" s="1673"/>
      <c r="CY22" s="1673"/>
      <c r="CZ22" s="1673"/>
      <c r="DA22" s="1673"/>
      <c r="DB22" s="1673"/>
      <c r="DC22" s="1673"/>
      <c r="DD22" s="1673"/>
      <c r="DE22" s="1673"/>
      <c r="DF22" s="1673"/>
      <c r="DG22" s="1673"/>
      <c r="DH22" s="1673"/>
      <c r="DI22" s="1673"/>
    </row>
    <row r="23" spans="2:113" ht="19.899999999999999" customHeight="1">
      <c r="B23" s="299"/>
      <c r="C23" s="303"/>
      <c r="D23" s="301"/>
      <c r="E23" s="299"/>
      <c r="F23" s="304"/>
      <c r="G23" s="302"/>
      <c r="H23" s="302"/>
      <c r="I23" s="577" t="str">
        <f t="shared" si="3"/>
        <v/>
      </c>
      <c r="J23" s="128"/>
      <c r="K23" s="128"/>
      <c r="L23" s="122" t="str">
        <f t="shared" si="0"/>
        <v/>
      </c>
      <c r="M23" s="122">
        <f t="shared" si="1"/>
        <v>0</v>
      </c>
      <c r="N23" s="1653"/>
      <c r="O23" s="1654"/>
      <c r="S23" s="536">
        <f t="shared" si="4"/>
        <v>0</v>
      </c>
      <c r="T23" s="579" t="str">
        <f t="shared" si="5"/>
        <v/>
      </c>
      <c r="U23" s="580" t="str">
        <f t="shared" si="6"/>
        <v/>
      </c>
      <c r="V23" s="581">
        <f t="shared" si="10"/>
        <v>0</v>
      </c>
      <c r="W23" s="581">
        <f t="shared" si="13"/>
        <v>0</v>
      </c>
      <c r="X23" s="581">
        <f t="shared" si="14"/>
        <v>0</v>
      </c>
      <c r="Y23" s="581">
        <f t="shared" si="15"/>
        <v>0</v>
      </c>
      <c r="Z23" s="582">
        <f t="shared" si="11"/>
        <v>0</v>
      </c>
      <c r="AA23" s="583">
        <f t="shared" si="7"/>
        <v>0</v>
      </c>
      <c r="AB23" s="583">
        <f t="shared" si="17"/>
        <v>0</v>
      </c>
      <c r="AC23" s="583" t="str">
        <f t="shared" si="12"/>
        <v/>
      </c>
      <c r="AD23" s="581">
        <f t="shared" si="8"/>
        <v>0</v>
      </c>
      <c r="AE23" s="581">
        <f t="shared" si="16"/>
        <v>0</v>
      </c>
      <c r="AG23" s="593" t="s">
        <v>2682</v>
      </c>
      <c r="AH23" s="593" t="s">
        <v>2133</v>
      </c>
      <c r="AI23" s="593" t="s">
        <v>2134</v>
      </c>
      <c r="AJ23" s="593" t="s">
        <v>2135</v>
      </c>
      <c r="AK23" s="593" t="s">
        <v>2756</v>
      </c>
      <c r="AL23" s="593" t="s">
        <v>2136</v>
      </c>
      <c r="AM23" s="537">
        <v>6</v>
      </c>
      <c r="AN23" s="1684"/>
      <c r="AU23" s="534"/>
      <c r="AV23" s="534"/>
      <c r="AW23" s="534"/>
      <c r="BF23" s="549"/>
      <c r="BG23" s="585"/>
      <c r="BH23" s="575"/>
      <c r="BI23" s="549"/>
      <c r="BJ23" s="586"/>
      <c r="BK23" s="576"/>
      <c r="BL23" s="576"/>
      <c r="BM23" s="577">
        <f t="shared" si="9"/>
        <v>0</v>
      </c>
      <c r="BN23" s="578"/>
      <c r="BO23" s="578"/>
      <c r="BP23" s="122">
        <f t="shared" si="2"/>
        <v>0</v>
      </c>
      <c r="BQ23" s="122" t="str">
        <f t="shared" si="18"/>
        <v/>
      </c>
      <c r="BR23" s="1647"/>
      <c r="BS23" s="1648"/>
      <c r="BU23" s="1673"/>
      <c r="BV23" s="1673"/>
      <c r="BW23" s="1673"/>
      <c r="BX23" s="1673"/>
      <c r="BY23" s="1673"/>
      <c r="BZ23" s="1673"/>
      <c r="CA23" s="1673"/>
      <c r="CB23" s="1673"/>
      <c r="CC23" s="1673"/>
      <c r="CD23" s="1673"/>
      <c r="CE23" s="1673"/>
      <c r="CF23" s="1673"/>
      <c r="CG23" s="1673"/>
      <c r="CH23" s="1673"/>
      <c r="CI23" s="1673"/>
      <c r="CJ23" s="1673"/>
      <c r="CK23" s="1673"/>
      <c r="CL23" s="1673"/>
      <c r="CM23" s="1673"/>
      <c r="CN23" s="1673"/>
      <c r="CO23" s="1673"/>
      <c r="CP23" s="1673"/>
      <c r="CQ23" s="1673"/>
      <c r="CR23" s="1673"/>
      <c r="CS23" s="1673"/>
      <c r="CT23" s="1673"/>
      <c r="CU23" s="1673"/>
      <c r="CV23" s="1673"/>
      <c r="CW23" s="1673"/>
      <c r="CX23" s="1673"/>
      <c r="CY23" s="1673"/>
      <c r="CZ23" s="1673"/>
      <c r="DA23" s="1673"/>
      <c r="DB23" s="1673"/>
      <c r="DC23" s="1673"/>
      <c r="DD23" s="1673"/>
      <c r="DE23" s="1673"/>
      <c r="DF23" s="1673"/>
      <c r="DG23" s="1673"/>
      <c r="DH23" s="1673"/>
      <c r="DI23" s="1673"/>
    </row>
    <row r="24" spans="2:113" ht="19.899999999999999" customHeight="1">
      <c r="B24" s="299"/>
      <c r="C24" s="305"/>
      <c r="D24" s="301"/>
      <c r="E24" s="299"/>
      <c r="F24" s="302"/>
      <c r="G24" s="302"/>
      <c r="H24" s="302"/>
      <c r="I24" s="577" t="str">
        <f t="shared" si="3"/>
        <v/>
      </c>
      <c r="J24" s="128"/>
      <c r="K24" s="128"/>
      <c r="L24" s="122" t="str">
        <f t="shared" si="0"/>
        <v/>
      </c>
      <c r="M24" s="122">
        <f t="shared" si="1"/>
        <v>0</v>
      </c>
      <c r="N24" s="1653"/>
      <c r="O24" s="1654"/>
      <c r="S24" s="536">
        <f t="shared" si="4"/>
        <v>0</v>
      </c>
      <c r="T24" s="579" t="str">
        <f t="shared" si="5"/>
        <v/>
      </c>
      <c r="U24" s="580" t="str">
        <f t="shared" si="6"/>
        <v/>
      </c>
      <c r="V24" s="581">
        <f t="shared" si="10"/>
        <v>0</v>
      </c>
      <c r="W24" s="581">
        <f t="shared" si="13"/>
        <v>0</v>
      </c>
      <c r="X24" s="581">
        <f t="shared" si="14"/>
        <v>0</v>
      </c>
      <c r="Y24" s="581">
        <f t="shared" si="15"/>
        <v>0</v>
      </c>
      <c r="Z24" s="582">
        <f t="shared" si="11"/>
        <v>0</v>
      </c>
      <c r="AA24" s="583">
        <f t="shared" si="7"/>
        <v>0</v>
      </c>
      <c r="AB24" s="583">
        <f t="shared" si="17"/>
        <v>0</v>
      </c>
      <c r="AC24" s="583" t="str">
        <f t="shared" si="12"/>
        <v/>
      </c>
      <c r="AD24" s="581">
        <f t="shared" si="8"/>
        <v>0</v>
      </c>
      <c r="AE24" s="581">
        <f t="shared" si="16"/>
        <v>0</v>
      </c>
      <c r="AG24" s="593" t="s">
        <v>2683</v>
      </c>
      <c r="AH24" s="593" t="s">
        <v>2133</v>
      </c>
      <c r="AI24" s="593" t="s">
        <v>2134</v>
      </c>
      <c r="AJ24" s="593" t="s">
        <v>2135</v>
      </c>
      <c r="AK24" s="593" t="s">
        <v>2757</v>
      </c>
      <c r="AL24" s="593" t="s">
        <v>2142</v>
      </c>
      <c r="AM24" s="537">
        <v>6</v>
      </c>
      <c r="AN24" s="1684"/>
      <c r="AU24" s="534"/>
      <c r="AV24" s="534"/>
      <c r="AW24" s="534"/>
      <c r="BF24" s="549"/>
      <c r="BG24" s="588"/>
      <c r="BH24" s="575"/>
      <c r="BI24" s="549"/>
      <c r="BJ24" s="576"/>
      <c r="BK24" s="576"/>
      <c r="BL24" s="576"/>
      <c r="BM24" s="577">
        <f t="shared" si="9"/>
        <v>0</v>
      </c>
      <c r="BN24" s="578"/>
      <c r="BO24" s="578"/>
      <c r="BP24" s="122">
        <f t="shared" si="2"/>
        <v>0</v>
      </c>
      <c r="BQ24" s="122">
        <f t="shared" ref="BQ24:BQ37" si="19">IFERROR((CB24+CE24)*$AN$5/$AO$5,"")</f>
        <v>0</v>
      </c>
      <c r="BR24" s="1647"/>
      <c r="BS24" s="1648"/>
      <c r="BU24" s="1673"/>
      <c r="BV24" s="1673"/>
      <c r="BW24" s="1673"/>
      <c r="BX24" s="1673"/>
      <c r="BY24" s="1673"/>
      <c r="BZ24" s="1673"/>
      <c r="CA24" s="1673"/>
      <c r="CB24" s="1673"/>
      <c r="CC24" s="1673"/>
      <c r="CD24" s="1673"/>
      <c r="CE24" s="1673"/>
      <c r="CF24" s="1673"/>
      <c r="CG24" s="1673"/>
      <c r="CH24" s="1673"/>
      <c r="CI24" s="1673"/>
      <c r="CJ24" s="1673"/>
      <c r="CK24" s="1673"/>
      <c r="CL24" s="1673"/>
      <c r="CM24" s="1673"/>
      <c r="CN24" s="1673"/>
      <c r="CO24" s="1673"/>
      <c r="CP24" s="1673"/>
      <c r="CQ24" s="1673"/>
      <c r="CR24" s="1673"/>
      <c r="CS24" s="1673"/>
      <c r="CT24" s="1673"/>
      <c r="CU24" s="1673"/>
      <c r="CV24" s="1673"/>
      <c r="CW24" s="1673"/>
      <c r="CX24" s="1673"/>
      <c r="CY24" s="1673"/>
      <c r="CZ24" s="1673"/>
      <c r="DA24" s="1673"/>
      <c r="DB24" s="1673"/>
      <c r="DC24" s="1673"/>
      <c r="DD24" s="1673"/>
      <c r="DE24" s="1673"/>
      <c r="DF24" s="1673"/>
      <c r="DG24" s="1673"/>
      <c r="DH24" s="1673"/>
      <c r="DI24" s="1673"/>
    </row>
    <row r="25" spans="2:113" ht="19.899999999999999" customHeight="1">
      <c r="B25" s="299"/>
      <c r="C25" s="305"/>
      <c r="D25" s="301"/>
      <c r="E25" s="299"/>
      <c r="F25" s="302"/>
      <c r="G25" s="302"/>
      <c r="H25" s="302"/>
      <c r="I25" s="577" t="str">
        <f t="shared" si="3"/>
        <v/>
      </c>
      <c r="J25" s="128"/>
      <c r="K25" s="128"/>
      <c r="L25" s="122" t="str">
        <f t="shared" si="0"/>
        <v/>
      </c>
      <c r="M25" s="122">
        <f t="shared" si="1"/>
        <v>0</v>
      </c>
      <c r="N25" s="1653"/>
      <c r="O25" s="1654"/>
      <c r="S25" s="536">
        <f t="shared" si="4"/>
        <v>0</v>
      </c>
      <c r="T25" s="579" t="str">
        <f t="shared" si="5"/>
        <v/>
      </c>
      <c r="U25" s="580" t="str">
        <f t="shared" si="6"/>
        <v/>
      </c>
      <c r="V25" s="581">
        <f t="shared" si="10"/>
        <v>0</v>
      </c>
      <c r="W25" s="581">
        <f t="shared" si="13"/>
        <v>0</v>
      </c>
      <c r="X25" s="581">
        <f t="shared" si="14"/>
        <v>0</v>
      </c>
      <c r="Y25" s="581">
        <f t="shared" si="15"/>
        <v>0</v>
      </c>
      <c r="Z25" s="582">
        <f t="shared" si="11"/>
        <v>0</v>
      </c>
      <c r="AA25" s="583">
        <f t="shared" si="7"/>
        <v>0</v>
      </c>
      <c r="AB25" s="583">
        <f t="shared" si="17"/>
        <v>0</v>
      </c>
      <c r="AC25" s="583" t="str">
        <f t="shared" si="12"/>
        <v/>
      </c>
      <c r="AD25" s="581">
        <f t="shared" si="8"/>
        <v>0</v>
      </c>
      <c r="AE25" s="581">
        <f t="shared" si="16"/>
        <v>0</v>
      </c>
      <c r="AG25" s="593"/>
      <c r="AH25" s="593" t="s">
        <v>2133</v>
      </c>
      <c r="AI25" s="593" t="s">
        <v>2134</v>
      </c>
      <c r="AJ25" s="593" t="s">
        <v>2135</v>
      </c>
      <c r="AK25" s="593" t="s">
        <v>2757</v>
      </c>
      <c r="AL25" s="593" t="s">
        <v>2142</v>
      </c>
      <c r="AM25" s="537">
        <v>6</v>
      </c>
      <c r="AN25" s="1684"/>
      <c r="AU25" s="534"/>
      <c r="AV25" s="534"/>
      <c r="AW25" s="534"/>
      <c r="BF25" s="549"/>
      <c r="BG25" s="588"/>
      <c r="BH25" s="575"/>
      <c r="BI25" s="549"/>
      <c r="BJ25" s="576"/>
      <c r="BK25" s="576"/>
      <c r="BL25" s="576"/>
      <c r="BM25" s="577">
        <f t="shared" si="9"/>
        <v>0</v>
      </c>
      <c r="BN25" s="578"/>
      <c r="BO25" s="578"/>
      <c r="BP25" s="122">
        <f t="shared" si="2"/>
        <v>0</v>
      </c>
      <c r="BQ25" s="122">
        <f t="shared" si="19"/>
        <v>0</v>
      </c>
      <c r="BR25" s="1647"/>
      <c r="BS25" s="1648"/>
      <c r="BU25" s="1673"/>
      <c r="BV25" s="1673"/>
      <c r="BW25" s="1673"/>
      <c r="BX25" s="1673"/>
      <c r="BY25" s="1673"/>
      <c r="BZ25" s="1673"/>
      <c r="CA25" s="1673"/>
      <c r="CB25" s="1673"/>
      <c r="CC25" s="1673"/>
      <c r="CD25" s="1673"/>
      <c r="CE25" s="1673"/>
      <c r="CF25" s="1673"/>
      <c r="CG25" s="1673"/>
      <c r="CH25" s="1673"/>
      <c r="CI25" s="1673"/>
      <c r="CJ25" s="1673"/>
      <c r="CK25" s="1673"/>
      <c r="CL25" s="1673"/>
      <c r="CM25" s="1673"/>
      <c r="CN25" s="1673"/>
      <c r="CO25" s="1673"/>
      <c r="CP25" s="1673"/>
      <c r="CQ25" s="1673"/>
      <c r="CR25" s="1673"/>
      <c r="CS25" s="1673"/>
      <c r="CT25" s="1673"/>
      <c r="CU25" s="1673"/>
      <c r="CV25" s="1673"/>
      <c r="CW25" s="1673"/>
      <c r="CX25" s="1673"/>
      <c r="CY25" s="1673"/>
      <c r="CZ25" s="1673"/>
      <c r="DA25" s="1673"/>
      <c r="DB25" s="1673"/>
      <c r="DC25" s="1673"/>
      <c r="DD25" s="1673"/>
      <c r="DE25" s="1673"/>
      <c r="DF25" s="1673"/>
      <c r="DG25" s="1673"/>
      <c r="DH25" s="1673"/>
      <c r="DI25" s="1673"/>
    </row>
    <row r="26" spans="2:113" ht="19.899999999999999" customHeight="1">
      <c r="B26" s="299"/>
      <c r="C26" s="305"/>
      <c r="D26" s="301"/>
      <c r="E26" s="299"/>
      <c r="F26" s="302"/>
      <c r="G26" s="302"/>
      <c r="H26" s="302"/>
      <c r="I26" s="577" t="str">
        <f t="shared" si="3"/>
        <v/>
      </c>
      <c r="J26" s="128"/>
      <c r="K26" s="128"/>
      <c r="L26" s="122" t="str">
        <f t="shared" si="0"/>
        <v/>
      </c>
      <c r="M26" s="122">
        <f t="shared" si="1"/>
        <v>0</v>
      </c>
      <c r="N26" s="1653"/>
      <c r="O26" s="1654"/>
      <c r="S26" s="536">
        <f t="shared" si="4"/>
        <v>0</v>
      </c>
      <c r="T26" s="579" t="str">
        <f t="shared" si="5"/>
        <v/>
      </c>
      <c r="U26" s="580" t="str">
        <f t="shared" si="6"/>
        <v/>
      </c>
      <c r="V26" s="581">
        <f t="shared" si="10"/>
        <v>0</v>
      </c>
      <c r="W26" s="581">
        <f t="shared" si="13"/>
        <v>0</v>
      </c>
      <c r="X26" s="581">
        <f t="shared" si="14"/>
        <v>0</v>
      </c>
      <c r="Y26" s="581">
        <f t="shared" si="15"/>
        <v>0</v>
      </c>
      <c r="Z26" s="582">
        <f t="shared" si="11"/>
        <v>0</v>
      </c>
      <c r="AA26" s="583">
        <f t="shared" si="7"/>
        <v>0</v>
      </c>
      <c r="AB26" s="583">
        <f t="shared" si="17"/>
        <v>0</v>
      </c>
      <c r="AC26" s="583" t="str">
        <f t="shared" si="12"/>
        <v/>
      </c>
      <c r="AD26" s="581">
        <f t="shared" si="8"/>
        <v>0</v>
      </c>
      <c r="AE26" s="581">
        <f>IF(AC26="",0,(AC26-AD26)*$I$7)</f>
        <v>0</v>
      </c>
      <c r="AG26" s="593"/>
      <c r="AH26" s="593" t="s">
        <v>2133</v>
      </c>
      <c r="AI26" s="593" t="s">
        <v>2134</v>
      </c>
      <c r="AJ26" s="593" t="s">
        <v>2135</v>
      </c>
      <c r="AK26" s="593" t="s">
        <v>2757</v>
      </c>
      <c r="AL26" s="593" t="s">
        <v>2142</v>
      </c>
      <c r="AM26" s="537">
        <v>6</v>
      </c>
      <c r="AN26" s="1684"/>
      <c r="AU26" s="534"/>
      <c r="AV26" s="534"/>
      <c r="AW26" s="534"/>
      <c r="BF26" s="549"/>
      <c r="BG26" s="588"/>
      <c r="BH26" s="575"/>
      <c r="BI26" s="549"/>
      <c r="BJ26" s="576"/>
      <c r="BK26" s="576"/>
      <c r="BL26" s="576"/>
      <c r="BM26" s="577">
        <f t="shared" si="9"/>
        <v>0</v>
      </c>
      <c r="BN26" s="578"/>
      <c r="BO26" s="578"/>
      <c r="BP26" s="122">
        <f t="shared" si="2"/>
        <v>0</v>
      </c>
      <c r="BQ26" s="122">
        <f t="shared" si="19"/>
        <v>0</v>
      </c>
      <c r="BR26" s="1647"/>
      <c r="BS26" s="1648"/>
      <c r="BU26" s="1673"/>
      <c r="BV26" s="1673"/>
      <c r="BW26" s="1673"/>
      <c r="BX26" s="1673"/>
      <c r="BY26" s="1673"/>
      <c r="BZ26" s="1673"/>
      <c r="CA26" s="1673"/>
      <c r="CB26" s="1673"/>
      <c r="CC26" s="1673"/>
      <c r="CD26" s="1673"/>
      <c r="CE26" s="1673"/>
      <c r="CF26" s="1673"/>
      <c r="CG26" s="1673"/>
      <c r="CH26" s="1673"/>
      <c r="CI26" s="1673"/>
      <c r="CJ26" s="1673"/>
      <c r="CK26" s="1673"/>
      <c r="CL26" s="1673"/>
      <c r="CM26" s="1673"/>
      <c r="CN26" s="1673"/>
      <c r="CO26" s="1673"/>
      <c r="CP26" s="1673"/>
      <c r="CQ26" s="1673"/>
      <c r="CR26" s="1673"/>
      <c r="CS26" s="1673"/>
      <c r="CT26" s="1673"/>
      <c r="CU26" s="1673"/>
      <c r="CV26" s="1673"/>
      <c r="CW26" s="1673"/>
      <c r="CX26" s="1673"/>
      <c r="CY26" s="1673"/>
      <c r="CZ26" s="1673"/>
      <c r="DA26" s="1673"/>
      <c r="DB26" s="1673"/>
      <c r="DC26" s="1673"/>
      <c r="DD26" s="1673"/>
      <c r="DE26" s="1673"/>
      <c r="DF26" s="1673"/>
      <c r="DG26" s="1673"/>
      <c r="DH26" s="1673"/>
      <c r="DI26" s="1673"/>
    </row>
    <row r="27" spans="2:113" ht="19.899999999999999" customHeight="1">
      <c r="B27" s="299"/>
      <c r="C27" s="305"/>
      <c r="D27" s="301"/>
      <c r="E27" s="299"/>
      <c r="F27" s="302"/>
      <c r="G27" s="302"/>
      <c r="H27" s="302"/>
      <c r="I27" s="577" t="str">
        <f t="shared" si="3"/>
        <v/>
      </c>
      <c r="J27" s="128"/>
      <c r="K27" s="128"/>
      <c r="L27" s="122" t="str">
        <f t="shared" si="0"/>
        <v/>
      </c>
      <c r="M27" s="122">
        <f t="shared" si="1"/>
        <v>0</v>
      </c>
      <c r="N27" s="1653"/>
      <c r="O27" s="1654"/>
      <c r="S27" s="536">
        <f t="shared" si="4"/>
        <v>0</v>
      </c>
      <c r="T27" s="579" t="str">
        <f t="shared" si="5"/>
        <v/>
      </c>
      <c r="U27" s="580" t="str">
        <f t="shared" si="6"/>
        <v/>
      </c>
      <c r="V27" s="581">
        <f t="shared" si="10"/>
        <v>0</v>
      </c>
      <c r="W27" s="581">
        <f t="shared" si="13"/>
        <v>0</v>
      </c>
      <c r="X27" s="581">
        <f t="shared" si="14"/>
        <v>0</v>
      </c>
      <c r="Y27" s="581">
        <f t="shared" si="15"/>
        <v>0</v>
      </c>
      <c r="Z27" s="582">
        <f t="shared" si="11"/>
        <v>0</v>
      </c>
      <c r="AA27" s="583">
        <f t="shared" si="7"/>
        <v>0</v>
      </c>
      <c r="AB27" s="583">
        <f t="shared" si="17"/>
        <v>0</v>
      </c>
      <c r="AC27" s="583" t="str">
        <f t="shared" si="12"/>
        <v/>
      </c>
      <c r="AD27" s="581">
        <f t="shared" si="8"/>
        <v>0</v>
      </c>
      <c r="AE27" s="581">
        <f t="shared" si="16"/>
        <v>0</v>
      </c>
      <c r="AG27" s="535"/>
      <c r="AW27" s="534"/>
      <c r="BF27" s="549"/>
      <c r="BG27" s="588"/>
      <c r="BH27" s="575"/>
      <c r="BI27" s="549"/>
      <c r="BJ27" s="576"/>
      <c r="BK27" s="576"/>
      <c r="BL27" s="576"/>
      <c r="BM27" s="577">
        <f t="shared" si="9"/>
        <v>0</v>
      </c>
      <c r="BN27" s="578"/>
      <c r="BO27" s="578"/>
      <c r="BP27" s="122">
        <f t="shared" si="2"/>
        <v>0</v>
      </c>
      <c r="BQ27" s="122">
        <f t="shared" si="19"/>
        <v>0</v>
      </c>
      <c r="BR27" s="1647"/>
      <c r="BS27" s="1648"/>
      <c r="BU27" s="1673"/>
      <c r="BV27" s="1673"/>
      <c r="BW27" s="1673"/>
      <c r="BX27" s="1673"/>
      <c r="BY27" s="1673"/>
      <c r="BZ27" s="1673"/>
      <c r="CA27" s="1673"/>
      <c r="CB27" s="1673"/>
      <c r="CC27" s="1673"/>
      <c r="CD27" s="1673"/>
      <c r="CE27" s="1673"/>
      <c r="CF27" s="1673"/>
      <c r="CG27" s="1673"/>
      <c r="CH27" s="1673"/>
      <c r="CI27" s="1673"/>
      <c r="CJ27" s="1673"/>
      <c r="CK27" s="1673"/>
      <c r="CL27" s="1673"/>
      <c r="CM27" s="1673"/>
      <c r="CN27" s="1673"/>
      <c r="CO27" s="1673"/>
      <c r="CP27" s="1673"/>
      <c r="CQ27" s="1673"/>
      <c r="CR27" s="1673"/>
      <c r="CS27" s="1673"/>
      <c r="CT27" s="1673"/>
      <c r="CU27" s="1673"/>
      <c r="CV27" s="1673"/>
      <c r="CW27" s="1673"/>
      <c r="CX27" s="1673"/>
      <c r="CY27" s="1673"/>
      <c r="CZ27" s="1673"/>
      <c r="DA27" s="1673"/>
      <c r="DB27" s="1673"/>
      <c r="DC27" s="1673"/>
      <c r="DD27" s="1673"/>
      <c r="DE27" s="1673"/>
      <c r="DF27" s="1673"/>
      <c r="DG27" s="1673"/>
      <c r="DH27" s="1673"/>
      <c r="DI27" s="1673"/>
    </row>
    <row r="28" spans="2:113" ht="19.899999999999999" customHeight="1">
      <c r="B28" s="299"/>
      <c r="C28" s="305"/>
      <c r="D28" s="301"/>
      <c r="E28" s="299"/>
      <c r="F28" s="302"/>
      <c r="G28" s="302"/>
      <c r="H28" s="302"/>
      <c r="I28" s="577" t="str">
        <f t="shared" si="3"/>
        <v/>
      </c>
      <c r="J28" s="128"/>
      <c r="K28" s="128"/>
      <c r="L28" s="122" t="str">
        <f t="shared" si="0"/>
        <v/>
      </c>
      <c r="M28" s="122">
        <f t="shared" si="1"/>
        <v>0</v>
      </c>
      <c r="N28" s="1653"/>
      <c r="O28" s="1654"/>
      <c r="S28" s="536">
        <f t="shared" si="4"/>
        <v>0</v>
      </c>
      <c r="T28" s="579" t="str">
        <f t="shared" si="5"/>
        <v/>
      </c>
      <c r="U28" s="580" t="str">
        <f t="shared" si="6"/>
        <v/>
      </c>
      <c r="V28" s="581">
        <f t="shared" si="10"/>
        <v>0</v>
      </c>
      <c r="W28" s="581">
        <f t="shared" si="13"/>
        <v>0</v>
      </c>
      <c r="X28" s="581">
        <f t="shared" si="14"/>
        <v>0</v>
      </c>
      <c r="Y28" s="581">
        <f t="shared" si="15"/>
        <v>0</v>
      </c>
      <c r="Z28" s="582">
        <f t="shared" si="11"/>
        <v>0</v>
      </c>
      <c r="AA28" s="583">
        <f t="shared" si="7"/>
        <v>0</v>
      </c>
      <c r="AB28" s="583">
        <f t="shared" si="17"/>
        <v>0</v>
      </c>
      <c r="AC28" s="583" t="str">
        <f t="shared" si="12"/>
        <v/>
      </c>
      <c r="AD28" s="581">
        <f t="shared" si="8"/>
        <v>0</v>
      </c>
      <c r="AE28" s="581">
        <f t="shared" si="16"/>
        <v>0</v>
      </c>
      <c r="AG28" s="537" t="s">
        <v>2375</v>
      </c>
      <c r="AH28" s="537" t="s">
        <v>2380</v>
      </c>
      <c r="AI28" s="546" t="s">
        <v>2447</v>
      </c>
      <c r="AJ28" s="597" t="s">
        <v>2460</v>
      </c>
      <c r="AW28" s="534"/>
      <c r="BF28" s="549"/>
      <c r="BG28" s="588"/>
      <c r="BH28" s="575"/>
      <c r="BI28" s="549"/>
      <c r="BJ28" s="576"/>
      <c r="BK28" s="576"/>
      <c r="BL28" s="576"/>
      <c r="BM28" s="577">
        <f t="shared" si="9"/>
        <v>0</v>
      </c>
      <c r="BN28" s="578"/>
      <c r="BO28" s="578"/>
      <c r="BP28" s="122">
        <f t="shared" si="2"/>
        <v>0</v>
      </c>
      <c r="BQ28" s="122">
        <f t="shared" si="19"/>
        <v>0</v>
      </c>
      <c r="BR28" s="1647"/>
      <c r="BS28" s="1648"/>
      <c r="BU28" s="1673"/>
      <c r="BV28" s="1673"/>
      <c r="BW28" s="1673"/>
      <c r="BX28" s="1673"/>
      <c r="BY28" s="1673"/>
      <c r="BZ28" s="1673"/>
      <c r="CA28" s="1673"/>
      <c r="CB28" s="1673"/>
      <c r="CC28" s="1673"/>
      <c r="CD28" s="1673"/>
      <c r="CE28" s="1673"/>
      <c r="CF28" s="1673"/>
      <c r="CG28" s="1673"/>
      <c r="CH28" s="1673"/>
      <c r="CI28" s="1673"/>
      <c r="CJ28" s="1673"/>
      <c r="CK28" s="1673"/>
      <c r="CL28" s="1673"/>
      <c r="CM28" s="1673"/>
      <c r="CN28" s="1673"/>
      <c r="CO28" s="1673"/>
      <c r="CP28" s="1673"/>
      <c r="CQ28" s="1673"/>
      <c r="CR28" s="1673"/>
      <c r="CS28" s="1673"/>
      <c r="CT28" s="1673"/>
      <c r="CU28" s="1673"/>
      <c r="CV28" s="1673"/>
      <c r="CW28" s="1673"/>
      <c r="CX28" s="1673"/>
      <c r="CY28" s="1673"/>
      <c r="CZ28" s="1673"/>
      <c r="DA28" s="1673"/>
      <c r="DB28" s="1673"/>
      <c r="DC28" s="1673"/>
      <c r="DD28" s="1673"/>
      <c r="DE28" s="1673"/>
      <c r="DF28" s="1673"/>
      <c r="DG28" s="1673"/>
      <c r="DH28" s="1673"/>
      <c r="DI28" s="1673"/>
    </row>
    <row r="29" spans="2:113" ht="19.899999999999999" customHeight="1">
      <c r="B29" s="299"/>
      <c r="C29" s="305"/>
      <c r="D29" s="301"/>
      <c r="E29" s="299"/>
      <c r="F29" s="302"/>
      <c r="G29" s="302"/>
      <c r="H29" s="302"/>
      <c r="I29" s="577" t="str">
        <f t="shared" si="3"/>
        <v/>
      </c>
      <c r="J29" s="128"/>
      <c r="K29" s="128"/>
      <c r="L29" s="122" t="str">
        <f t="shared" si="0"/>
        <v/>
      </c>
      <c r="M29" s="122">
        <f t="shared" si="1"/>
        <v>0</v>
      </c>
      <c r="N29" s="1653"/>
      <c r="O29" s="1654"/>
      <c r="S29" s="536">
        <f t="shared" si="4"/>
        <v>0</v>
      </c>
      <c r="T29" s="579" t="str">
        <f t="shared" si="5"/>
        <v/>
      </c>
      <c r="U29" s="580" t="str">
        <f t="shared" si="6"/>
        <v/>
      </c>
      <c r="V29" s="581">
        <f t="shared" si="10"/>
        <v>0</v>
      </c>
      <c r="W29" s="581">
        <f t="shared" si="13"/>
        <v>0</v>
      </c>
      <c r="X29" s="581">
        <f t="shared" si="14"/>
        <v>0</v>
      </c>
      <c r="Y29" s="581">
        <f t="shared" si="15"/>
        <v>0</v>
      </c>
      <c r="Z29" s="582">
        <f t="shared" si="11"/>
        <v>0</v>
      </c>
      <c r="AA29" s="583">
        <f t="shared" si="7"/>
        <v>0</v>
      </c>
      <c r="AB29" s="583">
        <f t="shared" si="17"/>
        <v>0</v>
      </c>
      <c r="AC29" s="583" t="str">
        <f t="shared" si="12"/>
        <v/>
      </c>
      <c r="AD29" s="581">
        <f t="shared" si="8"/>
        <v>0</v>
      </c>
      <c r="AE29" s="581">
        <f t="shared" si="16"/>
        <v>0</v>
      </c>
      <c r="AG29" s="537" t="s">
        <v>2754</v>
      </c>
      <c r="AH29" s="537" t="str">
        <f>'共通１－２(太陽光）'!G10</f>
        <v/>
      </c>
      <c r="AI29" s="537" t="str">
        <f>'共通１－２(太陽光）'!G123</f>
        <v/>
      </c>
      <c r="AJ29" s="537" t="str">
        <f>'共通１－２(太陽光）'!G124</f>
        <v/>
      </c>
      <c r="AW29" s="534"/>
      <c r="BF29" s="549"/>
      <c r="BG29" s="588"/>
      <c r="BH29" s="575"/>
      <c r="BI29" s="549"/>
      <c r="BJ29" s="576"/>
      <c r="BK29" s="576"/>
      <c r="BL29" s="576"/>
      <c r="BM29" s="577">
        <f t="shared" si="9"/>
        <v>0</v>
      </c>
      <c r="BN29" s="578"/>
      <c r="BO29" s="578"/>
      <c r="BP29" s="122">
        <f t="shared" si="2"/>
        <v>0</v>
      </c>
      <c r="BQ29" s="122">
        <f t="shared" si="19"/>
        <v>0</v>
      </c>
      <c r="BR29" s="1647"/>
      <c r="BS29" s="1648"/>
      <c r="BU29" s="1673"/>
      <c r="BV29" s="1673"/>
      <c r="BW29" s="1673"/>
      <c r="BX29" s="1673"/>
      <c r="BY29" s="1673"/>
      <c r="BZ29" s="1673"/>
      <c r="CA29" s="1673"/>
      <c r="CB29" s="1673"/>
      <c r="CC29" s="1673"/>
      <c r="CD29" s="1673"/>
      <c r="CE29" s="1673"/>
      <c r="CF29" s="1673"/>
      <c r="CG29" s="1673"/>
      <c r="CH29" s="1673"/>
      <c r="CI29" s="1673"/>
      <c r="CJ29" s="1673"/>
      <c r="CK29" s="1673"/>
      <c r="CL29" s="1673"/>
      <c r="CM29" s="1673"/>
      <c r="CN29" s="1673"/>
      <c r="CO29" s="1673"/>
      <c r="CP29" s="1673"/>
      <c r="CQ29" s="1673"/>
      <c r="CR29" s="1673"/>
      <c r="CS29" s="1673"/>
      <c r="CT29" s="1673"/>
      <c r="CU29" s="1673"/>
      <c r="CV29" s="1673"/>
      <c r="CW29" s="1673"/>
      <c r="CX29" s="1673"/>
      <c r="CY29" s="1673"/>
      <c r="CZ29" s="1673"/>
      <c r="DA29" s="1673"/>
      <c r="DB29" s="1673"/>
      <c r="DC29" s="1673"/>
      <c r="DD29" s="1673"/>
      <c r="DE29" s="1673"/>
      <c r="DF29" s="1673"/>
      <c r="DG29" s="1673"/>
      <c r="DH29" s="1673"/>
      <c r="DI29" s="1673"/>
    </row>
    <row r="30" spans="2:113" ht="19.899999999999999" customHeight="1">
      <c r="B30" s="299"/>
      <c r="C30" s="303"/>
      <c r="D30" s="301"/>
      <c r="E30" s="299"/>
      <c r="F30" s="304"/>
      <c r="G30" s="302"/>
      <c r="H30" s="302"/>
      <c r="I30" s="577" t="str">
        <f t="shared" si="3"/>
        <v/>
      </c>
      <c r="J30" s="128"/>
      <c r="K30" s="128"/>
      <c r="L30" s="122" t="str">
        <f t="shared" si="0"/>
        <v/>
      </c>
      <c r="M30" s="122">
        <f t="shared" si="1"/>
        <v>0</v>
      </c>
      <c r="N30" s="1653"/>
      <c r="O30" s="1654"/>
      <c r="S30" s="536">
        <f t="shared" si="4"/>
        <v>0</v>
      </c>
      <c r="T30" s="579" t="str">
        <f t="shared" si="5"/>
        <v/>
      </c>
      <c r="U30" s="580" t="str">
        <f t="shared" si="6"/>
        <v/>
      </c>
      <c r="V30" s="581">
        <f t="shared" si="10"/>
        <v>0</v>
      </c>
      <c r="W30" s="581">
        <f t="shared" si="13"/>
        <v>0</v>
      </c>
      <c r="X30" s="581">
        <f t="shared" si="14"/>
        <v>0</v>
      </c>
      <c r="Y30" s="581">
        <f t="shared" si="15"/>
        <v>0</v>
      </c>
      <c r="Z30" s="582">
        <f t="shared" si="11"/>
        <v>0</v>
      </c>
      <c r="AA30" s="583">
        <f t="shared" si="7"/>
        <v>0</v>
      </c>
      <c r="AB30" s="583">
        <f t="shared" si="17"/>
        <v>0</v>
      </c>
      <c r="AC30" s="583" t="str">
        <f t="shared" si="12"/>
        <v/>
      </c>
      <c r="AD30" s="581">
        <f t="shared" si="8"/>
        <v>0</v>
      </c>
      <c r="AE30" s="581">
        <f t="shared" si="16"/>
        <v>0</v>
      </c>
      <c r="AG30" s="537" t="s">
        <v>2376</v>
      </c>
      <c r="AH30" s="537" t="str">
        <f>'共通１－２（風力)'!G9</f>
        <v/>
      </c>
      <c r="AI30" s="537" t="str">
        <f>'共通１－２（風力)'!G64</f>
        <v/>
      </c>
      <c r="AJ30" s="537" t="str">
        <f>'共通１－２（風力)'!G65</f>
        <v/>
      </c>
      <c r="AW30" s="534"/>
      <c r="BF30" s="549"/>
      <c r="BG30" s="585"/>
      <c r="BH30" s="575"/>
      <c r="BI30" s="549"/>
      <c r="BJ30" s="586"/>
      <c r="BK30" s="576"/>
      <c r="BL30" s="576"/>
      <c r="BM30" s="577">
        <f t="shared" si="9"/>
        <v>0</v>
      </c>
      <c r="BN30" s="578"/>
      <c r="BO30" s="578"/>
      <c r="BP30" s="122">
        <f t="shared" si="2"/>
        <v>0</v>
      </c>
      <c r="BQ30" s="122">
        <f t="shared" si="19"/>
        <v>0</v>
      </c>
      <c r="BR30" s="1647"/>
      <c r="BS30" s="1648"/>
      <c r="BU30" s="1673"/>
      <c r="BV30" s="1673"/>
      <c r="BW30" s="1673"/>
      <c r="BX30" s="1673"/>
      <c r="BY30" s="1673"/>
      <c r="BZ30" s="1673"/>
      <c r="CA30" s="1673"/>
      <c r="CB30" s="1673"/>
      <c r="CC30" s="1673"/>
      <c r="CD30" s="1673"/>
      <c r="CE30" s="1673"/>
      <c r="CF30" s="1673"/>
      <c r="CG30" s="1673"/>
      <c r="CH30" s="1673"/>
      <c r="CI30" s="1673"/>
      <c r="CJ30" s="1673"/>
      <c r="CK30" s="1673"/>
      <c r="CL30" s="1673"/>
      <c r="CM30" s="1673"/>
      <c r="CN30" s="1673"/>
      <c r="CO30" s="1673"/>
      <c r="CP30" s="1673"/>
      <c r="CQ30" s="1673"/>
      <c r="CR30" s="1673"/>
      <c r="CS30" s="1673"/>
      <c r="CT30" s="1673"/>
      <c r="CU30" s="1673"/>
      <c r="CV30" s="1673"/>
      <c r="CW30" s="1673"/>
      <c r="CX30" s="1673"/>
      <c r="CY30" s="1673"/>
      <c r="CZ30" s="1673"/>
      <c r="DA30" s="1673"/>
      <c r="DB30" s="1673"/>
      <c r="DC30" s="1673"/>
      <c r="DD30" s="1673"/>
      <c r="DE30" s="1673"/>
      <c r="DF30" s="1673"/>
      <c r="DG30" s="1673"/>
      <c r="DH30" s="1673"/>
      <c r="DI30" s="1673"/>
    </row>
    <row r="31" spans="2:113" ht="19.899999999999999" customHeight="1">
      <c r="B31" s="299"/>
      <c r="C31" s="303"/>
      <c r="D31" s="301"/>
      <c r="E31" s="299"/>
      <c r="F31" s="304"/>
      <c r="G31" s="302"/>
      <c r="H31" s="302"/>
      <c r="I31" s="577" t="str">
        <f t="shared" si="3"/>
        <v/>
      </c>
      <c r="J31" s="128"/>
      <c r="K31" s="128"/>
      <c r="L31" s="122" t="str">
        <f t="shared" si="0"/>
        <v/>
      </c>
      <c r="M31" s="122">
        <f t="shared" si="1"/>
        <v>0</v>
      </c>
      <c r="N31" s="1653"/>
      <c r="O31" s="1654"/>
      <c r="S31" s="536">
        <f t="shared" si="4"/>
        <v>0</v>
      </c>
      <c r="T31" s="579" t="str">
        <f t="shared" si="5"/>
        <v/>
      </c>
      <c r="U31" s="580" t="str">
        <f t="shared" si="6"/>
        <v/>
      </c>
      <c r="V31" s="581">
        <f t="shared" si="10"/>
        <v>0</v>
      </c>
      <c r="W31" s="581">
        <f t="shared" si="13"/>
        <v>0</v>
      </c>
      <c r="X31" s="581">
        <f t="shared" si="14"/>
        <v>0</v>
      </c>
      <c r="Y31" s="581">
        <f t="shared" si="15"/>
        <v>0</v>
      </c>
      <c r="Z31" s="582">
        <f t="shared" si="11"/>
        <v>0</v>
      </c>
      <c r="AA31" s="583">
        <f t="shared" si="7"/>
        <v>0</v>
      </c>
      <c r="AB31" s="583">
        <f t="shared" si="17"/>
        <v>0</v>
      </c>
      <c r="AC31" s="583" t="str">
        <f t="shared" si="12"/>
        <v/>
      </c>
      <c r="AD31" s="581">
        <f t="shared" si="8"/>
        <v>0</v>
      </c>
      <c r="AE31" s="581">
        <f t="shared" si="16"/>
        <v>0</v>
      </c>
      <c r="AG31" s="537" t="s">
        <v>2377</v>
      </c>
      <c r="AH31" s="537" t="str">
        <f>'共通１－２（水力)'!G10</f>
        <v/>
      </c>
      <c r="AI31" s="537" t="str">
        <f>'共通１－２（水力)'!G154</f>
        <v/>
      </c>
      <c r="AJ31" s="537" t="str">
        <f>'共通１－２（水力)'!G155</f>
        <v/>
      </c>
      <c r="AW31" s="534"/>
      <c r="BF31" s="549"/>
      <c r="BG31" s="585"/>
      <c r="BH31" s="575"/>
      <c r="BI31" s="549"/>
      <c r="BJ31" s="586"/>
      <c r="BK31" s="576"/>
      <c r="BL31" s="576"/>
      <c r="BM31" s="577">
        <f t="shared" si="9"/>
        <v>0</v>
      </c>
      <c r="BN31" s="578"/>
      <c r="BO31" s="578"/>
      <c r="BP31" s="122">
        <f t="shared" si="2"/>
        <v>0</v>
      </c>
      <c r="BQ31" s="122">
        <f t="shared" si="19"/>
        <v>0</v>
      </c>
      <c r="BR31" s="1647"/>
      <c r="BS31" s="1648"/>
      <c r="BU31" s="1673"/>
      <c r="BV31" s="1673"/>
      <c r="BW31" s="1673"/>
      <c r="BX31" s="1673"/>
      <c r="BY31" s="1673"/>
      <c r="BZ31" s="1673"/>
      <c r="CA31" s="1673"/>
      <c r="CB31" s="1673"/>
      <c r="CC31" s="1673"/>
      <c r="CD31" s="1673"/>
      <c r="CE31" s="1673"/>
      <c r="CF31" s="1673"/>
      <c r="CG31" s="1673"/>
      <c r="CH31" s="1673"/>
      <c r="CI31" s="1673"/>
      <c r="CJ31" s="1673"/>
      <c r="CK31" s="1673"/>
      <c r="CL31" s="1673"/>
      <c r="CM31" s="1673"/>
      <c r="CN31" s="1673"/>
      <c r="CO31" s="1673"/>
      <c r="CP31" s="1673"/>
      <c r="CQ31" s="1673"/>
      <c r="CR31" s="1673"/>
      <c r="CS31" s="1673"/>
      <c r="CT31" s="1673"/>
      <c r="CU31" s="1673"/>
      <c r="CV31" s="1673"/>
      <c r="CW31" s="1673"/>
      <c r="CX31" s="1673"/>
      <c r="CY31" s="1673"/>
      <c r="CZ31" s="1673"/>
      <c r="DA31" s="1673"/>
      <c r="DB31" s="1673"/>
      <c r="DC31" s="1673"/>
      <c r="DD31" s="1673"/>
      <c r="DE31" s="1673"/>
      <c r="DF31" s="1673"/>
      <c r="DG31" s="1673"/>
      <c r="DH31" s="1673"/>
      <c r="DI31" s="1673"/>
    </row>
    <row r="32" spans="2:113" ht="19.899999999999999" customHeight="1">
      <c r="B32" s="299"/>
      <c r="C32" s="306"/>
      <c r="D32" s="301"/>
      <c r="E32" s="299"/>
      <c r="F32" s="126"/>
      <c r="G32" s="126"/>
      <c r="H32" s="126"/>
      <c r="I32" s="577" t="str">
        <f t="shared" si="3"/>
        <v/>
      </c>
      <c r="J32" s="128"/>
      <c r="K32" s="128"/>
      <c r="L32" s="122" t="str">
        <f t="shared" si="0"/>
        <v/>
      </c>
      <c r="M32" s="122">
        <f t="shared" si="1"/>
        <v>0</v>
      </c>
      <c r="N32" s="1653"/>
      <c r="O32" s="1654"/>
      <c r="S32" s="536">
        <f t="shared" si="4"/>
        <v>0</v>
      </c>
      <c r="T32" s="579" t="str">
        <f t="shared" si="5"/>
        <v/>
      </c>
      <c r="U32" s="580" t="str">
        <f t="shared" si="6"/>
        <v/>
      </c>
      <c r="V32" s="581">
        <f t="shared" si="10"/>
        <v>0</v>
      </c>
      <c r="W32" s="581">
        <f t="shared" si="13"/>
        <v>0</v>
      </c>
      <c r="X32" s="581">
        <f t="shared" si="14"/>
        <v>0</v>
      </c>
      <c r="Y32" s="581">
        <f t="shared" si="15"/>
        <v>0</v>
      </c>
      <c r="Z32" s="582">
        <f t="shared" si="11"/>
        <v>0</v>
      </c>
      <c r="AA32" s="583">
        <f t="shared" si="7"/>
        <v>0</v>
      </c>
      <c r="AB32" s="583">
        <f t="shared" si="17"/>
        <v>0</v>
      </c>
      <c r="AC32" s="583" t="str">
        <f t="shared" si="12"/>
        <v/>
      </c>
      <c r="AD32" s="581">
        <f t="shared" si="8"/>
        <v>0</v>
      </c>
      <c r="AE32" s="581">
        <f t="shared" si="16"/>
        <v>0</v>
      </c>
      <c r="AG32" s="537" t="s">
        <v>2378</v>
      </c>
      <c r="AH32" s="537" t="str">
        <f>'共通１－２（地熱発電)'!G9</f>
        <v/>
      </c>
      <c r="AI32" s="537" t="str">
        <f>'共通１－２（地熱発電)'!G148</f>
        <v/>
      </c>
      <c r="AJ32" s="537" t="str">
        <f>'共通１－２（地熱発電)'!G149</f>
        <v/>
      </c>
      <c r="AW32" s="534"/>
      <c r="BF32" s="549"/>
      <c r="BG32" s="598"/>
      <c r="BH32" s="575"/>
      <c r="BI32" s="549"/>
      <c r="BJ32" s="599"/>
      <c r="BK32" s="599"/>
      <c r="BL32" s="599"/>
      <c r="BM32" s="577">
        <f t="shared" ref="BM32:BM37" si="20">BL32-BK32</f>
        <v>0</v>
      </c>
      <c r="BN32" s="578"/>
      <c r="BO32" s="578"/>
      <c r="BP32" s="122">
        <f t="shared" si="2"/>
        <v>0</v>
      </c>
      <c r="BQ32" s="122">
        <f t="shared" si="19"/>
        <v>0</v>
      </c>
      <c r="BR32" s="1647"/>
      <c r="BS32" s="1648"/>
      <c r="BU32" s="1673"/>
      <c r="BV32" s="1673"/>
      <c r="BW32" s="1673"/>
      <c r="BX32" s="1673"/>
      <c r="BY32" s="1673"/>
      <c r="BZ32" s="1673"/>
      <c r="CA32" s="1673"/>
      <c r="CB32" s="1673"/>
      <c r="CC32" s="1673"/>
      <c r="CD32" s="1673"/>
      <c r="CE32" s="1673"/>
      <c r="CF32" s="1673"/>
      <c r="CG32" s="1673"/>
      <c r="CH32" s="1673"/>
      <c r="CI32" s="1673"/>
      <c r="CJ32" s="1673"/>
      <c r="CK32" s="1673"/>
      <c r="CL32" s="1673"/>
      <c r="CM32" s="1673"/>
      <c r="CN32" s="1673"/>
      <c r="CO32" s="1673"/>
      <c r="CP32" s="1673"/>
      <c r="CQ32" s="1673"/>
      <c r="CR32" s="1673"/>
      <c r="CS32" s="1673"/>
      <c r="CT32" s="1673"/>
      <c r="CU32" s="1673"/>
      <c r="CV32" s="1673"/>
      <c r="CW32" s="1673"/>
      <c r="CX32" s="1673"/>
      <c r="CY32" s="1673"/>
      <c r="CZ32" s="1673"/>
      <c r="DA32" s="1673"/>
      <c r="DB32" s="1673"/>
      <c r="DC32" s="1673"/>
      <c r="DD32" s="1673"/>
      <c r="DE32" s="1673"/>
      <c r="DF32" s="1673"/>
      <c r="DG32" s="1673"/>
      <c r="DH32" s="1673"/>
      <c r="DI32" s="1673"/>
    </row>
    <row r="33" spans="2:101" ht="19.899999999999999" customHeight="1">
      <c r="B33" s="299"/>
      <c r="C33" s="306"/>
      <c r="D33" s="301"/>
      <c r="E33" s="299"/>
      <c r="F33" s="126"/>
      <c r="G33" s="126"/>
      <c r="H33" s="126"/>
      <c r="I33" s="577" t="str">
        <f t="shared" si="3"/>
        <v/>
      </c>
      <c r="J33" s="128"/>
      <c r="K33" s="128"/>
      <c r="L33" s="122" t="str">
        <f t="shared" si="0"/>
        <v/>
      </c>
      <c r="M33" s="122">
        <f t="shared" si="1"/>
        <v>0</v>
      </c>
      <c r="N33" s="1653"/>
      <c r="O33" s="1654"/>
      <c r="S33" s="536">
        <f t="shared" si="4"/>
        <v>0</v>
      </c>
      <c r="T33" s="579" t="str">
        <f t="shared" si="5"/>
        <v/>
      </c>
      <c r="U33" s="580" t="str">
        <f t="shared" si="6"/>
        <v/>
      </c>
      <c r="V33" s="581">
        <f t="shared" si="10"/>
        <v>0</v>
      </c>
      <c r="W33" s="581">
        <f t="shared" si="13"/>
        <v>0</v>
      </c>
      <c r="X33" s="581">
        <f t="shared" si="14"/>
        <v>0</v>
      </c>
      <c r="Y33" s="581">
        <f t="shared" si="15"/>
        <v>0</v>
      </c>
      <c r="Z33" s="582">
        <f t="shared" si="11"/>
        <v>0</v>
      </c>
      <c r="AA33" s="583">
        <f t="shared" si="7"/>
        <v>0</v>
      </c>
      <c r="AB33" s="583">
        <f t="shared" si="17"/>
        <v>0</v>
      </c>
      <c r="AC33" s="583" t="str">
        <f t="shared" si="12"/>
        <v/>
      </c>
      <c r="AD33" s="581">
        <f t="shared" si="8"/>
        <v>0</v>
      </c>
      <c r="AE33" s="581">
        <f t="shared" si="16"/>
        <v>0</v>
      </c>
      <c r="AG33" s="537" t="s">
        <v>2379</v>
      </c>
      <c r="AH33" s="537" t="str">
        <f>'共通１－２（バイオマス）'!F8</f>
        <v/>
      </c>
      <c r="AI33" s="546" t="str">
        <f>'共通１－２（バイオマス）'!G162</f>
        <v/>
      </c>
      <c r="AJ33" s="597" t="str">
        <f>'共通１－２（バイオマス）'!G163</f>
        <v/>
      </c>
      <c r="AW33" s="534"/>
      <c r="BF33" s="549"/>
      <c r="BG33" s="598"/>
      <c r="BH33" s="575"/>
      <c r="BI33" s="549"/>
      <c r="BJ33" s="599"/>
      <c r="BK33" s="599"/>
      <c r="BL33" s="599"/>
      <c r="BM33" s="577">
        <f t="shared" si="20"/>
        <v>0</v>
      </c>
      <c r="BN33" s="578"/>
      <c r="BO33" s="578"/>
      <c r="BP33" s="122">
        <f t="shared" si="2"/>
        <v>0</v>
      </c>
      <c r="BQ33" s="122">
        <f t="shared" si="19"/>
        <v>0</v>
      </c>
      <c r="BR33" s="1647"/>
      <c r="BS33" s="1648"/>
      <c r="BW33" s="536">
        <f t="shared" ref="BW33:BW37" si="21">SUM(BN33:BO33)</f>
        <v>0</v>
      </c>
      <c r="BX33" s="579" t="str">
        <f t="shared" ref="BX33:BX37" si="22">IFERROR((BN33/BW33),"")</f>
        <v/>
      </c>
      <c r="BY33" s="580" t="str">
        <f t="shared" ref="BY33:BY37" si="23">IFERROR((1-BX33),"")</f>
        <v/>
      </c>
      <c r="BZ33" s="582">
        <f t="shared" ref="BZ33:BZ37" si="24">BL33-BK33</f>
        <v>0</v>
      </c>
      <c r="CA33" s="583">
        <f t="shared" ref="CA33:CA37" si="25">IF(BI33="発電設備",BZ33,0)</f>
        <v>0</v>
      </c>
      <c r="CB33" s="583">
        <f t="shared" ref="CB33:CB37" si="26">IF(BI33="蓄電池",BZ33*$J$7,0)</f>
        <v>0</v>
      </c>
      <c r="CC33" s="583" t="str">
        <f t="shared" ref="CC33:CC37" si="27">IF(BI33="共通設備",BZ33,"")</f>
        <v/>
      </c>
      <c r="CD33" s="581">
        <f t="shared" ref="CD33:CD37" si="28">IF(CC33="",0,ROUNDDOWN(CC33*BX33,0))</f>
        <v>0</v>
      </c>
      <c r="CE33" s="581">
        <f t="shared" ref="CE33:CE37" si="29">IF(CC33="",0,(CC33-CD33)*$J$7)</f>
        <v>0</v>
      </c>
      <c r="CG33" s="535"/>
      <c r="CW33" s="534"/>
    </row>
    <row r="34" spans="2:101" ht="19.899999999999999" customHeight="1">
      <c r="B34" s="299"/>
      <c r="C34" s="306"/>
      <c r="D34" s="301"/>
      <c r="E34" s="299"/>
      <c r="F34" s="126"/>
      <c r="G34" s="126"/>
      <c r="H34" s="126"/>
      <c r="I34" s="577" t="str">
        <f t="shared" si="3"/>
        <v/>
      </c>
      <c r="J34" s="128"/>
      <c r="K34" s="128"/>
      <c r="L34" s="122" t="str">
        <f t="shared" si="0"/>
        <v/>
      </c>
      <c r="M34" s="122">
        <f t="shared" si="1"/>
        <v>0</v>
      </c>
      <c r="N34" s="1653"/>
      <c r="O34" s="1654"/>
      <c r="S34" s="536">
        <f t="shared" si="4"/>
        <v>0</v>
      </c>
      <c r="T34" s="579" t="str">
        <f t="shared" si="5"/>
        <v/>
      </c>
      <c r="U34" s="580" t="str">
        <f t="shared" si="6"/>
        <v/>
      </c>
      <c r="V34" s="581">
        <f t="shared" si="10"/>
        <v>0</v>
      </c>
      <c r="W34" s="581">
        <f t="shared" si="13"/>
        <v>0</v>
      </c>
      <c r="X34" s="581">
        <f t="shared" si="14"/>
        <v>0</v>
      </c>
      <c r="Y34" s="581">
        <f t="shared" si="15"/>
        <v>0</v>
      </c>
      <c r="Z34" s="582">
        <f t="shared" si="11"/>
        <v>0</v>
      </c>
      <c r="AA34" s="583">
        <f t="shared" si="7"/>
        <v>0</v>
      </c>
      <c r="AB34" s="583">
        <f t="shared" si="17"/>
        <v>0</v>
      </c>
      <c r="AC34" s="583" t="str">
        <f t="shared" si="12"/>
        <v/>
      </c>
      <c r="AD34" s="581">
        <f t="shared" si="8"/>
        <v>0</v>
      </c>
      <c r="AE34" s="581">
        <f t="shared" si="16"/>
        <v>0</v>
      </c>
      <c r="AG34" s="537" t="s">
        <v>2759</v>
      </c>
      <c r="AH34" s="537">
        <f>SUM(AH29:AH33)</f>
        <v>0</v>
      </c>
      <c r="AI34" s="537">
        <f>SUM(AI29:AI33)</f>
        <v>0</v>
      </c>
      <c r="AJ34" s="537">
        <f>SUM(AJ29:AJ33)</f>
        <v>0</v>
      </c>
      <c r="AW34" s="534"/>
      <c r="BF34" s="549"/>
      <c r="BG34" s="598"/>
      <c r="BH34" s="575"/>
      <c r="BI34" s="549"/>
      <c r="BJ34" s="599"/>
      <c r="BK34" s="599"/>
      <c r="BL34" s="599"/>
      <c r="BM34" s="577">
        <f t="shared" si="20"/>
        <v>0</v>
      </c>
      <c r="BN34" s="578"/>
      <c r="BO34" s="578"/>
      <c r="BP34" s="122">
        <f t="shared" si="2"/>
        <v>0</v>
      </c>
      <c r="BQ34" s="122">
        <f t="shared" si="19"/>
        <v>0</v>
      </c>
      <c r="BR34" s="1647"/>
      <c r="BS34" s="1648"/>
      <c r="BW34" s="536">
        <f t="shared" si="21"/>
        <v>0</v>
      </c>
      <c r="BX34" s="579" t="str">
        <f t="shared" si="22"/>
        <v/>
      </c>
      <c r="BY34" s="580" t="str">
        <f t="shared" si="23"/>
        <v/>
      </c>
      <c r="BZ34" s="582">
        <f t="shared" si="24"/>
        <v>0</v>
      </c>
      <c r="CA34" s="583">
        <f t="shared" si="25"/>
        <v>0</v>
      </c>
      <c r="CB34" s="583">
        <f t="shared" si="26"/>
        <v>0</v>
      </c>
      <c r="CC34" s="583" t="str">
        <f t="shared" si="27"/>
        <v/>
      </c>
      <c r="CD34" s="581">
        <f t="shared" si="28"/>
        <v>0</v>
      </c>
      <c r="CE34" s="581">
        <f t="shared" si="29"/>
        <v>0</v>
      </c>
      <c r="CG34" s="535"/>
      <c r="CW34" s="534"/>
    </row>
    <row r="35" spans="2:101" ht="19.899999999999999" customHeight="1">
      <c r="B35" s="299"/>
      <c r="C35" s="306"/>
      <c r="D35" s="301"/>
      <c r="E35" s="299"/>
      <c r="F35" s="126"/>
      <c r="G35" s="126"/>
      <c r="H35" s="126"/>
      <c r="I35" s="577" t="str">
        <f t="shared" si="3"/>
        <v/>
      </c>
      <c r="J35" s="128"/>
      <c r="K35" s="128"/>
      <c r="L35" s="122" t="str">
        <f t="shared" si="0"/>
        <v/>
      </c>
      <c r="M35" s="122">
        <f t="shared" si="1"/>
        <v>0</v>
      </c>
      <c r="N35" s="1653"/>
      <c r="O35" s="1654"/>
      <c r="S35" s="536">
        <f t="shared" si="4"/>
        <v>0</v>
      </c>
      <c r="T35" s="579" t="str">
        <f t="shared" si="5"/>
        <v/>
      </c>
      <c r="U35" s="580" t="str">
        <f t="shared" si="6"/>
        <v/>
      </c>
      <c r="V35" s="581">
        <f t="shared" si="10"/>
        <v>0</v>
      </c>
      <c r="W35" s="581">
        <f t="shared" si="13"/>
        <v>0</v>
      </c>
      <c r="X35" s="581">
        <f t="shared" si="14"/>
        <v>0</v>
      </c>
      <c r="Y35" s="581">
        <f t="shared" si="15"/>
        <v>0</v>
      </c>
      <c r="Z35" s="582">
        <f t="shared" si="11"/>
        <v>0</v>
      </c>
      <c r="AA35" s="583">
        <f t="shared" si="7"/>
        <v>0</v>
      </c>
      <c r="AB35" s="583">
        <f t="shared" si="17"/>
        <v>0</v>
      </c>
      <c r="AC35" s="583" t="str">
        <f t="shared" si="12"/>
        <v/>
      </c>
      <c r="AD35" s="581">
        <f t="shared" si="8"/>
        <v>0</v>
      </c>
      <c r="AE35" s="581">
        <f t="shared" si="16"/>
        <v>0</v>
      </c>
      <c r="AG35" s="535"/>
      <c r="AW35" s="534"/>
      <c r="BF35" s="549"/>
      <c r="BG35" s="598"/>
      <c r="BH35" s="575"/>
      <c r="BI35" s="549"/>
      <c r="BJ35" s="599"/>
      <c r="BK35" s="599"/>
      <c r="BL35" s="599"/>
      <c r="BM35" s="577">
        <f t="shared" si="20"/>
        <v>0</v>
      </c>
      <c r="BN35" s="578"/>
      <c r="BO35" s="578"/>
      <c r="BP35" s="122">
        <f t="shared" si="2"/>
        <v>0</v>
      </c>
      <c r="BQ35" s="122">
        <f t="shared" si="19"/>
        <v>0</v>
      </c>
      <c r="BR35" s="1647"/>
      <c r="BS35" s="1648"/>
      <c r="BW35" s="536">
        <f t="shared" si="21"/>
        <v>0</v>
      </c>
      <c r="BX35" s="579" t="str">
        <f t="shared" si="22"/>
        <v/>
      </c>
      <c r="BY35" s="580" t="str">
        <f t="shared" si="23"/>
        <v/>
      </c>
      <c r="BZ35" s="582">
        <f t="shared" si="24"/>
        <v>0</v>
      </c>
      <c r="CA35" s="583">
        <f t="shared" si="25"/>
        <v>0</v>
      </c>
      <c r="CB35" s="583">
        <f t="shared" si="26"/>
        <v>0</v>
      </c>
      <c r="CC35" s="583" t="str">
        <f t="shared" si="27"/>
        <v/>
      </c>
      <c r="CD35" s="581">
        <f t="shared" si="28"/>
        <v>0</v>
      </c>
      <c r="CE35" s="581">
        <f t="shared" si="29"/>
        <v>0</v>
      </c>
      <c r="CG35" s="535"/>
      <c r="CW35" s="534"/>
    </row>
    <row r="36" spans="2:101" ht="19.899999999999999" customHeight="1">
      <c r="B36" s="299"/>
      <c r="C36" s="306"/>
      <c r="D36" s="301"/>
      <c r="E36" s="299"/>
      <c r="F36" s="126"/>
      <c r="G36" s="126"/>
      <c r="H36" s="126"/>
      <c r="I36" s="577" t="str">
        <f t="shared" si="3"/>
        <v/>
      </c>
      <c r="J36" s="128"/>
      <c r="K36" s="128"/>
      <c r="L36" s="122" t="str">
        <f t="shared" si="0"/>
        <v/>
      </c>
      <c r="M36" s="122">
        <f t="shared" si="1"/>
        <v>0</v>
      </c>
      <c r="N36" s="1653"/>
      <c r="O36" s="1654"/>
      <c r="S36" s="536">
        <f t="shared" si="4"/>
        <v>0</v>
      </c>
      <c r="T36" s="579" t="str">
        <f t="shared" si="5"/>
        <v/>
      </c>
      <c r="U36" s="580" t="str">
        <f t="shared" si="6"/>
        <v/>
      </c>
      <c r="V36" s="581">
        <f t="shared" si="10"/>
        <v>0</v>
      </c>
      <c r="W36" s="581">
        <f t="shared" si="13"/>
        <v>0</v>
      </c>
      <c r="X36" s="581">
        <f t="shared" si="14"/>
        <v>0</v>
      </c>
      <c r="Y36" s="581">
        <f t="shared" si="15"/>
        <v>0</v>
      </c>
      <c r="Z36" s="582">
        <f t="shared" si="11"/>
        <v>0</v>
      </c>
      <c r="AA36" s="583">
        <f t="shared" si="7"/>
        <v>0</v>
      </c>
      <c r="AB36" s="583">
        <f t="shared" si="17"/>
        <v>0</v>
      </c>
      <c r="AC36" s="583" t="str">
        <f t="shared" si="12"/>
        <v/>
      </c>
      <c r="AD36" s="581">
        <f t="shared" si="8"/>
        <v>0</v>
      </c>
      <c r="AE36" s="581">
        <f t="shared" si="16"/>
        <v>0</v>
      </c>
      <c r="AG36" s="535"/>
      <c r="AH36" s="1655"/>
      <c r="AI36" s="1657" t="str">
        <f>D9</f>
        <v>助成事業に要する経費</v>
      </c>
      <c r="AJ36" s="1657" t="str">
        <f>G11</f>
        <v>都の助成対象となる国等補助</v>
      </c>
      <c r="AK36" s="1657" t="str">
        <f>C43</f>
        <v>国等補助控除無し都助成対象経費</v>
      </c>
      <c r="AL36" s="1657" t="str">
        <f>I43</f>
        <v>国等補助控除後の都助成対象</v>
      </c>
      <c r="AM36" s="1644" t="s">
        <v>2371</v>
      </c>
      <c r="AN36" s="1645"/>
      <c r="AO36" s="1646" t="s">
        <v>2372</v>
      </c>
      <c r="AP36" s="1646"/>
      <c r="AW36" s="534"/>
      <c r="BF36" s="549"/>
      <c r="BG36" s="598"/>
      <c r="BH36" s="575"/>
      <c r="BI36" s="549"/>
      <c r="BJ36" s="599"/>
      <c r="BK36" s="599"/>
      <c r="BL36" s="599"/>
      <c r="BM36" s="577">
        <f t="shared" si="20"/>
        <v>0</v>
      </c>
      <c r="BN36" s="578"/>
      <c r="BO36" s="578"/>
      <c r="BP36" s="122">
        <f t="shared" si="2"/>
        <v>0</v>
      </c>
      <c r="BQ36" s="122">
        <f t="shared" si="19"/>
        <v>0</v>
      </c>
      <c r="BR36" s="1647"/>
      <c r="BS36" s="1648"/>
      <c r="BW36" s="536">
        <f t="shared" si="21"/>
        <v>0</v>
      </c>
      <c r="BX36" s="579" t="str">
        <f t="shared" si="22"/>
        <v/>
      </c>
      <c r="BY36" s="580" t="str">
        <f t="shared" si="23"/>
        <v/>
      </c>
      <c r="BZ36" s="582">
        <f t="shared" si="24"/>
        <v>0</v>
      </c>
      <c r="CA36" s="583">
        <f t="shared" si="25"/>
        <v>0</v>
      </c>
      <c r="CB36" s="583">
        <f t="shared" si="26"/>
        <v>0</v>
      </c>
      <c r="CC36" s="583" t="str">
        <f t="shared" si="27"/>
        <v/>
      </c>
      <c r="CD36" s="581">
        <f t="shared" si="28"/>
        <v>0</v>
      </c>
      <c r="CE36" s="581">
        <f t="shared" si="29"/>
        <v>0</v>
      </c>
      <c r="CG36" s="535"/>
      <c r="CH36" s="600"/>
      <c r="CI36" s="601" t="str">
        <f>BH9</f>
        <v>助成事業に要する経費</v>
      </c>
      <c r="CJ36" s="601" t="str">
        <f>BK11</f>
        <v>都の助成対象となる国等補助</v>
      </c>
      <c r="CK36" s="601" t="str">
        <f>BG43</f>
        <v>国等補助控除無し都助成対象経費</v>
      </c>
      <c r="CL36" s="601" t="str">
        <f>BM43</f>
        <v>国等補助控除後の都助成対象</v>
      </c>
      <c r="CM36" s="601" t="s">
        <v>2371</v>
      </c>
      <c r="CN36" s="601"/>
      <c r="CO36" s="536" t="s">
        <v>2372</v>
      </c>
      <c r="CP36" s="536"/>
      <c r="CW36" s="534"/>
    </row>
    <row r="37" spans="2:101" ht="19.899999999999999" customHeight="1" thickBot="1">
      <c r="B37" s="299"/>
      <c r="C37" s="307"/>
      <c r="D37" s="308"/>
      <c r="E37" s="299"/>
      <c r="F37" s="127"/>
      <c r="G37" s="127"/>
      <c r="H37" s="127"/>
      <c r="I37" s="577" t="str">
        <f t="shared" si="3"/>
        <v/>
      </c>
      <c r="J37" s="129"/>
      <c r="K37" s="129"/>
      <c r="L37" s="122" t="str">
        <f t="shared" si="0"/>
        <v/>
      </c>
      <c r="M37" s="122">
        <f t="shared" si="1"/>
        <v>0</v>
      </c>
      <c r="N37" s="1649"/>
      <c r="O37" s="1216"/>
      <c r="S37" s="600">
        <f t="shared" si="4"/>
        <v>0</v>
      </c>
      <c r="T37" s="579" t="str">
        <f t="shared" si="5"/>
        <v/>
      </c>
      <c r="U37" s="580" t="str">
        <f t="shared" si="6"/>
        <v/>
      </c>
      <c r="V37" s="581">
        <f t="shared" si="10"/>
        <v>0</v>
      </c>
      <c r="W37" s="581">
        <f t="shared" si="13"/>
        <v>0</v>
      </c>
      <c r="X37" s="581">
        <f t="shared" si="14"/>
        <v>0</v>
      </c>
      <c r="Y37" s="581">
        <f t="shared" si="15"/>
        <v>0</v>
      </c>
      <c r="Z37" s="582">
        <f t="shared" si="11"/>
        <v>0</v>
      </c>
      <c r="AA37" s="583">
        <f t="shared" si="7"/>
        <v>0</v>
      </c>
      <c r="AB37" s="583">
        <f t="shared" si="17"/>
        <v>0</v>
      </c>
      <c r="AC37" s="583" t="str">
        <f t="shared" si="12"/>
        <v/>
      </c>
      <c r="AD37" s="581">
        <f t="shared" si="8"/>
        <v>0</v>
      </c>
      <c r="AE37" s="581">
        <f t="shared" si="16"/>
        <v>0</v>
      </c>
      <c r="AG37" s="535"/>
      <c r="AH37" s="1656"/>
      <c r="AI37" s="1657"/>
      <c r="AJ37" s="1657"/>
      <c r="AK37" s="1657"/>
      <c r="AL37" s="1657"/>
      <c r="AM37" s="537" t="s">
        <v>2373</v>
      </c>
      <c r="AN37" s="601" t="s">
        <v>2370</v>
      </c>
      <c r="AO37" s="537" t="s">
        <v>2373</v>
      </c>
      <c r="AP37" s="601" t="s">
        <v>2370</v>
      </c>
      <c r="AW37" s="534"/>
      <c r="BF37" s="549"/>
      <c r="BG37" s="602"/>
      <c r="BH37" s="603"/>
      <c r="BI37" s="549"/>
      <c r="BJ37" s="604"/>
      <c r="BK37" s="604"/>
      <c r="BL37" s="604"/>
      <c r="BM37" s="577">
        <f t="shared" si="20"/>
        <v>0</v>
      </c>
      <c r="BN37" s="605"/>
      <c r="BO37" s="605"/>
      <c r="BP37" s="122">
        <f t="shared" si="2"/>
        <v>0</v>
      </c>
      <c r="BQ37" s="122">
        <f t="shared" si="19"/>
        <v>0</v>
      </c>
      <c r="BR37" s="1650"/>
      <c r="BS37" s="1609"/>
      <c r="BW37" s="600">
        <f t="shared" si="21"/>
        <v>0</v>
      </c>
      <c r="BX37" s="579" t="str">
        <f t="shared" si="22"/>
        <v/>
      </c>
      <c r="BY37" s="580" t="str">
        <f t="shared" si="23"/>
        <v/>
      </c>
      <c r="BZ37" s="582">
        <f t="shared" si="24"/>
        <v>0</v>
      </c>
      <c r="CA37" s="583">
        <f t="shared" si="25"/>
        <v>0</v>
      </c>
      <c r="CB37" s="583">
        <f t="shared" si="26"/>
        <v>0</v>
      </c>
      <c r="CC37" s="583" t="str">
        <f t="shared" si="27"/>
        <v/>
      </c>
      <c r="CD37" s="581">
        <f t="shared" si="28"/>
        <v>0</v>
      </c>
      <c r="CE37" s="581">
        <f t="shared" si="29"/>
        <v>0</v>
      </c>
      <c r="CG37" s="535"/>
      <c r="CH37" s="606"/>
      <c r="CI37" s="601"/>
      <c r="CJ37" s="601"/>
      <c r="CK37" s="601"/>
      <c r="CL37" s="601"/>
      <c r="CM37" s="537" t="s">
        <v>2373</v>
      </c>
      <c r="CN37" s="601" t="s">
        <v>2370</v>
      </c>
      <c r="CO37" s="537" t="s">
        <v>2373</v>
      </c>
      <c r="CP37" s="601" t="s">
        <v>2370</v>
      </c>
      <c r="CW37" s="534"/>
    </row>
    <row r="38" spans="2:101" ht="19.899999999999999" customHeight="1" thickBot="1">
      <c r="B38" s="1651" t="s">
        <v>2105</v>
      </c>
      <c r="C38" s="1652"/>
      <c r="D38" s="309"/>
      <c r="E38" s="310"/>
      <c r="F38" s="123" t="str">
        <f>IF($E$7="","",SUM(F13:F37))</f>
        <v/>
      </c>
      <c r="G38" s="123" t="str">
        <f t="shared" ref="G38:I38" si="30">IF($E$7="","",SUM(G13:G37))</f>
        <v/>
      </c>
      <c r="H38" s="123" t="str">
        <f t="shared" si="30"/>
        <v/>
      </c>
      <c r="I38" s="123" t="str">
        <f t="shared" si="30"/>
        <v/>
      </c>
      <c r="J38" s="124"/>
      <c r="K38" s="124"/>
      <c r="L38" s="123" t="str">
        <f t="shared" ref="L38:M38" si="31">IF($E$7="","",SUM(L13:L37))</f>
        <v/>
      </c>
      <c r="M38" s="123" t="str">
        <f t="shared" si="31"/>
        <v/>
      </c>
      <c r="N38" s="607" t="str">
        <f>IF(SUMIF(B13:B37,AG15,N13:O37)=0,"","収益　計")</f>
        <v/>
      </c>
      <c r="O38" s="970" t="str">
        <f>IF(SUMIF(B13:B37,AG15,N13:O37)=0,"",SUMIF(B13:B37,AG15,N13:O37))</f>
        <v/>
      </c>
      <c r="R38" s="536" t="s">
        <v>2343</v>
      </c>
      <c r="S38" s="536"/>
      <c r="T38" s="536"/>
      <c r="U38" s="536"/>
      <c r="V38" s="609">
        <f>SUM(V13:V37)</f>
        <v>0</v>
      </c>
      <c r="W38" s="609">
        <f>SUM(W13:W37)</f>
        <v>0</v>
      </c>
      <c r="X38" s="609">
        <f>SUM(X13:X37)</f>
        <v>0</v>
      </c>
      <c r="Y38" s="609">
        <f>SUM(Y13:Y37)</f>
        <v>0</v>
      </c>
      <c r="Z38" s="123">
        <f>SUM(Z13:Z37)</f>
        <v>0</v>
      </c>
      <c r="AA38" s="311">
        <f>SUM(AA13:AA37,AD13:AD37)</f>
        <v>0</v>
      </c>
      <c r="AB38" s="311">
        <f>SUM(AB13:AB37,AE13:AE37)</f>
        <v>0</v>
      </c>
      <c r="AC38" s="312">
        <f>SUM(AC13:AC37)</f>
        <v>0</v>
      </c>
      <c r="AD38" s="581">
        <f>SUM(AD13:AD37)</f>
        <v>0</v>
      </c>
      <c r="AE38" s="581">
        <f>SUM(AE13:AE37)</f>
        <v>0</v>
      </c>
      <c r="AF38" s="1637"/>
      <c r="AG38" s="1641"/>
      <c r="AH38" s="312" t="s">
        <v>2369</v>
      </c>
      <c r="AI38" s="544">
        <f>SUMIF($B$13:$B$37,$AH38,F13:F37)</f>
        <v>0</v>
      </c>
      <c r="AJ38" s="544">
        <f>SUMIF($B$13:$B$37,$AH38,G13:G37)</f>
        <v>0</v>
      </c>
      <c r="AK38" s="544">
        <f>SUMIF($B$13:$B$37,$AH38,H13:H37)</f>
        <v>0</v>
      </c>
      <c r="AL38" s="544">
        <f>SUMIF($B$13:$B$37,$AH38,I13:I37)</f>
        <v>0</v>
      </c>
      <c r="AM38" s="544">
        <f>SUMIF($B$13:$B$37,$AH38,AD13:AD37)+SUMIF($B$13:$B$37,$AH38,AA13:AA37)</f>
        <v>0</v>
      </c>
      <c r="AN38" s="544">
        <f>SUMIF($B$13:$B$37,$AH38,L13:L37)</f>
        <v>0</v>
      </c>
      <c r="AO38" s="544">
        <f>SUMIF($B$13:$B$37,$AH38,AE13:AE37)+SUMIF($B$13:$B$37,$AH38,AB13:AB37)</f>
        <v>0</v>
      </c>
      <c r="AP38" s="544">
        <f>SUMIF($B$13:$B$37,$AH38,M13:M37)</f>
        <v>0</v>
      </c>
      <c r="AW38" s="534"/>
      <c r="BF38" s="610"/>
      <c r="BG38" s="611" t="s">
        <v>2105</v>
      </c>
      <c r="BH38" s="309"/>
      <c r="BI38" s="310"/>
      <c r="BJ38" s="123">
        <f>SUM(BJ13:BJ37)</f>
        <v>2660000</v>
      </c>
      <c r="BK38" s="123">
        <f>SUM(BK13:BK37)</f>
        <v>0</v>
      </c>
      <c r="BL38" s="123">
        <f>SUM(BL13:BL37)</f>
        <v>2660000</v>
      </c>
      <c r="BM38" s="123">
        <f>SUM(BM13:BM37)</f>
        <v>0</v>
      </c>
      <c r="BN38" s="124"/>
      <c r="BO38" s="124"/>
      <c r="BP38" s="125">
        <f>SUM(BP13:BP37)</f>
        <v>0</v>
      </c>
      <c r="BQ38" s="612">
        <f>SUM(BQ13:BQ37)</f>
        <v>0</v>
      </c>
      <c r="BR38" s="607"/>
      <c r="BS38" s="608"/>
      <c r="BV38" s="536" t="s">
        <v>2343</v>
      </c>
      <c r="BW38" s="536"/>
      <c r="BX38" s="536"/>
      <c r="BY38" s="536"/>
      <c r="BZ38" s="123">
        <f>SUM(BZ13:BZ37)</f>
        <v>0</v>
      </c>
      <c r="CA38" s="311">
        <f>SUM(CA13:CA37,CD13:CD37)</f>
        <v>0</v>
      </c>
      <c r="CB38" s="311">
        <f>SUM(CB13:CB37,CE13:CE37)</f>
        <v>0</v>
      </c>
      <c r="CC38" s="312">
        <f>SUM(CC13:CC37)</f>
        <v>0</v>
      </c>
      <c r="CD38" s="581">
        <f>SUM(CD13:CD37)</f>
        <v>0</v>
      </c>
      <c r="CE38" s="581">
        <f>SUM(CE13:CE37)</f>
        <v>0</v>
      </c>
      <c r="CF38" s="1637"/>
      <c r="CG38" s="1638"/>
      <c r="CH38" s="312" t="s">
        <v>2369</v>
      </c>
      <c r="CI38" s="544">
        <f>SUMIF($B$13:$B$37,$AH38,BJ13:BJ37)</f>
        <v>0</v>
      </c>
      <c r="CJ38" s="544">
        <f>SUMIF($B$13:$B$37,$AH38,BK13:BK37)</f>
        <v>0</v>
      </c>
      <c r="CK38" s="544">
        <f>SUMIF($B$13:$B$37,$AH38,BL13:BL37)</f>
        <v>0</v>
      </c>
      <c r="CL38" s="544">
        <f>SUMIF($B$13:$B$37,$AH38,BM13:BM37)</f>
        <v>0</v>
      </c>
      <c r="CM38" s="544">
        <f>SUMIF($B$13:$B$37,$AH38,CD13:CD37)+SUMIF($B$13:$B$37,$AH38,CA13:CA37)</f>
        <v>0</v>
      </c>
      <c r="CN38" s="544">
        <f>SUMIF($B$13:$B$37,$AH38,BP13:BP37)</f>
        <v>0</v>
      </c>
      <c r="CO38" s="544">
        <f>SUMIF($B$13:$B$37,$AH38,CE13:CE37)+SUMIF($B$13:$B$37,$AH38,CB13:CB37)</f>
        <v>0</v>
      </c>
      <c r="CP38" s="544">
        <f>SUMIF($B$13:$B$37,$AH38,BQ13:BQ37)</f>
        <v>0</v>
      </c>
      <c r="CW38" s="534"/>
    </row>
    <row r="39" spans="2:101" ht="19.899999999999999" customHeight="1" thickBot="1">
      <c r="B39" s="1639" t="s">
        <v>2166</v>
      </c>
      <c r="C39" s="1640"/>
      <c r="D39" s="309"/>
      <c r="E39" s="310"/>
      <c r="F39" s="125" t="str">
        <f>IF($E$7="","",ROUNDDOWN(F38*0.1,0))</f>
        <v/>
      </c>
      <c r="G39" s="125" t="str">
        <f>IF($E$7="","",ROUNDDOWN(G38*0.1,0))</f>
        <v/>
      </c>
      <c r="H39" s="125" t="str">
        <f>IF($E$7="","",ROUNDDOWN(H38*0.1,0))</f>
        <v/>
      </c>
      <c r="I39" s="125" t="str">
        <f>IF($E$7="","",ROUNDDOWN(I38*0.1,0))</f>
        <v/>
      </c>
      <c r="J39" s="125"/>
      <c r="K39" s="124"/>
      <c r="L39" s="125" t="str">
        <f>IF($E$7="","",ROUNDDOWN(L38*0.1,0))</f>
        <v/>
      </c>
      <c r="M39" s="125" t="str">
        <f>IF($E$7="","",ROUNDDOWN(M38*0.1,0))</f>
        <v/>
      </c>
      <c r="N39" s="607" t="str">
        <f>IF(SUMIF(B13:B37,AG15,J13:J37)=0,"","太陽光分収益")</f>
        <v/>
      </c>
      <c r="O39" s="970" t="str">
        <f>IF(AG50=0,"",AG49)</f>
        <v/>
      </c>
      <c r="R39" s="536" t="s">
        <v>2344</v>
      </c>
      <c r="S39" s="536"/>
      <c r="T39" s="536"/>
      <c r="U39" s="536"/>
      <c r="V39" s="613"/>
      <c r="W39" s="613"/>
      <c r="X39" s="613"/>
      <c r="Y39" s="613"/>
      <c r="Z39" s="125">
        <f>ROUNDDOWN(Z38*0.1,0)</f>
        <v>0</v>
      </c>
      <c r="AA39" s="125">
        <f>ROUNDDOWN(AA38*0.1,0)</f>
        <v>0</v>
      </c>
      <c r="AB39" s="125">
        <f>ROUNDDOWN(AB38*0.1,0)</f>
        <v>0</v>
      </c>
      <c r="AC39" s="312" t="str">
        <f>N39</f>
        <v/>
      </c>
      <c r="AD39" s="581"/>
      <c r="AE39" s="581"/>
      <c r="AF39" s="1637"/>
      <c r="AG39" s="1641"/>
      <c r="AH39" s="312" t="s">
        <v>2330</v>
      </c>
      <c r="AI39" s="544">
        <f>SUMIF($B$13:$B$37,$AH39,F13:F37)</f>
        <v>0</v>
      </c>
      <c r="AJ39" s="544">
        <f>SUMIF($B$13:$B$37,$AH39,G13:G37)</f>
        <v>0</v>
      </c>
      <c r="AK39" s="544">
        <f>SUMIF($B$13:$B$37,$AH39,H13:H37)</f>
        <v>0</v>
      </c>
      <c r="AL39" s="544">
        <f>SUMIF($B$13:$B$37,$AH39,I13:I37)</f>
        <v>0</v>
      </c>
      <c r="AM39" s="544">
        <f>SUMIF($B$13:$B$37,$AH39,AD13:AD37)+SUMIF($B$13:$B$37,$AH39,AA13:AA37)</f>
        <v>0</v>
      </c>
      <c r="AN39" s="544">
        <f>SUMIF($B$13:$B$37,$AH39,L13:L37)</f>
        <v>0</v>
      </c>
      <c r="AO39" s="544">
        <f>SUMIF($B$13:$B$37,$AH39,AE13:AE37)+SUMIF($B$13:$B$37,$AH39,AB13:AB37)</f>
        <v>0</v>
      </c>
      <c r="AP39" s="544">
        <f>SUMIF($B$13:$B$37,$AH39,M13:M37)</f>
        <v>0</v>
      </c>
      <c r="AW39" s="534"/>
      <c r="BF39" s="610"/>
      <c r="BG39" s="611" t="s">
        <v>2166</v>
      </c>
      <c r="BH39" s="309"/>
      <c r="BI39" s="310"/>
      <c r="BJ39" s="125">
        <f>ROUNDDOWN(BJ38*0.1,0)</f>
        <v>266000</v>
      </c>
      <c r="BK39" s="125">
        <f>ROUNDDOWN(BK38*0.1,0)</f>
        <v>0</v>
      </c>
      <c r="BL39" s="125">
        <f>ROUNDDOWN(BL38*0.1,0)</f>
        <v>266000</v>
      </c>
      <c r="BM39" s="125">
        <f>ROUNDDOWN(BM38*0.1,0)</f>
        <v>0</v>
      </c>
      <c r="BN39" s="124"/>
      <c r="BO39" s="124"/>
      <c r="BP39" s="125">
        <f>ROUNDDOWN(BP38*0.1,0)</f>
        <v>0</v>
      </c>
      <c r="BQ39" s="612">
        <f>ROUNDDOWN(BQ38*0.1,0)</f>
        <v>0</v>
      </c>
      <c r="BR39" s="607"/>
      <c r="BS39" s="608"/>
      <c r="BV39" s="536" t="s">
        <v>2344</v>
      </c>
      <c r="BW39" s="536"/>
      <c r="BX39" s="536"/>
      <c r="BY39" s="536"/>
      <c r="BZ39" s="125">
        <f>ROUNDDOWN(BZ38*0.1,0)</f>
        <v>0</v>
      </c>
      <c r="CA39" s="125">
        <f>ROUNDDOWN(CA38*0.1,0)</f>
        <v>0</v>
      </c>
      <c r="CB39" s="125">
        <f>ROUNDDOWN(CB38*0.1,0)</f>
        <v>0</v>
      </c>
      <c r="CC39" s="312">
        <f>BR39</f>
        <v>0</v>
      </c>
      <c r="CD39" s="581"/>
      <c r="CE39" s="581"/>
      <c r="CF39" s="1637"/>
      <c r="CG39" s="1638"/>
      <c r="CH39" s="312" t="s">
        <v>2330</v>
      </c>
      <c r="CI39" s="544">
        <f>SUMIF($B$13:$B$37,$AH39,BJ13:BJ37)</f>
        <v>0</v>
      </c>
      <c r="CJ39" s="544">
        <f>SUMIF($B$13:$B$37,$AH39,BK13:BK37)</f>
        <v>0</v>
      </c>
      <c r="CK39" s="544">
        <f>SUMIF($B$13:$B$37,$AH39,BL13:BL37)</f>
        <v>0</v>
      </c>
      <c r="CL39" s="544">
        <f>SUMIF($B$13:$B$37,$AH39,BM13:BM37)</f>
        <v>0</v>
      </c>
      <c r="CM39" s="544">
        <f>SUMIF($B$13:$B$37,$AH39,CD13:CD37)+SUMIF($B$13:$B$37,$AH39,CA13:CA37)</f>
        <v>0</v>
      </c>
      <c r="CN39" s="544">
        <f>SUMIF($B$13:$B$37,$AH39,BP13:BP37)</f>
        <v>0</v>
      </c>
      <c r="CO39" s="544">
        <f>SUMIF($B$13:$B$37,$AH39,CE13:CE37)+SUMIF($B$13:$B$37,$AH39,CB13:CB37)</f>
        <v>0</v>
      </c>
      <c r="CP39" s="544">
        <f>SUMIF($B$13:$B$37,$AH39,BQ13:BQ37)</f>
        <v>0</v>
      </c>
      <c r="CW39" s="534"/>
    </row>
    <row r="40" spans="2:101" ht="19.899999999999999" customHeight="1" thickBot="1">
      <c r="B40" s="1642" t="s">
        <v>2316</v>
      </c>
      <c r="C40" s="1643"/>
      <c r="D40" s="309"/>
      <c r="E40" s="310"/>
      <c r="F40" s="125" t="str">
        <f>IF(F38="","",SUM(F38:F39))</f>
        <v/>
      </c>
      <c r="G40" s="125" t="str">
        <f t="shared" ref="G40:I40" si="32">IF(G38="","",SUM(G38:G39))</f>
        <v/>
      </c>
      <c r="H40" s="125" t="str">
        <f t="shared" si="32"/>
        <v/>
      </c>
      <c r="I40" s="125" t="str">
        <f t="shared" si="32"/>
        <v/>
      </c>
      <c r="J40" s="124"/>
      <c r="K40" s="124"/>
      <c r="L40" s="125" t="str">
        <f t="shared" ref="L40:M40" si="33">IF(L38="","",SUM(L38:L39))</f>
        <v/>
      </c>
      <c r="M40" s="125" t="str">
        <f t="shared" si="33"/>
        <v/>
      </c>
      <c r="N40" s="607" t="str">
        <f>IF(SUMIF(B13:B37,AG15,K13:K37)=0,"","蓄電池収益")</f>
        <v/>
      </c>
      <c r="O40" s="970" t="str">
        <f>IF(AG50=0,"",AG50)</f>
        <v/>
      </c>
      <c r="R40" s="536" t="s">
        <v>2345</v>
      </c>
      <c r="S40" s="536"/>
      <c r="T40" s="536"/>
      <c r="U40" s="536"/>
      <c r="V40" s="614"/>
      <c r="W40" s="614"/>
      <c r="X40" s="614"/>
      <c r="Y40" s="536"/>
      <c r="Z40" s="125">
        <f>SUM(Z38:Z39)</f>
        <v>0</v>
      </c>
      <c r="AA40" s="311">
        <f>SUM(AA38:AA39)</f>
        <v>0</v>
      </c>
      <c r="AB40" s="311" t="str">
        <f>M40</f>
        <v/>
      </c>
      <c r="AC40" s="312" t="str">
        <f>N40</f>
        <v/>
      </c>
      <c r="AD40" s="581"/>
      <c r="AE40" s="581"/>
      <c r="AF40" s="1637"/>
      <c r="AG40" s="1641"/>
      <c r="AH40" s="312" t="s">
        <v>2331</v>
      </c>
      <c r="AI40" s="544">
        <f>SUMIF($B$13:$B$37,$AH40,F13:F37)</f>
        <v>0</v>
      </c>
      <c r="AJ40" s="544">
        <f>SUMIF($B$13:$B$37,$AH40,G13:G37)</f>
        <v>0</v>
      </c>
      <c r="AK40" s="544">
        <f>SUMIF($B$13:$B$37,$AH40,H13:H37)</f>
        <v>0</v>
      </c>
      <c r="AL40" s="544">
        <f>SUMIF($B$13:$B$37,$AH40,I13:I37)</f>
        <v>0</v>
      </c>
      <c r="AM40" s="544">
        <f>SUMIF($B$13:$B$37,$AH40,AD13:AD37)+SUMIF($B$13:$B$37,$AH40,AA13:AA37)</f>
        <v>0</v>
      </c>
      <c r="AN40" s="544">
        <f>SUMIF($B$13:$B$37,$AH40,L13:L37)</f>
        <v>0</v>
      </c>
      <c r="AO40" s="544">
        <f>SUMIF($B$13:$B$37,$AH40,AE13:AE37)+SUMIF($B$13:$B$37,$AH40,AB13:AB37)</f>
        <v>0</v>
      </c>
      <c r="AP40" s="544">
        <f>SUMIF($B$13:$B$37,$AH40,M13:M37)</f>
        <v>0</v>
      </c>
      <c r="AW40" s="534"/>
      <c r="BF40" s="610"/>
      <c r="BG40" s="611" t="s">
        <v>2316</v>
      </c>
      <c r="BH40" s="309"/>
      <c r="BI40" s="310"/>
      <c r="BJ40" s="125">
        <f>SUM(BJ38:BJ39)</f>
        <v>2926000</v>
      </c>
      <c r="BK40" s="125">
        <f>SUM(BK38:BK39)</f>
        <v>0</v>
      </c>
      <c r="BL40" s="125">
        <f>SUM(BL38:BL39)</f>
        <v>2926000</v>
      </c>
      <c r="BM40" s="125">
        <f>SUM(BM38:BM39)</f>
        <v>0</v>
      </c>
      <c r="BN40" s="124"/>
      <c r="BO40" s="124"/>
      <c r="BP40" s="125">
        <f>SUM(BP38:BP39)</f>
        <v>0</v>
      </c>
      <c r="BQ40" s="612">
        <f>SUM(BQ38:BQ39)</f>
        <v>0</v>
      </c>
      <c r="BR40" s="607"/>
      <c r="BS40" s="608"/>
      <c r="BV40" s="536" t="s">
        <v>2345</v>
      </c>
      <c r="BW40" s="536"/>
      <c r="BX40" s="536"/>
      <c r="BY40" s="536"/>
      <c r="BZ40" s="125">
        <f>SUM(BZ38:BZ39)</f>
        <v>0</v>
      </c>
      <c r="CA40" s="311">
        <f>SUM(CA38:CA39)</f>
        <v>0</v>
      </c>
      <c r="CB40" s="311">
        <f>BQ40</f>
        <v>0</v>
      </c>
      <c r="CC40" s="312">
        <f>BR40</f>
        <v>0</v>
      </c>
      <c r="CD40" s="581"/>
      <c r="CE40" s="581"/>
      <c r="CF40" s="1637"/>
      <c r="CG40" s="1638"/>
      <c r="CH40" s="312" t="s">
        <v>2331</v>
      </c>
      <c r="CI40" s="544">
        <f>SUMIF($B$13:$B$37,$AH40,BJ13:BJ37)</f>
        <v>0</v>
      </c>
      <c r="CJ40" s="544">
        <f>SUMIF($B$13:$B$37,$AH40,BK13:BK37)</f>
        <v>0</v>
      </c>
      <c r="CK40" s="544">
        <f>SUMIF($B$13:$B$37,$AH40,BL13:BL37)</f>
        <v>0</v>
      </c>
      <c r="CL40" s="544">
        <f>SUMIF($B$13:$B$37,$AH40,BM13:BM37)</f>
        <v>0</v>
      </c>
      <c r="CM40" s="544">
        <f>SUMIF($B$13:$B$37,$AH40,CD13:CD37)+SUMIF($B$13:$B$37,$AH40,CA13:CA37)</f>
        <v>0</v>
      </c>
      <c r="CN40" s="544">
        <f>SUMIF($B$13:$B$37,$AH40,BP13:BP37)</f>
        <v>0</v>
      </c>
      <c r="CO40" s="544">
        <f>SUMIF($B$13:$B$37,$AH40,CE13:CE37)+SUMIF($B$13:$B$37,$AH40,CB13:CB37)</f>
        <v>0</v>
      </c>
      <c r="CP40" s="544">
        <f>SUMIF($B$13:$B$37,$AH40,BQ13:BQ37)</f>
        <v>0</v>
      </c>
      <c r="CW40" s="534"/>
    </row>
    <row r="41" spans="2:101" ht="9.6" customHeight="1" thickBot="1">
      <c r="AN41" s="534"/>
      <c r="AO41" s="534"/>
      <c r="AP41" s="534"/>
      <c r="AQ41" s="534"/>
      <c r="AR41" s="534"/>
      <c r="AS41" s="534"/>
      <c r="AT41" s="534"/>
      <c r="AU41" s="534"/>
      <c r="CN41" s="534"/>
      <c r="CO41" s="534"/>
      <c r="CP41" s="534"/>
      <c r="CQ41" s="534"/>
      <c r="CR41" s="534"/>
      <c r="CS41" s="534"/>
      <c r="CT41" s="534"/>
      <c r="CU41" s="534"/>
    </row>
    <row r="42" spans="2:101" ht="19.899999999999999" customHeight="1" thickBot="1">
      <c r="C42" s="1621" t="s">
        <v>2361</v>
      </c>
      <c r="D42" s="1628"/>
      <c r="E42" s="1622"/>
      <c r="F42" s="1622"/>
      <c r="G42" s="1619">
        <f>IFERROR(IF(AN19=6,F38,F40),0)</f>
        <v>0</v>
      </c>
      <c r="H42" s="1620"/>
      <c r="I42" s="1621" t="s">
        <v>2362</v>
      </c>
      <c r="J42" s="1622"/>
      <c r="K42" s="1622"/>
      <c r="L42" s="1623"/>
      <c r="M42" s="1624">
        <f>IFERROR(IF(AN19=6,G38,G40),0)</f>
        <v>0</v>
      </c>
      <c r="N42" s="1620"/>
      <c r="Z42" s="536" t="s">
        <v>2374</v>
      </c>
      <c r="AA42" s="583">
        <f>AA38</f>
        <v>0</v>
      </c>
      <c r="AB42" s="583">
        <f>AB38</f>
        <v>0</v>
      </c>
      <c r="AN42" s="534"/>
      <c r="AO42" s="534"/>
      <c r="AP42" s="534"/>
      <c r="AQ42" s="534"/>
      <c r="AR42" s="534"/>
      <c r="AS42" s="534"/>
      <c r="AT42" s="534"/>
      <c r="AU42" s="534"/>
      <c r="BG42" s="1621" t="s">
        <v>2361</v>
      </c>
      <c r="BH42" s="1628"/>
      <c r="BI42" s="1622"/>
      <c r="BJ42" s="1622"/>
      <c r="BK42" s="1619">
        <f>IFERROR((IF(CN19=5,BJ38,BJ40)),0)</f>
        <v>2926000</v>
      </c>
      <c r="BL42" s="1620"/>
      <c r="BM42" s="1621" t="s">
        <v>2362</v>
      </c>
      <c r="BN42" s="1622"/>
      <c r="BO42" s="1622"/>
      <c r="BP42" s="1623"/>
      <c r="BQ42" s="1624">
        <f>IFERROR(IF(CN19=5,BK38,BK40),0)</f>
        <v>0</v>
      </c>
      <c r="BR42" s="1620"/>
      <c r="BZ42" s="536" t="s">
        <v>2374</v>
      </c>
      <c r="CA42" s="536">
        <f>IF(CN19=5,CA38,CA40)</f>
        <v>0</v>
      </c>
      <c r="CB42" s="536">
        <f>IF(CN19=5,CA38,CA40)</f>
        <v>0</v>
      </c>
      <c r="CN42" s="534"/>
      <c r="CO42" s="534"/>
      <c r="CP42" s="534"/>
      <c r="CQ42" s="534"/>
      <c r="CR42" s="534"/>
      <c r="CS42" s="534"/>
      <c r="CT42" s="534"/>
      <c r="CU42" s="534"/>
    </row>
    <row r="43" spans="2:101" ht="19.899999999999999" customHeight="1" thickBot="1">
      <c r="C43" s="1621" t="s">
        <v>2363</v>
      </c>
      <c r="D43" s="1628"/>
      <c r="E43" s="1622"/>
      <c r="F43" s="1622"/>
      <c r="G43" s="1629">
        <f>IFERROR(IF(AN19=6,H38,H40),0)</f>
        <v>0</v>
      </c>
      <c r="H43" s="1630"/>
      <c r="I43" s="1621" t="s">
        <v>2364</v>
      </c>
      <c r="J43" s="1622"/>
      <c r="K43" s="1622"/>
      <c r="L43" s="1623"/>
      <c r="M43" s="1636">
        <f>IFERROR(IF(AN19=6,I38,I40),0)</f>
        <v>0</v>
      </c>
      <c r="N43" s="1630"/>
      <c r="AN43" s="534"/>
      <c r="AO43" s="534"/>
      <c r="AP43" s="534"/>
      <c r="AQ43" s="534"/>
      <c r="AR43" s="534"/>
      <c r="AS43" s="534"/>
      <c r="AT43" s="534"/>
      <c r="AU43" s="534"/>
      <c r="BG43" s="1621" t="s">
        <v>2363</v>
      </c>
      <c r="BH43" s="1628"/>
      <c r="BI43" s="1622"/>
      <c r="BJ43" s="1622"/>
      <c r="BK43" s="1629">
        <f>IFERROR(IF(CN19=5,BL38,BL40),0)</f>
        <v>2926000</v>
      </c>
      <c r="BL43" s="1630"/>
      <c r="BM43" s="1621" t="s">
        <v>2364</v>
      </c>
      <c r="BN43" s="1622"/>
      <c r="BO43" s="1622"/>
      <c r="BP43" s="1623"/>
      <c r="BQ43" s="1636">
        <f>IFERROR(IF(CN19=5,BM38,BM40),0)</f>
        <v>0</v>
      </c>
      <c r="BR43" s="1630"/>
      <c r="CN43" s="534"/>
      <c r="CO43" s="534"/>
      <c r="CP43" s="534"/>
      <c r="CQ43" s="534"/>
      <c r="CR43" s="534"/>
      <c r="CS43" s="534"/>
      <c r="CT43" s="534"/>
      <c r="CU43" s="534"/>
    </row>
    <row r="44" spans="2:101" ht="14.25" thickBot="1">
      <c r="AN44" s="534"/>
      <c r="AO44" s="534"/>
      <c r="AP44" s="534"/>
      <c r="AQ44" s="534"/>
      <c r="AR44" s="534"/>
      <c r="AS44" s="534"/>
      <c r="AT44" s="534"/>
      <c r="AU44" s="534"/>
      <c r="CN44" s="534"/>
      <c r="CO44" s="534"/>
      <c r="CP44" s="534"/>
      <c r="CQ44" s="534"/>
      <c r="CR44" s="534"/>
      <c r="CS44" s="534"/>
      <c r="CT44" s="534"/>
      <c r="CU44" s="534"/>
    </row>
    <row r="45" spans="2:101" ht="19.899999999999999" customHeight="1" thickBot="1">
      <c r="C45" s="1621" t="s">
        <v>2317</v>
      </c>
      <c r="D45" s="1628"/>
      <c r="E45" s="1622"/>
      <c r="F45" s="1622"/>
      <c r="G45" s="1619" t="str">
        <f>IFERROR(S48,"")</f>
        <v/>
      </c>
      <c r="H45" s="1620"/>
      <c r="I45" s="1621" t="s">
        <v>2318</v>
      </c>
      <c r="J45" s="1622"/>
      <c r="K45" s="1622"/>
      <c r="L45" s="1623"/>
      <c r="M45" s="1624" t="str">
        <f>IFERROR(T48,"")</f>
        <v/>
      </c>
      <c r="N45" s="1620"/>
      <c r="R45" s="1625" t="s">
        <v>2357</v>
      </c>
      <c r="S45" s="1626"/>
      <c r="T45" s="1626"/>
      <c r="U45" s="1627"/>
      <c r="V45" s="615"/>
      <c r="W45" s="615"/>
      <c r="X45" s="615"/>
      <c r="Y45" s="615"/>
      <c r="Z45" s="616" t="e">
        <f>IF(AN19=6,L38,L40)</f>
        <v>#N/A</v>
      </c>
      <c r="AA45" s="617" t="e">
        <f>IF(AN19=6,M38,M40)</f>
        <v>#N/A</v>
      </c>
      <c r="AB45" s="618" t="e">
        <f>SUM(Z45:AA45)</f>
        <v>#N/A</v>
      </c>
      <c r="AC45" s="968" t="s">
        <v>3057</v>
      </c>
      <c r="AD45" s="969">
        <f>SUMIF(B13:B37,AG15,N13:O37)</f>
        <v>0</v>
      </c>
      <c r="AN45" s="534"/>
      <c r="AO45" s="534"/>
      <c r="AP45" s="534"/>
      <c r="AQ45" s="534"/>
      <c r="AR45" s="534"/>
      <c r="AS45" s="534"/>
      <c r="AT45" s="534"/>
      <c r="AU45" s="534"/>
      <c r="BG45" s="1621" t="s">
        <v>2317</v>
      </c>
      <c r="BH45" s="1628"/>
      <c r="BI45" s="1622"/>
      <c r="BJ45" s="1622"/>
      <c r="BK45" s="1619">
        <f>IFERROR(IF(CN19=6,BW50,ROUNDDOWN((MIN(BW49:BW50)),-3)),0)</f>
        <v>0</v>
      </c>
      <c r="BL45" s="1620"/>
      <c r="BM45" s="1621" t="s">
        <v>2318</v>
      </c>
      <c r="BN45" s="1622"/>
      <c r="BO45" s="1622"/>
      <c r="BP45" s="1623"/>
      <c r="BQ45" s="1624">
        <f>IFERROR(IF(CN19=6,BX50,ROUNDDOWN(MIN(BX49:BX50),-3)),0)</f>
        <v>0</v>
      </c>
      <c r="BR45" s="1620"/>
      <c r="BV45" s="1625" t="s">
        <v>2357</v>
      </c>
      <c r="BW45" s="1626"/>
      <c r="BX45" s="1626"/>
      <c r="BY45" s="1627"/>
      <c r="BZ45" s="619">
        <f>IF(CN19=5,BP38,BP40)</f>
        <v>0</v>
      </c>
      <c r="CA45" s="620">
        <f>IF(CN19=5,BQ38,BQ40)</f>
        <v>0</v>
      </c>
      <c r="CB45" s="621">
        <f>SUM(BZ45:CA45)</f>
        <v>0</v>
      </c>
      <c r="CN45" s="534"/>
      <c r="CO45" s="534"/>
      <c r="CP45" s="534"/>
      <c r="CQ45" s="534"/>
      <c r="CR45" s="534"/>
      <c r="CS45" s="534"/>
      <c r="CT45" s="534"/>
      <c r="CU45" s="534"/>
    </row>
    <row r="46" spans="2:101" ht="19.899999999999999" customHeight="1" thickBot="1">
      <c r="C46" s="1621" t="s">
        <v>2319</v>
      </c>
      <c r="D46" s="1628"/>
      <c r="E46" s="1622"/>
      <c r="F46" s="1622"/>
      <c r="G46" s="1629" t="str">
        <f>IF(G45="","",G45+M45)</f>
        <v/>
      </c>
      <c r="H46" s="1630"/>
      <c r="I46" s="1631" t="str">
        <f>IFERROR(VLOOKUP(G3,AG19:AL26,5,FALSE),"交付申請額")</f>
        <v>交付申請額</v>
      </c>
      <c r="J46" s="1632"/>
      <c r="K46" s="1632"/>
      <c r="L46" s="1633"/>
      <c r="M46" s="1634" t="str">
        <f>IF(G46="","",MIN(S49,G46))</f>
        <v/>
      </c>
      <c r="N46" s="1635"/>
      <c r="R46" s="606"/>
      <c r="S46" s="606"/>
      <c r="T46" s="606"/>
      <c r="U46" s="606"/>
      <c r="V46" s="606"/>
      <c r="W46" s="606"/>
      <c r="X46" s="606"/>
      <c r="Y46" s="606"/>
      <c r="Z46" s="609"/>
      <c r="AA46" s="609"/>
      <c r="AN46" s="534"/>
      <c r="AO46" s="534"/>
      <c r="AP46" s="534"/>
      <c r="AQ46" s="534"/>
      <c r="AR46" s="534"/>
      <c r="AS46" s="534"/>
      <c r="AT46" s="534"/>
      <c r="AU46" s="534"/>
      <c r="BG46" s="1621" t="s">
        <v>2319</v>
      </c>
      <c r="BH46" s="1628"/>
      <c r="BI46" s="1622"/>
      <c r="BJ46" s="1622"/>
      <c r="BK46" s="1629">
        <f>BK45+BQ45</f>
        <v>0</v>
      </c>
      <c r="BL46" s="1630"/>
      <c r="BM46" s="1631" t="str">
        <f>IFERROR(VLOOKUP(BK3,CG19:CL26,5,FALSE),"交付申請額")</f>
        <v>交付申請額</v>
      </c>
      <c r="BN46" s="1632"/>
      <c r="BO46" s="1632"/>
      <c r="BP46" s="1633"/>
      <c r="BQ46" s="1634">
        <f>IFERROR(MIN(BW51,BK46),0)</f>
        <v>0</v>
      </c>
      <c r="BR46" s="1635"/>
      <c r="BV46" s="606"/>
      <c r="BW46" s="606"/>
      <c r="BX46" s="606"/>
      <c r="BY46" s="606"/>
      <c r="BZ46" s="609"/>
      <c r="CA46" s="609"/>
      <c r="CN46" s="534"/>
      <c r="CO46" s="534"/>
      <c r="CP46" s="534"/>
      <c r="CQ46" s="534"/>
      <c r="CR46" s="534"/>
      <c r="CS46" s="534"/>
      <c r="CT46" s="534"/>
      <c r="CU46" s="534"/>
    </row>
    <row r="47" spans="2:101">
      <c r="I47" s="1615"/>
      <c r="J47" s="1616"/>
      <c r="K47" s="1616"/>
      <c r="L47" s="1616"/>
      <c r="M47" s="1616"/>
      <c r="N47" s="1616"/>
      <c r="R47" s="536"/>
      <c r="S47" s="536" t="s">
        <v>2341</v>
      </c>
      <c r="T47" s="536" t="s">
        <v>2287</v>
      </c>
      <c r="U47" s="536"/>
      <c r="V47" s="536"/>
      <c r="W47" s="536"/>
      <c r="X47" s="536"/>
      <c r="Y47" s="536"/>
      <c r="Z47" s="581" t="s">
        <v>2329</v>
      </c>
      <c r="AA47" s="581">
        <f>SUMIF($B$13:$B$37,Z47,$F$13:$F$37)</f>
        <v>0</v>
      </c>
      <c r="AN47" s="534"/>
      <c r="AO47" s="534"/>
      <c r="AP47" s="534"/>
      <c r="AQ47" s="534"/>
      <c r="AR47" s="534"/>
      <c r="AS47" s="534"/>
      <c r="AT47" s="534"/>
      <c r="AU47" s="534"/>
      <c r="BM47" s="1615" t="s">
        <v>2385</v>
      </c>
      <c r="BN47" s="1616"/>
      <c r="BO47" s="1616"/>
      <c r="BP47" s="1616"/>
      <c r="BQ47" s="1616"/>
      <c r="BR47" s="1616"/>
      <c r="BV47" s="536"/>
      <c r="BW47" s="536"/>
      <c r="BX47" s="536"/>
      <c r="BY47" s="536"/>
      <c r="BZ47" s="581"/>
      <c r="CA47" s="581"/>
      <c r="CN47" s="534"/>
      <c r="CO47" s="534"/>
      <c r="CP47" s="534"/>
      <c r="CQ47" s="534"/>
      <c r="CR47" s="534"/>
      <c r="CS47" s="534"/>
      <c r="CT47" s="534"/>
      <c r="CU47" s="534"/>
    </row>
    <row r="48" spans="2:101">
      <c r="C48" s="1610"/>
      <c r="D48" s="1610"/>
      <c r="E48" s="1610"/>
      <c r="F48" s="1610"/>
      <c r="G48" s="1618"/>
      <c r="H48" s="1618"/>
      <c r="I48" s="1617"/>
      <c r="J48" s="1617"/>
      <c r="K48" s="1617"/>
      <c r="L48" s="1617"/>
      <c r="M48" s="1617"/>
      <c r="N48" s="1617"/>
      <c r="R48" s="536" t="s">
        <v>2350</v>
      </c>
      <c r="S48" s="622" t="e">
        <f>ROUNDDOWN(Z45-AD45,-3)</f>
        <v>#N/A</v>
      </c>
      <c r="T48" s="623" t="e">
        <f>ROUNDDOWN(AA45-AD45,-3)</f>
        <v>#N/A</v>
      </c>
      <c r="U48" s="624"/>
      <c r="V48" s="624"/>
      <c r="W48" s="624"/>
      <c r="X48" s="624"/>
      <c r="Y48" s="624"/>
      <c r="Z48" s="581" t="s">
        <v>2330</v>
      </c>
      <c r="AA48" s="581">
        <f>SUMIF($B$13:$B$37,Z48,$F$13:$F$37)</f>
        <v>0</v>
      </c>
      <c r="AC48" s="966" t="s">
        <v>3054</v>
      </c>
      <c r="AD48" s="966"/>
      <c r="AE48" s="966"/>
      <c r="AF48" s="966"/>
      <c r="AG48" s="966"/>
      <c r="AN48" s="534"/>
      <c r="AO48" s="534"/>
      <c r="AP48" s="534"/>
      <c r="AQ48" s="534"/>
      <c r="AR48" s="534"/>
      <c r="AS48" s="534"/>
      <c r="AT48" s="534"/>
      <c r="AU48" s="534"/>
      <c r="BG48" s="1610"/>
      <c r="BH48" s="1610"/>
      <c r="BI48" s="1610"/>
      <c r="BJ48" s="1610"/>
      <c r="BK48" s="1618"/>
      <c r="BL48" s="1618"/>
      <c r="BM48" s="1617"/>
      <c r="BN48" s="1617"/>
      <c r="BO48" s="1617"/>
      <c r="BP48" s="1617"/>
      <c r="BQ48" s="1617"/>
      <c r="BR48" s="1617"/>
      <c r="BV48" s="536"/>
      <c r="BW48" s="536" t="s">
        <v>2341</v>
      </c>
      <c r="BX48" s="536" t="s">
        <v>2287</v>
      </c>
      <c r="BY48" s="536"/>
      <c r="BZ48" s="581" t="s">
        <v>2329</v>
      </c>
      <c r="CA48" s="581">
        <f>SUMIF($B$13:$B$37,BZ48,$F$13:$F$37)</f>
        <v>0</v>
      </c>
      <c r="CN48" s="534"/>
      <c r="CO48" s="534"/>
      <c r="CP48" s="534"/>
      <c r="CQ48" s="534"/>
      <c r="CR48" s="534"/>
      <c r="CS48" s="534"/>
      <c r="CT48" s="534"/>
      <c r="CU48" s="534"/>
    </row>
    <row r="49" spans="3:99">
      <c r="C49" s="1610"/>
      <c r="D49" s="1610"/>
      <c r="E49" s="1610"/>
      <c r="F49" s="1610"/>
      <c r="G49" s="1611"/>
      <c r="H49" s="1610"/>
      <c r="I49" s="1606"/>
      <c r="J49" s="1606"/>
      <c r="K49" s="1606"/>
      <c r="L49" s="1606"/>
      <c r="M49" s="1607"/>
      <c r="N49" s="1606"/>
      <c r="R49" s="536" t="s">
        <v>2336</v>
      </c>
      <c r="S49" s="1612">
        <f>AH6</f>
        <v>100000000</v>
      </c>
      <c r="T49" s="1613"/>
      <c r="U49" s="624"/>
      <c r="V49" s="624"/>
      <c r="W49" s="624"/>
      <c r="X49" s="624"/>
      <c r="Y49" s="624"/>
      <c r="Z49" s="581" t="s">
        <v>2331</v>
      </c>
      <c r="AA49" s="581">
        <f>SUMIF($B$13:$B$37,Z49,$F$13:$F$37)</f>
        <v>0</v>
      </c>
      <c r="AC49" s="1614" t="s">
        <v>3055</v>
      </c>
      <c r="AD49" s="1614"/>
      <c r="AE49" s="967">
        <f>IF(O38="",0,SUMIF(B13:B37,AG15,J13:J37))</f>
        <v>0</v>
      </c>
      <c r="AF49" s="967">
        <f>IFERROR(AE49/(AE49+AE50),0)</f>
        <v>0</v>
      </c>
      <c r="AG49" s="967">
        <f>IFERROR(O38-AG50,0)</f>
        <v>0</v>
      </c>
      <c r="AN49" s="534"/>
      <c r="AO49" s="534"/>
      <c r="AP49" s="534"/>
      <c r="AQ49" s="534"/>
      <c r="AR49" s="534"/>
      <c r="AS49" s="534"/>
      <c r="AT49" s="534"/>
      <c r="AU49" s="534"/>
      <c r="BG49" s="1610"/>
      <c r="BH49" s="1610"/>
      <c r="BI49" s="1610"/>
      <c r="BJ49" s="1610"/>
      <c r="BK49" s="1611"/>
      <c r="BL49" s="1610"/>
      <c r="BM49" s="1606"/>
      <c r="BN49" s="1606"/>
      <c r="BO49" s="1606"/>
      <c r="BP49" s="1606"/>
      <c r="BQ49" s="1607"/>
      <c r="BR49" s="1606"/>
      <c r="BV49" s="536" t="s">
        <v>2346</v>
      </c>
      <c r="BW49" s="624" t="e">
        <f>ROUNDDOWN((CH5*BI7*CJ16),-3)</f>
        <v>#N/A</v>
      </c>
      <c r="BX49" s="624" t="e">
        <f>IF(CO3="",0,ROUNDDOWN((CM5*CO3*CJ16),-3))</f>
        <v>#REF!</v>
      </c>
      <c r="BY49" s="624"/>
      <c r="BZ49" s="581" t="s">
        <v>2330</v>
      </c>
      <c r="CA49" s="581">
        <f>SUMIF($B$13:$B$37,BZ49,$F$13:$F$37)</f>
        <v>0</v>
      </c>
      <c r="CN49" s="534"/>
      <c r="CO49" s="534"/>
      <c r="CP49" s="534"/>
      <c r="CQ49" s="534"/>
      <c r="CR49" s="534"/>
      <c r="CS49" s="534"/>
      <c r="CT49" s="534"/>
      <c r="CU49" s="534"/>
    </row>
    <row r="50" spans="3:99">
      <c r="R50" s="536" t="s">
        <v>2356</v>
      </c>
      <c r="S50" s="625">
        <f>AA38+AD38</f>
        <v>0</v>
      </c>
      <c r="T50" s="626">
        <f>AB38+AE38</f>
        <v>0</v>
      </c>
      <c r="U50" s="624"/>
      <c r="V50" s="624"/>
      <c r="W50" s="624"/>
      <c r="X50" s="624"/>
      <c r="Y50" s="624"/>
      <c r="Z50" s="581"/>
      <c r="AA50" s="581"/>
      <c r="AC50" s="1614" t="s">
        <v>3056</v>
      </c>
      <c r="AD50" s="1614"/>
      <c r="AE50" s="967">
        <f>IF(O38="",0,IF(SUMIF(B13:B37,AG15,K13:K37)=0,"×",SUMIF(B13:B37,AG15,K13:K37)))</f>
        <v>0</v>
      </c>
      <c r="AF50" s="967">
        <f>IFERROR(AE50/(AE49+AE50),0)</f>
        <v>0</v>
      </c>
      <c r="AG50" s="967">
        <f>IFERROR(ROUND(O38*AF50,0),0)</f>
        <v>0</v>
      </c>
      <c r="AN50" s="534"/>
      <c r="AO50" s="534"/>
      <c r="AP50" s="534"/>
      <c r="AQ50" s="534"/>
      <c r="AR50" s="534"/>
      <c r="AS50" s="534"/>
      <c r="AT50" s="534"/>
      <c r="AU50" s="534"/>
      <c r="BV50" s="536" t="s">
        <v>2350</v>
      </c>
      <c r="BW50" s="624">
        <f>ROUNDDOWN(BZ45,-3)</f>
        <v>0</v>
      </c>
      <c r="BX50" s="624">
        <f>ROUNDDOWN(CA45,-3)</f>
        <v>0</v>
      </c>
      <c r="BY50" s="624"/>
      <c r="BZ50" s="581" t="s">
        <v>2331</v>
      </c>
      <c r="CA50" s="581">
        <f>SUMIF($B$13:$B$37,BZ50,$F$13:$F$37)</f>
        <v>0</v>
      </c>
      <c r="CN50" s="534"/>
      <c r="CO50" s="534"/>
      <c r="CP50" s="534"/>
      <c r="CQ50" s="534"/>
      <c r="CR50" s="534"/>
      <c r="CS50" s="534"/>
      <c r="CT50" s="534"/>
      <c r="CU50" s="534"/>
    </row>
    <row r="51" spans="3:99">
      <c r="AN51" s="534"/>
      <c r="AO51" s="534"/>
      <c r="AP51" s="534"/>
      <c r="AQ51" s="534"/>
      <c r="AR51" s="534"/>
      <c r="AS51" s="534"/>
      <c r="AT51" s="534"/>
      <c r="AU51" s="534"/>
      <c r="BV51" s="536" t="s">
        <v>2336</v>
      </c>
      <c r="BW51" s="1608" t="e">
        <f>CH7</f>
        <v>#N/A</v>
      </c>
      <c r="BX51" s="1609"/>
      <c r="BY51" s="624"/>
      <c r="BZ51" s="581"/>
      <c r="CA51" s="581"/>
      <c r="CN51" s="534"/>
      <c r="CO51" s="534"/>
      <c r="CP51" s="534"/>
      <c r="CQ51" s="534"/>
      <c r="CR51" s="534"/>
      <c r="CS51" s="534"/>
      <c r="CT51" s="534"/>
      <c r="CU51" s="534"/>
    </row>
    <row r="52" spans="3:99">
      <c r="BV52" s="536" t="s">
        <v>2347</v>
      </c>
      <c r="BW52" s="624" t="e">
        <f>MIN(BW49:BW50)</f>
        <v>#N/A</v>
      </c>
      <c r="BX52" s="624" t="e">
        <f>MIN(BX49:BX50)</f>
        <v>#REF!</v>
      </c>
      <c r="BY52" s="624"/>
      <c r="BZ52" s="581"/>
      <c r="CA52" s="581"/>
    </row>
    <row r="53" spans="3:99">
      <c r="BV53" s="536" t="s">
        <v>2356</v>
      </c>
      <c r="BW53" s="583">
        <f>CA38+CD38</f>
        <v>0</v>
      </c>
      <c r="BX53" s="627">
        <f>CB38+CE38</f>
        <v>0</v>
      </c>
    </row>
  </sheetData>
  <sheetProtection algorithmName="SHA-512" hashValue="7RdzcfXVQ2pow6NaUqK84juR6azIV8mau2tZfB18ZhQ/cgB3gkdpPWr+DSM0s7TPGTKMOX32gkC9T19Qx+O/EA==" saltValue="fOWEsQ3O8pVmHeRX10RhCA==" spinCount="100000" sheet="1" formatCells="0" selectLockedCells="1"/>
  <mergeCells count="170">
    <mergeCell ref="G1:I1"/>
    <mergeCell ref="BK1:BM1"/>
    <mergeCell ref="G3:I3"/>
    <mergeCell ref="BK3:BM3"/>
    <mergeCell ref="C5:C6"/>
    <mergeCell ref="D5:F5"/>
    <mergeCell ref="G5:J5"/>
    <mergeCell ref="K5:L5"/>
    <mergeCell ref="BG5:BG6"/>
    <mergeCell ref="K6:L6"/>
    <mergeCell ref="S6:AA8"/>
    <mergeCell ref="BW6:CA8"/>
    <mergeCell ref="K7:L7"/>
    <mergeCell ref="M7:N7"/>
    <mergeCell ref="BO7:BP7"/>
    <mergeCell ref="B9:B12"/>
    <mergeCell ref="C9:C12"/>
    <mergeCell ref="D9:F11"/>
    <mergeCell ref="G9:G10"/>
    <mergeCell ref="N9:O12"/>
    <mergeCell ref="H10:H11"/>
    <mergeCell ref="I10:I11"/>
    <mergeCell ref="J10:K10"/>
    <mergeCell ref="V10:Y10"/>
    <mergeCell ref="Z10:Z11"/>
    <mergeCell ref="AJ10:AP10"/>
    <mergeCell ref="AQ10:AW10"/>
    <mergeCell ref="AA9:AB9"/>
    <mergeCell ref="AC9:AE9"/>
    <mergeCell ref="AM11:AN11"/>
    <mergeCell ref="AO11:AP11"/>
    <mergeCell ref="AT11:AU11"/>
    <mergeCell ref="AV11:AW11"/>
    <mergeCell ref="BL10:BL11"/>
    <mergeCell ref="BM10:BM11"/>
    <mergeCell ref="BF9:BF12"/>
    <mergeCell ref="BG9:BG12"/>
    <mergeCell ref="BH9:BJ11"/>
    <mergeCell ref="BK9:BK10"/>
    <mergeCell ref="BR17:BS17"/>
    <mergeCell ref="N18:O18"/>
    <mergeCell ref="BR18:BS18"/>
    <mergeCell ref="N19:O19"/>
    <mergeCell ref="AN19:AN26"/>
    <mergeCell ref="N13:O13"/>
    <mergeCell ref="BR13:BS13"/>
    <mergeCell ref="BN10:BO10"/>
    <mergeCell ref="N14:O14"/>
    <mergeCell ref="N15:O15"/>
    <mergeCell ref="N16:O16"/>
    <mergeCell ref="N17:O17"/>
    <mergeCell ref="BZ10:BZ11"/>
    <mergeCell ref="CJ10:CP10"/>
    <mergeCell ref="CQ10:CW10"/>
    <mergeCell ref="CM11:CN11"/>
    <mergeCell ref="CO11:CP11"/>
    <mergeCell ref="CT11:CU11"/>
    <mergeCell ref="CV11:CW11"/>
    <mergeCell ref="BR9:BS12"/>
    <mergeCell ref="CA9:CB9"/>
    <mergeCell ref="CC9:CE9"/>
    <mergeCell ref="BU12:DI32"/>
    <mergeCell ref="BR14:BS14"/>
    <mergeCell ref="BR15:BS15"/>
    <mergeCell ref="BR16:BS16"/>
    <mergeCell ref="N27:O27"/>
    <mergeCell ref="BR27:BS27"/>
    <mergeCell ref="N22:O22"/>
    <mergeCell ref="BR22:BS22"/>
    <mergeCell ref="N23:O23"/>
    <mergeCell ref="BR23:BS23"/>
    <mergeCell ref="N24:O24"/>
    <mergeCell ref="BR24:BS24"/>
    <mergeCell ref="BR19:BS19"/>
    <mergeCell ref="N20:O20"/>
    <mergeCell ref="BR20:BS20"/>
    <mergeCell ref="N21:O21"/>
    <mergeCell ref="BR21:BS21"/>
    <mergeCell ref="N25:O25"/>
    <mergeCell ref="BR25:BS25"/>
    <mergeCell ref="N26:O26"/>
    <mergeCell ref="BR26:BS26"/>
    <mergeCell ref="N31:O31"/>
    <mergeCell ref="BR31:BS31"/>
    <mergeCell ref="N32:O32"/>
    <mergeCell ref="BR32:BS32"/>
    <mergeCell ref="N33:O33"/>
    <mergeCell ref="BR33:BS33"/>
    <mergeCell ref="N28:O28"/>
    <mergeCell ref="BR28:BS28"/>
    <mergeCell ref="N29:O29"/>
    <mergeCell ref="BR29:BS29"/>
    <mergeCell ref="N30:O30"/>
    <mergeCell ref="BR30:BS30"/>
    <mergeCell ref="N34:O34"/>
    <mergeCell ref="BR34:BS34"/>
    <mergeCell ref="N35:O35"/>
    <mergeCell ref="BR35:BS35"/>
    <mergeCell ref="N36:O36"/>
    <mergeCell ref="AH36:AH37"/>
    <mergeCell ref="AI36:AI37"/>
    <mergeCell ref="AJ36:AJ37"/>
    <mergeCell ref="AK36:AK37"/>
    <mergeCell ref="AL36:AL37"/>
    <mergeCell ref="CF38:CG38"/>
    <mergeCell ref="B39:C39"/>
    <mergeCell ref="AF39:AG39"/>
    <mergeCell ref="CF39:CG39"/>
    <mergeCell ref="B40:C40"/>
    <mergeCell ref="AF40:AG40"/>
    <mergeCell ref="CF40:CG40"/>
    <mergeCell ref="AM36:AN36"/>
    <mergeCell ref="AO36:AP36"/>
    <mergeCell ref="BR36:BS36"/>
    <mergeCell ref="N37:O37"/>
    <mergeCell ref="BR37:BS37"/>
    <mergeCell ref="B38:C38"/>
    <mergeCell ref="AF38:AG38"/>
    <mergeCell ref="BM42:BP42"/>
    <mergeCell ref="BQ42:BR42"/>
    <mergeCell ref="C43:F43"/>
    <mergeCell ref="G43:H43"/>
    <mergeCell ref="I43:L43"/>
    <mergeCell ref="M43:N43"/>
    <mergeCell ref="BG43:BJ43"/>
    <mergeCell ref="BK43:BL43"/>
    <mergeCell ref="BM43:BP43"/>
    <mergeCell ref="BQ43:BR43"/>
    <mergeCell ref="C42:F42"/>
    <mergeCell ref="G42:H42"/>
    <mergeCell ref="I42:L42"/>
    <mergeCell ref="M42:N42"/>
    <mergeCell ref="BG42:BJ42"/>
    <mergeCell ref="BK42:BL42"/>
    <mergeCell ref="BV45:BY45"/>
    <mergeCell ref="C46:F46"/>
    <mergeCell ref="G46:H46"/>
    <mergeCell ref="I46:L46"/>
    <mergeCell ref="M46:N46"/>
    <mergeCell ref="BG46:BJ46"/>
    <mergeCell ref="BK46:BL46"/>
    <mergeCell ref="C45:F45"/>
    <mergeCell ref="G45:H45"/>
    <mergeCell ref="I45:L45"/>
    <mergeCell ref="M45:N45"/>
    <mergeCell ref="R45:U45"/>
    <mergeCell ref="BG45:BJ45"/>
    <mergeCell ref="BM46:BP46"/>
    <mergeCell ref="BQ46:BR46"/>
    <mergeCell ref="I47:N48"/>
    <mergeCell ref="BM47:BR48"/>
    <mergeCell ref="C48:F48"/>
    <mergeCell ref="G48:H48"/>
    <mergeCell ref="BG48:BJ48"/>
    <mergeCell ref="BK48:BL48"/>
    <mergeCell ref="BK45:BL45"/>
    <mergeCell ref="BM45:BP45"/>
    <mergeCell ref="BQ45:BR45"/>
    <mergeCell ref="BM49:BP49"/>
    <mergeCell ref="BQ49:BR49"/>
    <mergeCell ref="BW51:BX51"/>
    <mergeCell ref="C49:F49"/>
    <mergeCell ref="G49:H49"/>
    <mergeCell ref="I49:L49"/>
    <mergeCell ref="M49:N49"/>
    <mergeCell ref="BG49:BJ49"/>
    <mergeCell ref="BK49:BL49"/>
    <mergeCell ref="S49:T49"/>
    <mergeCell ref="AC49:AD49"/>
    <mergeCell ref="AC50:AD50"/>
  </mergeCells>
  <phoneticPr fontId="67"/>
  <dataValidations count="12">
    <dataValidation type="list" allowBlank="1" showInputMessage="1" showErrorMessage="1" sqref="D7" xr:uid="{DD0F7CBC-C8C9-4596-ACEC-AD2CAF0CF98B}">
      <formula1>$AG$29:$AG$34</formula1>
    </dataValidation>
    <dataValidation type="list" allowBlank="1" showInputMessage="1" showErrorMessage="1" sqref="G3:I3" xr:uid="{A77C4ABB-0D43-45FB-A877-4C4844208DB8}">
      <formula1>$AG$18:$AG$24</formula1>
    </dataValidation>
    <dataValidation type="list" allowBlank="1" showInputMessage="1" showErrorMessage="1" sqref="E13:E37 BI13:BI37" xr:uid="{4DD049E6-1BF5-4DA8-A5BC-3B8EC9C4556E}">
      <formula1>$AH$12:$AH$14</formula1>
    </dataValidation>
    <dataValidation type="list" allowBlank="1" showInputMessage="1" showErrorMessage="1" sqref="BK3:BM3" xr:uid="{6F2C87FD-F2DD-490B-A65E-E7F9792C7082}">
      <formula1>$AG$19:$AG$24</formula1>
    </dataValidation>
    <dataValidation type="list" allowBlank="1" showInputMessage="1" showErrorMessage="1" sqref="BO7:BP7" xr:uid="{4EE015C6-392C-4C80-9934-3444AF1AD653}">
      <formula1>$AV$12:$AV$13</formula1>
    </dataValidation>
    <dataValidation type="list" allowBlank="1" showInputMessage="1" showErrorMessage="1" sqref="BN7" xr:uid="{A7AA9181-F4CB-4269-9F5A-D30F9F5FFD66}">
      <formula1>$AT$12:$AT$14</formula1>
    </dataValidation>
    <dataValidation type="list" allowBlank="1" showInputMessage="1" showErrorMessage="1" sqref="BK7" xr:uid="{7506EC14-A6C1-4A7B-A643-08A2185C29E1}">
      <formula1>$AM$12:$AM$13</formula1>
    </dataValidation>
    <dataValidation type="list" allowBlank="1" showInputMessage="1" showErrorMessage="1" sqref="BJ7" xr:uid="{28214E86-7C7A-4761-A413-8CC2A179DADA}">
      <formula1>$AJ$12:$AJ$13</formula1>
    </dataValidation>
    <dataValidation type="list" allowBlank="1" showInputMessage="1" showErrorMessage="1" sqref="C7 BG7" xr:uid="{E8801324-5E60-4B06-8AA4-857E21C5A21E}">
      <formula1>$AI$12:$AI$13</formula1>
    </dataValidation>
    <dataValidation type="list" allowBlank="1" showInputMessage="1" showErrorMessage="1" sqref="BF13:BF37" xr:uid="{169A7E16-6AD7-4303-9128-612696D62B21}">
      <formula1>$AG$12:$AG$14</formula1>
    </dataValidation>
    <dataValidation type="list" allowBlank="1" showInputMessage="1" showErrorMessage="1" sqref="BM7" xr:uid="{36D04A97-9BE2-4DCC-ACA9-AB8ECC2DB700}">
      <formula1>$AQ$12:$AQ$14</formula1>
    </dataValidation>
    <dataValidation type="list" allowBlank="1" showInputMessage="1" showErrorMessage="1" sqref="B13:B37" xr:uid="{49876EDB-CE89-45C9-AB3A-558ECF6ABC40}">
      <formula1>$AG$12:$AG$15</formula1>
    </dataValidation>
  </dataValidations>
  <pageMargins left="0.70866141732283472" right="0.70866141732283472" top="0.74803149606299213" bottom="0.15748031496062992" header="0.31496062992125984" footer="0.31496062992125984"/>
  <pageSetup paperSize="9" scale="61" orientation="landscape" blackAndWhite="1" r:id="rId1"/>
  <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5"/>
  <dimension ref="B1:CD48"/>
  <sheetViews>
    <sheetView workbookViewId="0"/>
  </sheetViews>
  <sheetFormatPr defaultColWidth="8.875" defaultRowHeight="11.25"/>
  <cols>
    <col min="1" max="1" width="2.125" style="155" customWidth="1"/>
    <col min="2" max="2" width="5.625" style="155" customWidth="1"/>
    <col min="3" max="7" width="10.5" style="155" customWidth="1"/>
    <col min="8" max="8" width="10.625" style="155" customWidth="1"/>
    <col min="9" max="9" width="10.5" style="155" customWidth="1"/>
    <col min="10" max="10" width="7.125" style="155" customWidth="1"/>
    <col min="11" max="11" width="1.25" style="155" customWidth="1"/>
    <col min="12" max="12" width="8.875" style="155"/>
    <col min="13" max="13" width="8.875" style="155" hidden="1" customWidth="1"/>
    <col min="14" max="14" width="15.75" style="156" hidden="1" customWidth="1"/>
    <col min="15" max="15" width="18.125" style="156" hidden="1" customWidth="1"/>
    <col min="16" max="16" width="16.5" style="156" hidden="1" customWidth="1"/>
    <col min="17" max="17" width="15.25" style="156" hidden="1" customWidth="1"/>
    <col min="18" max="27" width="8.875" style="156" hidden="1" customWidth="1"/>
    <col min="28" max="51" width="8.875" style="155" hidden="1" customWidth="1"/>
    <col min="52" max="52" width="0" style="155" hidden="1" customWidth="1"/>
    <col min="53" max="53" width="2.125" style="155" hidden="1" customWidth="1"/>
    <col min="54" max="54" width="5.625" style="155" hidden="1" customWidth="1"/>
    <col min="55" max="59" width="10.5" style="155" hidden="1" customWidth="1"/>
    <col min="60" max="60" width="10.625" style="155" hidden="1" customWidth="1"/>
    <col min="61" max="61" width="10.5" style="155" hidden="1" customWidth="1"/>
    <col min="62" max="62" width="7.125" style="155" hidden="1" customWidth="1"/>
    <col min="63" max="63" width="1.25" style="155" hidden="1" customWidth="1"/>
    <col min="64" max="64" width="0" style="155" hidden="1" customWidth="1"/>
    <col min="65" max="65" width="8.875" style="155" hidden="1" customWidth="1"/>
    <col min="66" max="66" width="15.75" style="156" hidden="1" customWidth="1"/>
    <col min="67" max="67" width="18.125" style="156" hidden="1" customWidth="1"/>
    <col min="68" max="68" width="16.5" style="156" hidden="1" customWidth="1"/>
    <col min="69" max="69" width="15.25" style="156" hidden="1" customWidth="1"/>
    <col min="70" max="79" width="8.875" style="156" hidden="1" customWidth="1"/>
    <col min="80" max="82" width="8.875" style="155" hidden="1" customWidth="1"/>
    <col min="83" max="94" width="0" style="155" hidden="1" customWidth="1"/>
    <col min="95" max="16384" width="8.875" style="155"/>
  </cols>
  <sheetData>
    <row r="1" spans="2:78" ht="10.15" customHeight="1" thickBot="1"/>
    <row r="2" spans="2:78" ht="14.25" thickBot="1">
      <c r="C2" s="157" t="s">
        <v>2505</v>
      </c>
      <c r="D2" s="157"/>
      <c r="F2" s="1702" t="s">
        <v>2126</v>
      </c>
      <c r="G2" s="1703"/>
      <c r="BC2" s="157" t="s">
        <v>2280</v>
      </c>
      <c r="BD2" s="157"/>
      <c r="BF2" s="1702" t="s">
        <v>2262</v>
      </c>
      <c r="BG2" s="1703"/>
    </row>
    <row r="3" spans="2:78" ht="18" customHeight="1" thickBot="1">
      <c r="C3" s="157" t="s">
        <v>2522</v>
      </c>
      <c r="N3" s="158" t="s">
        <v>2265</v>
      </c>
      <c r="O3" s="159" t="str">
        <f>F2</f>
        <v>交付申請</v>
      </c>
      <c r="BC3" s="157" t="s">
        <v>2470</v>
      </c>
      <c r="BN3" s="158" t="s">
        <v>2265</v>
      </c>
      <c r="BO3" s="159" t="str">
        <f>BF2</f>
        <v>交付申請（実施要綱第５条一項ア～コ）</v>
      </c>
    </row>
    <row r="4" spans="2:78" ht="18" customHeight="1">
      <c r="B4" s="1704" t="s">
        <v>2132</v>
      </c>
      <c r="C4" s="1705"/>
      <c r="D4" s="160" t="s">
        <v>2471</v>
      </c>
      <c r="E4" s="1706" t="s">
        <v>2143</v>
      </c>
      <c r="F4" s="1707"/>
      <c r="G4" s="1708"/>
      <c r="H4" s="161" t="s">
        <v>2144</v>
      </c>
      <c r="I4" s="162"/>
      <c r="J4" s="163"/>
      <c r="N4" s="164"/>
      <c r="O4" s="164" t="s">
        <v>2145</v>
      </c>
      <c r="P4" s="164" t="s">
        <v>2145</v>
      </c>
      <c r="Q4" s="164"/>
      <c r="T4" s="1709" t="s">
        <v>2287</v>
      </c>
      <c r="U4" s="1709"/>
      <c r="V4" s="1709"/>
      <c r="W4" s="1509"/>
      <c r="X4" s="1509"/>
      <c r="Y4" s="1509"/>
      <c r="Z4" s="1270"/>
      <c r="BB4" s="1704" t="s">
        <v>2132</v>
      </c>
      <c r="BC4" s="1705"/>
      <c r="BD4" s="160" t="s">
        <v>2471</v>
      </c>
      <c r="BE4" s="1706" t="s">
        <v>2143</v>
      </c>
      <c r="BF4" s="1707"/>
      <c r="BG4" s="1708"/>
      <c r="BH4" s="161" t="s">
        <v>2144</v>
      </c>
      <c r="BI4" s="162"/>
      <c r="BJ4" s="163"/>
      <c r="BN4" s="164"/>
      <c r="BO4" s="164" t="s">
        <v>2145</v>
      </c>
      <c r="BP4" s="164" t="s">
        <v>2145</v>
      </c>
      <c r="BQ4" s="164"/>
      <c r="BT4" s="1709" t="s">
        <v>2287</v>
      </c>
      <c r="BU4" s="1709"/>
      <c r="BV4" s="1709"/>
      <c r="BW4" s="1509"/>
      <c r="BX4" s="1509"/>
      <c r="BY4" s="1509"/>
      <c r="BZ4" s="1270"/>
    </row>
    <row r="5" spans="2:78" s="156" customFormat="1" ht="18" customHeight="1">
      <c r="B5" s="1704" t="s">
        <v>2303</v>
      </c>
      <c r="C5" s="1705"/>
      <c r="D5" s="165" t="e">
        <f>#REF!</f>
        <v>#REF!</v>
      </c>
      <c r="E5" s="166"/>
      <c r="F5" s="167">
        <f>IFERROR(VLOOKUP(E5,T6:Z7,4,FALSE),0)</f>
        <v>0</v>
      </c>
      <c r="G5" s="167">
        <f>IFERROR(VLOOKUP(E5,T6:Z7,6,FALSE),0)</f>
        <v>0</v>
      </c>
      <c r="H5" s="166"/>
      <c r="I5" s="163"/>
      <c r="J5" s="163"/>
      <c r="K5" s="155"/>
      <c r="L5" s="155"/>
      <c r="M5" s="155"/>
      <c r="N5" s="168" t="s">
        <v>2481</v>
      </c>
      <c r="O5" s="164" t="s">
        <v>2473</v>
      </c>
      <c r="P5" s="164" t="s">
        <v>2149</v>
      </c>
      <c r="Q5" s="168" t="s">
        <v>2509</v>
      </c>
      <c r="T5" s="169" t="s">
        <v>2324</v>
      </c>
      <c r="U5" s="169"/>
      <c r="V5" s="169"/>
      <c r="W5" s="1714" t="s">
        <v>2325</v>
      </c>
      <c r="X5" s="1663"/>
      <c r="Y5" s="1709" t="s">
        <v>2326</v>
      </c>
      <c r="Z5" s="1270"/>
      <c r="BB5" s="1704" t="s">
        <v>2303</v>
      </c>
      <c r="BC5" s="1705"/>
      <c r="BD5" s="165">
        <v>10</v>
      </c>
      <c r="BE5" s="166" t="s">
        <v>2406</v>
      </c>
      <c r="BF5" s="167" t="str">
        <f>IFERROR(VLOOKUP(BE5,BT6:BZ8,4,FALSE),0)</f>
        <v>220,000円/kWh</v>
      </c>
      <c r="BG5" s="167" t="str">
        <f>IFERROR(VLOOKUP(BE5,BT6:BZ8,6,FALSE),0)</f>
        <v>450万円</v>
      </c>
      <c r="BH5" s="166" t="s">
        <v>2147</v>
      </c>
      <c r="BI5" s="163"/>
      <c r="BJ5" s="163"/>
      <c r="BK5" s="155"/>
      <c r="BL5" s="155"/>
      <c r="BM5" s="155"/>
      <c r="BN5" s="168" t="s">
        <v>2472</v>
      </c>
      <c r="BO5" s="164" t="s">
        <v>2473</v>
      </c>
      <c r="BP5" s="164" t="s">
        <v>2149</v>
      </c>
      <c r="BQ5" s="168" t="s">
        <v>2474</v>
      </c>
      <c r="BT5" s="169" t="s">
        <v>2324</v>
      </c>
      <c r="BU5" s="169"/>
      <c r="BV5" s="169"/>
      <c r="BW5" s="1714" t="s">
        <v>2325</v>
      </c>
      <c r="BX5" s="1663"/>
      <c r="BY5" s="1709" t="s">
        <v>2326</v>
      </c>
      <c r="BZ5" s="1270"/>
    </row>
    <row r="6" spans="2:78" s="156" customFormat="1" ht="7.9" customHeight="1">
      <c r="B6" s="163"/>
      <c r="C6" s="157"/>
      <c r="D6" s="170"/>
      <c r="E6" s="171"/>
      <c r="F6" s="172"/>
      <c r="G6" s="172"/>
      <c r="H6" s="173"/>
      <c r="I6" s="163"/>
      <c r="J6" s="163"/>
      <c r="K6" s="155"/>
      <c r="L6" s="155"/>
      <c r="M6" s="155"/>
      <c r="N6" s="168" t="s">
        <v>2506</v>
      </c>
      <c r="O6" s="164" t="s">
        <v>2148</v>
      </c>
      <c r="P6" s="164" t="s">
        <v>2147</v>
      </c>
      <c r="Q6" s="168" t="s">
        <v>2510</v>
      </c>
      <c r="T6" s="174" t="s">
        <v>2298</v>
      </c>
      <c r="U6" s="174" t="s">
        <v>2294</v>
      </c>
      <c r="V6" s="174" t="s">
        <v>2354</v>
      </c>
      <c r="W6" s="174" t="s">
        <v>2359</v>
      </c>
      <c r="X6" s="41">
        <v>150000</v>
      </c>
      <c r="Y6" s="174" t="s">
        <v>2507</v>
      </c>
      <c r="Z6" s="41">
        <v>9000000</v>
      </c>
      <c r="BB6" s="163"/>
      <c r="BC6" s="157"/>
      <c r="BD6" s="170"/>
      <c r="BE6" s="171"/>
      <c r="BF6" s="172"/>
      <c r="BG6" s="172"/>
      <c r="BH6" s="173"/>
      <c r="BI6" s="163"/>
      <c r="BJ6" s="163"/>
      <c r="BK6" s="155"/>
      <c r="BL6" s="155"/>
      <c r="BM6" s="155"/>
      <c r="BN6" s="168" t="s">
        <v>2475</v>
      </c>
      <c r="BO6" s="164" t="s">
        <v>2148</v>
      </c>
      <c r="BP6" s="164" t="s">
        <v>2147</v>
      </c>
      <c r="BQ6" s="168" t="s">
        <v>2476</v>
      </c>
      <c r="BT6" s="174" t="s">
        <v>2297</v>
      </c>
      <c r="BU6" s="174" t="s">
        <v>2284</v>
      </c>
      <c r="BV6" s="174" t="s">
        <v>2295</v>
      </c>
      <c r="BW6" s="174" t="s">
        <v>2359</v>
      </c>
      <c r="BX6" s="41">
        <v>150000</v>
      </c>
      <c r="BY6" s="174" t="s">
        <v>2477</v>
      </c>
      <c r="BZ6" s="41">
        <v>3000000</v>
      </c>
    </row>
    <row r="7" spans="2:78" s="156" customFormat="1" ht="18" customHeight="1">
      <c r="B7" s="1710" t="s">
        <v>2511</v>
      </c>
      <c r="C7" s="1711"/>
      <c r="D7" s="1711"/>
      <c r="E7" s="165" t="e">
        <f>IF(#REF!="",0,#REF!)</f>
        <v>#REF!</v>
      </c>
      <c r="F7" s="176" t="s">
        <v>2512</v>
      </c>
      <c r="G7" s="178"/>
      <c r="H7" s="178"/>
      <c r="I7" s="178"/>
      <c r="J7" s="178"/>
      <c r="K7" s="155"/>
      <c r="L7" s="155"/>
      <c r="M7" s="155"/>
      <c r="N7" s="168"/>
      <c r="O7" s="164"/>
      <c r="P7" s="164"/>
      <c r="Q7" s="168"/>
      <c r="T7" s="174" t="s">
        <v>2293</v>
      </c>
      <c r="U7" s="174" t="s">
        <v>2295</v>
      </c>
      <c r="V7" s="174" t="s">
        <v>2294</v>
      </c>
      <c r="W7" s="174" t="s">
        <v>2448</v>
      </c>
      <c r="X7" s="41">
        <v>130000</v>
      </c>
      <c r="Y7" s="174" t="s">
        <v>2508</v>
      </c>
      <c r="Z7" s="41">
        <v>8000000</v>
      </c>
      <c r="BB7" s="1710" t="s">
        <v>2478</v>
      </c>
      <c r="BC7" s="1711"/>
      <c r="BD7" s="1711"/>
      <c r="BE7" s="175">
        <v>5</v>
      </c>
      <c r="BF7" s="176" t="s">
        <v>2479</v>
      </c>
      <c r="BG7" s="1712" t="s">
        <v>2480</v>
      </c>
      <c r="BH7" s="1713"/>
      <c r="BI7" s="177">
        <f>SUM(BE7:BE8)</f>
        <v>10</v>
      </c>
      <c r="BJ7" s="178" t="s">
        <v>2479</v>
      </c>
      <c r="BK7" s="155"/>
      <c r="BL7" s="155"/>
      <c r="BM7" s="155"/>
      <c r="BN7" s="168" t="s">
        <v>2481</v>
      </c>
      <c r="BO7" s="164" t="s">
        <v>2150</v>
      </c>
      <c r="BP7" s="164"/>
      <c r="BQ7" s="168" t="s">
        <v>2482</v>
      </c>
      <c r="BT7" s="174" t="s">
        <v>2293</v>
      </c>
      <c r="BU7" s="174" t="s">
        <v>2295</v>
      </c>
      <c r="BV7" s="174" t="s">
        <v>2294</v>
      </c>
      <c r="BW7" s="174" t="s">
        <v>2360</v>
      </c>
      <c r="BX7" s="41">
        <v>200000</v>
      </c>
      <c r="BY7" s="174" t="s">
        <v>2483</v>
      </c>
      <c r="BZ7" s="41">
        <v>4000000</v>
      </c>
    </row>
    <row r="8" spans="2:78" s="156" customFormat="1" ht="18" customHeight="1">
      <c r="B8" s="1710" t="s">
        <v>2513</v>
      </c>
      <c r="C8" s="1711"/>
      <c r="D8" s="1711"/>
      <c r="E8" s="181" t="str">
        <f>IF(E5="","",IF(#REF!="なし",D5,IF(E7*5&gt;=D5,D5,E7*5)))</f>
        <v/>
      </c>
      <c r="F8" s="176" t="s">
        <v>2512</v>
      </c>
      <c r="G8" s="163"/>
      <c r="H8" s="163"/>
      <c r="I8" s="163"/>
      <c r="J8" s="163"/>
      <c r="K8" s="155"/>
      <c r="L8" s="155"/>
      <c r="M8" s="155"/>
      <c r="N8" s="180"/>
      <c r="Q8" s="180"/>
      <c r="U8" s="155" t="e">
        <f>VLOOKUP(E5,T6:U7,2,FALSE)</f>
        <v>#N/A</v>
      </c>
      <c r="V8" s="155" t="e">
        <f>VLOOKUP(E5,T6:V7,3,FALSE)</f>
        <v>#N/A</v>
      </c>
      <c r="W8" s="155"/>
      <c r="X8" s="184" t="e">
        <f>VLOOKUP(E5,T6:Z7,5,FALSE)</f>
        <v>#N/A</v>
      </c>
      <c r="Z8" s="184" t="e">
        <f>VLOOKUP(E5,T6:Z7,7,FALSE)</f>
        <v>#N/A</v>
      </c>
      <c r="BB8" s="1710" t="s">
        <v>2484</v>
      </c>
      <c r="BC8" s="1711"/>
      <c r="BD8" s="1711"/>
      <c r="BE8" s="175">
        <v>5</v>
      </c>
      <c r="BF8" s="176" t="s">
        <v>2479</v>
      </c>
      <c r="BG8" s="1712" t="s">
        <v>2485</v>
      </c>
      <c r="BH8" s="1713"/>
      <c r="BI8" s="179">
        <f>IFERROR((BI7/BE10),"")</f>
        <v>1</v>
      </c>
      <c r="BJ8" s="163"/>
      <c r="BK8" s="155"/>
      <c r="BL8" s="155"/>
      <c r="BM8" s="155"/>
      <c r="BN8" s="180"/>
      <c r="BQ8" s="180"/>
      <c r="BT8" s="174" t="s">
        <v>2298</v>
      </c>
      <c r="BU8" s="174" t="s">
        <v>2294</v>
      </c>
      <c r="BV8" s="174" t="s">
        <v>2354</v>
      </c>
      <c r="BW8" s="174" t="s">
        <v>2292</v>
      </c>
      <c r="BX8" s="41">
        <v>220000</v>
      </c>
      <c r="BY8" s="174" t="s">
        <v>2486</v>
      </c>
      <c r="BZ8" s="41">
        <v>4500000</v>
      </c>
    </row>
    <row r="9" spans="2:78" s="156" customFormat="1" ht="18" customHeight="1">
      <c r="B9" s="1710" t="s">
        <v>2514</v>
      </c>
      <c r="C9" s="1711"/>
      <c r="D9" s="1711"/>
      <c r="E9" s="179" t="str">
        <f>IFERROR(E8/D5,"")</f>
        <v/>
      </c>
      <c r="F9" s="176"/>
      <c r="G9" s="163"/>
      <c r="H9" s="163"/>
      <c r="I9" s="163"/>
      <c r="J9" s="163"/>
      <c r="K9" s="155"/>
      <c r="L9" s="155"/>
      <c r="M9" s="155"/>
      <c r="N9" s="183"/>
      <c r="Q9" s="180"/>
      <c r="S9" s="183"/>
      <c r="U9" s="155"/>
      <c r="V9" s="155"/>
      <c r="W9" s="155"/>
      <c r="X9" s="155"/>
      <c r="BB9" s="1710" t="s">
        <v>2487</v>
      </c>
      <c r="BC9" s="1711"/>
      <c r="BD9" s="1711"/>
      <c r="BE9" s="181">
        <f>BD5-BE7-BE8</f>
        <v>0</v>
      </c>
      <c r="BF9" s="176" t="s">
        <v>2479</v>
      </c>
      <c r="BG9" s="1723" t="s">
        <v>2488</v>
      </c>
      <c r="BH9" s="1724"/>
      <c r="BI9" s="182" t="s">
        <v>2468</v>
      </c>
      <c r="BJ9" s="163"/>
      <c r="BK9" s="155"/>
      <c r="BL9" s="155"/>
      <c r="BM9" s="155"/>
      <c r="BN9" s="183"/>
      <c r="BQ9" s="180"/>
      <c r="BS9" s="183"/>
      <c r="BU9" s="155" t="str">
        <f>VLOOKUP(BE5,BT6:BU8,2,FALSE)</f>
        <v>3</v>
      </c>
      <c r="BV9" s="155" t="str">
        <f>VLOOKUP(BE5,BT6:BV8,3,FALSE)</f>
        <v>4</v>
      </c>
      <c r="BW9" s="155"/>
      <c r="BX9" s="184">
        <f>VLOOKUP(BE5,BT6:BZ8,5,FALSE)</f>
        <v>220000</v>
      </c>
      <c r="BZ9" s="184">
        <f>VLOOKUP(BE5,BT6:BZ8,7,FALSE)</f>
        <v>4500000</v>
      </c>
    </row>
    <row r="10" spans="2:78" s="156" customFormat="1" ht="18" customHeight="1">
      <c r="B10" s="1725"/>
      <c r="C10" s="1726"/>
      <c r="D10" s="1726"/>
      <c r="E10" s="239"/>
      <c r="F10" s="176"/>
      <c r="G10" s="178"/>
      <c r="H10" s="178"/>
      <c r="I10" s="178"/>
      <c r="J10" s="178"/>
      <c r="K10" s="155"/>
      <c r="L10" s="155"/>
      <c r="M10" s="155"/>
      <c r="N10" s="180"/>
      <c r="Q10" s="180"/>
      <c r="S10" s="180"/>
      <c r="U10" s="155"/>
      <c r="V10" s="155"/>
      <c r="W10" s="155"/>
      <c r="X10" s="155"/>
      <c r="BB10" s="1710" t="s">
        <v>2489</v>
      </c>
      <c r="BC10" s="1711"/>
      <c r="BD10" s="1711"/>
      <c r="BE10" s="165">
        <f>IF(BE7="","",SUM(BE7:BE9))</f>
        <v>10</v>
      </c>
      <c r="BF10" s="176" t="s">
        <v>2479</v>
      </c>
      <c r="BG10" s="1723" t="s">
        <v>2490</v>
      </c>
      <c r="BH10" s="1724"/>
      <c r="BI10" s="182">
        <v>0</v>
      </c>
      <c r="BJ10" s="178" t="s">
        <v>2491</v>
      </c>
      <c r="BK10" s="155"/>
      <c r="BL10" s="155"/>
      <c r="BM10" s="155"/>
      <c r="BN10" s="180"/>
      <c r="BQ10" s="180"/>
      <c r="BS10" s="180"/>
      <c r="BU10" s="155"/>
      <c r="BV10" s="155"/>
      <c r="BW10" s="155"/>
      <c r="BX10" s="155"/>
    </row>
    <row r="11" spans="2:78" s="156" customFormat="1" ht="8.4499999999999993" customHeight="1">
      <c r="B11" s="155"/>
      <c r="C11" s="163"/>
      <c r="D11" s="163"/>
      <c r="E11" s="163"/>
      <c r="F11" s="163"/>
      <c r="G11" s="163"/>
      <c r="H11" s="163"/>
      <c r="I11" s="163"/>
      <c r="J11" s="163"/>
      <c r="K11" s="155"/>
      <c r="L11" s="155"/>
      <c r="M11" s="155"/>
      <c r="BB11" s="155"/>
      <c r="BC11" s="163"/>
      <c r="BD11" s="163"/>
      <c r="BE11" s="163"/>
      <c r="BF11" s="163"/>
      <c r="BG11" s="163"/>
      <c r="BH11" s="163"/>
      <c r="BI11" s="163"/>
      <c r="BJ11" s="163"/>
      <c r="BK11" s="155"/>
      <c r="BL11" s="155"/>
      <c r="BM11" s="155"/>
      <c r="BU11" s="155"/>
      <c r="BV11" s="155"/>
      <c r="BW11" s="155"/>
      <c r="BX11" s="155"/>
    </row>
    <row r="12" spans="2:78" s="156" customFormat="1" ht="10.9" customHeight="1">
      <c r="B12" s="185" t="s">
        <v>2151</v>
      </c>
      <c r="C12" s="186"/>
      <c r="D12" s="186"/>
      <c r="E12" s="187"/>
      <c r="F12" s="188" t="s">
        <v>2152</v>
      </c>
      <c r="G12" s="185" t="s">
        <v>2153</v>
      </c>
      <c r="H12" s="186"/>
      <c r="I12" s="185"/>
      <c r="J12" s="1715" t="s">
        <v>2154</v>
      </c>
      <c r="K12" s="1716"/>
      <c r="L12" s="155"/>
      <c r="M12" s="155"/>
      <c r="N12" s="164" t="s">
        <v>2473</v>
      </c>
      <c r="O12" s="189">
        <v>0.75</v>
      </c>
      <c r="P12" s="168">
        <v>220000</v>
      </c>
      <c r="Q12" s="168">
        <v>4500000</v>
      </c>
      <c r="R12" s="164" t="s">
        <v>2492</v>
      </c>
      <c r="S12" s="164" t="s">
        <v>2156</v>
      </c>
      <c r="BB12" s="185" t="s">
        <v>2151</v>
      </c>
      <c r="BC12" s="186"/>
      <c r="BD12" s="186"/>
      <c r="BE12" s="187"/>
      <c r="BF12" s="188" t="s">
        <v>2152</v>
      </c>
      <c r="BG12" s="185" t="s">
        <v>2153</v>
      </c>
      <c r="BH12" s="186"/>
      <c r="BI12" s="185"/>
      <c r="BJ12" s="1715" t="s">
        <v>2154</v>
      </c>
      <c r="BK12" s="1716"/>
      <c r="BL12" s="155"/>
      <c r="BM12" s="155"/>
      <c r="BN12" s="164" t="s">
        <v>2473</v>
      </c>
      <c r="BO12" s="189">
        <v>0.75</v>
      </c>
      <c r="BP12" s="168">
        <v>220000</v>
      </c>
      <c r="BQ12" s="168">
        <v>4500000</v>
      </c>
    </row>
    <row r="13" spans="2:78" s="156" customFormat="1" ht="30.6" customHeight="1">
      <c r="B13" s="190" t="s">
        <v>2155</v>
      </c>
      <c r="C13" s="190"/>
      <c r="D13" s="190" t="s">
        <v>2137</v>
      </c>
      <c r="E13" s="190"/>
      <c r="F13" s="191" t="s">
        <v>2139</v>
      </c>
      <c r="G13" s="192" t="s">
        <v>2129</v>
      </c>
      <c r="H13" s="193" t="s">
        <v>2130</v>
      </c>
      <c r="I13" s="194" t="s">
        <v>2383</v>
      </c>
      <c r="J13" s="1717"/>
      <c r="K13" s="1718"/>
      <c r="L13" s="155"/>
      <c r="M13" s="195" t="s">
        <v>2147</v>
      </c>
      <c r="N13" s="164" t="s">
        <v>2150</v>
      </c>
      <c r="O13" s="196">
        <v>0.5</v>
      </c>
      <c r="P13" s="168">
        <v>150000</v>
      </c>
      <c r="Q13" s="168">
        <v>3000000</v>
      </c>
      <c r="R13" s="164" t="s">
        <v>2157</v>
      </c>
      <c r="S13" s="164" t="s">
        <v>2161</v>
      </c>
      <c r="T13" s="155"/>
      <c r="BB13" s="190" t="s">
        <v>2155</v>
      </c>
      <c r="BC13" s="190"/>
      <c r="BD13" s="190" t="s">
        <v>2137</v>
      </c>
      <c r="BE13" s="190"/>
      <c r="BF13" s="191" t="s">
        <v>2139</v>
      </c>
      <c r="BG13" s="192" t="s">
        <v>2129</v>
      </c>
      <c r="BH13" s="193" t="s">
        <v>2130</v>
      </c>
      <c r="BI13" s="194" t="s">
        <v>2383</v>
      </c>
      <c r="BJ13" s="1717"/>
      <c r="BK13" s="1718"/>
      <c r="BL13" s="155"/>
      <c r="BM13" s="195" t="s">
        <v>2147</v>
      </c>
      <c r="BN13" s="164" t="s">
        <v>2150</v>
      </c>
      <c r="BO13" s="196">
        <v>0.5</v>
      </c>
      <c r="BP13" s="168">
        <v>150000</v>
      </c>
      <c r="BQ13" s="168">
        <v>3000000</v>
      </c>
      <c r="BR13" s="164" t="s">
        <v>2492</v>
      </c>
      <c r="BS13" s="164" t="s">
        <v>2156</v>
      </c>
      <c r="BW13" s="155"/>
    </row>
    <row r="14" spans="2:78" s="156" customFormat="1" ht="18" customHeight="1">
      <c r="B14" s="197" t="s">
        <v>2328</v>
      </c>
      <c r="C14" s="198" t="s">
        <v>2158</v>
      </c>
      <c r="D14" s="199" t="s">
        <v>2159</v>
      </c>
      <c r="E14" s="198" t="s">
        <v>2160</v>
      </c>
      <c r="F14" s="198" t="s">
        <v>2160</v>
      </c>
      <c r="G14" s="198" t="s">
        <v>2160</v>
      </c>
      <c r="H14" s="200" t="s">
        <v>2160</v>
      </c>
      <c r="I14" s="200" t="s">
        <v>2160</v>
      </c>
      <c r="J14" s="1719"/>
      <c r="K14" s="1720"/>
      <c r="L14" s="155"/>
      <c r="M14" s="195" t="s">
        <v>2147</v>
      </c>
      <c r="N14" s="164" t="s">
        <v>2293</v>
      </c>
      <c r="O14" s="189"/>
      <c r="P14" s="168">
        <v>200000</v>
      </c>
      <c r="Q14" s="168">
        <v>4000000</v>
      </c>
      <c r="R14" s="164" t="s">
        <v>2294</v>
      </c>
      <c r="S14" s="164" t="s">
        <v>2295</v>
      </c>
      <c r="BB14" s="197" t="s">
        <v>2328</v>
      </c>
      <c r="BC14" s="198" t="s">
        <v>2158</v>
      </c>
      <c r="BD14" s="199" t="s">
        <v>2159</v>
      </c>
      <c r="BE14" s="198" t="s">
        <v>2160</v>
      </c>
      <c r="BF14" s="198" t="s">
        <v>2160</v>
      </c>
      <c r="BG14" s="198" t="s">
        <v>2160</v>
      </c>
      <c r="BH14" s="200" t="s">
        <v>2160</v>
      </c>
      <c r="BI14" s="200" t="s">
        <v>2160</v>
      </c>
      <c r="BJ14" s="1719"/>
      <c r="BK14" s="1720"/>
      <c r="BL14" s="155"/>
      <c r="BM14" s="195" t="s">
        <v>2147</v>
      </c>
      <c r="BN14" s="164" t="s">
        <v>2293</v>
      </c>
      <c r="BO14" s="189"/>
      <c r="BP14" s="168">
        <v>200000</v>
      </c>
      <c r="BQ14" s="168">
        <v>4000000</v>
      </c>
      <c r="BR14" s="164" t="s">
        <v>2157</v>
      </c>
      <c r="BS14" s="164" t="s">
        <v>2161</v>
      </c>
      <c r="BW14" s="155"/>
    </row>
    <row r="15" spans="2:78" s="156" customFormat="1" ht="18" customHeight="1" thickBot="1">
      <c r="B15" s="201"/>
      <c r="C15" s="202"/>
      <c r="D15" s="202"/>
      <c r="E15" s="203"/>
      <c r="F15" s="203"/>
      <c r="G15" s="203"/>
      <c r="H15" s="204">
        <f t="shared" ref="H15:H40" si="0">G15-F15</f>
        <v>0</v>
      </c>
      <c r="I15" s="204" t="str">
        <f t="shared" ref="I15:I39" si="1">IFERROR((((H15*$U$8)/$V$8)*$E$9),"")</f>
        <v/>
      </c>
      <c r="J15" s="1721"/>
      <c r="K15" s="1722"/>
      <c r="L15" s="155"/>
      <c r="M15" s="195"/>
      <c r="N15" s="205"/>
      <c r="O15" s="206"/>
      <c r="P15" s="207"/>
      <c r="Q15" s="207"/>
      <c r="R15" s="205"/>
      <c r="S15" s="205"/>
      <c r="BB15" s="208" t="s">
        <v>2330</v>
      </c>
      <c r="BC15" s="202" t="s">
        <v>2287</v>
      </c>
      <c r="BD15" s="202" t="s">
        <v>2469</v>
      </c>
      <c r="BE15" s="203">
        <v>550000</v>
      </c>
      <c r="BF15" s="203"/>
      <c r="BG15" s="203">
        <v>550000</v>
      </c>
      <c r="BH15" s="204">
        <f t="shared" ref="BH15:BH40" si="2">BG15-BF15</f>
        <v>550000</v>
      </c>
      <c r="BI15" s="204">
        <v>412500</v>
      </c>
      <c r="BJ15" s="1721"/>
      <c r="BK15" s="1722"/>
      <c r="BL15" s="155"/>
      <c r="BM15" s="195"/>
      <c r="BN15" s="205"/>
      <c r="BO15" s="206"/>
      <c r="BP15" s="207"/>
      <c r="BQ15" s="207"/>
      <c r="BR15" s="164" t="s">
        <v>2294</v>
      </c>
      <c r="BS15" s="164" t="s">
        <v>2295</v>
      </c>
      <c r="BT15" s="155"/>
      <c r="BW15" s="155"/>
    </row>
    <row r="16" spans="2:78" s="156" customFormat="1" ht="18" customHeight="1" thickBot="1">
      <c r="B16" s="201"/>
      <c r="C16" s="202"/>
      <c r="D16" s="202"/>
      <c r="E16" s="203"/>
      <c r="F16" s="203"/>
      <c r="G16" s="203"/>
      <c r="H16" s="204">
        <f t="shared" si="0"/>
        <v>0</v>
      </c>
      <c r="I16" s="204" t="str">
        <f t="shared" si="1"/>
        <v/>
      </c>
      <c r="J16" s="1721"/>
      <c r="K16" s="1722"/>
      <c r="L16" s="155"/>
      <c r="M16" s="195"/>
      <c r="N16" s="209">
        <f>E5</f>
        <v>0</v>
      </c>
      <c r="O16" s="210">
        <f>IF($N$16="3/4",O12,O13)</f>
        <v>0.5</v>
      </c>
      <c r="P16" s="211">
        <f>IF($N$16="3/4",P12,P13)</f>
        <v>150000</v>
      </c>
      <c r="Q16" s="212">
        <f>IF($N$16="3/4",Q12,Q13)</f>
        <v>3000000</v>
      </c>
      <c r="R16" s="212" t="str">
        <f>IF($N$16="3/4",R12,R13)</f>
        <v>2</v>
      </c>
      <c r="S16" s="212" t="str">
        <f>IF($N$16="3/4",S12,S13)</f>
        <v>1</v>
      </c>
      <c r="T16" s="155" t="s">
        <v>2162</v>
      </c>
      <c r="BB16" s="208" t="s">
        <v>2331</v>
      </c>
      <c r="BC16" s="202" t="s">
        <v>2493</v>
      </c>
      <c r="BD16" s="202" t="s">
        <v>2494</v>
      </c>
      <c r="BE16" s="203">
        <v>250000</v>
      </c>
      <c r="BF16" s="203"/>
      <c r="BG16" s="203">
        <v>250000</v>
      </c>
      <c r="BH16" s="204">
        <f t="shared" si="2"/>
        <v>250000</v>
      </c>
      <c r="BI16" s="204">
        <v>187500</v>
      </c>
      <c r="BJ16" s="1721"/>
      <c r="BK16" s="1722"/>
      <c r="BL16" s="155"/>
      <c r="BM16" s="195"/>
      <c r="BN16" s="209" t="str">
        <f>BE5</f>
        <v>3/4</v>
      </c>
      <c r="BO16" s="210">
        <f>IF($N$16="3/4",BO12,BO13)</f>
        <v>0.5</v>
      </c>
      <c r="BP16" s="211">
        <f>IF($N$16="3/4",BP12,BP13)</f>
        <v>150000</v>
      </c>
      <c r="BQ16" s="212">
        <f>IF($N$16="3/4",BQ12,BQ13)</f>
        <v>3000000</v>
      </c>
      <c r="BR16" s="205"/>
      <c r="BS16" s="205"/>
      <c r="BW16" s="155"/>
    </row>
    <row r="17" spans="2:80" s="156" customFormat="1" ht="18" customHeight="1" thickBot="1">
      <c r="B17" s="201"/>
      <c r="C17" s="202"/>
      <c r="D17" s="202"/>
      <c r="E17" s="203"/>
      <c r="F17" s="203"/>
      <c r="G17" s="203"/>
      <c r="H17" s="204">
        <f t="shared" si="0"/>
        <v>0</v>
      </c>
      <c r="I17" s="204" t="str">
        <f t="shared" si="1"/>
        <v/>
      </c>
      <c r="J17" s="1721"/>
      <c r="K17" s="1722"/>
      <c r="L17" s="155"/>
      <c r="M17" s="155"/>
      <c r="W17" s="195" t="s">
        <v>2127</v>
      </c>
      <c r="X17" s="215" t="s">
        <v>2128</v>
      </c>
      <c r="Y17" s="197" t="s">
        <v>2129</v>
      </c>
      <c r="Z17" s="197" t="s">
        <v>2130</v>
      </c>
      <c r="AA17" s="197" t="s">
        <v>2131</v>
      </c>
      <c r="AB17" s="195" t="s">
        <v>2127</v>
      </c>
      <c r="BB17" s="208"/>
      <c r="BC17" s="202"/>
      <c r="BD17" s="202"/>
      <c r="BE17" s="203"/>
      <c r="BF17" s="203"/>
      <c r="BG17" s="203"/>
      <c r="BH17" s="204">
        <f t="shared" si="2"/>
        <v>0</v>
      </c>
      <c r="BI17" s="204" t="str">
        <f t="shared" ref="BI17:BI39" si="3">IFERROR((((BH17*$U$8)/$V$8)*$E$9),"")</f>
        <v/>
      </c>
      <c r="BJ17" s="1721"/>
      <c r="BK17" s="1722"/>
      <c r="BL17" s="155"/>
      <c r="BM17" s="155"/>
      <c r="BR17" s="212" t="str">
        <f>IF($N$16="3/4",BR13,BR14)</f>
        <v>2</v>
      </c>
      <c r="BS17" s="212" t="str">
        <f>IF($N$16="3/4",BS13,BS14)</f>
        <v>1</v>
      </c>
      <c r="BT17" s="155" t="s">
        <v>2162</v>
      </c>
    </row>
    <row r="18" spans="2:80" s="156" customFormat="1" ht="18" customHeight="1" thickTop="1">
      <c r="B18" s="201"/>
      <c r="C18" s="202"/>
      <c r="D18" s="202"/>
      <c r="E18" s="203"/>
      <c r="F18" s="203"/>
      <c r="G18" s="203"/>
      <c r="H18" s="204">
        <f t="shared" si="0"/>
        <v>0</v>
      </c>
      <c r="I18" s="204" t="str">
        <f t="shared" si="1"/>
        <v/>
      </c>
      <c r="J18" s="1721"/>
      <c r="K18" s="1722"/>
      <c r="L18" s="155"/>
      <c r="M18" s="155"/>
      <c r="N18" s="213" t="s">
        <v>2163</v>
      </c>
      <c r="O18" s="214"/>
      <c r="P18" s="155"/>
      <c r="W18" s="195" t="s">
        <v>2126</v>
      </c>
      <c r="X18" s="219" t="s">
        <v>2133</v>
      </c>
      <c r="Y18" s="219" t="s">
        <v>2134</v>
      </c>
      <c r="Z18" s="219" t="s">
        <v>2135</v>
      </c>
      <c r="AA18" s="219" t="s">
        <v>2497</v>
      </c>
      <c r="AB18" s="195" t="s">
        <v>2136</v>
      </c>
      <c r="BB18" s="208"/>
      <c r="BC18" s="202"/>
      <c r="BD18" s="202"/>
      <c r="BE18" s="203"/>
      <c r="BF18" s="203"/>
      <c r="BG18" s="203"/>
      <c r="BH18" s="204">
        <f t="shared" si="2"/>
        <v>0</v>
      </c>
      <c r="BI18" s="204" t="str">
        <f t="shared" si="3"/>
        <v/>
      </c>
      <c r="BJ18" s="1721"/>
      <c r="BK18" s="1722"/>
      <c r="BL18" s="155"/>
      <c r="BM18" s="155"/>
      <c r="BN18" s="213" t="s">
        <v>2163</v>
      </c>
      <c r="BO18" s="214"/>
      <c r="BP18" s="155"/>
      <c r="BW18" s="195" t="s">
        <v>2127</v>
      </c>
      <c r="BX18" s="215" t="s">
        <v>2128</v>
      </c>
      <c r="BY18" s="197" t="s">
        <v>2129</v>
      </c>
      <c r="BZ18" s="197" t="s">
        <v>2130</v>
      </c>
      <c r="CA18" s="197" t="s">
        <v>2131</v>
      </c>
      <c r="CB18" s="195" t="s">
        <v>2127</v>
      </c>
    </row>
    <row r="19" spans="2:80" s="156" customFormat="1" ht="18" customHeight="1">
      <c r="B19" s="201"/>
      <c r="C19" s="202"/>
      <c r="D19" s="202"/>
      <c r="E19" s="203"/>
      <c r="F19" s="203"/>
      <c r="G19" s="203"/>
      <c r="H19" s="204">
        <f t="shared" si="0"/>
        <v>0</v>
      </c>
      <c r="I19" s="204" t="str">
        <f t="shared" si="1"/>
        <v/>
      </c>
      <c r="J19" s="1721"/>
      <c r="K19" s="1722"/>
      <c r="L19" s="155"/>
      <c r="M19" s="155"/>
      <c r="N19" s="216" t="s">
        <v>2495</v>
      </c>
      <c r="O19" s="217" t="str">
        <f>IFERROR((X8*E8*R21),"")</f>
        <v/>
      </c>
      <c r="P19" s="155" t="s">
        <v>2162</v>
      </c>
      <c r="Q19" s="195" t="s">
        <v>2496</v>
      </c>
      <c r="R19" s="218">
        <f>G41</f>
        <v>0</v>
      </c>
      <c r="S19" s="155"/>
      <c r="W19" s="195" t="s">
        <v>2140</v>
      </c>
      <c r="X19" s="219" t="s">
        <v>2133</v>
      </c>
      <c r="Y19" s="219" t="s">
        <v>2134</v>
      </c>
      <c r="Z19" s="219" t="s">
        <v>2135</v>
      </c>
      <c r="AA19" s="219" t="s">
        <v>2497</v>
      </c>
      <c r="AB19" s="195" t="s">
        <v>2136</v>
      </c>
      <c r="BB19" s="208"/>
      <c r="BC19" s="202"/>
      <c r="BD19" s="202"/>
      <c r="BE19" s="203"/>
      <c r="BF19" s="203"/>
      <c r="BG19" s="203"/>
      <c r="BH19" s="204">
        <f t="shared" si="2"/>
        <v>0</v>
      </c>
      <c r="BI19" s="204" t="str">
        <f t="shared" si="3"/>
        <v/>
      </c>
      <c r="BJ19" s="1721"/>
      <c r="BK19" s="1722"/>
      <c r="BL19" s="155"/>
      <c r="BM19" s="155"/>
      <c r="BN19" s="216" t="s">
        <v>2495</v>
      </c>
      <c r="BO19" s="217">
        <f>IFERROR((BX9*BI7*BR21),"")</f>
        <v>2200000</v>
      </c>
      <c r="BP19" s="155" t="s">
        <v>2162</v>
      </c>
      <c r="BQ19" s="195" t="s">
        <v>2496</v>
      </c>
      <c r="BR19" s="218">
        <f>BG41</f>
        <v>800000</v>
      </c>
      <c r="BS19" s="155"/>
      <c r="BW19" s="195" t="s">
        <v>2262</v>
      </c>
      <c r="BX19" s="219" t="s">
        <v>2133</v>
      </c>
      <c r="BY19" s="219" t="s">
        <v>2134</v>
      </c>
      <c r="BZ19" s="219" t="s">
        <v>2135</v>
      </c>
      <c r="CA19" s="219" t="s">
        <v>2497</v>
      </c>
      <c r="CB19" s="195" t="s">
        <v>2136</v>
      </c>
    </row>
    <row r="20" spans="2:80" s="156" customFormat="1" ht="18" customHeight="1">
      <c r="B20" s="201"/>
      <c r="C20" s="202"/>
      <c r="D20" s="202"/>
      <c r="E20" s="203"/>
      <c r="F20" s="203"/>
      <c r="G20" s="203"/>
      <c r="H20" s="204">
        <f t="shared" si="0"/>
        <v>0</v>
      </c>
      <c r="I20" s="204" t="str">
        <f t="shared" si="1"/>
        <v/>
      </c>
      <c r="J20" s="1721"/>
      <c r="K20" s="1722"/>
      <c r="L20" s="155"/>
      <c r="M20" s="155"/>
      <c r="N20" s="216" t="s">
        <v>2164</v>
      </c>
      <c r="O20" s="220" t="e">
        <f>MIN(O19,Z8)</f>
        <v>#N/A</v>
      </c>
      <c r="P20" s="155" t="s">
        <v>2162</v>
      </c>
      <c r="Q20" s="195" t="s">
        <v>2498</v>
      </c>
      <c r="R20" s="218">
        <f>H41</f>
        <v>0</v>
      </c>
      <c r="S20" s="155"/>
      <c r="W20" s="195" t="s">
        <v>2141</v>
      </c>
      <c r="X20" s="219" t="s">
        <v>2133</v>
      </c>
      <c r="Y20" s="219" t="s">
        <v>2134</v>
      </c>
      <c r="Z20" s="219" t="s">
        <v>2135</v>
      </c>
      <c r="AA20" s="223" t="s">
        <v>2501</v>
      </c>
      <c r="AB20" s="195" t="s">
        <v>2142</v>
      </c>
      <c r="BB20" s="208"/>
      <c r="BC20" s="202"/>
      <c r="BD20" s="202"/>
      <c r="BE20" s="203"/>
      <c r="BF20" s="203"/>
      <c r="BG20" s="203"/>
      <c r="BH20" s="204">
        <f t="shared" si="2"/>
        <v>0</v>
      </c>
      <c r="BI20" s="204" t="str">
        <f t="shared" si="3"/>
        <v/>
      </c>
      <c r="BJ20" s="1721"/>
      <c r="BK20" s="1722"/>
      <c r="BL20" s="155"/>
      <c r="BM20" s="155"/>
      <c r="BN20" s="216" t="s">
        <v>2164</v>
      </c>
      <c r="BO20" s="220">
        <f>MIN(BO19,BZ9)</f>
        <v>2200000</v>
      </c>
      <c r="BP20" s="155" t="s">
        <v>2162</v>
      </c>
      <c r="BQ20" s="195" t="s">
        <v>2498</v>
      </c>
      <c r="BR20" s="218">
        <f>BH41</f>
        <v>800000</v>
      </c>
      <c r="BS20" s="155"/>
      <c r="BW20" s="195" t="s">
        <v>2263</v>
      </c>
      <c r="BX20" s="219" t="s">
        <v>2133</v>
      </c>
      <c r="BY20" s="219" t="s">
        <v>2134</v>
      </c>
      <c r="BZ20" s="219" t="s">
        <v>2135</v>
      </c>
      <c r="CA20" s="219" t="s">
        <v>2497</v>
      </c>
      <c r="CB20" s="195" t="s">
        <v>2136</v>
      </c>
    </row>
    <row r="21" spans="2:80" s="156" customFormat="1" ht="18" customHeight="1">
      <c r="B21" s="201"/>
      <c r="C21" s="202"/>
      <c r="D21" s="202"/>
      <c r="E21" s="203"/>
      <c r="F21" s="203"/>
      <c r="G21" s="203"/>
      <c r="H21" s="204">
        <f t="shared" si="0"/>
        <v>0</v>
      </c>
      <c r="I21" s="204" t="str">
        <f t="shared" si="1"/>
        <v/>
      </c>
      <c r="J21" s="1721"/>
      <c r="K21" s="1722"/>
      <c r="L21" s="155"/>
      <c r="M21" s="155"/>
      <c r="N21" s="221" t="s">
        <v>2499</v>
      </c>
      <c r="O21" s="222">
        <f>IF(O3="実施要綱第5条第一項サ", I43,I41)</f>
        <v>0</v>
      </c>
      <c r="P21" s="155" t="s">
        <v>2162</v>
      </c>
      <c r="Q21" s="195" t="s">
        <v>2500</v>
      </c>
      <c r="R21" s="195" t="str">
        <f>IFERROR(R20/R19,"")</f>
        <v/>
      </c>
      <c r="S21" s="155"/>
      <c r="W21" s="195"/>
      <c r="X21" s="219"/>
      <c r="Y21" s="219"/>
      <c r="Z21" s="219"/>
      <c r="AA21" s="223"/>
      <c r="AB21" s="195"/>
      <c r="BB21" s="208"/>
      <c r="BC21" s="202"/>
      <c r="BD21" s="202"/>
      <c r="BE21" s="203"/>
      <c r="BF21" s="203"/>
      <c r="BG21" s="203"/>
      <c r="BH21" s="204">
        <f t="shared" si="2"/>
        <v>0</v>
      </c>
      <c r="BI21" s="204" t="str">
        <f t="shared" si="3"/>
        <v/>
      </c>
      <c r="BJ21" s="1721"/>
      <c r="BK21" s="1722"/>
      <c r="BL21" s="155"/>
      <c r="BM21" s="155"/>
      <c r="BN21" s="221" t="s">
        <v>2499</v>
      </c>
      <c r="BO21" s="222">
        <f>IF(BO3="実施要綱第5条第一項サ", BI43,BI41)</f>
        <v>600000</v>
      </c>
      <c r="BP21" s="155" t="s">
        <v>2162</v>
      </c>
      <c r="BQ21" s="195" t="s">
        <v>2500</v>
      </c>
      <c r="BR21" s="195">
        <f>IFERROR(BR20/BR19,"")</f>
        <v>1</v>
      </c>
      <c r="BS21" s="155"/>
      <c r="BW21" s="195" t="s">
        <v>2264</v>
      </c>
      <c r="BX21" s="219" t="s">
        <v>2133</v>
      </c>
      <c r="BY21" s="219" t="s">
        <v>2134</v>
      </c>
      <c r="BZ21" s="219" t="s">
        <v>2135</v>
      </c>
      <c r="CA21" s="223" t="s">
        <v>2501</v>
      </c>
      <c r="CB21" s="195" t="s">
        <v>2142</v>
      </c>
    </row>
    <row r="22" spans="2:80" s="156" customFormat="1" ht="18" customHeight="1" thickBot="1">
      <c r="B22" s="201"/>
      <c r="C22" s="202"/>
      <c r="D22" s="202"/>
      <c r="E22" s="203"/>
      <c r="F22" s="203"/>
      <c r="G22" s="203"/>
      <c r="H22" s="204">
        <f t="shared" si="0"/>
        <v>0</v>
      </c>
      <c r="I22" s="204" t="str">
        <f t="shared" si="1"/>
        <v/>
      </c>
      <c r="J22" s="1721"/>
      <c r="K22" s="1722"/>
      <c r="L22" s="155"/>
      <c r="M22" s="155"/>
      <c r="N22" s="224" t="s">
        <v>2136</v>
      </c>
      <c r="O22" s="225" t="str">
        <f>IFERROR((ROUNDDOWN(MIN(O19:O21),-3)),"")</f>
        <v/>
      </c>
      <c r="P22" s="155" t="s">
        <v>2162</v>
      </c>
      <c r="Q22" s="155"/>
      <c r="R22" s="155"/>
      <c r="S22" s="155"/>
      <c r="BB22" s="208"/>
      <c r="BC22" s="202"/>
      <c r="BD22" s="202"/>
      <c r="BE22" s="203"/>
      <c r="BF22" s="203"/>
      <c r="BG22" s="203"/>
      <c r="BH22" s="204">
        <f t="shared" si="2"/>
        <v>0</v>
      </c>
      <c r="BI22" s="204" t="str">
        <f t="shared" si="3"/>
        <v/>
      </c>
      <c r="BJ22" s="1721"/>
      <c r="BK22" s="1722"/>
      <c r="BL22" s="155"/>
      <c r="BM22" s="155"/>
      <c r="BN22" s="224" t="s">
        <v>2136</v>
      </c>
      <c r="BO22" s="225">
        <f>IFERROR((ROUNDDOWN(MIN(BO19:BO21),-3)),"")</f>
        <v>600000</v>
      </c>
      <c r="BP22" s="155" t="s">
        <v>2162</v>
      </c>
      <c r="BQ22" s="155"/>
      <c r="BR22" s="155"/>
      <c r="BS22" s="155"/>
      <c r="BW22" s="195"/>
      <c r="BX22" s="219"/>
      <c r="BY22" s="219"/>
      <c r="BZ22" s="219"/>
      <c r="CA22" s="223"/>
      <c r="CB22" s="195"/>
    </row>
    <row r="23" spans="2:80" s="156" customFormat="1" ht="18" customHeight="1" thickTop="1">
      <c r="B23" s="201"/>
      <c r="C23" s="202"/>
      <c r="D23" s="202"/>
      <c r="E23" s="203"/>
      <c r="F23" s="203"/>
      <c r="G23" s="203"/>
      <c r="H23" s="204">
        <f t="shared" si="0"/>
        <v>0</v>
      </c>
      <c r="I23" s="204" t="str">
        <f t="shared" si="1"/>
        <v/>
      </c>
      <c r="J23" s="1721"/>
      <c r="K23" s="1722"/>
      <c r="L23" s="155"/>
      <c r="M23" s="155"/>
      <c r="N23" s="195"/>
      <c r="O23" s="226"/>
      <c r="P23" s="195"/>
      <c r="Q23" s="168"/>
      <c r="R23" s="155"/>
      <c r="S23" s="155"/>
      <c r="BB23" s="208"/>
      <c r="BC23" s="202"/>
      <c r="BD23" s="202"/>
      <c r="BE23" s="203"/>
      <c r="BF23" s="203"/>
      <c r="BG23" s="203"/>
      <c r="BH23" s="204">
        <f t="shared" si="2"/>
        <v>0</v>
      </c>
      <c r="BI23" s="204" t="str">
        <f t="shared" si="3"/>
        <v/>
      </c>
      <c r="BJ23" s="1721"/>
      <c r="BK23" s="1722"/>
      <c r="BL23" s="155"/>
      <c r="BM23" s="155"/>
      <c r="BN23" s="195" t="s">
        <v>2502</v>
      </c>
      <c r="BO23" s="226" t="e">
        <v>#REF!</v>
      </c>
      <c r="BP23" s="195" t="s">
        <v>2503</v>
      </c>
      <c r="BQ23" s="168">
        <f>MIN(BO19:BO20)</f>
        <v>2200000</v>
      </c>
      <c r="BR23" s="155"/>
      <c r="BS23" s="155"/>
    </row>
    <row r="24" spans="2:80" s="156" customFormat="1" ht="18" customHeight="1">
      <c r="B24" s="201"/>
      <c r="C24" s="202"/>
      <c r="D24" s="202"/>
      <c r="E24" s="203"/>
      <c r="F24" s="203"/>
      <c r="G24" s="203"/>
      <c r="H24" s="204">
        <f t="shared" si="0"/>
        <v>0</v>
      </c>
      <c r="I24" s="204" t="str">
        <f t="shared" si="1"/>
        <v/>
      </c>
      <c r="J24" s="1721"/>
      <c r="K24" s="1722"/>
      <c r="L24" s="155"/>
      <c r="M24" s="155"/>
      <c r="N24" s="155" t="s">
        <v>2165</v>
      </c>
      <c r="O24" s="227"/>
      <c r="P24" s="155"/>
      <c r="Q24" s="155"/>
      <c r="R24" s="155"/>
      <c r="S24" s="155"/>
      <c r="BB24" s="208"/>
      <c r="BC24" s="202"/>
      <c r="BD24" s="202"/>
      <c r="BE24" s="203"/>
      <c r="BF24" s="203"/>
      <c r="BG24" s="203"/>
      <c r="BH24" s="204">
        <f t="shared" si="2"/>
        <v>0</v>
      </c>
      <c r="BI24" s="204" t="str">
        <f t="shared" si="3"/>
        <v/>
      </c>
      <c r="BJ24" s="1721"/>
      <c r="BK24" s="1722"/>
      <c r="BL24" s="155"/>
      <c r="BM24" s="155"/>
      <c r="BN24" s="155" t="s">
        <v>2165</v>
      </c>
      <c r="BO24" s="227"/>
      <c r="BP24" s="155"/>
      <c r="BQ24" s="155"/>
      <c r="BR24" s="155"/>
      <c r="BS24" s="155"/>
    </row>
    <row r="25" spans="2:80" s="156" customFormat="1" ht="18" customHeight="1">
      <c r="B25" s="201"/>
      <c r="C25" s="202"/>
      <c r="D25" s="202"/>
      <c r="E25" s="203"/>
      <c r="F25" s="203"/>
      <c r="G25" s="203"/>
      <c r="H25" s="204">
        <f t="shared" si="0"/>
        <v>0</v>
      </c>
      <c r="I25" s="204" t="str">
        <f t="shared" si="1"/>
        <v/>
      </c>
      <c r="J25" s="1721"/>
      <c r="K25" s="1722"/>
      <c r="L25" s="155"/>
      <c r="M25" s="155"/>
      <c r="N25" s="155" t="s">
        <v>2127</v>
      </c>
      <c r="O25" s="155"/>
      <c r="P25" s="155"/>
      <c r="Q25" s="155"/>
      <c r="R25" s="155"/>
      <c r="S25" s="155"/>
      <c r="BB25" s="208"/>
      <c r="BC25" s="202"/>
      <c r="BD25" s="202"/>
      <c r="BE25" s="203"/>
      <c r="BF25" s="203"/>
      <c r="BG25" s="203"/>
      <c r="BH25" s="204">
        <f t="shared" si="2"/>
        <v>0</v>
      </c>
      <c r="BI25" s="204" t="str">
        <f t="shared" si="3"/>
        <v/>
      </c>
      <c r="BJ25" s="1721"/>
      <c r="BK25" s="1722"/>
      <c r="BL25" s="155"/>
      <c r="BM25" s="155"/>
      <c r="BN25" s="155" t="s">
        <v>2127</v>
      </c>
      <c r="BO25" s="155"/>
      <c r="BP25" s="155"/>
      <c r="BQ25" s="155"/>
      <c r="BR25" s="155"/>
      <c r="BS25" s="155"/>
    </row>
    <row r="26" spans="2:80" s="156" customFormat="1" ht="18" customHeight="1">
      <c r="B26" s="201"/>
      <c r="C26" s="202"/>
      <c r="D26" s="202"/>
      <c r="E26" s="203"/>
      <c r="F26" s="203"/>
      <c r="G26" s="203"/>
      <c r="H26" s="204">
        <f t="shared" si="0"/>
        <v>0</v>
      </c>
      <c r="I26" s="204" t="str">
        <f t="shared" si="1"/>
        <v/>
      </c>
      <c r="J26" s="1721"/>
      <c r="K26" s="1722"/>
      <c r="L26" s="155"/>
      <c r="M26" s="155"/>
      <c r="N26" s="195" t="s">
        <v>2126</v>
      </c>
      <c r="O26" s="195"/>
      <c r="P26" s="195"/>
      <c r="Q26" s="195"/>
      <c r="R26" s="155"/>
      <c r="S26" s="155"/>
      <c r="BB26" s="208"/>
      <c r="BC26" s="202"/>
      <c r="BD26" s="202"/>
      <c r="BE26" s="203"/>
      <c r="BF26" s="203"/>
      <c r="BG26" s="203"/>
      <c r="BH26" s="204">
        <f t="shared" si="2"/>
        <v>0</v>
      </c>
      <c r="BI26" s="204" t="str">
        <f t="shared" si="3"/>
        <v/>
      </c>
      <c r="BJ26" s="1721"/>
      <c r="BK26" s="1722"/>
      <c r="BL26" s="155"/>
      <c r="BM26" s="155"/>
      <c r="BN26" s="195" t="s">
        <v>2126</v>
      </c>
      <c r="BO26" s="195"/>
      <c r="BP26" s="195"/>
      <c r="BQ26" s="195"/>
      <c r="BR26" s="155"/>
      <c r="BS26" s="155"/>
    </row>
    <row r="27" spans="2:80" s="156" customFormat="1" ht="18" customHeight="1">
      <c r="B27" s="201"/>
      <c r="C27" s="202"/>
      <c r="D27" s="202"/>
      <c r="E27" s="203"/>
      <c r="F27" s="203"/>
      <c r="G27" s="203"/>
      <c r="H27" s="204">
        <f t="shared" si="0"/>
        <v>0</v>
      </c>
      <c r="I27" s="204" t="str">
        <f t="shared" si="1"/>
        <v/>
      </c>
      <c r="J27" s="1721"/>
      <c r="K27" s="1722"/>
      <c r="L27" s="155"/>
      <c r="M27" s="155"/>
      <c r="N27" s="195" t="s">
        <v>2138</v>
      </c>
      <c r="O27" s="195"/>
      <c r="P27" s="195"/>
      <c r="Q27" s="195"/>
      <c r="R27" s="155"/>
      <c r="S27" s="155"/>
      <c r="BB27" s="208"/>
      <c r="BC27" s="202"/>
      <c r="BD27" s="202"/>
      <c r="BE27" s="203"/>
      <c r="BF27" s="203"/>
      <c r="BG27" s="203"/>
      <c r="BH27" s="204">
        <f t="shared" si="2"/>
        <v>0</v>
      </c>
      <c r="BI27" s="204" t="str">
        <f t="shared" si="3"/>
        <v/>
      </c>
      <c r="BJ27" s="1721"/>
      <c r="BK27" s="1722"/>
      <c r="BL27" s="155"/>
      <c r="BM27" s="155"/>
      <c r="BN27" s="195" t="s">
        <v>2138</v>
      </c>
      <c r="BO27" s="195"/>
      <c r="BP27" s="195"/>
      <c r="BQ27" s="195"/>
      <c r="BR27" s="155"/>
      <c r="BS27" s="155"/>
    </row>
    <row r="28" spans="2:80" s="156" customFormat="1" ht="18" customHeight="1">
      <c r="B28" s="201"/>
      <c r="C28" s="202"/>
      <c r="D28" s="202"/>
      <c r="E28" s="203"/>
      <c r="F28" s="203"/>
      <c r="G28" s="203"/>
      <c r="H28" s="204">
        <f t="shared" si="0"/>
        <v>0</v>
      </c>
      <c r="I28" s="204" t="str">
        <f t="shared" si="1"/>
        <v/>
      </c>
      <c r="J28" s="1721"/>
      <c r="K28" s="1722"/>
      <c r="L28" s="155"/>
      <c r="M28" s="155"/>
      <c r="N28" s="195" t="s">
        <v>2140</v>
      </c>
      <c r="O28" s="195"/>
      <c r="P28" s="195"/>
      <c r="Q28" s="195"/>
      <c r="R28" s="155"/>
      <c r="S28" s="155"/>
      <c r="BB28" s="208"/>
      <c r="BC28" s="202"/>
      <c r="BD28" s="202"/>
      <c r="BE28" s="203"/>
      <c r="BF28" s="203"/>
      <c r="BG28" s="203"/>
      <c r="BH28" s="204">
        <f t="shared" si="2"/>
        <v>0</v>
      </c>
      <c r="BI28" s="204" t="str">
        <f t="shared" si="3"/>
        <v/>
      </c>
      <c r="BJ28" s="1721"/>
      <c r="BK28" s="1722"/>
      <c r="BL28" s="155"/>
      <c r="BM28" s="155"/>
      <c r="BN28" s="195" t="s">
        <v>2140</v>
      </c>
      <c r="BO28" s="195"/>
      <c r="BP28" s="195"/>
      <c r="BQ28" s="195"/>
      <c r="BR28" s="155"/>
      <c r="BS28" s="155"/>
    </row>
    <row r="29" spans="2:80" s="156" customFormat="1" ht="18" customHeight="1">
      <c r="B29" s="201"/>
      <c r="C29" s="202"/>
      <c r="D29" s="202"/>
      <c r="E29" s="203"/>
      <c r="F29" s="203"/>
      <c r="G29" s="203"/>
      <c r="H29" s="204">
        <f t="shared" si="0"/>
        <v>0</v>
      </c>
      <c r="I29" s="204" t="str">
        <f t="shared" si="1"/>
        <v/>
      </c>
      <c r="J29" s="1721"/>
      <c r="K29" s="1722"/>
      <c r="L29" s="155"/>
      <c r="M29" s="155"/>
      <c r="N29" s="195" t="s">
        <v>2141</v>
      </c>
      <c r="O29" s="195"/>
      <c r="P29" s="195"/>
      <c r="Q29" s="195"/>
      <c r="R29" s="155"/>
      <c r="S29" s="155"/>
      <c r="BB29" s="208"/>
      <c r="BC29" s="202"/>
      <c r="BD29" s="202"/>
      <c r="BE29" s="203"/>
      <c r="BF29" s="203"/>
      <c r="BG29" s="203"/>
      <c r="BH29" s="204">
        <f t="shared" si="2"/>
        <v>0</v>
      </c>
      <c r="BI29" s="204" t="str">
        <f t="shared" si="3"/>
        <v/>
      </c>
      <c r="BJ29" s="1721"/>
      <c r="BK29" s="1722"/>
      <c r="BL29" s="155"/>
      <c r="BM29" s="155"/>
      <c r="BN29" s="195" t="s">
        <v>2141</v>
      </c>
      <c r="BO29" s="195"/>
      <c r="BP29" s="195"/>
      <c r="BQ29" s="195"/>
      <c r="BR29" s="155"/>
      <c r="BS29" s="155"/>
    </row>
    <row r="30" spans="2:80" s="156" customFormat="1" ht="18" customHeight="1">
      <c r="B30" s="201"/>
      <c r="C30" s="202"/>
      <c r="D30" s="202"/>
      <c r="E30" s="203"/>
      <c r="F30" s="203"/>
      <c r="G30" s="203"/>
      <c r="H30" s="204">
        <f t="shared" si="0"/>
        <v>0</v>
      </c>
      <c r="I30" s="204" t="str">
        <f t="shared" si="1"/>
        <v/>
      </c>
      <c r="J30" s="1721"/>
      <c r="K30" s="1722"/>
      <c r="L30" s="155"/>
      <c r="M30" s="155"/>
      <c r="N30" s="155"/>
      <c r="O30" s="155"/>
      <c r="P30" s="155"/>
      <c r="Q30" s="155"/>
      <c r="R30" s="155"/>
      <c r="S30" s="155"/>
      <c r="BB30" s="208"/>
      <c r="BC30" s="202"/>
      <c r="BD30" s="202"/>
      <c r="BE30" s="203"/>
      <c r="BF30" s="203"/>
      <c r="BG30" s="203"/>
      <c r="BH30" s="204">
        <f t="shared" si="2"/>
        <v>0</v>
      </c>
      <c r="BI30" s="204" t="str">
        <f t="shared" si="3"/>
        <v/>
      </c>
      <c r="BJ30" s="1721"/>
      <c r="BK30" s="1722"/>
      <c r="BL30" s="155"/>
      <c r="BM30" s="155"/>
      <c r="BN30" s="155"/>
      <c r="BO30" s="155"/>
      <c r="BP30" s="155"/>
      <c r="BQ30" s="155"/>
      <c r="BR30" s="155"/>
      <c r="BS30" s="155"/>
    </row>
    <row r="31" spans="2:80" s="156" customFormat="1" ht="18" customHeight="1">
      <c r="B31" s="201"/>
      <c r="C31" s="202"/>
      <c r="D31" s="202"/>
      <c r="E31" s="203"/>
      <c r="F31" s="203"/>
      <c r="G31" s="203"/>
      <c r="H31" s="204">
        <f t="shared" si="0"/>
        <v>0</v>
      </c>
      <c r="I31" s="204" t="str">
        <f t="shared" si="1"/>
        <v/>
      </c>
      <c r="J31" s="1721"/>
      <c r="K31" s="1722"/>
      <c r="L31" s="155"/>
      <c r="M31" s="155"/>
      <c r="N31" s="155" t="s">
        <v>2127</v>
      </c>
      <c r="O31" s="215" t="s">
        <v>2128</v>
      </c>
      <c r="P31" s="197" t="s">
        <v>2129</v>
      </c>
      <c r="Q31" s="228" t="s">
        <v>2130</v>
      </c>
      <c r="R31" s="197" t="s">
        <v>2131</v>
      </c>
      <c r="S31" s="155" t="s">
        <v>2127</v>
      </c>
      <c r="BB31" s="208"/>
      <c r="BC31" s="202"/>
      <c r="BD31" s="202"/>
      <c r="BE31" s="203"/>
      <c r="BF31" s="203"/>
      <c r="BG31" s="203"/>
      <c r="BH31" s="204">
        <f t="shared" si="2"/>
        <v>0</v>
      </c>
      <c r="BI31" s="204" t="str">
        <f t="shared" si="3"/>
        <v/>
      </c>
      <c r="BJ31" s="1721"/>
      <c r="BK31" s="1722"/>
      <c r="BL31" s="155"/>
      <c r="BM31" s="155"/>
      <c r="BN31" s="155" t="s">
        <v>2127</v>
      </c>
      <c r="BO31" s="215" t="s">
        <v>2128</v>
      </c>
      <c r="BP31" s="197" t="s">
        <v>2129</v>
      </c>
      <c r="BQ31" s="228" t="s">
        <v>2130</v>
      </c>
      <c r="BR31" s="197" t="s">
        <v>2131</v>
      </c>
      <c r="BS31" s="155" t="s">
        <v>2127</v>
      </c>
    </row>
    <row r="32" spans="2:80" s="156" customFormat="1" ht="18" customHeight="1">
      <c r="B32" s="201"/>
      <c r="C32" s="202"/>
      <c r="D32" s="202"/>
      <c r="E32" s="203"/>
      <c r="F32" s="203"/>
      <c r="G32" s="203"/>
      <c r="H32" s="204">
        <f t="shared" si="0"/>
        <v>0</v>
      </c>
      <c r="I32" s="204" t="str">
        <f t="shared" si="1"/>
        <v/>
      </c>
      <c r="J32" s="1721"/>
      <c r="K32" s="1722"/>
      <c r="L32" s="155"/>
      <c r="M32" s="155"/>
      <c r="N32" s="195" t="s">
        <v>2126</v>
      </c>
      <c r="O32" s="219" t="s">
        <v>2133</v>
      </c>
      <c r="P32" s="219" t="s">
        <v>2134</v>
      </c>
      <c r="Q32" s="219" t="s">
        <v>2135</v>
      </c>
      <c r="R32" s="219" t="s">
        <v>2497</v>
      </c>
      <c r="S32" s="155" t="s">
        <v>2136</v>
      </c>
      <c r="BB32" s="208"/>
      <c r="BC32" s="202"/>
      <c r="BD32" s="202"/>
      <c r="BE32" s="203"/>
      <c r="BF32" s="203"/>
      <c r="BG32" s="203"/>
      <c r="BH32" s="204">
        <f t="shared" si="2"/>
        <v>0</v>
      </c>
      <c r="BI32" s="204" t="str">
        <f t="shared" si="3"/>
        <v/>
      </c>
      <c r="BJ32" s="1721"/>
      <c r="BK32" s="1722"/>
      <c r="BL32" s="155"/>
      <c r="BM32" s="155"/>
      <c r="BN32" s="195" t="s">
        <v>2126</v>
      </c>
      <c r="BO32" s="219" t="s">
        <v>2133</v>
      </c>
      <c r="BP32" s="219" t="s">
        <v>2134</v>
      </c>
      <c r="BQ32" s="219" t="s">
        <v>2135</v>
      </c>
      <c r="BR32" s="219" t="s">
        <v>2497</v>
      </c>
      <c r="BS32" s="155" t="s">
        <v>2136</v>
      </c>
    </row>
    <row r="33" spans="2:71" s="156" customFormat="1" ht="18" customHeight="1">
      <c r="B33" s="201"/>
      <c r="C33" s="202"/>
      <c r="D33" s="202"/>
      <c r="E33" s="203"/>
      <c r="F33" s="203"/>
      <c r="G33" s="203"/>
      <c r="H33" s="204">
        <f t="shared" si="0"/>
        <v>0</v>
      </c>
      <c r="I33" s="204" t="str">
        <f t="shared" si="1"/>
        <v/>
      </c>
      <c r="J33" s="1721"/>
      <c r="K33" s="1722"/>
      <c r="L33" s="155"/>
      <c r="M33" s="155"/>
      <c r="N33" s="195" t="s">
        <v>2138</v>
      </c>
      <c r="O33" s="219" t="s">
        <v>2133</v>
      </c>
      <c r="P33" s="219" t="s">
        <v>2134</v>
      </c>
      <c r="Q33" s="219" t="s">
        <v>2135</v>
      </c>
      <c r="R33" s="219" t="s">
        <v>2497</v>
      </c>
      <c r="S33" s="155" t="s">
        <v>2136</v>
      </c>
      <c r="BB33" s="208"/>
      <c r="BC33" s="202"/>
      <c r="BD33" s="202"/>
      <c r="BE33" s="203"/>
      <c r="BF33" s="203"/>
      <c r="BG33" s="203"/>
      <c r="BH33" s="204">
        <f t="shared" si="2"/>
        <v>0</v>
      </c>
      <c r="BI33" s="204" t="str">
        <f t="shared" si="3"/>
        <v/>
      </c>
      <c r="BJ33" s="1721"/>
      <c r="BK33" s="1722"/>
      <c r="BL33" s="155"/>
      <c r="BM33" s="155"/>
      <c r="BN33" s="195" t="s">
        <v>2138</v>
      </c>
      <c r="BO33" s="219" t="s">
        <v>2133</v>
      </c>
      <c r="BP33" s="219" t="s">
        <v>2134</v>
      </c>
      <c r="BQ33" s="219" t="s">
        <v>2135</v>
      </c>
      <c r="BR33" s="219" t="s">
        <v>2497</v>
      </c>
      <c r="BS33" s="155" t="s">
        <v>2136</v>
      </c>
    </row>
    <row r="34" spans="2:71" s="156" customFormat="1" ht="18" customHeight="1">
      <c r="B34" s="201"/>
      <c r="C34" s="202"/>
      <c r="D34" s="202"/>
      <c r="E34" s="203"/>
      <c r="F34" s="203"/>
      <c r="G34" s="203"/>
      <c r="H34" s="204">
        <f t="shared" si="0"/>
        <v>0</v>
      </c>
      <c r="I34" s="204" t="str">
        <f t="shared" si="1"/>
        <v/>
      </c>
      <c r="J34" s="1721"/>
      <c r="K34" s="1722"/>
      <c r="L34" s="155"/>
      <c r="M34" s="155"/>
      <c r="N34" s="195" t="s">
        <v>2140</v>
      </c>
      <c r="O34" s="219" t="s">
        <v>2133</v>
      </c>
      <c r="P34" s="219" t="s">
        <v>2134</v>
      </c>
      <c r="Q34" s="219" t="s">
        <v>2135</v>
      </c>
      <c r="R34" s="223" t="s">
        <v>2501</v>
      </c>
      <c r="S34" s="155" t="s">
        <v>2142</v>
      </c>
      <c r="BB34" s="208"/>
      <c r="BC34" s="202"/>
      <c r="BD34" s="202"/>
      <c r="BE34" s="203"/>
      <c r="BF34" s="203"/>
      <c r="BG34" s="203"/>
      <c r="BH34" s="204">
        <f t="shared" si="2"/>
        <v>0</v>
      </c>
      <c r="BI34" s="204" t="str">
        <f t="shared" si="3"/>
        <v/>
      </c>
      <c r="BJ34" s="1721"/>
      <c r="BK34" s="1722"/>
      <c r="BL34" s="155"/>
      <c r="BM34" s="155"/>
      <c r="BN34" s="195" t="s">
        <v>2140</v>
      </c>
      <c r="BO34" s="219" t="s">
        <v>2133</v>
      </c>
      <c r="BP34" s="219" t="s">
        <v>2134</v>
      </c>
      <c r="BQ34" s="219" t="s">
        <v>2135</v>
      </c>
      <c r="BR34" s="223" t="s">
        <v>2501</v>
      </c>
      <c r="BS34" s="155" t="s">
        <v>2142</v>
      </c>
    </row>
    <row r="35" spans="2:71" s="156" customFormat="1" ht="18" customHeight="1">
      <c r="B35" s="201"/>
      <c r="C35" s="202"/>
      <c r="D35" s="202"/>
      <c r="E35" s="203"/>
      <c r="F35" s="203"/>
      <c r="G35" s="203"/>
      <c r="H35" s="204">
        <f t="shared" si="0"/>
        <v>0</v>
      </c>
      <c r="I35" s="204" t="str">
        <f t="shared" si="1"/>
        <v/>
      </c>
      <c r="J35" s="1721"/>
      <c r="K35" s="1722"/>
      <c r="L35" s="155"/>
      <c r="M35" s="155"/>
      <c r="N35" s="195" t="s">
        <v>2141</v>
      </c>
      <c r="O35" s="219" t="s">
        <v>2133</v>
      </c>
      <c r="P35" s="219" t="s">
        <v>2134</v>
      </c>
      <c r="Q35" s="219" t="s">
        <v>2135</v>
      </c>
      <c r="R35" s="223" t="s">
        <v>2501</v>
      </c>
      <c r="S35" s="155" t="s">
        <v>2142</v>
      </c>
      <c r="BB35" s="208"/>
      <c r="BC35" s="202"/>
      <c r="BD35" s="202"/>
      <c r="BE35" s="203"/>
      <c r="BF35" s="203"/>
      <c r="BG35" s="203"/>
      <c r="BH35" s="204">
        <f t="shared" si="2"/>
        <v>0</v>
      </c>
      <c r="BI35" s="204" t="str">
        <f t="shared" si="3"/>
        <v/>
      </c>
      <c r="BJ35" s="1721"/>
      <c r="BK35" s="1722"/>
      <c r="BL35" s="155"/>
      <c r="BM35" s="155"/>
      <c r="BN35" s="195" t="s">
        <v>2141</v>
      </c>
      <c r="BO35" s="219" t="s">
        <v>2133</v>
      </c>
      <c r="BP35" s="219" t="s">
        <v>2134</v>
      </c>
      <c r="BQ35" s="219" t="s">
        <v>2135</v>
      </c>
      <c r="BR35" s="223" t="s">
        <v>2501</v>
      </c>
      <c r="BS35" s="155" t="s">
        <v>2142</v>
      </c>
    </row>
    <row r="36" spans="2:71" s="156" customFormat="1" ht="18" customHeight="1">
      <c r="B36" s="201"/>
      <c r="C36" s="202"/>
      <c r="D36" s="202"/>
      <c r="E36" s="203"/>
      <c r="F36" s="203"/>
      <c r="G36" s="203"/>
      <c r="H36" s="204">
        <f t="shared" si="0"/>
        <v>0</v>
      </c>
      <c r="I36" s="204" t="str">
        <f t="shared" si="1"/>
        <v/>
      </c>
      <c r="J36" s="1721"/>
      <c r="K36" s="1722"/>
      <c r="L36" s="155"/>
      <c r="M36" s="155"/>
      <c r="BB36" s="208"/>
      <c r="BC36" s="202"/>
      <c r="BD36" s="202"/>
      <c r="BE36" s="203"/>
      <c r="BF36" s="203"/>
      <c r="BG36" s="203"/>
      <c r="BH36" s="204">
        <f t="shared" si="2"/>
        <v>0</v>
      </c>
      <c r="BI36" s="204" t="str">
        <f t="shared" si="3"/>
        <v/>
      </c>
      <c r="BJ36" s="1721"/>
      <c r="BK36" s="1722"/>
      <c r="BL36" s="155"/>
      <c r="BM36" s="155"/>
    </row>
    <row r="37" spans="2:71" s="156" customFormat="1" ht="18" customHeight="1">
      <c r="B37" s="201"/>
      <c r="C37" s="202"/>
      <c r="D37" s="202"/>
      <c r="E37" s="203"/>
      <c r="F37" s="203"/>
      <c r="G37" s="203"/>
      <c r="H37" s="204">
        <f t="shared" si="0"/>
        <v>0</v>
      </c>
      <c r="I37" s="204" t="str">
        <f t="shared" si="1"/>
        <v/>
      </c>
      <c r="J37" s="1721"/>
      <c r="K37" s="1722"/>
      <c r="L37" s="155"/>
      <c r="M37" s="155"/>
      <c r="N37" s="42" t="s">
        <v>2329</v>
      </c>
      <c r="O37" s="42">
        <f>SUMIF($B$15:$B$39,N37,$E$15:$E$39)</f>
        <v>0</v>
      </c>
      <c r="BB37" s="208"/>
      <c r="BC37" s="202"/>
      <c r="BD37" s="202"/>
      <c r="BE37" s="203"/>
      <c r="BF37" s="203"/>
      <c r="BG37" s="203"/>
      <c r="BH37" s="204">
        <f t="shared" si="2"/>
        <v>0</v>
      </c>
      <c r="BI37" s="204" t="str">
        <f t="shared" si="3"/>
        <v/>
      </c>
      <c r="BJ37" s="1721"/>
      <c r="BK37" s="1722"/>
      <c r="BL37" s="155"/>
      <c r="BM37" s="155"/>
      <c r="BN37" s="42" t="s">
        <v>2329</v>
      </c>
      <c r="BO37" s="42">
        <f>SUMIF($B$15:$B$39,BN37,$E$15:$E$39)</f>
        <v>0</v>
      </c>
    </row>
    <row r="38" spans="2:71" s="156" customFormat="1" ht="18" customHeight="1">
      <c r="B38" s="201"/>
      <c r="C38" s="202"/>
      <c r="D38" s="202"/>
      <c r="E38" s="203"/>
      <c r="F38" s="203"/>
      <c r="G38" s="203"/>
      <c r="H38" s="204">
        <f t="shared" si="0"/>
        <v>0</v>
      </c>
      <c r="I38" s="204" t="str">
        <f t="shared" si="1"/>
        <v/>
      </c>
      <c r="J38" s="1721"/>
      <c r="K38" s="1722"/>
      <c r="L38" s="155"/>
      <c r="M38" s="155"/>
      <c r="N38" s="42" t="s">
        <v>2330</v>
      </c>
      <c r="O38" s="42">
        <f>SUMIF($B$15:$B$39,N38,$E$15:$E$39)</f>
        <v>0</v>
      </c>
      <c r="BB38" s="208"/>
      <c r="BC38" s="202"/>
      <c r="BD38" s="202"/>
      <c r="BE38" s="203"/>
      <c r="BF38" s="203"/>
      <c r="BG38" s="203"/>
      <c r="BH38" s="204">
        <f t="shared" si="2"/>
        <v>0</v>
      </c>
      <c r="BI38" s="204" t="str">
        <f t="shared" si="3"/>
        <v/>
      </c>
      <c r="BJ38" s="1721"/>
      <c r="BK38" s="1722"/>
      <c r="BL38" s="155"/>
      <c r="BM38" s="155"/>
      <c r="BN38" s="42" t="s">
        <v>2330</v>
      </c>
      <c r="BO38" s="42">
        <f>SUMIF($B$15:$B$39,BN38,$E$15:$E$39)</f>
        <v>0</v>
      </c>
    </row>
    <row r="39" spans="2:71" s="156" customFormat="1" ht="18" customHeight="1" thickBot="1">
      <c r="B39" s="229"/>
      <c r="C39" s="202"/>
      <c r="D39" s="202"/>
      <c r="E39" s="203"/>
      <c r="F39" s="203"/>
      <c r="G39" s="203"/>
      <c r="H39" s="204">
        <f t="shared" si="0"/>
        <v>0</v>
      </c>
      <c r="I39" s="204" t="str">
        <f t="shared" si="1"/>
        <v/>
      </c>
      <c r="J39" s="1721"/>
      <c r="K39" s="1722"/>
      <c r="L39" s="155"/>
      <c r="M39" s="155"/>
      <c r="N39" s="42" t="s">
        <v>2331</v>
      </c>
      <c r="O39" s="42">
        <f>SUMIF($B$15:$B$39,N39,$E$15:$E$39)</f>
        <v>0</v>
      </c>
      <c r="BB39" s="230"/>
      <c r="BC39" s="202"/>
      <c r="BD39" s="202"/>
      <c r="BE39" s="203"/>
      <c r="BF39" s="203"/>
      <c r="BG39" s="203"/>
      <c r="BH39" s="204">
        <f t="shared" si="2"/>
        <v>0</v>
      </c>
      <c r="BI39" s="204" t="str">
        <f t="shared" si="3"/>
        <v/>
      </c>
      <c r="BJ39" s="1721"/>
      <c r="BK39" s="1722"/>
      <c r="BL39" s="155"/>
      <c r="BM39" s="155"/>
      <c r="BN39" s="42" t="s">
        <v>2331</v>
      </c>
      <c r="BO39" s="42">
        <f>SUMIF($B$15:$B$39,BN39,$E$15:$E$39)</f>
        <v>0</v>
      </c>
    </row>
    <row r="40" spans="2:71" s="156" customFormat="1" ht="18" hidden="1" customHeight="1" thickBot="1">
      <c r="B40" s="231"/>
      <c r="C40" s="232"/>
      <c r="D40" s="232"/>
      <c r="E40" s="233"/>
      <c r="F40" s="233"/>
      <c r="G40" s="233"/>
      <c r="H40" s="234">
        <f t="shared" si="0"/>
        <v>0</v>
      </c>
      <c r="I40" s="235" t="e">
        <f>((H40*$S$16)/$R$16)*$E$9</f>
        <v>#VALUE!</v>
      </c>
      <c r="J40" s="1719"/>
      <c r="K40" s="1720"/>
      <c r="L40" s="155"/>
      <c r="M40" s="155"/>
      <c r="BB40" s="231"/>
      <c r="BC40" s="232"/>
      <c r="BD40" s="232"/>
      <c r="BE40" s="233"/>
      <c r="BF40" s="233"/>
      <c r="BG40" s="233"/>
      <c r="BH40" s="234">
        <f t="shared" si="2"/>
        <v>0</v>
      </c>
      <c r="BI40" s="235" t="e">
        <f>((BH40*$S$16)/$R$16)*$E$9</f>
        <v>#VALUE!</v>
      </c>
      <c r="BJ40" s="1719"/>
      <c r="BK40" s="1720"/>
      <c r="BL40" s="155"/>
      <c r="BM40" s="155"/>
    </row>
    <row r="41" spans="2:71" s="156" customFormat="1" ht="13.5" customHeight="1" thickBot="1">
      <c r="B41" s="1727" t="s">
        <v>2504</v>
      </c>
      <c r="C41" s="1728"/>
      <c r="D41" s="236"/>
      <c r="E41" s="236">
        <f>SUM(E15:E39)</f>
        <v>0</v>
      </c>
      <c r="F41" s="236">
        <f t="shared" ref="F41:H41" si="4">SUM(F15:F39)</f>
        <v>0</v>
      </c>
      <c r="G41" s="236">
        <f t="shared" si="4"/>
        <v>0</v>
      </c>
      <c r="H41" s="236">
        <f t="shared" si="4"/>
        <v>0</v>
      </c>
      <c r="I41" s="236">
        <f>SUM(I15:I39)</f>
        <v>0</v>
      </c>
      <c r="J41" s="1729"/>
      <c r="K41" s="1722"/>
      <c r="L41" s="155"/>
      <c r="M41" s="155"/>
      <c r="BB41" s="1727" t="s">
        <v>2504</v>
      </c>
      <c r="BC41" s="1728"/>
      <c r="BD41" s="236"/>
      <c r="BE41" s="236">
        <f>SUM(BE15:BE39)</f>
        <v>800000</v>
      </c>
      <c r="BF41" s="236">
        <f t="shared" ref="BF41:BH41" si="5">SUM(BF15:BF39)</f>
        <v>0</v>
      </c>
      <c r="BG41" s="236">
        <f t="shared" si="5"/>
        <v>800000</v>
      </c>
      <c r="BH41" s="236">
        <f t="shared" si="5"/>
        <v>800000</v>
      </c>
      <c r="BI41" s="237">
        <f>IFERROR((SUM(BI15:BI39)),"")</f>
        <v>600000</v>
      </c>
      <c r="BJ41" s="1729"/>
      <c r="BK41" s="1722"/>
      <c r="BL41" s="155"/>
      <c r="BM41" s="155"/>
    </row>
    <row r="42" spans="2:71" s="156" customFormat="1" ht="12.75" thickBot="1">
      <c r="B42" s="1727" t="s">
        <v>2166</v>
      </c>
      <c r="C42" s="1728"/>
      <c r="D42" s="236"/>
      <c r="E42" s="236">
        <f>E43-E41</f>
        <v>0</v>
      </c>
      <c r="F42" s="236">
        <f>F43-F41</f>
        <v>0</v>
      </c>
      <c r="G42" s="236">
        <f>G43-G41</f>
        <v>0</v>
      </c>
      <c r="H42" s="236">
        <f>H43-H41</f>
        <v>0</v>
      </c>
      <c r="I42" s="236">
        <f>I43-I41</f>
        <v>0</v>
      </c>
      <c r="J42" s="1729"/>
      <c r="K42" s="1722"/>
      <c r="L42" s="155"/>
      <c r="M42" s="155"/>
      <c r="BB42" s="1727" t="s">
        <v>2166</v>
      </c>
      <c r="BC42" s="1728"/>
      <c r="BD42" s="236"/>
      <c r="BE42" s="236">
        <f>BE43-BE41</f>
        <v>80000</v>
      </c>
      <c r="BF42" s="236">
        <f>BF43-BF41</f>
        <v>0</v>
      </c>
      <c r="BG42" s="236">
        <f>BG43-BG41</f>
        <v>80000</v>
      </c>
      <c r="BH42" s="236">
        <f>BH43-BH41</f>
        <v>80000</v>
      </c>
      <c r="BI42" s="237" t="str">
        <f>IFERROR((((BH42*$S$16)/$R$16)*$E$9),"")</f>
        <v/>
      </c>
      <c r="BJ42" s="1729"/>
      <c r="BK42" s="1722"/>
      <c r="BL42" s="155"/>
      <c r="BM42" s="155"/>
    </row>
    <row r="43" spans="2:71" s="156" customFormat="1" ht="18" customHeight="1" thickBot="1">
      <c r="B43" s="1727" t="s">
        <v>2167</v>
      </c>
      <c r="C43" s="1728"/>
      <c r="D43" s="236"/>
      <c r="E43" s="236">
        <f>ROUNDDOWN(E41*1.1,0)</f>
        <v>0</v>
      </c>
      <c r="F43" s="236">
        <f>ROUNDDOWN(F41*1.1,0)</f>
        <v>0</v>
      </c>
      <c r="G43" s="236">
        <f>ROUNDDOWN(G41*1.1,0)</f>
        <v>0</v>
      </c>
      <c r="H43" s="236">
        <f>ROUNDDOWN(H41*1.1,0)</f>
        <v>0</v>
      </c>
      <c r="I43" s="236">
        <f>ROUNDDOWN(I41*1.1,0)</f>
        <v>0</v>
      </c>
      <c r="J43" s="1729"/>
      <c r="K43" s="1722"/>
      <c r="L43" s="155"/>
      <c r="M43" s="155"/>
      <c r="BB43" s="1727" t="s">
        <v>2167</v>
      </c>
      <c r="BC43" s="1728"/>
      <c r="BD43" s="236"/>
      <c r="BE43" s="236">
        <f>ROUNDDOWN(BE41*1.1,0)</f>
        <v>880000</v>
      </c>
      <c r="BF43" s="236">
        <f>ROUNDDOWN(BF41*1.1,0)</f>
        <v>0</v>
      </c>
      <c r="BG43" s="236">
        <f>ROUNDDOWN(BG41*1.1,0)</f>
        <v>880000</v>
      </c>
      <c r="BH43" s="236">
        <f>ROUNDDOWN(BH41*1.1,0)</f>
        <v>880000</v>
      </c>
      <c r="BI43" s="237">
        <f>SUM(BI41:BI41)</f>
        <v>600000</v>
      </c>
      <c r="BJ43" s="1729"/>
      <c r="BK43" s="1722"/>
      <c r="BL43" s="155"/>
      <c r="BM43" s="155"/>
    </row>
    <row r="44" spans="2:71" s="156" customFormat="1" ht="18" customHeight="1" thickBot="1">
      <c r="B44" s="1739"/>
      <c r="C44" s="1740"/>
      <c r="D44" s="155"/>
      <c r="E44" s="155"/>
      <c r="F44" s="155"/>
      <c r="G44" s="155"/>
      <c r="H44" s="155"/>
      <c r="I44" s="155"/>
      <c r="J44" s="155"/>
      <c r="K44" s="155"/>
      <c r="L44" s="155"/>
      <c r="M44" s="155"/>
      <c r="BB44" s="1739"/>
      <c r="BC44" s="1740"/>
      <c r="BD44" s="155"/>
      <c r="BE44" s="155"/>
      <c r="BF44" s="155"/>
      <c r="BG44" s="155"/>
      <c r="BH44" s="155"/>
      <c r="BI44" s="155"/>
      <c r="BJ44" s="155"/>
      <c r="BK44" s="155"/>
      <c r="BL44" s="155"/>
      <c r="BM44" s="155"/>
    </row>
    <row r="45" spans="2:71" s="156" customFormat="1" ht="10.15" customHeight="1">
      <c r="B45" s="1741" t="s">
        <v>2168</v>
      </c>
      <c r="C45" s="1742"/>
      <c r="D45" s="1743"/>
      <c r="E45" s="1730" t="str">
        <f>IFERROR(IF(E5="","",O20),"")</f>
        <v/>
      </c>
      <c r="F45" s="1731"/>
      <c r="G45" s="1734" t="str">
        <f>IFERROR(VLOOKUP(F2,W18:AB20,6),"交付申請額")</f>
        <v>交付申請額</v>
      </c>
      <c r="H45" s="1735"/>
      <c r="I45" s="1730" t="str">
        <f>IF(E5="","",O22)</f>
        <v/>
      </c>
      <c r="J45" s="1738"/>
      <c r="K45" s="1731"/>
      <c r="L45" s="155"/>
      <c r="M45" s="155"/>
      <c r="BB45" s="1741" t="s">
        <v>2168</v>
      </c>
      <c r="BC45" s="1742"/>
      <c r="BD45" s="1743"/>
      <c r="BE45" s="1730">
        <f>IF(BE7="","",BO20)</f>
        <v>2200000</v>
      </c>
      <c r="BF45" s="1731"/>
      <c r="BG45" s="1734" t="str">
        <f>IFERROR(VLOOKUP(BF2,BW19:CB21,6),"交付申請額")</f>
        <v>交付申請額</v>
      </c>
      <c r="BH45" s="1735"/>
      <c r="BI45" s="1730">
        <f>IF(BE5="","",BO22)</f>
        <v>600000</v>
      </c>
      <c r="BJ45" s="1738"/>
      <c r="BK45" s="1731"/>
      <c r="BL45" s="155"/>
      <c r="BM45" s="155"/>
    </row>
    <row r="46" spans="2:71" s="156" customFormat="1" ht="7.9" customHeight="1" thickBot="1">
      <c r="B46" s="1744"/>
      <c r="C46" s="1745"/>
      <c r="D46" s="1746"/>
      <c r="E46" s="1732"/>
      <c r="F46" s="1733"/>
      <c r="G46" s="1736"/>
      <c r="H46" s="1737"/>
      <c r="I46" s="1732"/>
      <c r="J46" s="1732"/>
      <c r="K46" s="1733"/>
      <c r="L46" s="155"/>
      <c r="M46" s="155"/>
      <c r="BB46" s="1744"/>
      <c r="BC46" s="1745"/>
      <c r="BD46" s="1746"/>
      <c r="BE46" s="1732"/>
      <c r="BF46" s="1733"/>
      <c r="BG46" s="1736"/>
      <c r="BH46" s="1737"/>
      <c r="BI46" s="1732"/>
      <c r="BJ46" s="1732"/>
      <c r="BK46" s="1733"/>
      <c r="BL46" s="155"/>
      <c r="BM46" s="155"/>
    </row>
    <row r="47" spans="2:71" s="156" customFormat="1" ht="18.75">
      <c r="B47" s="238"/>
      <c r="C47" s="238"/>
      <c r="D47" s="238"/>
      <c r="E47" s="238"/>
      <c r="F47" s="238"/>
      <c r="G47" s="238"/>
      <c r="H47" s="238"/>
      <c r="I47" s="238"/>
      <c r="J47" s="155"/>
      <c r="K47" s="155"/>
      <c r="L47" s="155"/>
      <c r="M47" s="155"/>
      <c r="BB47" s="238"/>
      <c r="BC47" s="238"/>
      <c r="BD47" s="238"/>
      <c r="BE47" s="238"/>
      <c r="BF47" s="238"/>
      <c r="BG47" s="238"/>
      <c r="BH47" s="238"/>
      <c r="BI47" s="238"/>
      <c r="BJ47" s="155"/>
      <c r="BK47" s="155"/>
      <c r="BL47" s="155"/>
      <c r="BM47" s="155"/>
    </row>
    <row r="48" spans="2:71" s="156" customFormat="1" ht="13.9" customHeight="1">
      <c r="B48" s="155"/>
      <c r="C48" s="155"/>
      <c r="D48" s="155"/>
      <c r="E48" s="155"/>
      <c r="F48" s="155"/>
      <c r="G48" s="155"/>
      <c r="H48" s="155"/>
      <c r="I48" s="155"/>
      <c r="J48" s="155"/>
      <c r="K48" s="155"/>
      <c r="L48" s="155"/>
      <c r="M48" s="155"/>
      <c r="AB48" s="155"/>
      <c r="AC48" s="155"/>
      <c r="AD48" s="155"/>
      <c r="AE48" s="155"/>
      <c r="BB48" s="155"/>
      <c r="BC48" s="155"/>
      <c r="BD48" s="155"/>
      <c r="BE48" s="155"/>
      <c r="BF48" s="155"/>
      <c r="BG48" s="155"/>
      <c r="BH48" s="155"/>
      <c r="BI48" s="155"/>
      <c r="BJ48" s="155"/>
      <c r="BK48" s="155"/>
      <c r="BL48" s="155"/>
      <c r="BM48" s="155"/>
    </row>
  </sheetData>
  <sheetProtection formatCells="0"/>
  <mergeCells count="104">
    <mergeCell ref="BE45:BF46"/>
    <mergeCell ref="BG45:BH46"/>
    <mergeCell ref="BI45:BK46"/>
    <mergeCell ref="B44:C44"/>
    <mergeCell ref="BB44:BC44"/>
    <mergeCell ref="B45:D46"/>
    <mergeCell ref="E45:F46"/>
    <mergeCell ref="G45:H46"/>
    <mergeCell ref="I45:K46"/>
    <mergeCell ref="BB45:BD46"/>
    <mergeCell ref="B42:C42"/>
    <mergeCell ref="J42:K42"/>
    <mergeCell ref="BB42:BC42"/>
    <mergeCell ref="BJ42:BK42"/>
    <mergeCell ref="B43:C43"/>
    <mergeCell ref="J43:K43"/>
    <mergeCell ref="BB43:BC43"/>
    <mergeCell ref="BJ43:BK43"/>
    <mergeCell ref="J40:K40"/>
    <mergeCell ref="BJ40:BK40"/>
    <mergeCell ref="B41:C41"/>
    <mergeCell ref="J41:K41"/>
    <mergeCell ref="BB41:BC41"/>
    <mergeCell ref="BJ41:BK41"/>
    <mergeCell ref="J37:K37"/>
    <mergeCell ref="BJ37:BK37"/>
    <mergeCell ref="J38:K38"/>
    <mergeCell ref="BJ38:BK38"/>
    <mergeCell ref="J39:K39"/>
    <mergeCell ref="BJ39:BK39"/>
    <mergeCell ref="J34:K34"/>
    <mergeCell ref="BJ34:BK34"/>
    <mergeCell ref="J35:K35"/>
    <mergeCell ref="BJ35:BK35"/>
    <mergeCell ref="J36:K36"/>
    <mergeCell ref="BJ36:BK36"/>
    <mergeCell ref="J31:K31"/>
    <mergeCell ref="BJ31:BK31"/>
    <mergeCell ref="J32:K32"/>
    <mergeCell ref="BJ32:BK32"/>
    <mergeCell ref="J33:K33"/>
    <mergeCell ref="BJ33:BK33"/>
    <mergeCell ref="J28:K28"/>
    <mergeCell ref="BJ28:BK28"/>
    <mergeCell ref="J29:K29"/>
    <mergeCell ref="BJ29:BK29"/>
    <mergeCell ref="J30:K30"/>
    <mergeCell ref="BJ30:BK30"/>
    <mergeCell ref="J25:K25"/>
    <mergeCell ref="BJ25:BK25"/>
    <mergeCell ref="J26:K26"/>
    <mergeCell ref="BJ26:BK26"/>
    <mergeCell ref="J27:K27"/>
    <mergeCell ref="BJ27:BK27"/>
    <mergeCell ref="J22:K22"/>
    <mergeCell ref="BJ22:BK22"/>
    <mergeCell ref="J23:K23"/>
    <mergeCell ref="BJ23:BK23"/>
    <mergeCell ref="J24:K24"/>
    <mergeCell ref="BJ24:BK24"/>
    <mergeCell ref="J19:K19"/>
    <mergeCell ref="BJ19:BK19"/>
    <mergeCell ref="J20:K20"/>
    <mergeCell ref="BJ20:BK20"/>
    <mergeCell ref="J21:K21"/>
    <mergeCell ref="BJ21:BK21"/>
    <mergeCell ref="J16:K16"/>
    <mergeCell ref="BJ16:BK16"/>
    <mergeCell ref="J17:K17"/>
    <mergeCell ref="BJ17:BK17"/>
    <mergeCell ref="J18:K18"/>
    <mergeCell ref="BJ18:BK18"/>
    <mergeCell ref="J12:K13"/>
    <mergeCell ref="BJ12:BK13"/>
    <mergeCell ref="J14:K14"/>
    <mergeCell ref="BJ14:BK14"/>
    <mergeCell ref="J15:K15"/>
    <mergeCell ref="BJ15:BK15"/>
    <mergeCell ref="B9:D9"/>
    <mergeCell ref="BB9:BD9"/>
    <mergeCell ref="BG9:BH9"/>
    <mergeCell ref="B10:D10"/>
    <mergeCell ref="BB10:BD10"/>
    <mergeCell ref="BG10:BH10"/>
    <mergeCell ref="B8:D8"/>
    <mergeCell ref="BB8:BD8"/>
    <mergeCell ref="BG8:BH8"/>
    <mergeCell ref="BT4:BZ4"/>
    <mergeCell ref="B5:C5"/>
    <mergeCell ref="W5:X5"/>
    <mergeCell ref="Y5:Z5"/>
    <mergeCell ref="BB5:BC5"/>
    <mergeCell ref="BW5:BX5"/>
    <mergeCell ref="BY5:BZ5"/>
    <mergeCell ref="F2:G2"/>
    <mergeCell ref="BF2:BG2"/>
    <mergeCell ref="B4:C4"/>
    <mergeCell ref="E4:G4"/>
    <mergeCell ref="T4:Z4"/>
    <mergeCell ref="BB4:BC4"/>
    <mergeCell ref="BE4:BG4"/>
    <mergeCell ref="B7:D7"/>
    <mergeCell ref="BB7:BD7"/>
    <mergeCell ref="BG7:BH7"/>
  </mergeCells>
  <phoneticPr fontId="67"/>
  <dataValidations count="4">
    <dataValidation type="list" allowBlank="1" showInputMessage="1" showErrorMessage="1" sqref="F2:G2 BF2:BG2" xr:uid="{00000000-0002-0000-1900-000000000000}">
      <formula1>$W$18:$W$20</formula1>
    </dataValidation>
    <dataValidation type="list" allowBlank="1" showInputMessage="1" showErrorMessage="1" sqref="B15:B39 BB15:BB39" xr:uid="{00000000-0002-0000-1900-000001000000}">
      <formula1>$N$37:$N$39</formula1>
    </dataValidation>
    <dataValidation type="list" allowBlank="1" showInputMessage="1" showErrorMessage="1" sqref="H5 BH5" xr:uid="{00000000-0002-0000-1900-000002000000}">
      <formula1>$P$4:$P$6</formula1>
    </dataValidation>
    <dataValidation type="list" allowBlank="1" showInputMessage="1" showErrorMessage="1" sqref="E5 BE5" xr:uid="{00000000-0002-0000-1900-000003000000}">
      <formula1>$T$6:$T$7</formula1>
    </dataValidation>
  </dataValidations>
  <pageMargins left="0.70866141732283472" right="0.70866141732283472" top="0.74803149606299213" bottom="0.74803149606299213" header="0.31496062992125984" footer="0.31496062992125984"/>
  <pageSetup paperSize="9" orientation="portrait" blackAndWhite="1" r:id="rId1"/>
  <drawing r:id="rId2"/>
  <legacy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4">
    <tabColor rgb="FFFFFF00"/>
  </sheetPr>
  <dimension ref="B1:BZ40"/>
  <sheetViews>
    <sheetView view="pageBreakPreview" zoomScaleNormal="100" zoomScaleSheetLayoutView="100" workbookViewId="0">
      <selection activeCell="K3" sqref="K3:L3"/>
    </sheetView>
  </sheetViews>
  <sheetFormatPr defaultRowHeight="13.5"/>
  <cols>
    <col min="1" max="1" width="2.125" style="632" customWidth="1"/>
    <col min="2" max="2" width="2.375" style="632" customWidth="1"/>
    <col min="3" max="3" width="1.125" style="632" customWidth="1"/>
    <col min="4" max="4" width="4.5" style="632" customWidth="1"/>
    <col min="5" max="5" width="4" style="632" customWidth="1"/>
    <col min="6" max="6" width="2.75" style="632" customWidth="1"/>
    <col min="7" max="7" width="3.625" style="632" customWidth="1"/>
    <col min="8" max="8" width="2.75" style="632" customWidth="1"/>
    <col min="9" max="9" width="3.625" style="632" customWidth="1"/>
    <col min="10" max="10" width="5" style="632" customWidth="1"/>
    <col min="11" max="11" width="1.25" style="632" customWidth="1"/>
    <col min="12" max="12" width="3.125" style="632" customWidth="1"/>
    <col min="13" max="15" width="4.5" style="632" customWidth="1"/>
    <col min="16" max="16" width="3.625" style="632" customWidth="1"/>
    <col min="17" max="17" width="4.625" style="632" customWidth="1"/>
    <col min="18" max="20" width="3.625" style="632" customWidth="1"/>
    <col min="21" max="24" width="3.625" style="633" customWidth="1"/>
    <col min="25" max="25" width="2.25" style="633" customWidth="1"/>
    <col min="26" max="27" width="2.125" style="633" customWidth="1"/>
    <col min="28" max="28" width="4" style="632" customWidth="1"/>
    <col min="29" max="29" width="8.875" style="632"/>
    <col min="30" max="51" width="0" style="632" hidden="1" customWidth="1"/>
    <col min="52" max="75" width="8.875" style="632"/>
    <col min="76" max="78" width="0" style="632" hidden="1" customWidth="1"/>
    <col min="79" max="260" width="8.875" style="632"/>
    <col min="261" max="261" width="2.5" style="632" customWidth="1"/>
    <col min="262" max="262" width="2.375" style="632" customWidth="1"/>
    <col min="263" max="263" width="1.125" style="632" customWidth="1"/>
    <col min="264" max="264" width="22.625" style="632" customWidth="1"/>
    <col min="265" max="265" width="1.25" style="632" customWidth="1"/>
    <col min="266" max="267" width="11.75" style="632" customWidth="1"/>
    <col min="268" max="268" width="1.75" style="632" customWidth="1"/>
    <col min="269" max="269" width="6.875" style="632" customWidth="1"/>
    <col min="270" max="270" width="4.5" style="632" customWidth="1"/>
    <col min="271" max="271" width="3.625" style="632" customWidth="1"/>
    <col min="272" max="272" width="0.75" style="632" customWidth="1"/>
    <col min="273" max="273" width="3.375" style="632" customWidth="1"/>
    <col min="274" max="274" width="3.625" style="632" customWidth="1"/>
    <col min="275" max="275" width="3" style="632" customWidth="1"/>
    <col min="276" max="276" width="3.625" style="632" customWidth="1"/>
    <col min="277" max="277" width="3.125" style="632" customWidth="1"/>
    <col min="278" max="278" width="1.875" style="632" customWidth="1"/>
    <col min="279" max="280" width="2.25" style="632" customWidth="1"/>
    <col min="281" max="281" width="7.25" style="632" customWidth="1"/>
    <col min="282" max="516" width="8.875" style="632"/>
    <col min="517" max="517" width="2.5" style="632" customWidth="1"/>
    <col min="518" max="518" width="2.375" style="632" customWidth="1"/>
    <col min="519" max="519" width="1.125" style="632" customWidth="1"/>
    <col min="520" max="520" width="22.625" style="632" customWidth="1"/>
    <col min="521" max="521" width="1.25" style="632" customWidth="1"/>
    <col min="522" max="523" width="11.75" style="632" customWidth="1"/>
    <col min="524" max="524" width="1.75" style="632" customWidth="1"/>
    <col min="525" max="525" width="6.875" style="632" customWidth="1"/>
    <col min="526" max="526" width="4.5" style="632" customWidth="1"/>
    <col min="527" max="527" width="3.625" style="632" customWidth="1"/>
    <col min="528" max="528" width="0.75" style="632" customWidth="1"/>
    <col min="529" max="529" width="3.375" style="632" customWidth="1"/>
    <col min="530" max="530" width="3.625" style="632" customWidth="1"/>
    <col min="531" max="531" width="3" style="632" customWidth="1"/>
    <col min="532" max="532" width="3.625" style="632" customWidth="1"/>
    <col min="533" max="533" width="3.125" style="632" customWidth="1"/>
    <col min="534" max="534" width="1.875" style="632" customWidth="1"/>
    <col min="535" max="536" width="2.25" style="632" customWidth="1"/>
    <col min="537" max="537" width="7.25" style="632" customWidth="1"/>
    <col min="538" max="772" width="8.875" style="632"/>
    <col min="773" max="773" width="2.5" style="632" customWidth="1"/>
    <col min="774" max="774" width="2.375" style="632" customWidth="1"/>
    <col min="775" max="775" width="1.125" style="632" customWidth="1"/>
    <col min="776" max="776" width="22.625" style="632" customWidth="1"/>
    <col min="777" max="777" width="1.25" style="632" customWidth="1"/>
    <col min="778" max="779" width="11.75" style="632" customWidth="1"/>
    <col min="780" max="780" width="1.75" style="632" customWidth="1"/>
    <col min="781" max="781" width="6.875" style="632" customWidth="1"/>
    <col min="782" max="782" width="4.5" style="632" customWidth="1"/>
    <col min="783" max="783" width="3.625" style="632" customWidth="1"/>
    <col min="784" max="784" width="0.75" style="632" customWidth="1"/>
    <col min="785" max="785" width="3.375" style="632" customWidth="1"/>
    <col min="786" max="786" width="3.625" style="632" customWidth="1"/>
    <col min="787" max="787" width="3" style="632" customWidth="1"/>
    <col min="788" max="788" width="3.625" style="632" customWidth="1"/>
    <col min="789" max="789" width="3.125" style="632" customWidth="1"/>
    <col min="790" max="790" width="1.875" style="632" customWidth="1"/>
    <col min="791" max="792" width="2.25" style="632" customWidth="1"/>
    <col min="793" max="793" width="7.25" style="632" customWidth="1"/>
    <col min="794" max="1028" width="8.875" style="632"/>
    <col min="1029" max="1029" width="2.5" style="632" customWidth="1"/>
    <col min="1030" max="1030" width="2.375" style="632" customWidth="1"/>
    <col min="1031" max="1031" width="1.125" style="632" customWidth="1"/>
    <col min="1032" max="1032" width="22.625" style="632" customWidth="1"/>
    <col min="1033" max="1033" width="1.25" style="632" customWidth="1"/>
    <col min="1034" max="1035" width="11.75" style="632" customWidth="1"/>
    <col min="1036" max="1036" width="1.75" style="632" customWidth="1"/>
    <col min="1037" max="1037" width="6.875" style="632" customWidth="1"/>
    <col min="1038" max="1038" width="4.5" style="632" customWidth="1"/>
    <col min="1039" max="1039" width="3.625" style="632" customWidth="1"/>
    <col min="1040" max="1040" width="0.75" style="632" customWidth="1"/>
    <col min="1041" max="1041" width="3.375" style="632" customWidth="1"/>
    <col min="1042" max="1042" width="3.625" style="632" customWidth="1"/>
    <col min="1043" max="1043" width="3" style="632" customWidth="1"/>
    <col min="1044" max="1044" width="3.625" style="632" customWidth="1"/>
    <col min="1045" max="1045" width="3.125" style="632" customWidth="1"/>
    <col min="1046" max="1046" width="1.875" style="632" customWidth="1"/>
    <col min="1047" max="1048" width="2.25" style="632" customWidth="1"/>
    <col min="1049" max="1049" width="7.25" style="632" customWidth="1"/>
    <col min="1050" max="1284" width="8.875" style="632"/>
    <col min="1285" max="1285" width="2.5" style="632" customWidth="1"/>
    <col min="1286" max="1286" width="2.375" style="632" customWidth="1"/>
    <col min="1287" max="1287" width="1.125" style="632" customWidth="1"/>
    <col min="1288" max="1288" width="22.625" style="632" customWidth="1"/>
    <col min="1289" max="1289" width="1.25" style="632" customWidth="1"/>
    <col min="1290" max="1291" width="11.75" style="632" customWidth="1"/>
    <col min="1292" max="1292" width="1.75" style="632" customWidth="1"/>
    <col min="1293" max="1293" width="6.875" style="632" customWidth="1"/>
    <col min="1294" max="1294" width="4.5" style="632" customWidth="1"/>
    <col min="1295" max="1295" width="3.625" style="632" customWidth="1"/>
    <col min="1296" max="1296" width="0.75" style="632" customWidth="1"/>
    <col min="1297" max="1297" width="3.375" style="632" customWidth="1"/>
    <col min="1298" max="1298" width="3.625" style="632" customWidth="1"/>
    <col min="1299" max="1299" width="3" style="632" customWidth="1"/>
    <col min="1300" max="1300" width="3.625" style="632" customWidth="1"/>
    <col min="1301" max="1301" width="3.125" style="632" customWidth="1"/>
    <col min="1302" max="1302" width="1.875" style="632" customWidth="1"/>
    <col min="1303" max="1304" width="2.25" style="632" customWidth="1"/>
    <col min="1305" max="1305" width="7.25" style="632" customWidth="1"/>
    <col min="1306" max="1540" width="8.875" style="632"/>
    <col min="1541" max="1541" width="2.5" style="632" customWidth="1"/>
    <col min="1542" max="1542" width="2.375" style="632" customWidth="1"/>
    <col min="1543" max="1543" width="1.125" style="632" customWidth="1"/>
    <col min="1544" max="1544" width="22.625" style="632" customWidth="1"/>
    <col min="1545" max="1545" width="1.25" style="632" customWidth="1"/>
    <col min="1546" max="1547" width="11.75" style="632" customWidth="1"/>
    <col min="1548" max="1548" width="1.75" style="632" customWidth="1"/>
    <col min="1549" max="1549" width="6.875" style="632" customWidth="1"/>
    <col min="1550" max="1550" width="4.5" style="632" customWidth="1"/>
    <col min="1551" max="1551" width="3.625" style="632" customWidth="1"/>
    <col min="1552" max="1552" width="0.75" style="632" customWidth="1"/>
    <col min="1553" max="1553" width="3.375" style="632" customWidth="1"/>
    <col min="1554" max="1554" width="3.625" style="632" customWidth="1"/>
    <col min="1555" max="1555" width="3" style="632" customWidth="1"/>
    <col min="1556" max="1556" width="3.625" style="632" customWidth="1"/>
    <col min="1557" max="1557" width="3.125" style="632" customWidth="1"/>
    <col min="1558" max="1558" width="1.875" style="632" customWidth="1"/>
    <col min="1559" max="1560" width="2.25" style="632" customWidth="1"/>
    <col min="1561" max="1561" width="7.25" style="632" customWidth="1"/>
    <col min="1562" max="1796" width="8.875" style="632"/>
    <col min="1797" max="1797" width="2.5" style="632" customWidth="1"/>
    <col min="1798" max="1798" width="2.375" style="632" customWidth="1"/>
    <col min="1799" max="1799" width="1.125" style="632" customWidth="1"/>
    <col min="1800" max="1800" width="22.625" style="632" customWidth="1"/>
    <col min="1801" max="1801" width="1.25" style="632" customWidth="1"/>
    <col min="1802" max="1803" width="11.75" style="632" customWidth="1"/>
    <col min="1804" max="1804" width="1.75" style="632" customWidth="1"/>
    <col min="1805" max="1805" width="6.875" style="632" customWidth="1"/>
    <col min="1806" max="1806" width="4.5" style="632" customWidth="1"/>
    <col min="1807" max="1807" width="3.625" style="632" customWidth="1"/>
    <col min="1808" max="1808" width="0.75" style="632" customWidth="1"/>
    <col min="1809" max="1809" width="3.375" style="632" customWidth="1"/>
    <col min="1810" max="1810" width="3.625" style="632" customWidth="1"/>
    <col min="1811" max="1811" width="3" style="632" customWidth="1"/>
    <col min="1812" max="1812" width="3.625" style="632" customWidth="1"/>
    <col min="1813" max="1813" width="3.125" style="632" customWidth="1"/>
    <col min="1814" max="1814" width="1.875" style="632" customWidth="1"/>
    <col min="1815" max="1816" width="2.25" style="632" customWidth="1"/>
    <col min="1817" max="1817" width="7.25" style="632" customWidth="1"/>
    <col min="1818" max="2052" width="8.875" style="632"/>
    <col min="2053" max="2053" width="2.5" style="632" customWidth="1"/>
    <col min="2054" max="2054" width="2.375" style="632" customWidth="1"/>
    <col min="2055" max="2055" width="1.125" style="632" customWidth="1"/>
    <col min="2056" max="2056" width="22.625" style="632" customWidth="1"/>
    <col min="2057" max="2057" width="1.25" style="632" customWidth="1"/>
    <col min="2058" max="2059" width="11.75" style="632" customWidth="1"/>
    <col min="2060" max="2060" width="1.75" style="632" customWidth="1"/>
    <col min="2061" max="2061" width="6.875" style="632" customWidth="1"/>
    <col min="2062" max="2062" width="4.5" style="632" customWidth="1"/>
    <col min="2063" max="2063" width="3.625" style="632" customWidth="1"/>
    <col min="2064" max="2064" width="0.75" style="632" customWidth="1"/>
    <col min="2065" max="2065" width="3.375" style="632" customWidth="1"/>
    <col min="2066" max="2066" width="3.625" style="632" customWidth="1"/>
    <col min="2067" max="2067" width="3" style="632" customWidth="1"/>
    <col min="2068" max="2068" width="3.625" style="632" customWidth="1"/>
    <col min="2069" max="2069" width="3.125" style="632" customWidth="1"/>
    <col min="2070" max="2070" width="1.875" style="632" customWidth="1"/>
    <col min="2071" max="2072" width="2.25" style="632" customWidth="1"/>
    <col min="2073" max="2073" width="7.25" style="632" customWidth="1"/>
    <col min="2074" max="2308" width="8.875" style="632"/>
    <col min="2309" max="2309" width="2.5" style="632" customWidth="1"/>
    <col min="2310" max="2310" width="2.375" style="632" customWidth="1"/>
    <col min="2311" max="2311" width="1.125" style="632" customWidth="1"/>
    <col min="2312" max="2312" width="22.625" style="632" customWidth="1"/>
    <col min="2313" max="2313" width="1.25" style="632" customWidth="1"/>
    <col min="2314" max="2315" width="11.75" style="632" customWidth="1"/>
    <col min="2316" max="2316" width="1.75" style="632" customWidth="1"/>
    <col min="2317" max="2317" width="6.875" style="632" customWidth="1"/>
    <col min="2318" max="2318" width="4.5" style="632" customWidth="1"/>
    <col min="2319" max="2319" width="3.625" style="632" customWidth="1"/>
    <col min="2320" max="2320" width="0.75" style="632" customWidth="1"/>
    <col min="2321" max="2321" width="3.375" style="632" customWidth="1"/>
    <col min="2322" max="2322" width="3.625" style="632" customWidth="1"/>
    <col min="2323" max="2323" width="3" style="632" customWidth="1"/>
    <col min="2324" max="2324" width="3.625" style="632" customWidth="1"/>
    <col min="2325" max="2325" width="3.125" style="632" customWidth="1"/>
    <col min="2326" max="2326" width="1.875" style="632" customWidth="1"/>
    <col min="2327" max="2328" width="2.25" style="632" customWidth="1"/>
    <col min="2329" max="2329" width="7.25" style="632" customWidth="1"/>
    <col min="2330" max="2564" width="8.875" style="632"/>
    <col min="2565" max="2565" width="2.5" style="632" customWidth="1"/>
    <col min="2566" max="2566" width="2.375" style="632" customWidth="1"/>
    <col min="2567" max="2567" width="1.125" style="632" customWidth="1"/>
    <col min="2568" max="2568" width="22.625" style="632" customWidth="1"/>
    <col min="2569" max="2569" width="1.25" style="632" customWidth="1"/>
    <col min="2570" max="2571" width="11.75" style="632" customWidth="1"/>
    <col min="2572" max="2572" width="1.75" style="632" customWidth="1"/>
    <col min="2573" max="2573" width="6.875" style="632" customWidth="1"/>
    <col min="2574" max="2574" width="4.5" style="632" customWidth="1"/>
    <col min="2575" max="2575" width="3.625" style="632" customWidth="1"/>
    <col min="2576" max="2576" width="0.75" style="632" customWidth="1"/>
    <col min="2577" max="2577" width="3.375" style="632" customWidth="1"/>
    <col min="2578" max="2578" width="3.625" style="632" customWidth="1"/>
    <col min="2579" max="2579" width="3" style="632" customWidth="1"/>
    <col min="2580" max="2580" width="3.625" style="632" customWidth="1"/>
    <col min="2581" max="2581" width="3.125" style="632" customWidth="1"/>
    <col min="2582" max="2582" width="1.875" style="632" customWidth="1"/>
    <col min="2583" max="2584" width="2.25" style="632" customWidth="1"/>
    <col min="2585" max="2585" width="7.25" style="632" customWidth="1"/>
    <col min="2586" max="2820" width="8.875" style="632"/>
    <col min="2821" max="2821" width="2.5" style="632" customWidth="1"/>
    <col min="2822" max="2822" width="2.375" style="632" customWidth="1"/>
    <col min="2823" max="2823" width="1.125" style="632" customWidth="1"/>
    <col min="2824" max="2824" width="22.625" style="632" customWidth="1"/>
    <col min="2825" max="2825" width="1.25" style="632" customWidth="1"/>
    <col min="2826" max="2827" width="11.75" style="632" customWidth="1"/>
    <col min="2828" max="2828" width="1.75" style="632" customWidth="1"/>
    <col min="2829" max="2829" width="6.875" style="632" customWidth="1"/>
    <col min="2830" max="2830" width="4.5" style="632" customWidth="1"/>
    <col min="2831" max="2831" width="3.625" style="632" customWidth="1"/>
    <col min="2832" max="2832" width="0.75" style="632" customWidth="1"/>
    <col min="2833" max="2833" width="3.375" style="632" customWidth="1"/>
    <col min="2834" max="2834" width="3.625" style="632" customWidth="1"/>
    <col min="2835" max="2835" width="3" style="632" customWidth="1"/>
    <col min="2836" max="2836" width="3.625" style="632" customWidth="1"/>
    <col min="2837" max="2837" width="3.125" style="632" customWidth="1"/>
    <col min="2838" max="2838" width="1.875" style="632" customWidth="1"/>
    <col min="2839" max="2840" width="2.25" style="632" customWidth="1"/>
    <col min="2841" max="2841" width="7.25" style="632" customWidth="1"/>
    <col min="2842" max="3076" width="8.875" style="632"/>
    <col min="3077" max="3077" width="2.5" style="632" customWidth="1"/>
    <col min="3078" max="3078" width="2.375" style="632" customWidth="1"/>
    <col min="3079" max="3079" width="1.125" style="632" customWidth="1"/>
    <col min="3080" max="3080" width="22.625" style="632" customWidth="1"/>
    <col min="3081" max="3081" width="1.25" style="632" customWidth="1"/>
    <col min="3082" max="3083" width="11.75" style="632" customWidth="1"/>
    <col min="3084" max="3084" width="1.75" style="632" customWidth="1"/>
    <col min="3085" max="3085" width="6.875" style="632" customWidth="1"/>
    <col min="3086" max="3086" width="4.5" style="632" customWidth="1"/>
    <col min="3087" max="3087" width="3.625" style="632" customWidth="1"/>
    <col min="3088" max="3088" width="0.75" style="632" customWidth="1"/>
    <col min="3089" max="3089" width="3.375" style="632" customWidth="1"/>
    <col min="3090" max="3090" width="3.625" style="632" customWidth="1"/>
    <col min="3091" max="3091" width="3" style="632" customWidth="1"/>
    <col min="3092" max="3092" width="3.625" style="632" customWidth="1"/>
    <col min="3093" max="3093" width="3.125" style="632" customWidth="1"/>
    <col min="3094" max="3094" width="1.875" style="632" customWidth="1"/>
    <col min="3095" max="3096" width="2.25" style="632" customWidth="1"/>
    <col min="3097" max="3097" width="7.25" style="632" customWidth="1"/>
    <col min="3098" max="3332" width="8.875" style="632"/>
    <col min="3333" max="3333" width="2.5" style="632" customWidth="1"/>
    <col min="3334" max="3334" width="2.375" style="632" customWidth="1"/>
    <col min="3335" max="3335" width="1.125" style="632" customWidth="1"/>
    <col min="3336" max="3336" width="22.625" style="632" customWidth="1"/>
    <col min="3337" max="3337" width="1.25" style="632" customWidth="1"/>
    <col min="3338" max="3339" width="11.75" style="632" customWidth="1"/>
    <col min="3340" max="3340" width="1.75" style="632" customWidth="1"/>
    <col min="3341" max="3341" width="6.875" style="632" customWidth="1"/>
    <col min="3342" max="3342" width="4.5" style="632" customWidth="1"/>
    <col min="3343" max="3343" width="3.625" style="632" customWidth="1"/>
    <col min="3344" max="3344" width="0.75" style="632" customWidth="1"/>
    <col min="3345" max="3345" width="3.375" style="632" customWidth="1"/>
    <col min="3346" max="3346" width="3.625" style="632" customWidth="1"/>
    <col min="3347" max="3347" width="3" style="632" customWidth="1"/>
    <col min="3348" max="3348" width="3.625" style="632" customWidth="1"/>
    <col min="3349" max="3349" width="3.125" style="632" customWidth="1"/>
    <col min="3350" max="3350" width="1.875" style="632" customWidth="1"/>
    <col min="3351" max="3352" width="2.25" style="632" customWidth="1"/>
    <col min="3353" max="3353" width="7.25" style="632" customWidth="1"/>
    <col min="3354" max="3588" width="8.875" style="632"/>
    <col min="3589" max="3589" width="2.5" style="632" customWidth="1"/>
    <col min="3590" max="3590" width="2.375" style="632" customWidth="1"/>
    <col min="3591" max="3591" width="1.125" style="632" customWidth="1"/>
    <col min="3592" max="3592" width="22.625" style="632" customWidth="1"/>
    <col min="3593" max="3593" width="1.25" style="632" customWidth="1"/>
    <col min="3594" max="3595" width="11.75" style="632" customWidth="1"/>
    <col min="3596" max="3596" width="1.75" style="632" customWidth="1"/>
    <col min="3597" max="3597" width="6.875" style="632" customWidth="1"/>
    <col min="3598" max="3598" width="4.5" style="632" customWidth="1"/>
    <col min="3599" max="3599" width="3.625" style="632" customWidth="1"/>
    <col min="3600" max="3600" width="0.75" style="632" customWidth="1"/>
    <col min="3601" max="3601" width="3.375" style="632" customWidth="1"/>
    <col min="3602" max="3602" width="3.625" style="632" customWidth="1"/>
    <col min="3603" max="3603" width="3" style="632" customWidth="1"/>
    <col min="3604" max="3604" width="3.625" style="632" customWidth="1"/>
    <col min="3605" max="3605" width="3.125" style="632" customWidth="1"/>
    <col min="3606" max="3606" width="1.875" style="632" customWidth="1"/>
    <col min="3607" max="3608" width="2.25" style="632" customWidth="1"/>
    <col min="3609" max="3609" width="7.25" style="632" customWidth="1"/>
    <col min="3610" max="3844" width="8.875" style="632"/>
    <col min="3845" max="3845" width="2.5" style="632" customWidth="1"/>
    <col min="3846" max="3846" width="2.375" style="632" customWidth="1"/>
    <col min="3847" max="3847" width="1.125" style="632" customWidth="1"/>
    <col min="3848" max="3848" width="22.625" style="632" customWidth="1"/>
    <col min="3849" max="3849" width="1.25" style="632" customWidth="1"/>
    <col min="3850" max="3851" width="11.75" style="632" customWidth="1"/>
    <col min="3852" max="3852" width="1.75" style="632" customWidth="1"/>
    <col min="3853" max="3853" width="6.875" style="632" customWidth="1"/>
    <col min="3854" max="3854" width="4.5" style="632" customWidth="1"/>
    <col min="3855" max="3855" width="3.625" style="632" customWidth="1"/>
    <col min="3856" max="3856" width="0.75" style="632" customWidth="1"/>
    <col min="3857" max="3857" width="3.375" style="632" customWidth="1"/>
    <col min="3858" max="3858" width="3.625" style="632" customWidth="1"/>
    <col min="3859" max="3859" width="3" style="632" customWidth="1"/>
    <col min="3860" max="3860" width="3.625" style="632" customWidth="1"/>
    <col min="3861" max="3861" width="3.125" style="632" customWidth="1"/>
    <col min="3862" max="3862" width="1.875" style="632" customWidth="1"/>
    <col min="3863" max="3864" width="2.25" style="632" customWidth="1"/>
    <col min="3865" max="3865" width="7.25" style="632" customWidth="1"/>
    <col min="3866" max="4100" width="8.875" style="632"/>
    <col min="4101" max="4101" width="2.5" style="632" customWidth="1"/>
    <col min="4102" max="4102" width="2.375" style="632" customWidth="1"/>
    <col min="4103" max="4103" width="1.125" style="632" customWidth="1"/>
    <col min="4104" max="4104" width="22.625" style="632" customWidth="1"/>
    <col min="4105" max="4105" width="1.25" style="632" customWidth="1"/>
    <col min="4106" max="4107" width="11.75" style="632" customWidth="1"/>
    <col min="4108" max="4108" width="1.75" style="632" customWidth="1"/>
    <col min="4109" max="4109" width="6.875" style="632" customWidth="1"/>
    <col min="4110" max="4110" width="4.5" style="632" customWidth="1"/>
    <col min="4111" max="4111" width="3.625" style="632" customWidth="1"/>
    <col min="4112" max="4112" width="0.75" style="632" customWidth="1"/>
    <col min="4113" max="4113" width="3.375" style="632" customWidth="1"/>
    <col min="4114" max="4114" width="3.625" style="632" customWidth="1"/>
    <col min="4115" max="4115" width="3" style="632" customWidth="1"/>
    <col min="4116" max="4116" width="3.625" style="632" customWidth="1"/>
    <col min="4117" max="4117" width="3.125" style="632" customWidth="1"/>
    <col min="4118" max="4118" width="1.875" style="632" customWidth="1"/>
    <col min="4119" max="4120" width="2.25" style="632" customWidth="1"/>
    <col min="4121" max="4121" width="7.25" style="632" customWidth="1"/>
    <col min="4122" max="4356" width="8.875" style="632"/>
    <col min="4357" max="4357" width="2.5" style="632" customWidth="1"/>
    <col min="4358" max="4358" width="2.375" style="632" customWidth="1"/>
    <col min="4359" max="4359" width="1.125" style="632" customWidth="1"/>
    <col min="4360" max="4360" width="22.625" style="632" customWidth="1"/>
    <col min="4361" max="4361" width="1.25" style="632" customWidth="1"/>
    <col min="4362" max="4363" width="11.75" style="632" customWidth="1"/>
    <col min="4364" max="4364" width="1.75" style="632" customWidth="1"/>
    <col min="4365" max="4365" width="6.875" style="632" customWidth="1"/>
    <col min="4366" max="4366" width="4.5" style="632" customWidth="1"/>
    <col min="4367" max="4367" width="3.625" style="632" customWidth="1"/>
    <col min="4368" max="4368" width="0.75" style="632" customWidth="1"/>
    <col min="4369" max="4369" width="3.375" style="632" customWidth="1"/>
    <col min="4370" max="4370" width="3.625" style="632" customWidth="1"/>
    <col min="4371" max="4371" width="3" style="632" customWidth="1"/>
    <col min="4372" max="4372" width="3.625" style="632" customWidth="1"/>
    <col min="4373" max="4373" width="3.125" style="632" customWidth="1"/>
    <col min="4374" max="4374" width="1.875" style="632" customWidth="1"/>
    <col min="4375" max="4376" width="2.25" style="632" customWidth="1"/>
    <col min="4377" max="4377" width="7.25" style="632" customWidth="1"/>
    <col min="4378" max="4612" width="8.875" style="632"/>
    <col min="4613" max="4613" width="2.5" style="632" customWidth="1"/>
    <col min="4614" max="4614" width="2.375" style="632" customWidth="1"/>
    <col min="4615" max="4615" width="1.125" style="632" customWidth="1"/>
    <col min="4616" max="4616" width="22.625" style="632" customWidth="1"/>
    <col min="4617" max="4617" width="1.25" style="632" customWidth="1"/>
    <col min="4618" max="4619" width="11.75" style="632" customWidth="1"/>
    <col min="4620" max="4620" width="1.75" style="632" customWidth="1"/>
    <col min="4621" max="4621" width="6.875" style="632" customWidth="1"/>
    <col min="4622" max="4622" width="4.5" style="632" customWidth="1"/>
    <col min="4623" max="4623" width="3.625" style="632" customWidth="1"/>
    <col min="4624" max="4624" width="0.75" style="632" customWidth="1"/>
    <col min="4625" max="4625" width="3.375" style="632" customWidth="1"/>
    <col min="4626" max="4626" width="3.625" style="632" customWidth="1"/>
    <col min="4627" max="4627" width="3" style="632" customWidth="1"/>
    <col min="4628" max="4628" width="3.625" style="632" customWidth="1"/>
    <col min="4629" max="4629" width="3.125" style="632" customWidth="1"/>
    <col min="4630" max="4630" width="1.875" style="632" customWidth="1"/>
    <col min="4631" max="4632" width="2.25" style="632" customWidth="1"/>
    <col min="4633" max="4633" width="7.25" style="632" customWidth="1"/>
    <col min="4634" max="4868" width="8.875" style="632"/>
    <col min="4869" max="4869" width="2.5" style="632" customWidth="1"/>
    <col min="4870" max="4870" width="2.375" style="632" customWidth="1"/>
    <col min="4871" max="4871" width="1.125" style="632" customWidth="1"/>
    <col min="4872" max="4872" width="22.625" style="632" customWidth="1"/>
    <col min="4873" max="4873" width="1.25" style="632" customWidth="1"/>
    <col min="4874" max="4875" width="11.75" style="632" customWidth="1"/>
    <col min="4876" max="4876" width="1.75" style="632" customWidth="1"/>
    <col min="4877" max="4877" width="6.875" style="632" customWidth="1"/>
    <col min="4878" max="4878" width="4.5" style="632" customWidth="1"/>
    <col min="4879" max="4879" width="3.625" style="632" customWidth="1"/>
    <col min="4880" max="4880" width="0.75" style="632" customWidth="1"/>
    <col min="4881" max="4881" width="3.375" style="632" customWidth="1"/>
    <col min="4882" max="4882" width="3.625" style="632" customWidth="1"/>
    <col min="4883" max="4883" width="3" style="632" customWidth="1"/>
    <col min="4884" max="4884" width="3.625" style="632" customWidth="1"/>
    <col min="4885" max="4885" width="3.125" style="632" customWidth="1"/>
    <col min="4886" max="4886" width="1.875" style="632" customWidth="1"/>
    <col min="4887" max="4888" width="2.25" style="632" customWidth="1"/>
    <col min="4889" max="4889" width="7.25" style="632" customWidth="1"/>
    <col min="4890" max="5124" width="8.875" style="632"/>
    <col min="5125" max="5125" width="2.5" style="632" customWidth="1"/>
    <col min="5126" max="5126" width="2.375" style="632" customWidth="1"/>
    <col min="5127" max="5127" width="1.125" style="632" customWidth="1"/>
    <col min="5128" max="5128" width="22.625" style="632" customWidth="1"/>
    <col min="5129" max="5129" width="1.25" style="632" customWidth="1"/>
    <col min="5130" max="5131" width="11.75" style="632" customWidth="1"/>
    <col min="5132" max="5132" width="1.75" style="632" customWidth="1"/>
    <col min="5133" max="5133" width="6.875" style="632" customWidth="1"/>
    <col min="5134" max="5134" width="4.5" style="632" customWidth="1"/>
    <col min="5135" max="5135" width="3.625" style="632" customWidth="1"/>
    <col min="5136" max="5136" width="0.75" style="632" customWidth="1"/>
    <col min="5137" max="5137" width="3.375" style="632" customWidth="1"/>
    <col min="5138" max="5138" width="3.625" style="632" customWidth="1"/>
    <col min="5139" max="5139" width="3" style="632" customWidth="1"/>
    <col min="5140" max="5140" width="3.625" style="632" customWidth="1"/>
    <col min="5141" max="5141" width="3.125" style="632" customWidth="1"/>
    <col min="5142" max="5142" width="1.875" style="632" customWidth="1"/>
    <col min="5143" max="5144" width="2.25" style="632" customWidth="1"/>
    <col min="5145" max="5145" width="7.25" style="632" customWidth="1"/>
    <col min="5146" max="5380" width="8.875" style="632"/>
    <col min="5381" max="5381" width="2.5" style="632" customWidth="1"/>
    <col min="5382" max="5382" width="2.375" style="632" customWidth="1"/>
    <col min="5383" max="5383" width="1.125" style="632" customWidth="1"/>
    <col min="5384" max="5384" width="22.625" style="632" customWidth="1"/>
    <col min="5385" max="5385" width="1.25" style="632" customWidth="1"/>
    <col min="5386" max="5387" width="11.75" style="632" customWidth="1"/>
    <col min="5388" max="5388" width="1.75" style="632" customWidth="1"/>
    <col min="5389" max="5389" width="6.875" style="632" customWidth="1"/>
    <col min="5390" max="5390" width="4.5" style="632" customWidth="1"/>
    <col min="5391" max="5391" width="3.625" style="632" customWidth="1"/>
    <col min="5392" max="5392" width="0.75" style="632" customWidth="1"/>
    <col min="5393" max="5393" width="3.375" style="632" customWidth="1"/>
    <col min="5394" max="5394" width="3.625" style="632" customWidth="1"/>
    <col min="5395" max="5395" width="3" style="632" customWidth="1"/>
    <col min="5396" max="5396" width="3.625" style="632" customWidth="1"/>
    <col min="5397" max="5397" width="3.125" style="632" customWidth="1"/>
    <col min="5398" max="5398" width="1.875" style="632" customWidth="1"/>
    <col min="5399" max="5400" width="2.25" style="632" customWidth="1"/>
    <col min="5401" max="5401" width="7.25" style="632" customWidth="1"/>
    <col min="5402" max="5636" width="8.875" style="632"/>
    <col min="5637" max="5637" width="2.5" style="632" customWidth="1"/>
    <col min="5638" max="5638" width="2.375" style="632" customWidth="1"/>
    <col min="5639" max="5639" width="1.125" style="632" customWidth="1"/>
    <col min="5640" max="5640" width="22.625" style="632" customWidth="1"/>
    <col min="5641" max="5641" width="1.25" style="632" customWidth="1"/>
    <col min="5642" max="5643" width="11.75" style="632" customWidth="1"/>
    <col min="5644" max="5644" width="1.75" style="632" customWidth="1"/>
    <col min="5645" max="5645" width="6.875" style="632" customWidth="1"/>
    <col min="5646" max="5646" width="4.5" style="632" customWidth="1"/>
    <col min="5647" max="5647" width="3.625" style="632" customWidth="1"/>
    <col min="5648" max="5648" width="0.75" style="632" customWidth="1"/>
    <col min="5649" max="5649" width="3.375" style="632" customWidth="1"/>
    <col min="5650" max="5650" width="3.625" style="632" customWidth="1"/>
    <col min="5651" max="5651" width="3" style="632" customWidth="1"/>
    <col min="5652" max="5652" width="3.625" style="632" customWidth="1"/>
    <col min="5653" max="5653" width="3.125" style="632" customWidth="1"/>
    <col min="5654" max="5654" width="1.875" style="632" customWidth="1"/>
    <col min="5655" max="5656" width="2.25" style="632" customWidth="1"/>
    <col min="5657" max="5657" width="7.25" style="632" customWidth="1"/>
    <col min="5658" max="5892" width="8.875" style="632"/>
    <col min="5893" max="5893" width="2.5" style="632" customWidth="1"/>
    <col min="5894" max="5894" width="2.375" style="632" customWidth="1"/>
    <col min="5895" max="5895" width="1.125" style="632" customWidth="1"/>
    <col min="5896" max="5896" width="22.625" style="632" customWidth="1"/>
    <col min="5897" max="5897" width="1.25" style="632" customWidth="1"/>
    <col min="5898" max="5899" width="11.75" style="632" customWidth="1"/>
    <col min="5900" max="5900" width="1.75" style="632" customWidth="1"/>
    <col min="5901" max="5901" width="6.875" style="632" customWidth="1"/>
    <col min="5902" max="5902" width="4.5" style="632" customWidth="1"/>
    <col min="5903" max="5903" width="3.625" style="632" customWidth="1"/>
    <col min="5904" max="5904" width="0.75" style="632" customWidth="1"/>
    <col min="5905" max="5905" width="3.375" style="632" customWidth="1"/>
    <col min="5906" max="5906" width="3.625" style="632" customWidth="1"/>
    <col min="5907" max="5907" width="3" style="632" customWidth="1"/>
    <col min="5908" max="5908" width="3.625" style="632" customWidth="1"/>
    <col min="5909" max="5909" width="3.125" style="632" customWidth="1"/>
    <col min="5910" max="5910" width="1.875" style="632" customWidth="1"/>
    <col min="5911" max="5912" width="2.25" style="632" customWidth="1"/>
    <col min="5913" max="5913" width="7.25" style="632" customWidth="1"/>
    <col min="5914" max="6148" width="8.875" style="632"/>
    <col min="6149" max="6149" width="2.5" style="632" customWidth="1"/>
    <col min="6150" max="6150" width="2.375" style="632" customWidth="1"/>
    <col min="6151" max="6151" width="1.125" style="632" customWidth="1"/>
    <col min="6152" max="6152" width="22.625" style="632" customWidth="1"/>
    <col min="6153" max="6153" width="1.25" style="632" customWidth="1"/>
    <col min="6154" max="6155" width="11.75" style="632" customWidth="1"/>
    <col min="6156" max="6156" width="1.75" style="632" customWidth="1"/>
    <col min="6157" max="6157" width="6.875" style="632" customWidth="1"/>
    <col min="6158" max="6158" width="4.5" style="632" customWidth="1"/>
    <col min="6159" max="6159" width="3.625" style="632" customWidth="1"/>
    <col min="6160" max="6160" width="0.75" style="632" customWidth="1"/>
    <col min="6161" max="6161" width="3.375" style="632" customWidth="1"/>
    <col min="6162" max="6162" width="3.625" style="632" customWidth="1"/>
    <col min="6163" max="6163" width="3" style="632" customWidth="1"/>
    <col min="6164" max="6164" width="3.625" style="632" customWidth="1"/>
    <col min="6165" max="6165" width="3.125" style="632" customWidth="1"/>
    <col min="6166" max="6166" width="1.875" style="632" customWidth="1"/>
    <col min="6167" max="6168" width="2.25" style="632" customWidth="1"/>
    <col min="6169" max="6169" width="7.25" style="632" customWidth="1"/>
    <col min="6170" max="6404" width="8.875" style="632"/>
    <col min="6405" max="6405" width="2.5" style="632" customWidth="1"/>
    <col min="6406" max="6406" width="2.375" style="632" customWidth="1"/>
    <col min="6407" max="6407" width="1.125" style="632" customWidth="1"/>
    <col min="6408" max="6408" width="22.625" style="632" customWidth="1"/>
    <col min="6409" max="6409" width="1.25" style="632" customWidth="1"/>
    <col min="6410" max="6411" width="11.75" style="632" customWidth="1"/>
    <col min="6412" max="6412" width="1.75" style="632" customWidth="1"/>
    <col min="6413" max="6413" width="6.875" style="632" customWidth="1"/>
    <col min="6414" max="6414" width="4.5" style="632" customWidth="1"/>
    <col min="6415" max="6415" width="3.625" style="632" customWidth="1"/>
    <col min="6416" max="6416" width="0.75" style="632" customWidth="1"/>
    <col min="6417" max="6417" width="3.375" style="632" customWidth="1"/>
    <col min="6418" max="6418" width="3.625" style="632" customWidth="1"/>
    <col min="6419" max="6419" width="3" style="632" customWidth="1"/>
    <col min="6420" max="6420" width="3.625" style="632" customWidth="1"/>
    <col min="6421" max="6421" width="3.125" style="632" customWidth="1"/>
    <col min="6422" max="6422" width="1.875" style="632" customWidth="1"/>
    <col min="6423" max="6424" width="2.25" style="632" customWidth="1"/>
    <col min="6425" max="6425" width="7.25" style="632" customWidth="1"/>
    <col min="6426" max="6660" width="8.875" style="632"/>
    <col min="6661" max="6661" width="2.5" style="632" customWidth="1"/>
    <col min="6662" max="6662" width="2.375" style="632" customWidth="1"/>
    <col min="6663" max="6663" width="1.125" style="632" customWidth="1"/>
    <col min="6664" max="6664" width="22.625" style="632" customWidth="1"/>
    <col min="6665" max="6665" width="1.25" style="632" customWidth="1"/>
    <col min="6666" max="6667" width="11.75" style="632" customWidth="1"/>
    <col min="6668" max="6668" width="1.75" style="632" customWidth="1"/>
    <col min="6669" max="6669" width="6.875" style="632" customWidth="1"/>
    <col min="6670" max="6670" width="4.5" style="632" customWidth="1"/>
    <col min="6671" max="6671" width="3.625" style="632" customWidth="1"/>
    <col min="6672" max="6672" width="0.75" style="632" customWidth="1"/>
    <col min="6673" max="6673" width="3.375" style="632" customWidth="1"/>
    <col min="6674" max="6674" width="3.625" style="632" customWidth="1"/>
    <col min="6675" max="6675" width="3" style="632" customWidth="1"/>
    <col min="6676" max="6676" width="3.625" style="632" customWidth="1"/>
    <col min="6677" max="6677" width="3.125" style="632" customWidth="1"/>
    <col min="6678" max="6678" width="1.875" style="632" customWidth="1"/>
    <col min="6679" max="6680" width="2.25" style="632" customWidth="1"/>
    <col min="6681" max="6681" width="7.25" style="632" customWidth="1"/>
    <col min="6682" max="6916" width="8.875" style="632"/>
    <col min="6917" max="6917" width="2.5" style="632" customWidth="1"/>
    <col min="6918" max="6918" width="2.375" style="632" customWidth="1"/>
    <col min="6919" max="6919" width="1.125" style="632" customWidth="1"/>
    <col min="6920" max="6920" width="22.625" style="632" customWidth="1"/>
    <col min="6921" max="6921" width="1.25" style="632" customWidth="1"/>
    <col min="6922" max="6923" width="11.75" style="632" customWidth="1"/>
    <col min="6924" max="6924" width="1.75" style="632" customWidth="1"/>
    <col min="6925" max="6925" width="6.875" style="632" customWidth="1"/>
    <col min="6926" max="6926" width="4.5" style="632" customWidth="1"/>
    <col min="6927" max="6927" width="3.625" style="632" customWidth="1"/>
    <col min="6928" max="6928" width="0.75" style="632" customWidth="1"/>
    <col min="6929" max="6929" width="3.375" style="632" customWidth="1"/>
    <col min="6930" max="6930" width="3.625" style="632" customWidth="1"/>
    <col min="6931" max="6931" width="3" style="632" customWidth="1"/>
    <col min="6932" max="6932" width="3.625" style="632" customWidth="1"/>
    <col min="6933" max="6933" width="3.125" style="632" customWidth="1"/>
    <col min="6934" max="6934" width="1.875" style="632" customWidth="1"/>
    <col min="6935" max="6936" width="2.25" style="632" customWidth="1"/>
    <col min="6937" max="6937" width="7.25" style="632" customWidth="1"/>
    <col min="6938" max="7172" width="8.875" style="632"/>
    <col min="7173" max="7173" width="2.5" style="632" customWidth="1"/>
    <col min="7174" max="7174" width="2.375" style="632" customWidth="1"/>
    <col min="7175" max="7175" width="1.125" style="632" customWidth="1"/>
    <col min="7176" max="7176" width="22.625" style="632" customWidth="1"/>
    <col min="7177" max="7177" width="1.25" style="632" customWidth="1"/>
    <col min="7178" max="7179" width="11.75" style="632" customWidth="1"/>
    <col min="7180" max="7180" width="1.75" style="632" customWidth="1"/>
    <col min="7181" max="7181" width="6.875" style="632" customWidth="1"/>
    <col min="7182" max="7182" width="4.5" style="632" customWidth="1"/>
    <col min="7183" max="7183" width="3.625" style="632" customWidth="1"/>
    <col min="7184" max="7184" width="0.75" style="632" customWidth="1"/>
    <col min="7185" max="7185" width="3.375" style="632" customWidth="1"/>
    <col min="7186" max="7186" width="3.625" style="632" customWidth="1"/>
    <col min="7187" max="7187" width="3" style="632" customWidth="1"/>
    <col min="7188" max="7188" width="3.625" style="632" customWidth="1"/>
    <col min="7189" max="7189" width="3.125" style="632" customWidth="1"/>
    <col min="7190" max="7190" width="1.875" style="632" customWidth="1"/>
    <col min="7191" max="7192" width="2.25" style="632" customWidth="1"/>
    <col min="7193" max="7193" width="7.25" style="632" customWidth="1"/>
    <col min="7194" max="7428" width="8.875" style="632"/>
    <col min="7429" max="7429" width="2.5" style="632" customWidth="1"/>
    <col min="7430" max="7430" width="2.375" style="632" customWidth="1"/>
    <col min="7431" max="7431" width="1.125" style="632" customWidth="1"/>
    <col min="7432" max="7432" width="22.625" style="632" customWidth="1"/>
    <col min="7433" max="7433" width="1.25" style="632" customWidth="1"/>
    <col min="7434" max="7435" width="11.75" style="632" customWidth="1"/>
    <col min="7436" max="7436" width="1.75" style="632" customWidth="1"/>
    <col min="7437" max="7437" width="6.875" style="632" customWidth="1"/>
    <col min="7438" max="7438" width="4.5" style="632" customWidth="1"/>
    <col min="7439" max="7439" width="3.625" style="632" customWidth="1"/>
    <col min="7440" max="7440" width="0.75" style="632" customWidth="1"/>
    <col min="7441" max="7441" width="3.375" style="632" customWidth="1"/>
    <col min="7442" max="7442" width="3.625" style="632" customWidth="1"/>
    <col min="7443" max="7443" width="3" style="632" customWidth="1"/>
    <col min="7444" max="7444" width="3.625" style="632" customWidth="1"/>
    <col min="7445" max="7445" width="3.125" style="632" customWidth="1"/>
    <col min="7446" max="7446" width="1.875" style="632" customWidth="1"/>
    <col min="7447" max="7448" width="2.25" style="632" customWidth="1"/>
    <col min="7449" max="7449" width="7.25" style="632" customWidth="1"/>
    <col min="7450" max="7684" width="8.875" style="632"/>
    <col min="7685" max="7685" width="2.5" style="632" customWidth="1"/>
    <col min="7686" max="7686" width="2.375" style="632" customWidth="1"/>
    <col min="7687" max="7687" width="1.125" style="632" customWidth="1"/>
    <col min="7688" max="7688" width="22.625" style="632" customWidth="1"/>
    <col min="7689" max="7689" width="1.25" style="632" customWidth="1"/>
    <col min="7690" max="7691" width="11.75" style="632" customWidth="1"/>
    <col min="7692" max="7692" width="1.75" style="632" customWidth="1"/>
    <col min="7693" max="7693" width="6.875" style="632" customWidth="1"/>
    <col min="7694" max="7694" width="4.5" style="632" customWidth="1"/>
    <col min="7695" max="7695" width="3.625" style="632" customWidth="1"/>
    <col min="7696" max="7696" width="0.75" style="632" customWidth="1"/>
    <col min="7697" max="7697" width="3.375" style="632" customWidth="1"/>
    <col min="7698" max="7698" width="3.625" style="632" customWidth="1"/>
    <col min="7699" max="7699" width="3" style="632" customWidth="1"/>
    <col min="7700" max="7700" width="3.625" style="632" customWidth="1"/>
    <col min="7701" max="7701" width="3.125" style="632" customWidth="1"/>
    <col min="7702" max="7702" width="1.875" style="632" customWidth="1"/>
    <col min="7703" max="7704" width="2.25" style="632" customWidth="1"/>
    <col min="7705" max="7705" width="7.25" style="632" customWidth="1"/>
    <col min="7706" max="7940" width="8.875" style="632"/>
    <col min="7941" max="7941" width="2.5" style="632" customWidth="1"/>
    <col min="7942" max="7942" width="2.375" style="632" customWidth="1"/>
    <col min="7943" max="7943" width="1.125" style="632" customWidth="1"/>
    <col min="7944" max="7944" width="22.625" style="632" customWidth="1"/>
    <col min="7945" max="7945" width="1.25" style="632" customWidth="1"/>
    <col min="7946" max="7947" width="11.75" style="632" customWidth="1"/>
    <col min="7948" max="7948" width="1.75" style="632" customWidth="1"/>
    <col min="7949" max="7949" width="6.875" style="632" customWidth="1"/>
    <col min="7950" max="7950" width="4.5" style="632" customWidth="1"/>
    <col min="7951" max="7951" width="3.625" style="632" customWidth="1"/>
    <col min="7952" max="7952" width="0.75" style="632" customWidth="1"/>
    <col min="7953" max="7953" width="3.375" style="632" customWidth="1"/>
    <col min="7954" max="7954" width="3.625" style="632" customWidth="1"/>
    <col min="7955" max="7955" width="3" style="632" customWidth="1"/>
    <col min="7956" max="7956" width="3.625" style="632" customWidth="1"/>
    <col min="7957" max="7957" width="3.125" style="632" customWidth="1"/>
    <col min="7958" max="7958" width="1.875" style="632" customWidth="1"/>
    <col min="7959" max="7960" width="2.25" style="632" customWidth="1"/>
    <col min="7961" max="7961" width="7.25" style="632" customWidth="1"/>
    <col min="7962" max="8196" width="8.875" style="632"/>
    <col min="8197" max="8197" width="2.5" style="632" customWidth="1"/>
    <col min="8198" max="8198" width="2.375" style="632" customWidth="1"/>
    <col min="8199" max="8199" width="1.125" style="632" customWidth="1"/>
    <col min="8200" max="8200" width="22.625" style="632" customWidth="1"/>
    <col min="8201" max="8201" width="1.25" style="632" customWidth="1"/>
    <col min="8202" max="8203" width="11.75" style="632" customWidth="1"/>
    <col min="8204" max="8204" width="1.75" style="632" customWidth="1"/>
    <col min="8205" max="8205" width="6.875" style="632" customWidth="1"/>
    <col min="8206" max="8206" width="4.5" style="632" customWidth="1"/>
    <col min="8207" max="8207" width="3.625" style="632" customWidth="1"/>
    <col min="8208" max="8208" width="0.75" style="632" customWidth="1"/>
    <col min="8209" max="8209" width="3.375" style="632" customWidth="1"/>
    <col min="8210" max="8210" width="3.625" style="632" customWidth="1"/>
    <col min="8211" max="8211" width="3" style="632" customWidth="1"/>
    <col min="8212" max="8212" width="3.625" style="632" customWidth="1"/>
    <col min="8213" max="8213" width="3.125" style="632" customWidth="1"/>
    <col min="8214" max="8214" width="1.875" style="632" customWidth="1"/>
    <col min="8215" max="8216" width="2.25" style="632" customWidth="1"/>
    <col min="8217" max="8217" width="7.25" style="632" customWidth="1"/>
    <col min="8218" max="8452" width="8.875" style="632"/>
    <col min="8453" max="8453" width="2.5" style="632" customWidth="1"/>
    <col min="8454" max="8454" width="2.375" style="632" customWidth="1"/>
    <col min="8455" max="8455" width="1.125" style="632" customWidth="1"/>
    <col min="8456" max="8456" width="22.625" style="632" customWidth="1"/>
    <col min="8457" max="8457" width="1.25" style="632" customWidth="1"/>
    <col min="8458" max="8459" width="11.75" style="632" customWidth="1"/>
    <col min="8460" max="8460" width="1.75" style="632" customWidth="1"/>
    <col min="8461" max="8461" width="6.875" style="632" customWidth="1"/>
    <col min="8462" max="8462" width="4.5" style="632" customWidth="1"/>
    <col min="8463" max="8463" width="3.625" style="632" customWidth="1"/>
    <col min="8464" max="8464" width="0.75" style="632" customWidth="1"/>
    <col min="8465" max="8465" width="3.375" style="632" customWidth="1"/>
    <col min="8466" max="8466" width="3.625" style="632" customWidth="1"/>
    <col min="8467" max="8467" width="3" style="632" customWidth="1"/>
    <col min="8468" max="8468" width="3.625" style="632" customWidth="1"/>
    <col min="8469" max="8469" width="3.125" style="632" customWidth="1"/>
    <col min="8470" max="8470" width="1.875" style="632" customWidth="1"/>
    <col min="8471" max="8472" width="2.25" style="632" customWidth="1"/>
    <col min="8473" max="8473" width="7.25" style="632" customWidth="1"/>
    <col min="8474" max="8708" width="8.875" style="632"/>
    <col min="8709" max="8709" width="2.5" style="632" customWidth="1"/>
    <col min="8710" max="8710" width="2.375" style="632" customWidth="1"/>
    <col min="8711" max="8711" width="1.125" style="632" customWidth="1"/>
    <col min="8712" max="8712" width="22.625" style="632" customWidth="1"/>
    <col min="8713" max="8713" width="1.25" style="632" customWidth="1"/>
    <col min="8714" max="8715" width="11.75" style="632" customWidth="1"/>
    <col min="8716" max="8716" width="1.75" style="632" customWidth="1"/>
    <col min="8717" max="8717" width="6.875" style="632" customWidth="1"/>
    <col min="8718" max="8718" width="4.5" style="632" customWidth="1"/>
    <col min="8719" max="8719" width="3.625" style="632" customWidth="1"/>
    <col min="8720" max="8720" width="0.75" style="632" customWidth="1"/>
    <col min="8721" max="8721" width="3.375" style="632" customWidth="1"/>
    <col min="8722" max="8722" width="3.625" style="632" customWidth="1"/>
    <col min="8723" max="8723" width="3" style="632" customWidth="1"/>
    <col min="8724" max="8724" width="3.625" style="632" customWidth="1"/>
    <col min="8725" max="8725" width="3.125" style="632" customWidth="1"/>
    <col min="8726" max="8726" width="1.875" style="632" customWidth="1"/>
    <col min="8727" max="8728" width="2.25" style="632" customWidth="1"/>
    <col min="8729" max="8729" width="7.25" style="632" customWidth="1"/>
    <col min="8730" max="8964" width="8.875" style="632"/>
    <col min="8965" max="8965" width="2.5" style="632" customWidth="1"/>
    <col min="8966" max="8966" width="2.375" style="632" customWidth="1"/>
    <col min="8967" max="8967" width="1.125" style="632" customWidth="1"/>
    <col min="8968" max="8968" width="22.625" style="632" customWidth="1"/>
    <col min="8969" max="8969" width="1.25" style="632" customWidth="1"/>
    <col min="8970" max="8971" width="11.75" style="632" customWidth="1"/>
    <col min="8972" max="8972" width="1.75" style="632" customWidth="1"/>
    <col min="8973" max="8973" width="6.875" style="632" customWidth="1"/>
    <col min="8974" max="8974" width="4.5" style="632" customWidth="1"/>
    <col min="8975" max="8975" width="3.625" style="632" customWidth="1"/>
    <col min="8976" max="8976" width="0.75" style="632" customWidth="1"/>
    <col min="8977" max="8977" width="3.375" style="632" customWidth="1"/>
    <col min="8978" max="8978" width="3.625" style="632" customWidth="1"/>
    <col min="8979" max="8979" width="3" style="632" customWidth="1"/>
    <col min="8980" max="8980" width="3.625" style="632" customWidth="1"/>
    <col min="8981" max="8981" width="3.125" style="632" customWidth="1"/>
    <col min="8982" max="8982" width="1.875" style="632" customWidth="1"/>
    <col min="8983" max="8984" width="2.25" style="632" customWidth="1"/>
    <col min="8985" max="8985" width="7.25" style="632" customWidth="1"/>
    <col min="8986" max="9220" width="8.875" style="632"/>
    <col min="9221" max="9221" width="2.5" style="632" customWidth="1"/>
    <col min="9222" max="9222" width="2.375" style="632" customWidth="1"/>
    <col min="9223" max="9223" width="1.125" style="632" customWidth="1"/>
    <col min="9224" max="9224" width="22.625" style="632" customWidth="1"/>
    <col min="9225" max="9225" width="1.25" style="632" customWidth="1"/>
    <col min="9226" max="9227" width="11.75" style="632" customWidth="1"/>
    <col min="9228" max="9228" width="1.75" style="632" customWidth="1"/>
    <col min="9229" max="9229" width="6.875" style="632" customWidth="1"/>
    <col min="9230" max="9230" width="4.5" style="632" customWidth="1"/>
    <col min="9231" max="9231" width="3.625" style="632" customWidth="1"/>
    <col min="9232" max="9232" width="0.75" style="632" customWidth="1"/>
    <col min="9233" max="9233" width="3.375" style="632" customWidth="1"/>
    <col min="9234" max="9234" width="3.625" style="632" customWidth="1"/>
    <col min="9235" max="9235" width="3" style="632" customWidth="1"/>
    <col min="9236" max="9236" width="3.625" style="632" customWidth="1"/>
    <col min="9237" max="9237" width="3.125" style="632" customWidth="1"/>
    <col min="9238" max="9238" width="1.875" style="632" customWidth="1"/>
    <col min="9239" max="9240" width="2.25" style="632" customWidth="1"/>
    <col min="9241" max="9241" width="7.25" style="632" customWidth="1"/>
    <col min="9242" max="9476" width="8.875" style="632"/>
    <col min="9477" max="9477" width="2.5" style="632" customWidth="1"/>
    <col min="9478" max="9478" width="2.375" style="632" customWidth="1"/>
    <col min="9479" max="9479" width="1.125" style="632" customWidth="1"/>
    <col min="9480" max="9480" width="22.625" style="632" customWidth="1"/>
    <col min="9481" max="9481" width="1.25" style="632" customWidth="1"/>
    <col min="9482" max="9483" width="11.75" style="632" customWidth="1"/>
    <col min="9484" max="9484" width="1.75" style="632" customWidth="1"/>
    <col min="9485" max="9485" width="6.875" style="632" customWidth="1"/>
    <col min="9486" max="9486" width="4.5" style="632" customWidth="1"/>
    <col min="9487" max="9487" width="3.625" style="632" customWidth="1"/>
    <col min="9488" max="9488" width="0.75" style="632" customWidth="1"/>
    <col min="9489" max="9489" width="3.375" style="632" customWidth="1"/>
    <col min="9490" max="9490" width="3.625" style="632" customWidth="1"/>
    <col min="9491" max="9491" width="3" style="632" customWidth="1"/>
    <col min="9492" max="9492" width="3.625" style="632" customWidth="1"/>
    <col min="9493" max="9493" width="3.125" style="632" customWidth="1"/>
    <col min="9494" max="9494" width="1.875" style="632" customWidth="1"/>
    <col min="9495" max="9496" width="2.25" style="632" customWidth="1"/>
    <col min="9497" max="9497" width="7.25" style="632" customWidth="1"/>
    <col min="9498" max="9732" width="8.875" style="632"/>
    <col min="9733" max="9733" width="2.5" style="632" customWidth="1"/>
    <col min="9734" max="9734" width="2.375" style="632" customWidth="1"/>
    <col min="9735" max="9735" width="1.125" style="632" customWidth="1"/>
    <col min="9736" max="9736" width="22.625" style="632" customWidth="1"/>
    <col min="9737" max="9737" width="1.25" style="632" customWidth="1"/>
    <col min="9738" max="9739" width="11.75" style="632" customWidth="1"/>
    <col min="9740" max="9740" width="1.75" style="632" customWidth="1"/>
    <col min="9741" max="9741" width="6.875" style="632" customWidth="1"/>
    <col min="9742" max="9742" width="4.5" style="632" customWidth="1"/>
    <col min="9743" max="9743" width="3.625" style="632" customWidth="1"/>
    <col min="9744" max="9744" width="0.75" style="632" customWidth="1"/>
    <col min="9745" max="9745" width="3.375" style="632" customWidth="1"/>
    <col min="9746" max="9746" width="3.625" style="632" customWidth="1"/>
    <col min="9747" max="9747" width="3" style="632" customWidth="1"/>
    <col min="9748" max="9748" width="3.625" style="632" customWidth="1"/>
    <col min="9749" max="9749" width="3.125" style="632" customWidth="1"/>
    <col min="9750" max="9750" width="1.875" style="632" customWidth="1"/>
    <col min="9751" max="9752" width="2.25" style="632" customWidth="1"/>
    <col min="9753" max="9753" width="7.25" style="632" customWidth="1"/>
    <col min="9754" max="9988" width="8.875" style="632"/>
    <col min="9989" max="9989" width="2.5" style="632" customWidth="1"/>
    <col min="9990" max="9990" width="2.375" style="632" customWidth="1"/>
    <col min="9991" max="9991" width="1.125" style="632" customWidth="1"/>
    <col min="9992" max="9992" width="22.625" style="632" customWidth="1"/>
    <col min="9993" max="9993" width="1.25" style="632" customWidth="1"/>
    <col min="9994" max="9995" width="11.75" style="632" customWidth="1"/>
    <col min="9996" max="9996" width="1.75" style="632" customWidth="1"/>
    <col min="9997" max="9997" width="6.875" style="632" customWidth="1"/>
    <col min="9998" max="9998" width="4.5" style="632" customWidth="1"/>
    <col min="9999" max="9999" width="3.625" style="632" customWidth="1"/>
    <col min="10000" max="10000" width="0.75" style="632" customWidth="1"/>
    <col min="10001" max="10001" width="3.375" style="632" customWidth="1"/>
    <col min="10002" max="10002" width="3.625" style="632" customWidth="1"/>
    <col min="10003" max="10003" width="3" style="632" customWidth="1"/>
    <col min="10004" max="10004" width="3.625" style="632" customWidth="1"/>
    <col min="10005" max="10005" width="3.125" style="632" customWidth="1"/>
    <col min="10006" max="10006" width="1.875" style="632" customWidth="1"/>
    <col min="10007" max="10008" width="2.25" style="632" customWidth="1"/>
    <col min="10009" max="10009" width="7.25" style="632" customWidth="1"/>
    <col min="10010" max="10244" width="8.875" style="632"/>
    <col min="10245" max="10245" width="2.5" style="632" customWidth="1"/>
    <col min="10246" max="10246" width="2.375" style="632" customWidth="1"/>
    <col min="10247" max="10247" width="1.125" style="632" customWidth="1"/>
    <col min="10248" max="10248" width="22.625" style="632" customWidth="1"/>
    <col min="10249" max="10249" width="1.25" style="632" customWidth="1"/>
    <col min="10250" max="10251" width="11.75" style="632" customWidth="1"/>
    <col min="10252" max="10252" width="1.75" style="632" customWidth="1"/>
    <col min="10253" max="10253" width="6.875" style="632" customWidth="1"/>
    <col min="10254" max="10254" width="4.5" style="632" customWidth="1"/>
    <col min="10255" max="10255" width="3.625" style="632" customWidth="1"/>
    <col min="10256" max="10256" width="0.75" style="632" customWidth="1"/>
    <col min="10257" max="10257" width="3.375" style="632" customWidth="1"/>
    <col min="10258" max="10258" width="3.625" style="632" customWidth="1"/>
    <col min="10259" max="10259" width="3" style="632" customWidth="1"/>
    <col min="10260" max="10260" width="3.625" style="632" customWidth="1"/>
    <col min="10261" max="10261" width="3.125" style="632" customWidth="1"/>
    <col min="10262" max="10262" width="1.875" style="632" customWidth="1"/>
    <col min="10263" max="10264" width="2.25" style="632" customWidth="1"/>
    <col min="10265" max="10265" width="7.25" style="632" customWidth="1"/>
    <col min="10266" max="10500" width="8.875" style="632"/>
    <col min="10501" max="10501" width="2.5" style="632" customWidth="1"/>
    <col min="10502" max="10502" width="2.375" style="632" customWidth="1"/>
    <col min="10503" max="10503" width="1.125" style="632" customWidth="1"/>
    <col min="10504" max="10504" width="22.625" style="632" customWidth="1"/>
    <col min="10505" max="10505" width="1.25" style="632" customWidth="1"/>
    <col min="10506" max="10507" width="11.75" style="632" customWidth="1"/>
    <col min="10508" max="10508" width="1.75" style="632" customWidth="1"/>
    <col min="10509" max="10509" width="6.875" style="632" customWidth="1"/>
    <col min="10510" max="10510" width="4.5" style="632" customWidth="1"/>
    <col min="10511" max="10511" width="3.625" style="632" customWidth="1"/>
    <col min="10512" max="10512" width="0.75" style="632" customWidth="1"/>
    <col min="10513" max="10513" width="3.375" style="632" customWidth="1"/>
    <col min="10514" max="10514" width="3.625" style="632" customWidth="1"/>
    <col min="10515" max="10515" width="3" style="632" customWidth="1"/>
    <col min="10516" max="10516" width="3.625" style="632" customWidth="1"/>
    <col min="10517" max="10517" width="3.125" style="632" customWidth="1"/>
    <col min="10518" max="10518" width="1.875" style="632" customWidth="1"/>
    <col min="10519" max="10520" width="2.25" style="632" customWidth="1"/>
    <col min="10521" max="10521" width="7.25" style="632" customWidth="1"/>
    <col min="10522" max="10756" width="8.875" style="632"/>
    <col min="10757" max="10757" width="2.5" style="632" customWidth="1"/>
    <col min="10758" max="10758" width="2.375" style="632" customWidth="1"/>
    <col min="10759" max="10759" width="1.125" style="632" customWidth="1"/>
    <col min="10760" max="10760" width="22.625" style="632" customWidth="1"/>
    <col min="10761" max="10761" width="1.25" style="632" customWidth="1"/>
    <col min="10762" max="10763" width="11.75" style="632" customWidth="1"/>
    <col min="10764" max="10764" width="1.75" style="632" customWidth="1"/>
    <col min="10765" max="10765" width="6.875" style="632" customWidth="1"/>
    <col min="10766" max="10766" width="4.5" style="632" customWidth="1"/>
    <col min="10767" max="10767" width="3.625" style="632" customWidth="1"/>
    <col min="10768" max="10768" width="0.75" style="632" customWidth="1"/>
    <col min="10769" max="10769" width="3.375" style="632" customWidth="1"/>
    <col min="10770" max="10770" width="3.625" style="632" customWidth="1"/>
    <col min="10771" max="10771" width="3" style="632" customWidth="1"/>
    <col min="10772" max="10772" width="3.625" style="632" customWidth="1"/>
    <col min="10773" max="10773" width="3.125" style="632" customWidth="1"/>
    <col min="10774" max="10774" width="1.875" style="632" customWidth="1"/>
    <col min="10775" max="10776" width="2.25" style="632" customWidth="1"/>
    <col min="10777" max="10777" width="7.25" style="632" customWidth="1"/>
    <col min="10778" max="11012" width="8.875" style="632"/>
    <col min="11013" max="11013" width="2.5" style="632" customWidth="1"/>
    <col min="11014" max="11014" width="2.375" style="632" customWidth="1"/>
    <col min="11015" max="11015" width="1.125" style="632" customWidth="1"/>
    <col min="11016" max="11016" width="22.625" style="632" customWidth="1"/>
    <col min="11017" max="11017" width="1.25" style="632" customWidth="1"/>
    <col min="11018" max="11019" width="11.75" style="632" customWidth="1"/>
    <col min="11020" max="11020" width="1.75" style="632" customWidth="1"/>
    <col min="11021" max="11021" width="6.875" style="632" customWidth="1"/>
    <col min="11022" max="11022" width="4.5" style="632" customWidth="1"/>
    <col min="11023" max="11023" width="3.625" style="632" customWidth="1"/>
    <col min="11024" max="11024" width="0.75" style="632" customWidth="1"/>
    <col min="11025" max="11025" width="3.375" style="632" customWidth="1"/>
    <col min="11026" max="11026" width="3.625" style="632" customWidth="1"/>
    <col min="11027" max="11027" width="3" style="632" customWidth="1"/>
    <col min="11028" max="11028" width="3.625" style="632" customWidth="1"/>
    <col min="11029" max="11029" width="3.125" style="632" customWidth="1"/>
    <col min="11030" max="11030" width="1.875" style="632" customWidth="1"/>
    <col min="11031" max="11032" width="2.25" style="632" customWidth="1"/>
    <col min="11033" max="11033" width="7.25" style="632" customWidth="1"/>
    <col min="11034" max="11268" width="8.875" style="632"/>
    <col min="11269" max="11269" width="2.5" style="632" customWidth="1"/>
    <col min="11270" max="11270" width="2.375" style="632" customWidth="1"/>
    <col min="11271" max="11271" width="1.125" style="632" customWidth="1"/>
    <col min="11272" max="11272" width="22.625" style="632" customWidth="1"/>
    <col min="11273" max="11273" width="1.25" style="632" customWidth="1"/>
    <col min="11274" max="11275" width="11.75" style="632" customWidth="1"/>
    <col min="11276" max="11276" width="1.75" style="632" customWidth="1"/>
    <col min="11277" max="11277" width="6.875" style="632" customWidth="1"/>
    <col min="11278" max="11278" width="4.5" style="632" customWidth="1"/>
    <col min="11279" max="11279" width="3.625" style="632" customWidth="1"/>
    <col min="11280" max="11280" width="0.75" style="632" customWidth="1"/>
    <col min="11281" max="11281" width="3.375" style="632" customWidth="1"/>
    <col min="11282" max="11282" width="3.625" style="632" customWidth="1"/>
    <col min="11283" max="11283" width="3" style="632" customWidth="1"/>
    <col min="11284" max="11284" width="3.625" style="632" customWidth="1"/>
    <col min="11285" max="11285" width="3.125" style="632" customWidth="1"/>
    <col min="11286" max="11286" width="1.875" style="632" customWidth="1"/>
    <col min="11287" max="11288" width="2.25" style="632" customWidth="1"/>
    <col min="11289" max="11289" width="7.25" style="632" customWidth="1"/>
    <col min="11290" max="11524" width="8.875" style="632"/>
    <col min="11525" max="11525" width="2.5" style="632" customWidth="1"/>
    <col min="11526" max="11526" width="2.375" style="632" customWidth="1"/>
    <col min="11527" max="11527" width="1.125" style="632" customWidth="1"/>
    <col min="11528" max="11528" width="22.625" style="632" customWidth="1"/>
    <col min="11529" max="11529" width="1.25" style="632" customWidth="1"/>
    <col min="11530" max="11531" width="11.75" style="632" customWidth="1"/>
    <col min="11532" max="11532" width="1.75" style="632" customWidth="1"/>
    <col min="11533" max="11533" width="6.875" style="632" customWidth="1"/>
    <col min="11534" max="11534" width="4.5" style="632" customWidth="1"/>
    <col min="11535" max="11535" width="3.625" style="632" customWidth="1"/>
    <col min="11536" max="11536" width="0.75" style="632" customWidth="1"/>
    <col min="11537" max="11537" width="3.375" style="632" customWidth="1"/>
    <col min="11538" max="11538" width="3.625" style="632" customWidth="1"/>
    <col min="11539" max="11539" width="3" style="632" customWidth="1"/>
    <col min="11540" max="11540" width="3.625" style="632" customWidth="1"/>
    <col min="11541" max="11541" width="3.125" style="632" customWidth="1"/>
    <col min="11542" max="11542" width="1.875" style="632" customWidth="1"/>
    <col min="11543" max="11544" width="2.25" style="632" customWidth="1"/>
    <col min="11545" max="11545" width="7.25" style="632" customWidth="1"/>
    <col min="11546" max="11780" width="8.875" style="632"/>
    <col min="11781" max="11781" width="2.5" style="632" customWidth="1"/>
    <col min="11782" max="11782" width="2.375" style="632" customWidth="1"/>
    <col min="11783" max="11783" width="1.125" style="632" customWidth="1"/>
    <col min="11784" max="11784" width="22.625" style="632" customWidth="1"/>
    <col min="11785" max="11785" width="1.25" style="632" customWidth="1"/>
    <col min="11786" max="11787" width="11.75" style="632" customWidth="1"/>
    <col min="11788" max="11788" width="1.75" style="632" customWidth="1"/>
    <col min="11789" max="11789" width="6.875" style="632" customWidth="1"/>
    <col min="11790" max="11790" width="4.5" style="632" customWidth="1"/>
    <col min="11791" max="11791" width="3.625" style="632" customWidth="1"/>
    <col min="11792" max="11792" width="0.75" style="632" customWidth="1"/>
    <col min="11793" max="11793" width="3.375" style="632" customWidth="1"/>
    <col min="11794" max="11794" width="3.625" style="632" customWidth="1"/>
    <col min="11795" max="11795" width="3" style="632" customWidth="1"/>
    <col min="11796" max="11796" width="3.625" style="632" customWidth="1"/>
    <col min="11797" max="11797" width="3.125" style="632" customWidth="1"/>
    <col min="11798" max="11798" width="1.875" style="632" customWidth="1"/>
    <col min="11799" max="11800" width="2.25" style="632" customWidth="1"/>
    <col min="11801" max="11801" width="7.25" style="632" customWidth="1"/>
    <col min="11802" max="12036" width="8.875" style="632"/>
    <col min="12037" max="12037" width="2.5" style="632" customWidth="1"/>
    <col min="12038" max="12038" width="2.375" style="632" customWidth="1"/>
    <col min="12039" max="12039" width="1.125" style="632" customWidth="1"/>
    <col min="12040" max="12040" width="22.625" style="632" customWidth="1"/>
    <col min="12041" max="12041" width="1.25" style="632" customWidth="1"/>
    <col min="12042" max="12043" width="11.75" style="632" customWidth="1"/>
    <col min="12044" max="12044" width="1.75" style="632" customWidth="1"/>
    <col min="12045" max="12045" width="6.875" style="632" customWidth="1"/>
    <col min="12046" max="12046" width="4.5" style="632" customWidth="1"/>
    <col min="12047" max="12047" width="3.625" style="632" customWidth="1"/>
    <col min="12048" max="12048" width="0.75" style="632" customWidth="1"/>
    <col min="12049" max="12049" width="3.375" style="632" customWidth="1"/>
    <col min="12050" max="12050" width="3.625" style="632" customWidth="1"/>
    <col min="12051" max="12051" width="3" style="632" customWidth="1"/>
    <col min="12052" max="12052" width="3.625" style="632" customWidth="1"/>
    <col min="12053" max="12053" width="3.125" style="632" customWidth="1"/>
    <col min="12054" max="12054" width="1.875" style="632" customWidth="1"/>
    <col min="12055" max="12056" width="2.25" style="632" customWidth="1"/>
    <col min="12057" max="12057" width="7.25" style="632" customWidth="1"/>
    <col min="12058" max="12292" width="8.875" style="632"/>
    <col min="12293" max="12293" width="2.5" style="632" customWidth="1"/>
    <col min="12294" max="12294" width="2.375" style="632" customWidth="1"/>
    <col min="12295" max="12295" width="1.125" style="632" customWidth="1"/>
    <col min="12296" max="12296" width="22.625" style="632" customWidth="1"/>
    <col min="12297" max="12297" width="1.25" style="632" customWidth="1"/>
    <col min="12298" max="12299" width="11.75" style="632" customWidth="1"/>
    <col min="12300" max="12300" width="1.75" style="632" customWidth="1"/>
    <col min="12301" max="12301" width="6.875" style="632" customWidth="1"/>
    <col min="12302" max="12302" width="4.5" style="632" customWidth="1"/>
    <col min="12303" max="12303" width="3.625" style="632" customWidth="1"/>
    <col min="12304" max="12304" width="0.75" style="632" customWidth="1"/>
    <col min="12305" max="12305" width="3.375" style="632" customWidth="1"/>
    <col min="12306" max="12306" width="3.625" style="632" customWidth="1"/>
    <col min="12307" max="12307" width="3" style="632" customWidth="1"/>
    <col min="12308" max="12308" width="3.625" style="632" customWidth="1"/>
    <col min="12309" max="12309" width="3.125" style="632" customWidth="1"/>
    <col min="12310" max="12310" width="1.875" style="632" customWidth="1"/>
    <col min="12311" max="12312" width="2.25" style="632" customWidth="1"/>
    <col min="12313" max="12313" width="7.25" style="632" customWidth="1"/>
    <col min="12314" max="12548" width="8.875" style="632"/>
    <col min="12549" max="12549" width="2.5" style="632" customWidth="1"/>
    <col min="12550" max="12550" width="2.375" style="632" customWidth="1"/>
    <col min="12551" max="12551" width="1.125" style="632" customWidth="1"/>
    <col min="12552" max="12552" width="22.625" style="632" customWidth="1"/>
    <col min="12553" max="12553" width="1.25" style="632" customWidth="1"/>
    <col min="12554" max="12555" width="11.75" style="632" customWidth="1"/>
    <col min="12556" max="12556" width="1.75" style="632" customWidth="1"/>
    <col min="12557" max="12557" width="6.875" style="632" customWidth="1"/>
    <col min="12558" max="12558" width="4.5" style="632" customWidth="1"/>
    <col min="12559" max="12559" width="3.625" style="632" customWidth="1"/>
    <col min="12560" max="12560" width="0.75" style="632" customWidth="1"/>
    <col min="12561" max="12561" width="3.375" style="632" customWidth="1"/>
    <col min="12562" max="12562" width="3.625" style="632" customWidth="1"/>
    <col min="12563" max="12563" width="3" style="632" customWidth="1"/>
    <col min="12564" max="12564" width="3.625" style="632" customWidth="1"/>
    <col min="12565" max="12565" width="3.125" style="632" customWidth="1"/>
    <col min="12566" max="12566" width="1.875" style="632" customWidth="1"/>
    <col min="12567" max="12568" width="2.25" style="632" customWidth="1"/>
    <col min="12569" max="12569" width="7.25" style="632" customWidth="1"/>
    <col min="12570" max="12804" width="8.875" style="632"/>
    <col min="12805" max="12805" width="2.5" style="632" customWidth="1"/>
    <col min="12806" max="12806" width="2.375" style="632" customWidth="1"/>
    <col min="12807" max="12807" width="1.125" style="632" customWidth="1"/>
    <col min="12808" max="12808" width="22.625" style="632" customWidth="1"/>
    <col min="12809" max="12809" width="1.25" style="632" customWidth="1"/>
    <col min="12810" max="12811" width="11.75" style="632" customWidth="1"/>
    <col min="12812" max="12812" width="1.75" style="632" customWidth="1"/>
    <col min="12813" max="12813" width="6.875" style="632" customWidth="1"/>
    <col min="12814" max="12814" width="4.5" style="632" customWidth="1"/>
    <col min="12815" max="12815" width="3.625" style="632" customWidth="1"/>
    <col min="12816" max="12816" width="0.75" style="632" customWidth="1"/>
    <col min="12817" max="12817" width="3.375" style="632" customWidth="1"/>
    <col min="12818" max="12818" width="3.625" style="632" customWidth="1"/>
    <col min="12819" max="12819" width="3" style="632" customWidth="1"/>
    <col min="12820" max="12820" width="3.625" style="632" customWidth="1"/>
    <col min="12821" max="12821" width="3.125" style="632" customWidth="1"/>
    <col min="12822" max="12822" width="1.875" style="632" customWidth="1"/>
    <col min="12823" max="12824" width="2.25" style="632" customWidth="1"/>
    <col min="12825" max="12825" width="7.25" style="632" customWidth="1"/>
    <col min="12826" max="13060" width="8.875" style="632"/>
    <col min="13061" max="13061" width="2.5" style="632" customWidth="1"/>
    <col min="13062" max="13062" width="2.375" style="632" customWidth="1"/>
    <col min="13063" max="13063" width="1.125" style="632" customWidth="1"/>
    <col min="13064" max="13064" width="22.625" style="632" customWidth="1"/>
    <col min="13065" max="13065" width="1.25" style="632" customWidth="1"/>
    <col min="13066" max="13067" width="11.75" style="632" customWidth="1"/>
    <col min="13068" max="13068" width="1.75" style="632" customWidth="1"/>
    <col min="13069" max="13069" width="6.875" style="632" customWidth="1"/>
    <col min="13070" max="13070" width="4.5" style="632" customWidth="1"/>
    <col min="13071" max="13071" width="3.625" style="632" customWidth="1"/>
    <col min="13072" max="13072" width="0.75" style="632" customWidth="1"/>
    <col min="13073" max="13073" width="3.375" style="632" customWidth="1"/>
    <col min="13074" max="13074" width="3.625" style="632" customWidth="1"/>
    <col min="13075" max="13075" width="3" style="632" customWidth="1"/>
    <col min="13076" max="13076" width="3.625" style="632" customWidth="1"/>
    <col min="13077" max="13077" width="3.125" style="632" customWidth="1"/>
    <col min="13078" max="13078" width="1.875" style="632" customWidth="1"/>
    <col min="13079" max="13080" width="2.25" style="632" customWidth="1"/>
    <col min="13081" max="13081" width="7.25" style="632" customWidth="1"/>
    <col min="13082" max="13316" width="8.875" style="632"/>
    <col min="13317" max="13317" width="2.5" style="632" customWidth="1"/>
    <col min="13318" max="13318" width="2.375" style="632" customWidth="1"/>
    <col min="13319" max="13319" width="1.125" style="632" customWidth="1"/>
    <col min="13320" max="13320" width="22.625" style="632" customWidth="1"/>
    <col min="13321" max="13321" width="1.25" style="632" customWidth="1"/>
    <col min="13322" max="13323" width="11.75" style="632" customWidth="1"/>
    <col min="13324" max="13324" width="1.75" style="632" customWidth="1"/>
    <col min="13325" max="13325" width="6.875" style="632" customWidth="1"/>
    <col min="13326" max="13326" width="4.5" style="632" customWidth="1"/>
    <col min="13327" max="13327" width="3.625" style="632" customWidth="1"/>
    <col min="13328" max="13328" width="0.75" style="632" customWidth="1"/>
    <col min="13329" max="13329" width="3.375" style="632" customWidth="1"/>
    <col min="13330" max="13330" width="3.625" style="632" customWidth="1"/>
    <col min="13331" max="13331" width="3" style="632" customWidth="1"/>
    <col min="13332" max="13332" width="3.625" style="632" customWidth="1"/>
    <col min="13333" max="13333" width="3.125" style="632" customWidth="1"/>
    <col min="13334" max="13334" width="1.875" style="632" customWidth="1"/>
    <col min="13335" max="13336" width="2.25" style="632" customWidth="1"/>
    <col min="13337" max="13337" width="7.25" style="632" customWidth="1"/>
    <col min="13338" max="13572" width="8.875" style="632"/>
    <col min="13573" max="13573" width="2.5" style="632" customWidth="1"/>
    <col min="13574" max="13574" width="2.375" style="632" customWidth="1"/>
    <col min="13575" max="13575" width="1.125" style="632" customWidth="1"/>
    <col min="13576" max="13576" width="22.625" style="632" customWidth="1"/>
    <col min="13577" max="13577" width="1.25" style="632" customWidth="1"/>
    <col min="13578" max="13579" width="11.75" style="632" customWidth="1"/>
    <col min="13580" max="13580" width="1.75" style="632" customWidth="1"/>
    <col min="13581" max="13581" width="6.875" style="632" customWidth="1"/>
    <col min="13582" max="13582" width="4.5" style="632" customWidth="1"/>
    <col min="13583" max="13583" width="3.625" style="632" customWidth="1"/>
    <col min="13584" max="13584" width="0.75" style="632" customWidth="1"/>
    <col min="13585" max="13585" width="3.375" style="632" customWidth="1"/>
    <col min="13586" max="13586" width="3.625" style="632" customWidth="1"/>
    <col min="13587" max="13587" width="3" style="632" customWidth="1"/>
    <col min="13588" max="13588" width="3.625" style="632" customWidth="1"/>
    <col min="13589" max="13589" width="3.125" style="632" customWidth="1"/>
    <col min="13590" max="13590" width="1.875" style="632" customWidth="1"/>
    <col min="13591" max="13592" width="2.25" style="632" customWidth="1"/>
    <col min="13593" max="13593" width="7.25" style="632" customWidth="1"/>
    <col min="13594" max="13828" width="8.875" style="632"/>
    <col min="13829" max="13829" width="2.5" style="632" customWidth="1"/>
    <col min="13830" max="13830" width="2.375" style="632" customWidth="1"/>
    <col min="13831" max="13831" width="1.125" style="632" customWidth="1"/>
    <col min="13832" max="13832" width="22.625" style="632" customWidth="1"/>
    <col min="13833" max="13833" width="1.25" style="632" customWidth="1"/>
    <col min="13834" max="13835" width="11.75" style="632" customWidth="1"/>
    <col min="13836" max="13836" width="1.75" style="632" customWidth="1"/>
    <col min="13837" max="13837" width="6.875" style="632" customWidth="1"/>
    <col min="13838" max="13838" width="4.5" style="632" customWidth="1"/>
    <col min="13839" max="13839" width="3.625" style="632" customWidth="1"/>
    <col min="13840" max="13840" width="0.75" style="632" customWidth="1"/>
    <col min="13841" max="13841" width="3.375" style="632" customWidth="1"/>
    <col min="13842" max="13842" width="3.625" style="632" customWidth="1"/>
    <col min="13843" max="13843" width="3" style="632" customWidth="1"/>
    <col min="13844" max="13844" width="3.625" style="632" customWidth="1"/>
    <col min="13845" max="13845" width="3.125" style="632" customWidth="1"/>
    <col min="13846" max="13846" width="1.875" style="632" customWidth="1"/>
    <col min="13847" max="13848" width="2.25" style="632" customWidth="1"/>
    <col min="13849" max="13849" width="7.25" style="632" customWidth="1"/>
    <col min="13850" max="14084" width="8.875" style="632"/>
    <col min="14085" max="14085" width="2.5" style="632" customWidth="1"/>
    <col min="14086" max="14086" width="2.375" style="632" customWidth="1"/>
    <col min="14087" max="14087" width="1.125" style="632" customWidth="1"/>
    <col min="14088" max="14088" width="22.625" style="632" customWidth="1"/>
    <col min="14089" max="14089" width="1.25" style="632" customWidth="1"/>
    <col min="14090" max="14091" width="11.75" style="632" customWidth="1"/>
    <col min="14092" max="14092" width="1.75" style="632" customWidth="1"/>
    <col min="14093" max="14093" width="6.875" style="632" customWidth="1"/>
    <col min="14094" max="14094" width="4.5" style="632" customWidth="1"/>
    <col min="14095" max="14095" width="3.625" style="632" customWidth="1"/>
    <col min="14096" max="14096" width="0.75" style="632" customWidth="1"/>
    <col min="14097" max="14097" width="3.375" style="632" customWidth="1"/>
    <col min="14098" max="14098" width="3.625" style="632" customWidth="1"/>
    <col min="14099" max="14099" width="3" style="632" customWidth="1"/>
    <col min="14100" max="14100" width="3.625" style="632" customWidth="1"/>
    <col min="14101" max="14101" width="3.125" style="632" customWidth="1"/>
    <col min="14102" max="14102" width="1.875" style="632" customWidth="1"/>
    <col min="14103" max="14104" width="2.25" style="632" customWidth="1"/>
    <col min="14105" max="14105" width="7.25" style="632" customWidth="1"/>
    <col min="14106" max="14340" width="8.875" style="632"/>
    <col min="14341" max="14341" width="2.5" style="632" customWidth="1"/>
    <col min="14342" max="14342" width="2.375" style="632" customWidth="1"/>
    <col min="14343" max="14343" width="1.125" style="632" customWidth="1"/>
    <col min="14344" max="14344" width="22.625" style="632" customWidth="1"/>
    <col min="14345" max="14345" width="1.25" style="632" customWidth="1"/>
    <col min="14346" max="14347" width="11.75" style="632" customWidth="1"/>
    <col min="14348" max="14348" width="1.75" style="632" customWidth="1"/>
    <col min="14349" max="14349" width="6.875" style="632" customWidth="1"/>
    <col min="14350" max="14350" width="4.5" style="632" customWidth="1"/>
    <col min="14351" max="14351" width="3.625" style="632" customWidth="1"/>
    <col min="14352" max="14352" width="0.75" style="632" customWidth="1"/>
    <col min="14353" max="14353" width="3.375" style="632" customWidth="1"/>
    <col min="14354" max="14354" width="3.625" style="632" customWidth="1"/>
    <col min="14355" max="14355" width="3" style="632" customWidth="1"/>
    <col min="14356" max="14356" width="3.625" style="632" customWidth="1"/>
    <col min="14357" max="14357" width="3.125" style="632" customWidth="1"/>
    <col min="14358" max="14358" width="1.875" style="632" customWidth="1"/>
    <col min="14359" max="14360" width="2.25" style="632" customWidth="1"/>
    <col min="14361" max="14361" width="7.25" style="632" customWidth="1"/>
    <col min="14362" max="14596" width="8.875" style="632"/>
    <col min="14597" max="14597" width="2.5" style="632" customWidth="1"/>
    <col min="14598" max="14598" width="2.375" style="632" customWidth="1"/>
    <col min="14599" max="14599" width="1.125" style="632" customWidth="1"/>
    <col min="14600" max="14600" width="22.625" style="632" customWidth="1"/>
    <col min="14601" max="14601" width="1.25" style="632" customWidth="1"/>
    <col min="14602" max="14603" width="11.75" style="632" customWidth="1"/>
    <col min="14604" max="14604" width="1.75" style="632" customWidth="1"/>
    <col min="14605" max="14605" width="6.875" style="632" customWidth="1"/>
    <col min="14606" max="14606" width="4.5" style="632" customWidth="1"/>
    <col min="14607" max="14607" width="3.625" style="632" customWidth="1"/>
    <col min="14608" max="14608" width="0.75" style="632" customWidth="1"/>
    <col min="14609" max="14609" width="3.375" style="632" customWidth="1"/>
    <col min="14610" max="14610" width="3.625" style="632" customWidth="1"/>
    <col min="14611" max="14611" width="3" style="632" customWidth="1"/>
    <col min="14612" max="14612" width="3.625" style="632" customWidth="1"/>
    <col min="14613" max="14613" width="3.125" style="632" customWidth="1"/>
    <col min="14614" max="14614" width="1.875" style="632" customWidth="1"/>
    <col min="14615" max="14616" width="2.25" style="632" customWidth="1"/>
    <col min="14617" max="14617" width="7.25" style="632" customWidth="1"/>
    <col min="14618" max="14852" width="8.875" style="632"/>
    <col min="14853" max="14853" width="2.5" style="632" customWidth="1"/>
    <col min="14854" max="14854" width="2.375" style="632" customWidth="1"/>
    <col min="14855" max="14855" width="1.125" style="632" customWidth="1"/>
    <col min="14856" max="14856" width="22.625" style="632" customWidth="1"/>
    <col min="14857" max="14857" width="1.25" style="632" customWidth="1"/>
    <col min="14858" max="14859" width="11.75" style="632" customWidth="1"/>
    <col min="14860" max="14860" width="1.75" style="632" customWidth="1"/>
    <col min="14861" max="14861" width="6.875" style="632" customWidth="1"/>
    <col min="14862" max="14862" width="4.5" style="632" customWidth="1"/>
    <col min="14863" max="14863" width="3.625" style="632" customWidth="1"/>
    <col min="14864" max="14864" width="0.75" style="632" customWidth="1"/>
    <col min="14865" max="14865" width="3.375" style="632" customWidth="1"/>
    <col min="14866" max="14866" width="3.625" style="632" customWidth="1"/>
    <col min="14867" max="14867" width="3" style="632" customWidth="1"/>
    <col min="14868" max="14868" width="3.625" style="632" customWidth="1"/>
    <col min="14869" max="14869" width="3.125" style="632" customWidth="1"/>
    <col min="14870" max="14870" width="1.875" style="632" customWidth="1"/>
    <col min="14871" max="14872" width="2.25" style="632" customWidth="1"/>
    <col min="14873" max="14873" width="7.25" style="632" customWidth="1"/>
    <col min="14874" max="15108" width="8.875" style="632"/>
    <col min="15109" max="15109" width="2.5" style="632" customWidth="1"/>
    <col min="15110" max="15110" width="2.375" style="632" customWidth="1"/>
    <col min="15111" max="15111" width="1.125" style="632" customWidth="1"/>
    <col min="15112" max="15112" width="22.625" style="632" customWidth="1"/>
    <col min="15113" max="15113" width="1.25" style="632" customWidth="1"/>
    <col min="15114" max="15115" width="11.75" style="632" customWidth="1"/>
    <col min="15116" max="15116" width="1.75" style="632" customWidth="1"/>
    <col min="15117" max="15117" width="6.875" style="632" customWidth="1"/>
    <col min="15118" max="15118" width="4.5" style="632" customWidth="1"/>
    <col min="15119" max="15119" width="3.625" style="632" customWidth="1"/>
    <col min="15120" max="15120" width="0.75" style="632" customWidth="1"/>
    <col min="15121" max="15121" width="3.375" style="632" customWidth="1"/>
    <col min="15122" max="15122" width="3.625" style="632" customWidth="1"/>
    <col min="15123" max="15123" width="3" style="632" customWidth="1"/>
    <col min="15124" max="15124" width="3.625" style="632" customWidth="1"/>
    <col min="15125" max="15125" width="3.125" style="632" customWidth="1"/>
    <col min="15126" max="15126" width="1.875" style="632" customWidth="1"/>
    <col min="15127" max="15128" width="2.25" style="632" customWidth="1"/>
    <col min="15129" max="15129" width="7.25" style="632" customWidth="1"/>
    <col min="15130" max="15364" width="8.875" style="632"/>
    <col min="15365" max="15365" width="2.5" style="632" customWidth="1"/>
    <col min="15366" max="15366" width="2.375" style="632" customWidth="1"/>
    <col min="15367" max="15367" width="1.125" style="632" customWidth="1"/>
    <col min="15368" max="15368" width="22.625" style="632" customWidth="1"/>
    <col min="15369" max="15369" width="1.25" style="632" customWidth="1"/>
    <col min="15370" max="15371" width="11.75" style="632" customWidth="1"/>
    <col min="15372" max="15372" width="1.75" style="632" customWidth="1"/>
    <col min="15373" max="15373" width="6.875" style="632" customWidth="1"/>
    <col min="15374" max="15374" width="4.5" style="632" customWidth="1"/>
    <col min="15375" max="15375" width="3.625" style="632" customWidth="1"/>
    <col min="15376" max="15376" width="0.75" style="632" customWidth="1"/>
    <col min="15377" max="15377" width="3.375" style="632" customWidth="1"/>
    <col min="15378" max="15378" width="3.625" style="632" customWidth="1"/>
    <col min="15379" max="15379" width="3" style="632" customWidth="1"/>
    <col min="15380" max="15380" width="3.625" style="632" customWidth="1"/>
    <col min="15381" max="15381" width="3.125" style="632" customWidth="1"/>
    <col min="15382" max="15382" width="1.875" style="632" customWidth="1"/>
    <col min="15383" max="15384" width="2.25" style="632" customWidth="1"/>
    <col min="15385" max="15385" width="7.25" style="632" customWidth="1"/>
    <col min="15386" max="15620" width="8.875" style="632"/>
    <col min="15621" max="15621" width="2.5" style="632" customWidth="1"/>
    <col min="15622" max="15622" width="2.375" style="632" customWidth="1"/>
    <col min="15623" max="15623" width="1.125" style="632" customWidth="1"/>
    <col min="15624" max="15624" width="22.625" style="632" customWidth="1"/>
    <col min="15625" max="15625" width="1.25" style="632" customWidth="1"/>
    <col min="15626" max="15627" width="11.75" style="632" customWidth="1"/>
    <col min="15628" max="15628" width="1.75" style="632" customWidth="1"/>
    <col min="15629" max="15629" width="6.875" style="632" customWidth="1"/>
    <col min="15630" max="15630" width="4.5" style="632" customWidth="1"/>
    <col min="15631" max="15631" width="3.625" style="632" customWidth="1"/>
    <col min="15632" max="15632" width="0.75" style="632" customWidth="1"/>
    <col min="15633" max="15633" width="3.375" style="632" customWidth="1"/>
    <col min="15634" max="15634" width="3.625" style="632" customWidth="1"/>
    <col min="15635" max="15635" width="3" style="632" customWidth="1"/>
    <col min="15636" max="15636" width="3.625" style="632" customWidth="1"/>
    <col min="15637" max="15637" width="3.125" style="632" customWidth="1"/>
    <col min="15638" max="15638" width="1.875" style="632" customWidth="1"/>
    <col min="15639" max="15640" width="2.25" style="632" customWidth="1"/>
    <col min="15641" max="15641" width="7.25" style="632" customWidth="1"/>
    <col min="15642" max="15876" width="8.875" style="632"/>
    <col min="15877" max="15877" width="2.5" style="632" customWidth="1"/>
    <col min="15878" max="15878" width="2.375" style="632" customWidth="1"/>
    <col min="15879" max="15879" width="1.125" style="632" customWidth="1"/>
    <col min="15880" max="15880" width="22.625" style="632" customWidth="1"/>
    <col min="15881" max="15881" width="1.25" style="632" customWidth="1"/>
    <col min="15882" max="15883" width="11.75" style="632" customWidth="1"/>
    <col min="15884" max="15884" width="1.75" style="632" customWidth="1"/>
    <col min="15885" max="15885" width="6.875" style="632" customWidth="1"/>
    <col min="15886" max="15886" width="4.5" style="632" customWidth="1"/>
    <col min="15887" max="15887" width="3.625" style="632" customWidth="1"/>
    <col min="15888" max="15888" width="0.75" style="632" customWidth="1"/>
    <col min="15889" max="15889" width="3.375" style="632" customWidth="1"/>
    <col min="15890" max="15890" width="3.625" style="632" customWidth="1"/>
    <col min="15891" max="15891" width="3" style="632" customWidth="1"/>
    <col min="15892" max="15892" width="3.625" style="632" customWidth="1"/>
    <col min="15893" max="15893" width="3.125" style="632" customWidth="1"/>
    <col min="15894" max="15894" width="1.875" style="632" customWidth="1"/>
    <col min="15895" max="15896" width="2.25" style="632" customWidth="1"/>
    <col min="15897" max="15897" width="7.25" style="632" customWidth="1"/>
    <col min="15898" max="16132" width="8.875" style="632"/>
    <col min="16133" max="16133" width="2.5" style="632" customWidth="1"/>
    <col min="16134" max="16134" width="2.375" style="632" customWidth="1"/>
    <col min="16135" max="16135" width="1.125" style="632" customWidth="1"/>
    <col min="16136" max="16136" width="22.625" style="632" customWidth="1"/>
    <col min="16137" max="16137" width="1.25" style="632" customWidth="1"/>
    <col min="16138" max="16139" width="11.75" style="632" customWidth="1"/>
    <col min="16140" max="16140" width="1.75" style="632" customWidth="1"/>
    <col min="16141" max="16141" width="6.875" style="632" customWidth="1"/>
    <col min="16142" max="16142" width="4.5" style="632" customWidth="1"/>
    <col min="16143" max="16143" width="3.625" style="632" customWidth="1"/>
    <col min="16144" max="16144" width="0.75" style="632" customWidth="1"/>
    <col min="16145" max="16145" width="3.375" style="632" customWidth="1"/>
    <col min="16146" max="16146" width="3.625" style="632" customWidth="1"/>
    <col min="16147" max="16147" width="3" style="632" customWidth="1"/>
    <col min="16148" max="16148" width="3.625" style="632" customWidth="1"/>
    <col min="16149" max="16149" width="3.125" style="632" customWidth="1"/>
    <col min="16150" max="16150" width="1.875" style="632" customWidth="1"/>
    <col min="16151" max="16152" width="2.25" style="632" customWidth="1"/>
    <col min="16153" max="16153" width="7.25" style="632" customWidth="1"/>
    <col min="16154" max="16352" width="8.875" style="632"/>
    <col min="16353" max="16384" width="8.875" style="632" customWidth="1"/>
  </cols>
  <sheetData>
    <row r="1" spans="2:78" ht="20.25" customHeight="1">
      <c r="B1" s="631" t="s">
        <v>2451</v>
      </c>
    </row>
    <row r="2" spans="2:78" ht="12" customHeight="1">
      <c r="S2" s="634"/>
      <c r="T2" s="634"/>
      <c r="X2" s="634"/>
    </row>
    <row r="3" spans="2:78">
      <c r="R3" s="1058"/>
      <c r="S3" s="1059"/>
      <c r="T3" s="635" t="s">
        <v>2170</v>
      </c>
      <c r="U3" s="316"/>
      <c r="V3" s="635" t="s">
        <v>2171</v>
      </c>
      <c r="W3" s="316"/>
      <c r="X3" s="635" t="s">
        <v>2172</v>
      </c>
      <c r="BX3" s="1" t="s">
        <v>3035</v>
      </c>
      <c r="BY3" s="1">
        <v>1</v>
      </c>
      <c r="BZ3" s="1">
        <v>1</v>
      </c>
    </row>
    <row r="4" spans="2:78">
      <c r="G4" s="668"/>
      <c r="Q4" s="636"/>
      <c r="R4" s="636"/>
      <c r="S4" s="635"/>
      <c r="T4" s="635"/>
      <c r="U4" s="635"/>
      <c r="V4" s="635"/>
      <c r="W4" s="635"/>
      <c r="X4" s="635"/>
      <c r="BX4" s="1" t="s">
        <v>3036</v>
      </c>
      <c r="BY4" s="1">
        <v>2</v>
      </c>
      <c r="BZ4" s="1">
        <v>2</v>
      </c>
    </row>
    <row r="5" spans="2:78" ht="12" customHeight="1">
      <c r="N5" s="632" t="s">
        <v>2184</v>
      </c>
      <c r="T5" s="637"/>
      <c r="U5" s="637"/>
      <c r="V5" s="637"/>
      <c r="W5" s="637"/>
      <c r="X5" s="637"/>
      <c r="BX5" s="1" t="s">
        <v>3037</v>
      </c>
      <c r="BY5" s="1">
        <v>3</v>
      </c>
      <c r="BZ5" s="1">
        <v>3</v>
      </c>
    </row>
    <row r="6" spans="2:78" ht="22.9" customHeight="1">
      <c r="C6" s="632" t="s">
        <v>2173</v>
      </c>
      <c r="N6" s="1766" t="s">
        <v>2185</v>
      </c>
      <c r="O6" s="1767"/>
      <c r="P6" s="1768" t="str">
        <f>IF('共通１ー１（基本情報（１）～（11））'!C6="","",'共通１ー１（基本情報（１）～（11））'!C6)</f>
        <v/>
      </c>
      <c r="Q6" s="1768"/>
      <c r="R6" s="1769" t="str">
        <f>IF('共通１ー１（基本情報（１）～（11））'!C7="","",'共通１ー１（基本情報（１）～（11））'!C7&amp;'共通１ー１（基本情報（１）～（11））'!C8&amp;'共通１ー１（基本情報（１）～（11））'!C9)</f>
        <v/>
      </c>
      <c r="S6" s="1769"/>
      <c r="T6" s="1769"/>
      <c r="U6" s="1769"/>
      <c r="V6" s="1769"/>
      <c r="W6" s="1769"/>
      <c r="X6" s="1769"/>
      <c r="BX6" s="1"/>
      <c r="BY6" s="1">
        <v>4</v>
      </c>
      <c r="BZ6" s="1">
        <v>4</v>
      </c>
    </row>
    <row r="7" spans="2:78" ht="2.4500000000000002" customHeight="1">
      <c r="C7" s="632" t="s">
        <v>2186</v>
      </c>
      <c r="E7" s="631"/>
      <c r="F7" s="631"/>
      <c r="G7" s="631"/>
      <c r="H7" s="631"/>
      <c r="I7" s="631"/>
      <c r="J7" s="631"/>
      <c r="O7" s="631"/>
      <c r="P7" s="639"/>
      <c r="Q7" s="639"/>
      <c r="R7" s="639"/>
      <c r="S7" s="639"/>
      <c r="T7" s="639"/>
      <c r="U7" s="639"/>
      <c r="V7" s="639"/>
      <c r="W7" s="639"/>
      <c r="X7" s="639"/>
      <c r="BX7" s="1"/>
      <c r="BY7" s="1">
        <v>5</v>
      </c>
      <c r="BZ7" s="1">
        <v>5</v>
      </c>
    </row>
    <row r="8" spans="2:78" ht="22.9" customHeight="1">
      <c r="B8" s="632" t="s">
        <v>2187</v>
      </c>
      <c r="C8" s="632" t="s">
        <v>2188</v>
      </c>
      <c r="D8" s="631"/>
      <c r="E8" s="631"/>
      <c r="F8" s="631"/>
      <c r="G8" s="631"/>
      <c r="H8" s="631"/>
      <c r="I8" s="631"/>
      <c r="J8" s="631"/>
      <c r="N8" s="1766" t="s">
        <v>2176</v>
      </c>
      <c r="O8" s="1767"/>
      <c r="P8" s="1768" t="str">
        <f>IF('共通１ー１（基本情報（１）～（11））'!C5="","",'共通１ー１（基本情報（１）～（11））'!C5)</f>
        <v/>
      </c>
      <c r="Q8" s="1769"/>
      <c r="R8" s="1769"/>
      <c r="S8" s="1769"/>
      <c r="T8" s="1769"/>
      <c r="U8" s="1769"/>
      <c r="V8" s="1769"/>
      <c r="W8" s="1769"/>
      <c r="X8" s="1769"/>
      <c r="AB8" s="640"/>
      <c r="AC8" s="640"/>
      <c r="AD8" s="640"/>
      <c r="AE8" s="640"/>
      <c r="AF8" s="640"/>
      <c r="AG8" s="640"/>
      <c r="BX8" s="1"/>
      <c r="BY8" s="1">
        <v>6</v>
      </c>
      <c r="BZ8" s="1">
        <v>6</v>
      </c>
    </row>
    <row r="9" spans="2:78" ht="2.4500000000000002" customHeight="1">
      <c r="D9" s="631"/>
      <c r="E9" s="631"/>
      <c r="F9" s="631"/>
      <c r="G9" s="631"/>
      <c r="H9" s="631"/>
      <c r="I9" s="631"/>
      <c r="J9" s="631"/>
      <c r="O9" s="631"/>
      <c r="P9" s="639"/>
      <c r="Q9" s="639"/>
      <c r="R9" s="639"/>
      <c r="S9" s="639"/>
      <c r="T9" s="639"/>
      <c r="U9" s="639"/>
      <c r="V9" s="639"/>
      <c r="W9" s="639"/>
      <c r="X9" s="639"/>
      <c r="AB9" s="640"/>
      <c r="AC9" s="640"/>
      <c r="AD9" s="640"/>
      <c r="AE9" s="640"/>
      <c r="AF9" s="640"/>
      <c r="AG9" s="640"/>
      <c r="BX9" s="1"/>
      <c r="BY9" s="1">
        <v>7</v>
      </c>
      <c r="BZ9" s="1">
        <v>7</v>
      </c>
    </row>
    <row r="10" spans="2:78" ht="22.9" customHeight="1">
      <c r="D10" s="631"/>
      <c r="E10" s="631"/>
      <c r="F10" s="631"/>
      <c r="G10" s="631"/>
      <c r="H10" s="631"/>
      <c r="I10" s="631"/>
      <c r="J10" s="631"/>
      <c r="N10" s="1770" t="s">
        <v>2120</v>
      </c>
      <c r="O10" s="1771"/>
      <c r="P10" s="1768" t="str">
        <f>IF('共通１ー１（基本情報（１）～（11））'!C10="","",'共通１ー１（基本情報（１）～（11））'!C10)</f>
        <v/>
      </c>
      <c r="Q10" s="1769"/>
      <c r="R10" s="1769"/>
      <c r="S10" s="1769"/>
      <c r="T10" s="1768" t="str">
        <f>IF('共通１ー１（基本情報（１）～（11））'!C11="","",'共通１ー１（基本情報（１）～（11））'!C11)</f>
        <v/>
      </c>
      <c r="U10" s="1769"/>
      <c r="V10" s="1769"/>
      <c r="W10" s="1769"/>
      <c r="X10" s="1769"/>
      <c r="AB10" s="642"/>
      <c r="AC10" s="642"/>
      <c r="AD10" s="642"/>
      <c r="AE10" s="642"/>
      <c r="AF10" s="642"/>
      <c r="AG10" s="642"/>
      <c r="BX10" s="1"/>
      <c r="BY10" s="1">
        <v>8</v>
      </c>
      <c r="BZ10" s="1">
        <v>8</v>
      </c>
    </row>
    <row r="11" spans="2:78" ht="7.15" customHeight="1">
      <c r="O11" s="631"/>
      <c r="P11" s="638"/>
      <c r="Q11" s="638"/>
      <c r="R11" s="638"/>
      <c r="S11" s="638"/>
      <c r="T11" s="638"/>
      <c r="U11" s="638"/>
      <c r="V11" s="638"/>
      <c r="W11" s="638"/>
      <c r="X11" s="638"/>
      <c r="AB11" s="642"/>
      <c r="AC11" s="642"/>
      <c r="AD11" s="642"/>
      <c r="AE11" s="642"/>
      <c r="AF11" s="642"/>
      <c r="AG11" s="642"/>
      <c r="BX11" s="1"/>
      <c r="BY11" s="1">
        <v>9</v>
      </c>
      <c r="BZ11" s="1">
        <v>9</v>
      </c>
    </row>
    <row r="12" spans="2:78" ht="23.45" hidden="1" customHeight="1">
      <c r="D12" s="634"/>
      <c r="N12" s="632" t="s">
        <v>2189</v>
      </c>
      <c r="O12" s="441"/>
      <c r="P12" s="631"/>
      <c r="Q12" s="631"/>
      <c r="R12" s="638"/>
      <c r="S12" s="638"/>
      <c r="T12" s="638"/>
      <c r="U12" s="638"/>
      <c r="V12" s="638"/>
      <c r="W12" s="638"/>
      <c r="X12" s="638"/>
      <c r="AB12" s="642"/>
      <c r="AC12" s="642"/>
      <c r="AD12" s="642"/>
      <c r="AE12" s="642"/>
      <c r="AF12" s="642"/>
      <c r="AG12" s="642"/>
      <c r="BX12" s="1"/>
      <c r="BY12" s="1">
        <v>10</v>
      </c>
      <c r="BZ12" s="1">
        <v>10</v>
      </c>
    </row>
    <row r="13" spans="2:78" ht="2.4500000000000002" hidden="1" customHeight="1">
      <c r="O13" s="631"/>
      <c r="P13" s="643"/>
      <c r="Q13" s="643"/>
      <c r="R13" s="643"/>
      <c r="S13" s="643"/>
      <c r="T13" s="643"/>
      <c r="U13" s="643"/>
      <c r="V13" s="643"/>
      <c r="W13" s="643"/>
      <c r="X13" s="643"/>
      <c r="AB13" s="642"/>
      <c r="AC13" s="642"/>
      <c r="AD13" s="642"/>
      <c r="AE13" s="642"/>
      <c r="AF13" s="642"/>
      <c r="AG13" s="642"/>
      <c r="BX13" s="1"/>
      <c r="BY13" s="1">
        <v>11</v>
      </c>
      <c r="BZ13" s="1">
        <v>11</v>
      </c>
    </row>
    <row r="14" spans="2:78" ht="22.9" hidden="1" customHeight="1">
      <c r="N14" s="1766" t="s">
        <v>2176</v>
      </c>
      <c r="O14" s="1766"/>
      <c r="P14" s="1768"/>
      <c r="Q14" s="1053"/>
      <c r="R14" s="1053"/>
      <c r="S14" s="1053"/>
      <c r="T14" s="1053"/>
      <c r="U14" s="1053"/>
      <c r="V14" s="1053"/>
      <c r="W14" s="1053"/>
      <c r="X14" s="1053"/>
      <c r="AB14" s="642"/>
      <c r="AC14" s="642"/>
      <c r="AD14" s="642"/>
      <c r="AE14" s="642"/>
      <c r="AF14" s="642"/>
      <c r="AG14" s="642"/>
      <c r="AH14" s="644"/>
      <c r="BX14" s="1"/>
      <c r="BY14" s="1">
        <v>12</v>
      </c>
      <c r="BZ14" s="1">
        <v>12</v>
      </c>
    </row>
    <row r="15" spans="2:78" ht="2.4500000000000002" hidden="1" customHeight="1">
      <c r="O15" s="631"/>
      <c r="P15" s="643"/>
      <c r="Q15" s="643"/>
      <c r="R15" s="643"/>
      <c r="S15" s="643"/>
      <c r="T15" s="643"/>
      <c r="U15" s="643"/>
      <c r="V15" s="643"/>
      <c r="W15" s="643"/>
      <c r="X15" s="643"/>
      <c r="AB15" s="644"/>
      <c r="AC15" s="642"/>
      <c r="AD15" s="642"/>
      <c r="AE15" s="642"/>
      <c r="AF15" s="642"/>
      <c r="AG15" s="642"/>
      <c r="BX15" s="1"/>
      <c r="BY15" s="1"/>
      <c r="BZ15" s="1">
        <v>13</v>
      </c>
    </row>
    <row r="16" spans="2:78" ht="22.9" hidden="1" customHeight="1">
      <c r="N16" s="1770" t="s">
        <v>2120</v>
      </c>
      <c r="O16" s="1770"/>
      <c r="P16" s="1768"/>
      <c r="Q16" s="1053"/>
      <c r="R16" s="1053"/>
      <c r="S16" s="1053"/>
      <c r="T16" s="1768"/>
      <c r="U16" s="1053"/>
      <c r="V16" s="1053"/>
      <c r="W16" s="1053"/>
      <c r="X16" s="1053"/>
      <c r="AB16" s="642"/>
      <c r="AC16" s="642"/>
      <c r="AD16" s="642"/>
      <c r="AE16" s="642"/>
      <c r="AF16" s="642"/>
      <c r="AG16" s="642"/>
      <c r="BX16" s="1"/>
      <c r="BY16" s="1"/>
      <c r="BZ16" s="1">
        <v>14</v>
      </c>
    </row>
    <row r="17" spans="2:78" ht="7.15" hidden="1" customHeight="1">
      <c r="O17" s="631"/>
      <c r="P17" s="638"/>
      <c r="Q17" s="638"/>
      <c r="R17" s="638"/>
      <c r="S17" s="638"/>
      <c r="T17" s="638"/>
      <c r="U17" s="638"/>
      <c r="V17" s="638"/>
      <c r="W17" s="638"/>
      <c r="X17" s="638"/>
      <c r="AB17" s="642"/>
      <c r="AC17" s="642"/>
      <c r="AD17" s="642"/>
      <c r="AE17" s="642"/>
      <c r="AF17" s="642"/>
      <c r="AG17" s="642"/>
      <c r="BX17" s="1"/>
      <c r="BY17" s="1"/>
      <c r="BZ17" s="1">
        <v>15</v>
      </c>
    </row>
    <row r="18" spans="2:78" ht="23.45" hidden="1" customHeight="1">
      <c r="D18" s="634"/>
      <c r="N18" s="632" t="s">
        <v>2189</v>
      </c>
      <c r="O18" s="441"/>
      <c r="P18" s="631"/>
      <c r="Q18" s="631"/>
      <c r="R18" s="638"/>
      <c r="S18" s="638"/>
      <c r="T18" s="638"/>
      <c r="U18" s="638"/>
      <c r="V18" s="638"/>
      <c r="W18" s="638"/>
      <c r="X18" s="638"/>
      <c r="AB18" s="642"/>
      <c r="AC18" s="642"/>
      <c r="AD18" s="642"/>
      <c r="AE18" s="642"/>
      <c r="AF18" s="642"/>
      <c r="AG18" s="642"/>
      <c r="BX18" s="1"/>
      <c r="BY18" s="1"/>
      <c r="BZ18" s="1">
        <v>16</v>
      </c>
    </row>
    <row r="19" spans="2:78" ht="2.4500000000000002" hidden="1" customHeight="1">
      <c r="O19" s="631"/>
      <c r="P19" s="643"/>
      <c r="Q19" s="643"/>
      <c r="R19" s="643"/>
      <c r="S19" s="643"/>
      <c r="T19" s="643"/>
      <c r="U19" s="643"/>
      <c r="V19" s="643"/>
      <c r="W19" s="643"/>
      <c r="X19" s="643"/>
      <c r="AB19" s="642"/>
      <c r="AC19" s="642"/>
      <c r="AD19" s="642"/>
      <c r="AE19" s="642"/>
      <c r="AF19" s="642"/>
      <c r="AG19" s="642"/>
      <c r="BX19" s="1"/>
      <c r="BY19" s="1"/>
      <c r="BZ19" s="1">
        <v>17</v>
      </c>
    </row>
    <row r="20" spans="2:78" ht="22.9" hidden="1" customHeight="1">
      <c r="N20" s="1766" t="s">
        <v>2176</v>
      </c>
      <c r="O20" s="1766"/>
      <c r="P20" s="1768"/>
      <c r="Q20" s="1053"/>
      <c r="R20" s="1053"/>
      <c r="S20" s="1053"/>
      <c r="T20" s="1053"/>
      <c r="U20" s="1053"/>
      <c r="V20" s="1053"/>
      <c r="W20" s="1053"/>
      <c r="X20" s="1053"/>
      <c r="AB20" s="642"/>
      <c r="AC20" s="642"/>
      <c r="AD20" s="642"/>
      <c r="AE20" s="642"/>
      <c r="AF20" s="642"/>
      <c r="AG20" s="642"/>
      <c r="AH20" s="644"/>
      <c r="BX20" s="1"/>
      <c r="BY20" s="1"/>
      <c r="BZ20" s="1">
        <v>18</v>
      </c>
    </row>
    <row r="21" spans="2:78" ht="2.4500000000000002" hidden="1" customHeight="1">
      <c r="O21" s="631"/>
      <c r="P21" s="643"/>
      <c r="Q21" s="643"/>
      <c r="R21" s="643"/>
      <c r="S21" s="643"/>
      <c r="T21" s="643"/>
      <c r="U21" s="643"/>
      <c r="V21" s="643"/>
      <c r="W21" s="643"/>
      <c r="X21" s="643"/>
      <c r="AB21" s="644"/>
      <c r="AC21" s="642"/>
      <c r="AD21" s="642"/>
      <c r="AE21" s="642"/>
      <c r="AF21" s="642"/>
      <c r="AG21" s="642"/>
      <c r="BX21" s="1"/>
      <c r="BY21" s="1"/>
      <c r="BZ21" s="1">
        <v>19</v>
      </c>
    </row>
    <row r="22" spans="2:78" ht="22.9" hidden="1" customHeight="1">
      <c r="N22" s="1770" t="s">
        <v>2120</v>
      </c>
      <c r="O22" s="1770"/>
      <c r="P22" s="1768"/>
      <c r="Q22" s="1053"/>
      <c r="R22" s="1053"/>
      <c r="S22" s="1053"/>
      <c r="T22" s="1768"/>
      <c r="U22" s="1053"/>
      <c r="V22" s="1053"/>
      <c r="W22" s="1053"/>
      <c r="X22" s="1053"/>
      <c r="AB22" s="642"/>
      <c r="AC22" s="642"/>
      <c r="AD22" s="642"/>
      <c r="AE22" s="642"/>
      <c r="AF22" s="642"/>
      <c r="AG22" s="642"/>
      <c r="BX22" s="1"/>
      <c r="BY22" s="1"/>
      <c r="BZ22" s="1">
        <v>20</v>
      </c>
    </row>
    <row r="23" spans="2:78" ht="8.4499999999999993" customHeight="1">
      <c r="O23" s="631"/>
      <c r="P23" s="638"/>
      <c r="Q23" s="638"/>
      <c r="R23" s="638"/>
      <c r="S23" s="638"/>
      <c r="T23" s="638"/>
      <c r="U23" s="638"/>
      <c r="V23" s="638"/>
      <c r="W23" s="638"/>
      <c r="X23" s="638"/>
      <c r="AB23" s="642"/>
      <c r="AC23" s="642"/>
      <c r="AD23" s="642"/>
      <c r="AE23" s="642"/>
      <c r="AF23" s="642"/>
      <c r="AG23" s="642"/>
      <c r="BX23" s="1"/>
      <c r="BY23" s="1"/>
      <c r="BZ23" s="1">
        <v>21</v>
      </c>
    </row>
    <row r="24" spans="2:78" ht="22.9" customHeight="1">
      <c r="N24" s="632" t="s">
        <v>2107</v>
      </c>
      <c r="O24" s="441"/>
      <c r="P24" s="631"/>
      <c r="Q24" s="631"/>
      <c r="R24" s="638"/>
      <c r="S24" s="638"/>
      <c r="T24" s="638"/>
      <c r="U24" s="638"/>
      <c r="V24" s="638"/>
      <c r="W24" s="638"/>
      <c r="X24" s="638"/>
      <c r="AB24" s="642"/>
      <c r="AC24" s="642"/>
      <c r="AD24" s="642"/>
      <c r="AE24" s="642"/>
      <c r="AF24" s="642"/>
      <c r="AG24" s="642"/>
      <c r="BX24" s="1"/>
      <c r="BY24" s="1"/>
      <c r="BZ24" s="1">
        <v>22</v>
      </c>
    </row>
    <row r="25" spans="2:78" ht="2.4500000000000002" customHeight="1">
      <c r="O25" s="631"/>
      <c r="P25" s="643"/>
      <c r="Q25" s="643"/>
      <c r="R25" s="643"/>
      <c r="S25" s="643"/>
      <c r="T25" s="643"/>
      <c r="U25" s="643"/>
      <c r="V25" s="643"/>
      <c r="W25" s="643"/>
      <c r="X25" s="643"/>
      <c r="AB25" s="642"/>
      <c r="AC25" s="642"/>
      <c r="AD25" s="642"/>
      <c r="AE25" s="642"/>
      <c r="AF25" s="642"/>
      <c r="AG25" s="642"/>
      <c r="BX25" s="1"/>
      <c r="BY25" s="1"/>
      <c r="BZ25" s="1">
        <v>23</v>
      </c>
    </row>
    <row r="26" spans="2:78" ht="22.9" customHeight="1">
      <c r="N26" s="1766" t="s">
        <v>2176</v>
      </c>
      <c r="O26" s="1766"/>
      <c r="P26" s="1768" t="str">
        <f>IF('共通１ー１（基本情報（１）～（11））'!C59="","",'共通１ー１（基本情報（１）～（11））'!C59)</f>
        <v/>
      </c>
      <c r="Q26" s="1053"/>
      <c r="R26" s="1053"/>
      <c r="S26" s="1053"/>
      <c r="T26" s="1053"/>
      <c r="U26" s="1053"/>
      <c r="V26" s="1053"/>
      <c r="W26" s="1053"/>
      <c r="X26" s="1053"/>
      <c r="AB26" s="642"/>
      <c r="AC26" s="642"/>
      <c r="AD26" s="642"/>
      <c r="AE26" s="642"/>
      <c r="AF26" s="642"/>
      <c r="AG26" s="642"/>
      <c r="BX26" s="1"/>
      <c r="BY26" s="1"/>
      <c r="BZ26" s="1">
        <v>24</v>
      </c>
    </row>
    <row r="27" spans="2:78" ht="2.4500000000000002" customHeight="1">
      <c r="O27" s="631"/>
      <c r="P27" s="639"/>
      <c r="Q27" s="639"/>
      <c r="R27" s="639"/>
      <c r="S27" s="639"/>
      <c r="T27" s="639"/>
      <c r="U27" s="639"/>
      <c r="V27" s="639"/>
      <c r="W27" s="639"/>
      <c r="X27" s="639"/>
      <c r="AB27" s="644"/>
      <c r="AC27" s="642"/>
      <c r="AD27" s="642"/>
      <c r="AE27" s="642"/>
      <c r="AF27" s="642"/>
      <c r="AG27" s="642"/>
      <c r="BX27" s="1"/>
      <c r="BY27" s="1"/>
      <c r="BZ27" s="1">
        <v>25</v>
      </c>
    </row>
    <row r="28" spans="2:78" ht="22.9" customHeight="1">
      <c r="N28" s="1770" t="s">
        <v>2120</v>
      </c>
      <c r="O28" s="1770"/>
      <c r="P28" s="1768" t="str">
        <f>IF('共通１ー１（基本情報（１）～（11））'!C64="","",'共通１ー１（基本情報（１）～（11））'!C64)</f>
        <v/>
      </c>
      <c r="Q28" s="1053"/>
      <c r="R28" s="1053"/>
      <c r="S28" s="1053"/>
      <c r="T28" s="1768" t="str">
        <f>IF('共通１ー１（基本情報（１）～（11））'!C65="","",'共通１ー１（基本情報（１）～（11））'!C65)</f>
        <v/>
      </c>
      <c r="U28" s="1053"/>
      <c r="V28" s="1053"/>
      <c r="W28" s="1053"/>
      <c r="X28" s="1053"/>
      <c r="AB28" s="642"/>
      <c r="AC28" s="642"/>
      <c r="AD28" s="642"/>
      <c r="AE28" s="642"/>
      <c r="AF28" s="642"/>
      <c r="AG28" s="642"/>
      <c r="BX28" s="1"/>
      <c r="BY28" s="1"/>
      <c r="BZ28" s="1">
        <v>26</v>
      </c>
    </row>
    <row r="29" spans="2:78" ht="13.5" customHeight="1">
      <c r="AB29" s="645"/>
      <c r="AC29" s="645"/>
      <c r="AD29" s="645"/>
      <c r="AE29" s="645"/>
      <c r="AF29" s="645"/>
      <c r="AG29" s="645"/>
      <c r="BX29" s="1"/>
      <c r="BY29" s="1"/>
      <c r="BZ29" s="1">
        <v>27</v>
      </c>
    </row>
    <row r="30" spans="2:78" ht="25.5">
      <c r="C30" s="1752" t="s">
        <v>2190</v>
      </c>
      <c r="D30" s="1752"/>
      <c r="E30" s="1752"/>
      <c r="F30" s="1752"/>
      <c r="G30" s="1752"/>
      <c r="H30" s="1752"/>
      <c r="I30" s="1752"/>
      <c r="J30" s="1752"/>
      <c r="K30" s="1752"/>
      <c r="L30" s="1752"/>
      <c r="M30" s="1752"/>
      <c r="N30" s="1752"/>
      <c r="O30" s="1752"/>
      <c r="P30" s="1752"/>
      <c r="Q30" s="1752"/>
      <c r="R30" s="1752"/>
      <c r="S30" s="1752"/>
      <c r="T30" s="1752"/>
      <c r="U30" s="1752"/>
      <c r="V30" s="1752"/>
      <c r="W30" s="1752"/>
      <c r="X30" s="1752"/>
      <c r="AB30" s="645"/>
      <c r="AC30" s="645"/>
      <c r="AD30" s="645"/>
      <c r="AE30" s="645"/>
      <c r="AF30" s="645"/>
      <c r="AG30" s="645"/>
      <c r="BX30" s="1"/>
      <c r="BY30" s="1"/>
      <c r="BZ30" s="1">
        <v>28</v>
      </c>
    </row>
    <row r="31" spans="2:78" ht="18" customHeight="1">
      <c r="BX31" s="1"/>
      <c r="BY31" s="1"/>
      <c r="BZ31" s="1">
        <v>29</v>
      </c>
    </row>
    <row r="32" spans="2:78" ht="18" customHeight="1">
      <c r="B32" s="631"/>
      <c r="C32" s="631"/>
      <c r="D32" s="1757"/>
      <c r="E32" s="1758"/>
      <c r="F32" s="643" t="s">
        <v>2170</v>
      </c>
      <c r="G32" s="154"/>
      <c r="H32" s="643" t="s">
        <v>2171</v>
      </c>
      <c r="I32" s="154"/>
      <c r="J32" s="643" t="s">
        <v>2177</v>
      </c>
      <c r="K32" s="1753"/>
      <c r="L32" s="1753"/>
      <c r="M32" s="1754" t="s">
        <v>2178</v>
      </c>
      <c r="N32" s="1754"/>
      <c r="O32" s="1754"/>
      <c r="P32" s="1753"/>
      <c r="Q32" s="1753"/>
      <c r="R32" s="1755" t="s">
        <v>2179</v>
      </c>
      <c r="S32" s="1755"/>
      <c r="T32" s="1755"/>
      <c r="U32" s="1755"/>
      <c r="V32" s="1755"/>
      <c r="W32" s="1755"/>
      <c r="X32" s="1755"/>
      <c r="Y32" s="638"/>
      <c r="AB32" s="644"/>
      <c r="BX32" s="1"/>
      <c r="BY32" s="1"/>
      <c r="BZ32" s="1">
        <v>30</v>
      </c>
    </row>
    <row r="33" spans="3:78" ht="48" customHeight="1">
      <c r="C33" s="1756" t="s">
        <v>3039</v>
      </c>
      <c r="D33" s="1756"/>
      <c r="E33" s="1756"/>
      <c r="F33" s="1756"/>
      <c r="G33" s="1756"/>
      <c r="H33" s="1756"/>
      <c r="I33" s="1756"/>
      <c r="J33" s="1756"/>
      <c r="K33" s="1756"/>
      <c r="L33" s="1756"/>
      <c r="M33" s="1756"/>
      <c r="N33" s="1756"/>
      <c r="O33" s="1756"/>
      <c r="P33" s="1756"/>
      <c r="Q33" s="1756"/>
      <c r="R33" s="1756"/>
      <c r="S33" s="1756"/>
      <c r="T33" s="1756"/>
      <c r="U33" s="1756"/>
      <c r="V33" s="1756"/>
      <c r="W33" s="1756"/>
      <c r="X33" s="1756"/>
      <c r="BX33" s="1"/>
      <c r="BY33" s="1"/>
      <c r="BZ33" s="1">
        <v>31</v>
      </c>
    </row>
    <row r="34" spans="3:78" ht="15.6" customHeight="1">
      <c r="C34" s="1761" t="s">
        <v>2381</v>
      </c>
      <c r="D34" s="1761"/>
      <c r="E34" s="1761"/>
      <c r="F34" s="1761"/>
      <c r="G34" s="1761"/>
      <c r="H34" s="1761"/>
      <c r="I34" s="1761"/>
      <c r="J34" s="1761"/>
      <c r="K34" s="1761"/>
      <c r="L34" s="1761"/>
      <c r="M34" s="1761"/>
      <c r="N34" s="1761"/>
      <c r="O34" s="1761"/>
      <c r="P34" s="1761"/>
      <c r="Q34" s="1761"/>
      <c r="R34" s="1761"/>
      <c r="S34" s="1761"/>
      <c r="T34" s="1761"/>
      <c r="U34" s="1761"/>
      <c r="V34" s="1761"/>
      <c r="W34" s="1761"/>
      <c r="X34" s="1761"/>
      <c r="BA34" s="647"/>
    </row>
    <row r="35" spans="3:78" ht="30" customHeight="1">
      <c r="C35" s="648"/>
      <c r="D35" s="1762" t="s">
        <v>2459</v>
      </c>
      <c r="E35" s="1747"/>
      <c r="F35" s="1747"/>
      <c r="G35" s="1747"/>
      <c r="H35" s="1747"/>
      <c r="I35" s="1747"/>
      <c r="J35" s="1748"/>
      <c r="K35" s="650"/>
      <c r="L35" s="1772"/>
      <c r="M35" s="1772"/>
      <c r="N35" s="1772"/>
      <c r="O35" s="1772"/>
      <c r="P35" s="1772"/>
      <c r="Q35" s="1772"/>
      <c r="R35" s="1772"/>
      <c r="S35" s="1772"/>
      <c r="T35" s="1772"/>
      <c r="U35" s="1772"/>
      <c r="V35" s="1772"/>
      <c r="W35" s="1772"/>
      <c r="X35" s="1773"/>
      <c r="AA35" s="632"/>
    </row>
    <row r="36" spans="3:78" ht="21" customHeight="1">
      <c r="C36" s="651"/>
      <c r="D36" s="1763" t="s">
        <v>2444</v>
      </c>
      <c r="E36" s="1763"/>
      <c r="F36" s="1763"/>
      <c r="G36" s="1763"/>
      <c r="H36" s="1763"/>
      <c r="I36" s="1763"/>
      <c r="J36" s="1764"/>
      <c r="K36" s="631"/>
      <c r="L36" s="653"/>
      <c r="M36" s="1765"/>
      <c r="N36" s="1765"/>
      <c r="O36" s="1765"/>
      <c r="P36" s="1765"/>
      <c r="Q36" s="654"/>
      <c r="R36" s="654"/>
      <c r="S36" s="654"/>
      <c r="T36" s="654"/>
      <c r="U36" s="654"/>
      <c r="V36" s="654"/>
      <c r="W36" s="654"/>
      <c r="X36" s="655"/>
      <c r="AA36" s="632"/>
    </row>
    <row r="37" spans="3:78" ht="22.15" customHeight="1">
      <c r="C37" s="648"/>
      <c r="D37" s="1747" t="s">
        <v>2191</v>
      </c>
      <c r="E37" s="1747"/>
      <c r="F37" s="1747"/>
      <c r="G37" s="1747"/>
      <c r="H37" s="1747"/>
      <c r="I37" s="1747"/>
      <c r="J37" s="1748"/>
      <c r="K37" s="648"/>
      <c r="L37" s="1759"/>
      <c r="M37" s="1759"/>
      <c r="N37" s="1760"/>
      <c r="O37" s="656" t="s">
        <v>2119</v>
      </c>
      <c r="P37" s="36"/>
      <c r="Q37" s="657" t="s">
        <v>2182</v>
      </c>
      <c r="R37" s="36"/>
      <c r="S37" s="656" t="s">
        <v>2183</v>
      </c>
      <c r="T37" s="658"/>
      <c r="U37" s="658"/>
      <c r="V37" s="658"/>
      <c r="W37" s="658"/>
      <c r="X37" s="659"/>
    </row>
    <row r="38" spans="3:78" ht="72" customHeight="1">
      <c r="C38" s="648"/>
      <c r="D38" s="1747" t="s">
        <v>2192</v>
      </c>
      <c r="E38" s="1747"/>
      <c r="F38" s="1747"/>
      <c r="G38" s="1747"/>
      <c r="H38" s="1747"/>
      <c r="I38" s="1747"/>
      <c r="J38" s="1748"/>
      <c r="K38" s="650"/>
      <c r="L38" s="1749"/>
      <c r="M38" s="1749"/>
      <c r="N38" s="1749"/>
      <c r="O38" s="1749"/>
      <c r="P38" s="1749"/>
      <c r="Q38" s="1749"/>
      <c r="R38" s="1749"/>
      <c r="S38" s="1749"/>
      <c r="T38" s="1749"/>
      <c r="U38" s="1749"/>
      <c r="V38" s="1749"/>
      <c r="W38" s="1749"/>
      <c r="X38" s="1750"/>
    </row>
    <row r="39" spans="3:78" ht="5.25" customHeight="1">
      <c r="C39" s="660"/>
      <c r="D39" s="1751"/>
      <c r="E39" s="1751"/>
      <c r="F39" s="1751"/>
      <c r="G39" s="1751"/>
      <c r="H39" s="1751"/>
      <c r="I39" s="1751"/>
      <c r="J39" s="1751"/>
      <c r="K39" s="661"/>
      <c r="L39" s="661"/>
      <c r="M39" s="661"/>
      <c r="N39" s="661"/>
      <c r="O39" s="661"/>
      <c r="P39" s="661"/>
      <c r="Q39" s="661"/>
      <c r="R39" s="661"/>
      <c r="S39" s="661"/>
      <c r="T39" s="661"/>
      <c r="U39" s="661"/>
      <c r="V39" s="661"/>
      <c r="W39" s="661"/>
      <c r="X39" s="661"/>
    </row>
    <row r="40" spans="3:78" ht="13.5" customHeight="1">
      <c r="T40" s="634"/>
      <c r="X40" s="662"/>
    </row>
  </sheetData>
  <sheetProtection algorithmName="SHA-512" hashValue="8te8QtN5js+QTIXMokUmIdCkBD7DICwqiY8q4xcS4ECLN01a+3by14UhDL4LFosvVMnM037O4WDGzmZ9tH27ag==" saltValue="C7/mSqzHA+91rO5tT2gEFA==" spinCount="100000" sheet="1" formatCells="0" selectLockedCells="1"/>
  <mergeCells count="41">
    <mergeCell ref="L35:X35"/>
    <mergeCell ref="N20:O20"/>
    <mergeCell ref="P20:X20"/>
    <mergeCell ref="N22:O22"/>
    <mergeCell ref="P22:S22"/>
    <mergeCell ref="T22:X22"/>
    <mergeCell ref="N26:O26"/>
    <mergeCell ref="P26:X26"/>
    <mergeCell ref="N28:O28"/>
    <mergeCell ref="P28:S28"/>
    <mergeCell ref="T28:X28"/>
    <mergeCell ref="N10:O10"/>
    <mergeCell ref="P10:S10"/>
    <mergeCell ref="T10:X10"/>
    <mergeCell ref="P16:S16"/>
    <mergeCell ref="T16:X16"/>
    <mergeCell ref="N14:O14"/>
    <mergeCell ref="P14:X14"/>
    <mergeCell ref="N16:O16"/>
    <mergeCell ref="N6:O6"/>
    <mergeCell ref="N8:O8"/>
    <mergeCell ref="P8:X8"/>
    <mergeCell ref="R3:S3"/>
    <mergeCell ref="P6:Q6"/>
    <mergeCell ref="R6:X6"/>
    <mergeCell ref="D38:J38"/>
    <mergeCell ref="L38:X38"/>
    <mergeCell ref="D39:J39"/>
    <mergeCell ref="D37:J37"/>
    <mergeCell ref="C30:X30"/>
    <mergeCell ref="K32:L32"/>
    <mergeCell ref="M32:O32"/>
    <mergeCell ref="P32:Q32"/>
    <mergeCell ref="R32:X32"/>
    <mergeCell ref="C33:X33"/>
    <mergeCell ref="D32:E32"/>
    <mergeCell ref="L37:N37"/>
    <mergeCell ref="C34:X34"/>
    <mergeCell ref="D35:J35"/>
    <mergeCell ref="D36:J36"/>
    <mergeCell ref="M36:P36"/>
  </mergeCells>
  <phoneticPr fontId="67"/>
  <dataValidations count="3">
    <dataValidation type="list" allowBlank="1" showInputMessage="1" showErrorMessage="1" sqref="R3:S3" xr:uid="{FFFDF9A4-1BEF-41E6-B75F-4194E5A68022}">
      <formula1>$BX$3:$BX$5</formula1>
    </dataValidation>
    <dataValidation type="list" allowBlank="1" showInputMessage="1" showErrorMessage="1" sqref="U3" xr:uid="{E4859544-AB43-4868-BD11-644EEF99748C}">
      <formula1>$BY$3:$BY$14</formula1>
    </dataValidation>
    <dataValidation type="list" allowBlank="1" showInputMessage="1" showErrorMessage="1" sqref="W3" xr:uid="{7F5F9597-92E3-4F0B-A9CE-A05A3515F365}">
      <formula1>$BZ$3:$BZ$33</formula1>
    </dataValidation>
  </dataValidations>
  <pageMargins left="0.70866141732283472" right="0.70866141732283472" top="0.74803149606299213" bottom="0.74803149606299213" header="0.31496062992125984" footer="0.31496062992125984"/>
  <pageSetup paperSize="9" scale="97" orientation="portrait" blackAndWhite="1" r:id="rId1"/>
  <ignoredErrors>
    <ignoredError sqref="P6:X10 P26:X28" unlockedFormula="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5">
    <tabColor rgb="FFFFFF00"/>
  </sheetPr>
  <dimension ref="B1:BZ58"/>
  <sheetViews>
    <sheetView view="pageBreakPreview" zoomScale="115" zoomScaleNormal="100" zoomScaleSheetLayoutView="115" workbookViewId="0">
      <selection activeCell="K3" sqref="K3:L3"/>
    </sheetView>
  </sheetViews>
  <sheetFormatPr defaultRowHeight="13.5"/>
  <cols>
    <col min="1" max="1" width="2.125" style="632" customWidth="1"/>
    <col min="2" max="2" width="2.375" style="632" customWidth="1"/>
    <col min="3" max="3" width="1.125" style="632" customWidth="1"/>
    <col min="4" max="4" width="4.5" style="632" customWidth="1"/>
    <col min="5" max="5" width="4" style="632" customWidth="1"/>
    <col min="6" max="6" width="2.625" style="632" customWidth="1"/>
    <col min="7" max="7" width="3.625" style="632" customWidth="1"/>
    <col min="8" max="8" width="2.625" style="632" customWidth="1"/>
    <col min="9" max="9" width="3.625" style="632" customWidth="1"/>
    <col min="10" max="10" width="4.625" style="632" customWidth="1"/>
    <col min="11" max="11" width="2.25" style="632" customWidth="1"/>
    <col min="12" max="12" width="3.125" style="632" customWidth="1"/>
    <col min="13" max="13" width="4.375" style="632" customWidth="1"/>
    <col min="14" max="15" width="4.5" style="632" customWidth="1"/>
    <col min="16" max="16" width="3.625" style="632" customWidth="1"/>
    <col min="17" max="17" width="4.625" style="632" customWidth="1"/>
    <col min="18" max="20" width="3.625" style="632" customWidth="1"/>
    <col min="21" max="24" width="3.625" style="633" customWidth="1"/>
    <col min="25" max="25" width="2.25" style="633" customWidth="1"/>
    <col min="26" max="27" width="2.125" style="633" customWidth="1"/>
    <col min="28" max="28" width="7.25" style="632" hidden="1" customWidth="1"/>
    <col min="29" max="50" width="0" style="632" hidden="1" customWidth="1"/>
    <col min="51" max="75" width="8.875" style="632"/>
    <col min="76" max="78" width="0" style="632" hidden="1" customWidth="1"/>
    <col min="79" max="256" width="8.875" style="632"/>
    <col min="257" max="257" width="2.5" style="632" customWidth="1"/>
    <col min="258" max="258" width="2.375" style="632" customWidth="1"/>
    <col min="259" max="259" width="1.125" style="632" customWidth="1"/>
    <col min="260" max="260" width="22.625" style="632" customWidth="1"/>
    <col min="261" max="261" width="1.25" style="632" customWidth="1"/>
    <col min="262" max="263" width="11.75" style="632" customWidth="1"/>
    <col min="264" max="264" width="1.75" style="632" customWidth="1"/>
    <col min="265" max="265" width="6.875" style="632" customWidth="1"/>
    <col min="266" max="266" width="4.5" style="632" customWidth="1"/>
    <col min="267" max="267" width="3.625" style="632" customWidth="1"/>
    <col min="268" max="268" width="0.75" style="632" customWidth="1"/>
    <col min="269" max="269" width="3.375" style="632" customWidth="1"/>
    <col min="270" max="270" width="3.625" style="632" customWidth="1"/>
    <col min="271" max="271" width="3" style="632" customWidth="1"/>
    <col min="272" max="272" width="3.625" style="632" customWidth="1"/>
    <col min="273" max="273" width="3.125" style="632" customWidth="1"/>
    <col min="274" max="274" width="1.875" style="632" customWidth="1"/>
    <col min="275" max="276" width="2.25" style="632" customWidth="1"/>
    <col min="277" max="277" width="7.25" style="632" customWidth="1"/>
    <col min="278" max="512" width="8.875" style="632"/>
    <col min="513" max="513" width="2.5" style="632" customWidth="1"/>
    <col min="514" max="514" width="2.375" style="632" customWidth="1"/>
    <col min="515" max="515" width="1.125" style="632" customWidth="1"/>
    <col min="516" max="516" width="22.625" style="632" customWidth="1"/>
    <col min="517" max="517" width="1.25" style="632" customWidth="1"/>
    <col min="518" max="519" width="11.75" style="632" customWidth="1"/>
    <col min="520" max="520" width="1.75" style="632" customWidth="1"/>
    <col min="521" max="521" width="6.875" style="632" customWidth="1"/>
    <col min="522" max="522" width="4.5" style="632" customWidth="1"/>
    <col min="523" max="523" width="3.625" style="632" customWidth="1"/>
    <col min="524" max="524" width="0.75" style="632" customWidth="1"/>
    <col min="525" max="525" width="3.375" style="632" customWidth="1"/>
    <col min="526" max="526" width="3.625" style="632" customWidth="1"/>
    <col min="527" max="527" width="3" style="632" customWidth="1"/>
    <col min="528" max="528" width="3.625" style="632" customWidth="1"/>
    <col min="529" max="529" width="3.125" style="632" customWidth="1"/>
    <col min="530" max="530" width="1.875" style="632" customWidth="1"/>
    <col min="531" max="532" width="2.25" style="632" customWidth="1"/>
    <col min="533" max="533" width="7.25" style="632" customWidth="1"/>
    <col min="534" max="768" width="8.875" style="632"/>
    <col min="769" max="769" width="2.5" style="632" customWidth="1"/>
    <col min="770" max="770" width="2.375" style="632" customWidth="1"/>
    <col min="771" max="771" width="1.125" style="632" customWidth="1"/>
    <col min="772" max="772" width="22.625" style="632" customWidth="1"/>
    <col min="773" max="773" width="1.25" style="632" customWidth="1"/>
    <col min="774" max="775" width="11.75" style="632" customWidth="1"/>
    <col min="776" max="776" width="1.75" style="632" customWidth="1"/>
    <col min="777" max="777" width="6.875" style="632" customWidth="1"/>
    <col min="778" max="778" width="4.5" style="632" customWidth="1"/>
    <col min="779" max="779" width="3.625" style="632" customWidth="1"/>
    <col min="780" max="780" width="0.75" style="632" customWidth="1"/>
    <col min="781" max="781" width="3.375" style="632" customWidth="1"/>
    <col min="782" max="782" width="3.625" style="632" customWidth="1"/>
    <col min="783" max="783" width="3" style="632" customWidth="1"/>
    <col min="784" max="784" width="3.625" style="632" customWidth="1"/>
    <col min="785" max="785" width="3.125" style="632" customWidth="1"/>
    <col min="786" max="786" width="1.875" style="632" customWidth="1"/>
    <col min="787" max="788" width="2.25" style="632" customWidth="1"/>
    <col min="789" max="789" width="7.25" style="632" customWidth="1"/>
    <col min="790" max="1024" width="8.875" style="632"/>
    <col min="1025" max="1025" width="2.5" style="632" customWidth="1"/>
    <col min="1026" max="1026" width="2.375" style="632" customWidth="1"/>
    <col min="1027" max="1027" width="1.125" style="632" customWidth="1"/>
    <col min="1028" max="1028" width="22.625" style="632" customWidth="1"/>
    <col min="1029" max="1029" width="1.25" style="632" customWidth="1"/>
    <col min="1030" max="1031" width="11.75" style="632" customWidth="1"/>
    <col min="1032" max="1032" width="1.75" style="632" customWidth="1"/>
    <col min="1033" max="1033" width="6.875" style="632" customWidth="1"/>
    <col min="1034" max="1034" width="4.5" style="632" customWidth="1"/>
    <col min="1035" max="1035" width="3.625" style="632" customWidth="1"/>
    <col min="1036" max="1036" width="0.75" style="632" customWidth="1"/>
    <col min="1037" max="1037" width="3.375" style="632" customWidth="1"/>
    <col min="1038" max="1038" width="3.625" style="632" customWidth="1"/>
    <col min="1039" max="1039" width="3" style="632" customWidth="1"/>
    <col min="1040" max="1040" width="3.625" style="632" customWidth="1"/>
    <col min="1041" max="1041" width="3.125" style="632" customWidth="1"/>
    <col min="1042" max="1042" width="1.875" style="632" customWidth="1"/>
    <col min="1043" max="1044" width="2.25" style="632" customWidth="1"/>
    <col min="1045" max="1045" width="7.25" style="632" customWidth="1"/>
    <col min="1046" max="1280" width="8.875" style="632"/>
    <col min="1281" max="1281" width="2.5" style="632" customWidth="1"/>
    <col min="1282" max="1282" width="2.375" style="632" customWidth="1"/>
    <col min="1283" max="1283" width="1.125" style="632" customWidth="1"/>
    <col min="1284" max="1284" width="22.625" style="632" customWidth="1"/>
    <col min="1285" max="1285" width="1.25" style="632" customWidth="1"/>
    <col min="1286" max="1287" width="11.75" style="632" customWidth="1"/>
    <col min="1288" max="1288" width="1.75" style="632" customWidth="1"/>
    <col min="1289" max="1289" width="6.875" style="632" customWidth="1"/>
    <col min="1290" max="1290" width="4.5" style="632" customWidth="1"/>
    <col min="1291" max="1291" width="3.625" style="632" customWidth="1"/>
    <col min="1292" max="1292" width="0.75" style="632" customWidth="1"/>
    <col min="1293" max="1293" width="3.375" style="632" customWidth="1"/>
    <col min="1294" max="1294" width="3.625" style="632" customWidth="1"/>
    <col min="1295" max="1295" width="3" style="632" customWidth="1"/>
    <col min="1296" max="1296" width="3.625" style="632" customWidth="1"/>
    <col min="1297" max="1297" width="3.125" style="632" customWidth="1"/>
    <col min="1298" max="1298" width="1.875" style="632" customWidth="1"/>
    <col min="1299" max="1300" width="2.25" style="632" customWidth="1"/>
    <col min="1301" max="1301" width="7.25" style="632" customWidth="1"/>
    <col min="1302" max="1536" width="8.875" style="632"/>
    <col min="1537" max="1537" width="2.5" style="632" customWidth="1"/>
    <col min="1538" max="1538" width="2.375" style="632" customWidth="1"/>
    <col min="1539" max="1539" width="1.125" style="632" customWidth="1"/>
    <col min="1540" max="1540" width="22.625" style="632" customWidth="1"/>
    <col min="1541" max="1541" width="1.25" style="632" customWidth="1"/>
    <col min="1542" max="1543" width="11.75" style="632" customWidth="1"/>
    <col min="1544" max="1544" width="1.75" style="632" customWidth="1"/>
    <col min="1545" max="1545" width="6.875" style="632" customWidth="1"/>
    <col min="1546" max="1546" width="4.5" style="632" customWidth="1"/>
    <col min="1547" max="1547" width="3.625" style="632" customWidth="1"/>
    <col min="1548" max="1548" width="0.75" style="632" customWidth="1"/>
    <col min="1549" max="1549" width="3.375" style="632" customWidth="1"/>
    <col min="1550" max="1550" width="3.625" style="632" customWidth="1"/>
    <col min="1551" max="1551" width="3" style="632" customWidth="1"/>
    <col min="1552" max="1552" width="3.625" style="632" customWidth="1"/>
    <col min="1553" max="1553" width="3.125" style="632" customWidth="1"/>
    <col min="1554" max="1554" width="1.875" style="632" customWidth="1"/>
    <col min="1555" max="1556" width="2.25" style="632" customWidth="1"/>
    <col min="1557" max="1557" width="7.25" style="632" customWidth="1"/>
    <col min="1558" max="1792" width="8.875" style="632"/>
    <col min="1793" max="1793" width="2.5" style="632" customWidth="1"/>
    <col min="1794" max="1794" width="2.375" style="632" customWidth="1"/>
    <col min="1795" max="1795" width="1.125" style="632" customWidth="1"/>
    <col min="1796" max="1796" width="22.625" style="632" customWidth="1"/>
    <col min="1797" max="1797" width="1.25" style="632" customWidth="1"/>
    <col min="1798" max="1799" width="11.75" style="632" customWidth="1"/>
    <col min="1800" max="1800" width="1.75" style="632" customWidth="1"/>
    <col min="1801" max="1801" width="6.875" style="632" customWidth="1"/>
    <col min="1802" max="1802" width="4.5" style="632" customWidth="1"/>
    <col min="1803" max="1803" width="3.625" style="632" customWidth="1"/>
    <col min="1804" max="1804" width="0.75" style="632" customWidth="1"/>
    <col min="1805" max="1805" width="3.375" style="632" customWidth="1"/>
    <col min="1806" max="1806" width="3.625" style="632" customWidth="1"/>
    <col min="1807" max="1807" width="3" style="632" customWidth="1"/>
    <col min="1808" max="1808" width="3.625" style="632" customWidth="1"/>
    <col min="1809" max="1809" width="3.125" style="632" customWidth="1"/>
    <col min="1810" max="1810" width="1.875" style="632" customWidth="1"/>
    <col min="1811" max="1812" width="2.25" style="632" customWidth="1"/>
    <col min="1813" max="1813" width="7.25" style="632" customWidth="1"/>
    <col min="1814" max="2048" width="8.875" style="632"/>
    <col min="2049" max="2049" width="2.5" style="632" customWidth="1"/>
    <col min="2050" max="2050" width="2.375" style="632" customWidth="1"/>
    <col min="2051" max="2051" width="1.125" style="632" customWidth="1"/>
    <col min="2052" max="2052" width="22.625" style="632" customWidth="1"/>
    <col min="2053" max="2053" width="1.25" style="632" customWidth="1"/>
    <col min="2054" max="2055" width="11.75" style="632" customWidth="1"/>
    <col min="2056" max="2056" width="1.75" style="632" customWidth="1"/>
    <col min="2057" max="2057" width="6.875" style="632" customWidth="1"/>
    <col min="2058" max="2058" width="4.5" style="632" customWidth="1"/>
    <col min="2059" max="2059" width="3.625" style="632" customWidth="1"/>
    <col min="2060" max="2060" width="0.75" style="632" customWidth="1"/>
    <col min="2061" max="2061" width="3.375" style="632" customWidth="1"/>
    <col min="2062" max="2062" width="3.625" style="632" customWidth="1"/>
    <col min="2063" max="2063" width="3" style="632" customWidth="1"/>
    <col min="2064" max="2064" width="3.625" style="632" customWidth="1"/>
    <col min="2065" max="2065" width="3.125" style="632" customWidth="1"/>
    <col min="2066" max="2066" width="1.875" style="632" customWidth="1"/>
    <col min="2067" max="2068" width="2.25" style="632" customWidth="1"/>
    <col min="2069" max="2069" width="7.25" style="632" customWidth="1"/>
    <col min="2070" max="2304" width="8.875" style="632"/>
    <col min="2305" max="2305" width="2.5" style="632" customWidth="1"/>
    <col min="2306" max="2306" width="2.375" style="632" customWidth="1"/>
    <col min="2307" max="2307" width="1.125" style="632" customWidth="1"/>
    <col min="2308" max="2308" width="22.625" style="632" customWidth="1"/>
    <col min="2309" max="2309" width="1.25" style="632" customWidth="1"/>
    <col min="2310" max="2311" width="11.75" style="632" customWidth="1"/>
    <col min="2312" max="2312" width="1.75" style="632" customWidth="1"/>
    <col min="2313" max="2313" width="6.875" style="632" customWidth="1"/>
    <col min="2314" max="2314" width="4.5" style="632" customWidth="1"/>
    <col min="2315" max="2315" width="3.625" style="632" customWidth="1"/>
    <col min="2316" max="2316" width="0.75" style="632" customWidth="1"/>
    <col min="2317" max="2317" width="3.375" style="632" customWidth="1"/>
    <col min="2318" max="2318" width="3.625" style="632" customWidth="1"/>
    <col min="2319" max="2319" width="3" style="632" customWidth="1"/>
    <col min="2320" max="2320" width="3.625" style="632" customWidth="1"/>
    <col min="2321" max="2321" width="3.125" style="632" customWidth="1"/>
    <col min="2322" max="2322" width="1.875" style="632" customWidth="1"/>
    <col min="2323" max="2324" width="2.25" style="632" customWidth="1"/>
    <col min="2325" max="2325" width="7.25" style="632" customWidth="1"/>
    <col min="2326" max="2560" width="8.875" style="632"/>
    <col min="2561" max="2561" width="2.5" style="632" customWidth="1"/>
    <col min="2562" max="2562" width="2.375" style="632" customWidth="1"/>
    <col min="2563" max="2563" width="1.125" style="632" customWidth="1"/>
    <col min="2564" max="2564" width="22.625" style="632" customWidth="1"/>
    <col min="2565" max="2565" width="1.25" style="632" customWidth="1"/>
    <col min="2566" max="2567" width="11.75" style="632" customWidth="1"/>
    <col min="2568" max="2568" width="1.75" style="632" customWidth="1"/>
    <col min="2569" max="2569" width="6.875" style="632" customWidth="1"/>
    <col min="2570" max="2570" width="4.5" style="632" customWidth="1"/>
    <col min="2571" max="2571" width="3.625" style="632" customWidth="1"/>
    <col min="2572" max="2572" width="0.75" style="632" customWidth="1"/>
    <col min="2573" max="2573" width="3.375" style="632" customWidth="1"/>
    <col min="2574" max="2574" width="3.625" style="632" customWidth="1"/>
    <col min="2575" max="2575" width="3" style="632" customWidth="1"/>
    <col min="2576" max="2576" width="3.625" style="632" customWidth="1"/>
    <col min="2577" max="2577" width="3.125" style="632" customWidth="1"/>
    <col min="2578" max="2578" width="1.875" style="632" customWidth="1"/>
    <col min="2579" max="2580" width="2.25" style="632" customWidth="1"/>
    <col min="2581" max="2581" width="7.25" style="632" customWidth="1"/>
    <col min="2582" max="2816" width="8.875" style="632"/>
    <col min="2817" max="2817" width="2.5" style="632" customWidth="1"/>
    <col min="2818" max="2818" width="2.375" style="632" customWidth="1"/>
    <col min="2819" max="2819" width="1.125" style="632" customWidth="1"/>
    <col min="2820" max="2820" width="22.625" style="632" customWidth="1"/>
    <col min="2821" max="2821" width="1.25" style="632" customWidth="1"/>
    <col min="2822" max="2823" width="11.75" style="632" customWidth="1"/>
    <col min="2824" max="2824" width="1.75" style="632" customWidth="1"/>
    <col min="2825" max="2825" width="6.875" style="632" customWidth="1"/>
    <col min="2826" max="2826" width="4.5" style="632" customWidth="1"/>
    <col min="2827" max="2827" width="3.625" style="632" customWidth="1"/>
    <col min="2828" max="2828" width="0.75" style="632" customWidth="1"/>
    <col min="2829" max="2829" width="3.375" style="632" customWidth="1"/>
    <col min="2830" max="2830" width="3.625" style="632" customWidth="1"/>
    <col min="2831" max="2831" width="3" style="632" customWidth="1"/>
    <col min="2832" max="2832" width="3.625" style="632" customWidth="1"/>
    <col min="2833" max="2833" width="3.125" style="632" customWidth="1"/>
    <col min="2834" max="2834" width="1.875" style="632" customWidth="1"/>
    <col min="2835" max="2836" width="2.25" style="632" customWidth="1"/>
    <col min="2837" max="2837" width="7.25" style="632" customWidth="1"/>
    <col min="2838" max="3072" width="8.875" style="632"/>
    <col min="3073" max="3073" width="2.5" style="632" customWidth="1"/>
    <col min="3074" max="3074" width="2.375" style="632" customWidth="1"/>
    <col min="3075" max="3075" width="1.125" style="632" customWidth="1"/>
    <col min="3076" max="3076" width="22.625" style="632" customWidth="1"/>
    <col min="3077" max="3077" width="1.25" style="632" customWidth="1"/>
    <col min="3078" max="3079" width="11.75" style="632" customWidth="1"/>
    <col min="3080" max="3080" width="1.75" style="632" customWidth="1"/>
    <col min="3081" max="3081" width="6.875" style="632" customWidth="1"/>
    <col min="3082" max="3082" width="4.5" style="632" customWidth="1"/>
    <col min="3083" max="3083" width="3.625" style="632" customWidth="1"/>
    <col min="3084" max="3084" width="0.75" style="632" customWidth="1"/>
    <col min="3085" max="3085" width="3.375" style="632" customWidth="1"/>
    <col min="3086" max="3086" width="3.625" style="632" customWidth="1"/>
    <col min="3087" max="3087" width="3" style="632" customWidth="1"/>
    <col min="3088" max="3088" width="3.625" style="632" customWidth="1"/>
    <col min="3089" max="3089" width="3.125" style="632" customWidth="1"/>
    <col min="3090" max="3090" width="1.875" style="632" customWidth="1"/>
    <col min="3091" max="3092" width="2.25" style="632" customWidth="1"/>
    <col min="3093" max="3093" width="7.25" style="632" customWidth="1"/>
    <col min="3094" max="3328" width="8.875" style="632"/>
    <col min="3329" max="3329" width="2.5" style="632" customWidth="1"/>
    <col min="3330" max="3330" width="2.375" style="632" customWidth="1"/>
    <col min="3331" max="3331" width="1.125" style="632" customWidth="1"/>
    <col min="3332" max="3332" width="22.625" style="632" customWidth="1"/>
    <col min="3333" max="3333" width="1.25" style="632" customWidth="1"/>
    <col min="3334" max="3335" width="11.75" style="632" customWidth="1"/>
    <col min="3336" max="3336" width="1.75" style="632" customWidth="1"/>
    <col min="3337" max="3337" width="6.875" style="632" customWidth="1"/>
    <col min="3338" max="3338" width="4.5" style="632" customWidth="1"/>
    <col min="3339" max="3339" width="3.625" style="632" customWidth="1"/>
    <col min="3340" max="3340" width="0.75" style="632" customWidth="1"/>
    <col min="3341" max="3341" width="3.375" style="632" customWidth="1"/>
    <col min="3342" max="3342" width="3.625" style="632" customWidth="1"/>
    <col min="3343" max="3343" width="3" style="632" customWidth="1"/>
    <col min="3344" max="3344" width="3.625" style="632" customWidth="1"/>
    <col min="3345" max="3345" width="3.125" style="632" customWidth="1"/>
    <col min="3346" max="3346" width="1.875" style="632" customWidth="1"/>
    <col min="3347" max="3348" width="2.25" style="632" customWidth="1"/>
    <col min="3349" max="3349" width="7.25" style="632" customWidth="1"/>
    <col min="3350" max="3584" width="8.875" style="632"/>
    <col min="3585" max="3585" width="2.5" style="632" customWidth="1"/>
    <col min="3586" max="3586" width="2.375" style="632" customWidth="1"/>
    <col min="3587" max="3587" width="1.125" style="632" customWidth="1"/>
    <col min="3588" max="3588" width="22.625" style="632" customWidth="1"/>
    <col min="3589" max="3589" width="1.25" style="632" customWidth="1"/>
    <col min="3590" max="3591" width="11.75" style="632" customWidth="1"/>
    <col min="3592" max="3592" width="1.75" style="632" customWidth="1"/>
    <col min="3593" max="3593" width="6.875" style="632" customWidth="1"/>
    <col min="3594" max="3594" width="4.5" style="632" customWidth="1"/>
    <col min="3595" max="3595" width="3.625" style="632" customWidth="1"/>
    <col min="3596" max="3596" width="0.75" style="632" customWidth="1"/>
    <col min="3597" max="3597" width="3.375" style="632" customWidth="1"/>
    <col min="3598" max="3598" width="3.625" style="632" customWidth="1"/>
    <col min="3599" max="3599" width="3" style="632" customWidth="1"/>
    <col min="3600" max="3600" width="3.625" style="632" customWidth="1"/>
    <col min="3601" max="3601" width="3.125" style="632" customWidth="1"/>
    <col min="3602" max="3602" width="1.875" style="632" customWidth="1"/>
    <col min="3603" max="3604" width="2.25" style="632" customWidth="1"/>
    <col min="3605" max="3605" width="7.25" style="632" customWidth="1"/>
    <col min="3606" max="3840" width="8.875" style="632"/>
    <col min="3841" max="3841" width="2.5" style="632" customWidth="1"/>
    <col min="3842" max="3842" width="2.375" style="632" customWidth="1"/>
    <col min="3843" max="3843" width="1.125" style="632" customWidth="1"/>
    <col min="3844" max="3844" width="22.625" style="632" customWidth="1"/>
    <col min="3845" max="3845" width="1.25" style="632" customWidth="1"/>
    <col min="3846" max="3847" width="11.75" style="632" customWidth="1"/>
    <col min="3848" max="3848" width="1.75" style="632" customWidth="1"/>
    <col min="3849" max="3849" width="6.875" style="632" customWidth="1"/>
    <col min="3850" max="3850" width="4.5" style="632" customWidth="1"/>
    <col min="3851" max="3851" width="3.625" style="632" customWidth="1"/>
    <col min="3852" max="3852" width="0.75" style="632" customWidth="1"/>
    <col min="3853" max="3853" width="3.375" style="632" customWidth="1"/>
    <col min="3854" max="3854" width="3.625" style="632" customWidth="1"/>
    <col min="3855" max="3855" width="3" style="632" customWidth="1"/>
    <col min="3856" max="3856" width="3.625" style="632" customWidth="1"/>
    <col min="3857" max="3857" width="3.125" style="632" customWidth="1"/>
    <col min="3858" max="3858" width="1.875" style="632" customWidth="1"/>
    <col min="3859" max="3860" width="2.25" style="632" customWidth="1"/>
    <col min="3861" max="3861" width="7.25" style="632" customWidth="1"/>
    <col min="3862" max="4096" width="8.875" style="632"/>
    <col min="4097" max="4097" width="2.5" style="632" customWidth="1"/>
    <col min="4098" max="4098" width="2.375" style="632" customWidth="1"/>
    <col min="4099" max="4099" width="1.125" style="632" customWidth="1"/>
    <col min="4100" max="4100" width="22.625" style="632" customWidth="1"/>
    <col min="4101" max="4101" width="1.25" style="632" customWidth="1"/>
    <col min="4102" max="4103" width="11.75" style="632" customWidth="1"/>
    <col min="4104" max="4104" width="1.75" style="632" customWidth="1"/>
    <col min="4105" max="4105" width="6.875" style="632" customWidth="1"/>
    <col min="4106" max="4106" width="4.5" style="632" customWidth="1"/>
    <col min="4107" max="4107" width="3.625" style="632" customWidth="1"/>
    <col min="4108" max="4108" width="0.75" style="632" customWidth="1"/>
    <col min="4109" max="4109" width="3.375" style="632" customWidth="1"/>
    <col min="4110" max="4110" width="3.625" style="632" customWidth="1"/>
    <col min="4111" max="4111" width="3" style="632" customWidth="1"/>
    <col min="4112" max="4112" width="3.625" style="632" customWidth="1"/>
    <col min="4113" max="4113" width="3.125" style="632" customWidth="1"/>
    <col min="4114" max="4114" width="1.875" style="632" customWidth="1"/>
    <col min="4115" max="4116" width="2.25" style="632" customWidth="1"/>
    <col min="4117" max="4117" width="7.25" style="632" customWidth="1"/>
    <col min="4118" max="4352" width="8.875" style="632"/>
    <col min="4353" max="4353" width="2.5" style="632" customWidth="1"/>
    <col min="4354" max="4354" width="2.375" style="632" customWidth="1"/>
    <col min="4355" max="4355" width="1.125" style="632" customWidth="1"/>
    <col min="4356" max="4356" width="22.625" style="632" customWidth="1"/>
    <col min="4357" max="4357" width="1.25" style="632" customWidth="1"/>
    <col min="4358" max="4359" width="11.75" style="632" customWidth="1"/>
    <col min="4360" max="4360" width="1.75" style="632" customWidth="1"/>
    <col min="4361" max="4361" width="6.875" style="632" customWidth="1"/>
    <col min="4362" max="4362" width="4.5" style="632" customWidth="1"/>
    <col min="4363" max="4363" width="3.625" style="632" customWidth="1"/>
    <col min="4364" max="4364" width="0.75" style="632" customWidth="1"/>
    <col min="4365" max="4365" width="3.375" style="632" customWidth="1"/>
    <col min="4366" max="4366" width="3.625" style="632" customWidth="1"/>
    <col min="4367" max="4367" width="3" style="632" customWidth="1"/>
    <col min="4368" max="4368" width="3.625" style="632" customWidth="1"/>
    <col min="4369" max="4369" width="3.125" style="632" customWidth="1"/>
    <col min="4370" max="4370" width="1.875" style="632" customWidth="1"/>
    <col min="4371" max="4372" width="2.25" style="632" customWidth="1"/>
    <col min="4373" max="4373" width="7.25" style="632" customWidth="1"/>
    <col min="4374" max="4608" width="8.875" style="632"/>
    <col min="4609" max="4609" width="2.5" style="632" customWidth="1"/>
    <col min="4610" max="4610" width="2.375" style="632" customWidth="1"/>
    <col min="4611" max="4611" width="1.125" style="632" customWidth="1"/>
    <col min="4612" max="4612" width="22.625" style="632" customWidth="1"/>
    <col min="4613" max="4613" width="1.25" style="632" customWidth="1"/>
    <col min="4614" max="4615" width="11.75" style="632" customWidth="1"/>
    <col min="4616" max="4616" width="1.75" style="632" customWidth="1"/>
    <col min="4617" max="4617" width="6.875" style="632" customWidth="1"/>
    <col min="4618" max="4618" width="4.5" style="632" customWidth="1"/>
    <col min="4619" max="4619" width="3.625" style="632" customWidth="1"/>
    <col min="4620" max="4620" width="0.75" style="632" customWidth="1"/>
    <col min="4621" max="4621" width="3.375" style="632" customWidth="1"/>
    <col min="4622" max="4622" width="3.625" style="632" customWidth="1"/>
    <col min="4623" max="4623" width="3" style="632" customWidth="1"/>
    <col min="4624" max="4624" width="3.625" style="632" customWidth="1"/>
    <col min="4625" max="4625" width="3.125" style="632" customWidth="1"/>
    <col min="4626" max="4626" width="1.875" style="632" customWidth="1"/>
    <col min="4627" max="4628" width="2.25" style="632" customWidth="1"/>
    <col min="4629" max="4629" width="7.25" style="632" customWidth="1"/>
    <col min="4630" max="4864" width="8.875" style="632"/>
    <col min="4865" max="4865" width="2.5" style="632" customWidth="1"/>
    <col min="4866" max="4866" width="2.375" style="632" customWidth="1"/>
    <col min="4867" max="4867" width="1.125" style="632" customWidth="1"/>
    <col min="4868" max="4868" width="22.625" style="632" customWidth="1"/>
    <col min="4869" max="4869" width="1.25" style="632" customWidth="1"/>
    <col min="4870" max="4871" width="11.75" style="632" customWidth="1"/>
    <col min="4872" max="4872" width="1.75" style="632" customWidth="1"/>
    <col min="4873" max="4873" width="6.875" style="632" customWidth="1"/>
    <col min="4874" max="4874" width="4.5" style="632" customWidth="1"/>
    <col min="4875" max="4875" width="3.625" style="632" customWidth="1"/>
    <col min="4876" max="4876" width="0.75" style="632" customWidth="1"/>
    <col min="4877" max="4877" width="3.375" style="632" customWidth="1"/>
    <col min="4878" max="4878" width="3.625" style="632" customWidth="1"/>
    <col min="4879" max="4879" width="3" style="632" customWidth="1"/>
    <col min="4880" max="4880" width="3.625" style="632" customWidth="1"/>
    <col min="4881" max="4881" width="3.125" style="632" customWidth="1"/>
    <col min="4882" max="4882" width="1.875" style="632" customWidth="1"/>
    <col min="4883" max="4884" width="2.25" style="632" customWidth="1"/>
    <col min="4885" max="4885" width="7.25" style="632" customWidth="1"/>
    <col min="4886" max="5120" width="8.875" style="632"/>
    <col min="5121" max="5121" width="2.5" style="632" customWidth="1"/>
    <col min="5122" max="5122" width="2.375" style="632" customWidth="1"/>
    <col min="5123" max="5123" width="1.125" style="632" customWidth="1"/>
    <col min="5124" max="5124" width="22.625" style="632" customWidth="1"/>
    <col min="5125" max="5125" width="1.25" style="632" customWidth="1"/>
    <col min="5126" max="5127" width="11.75" style="632" customWidth="1"/>
    <col min="5128" max="5128" width="1.75" style="632" customWidth="1"/>
    <col min="5129" max="5129" width="6.875" style="632" customWidth="1"/>
    <col min="5130" max="5130" width="4.5" style="632" customWidth="1"/>
    <col min="5131" max="5131" width="3.625" style="632" customWidth="1"/>
    <col min="5132" max="5132" width="0.75" style="632" customWidth="1"/>
    <col min="5133" max="5133" width="3.375" style="632" customWidth="1"/>
    <col min="5134" max="5134" width="3.625" style="632" customWidth="1"/>
    <col min="5135" max="5135" width="3" style="632" customWidth="1"/>
    <col min="5136" max="5136" width="3.625" style="632" customWidth="1"/>
    <col min="5137" max="5137" width="3.125" style="632" customWidth="1"/>
    <col min="5138" max="5138" width="1.875" style="632" customWidth="1"/>
    <col min="5139" max="5140" width="2.25" style="632" customWidth="1"/>
    <col min="5141" max="5141" width="7.25" style="632" customWidth="1"/>
    <col min="5142" max="5376" width="8.875" style="632"/>
    <col min="5377" max="5377" width="2.5" style="632" customWidth="1"/>
    <col min="5378" max="5378" width="2.375" style="632" customWidth="1"/>
    <col min="5379" max="5379" width="1.125" style="632" customWidth="1"/>
    <col min="5380" max="5380" width="22.625" style="632" customWidth="1"/>
    <col min="5381" max="5381" width="1.25" style="632" customWidth="1"/>
    <col min="5382" max="5383" width="11.75" style="632" customWidth="1"/>
    <col min="5384" max="5384" width="1.75" style="632" customWidth="1"/>
    <col min="5385" max="5385" width="6.875" style="632" customWidth="1"/>
    <col min="5386" max="5386" width="4.5" style="632" customWidth="1"/>
    <col min="5387" max="5387" width="3.625" style="632" customWidth="1"/>
    <col min="5388" max="5388" width="0.75" style="632" customWidth="1"/>
    <col min="5389" max="5389" width="3.375" style="632" customWidth="1"/>
    <col min="5390" max="5390" width="3.625" style="632" customWidth="1"/>
    <col min="5391" max="5391" width="3" style="632" customWidth="1"/>
    <col min="5392" max="5392" width="3.625" style="632" customWidth="1"/>
    <col min="5393" max="5393" width="3.125" style="632" customWidth="1"/>
    <col min="5394" max="5394" width="1.875" style="632" customWidth="1"/>
    <col min="5395" max="5396" width="2.25" style="632" customWidth="1"/>
    <col min="5397" max="5397" width="7.25" style="632" customWidth="1"/>
    <col min="5398" max="5632" width="8.875" style="632"/>
    <col min="5633" max="5633" width="2.5" style="632" customWidth="1"/>
    <col min="5634" max="5634" width="2.375" style="632" customWidth="1"/>
    <col min="5635" max="5635" width="1.125" style="632" customWidth="1"/>
    <col min="5636" max="5636" width="22.625" style="632" customWidth="1"/>
    <col min="5637" max="5637" width="1.25" style="632" customWidth="1"/>
    <col min="5638" max="5639" width="11.75" style="632" customWidth="1"/>
    <col min="5640" max="5640" width="1.75" style="632" customWidth="1"/>
    <col min="5641" max="5641" width="6.875" style="632" customWidth="1"/>
    <col min="5642" max="5642" width="4.5" style="632" customWidth="1"/>
    <col min="5643" max="5643" width="3.625" style="632" customWidth="1"/>
    <col min="5644" max="5644" width="0.75" style="632" customWidth="1"/>
    <col min="5645" max="5645" width="3.375" style="632" customWidth="1"/>
    <col min="5646" max="5646" width="3.625" style="632" customWidth="1"/>
    <col min="5647" max="5647" width="3" style="632" customWidth="1"/>
    <col min="5648" max="5648" width="3.625" style="632" customWidth="1"/>
    <col min="5649" max="5649" width="3.125" style="632" customWidth="1"/>
    <col min="5650" max="5650" width="1.875" style="632" customWidth="1"/>
    <col min="5651" max="5652" width="2.25" style="632" customWidth="1"/>
    <col min="5653" max="5653" width="7.25" style="632" customWidth="1"/>
    <col min="5654" max="5888" width="8.875" style="632"/>
    <col min="5889" max="5889" width="2.5" style="632" customWidth="1"/>
    <col min="5890" max="5890" width="2.375" style="632" customWidth="1"/>
    <col min="5891" max="5891" width="1.125" style="632" customWidth="1"/>
    <col min="5892" max="5892" width="22.625" style="632" customWidth="1"/>
    <col min="5893" max="5893" width="1.25" style="632" customWidth="1"/>
    <col min="5894" max="5895" width="11.75" style="632" customWidth="1"/>
    <col min="5896" max="5896" width="1.75" style="632" customWidth="1"/>
    <col min="5897" max="5897" width="6.875" style="632" customWidth="1"/>
    <col min="5898" max="5898" width="4.5" style="632" customWidth="1"/>
    <col min="5899" max="5899" width="3.625" style="632" customWidth="1"/>
    <col min="5900" max="5900" width="0.75" style="632" customWidth="1"/>
    <col min="5901" max="5901" width="3.375" style="632" customWidth="1"/>
    <col min="5902" max="5902" width="3.625" style="632" customWidth="1"/>
    <col min="5903" max="5903" width="3" style="632" customWidth="1"/>
    <col min="5904" max="5904" width="3.625" style="632" customWidth="1"/>
    <col min="5905" max="5905" width="3.125" style="632" customWidth="1"/>
    <col min="5906" max="5906" width="1.875" style="632" customWidth="1"/>
    <col min="5907" max="5908" width="2.25" style="632" customWidth="1"/>
    <col min="5909" max="5909" width="7.25" style="632" customWidth="1"/>
    <col min="5910" max="6144" width="8.875" style="632"/>
    <col min="6145" max="6145" width="2.5" style="632" customWidth="1"/>
    <col min="6146" max="6146" width="2.375" style="632" customWidth="1"/>
    <col min="6147" max="6147" width="1.125" style="632" customWidth="1"/>
    <col min="6148" max="6148" width="22.625" style="632" customWidth="1"/>
    <col min="6149" max="6149" width="1.25" style="632" customWidth="1"/>
    <col min="6150" max="6151" width="11.75" style="632" customWidth="1"/>
    <col min="6152" max="6152" width="1.75" style="632" customWidth="1"/>
    <col min="6153" max="6153" width="6.875" style="632" customWidth="1"/>
    <col min="6154" max="6154" width="4.5" style="632" customWidth="1"/>
    <col min="6155" max="6155" width="3.625" style="632" customWidth="1"/>
    <col min="6156" max="6156" width="0.75" style="632" customWidth="1"/>
    <col min="6157" max="6157" width="3.375" style="632" customWidth="1"/>
    <col min="6158" max="6158" width="3.625" style="632" customWidth="1"/>
    <col min="6159" max="6159" width="3" style="632" customWidth="1"/>
    <col min="6160" max="6160" width="3.625" style="632" customWidth="1"/>
    <col min="6161" max="6161" width="3.125" style="632" customWidth="1"/>
    <col min="6162" max="6162" width="1.875" style="632" customWidth="1"/>
    <col min="6163" max="6164" width="2.25" style="632" customWidth="1"/>
    <col min="6165" max="6165" width="7.25" style="632" customWidth="1"/>
    <col min="6166" max="6400" width="8.875" style="632"/>
    <col min="6401" max="6401" width="2.5" style="632" customWidth="1"/>
    <col min="6402" max="6402" width="2.375" style="632" customWidth="1"/>
    <col min="6403" max="6403" width="1.125" style="632" customWidth="1"/>
    <col min="6404" max="6404" width="22.625" style="632" customWidth="1"/>
    <col min="6405" max="6405" width="1.25" style="632" customWidth="1"/>
    <col min="6406" max="6407" width="11.75" style="632" customWidth="1"/>
    <col min="6408" max="6408" width="1.75" style="632" customWidth="1"/>
    <col min="6409" max="6409" width="6.875" style="632" customWidth="1"/>
    <col min="6410" max="6410" width="4.5" style="632" customWidth="1"/>
    <col min="6411" max="6411" width="3.625" style="632" customWidth="1"/>
    <col min="6412" max="6412" width="0.75" style="632" customWidth="1"/>
    <col min="6413" max="6413" width="3.375" style="632" customWidth="1"/>
    <col min="6414" max="6414" width="3.625" style="632" customWidth="1"/>
    <col min="6415" max="6415" width="3" style="632" customWidth="1"/>
    <col min="6416" max="6416" width="3.625" style="632" customWidth="1"/>
    <col min="6417" max="6417" width="3.125" style="632" customWidth="1"/>
    <col min="6418" max="6418" width="1.875" style="632" customWidth="1"/>
    <col min="6419" max="6420" width="2.25" style="632" customWidth="1"/>
    <col min="6421" max="6421" width="7.25" style="632" customWidth="1"/>
    <col min="6422" max="6656" width="8.875" style="632"/>
    <col min="6657" max="6657" width="2.5" style="632" customWidth="1"/>
    <col min="6658" max="6658" width="2.375" style="632" customWidth="1"/>
    <col min="6659" max="6659" width="1.125" style="632" customWidth="1"/>
    <col min="6660" max="6660" width="22.625" style="632" customWidth="1"/>
    <col min="6661" max="6661" width="1.25" style="632" customWidth="1"/>
    <col min="6662" max="6663" width="11.75" style="632" customWidth="1"/>
    <col min="6664" max="6664" width="1.75" style="632" customWidth="1"/>
    <col min="6665" max="6665" width="6.875" style="632" customWidth="1"/>
    <col min="6666" max="6666" width="4.5" style="632" customWidth="1"/>
    <col min="6667" max="6667" width="3.625" style="632" customWidth="1"/>
    <col min="6668" max="6668" width="0.75" style="632" customWidth="1"/>
    <col min="6669" max="6669" width="3.375" style="632" customWidth="1"/>
    <col min="6670" max="6670" width="3.625" style="632" customWidth="1"/>
    <col min="6671" max="6671" width="3" style="632" customWidth="1"/>
    <col min="6672" max="6672" width="3.625" style="632" customWidth="1"/>
    <col min="6673" max="6673" width="3.125" style="632" customWidth="1"/>
    <col min="6674" max="6674" width="1.875" style="632" customWidth="1"/>
    <col min="6675" max="6676" width="2.25" style="632" customWidth="1"/>
    <col min="6677" max="6677" width="7.25" style="632" customWidth="1"/>
    <col min="6678" max="6912" width="8.875" style="632"/>
    <col min="6913" max="6913" width="2.5" style="632" customWidth="1"/>
    <col min="6914" max="6914" width="2.375" style="632" customWidth="1"/>
    <col min="6915" max="6915" width="1.125" style="632" customWidth="1"/>
    <col min="6916" max="6916" width="22.625" style="632" customWidth="1"/>
    <col min="6917" max="6917" width="1.25" style="632" customWidth="1"/>
    <col min="6918" max="6919" width="11.75" style="632" customWidth="1"/>
    <col min="6920" max="6920" width="1.75" style="632" customWidth="1"/>
    <col min="6921" max="6921" width="6.875" style="632" customWidth="1"/>
    <col min="6922" max="6922" width="4.5" style="632" customWidth="1"/>
    <col min="6923" max="6923" width="3.625" style="632" customWidth="1"/>
    <col min="6924" max="6924" width="0.75" style="632" customWidth="1"/>
    <col min="6925" max="6925" width="3.375" style="632" customWidth="1"/>
    <col min="6926" max="6926" width="3.625" style="632" customWidth="1"/>
    <col min="6927" max="6927" width="3" style="632" customWidth="1"/>
    <col min="6928" max="6928" width="3.625" style="632" customWidth="1"/>
    <col min="6929" max="6929" width="3.125" style="632" customWidth="1"/>
    <col min="6930" max="6930" width="1.875" style="632" customWidth="1"/>
    <col min="6931" max="6932" width="2.25" style="632" customWidth="1"/>
    <col min="6933" max="6933" width="7.25" style="632" customWidth="1"/>
    <col min="6934" max="7168" width="8.875" style="632"/>
    <col min="7169" max="7169" width="2.5" style="632" customWidth="1"/>
    <col min="7170" max="7170" width="2.375" style="632" customWidth="1"/>
    <col min="7171" max="7171" width="1.125" style="632" customWidth="1"/>
    <col min="7172" max="7172" width="22.625" style="632" customWidth="1"/>
    <col min="7173" max="7173" width="1.25" style="632" customWidth="1"/>
    <col min="7174" max="7175" width="11.75" style="632" customWidth="1"/>
    <col min="7176" max="7176" width="1.75" style="632" customWidth="1"/>
    <col min="7177" max="7177" width="6.875" style="632" customWidth="1"/>
    <col min="7178" max="7178" width="4.5" style="632" customWidth="1"/>
    <col min="7179" max="7179" width="3.625" style="632" customWidth="1"/>
    <col min="7180" max="7180" width="0.75" style="632" customWidth="1"/>
    <col min="7181" max="7181" width="3.375" style="632" customWidth="1"/>
    <col min="7182" max="7182" width="3.625" style="632" customWidth="1"/>
    <col min="7183" max="7183" width="3" style="632" customWidth="1"/>
    <col min="7184" max="7184" width="3.625" style="632" customWidth="1"/>
    <col min="7185" max="7185" width="3.125" style="632" customWidth="1"/>
    <col min="7186" max="7186" width="1.875" style="632" customWidth="1"/>
    <col min="7187" max="7188" width="2.25" style="632" customWidth="1"/>
    <col min="7189" max="7189" width="7.25" style="632" customWidth="1"/>
    <col min="7190" max="7424" width="8.875" style="632"/>
    <col min="7425" max="7425" width="2.5" style="632" customWidth="1"/>
    <col min="7426" max="7426" width="2.375" style="632" customWidth="1"/>
    <col min="7427" max="7427" width="1.125" style="632" customWidth="1"/>
    <col min="7428" max="7428" width="22.625" style="632" customWidth="1"/>
    <col min="7429" max="7429" width="1.25" style="632" customWidth="1"/>
    <col min="7430" max="7431" width="11.75" style="632" customWidth="1"/>
    <col min="7432" max="7432" width="1.75" style="632" customWidth="1"/>
    <col min="7433" max="7433" width="6.875" style="632" customWidth="1"/>
    <col min="7434" max="7434" width="4.5" style="632" customWidth="1"/>
    <col min="7435" max="7435" width="3.625" style="632" customWidth="1"/>
    <col min="7436" max="7436" width="0.75" style="632" customWidth="1"/>
    <col min="7437" max="7437" width="3.375" style="632" customWidth="1"/>
    <col min="7438" max="7438" width="3.625" style="632" customWidth="1"/>
    <col min="7439" max="7439" width="3" style="632" customWidth="1"/>
    <col min="7440" max="7440" width="3.625" style="632" customWidth="1"/>
    <col min="7441" max="7441" width="3.125" style="632" customWidth="1"/>
    <col min="7442" max="7442" width="1.875" style="632" customWidth="1"/>
    <col min="7443" max="7444" width="2.25" style="632" customWidth="1"/>
    <col min="7445" max="7445" width="7.25" style="632" customWidth="1"/>
    <col min="7446" max="7680" width="8.875" style="632"/>
    <col min="7681" max="7681" width="2.5" style="632" customWidth="1"/>
    <col min="7682" max="7682" width="2.375" style="632" customWidth="1"/>
    <col min="7683" max="7683" width="1.125" style="632" customWidth="1"/>
    <col min="7684" max="7684" width="22.625" style="632" customWidth="1"/>
    <col min="7685" max="7685" width="1.25" style="632" customWidth="1"/>
    <col min="7686" max="7687" width="11.75" style="632" customWidth="1"/>
    <col min="7688" max="7688" width="1.75" style="632" customWidth="1"/>
    <col min="7689" max="7689" width="6.875" style="632" customWidth="1"/>
    <col min="7690" max="7690" width="4.5" style="632" customWidth="1"/>
    <col min="7691" max="7691" width="3.625" style="632" customWidth="1"/>
    <col min="7692" max="7692" width="0.75" style="632" customWidth="1"/>
    <col min="7693" max="7693" width="3.375" style="632" customWidth="1"/>
    <col min="7694" max="7694" width="3.625" style="632" customWidth="1"/>
    <col min="7695" max="7695" width="3" style="632" customWidth="1"/>
    <col min="7696" max="7696" width="3.625" style="632" customWidth="1"/>
    <col min="7697" max="7697" width="3.125" style="632" customWidth="1"/>
    <col min="7698" max="7698" width="1.875" style="632" customWidth="1"/>
    <col min="7699" max="7700" width="2.25" style="632" customWidth="1"/>
    <col min="7701" max="7701" width="7.25" style="632" customWidth="1"/>
    <col min="7702" max="7936" width="8.875" style="632"/>
    <col min="7937" max="7937" width="2.5" style="632" customWidth="1"/>
    <col min="7938" max="7938" width="2.375" style="632" customWidth="1"/>
    <col min="7939" max="7939" width="1.125" style="632" customWidth="1"/>
    <col min="7940" max="7940" width="22.625" style="632" customWidth="1"/>
    <col min="7941" max="7941" width="1.25" style="632" customWidth="1"/>
    <col min="7942" max="7943" width="11.75" style="632" customWidth="1"/>
    <col min="7944" max="7944" width="1.75" style="632" customWidth="1"/>
    <col min="7945" max="7945" width="6.875" style="632" customWidth="1"/>
    <col min="7946" max="7946" width="4.5" style="632" customWidth="1"/>
    <col min="7947" max="7947" width="3.625" style="632" customWidth="1"/>
    <col min="7948" max="7948" width="0.75" style="632" customWidth="1"/>
    <col min="7949" max="7949" width="3.375" style="632" customWidth="1"/>
    <col min="7950" max="7950" width="3.625" style="632" customWidth="1"/>
    <col min="7951" max="7951" width="3" style="632" customWidth="1"/>
    <col min="7952" max="7952" width="3.625" style="632" customWidth="1"/>
    <col min="7953" max="7953" width="3.125" style="632" customWidth="1"/>
    <col min="7954" max="7954" width="1.875" style="632" customWidth="1"/>
    <col min="7955" max="7956" width="2.25" style="632" customWidth="1"/>
    <col min="7957" max="7957" width="7.25" style="632" customWidth="1"/>
    <col min="7958" max="8192" width="8.875" style="632"/>
    <col min="8193" max="8193" width="2.5" style="632" customWidth="1"/>
    <col min="8194" max="8194" width="2.375" style="632" customWidth="1"/>
    <col min="8195" max="8195" width="1.125" style="632" customWidth="1"/>
    <col min="8196" max="8196" width="22.625" style="632" customWidth="1"/>
    <col min="8197" max="8197" width="1.25" style="632" customWidth="1"/>
    <col min="8198" max="8199" width="11.75" style="632" customWidth="1"/>
    <col min="8200" max="8200" width="1.75" style="632" customWidth="1"/>
    <col min="8201" max="8201" width="6.875" style="632" customWidth="1"/>
    <col min="8202" max="8202" width="4.5" style="632" customWidth="1"/>
    <col min="8203" max="8203" width="3.625" style="632" customWidth="1"/>
    <col min="8204" max="8204" width="0.75" style="632" customWidth="1"/>
    <col min="8205" max="8205" width="3.375" style="632" customWidth="1"/>
    <col min="8206" max="8206" width="3.625" style="632" customWidth="1"/>
    <col min="8207" max="8207" width="3" style="632" customWidth="1"/>
    <col min="8208" max="8208" width="3.625" style="632" customWidth="1"/>
    <col min="8209" max="8209" width="3.125" style="632" customWidth="1"/>
    <col min="8210" max="8210" width="1.875" style="632" customWidth="1"/>
    <col min="8211" max="8212" width="2.25" style="632" customWidth="1"/>
    <col min="8213" max="8213" width="7.25" style="632" customWidth="1"/>
    <col min="8214" max="8448" width="8.875" style="632"/>
    <col min="8449" max="8449" width="2.5" style="632" customWidth="1"/>
    <col min="8450" max="8450" width="2.375" style="632" customWidth="1"/>
    <col min="8451" max="8451" width="1.125" style="632" customWidth="1"/>
    <col min="8452" max="8452" width="22.625" style="632" customWidth="1"/>
    <col min="8453" max="8453" width="1.25" style="632" customWidth="1"/>
    <col min="8454" max="8455" width="11.75" style="632" customWidth="1"/>
    <col min="8456" max="8456" width="1.75" style="632" customWidth="1"/>
    <col min="8457" max="8457" width="6.875" style="632" customWidth="1"/>
    <col min="8458" max="8458" width="4.5" style="632" customWidth="1"/>
    <col min="8459" max="8459" width="3.625" style="632" customWidth="1"/>
    <col min="8460" max="8460" width="0.75" style="632" customWidth="1"/>
    <col min="8461" max="8461" width="3.375" style="632" customWidth="1"/>
    <col min="8462" max="8462" width="3.625" style="632" customWidth="1"/>
    <col min="8463" max="8463" width="3" style="632" customWidth="1"/>
    <col min="8464" max="8464" width="3.625" style="632" customWidth="1"/>
    <col min="8465" max="8465" width="3.125" style="632" customWidth="1"/>
    <col min="8466" max="8466" width="1.875" style="632" customWidth="1"/>
    <col min="8467" max="8468" width="2.25" style="632" customWidth="1"/>
    <col min="8469" max="8469" width="7.25" style="632" customWidth="1"/>
    <col min="8470" max="8704" width="8.875" style="632"/>
    <col min="8705" max="8705" width="2.5" style="632" customWidth="1"/>
    <col min="8706" max="8706" width="2.375" style="632" customWidth="1"/>
    <col min="8707" max="8707" width="1.125" style="632" customWidth="1"/>
    <col min="8708" max="8708" width="22.625" style="632" customWidth="1"/>
    <col min="8709" max="8709" width="1.25" style="632" customWidth="1"/>
    <col min="8710" max="8711" width="11.75" style="632" customWidth="1"/>
    <col min="8712" max="8712" width="1.75" style="632" customWidth="1"/>
    <col min="8713" max="8713" width="6.875" style="632" customWidth="1"/>
    <col min="8714" max="8714" width="4.5" style="632" customWidth="1"/>
    <col min="8715" max="8715" width="3.625" style="632" customWidth="1"/>
    <col min="8716" max="8716" width="0.75" style="632" customWidth="1"/>
    <col min="8717" max="8717" width="3.375" style="632" customWidth="1"/>
    <col min="8718" max="8718" width="3.625" style="632" customWidth="1"/>
    <col min="8719" max="8719" width="3" style="632" customWidth="1"/>
    <col min="8720" max="8720" width="3.625" style="632" customWidth="1"/>
    <col min="8721" max="8721" width="3.125" style="632" customWidth="1"/>
    <col min="8722" max="8722" width="1.875" style="632" customWidth="1"/>
    <col min="8723" max="8724" width="2.25" style="632" customWidth="1"/>
    <col min="8725" max="8725" width="7.25" style="632" customWidth="1"/>
    <col min="8726" max="8960" width="8.875" style="632"/>
    <col min="8961" max="8961" width="2.5" style="632" customWidth="1"/>
    <col min="8962" max="8962" width="2.375" style="632" customWidth="1"/>
    <col min="8963" max="8963" width="1.125" style="632" customWidth="1"/>
    <col min="8964" max="8964" width="22.625" style="632" customWidth="1"/>
    <col min="8965" max="8965" width="1.25" style="632" customWidth="1"/>
    <col min="8966" max="8967" width="11.75" style="632" customWidth="1"/>
    <col min="8968" max="8968" width="1.75" style="632" customWidth="1"/>
    <col min="8969" max="8969" width="6.875" style="632" customWidth="1"/>
    <col min="8970" max="8970" width="4.5" style="632" customWidth="1"/>
    <col min="8971" max="8971" width="3.625" style="632" customWidth="1"/>
    <col min="8972" max="8972" width="0.75" style="632" customWidth="1"/>
    <col min="8973" max="8973" width="3.375" style="632" customWidth="1"/>
    <col min="8974" max="8974" width="3.625" style="632" customWidth="1"/>
    <col min="8975" max="8975" width="3" style="632" customWidth="1"/>
    <col min="8976" max="8976" width="3.625" style="632" customWidth="1"/>
    <col min="8977" max="8977" width="3.125" style="632" customWidth="1"/>
    <col min="8978" max="8978" width="1.875" style="632" customWidth="1"/>
    <col min="8979" max="8980" width="2.25" style="632" customWidth="1"/>
    <col min="8981" max="8981" width="7.25" style="632" customWidth="1"/>
    <col min="8982" max="9216" width="8.875" style="632"/>
    <col min="9217" max="9217" width="2.5" style="632" customWidth="1"/>
    <col min="9218" max="9218" width="2.375" style="632" customWidth="1"/>
    <col min="9219" max="9219" width="1.125" style="632" customWidth="1"/>
    <col min="9220" max="9220" width="22.625" style="632" customWidth="1"/>
    <col min="9221" max="9221" width="1.25" style="632" customWidth="1"/>
    <col min="9222" max="9223" width="11.75" style="632" customWidth="1"/>
    <col min="9224" max="9224" width="1.75" style="632" customWidth="1"/>
    <col min="9225" max="9225" width="6.875" style="632" customWidth="1"/>
    <col min="9226" max="9226" width="4.5" style="632" customWidth="1"/>
    <col min="9227" max="9227" width="3.625" style="632" customWidth="1"/>
    <col min="9228" max="9228" width="0.75" style="632" customWidth="1"/>
    <col min="9229" max="9229" width="3.375" style="632" customWidth="1"/>
    <col min="9230" max="9230" width="3.625" style="632" customWidth="1"/>
    <col min="9231" max="9231" width="3" style="632" customWidth="1"/>
    <col min="9232" max="9232" width="3.625" style="632" customWidth="1"/>
    <col min="9233" max="9233" width="3.125" style="632" customWidth="1"/>
    <col min="9234" max="9234" width="1.875" style="632" customWidth="1"/>
    <col min="9235" max="9236" width="2.25" style="632" customWidth="1"/>
    <col min="9237" max="9237" width="7.25" style="632" customWidth="1"/>
    <col min="9238" max="9472" width="8.875" style="632"/>
    <col min="9473" max="9473" width="2.5" style="632" customWidth="1"/>
    <col min="9474" max="9474" width="2.375" style="632" customWidth="1"/>
    <col min="9475" max="9475" width="1.125" style="632" customWidth="1"/>
    <col min="9476" max="9476" width="22.625" style="632" customWidth="1"/>
    <col min="9477" max="9477" width="1.25" style="632" customWidth="1"/>
    <col min="9478" max="9479" width="11.75" style="632" customWidth="1"/>
    <col min="9480" max="9480" width="1.75" style="632" customWidth="1"/>
    <col min="9481" max="9481" width="6.875" style="632" customWidth="1"/>
    <col min="9482" max="9482" width="4.5" style="632" customWidth="1"/>
    <col min="9483" max="9483" width="3.625" style="632" customWidth="1"/>
    <col min="9484" max="9484" width="0.75" style="632" customWidth="1"/>
    <col min="9485" max="9485" width="3.375" style="632" customWidth="1"/>
    <col min="9486" max="9486" width="3.625" style="632" customWidth="1"/>
    <col min="9487" max="9487" width="3" style="632" customWidth="1"/>
    <col min="9488" max="9488" width="3.625" style="632" customWidth="1"/>
    <col min="9489" max="9489" width="3.125" style="632" customWidth="1"/>
    <col min="9490" max="9490" width="1.875" style="632" customWidth="1"/>
    <col min="9491" max="9492" width="2.25" style="632" customWidth="1"/>
    <col min="9493" max="9493" width="7.25" style="632" customWidth="1"/>
    <col min="9494" max="9728" width="8.875" style="632"/>
    <col min="9729" max="9729" width="2.5" style="632" customWidth="1"/>
    <col min="9730" max="9730" width="2.375" style="632" customWidth="1"/>
    <col min="9731" max="9731" width="1.125" style="632" customWidth="1"/>
    <col min="9732" max="9732" width="22.625" style="632" customWidth="1"/>
    <col min="9733" max="9733" width="1.25" style="632" customWidth="1"/>
    <col min="9734" max="9735" width="11.75" style="632" customWidth="1"/>
    <col min="9736" max="9736" width="1.75" style="632" customWidth="1"/>
    <col min="9737" max="9737" width="6.875" style="632" customWidth="1"/>
    <col min="9738" max="9738" width="4.5" style="632" customWidth="1"/>
    <col min="9739" max="9739" width="3.625" style="632" customWidth="1"/>
    <col min="9740" max="9740" width="0.75" style="632" customWidth="1"/>
    <col min="9741" max="9741" width="3.375" style="632" customWidth="1"/>
    <col min="9742" max="9742" width="3.625" style="632" customWidth="1"/>
    <col min="9743" max="9743" width="3" style="632" customWidth="1"/>
    <col min="9744" max="9744" width="3.625" style="632" customWidth="1"/>
    <col min="9745" max="9745" width="3.125" style="632" customWidth="1"/>
    <col min="9746" max="9746" width="1.875" style="632" customWidth="1"/>
    <col min="9747" max="9748" width="2.25" style="632" customWidth="1"/>
    <col min="9749" max="9749" width="7.25" style="632" customWidth="1"/>
    <col min="9750" max="9984" width="8.875" style="632"/>
    <col min="9985" max="9985" width="2.5" style="632" customWidth="1"/>
    <col min="9986" max="9986" width="2.375" style="632" customWidth="1"/>
    <col min="9987" max="9987" width="1.125" style="632" customWidth="1"/>
    <col min="9988" max="9988" width="22.625" style="632" customWidth="1"/>
    <col min="9989" max="9989" width="1.25" style="632" customWidth="1"/>
    <col min="9990" max="9991" width="11.75" style="632" customWidth="1"/>
    <col min="9992" max="9992" width="1.75" style="632" customWidth="1"/>
    <col min="9993" max="9993" width="6.875" style="632" customWidth="1"/>
    <col min="9994" max="9994" width="4.5" style="632" customWidth="1"/>
    <col min="9995" max="9995" width="3.625" style="632" customWidth="1"/>
    <col min="9996" max="9996" width="0.75" style="632" customWidth="1"/>
    <col min="9997" max="9997" width="3.375" style="632" customWidth="1"/>
    <col min="9998" max="9998" width="3.625" style="632" customWidth="1"/>
    <col min="9999" max="9999" width="3" style="632" customWidth="1"/>
    <col min="10000" max="10000" width="3.625" style="632" customWidth="1"/>
    <col min="10001" max="10001" width="3.125" style="632" customWidth="1"/>
    <col min="10002" max="10002" width="1.875" style="632" customWidth="1"/>
    <col min="10003" max="10004" width="2.25" style="632" customWidth="1"/>
    <col min="10005" max="10005" width="7.25" style="632" customWidth="1"/>
    <col min="10006" max="10240" width="8.875" style="632"/>
    <col min="10241" max="10241" width="2.5" style="632" customWidth="1"/>
    <col min="10242" max="10242" width="2.375" style="632" customWidth="1"/>
    <col min="10243" max="10243" width="1.125" style="632" customWidth="1"/>
    <col min="10244" max="10244" width="22.625" style="632" customWidth="1"/>
    <col min="10245" max="10245" width="1.25" style="632" customWidth="1"/>
    <col min="10246" max="10247" width="11.75" style="632" customWidth="1"/>
    <col min="10248" max="10248" width="1.75" style="632" customWidth="1"/>
    <col min="10249" max="10249" width="6.875" style="632" customWidth="1"/>
    <col min="10250" max="10250" width="4.5" style="632" customWidth="1"/>
    <col min="10251" max="10251" width="3.625" style="632" customWidth="1"/>
    <col min="10252" max="10252" width="0.75" style="632" customWidth="1"/>
    <col min="10253" max="10253" width="3.375" style="632" customWidth="1"/>
    <col min="10254" max="10254" width="3.625" style="632" customWidth="1"/>
    <col min="10255" max="10255" width="3" style="632" customWidth="1"/>
    <col min="10256" max="10256" width="3.625" style="632" customWidth="1"/>
    <col min="10257" max="10257" width="3.125" style="632" customWidth="1"/>
    <col min="10258" max="10258" width="1.875" style="632" customWidth="1"/>
    <col min="10259" max="10260" width="2.25" style="632" customWidth="1"/>
    <col min="10261" max="10261" width="7.25" style="632" customWidth="1"/>
    <col min="10262" max="10496" width="8.875" style="632"/>
    <col min="10497" max="10497" width="2.5" style="632" customWidth="1"/>
    <col min="10498" max="10498" width="2.375" style="632" customWidth="1"/>
    <col min="10499" max="10499" width="1.125" style="632" customWidth="1"/>
    <col min="10500" max="10500" width="22.625" style="632" customWidth="1"/>
    <col min="10501" max="10501" width="1.25" style="632" customWidth="1"/>
    <col min="10502" max="10503" width="11.75" style="632" customWidth="1"/>
    <col min="10504" max="10504" width="1.75" style="632" customWidth="1"/>
    <col min="10505" max="10505" width="6.875" style="632" customWidth="1"/>
    <col min="10506" max="10506" width="4.5" style="632" customWidth="1"/>
    <col min="10507" max="10507" width="3.625" style="632" customWidth="1"/>
    <col min="10508" max="10508" width="0.75" style="632" customWidth="1"/>
    <col min="10509" max="10509" width="3.375" style="632" customWidth="1"/>
    <col min="10510" max="10510" width="3.625" style="632" customWidth="1"/>
    <col min="10511" max="10511" width="3" style="632" customWidth="1"/>
    <col min="10512" max="10512" width="3.625" style="632" customWidth="1"/>
    <col min="10513" max="10513" width="3.125" style="632" customWidth="1"/>
    <col min="10514" max="10514" width="1.875" style="632" customWidth="1"/>
    <col min="10515" max="10516" width="2.25" style="632" customWidth="1"/>
    <col min="10517" max="10517" width="7.25" style="632" customWidth="1"/>
    <col min="10518" max="10752" width="8.875" style="632"/>
    <col min="10753" max="10753" width="2.5" style="632" customWidth="1"/>
    <col min="10754" max="10754" width="2.375" style="632" customWidth="1"/>
    <col min="10755" max="10755" width="1.125" style="632" customWidth="1"/>
    <col min="10756" max="10756" width="22.625" style="632" customWidth="1"/>
    <col min="10757" max="10757" width="1.25" style="632" customWidth="1"/>
    <col min="10758" max="10759" width="11.75" style="632" customWidth="1"/>
    <col min="10760" max="10760" width="1.75" style="632" customWidth="1"/>
    <col min="10761" max="10761" width="6.875" style="632" customWidth="1"/>
    <col min="10762" max="10762" width="4.5" style="632" customWidth="1"/>
    <col min="10763" max="10763" width="3.625" style="632" customWidth="1"/>
    <col min="10764" max="10764" width="0.75" style="632" customWidth="1"/>
    <col min="10765" max="10765" width="3.375" style="632" customWidth="1"/>
    <col min="10766" max="10766" width="3.625" style="632" customWidth="1"/>
    <col min="10767" max="10767" width="3" style="632" customWidth="1"/>
    <col min="10768" max="10768" width="3.625" style="632" customWidth="1"/>
    <col min="10769" max="10769" width="3.125" style="632" customWidth="1"/>
    <col min="10770" max="10770" width="1.875" style="632" customWidth="1"/>
    <col min="10771" max="10772" width="2.25" style="632" customWidth="1"/>
    <col min="10773" max="10773" width="7.25" style="632" customWidth="1"/>
    <col min="10774" max="11008" width="8.875" style="632"/>
    <col min="11009" max="11009" width="2.5" style="632" customWidth="1"/>
    <col min="11010" max="11010" width="2.375" style="632" customWidth="1"/>
    <col min="11011" max="11011" width="1.125" style="632" customWidth="1"/>
    <col min="11012" max="11012" width="22.625" style="632" customWidth="1"/>
    <col min="11013" max="11013" width="1.25" style="632" customWidth="1"/>
    <col min="11014" max="11015" width="11.75" style="632" customWidth="1"/>
    <col min="11016" max="11016" width="1.75" style="632" customWidth="1"/>
    <col min="11017" max="11017" width="6.875" style="632" customWidth="1"/>
    <col min="11018" max="11018" width="4.5" style="632" customWidth="1"/>
    <col min="11019" max="11019" width="3.625" style="632" customWidth="1"/>
    <col min="11020" max="11020" width="0.75" style="632" customWidth="1"/>
    <col min="11021" max="11021" width="3.375" style="632" customWidth="1"/>
    <col min="11022" max="11022" width="3.625" style="632" customWidth="1"/>
    <col min="11023" max="11023" width="3" style="632" customWidth="1"/>
    <col min="11024" max="11024" width="3.625" style="632" customWidth="1"/>
    <col min="11025" max="11025" width="3.125" style="632" customWidth="1"/>
    <col min="11026" max="11026" width="1.875" style="632" customWidth="1"/>
    <col min="11027" max="11028" width="2.25" style="632" customWidth="1"/>
    <col min="11029" max="11029" width="7.25" style="632" customWidth="1"/>
    <col min="11030" max="11264" width="8.875" style="632"/>
    <col min="11265" max="11265" width="2.5" style="632" customWidth="1"/>
    <col min="11266" max="11266" width="2.375" style="632" customWidth="1"/>
    <col min="11267" max="11267" width="1.125" style="632" customWidth="1"/>
    <col min="11268" max="11268" width="22.625" style="632" customWidth="1"/>
    <col min="11269" max="11269" width="1.25" style="632" customWidth="1"/>
    <col min="11270" max="11271" width="11.75" style="632" customWidth="1"/>
    <col min="11272" max="11272" width="1.75" style="632" customWidth="1"/>
    <col min="11273" max="11273" width="6.875" style="632" customWidth="1"/>
    <col min="11274" max="11274" width="4.5" style="632" customWidth="1"/>
    <col min="11275" max="11275" width="3.625" style="632" customWidth="1"/>
    <col min="11276" max="11276" width="0.75" style="632" customWidth="1"/>
    <col min="11277" max="11277" width="3.375" style="632" customWidth="1"/>
    <col min="11278" max="11278" width="3.625" style="632" customWidth="1"/>
    <col min="11279" max="11279" width="3" style="632" customWidth="1"/>
    <col min="11280" max="11280" width="3.625" style="632" customWidth="1"/>
    <col min="11281" max="11281" width="3.125" style="632" customWidth="1"/>
    <col min="11282" max="11282" width="1.875" style="632" customWidth="1"/>
    <col min="11283" max="11284" width="2.25" style="632" customWidth="1"/>
    <col min="11285" max="11285" width="7.25" style="632" customWidth="1"/>
    <col min="11286" max="11520" width="8.875" style="632"/>
    <col min="11521" max="11521" width="2.5" style="632" customWidth="1"/>
    <col min="11522" max="11522" width="2.375" style="632" customWidth="1"/>
    <col min="11523" max="11523" width="1.125" style="632" customWidth="1"/>
    <col min="11524" max="11524" width="22.625" style="632" customWidth="1"/>
    <col min="11525" max="11525" width="1.25" style="632" customWidth="1"/>
    <col min="11526" max="11527" width="11.75" style="632" customWidth="1"/>
    <col min="11528" max="11528" width="1.75" style="632" customWidth="1"/>
    <col min="11529" max="11529" width="6.875" style="632" customWidth="1"/>
    <col min="11530" max="11530" width="4.5" style="632" customWidth="1"/>
    <col min="11531" max="11531" width="3.625" style="632" customWidth="1"/>
    <col min="11532" max="11532" width="0.75" style="632" customWidth="1"/>
    <col min="11533" max="11533" width="3.375" style="632" customWidth="1"/>
    <col min="11534" max="11534" width="3.625" style="632" customWidth="1"/>
    <col min="11535" max="11535" width="3" style="632" customWidth="1"/>
    <col min="11536" max="11536" width="3.625" style="632" customWidth="1"/>
    <col min="11537" max="11537" width="3.125" style="632" customWidth="1"/>
    <col min="11538" max="11538" width="1.875" style="632" customWidth="1"/>
    <col min="11539" max="11540" width="2.25" style="632" customWidth="1"/>
    <col min="11541" max="11541" width="7.25" style="632" customWidth="1"/>
    <col min="11542" max="11776" width="8.875" style="632"/>
    <col min="11777" max="11777" width="2.5" style="632" customWidth="1"/>
    <col min="11778" max="11778" width="2.375" style="632" customWidth="1"/>
    <col min="11779" max="11779" width="1.125" style="632" customWidth="1"/>
    <col min="11780" max="11780" width="22.625" style="632" customWidth="1"/>
    <col min="11781" max="11781" width="1.25" style="632" customWidth="1"/>
    <col min="11782" max="11783" width="11.75" style="632" customWidth="1"/>
    <col min="11784" max="11784" width="1.75" style="632" customWidth="1"/>
    <col min="11785" max="11785" width="6.875" style="632" customWidth="1"/>
    <col min="11786" max="11786" width="4.5" style="632" customWidth="1"/>
    <col min="11787" max="11787" width="3.625" style="632" customWidth="1"/>
    <col min="11788" max="11788" width="0.75" style="632" customWidth="1"/>
    <col min="11789" max="11789" width="3.375" style="632" customWidth="1"/>
    <col min="11790" max="11790" width="3.625" style="632" customWidth="1"/>
    <col min="11791" max="11791" width="3" style="632" customWidth="1"/>
    <col min="11792" max="11792" width="3.625" style="632" customWidth="1"/>
    <col min="11793" max="11793" width="3.125" style="632" customWidth="1"/>
    <col min="11794" max="11794" width="1.875" style="632" customWidth="1"/>
    <col min="11795" max="11796" width="2.25" style="632" customWidth="1"/>
    <col min="11797" max="11797" width="7.25" style="632" customWidth="1"/>
    <col min="11798" max="12032" width="8.875" style="632"/>
    <col min="12033" max="12033" width="2.5" style="632" customWidth="1"/>
    <col min="12034" max="12034" width="2.375" style="632" customWidth="1"/>
    <col min="12035" max="12035" width="1.125" style="632" customWidth="1"/>
    <col min="12036" max="12036" width="22.625" style="632" customWidth="1"/>
    <col min="12037" max="12037" width="1.25" style="632" customWidth="1"/>
    <col min="12038" max="12039" width="11.75" style="632" customWidth="1"/>
    <col min="12040" max="12040" width="1.75" style="632" customWidth="1"/>
    <col min="12041" max="12041" width="6.875" style="632" customWidth="1"/>
    <col min="12042" max="12042" width="4.5" style="632" customWidth="1"/>
    <col min="12043" max="12043" width="3.625" style="632" customWidth="1"/>
    <col min="12044" max="12044" width="0.75" style="632" customWidth="1"/>
    <col min="12045" max="12045" width="3.375" style="632" customWidth="1"/>
    <col min="12046" max="12046" width="3.625" style="632" customWidth="1"/>
    <col min="12047" max="12047" width="3" style="632" customWidth="1"/>
    <col min="12048" max="12048" width="3.625" style="632" customWidth="1"/>
    <col min="12049" max="12049" width="3.125" style="632" customWidth="1"/>
    <col min="12050" max="12050" width="1.875" style="632" customWidth="1"/>
    <col min="12051" max="12052" width="2.25" style="632" customWidth="1"/>
    <col min="12053" max="12053" width="7.25" style="632" customWidth="1"/>
    <col min="12054" max="12288" width="8.875" style="632"/>
    <col min="12289" max="12289" width="2.5" style="632" customWidth="1"/>
    <col min="12290" max="12290" width="2.375" style="632" customWidth="1"/>
    <col min="12291" max="12291" width="1.125" style="632" customWidth="1"/>
    <col min="12292" max="12292" width="22.625" style="632" customWidth="1"/>
    <col min="12293" max="12293" width="1.25" style="632" customWidth="1"/>
    <col min="12294" max="12295" width="11.75" style="632" customWidth="1"/>
    <col min="12296" max="12296" width="1.75" style="632" customWidth="1"/>
    <col min="12297" max="12297" width="6.875" style="632" customWidth="1"/>
    <col min="12298" max="12298" width="4.5" style="632" customWidth="1"/>
    <col min="12299" max="12299" width="3.625" style="632" customWidth="1"/>
    <col min="12300" max="12300" width="0.75" style="632" customWidth="1"/>
    <col min="12301" max="12301" width="3.375" style="632" customWidth="1"/>
    <col min="12302" max="12302" width="3.625" style="632" customWidth="1"/>
    <col min="12303" max="12303" width="3" style="632" customWidth="1"/>
    <col min="12304" max="12304" width="3.625" style="632" customWidth="1"/>
    <col min="12305" max="12305" width="3.125" style="632" customWidth="1"/>
    <col min="12306" max="12306" width="1.875" style="632" customWidth="1"/>
    <col min="12307" max="12308" width="2.25" style="632" customWidth="1"/>
    <col min="12309" max="12309" width="7.25" style="632" customWidth="1"/>
    <col min="12310" max="12544" width="8.875" style="632"/>
    <col min="12545" max="12545" width="2.5" style="632" customWidth="1"/>
    <col min="12546" max="12546" width="2.375" style="632" customWidth="1"/>
    <col min="12547" max="12547" width="1.125" style="632" customWidth="1"/>
    <col min="12548" max="12548" width="22.625" style="632" customWidth="1"/>
    <col min="12549" max="12549" width="1.25" style="632" customWidth="1"/>
    <col min="12550" max="12551" width="11.75" style="632" customWidth="1"/>
    <col min="12552" max="12552" width="1.75" style="632" customWidth="1"/>
    <col min="12553" max="12553" width="6.875" style="632" customWidth="1"/>
    <col min="12554" max="12554" width="4.5" style="632" customWidth="1"/>
    <col min="12555" max="12555" width="3.625" style="632" customWidth="1"/>
    <col min="12556" max="12556" width="0.75" style="632" customWidth="1"/>
    <col min="12557" max="12557" width="3.375" style="632" customWidth="1"/>
    <col min="12558" max="12558" width="3.625" style="632" customWidth="1"/>
    <col min="12559" max="12559" width="3" style="632" customWidth="1"/>
    <col min="12560" max="12560" width="3.625" style="632" customWidth="1"/>
    <col min="12561" max="12561" width="3.125" style="632" customWidth="1"/>
    <col min="12562" max="12562" width="1.875" style="632" customWidth="1"/>
    <col min="12563" max="12564" width="2.25" style="632" customWidth="1"/>
    <col min="12565" max="12565" width="7.25" style="632" customWidth="1"/>
    <col min="12566" max="12800" width="8.875" style="632"/>
    <col min="12801" max="12801" width="2.5" style="632" customWidth="1"/>
    <col min="12802" max="12802" width="2.375" style="632" customWidth="1"/>
    <col min="12803" max="12803" width="1.125" style="632" customWidth="1"/>
    <col min="12804" max="12804" width="22.625" style="632" customWidth="1"/>
    <col min="12805" max="12805" width="1.25" style="632" customWidth="1"/>
    <col min="12806" max="12807" width="11.75" style="632" customWidth="1"/>
    <col min="12808" max="12808" width="1.75" style="632" customWidth="1"/>
    <col min="12809" max="12809" width="6.875" style="632" customWidth="1"/>
    <col min="12810" max="12810" width="4.5" style="632" customWidth="1"/>
    <col min="12811" max="12811" width="3.625" style="632" customWidth="1"/>
    <col min="12812" max="12812" width="0.75" style="632" customWidth="1"/>
    <col min="12813" max="12813" width="3.375" style="632" customWidth="1"/>
    <col min="12814" max="12814" width="3.625" style="632" customWidth="1"/>
    <col min="12815" max="12815" width="3" style="632" customWidth="1"/>
    <col min="12816" max="12816" width="3.625" style="632" customWidth="1"/>
    <col min="12817" max="12817" width="3.125" style="632" customWidth="1"/>
    <col min="12818" max="12818" width="1.875" style="632" customWidth="1"/>
    <col min="12819" max="12820" width="2.25" style="632" customWidth="1"/>
    <col min="12821" max="12821" width="7.25" style="632" customWidth="1"/>
    <col min="12822" max="13056" width="8.875" style="632"/>
    <col min="13057" max="13057" width="2.5" style="632" customWidth="1"/>
    <col min="13058" max="13058" width="2.375" style="632" customWidth="1"/>
    <col min="13059" max="13059" width="1.125" style="632" customWidth="1"/>
    <col min="13060" max="13060" width="22.625" style="632" customWidth="1"/>
    <col min="13061" max="13061" width="1.25" style="632" customWidth="1"/>
    <col min="13062" max="13063" width="11.75" style="632" customWidth="1"/>
    <col min="13064" max="13064" width="1.75" style="632" customWidth="1"/>
    <col min="13065" max="13065" width="6.875" style="632" customWidth="1"/>
    <col min="13066" max="13066" width="4.5" style="632" customWidth="1"/>
    <col min="13067" max="13067" width="3.625" style="632" customWidth="1"/>
    <col min="13068" max="13068" width="0.75" style="632" customWidth="1"/>
    <col min="13069" max="13069" width="3.375" style="632" customWidth="1"/>
    <col min="13070" max="13070" width="3.625" style="632" customWidth="1"/>
    <col min="13071" max="13071" width="3" style="632" customWidth="1"/>
    <col min="13072" max="13072" width="3.625" style="632" customWidth="1"/>
    <col min="13073" max="13073" width="3.125" style="632" customWidth="1"/>
    <col min="13074" max="13074" width="1.875" style="632" customWidth="1"/>
    <col min="13075" max="13076" width="2.25" style="632" customWidth="1"/>
    <col min="13077" max="13077" width="7.25" style="632" customWidth="1"/>
    <col min="13078" max="13312" width="8.875" style="632"/>
    <col min="13313" max="13313" width="2.5" style="632" customWidth="1"/>
    <col min="13314" max="13314" width="2.375" style="632" customWidth="1"/>
    <col min="13315" max="13315" width="1.125" style="632" customWidth="1"/>
    <col min="13316" max="13316" width="22.625" style="632" customWidth="1"/>
    <col min="13317" max="13317" width="1.25" style="632" customWidth="1"/>
    <col min="13318" max="13319" width="11.75" style="632" customWidth="1"/>
    <col min="13320" max="13320" width="1.75" style="632" customWidth="1"/>
    <col min="13321" max="13321" width="6.875" style="632" customWidth="1"/>
    <col min="13322" max="13322" width="4.5" style="632" customWidth="1"/>
    <col min="13323" max="13323" width="3.625" style="632" customWidth="1"/>
    <col min="13324" max="13324" width="0.75" style="632" customWidth="1"/>
    <col min="13325" max="13325" width="3.375" style="632" customWidth="1"/>
    <col min="13326" max="13326" width="3.625" style="632" customWidth="1"/>
    <col min="13327" max="13327" width="3" style="632" customWidth="1"/>
    <col min="13328" max="13328" width="3.625" style="632" customWidth="1"/>
    <col min="13329" max="13329" width="3.125" style="632" customWidth="1"/>
    <col min="13330" max="13330" width="1.875" style="632" customWidth="1"/>
    <col min="13331" max="13332" width="2.25" style="632" customWidth="1"/>
    <col min="13333" max="13333" width="7.25" style="632" customWidth="1"/>
    <col min="13334" max="13568" width="8.875" style="632"/>
    <col min="13569" max="13569" width="2.5" style="632" customWidth="1"/>
    <col min="13570" max="13570" width="2.375" style="632" customWidth="1"/>
    <col min="13571" max="13571" width="1.125" style="632" customWidth="1"/>
    <col min="13572" max="13572" width="22.625" style="632" customWidth="1"/>
    <col min="13573" max="13573" width="1.25" style="632" customWidth="1"/>
    <col min="13574" max="13575" width="11.75" style="632" customWidth="1"/>
    <col min="13576" max="13576" width="1.75" style="632" customWidth="1"/>
    <col min="13577" max="13577" width="6.875" style="632" customWidth="1"/>
    <col min="13578" max="13578" width="4.5" style="632" customWidth="1"/>
    <col min="13579" max="13579" width="3.625" style="632" customWidth="1"/>
    <col min="13580" max="13580" width="0.75" style="632" customWidth="1"/>
    <col min="13581" max="13581" width="3.375" style="632" customWidth="1"/>
    <col min="13582" max="13582" width="3.625" style="632" customWidth="1"/>
    <col min="13583" max="13583" width="3" style="632" customWidth="1"/>
    <col min="13584" max="13584" width="3.625" style="632" customWidth="1"/>
    <col min="13585" max="13585" width="3.125" style="632" customWidth="1"/>
    <col min="13586" max="13586" width="1.875" style="632" customWidth="1"/>
    <col min="13587" max="13588" width="2.25" style="632" customWidth="1"/>
    <col min="13589" max="13589" width="7.25" style="632" customWidth="1"/>
    <col min="13590" max="13824" width="8.875" style="632"/>
    <col min="13825" max="13825" width="2.5" style="632" customWidth="1"/>
    <col min="13826" max="13826" width="2.375" style="632" customWidth="1"/>
    <col min="13827" max="13827" width="1.125" style="632" customWidth="1"/>
    <col min="13828" max="13828" width="22.625" style="632" customWidth="1"/>
    <col min="13829" max="13829" width="1.25" style="632" customWidth="1"/>
    <col min="13830" max="13831" width="11.75" style="632" customWidth="1"/>
    <col min="13832" max="13832" width="1.75" style="632" customWidth="1"/>
    <col min="13833" max="13833" width="6.875" style="632" customWidth="1"/>
    <col min="13834" max="13834" width="4.5" style="632" customWidth="1"/>
    <col min="13835" max="13835" width="3.625" style="632" customWidth="1"/>
    <col min="13836" max="13836" width="0.75" style="632" customWidth="1"/>
    <col min="13837" max="13837" width="3.375" style="632" customWidth="1"/>
    <col min="13838" max="13838" width="3.625" style="632" customWidth="1"/>
    <col min="13839" max="13839" width="3" style="632" customWidth="1"/>
    <col min="13840" max="13840" width="3.625" style="632" customWidth="1"/>
    <col min="13841" max="13841" width="3.125" style="632" customWidth="1"/>
    <col min="13842" max="13842" width="1.875" style="632" customWidth="1"/>
    <col min="13843" max="13844" width="2.25" style="632" customWidth="1"/>
    <col min="13845" max="13845" width="7.25" style="632" customWidth="1"/>
    <col min="13846" max="14080" width="8.875" style="632"/>
    <col min="14081" max="14081" width="2.5" style="632" customWidth="1"/>
    <col min="14082" max="14082" width="2.375" style="632" customWidth="1"/>
    <col min="14083" max="14083" width="1.125" style="632" customWidth="1"/>
    <col min="14084" max="14084" width="22.625" style="632" customWidth="1"/>
    <col min="14085" max="14085" width="1.25" style="632" customWidth="1"/>
    <col min="14086" max="14087" width="11.75" style="632" customWidth="1"/>
    <col min="14088" max="14088" width="1.75" style="632" customWidth="1"/>
    <col min="14089" max="14089" width="6.875" style="632" customWidth="1"/>
    <col min="14090" max="14090" width="4.5" style="632" customWidth="1"/>
    <col min="14091" max="14091" width="3.625" style="632" customWidth="1"/>
    <col min="14092" max="14092" width="0.75" style="632" customWidth="1"/>
    <col min="14093" max="14093" width="3.375" style="632" customWidth="1"/>
    <col min="14094" max="14094" width="3.625" style="632" customWidth="1"/>
    <col min="14095" max="14095" width="3" style="632" customWidth="1"/>
    <col min="14096" max="14096" width="3.625" style="632" customWidth="1"/>
    <col min="14097" max="14097" width="3.125" style="632" customWidth="1"/>
    <col min="14098" max="14098" width="1.875" style="632" customWidth="1"/>
    <col min="14099" max="14100" width="2.25" style="632" customWidth="1"/>
    <col min="14101" max="14101" width="7.25" style="632" customWidth="1"/>
    <col min="14102" max="14336" width="8.875" style="632"/>
    <col min="14337" max="14337" width="2.5" style="632" customWidth="1"/>
    <col min="14338" max="14338" width="2.375" style="632" customWidth="1"/>
    <col min="14339" max="14339" width="1.125" style="632" customWidth="1"/>
    <col min="14340" max="14340" width="22.625" style="632" customWidth="1"/>
    <col min="14341" max="14341" width="1.25" style="632" customWidth="1"/>
    <col min="14342" max="14343" width="11.75" style="632" customWidth="1"/>
    <col min="14344" max="14344" width="1.75" style="632" customWidth="1"/>
    <col min="14345" max="14345" width="6.875" style="632" customWidth="1"/>
    <col min="14346" max="14346" width="4.5" style="632" customWidth="1"/>
    <col min="14347" max="14347" width="3.625" style="632" customWidth="1"/>
    <col min="14348" max="14348" width="0.75" style="632" customWidth="1"/>
    <col min="14349" max="14349" width="3.375" style="632" customWidth="1"/>
    <col min="14350" max="14350" width="3.625" style="632" customWidth="1"/>
    <col min="14351" max="14351" width="3" style="632" customWidth="1"/>
    <col min="14352" max="14352" width="3.625" style="632" customWidth="1"/>
    <col min="14353" max="14353" width="3.125" style="632" customWidth="1"/>
    <col min="14354" max="14354" width="1.875" style="632" customWidth="1"/>
    <col min="14355" max="14356" width="2.25" style="632" customWidth="1"/>
    <col min="14357" max="14357" width="7.25" style="632" customWidth="1"/>
    <col min="14358" max="14592" width="8.875" style="632"/>
    <col min="14593" max="14593" width="2.5" style="632" customWidth="1"/>
    <col min="14594" max="14594" width="2.375" style="632" customWidth="1"/>
    <col min="14595" max="14595" width="1.125" style="632" customWidth="1"/>
    <col min="14596" max="14596" width="22.625" style="632" customWidth="1"/>
    <col min="14597" max="14597" width="1.25" style="632" customWidth="1"/>
    <col min="14598" max="14599" width="11.75" style="632" customWidth="1"/>
    <col min="14600" max="14600" width="1.75" style="632" customWidth="1"/>
    <col min="14601" max="14601" width="6.875" style="632" customWidth="1"/>
    <col min="14602" max="14602" width="4.5" style="632" customWidth="1"/>
    <col min="14603" max="14603" width="3.625" style="632" customWidth="1"/>
    <col min="14604" max="14604" width="0.75" style="632" customWidth="1"/>
    <col min="14605" max="14605" width="3.375" style="632" customWidth="1"/>
    <col min="14606" max="14606" width="3.625" style="632" customWidth="1"/>
    <col min="14607" max="14607" width="3" style="632" customWidth="1"/>
    <col min="14608" max="14608" width="3.625" style="632" customWidth="1"/>
    <col min="14609" max="14609" width="3.125" style="632" customWidth="1"/>
    <col min="14610" max="14610" width="1.875" style="632" customWidth="1"/>
    <col min="14611" max="14612" width="2.25" style="632" customWidth="1"/>
    <col min="14613" max="14613" width="7.25" style="632" customWidth="1"/>
    <col min="14614" max="14848" width="8.875" style="632"/>
    <col min="14849" max="14849" width="2.5" style="632" customWidth="1"/>
    <col min="14850" max="14850" width="2.375" style="632" customWidth="1"/>
    <col min="14851" max="14851" width="1.125" style="632" customWidth="1"/>
    <col min="14852" max="14852" width="22.625" style="632" customWidth="1"/>
    <col min="14853" max="14853" width="1.25" style="632" customWidth="1"/>
    <col min="14854" max="14855" width="11.75" style="632" customWidth="1"/>
    <col min="14856" max="14856" width="1.75" style="632" customWidth="1"/>
    <col min="14857" max="14857" width="6.875" style="632" customWidth="1"/>
    <col min="14858" max="14858" width="4.5" style="632" customWidth="1"/>
    <col min="14859" max="14859" width="3.625" style="632" customWidth="1"/>
    <col min="14860" max="14860" width="0.75" style="632" customWidth="1"/>
    <col min="14861" max="14861" width="3.375" style="632" customWidth="1"/>
    <col min="14862" max="14862" width="3.625" style="632" customWidth="1"/>
    <col min="14863" max="14863" width="3" style="632" customWidth="1"/>
    <col min="14864" max="14864" width="3.625" style="632" customWidth="1"/>
    <col min="14865" max="14865" width="3.125" style="632" customWidth="1"/>
    <col min="14866" max="14866" width="1.875" style="632" customWidth="1"/>
    <col min="14867" max="14868" width="2.25" style="632" customWidth="1"/>
    <col min="14869" max="14869" width="7.25" style="632" customWidth="1"/>
    <col min="14870" max="15104" width="8.875" style="632"/>
    <col min="15105" max="15105" width="2.5" style="632" customWidth="1"/>
    <col min="15106" max="15106" width="2.375" style="632" customWidth="1"/>
    <col min="15107" max="15107" width="1.125" style="632" customWidth="1"/>
    <col min="15108" max="15108" width="22.625" style="632" customWidth="1"/>
    <col min="15109" max="15109" width="1.25" style="632" customWidth="1"/>
    <col min="15110" max="15111" width="11.75" style="632" customWidth="1"/>
    <col min="15112" max="15112" width="1.75" style="632" customWidth="1"/>
    <col min="15113" max="15113" width="6.875" style="632" customWidth="1"/>
    <col min="15114" max="15114" width="4.5" style="632" customWidth="1"/>
    <col min="15115" max="15115" width="3.625" style="632" customWidth="1"/>
    <col min="15116" max="15116" width="0.75" style="632" customWidth="1"/>
    <col min="15117" max="15117" width="3.375" style="632" customWidth="1"/>
    <col min="15118" max="15118" width="3.625" style="632" customWidth="1"/>
    <col min="15119" max="15119" width="3" style="632" customWidth="1"/>
    <col min="15120" max="15120" width="3.625" style="632" customWidth="1"/>
    <col min="15121" max="15121" width="3.125" style="632" customWidth="1"/>
    <col min="15122" max="15122" width="1.875" style="632" customWidth="1"/>
    <col min="15123" max="15124" width="2.25" style="632" customWidth="1"/>
    <col min="15125" max="15125" width="7.25" style="632" customWidth="1"/>
    <col min="15126" max="15360" width="8.875" style="632"/>
    <col min="15361" max="15361" width="2.5" style="632" customWidth="1"/>
    <col min="15362" max="15362" width="2.375" style="632" customWidth="1"/>
    <col min="15363" max="15363" width="1.125" style="632" customWidth="1"/>
    <col min="15364" max="15364" width="22.625" style="632" customWidth="1"/>
    <col min="15365" max="15365" width="1.25" style="632" customWidth="1"/>
    <col min="15366" max="15367" width="11.75" style="632" customWidth="1"/>
    <col min="15368" max="15368" width="1.75" style="632" customWidth="1"/>
    <col min="15369" max="15369" width="6.875" style="632" customWidth="1"/>
    <col min="15370" max="15370" width="4.5" style="632" customWidth="1"/>
    <col min="15371" max="15371" width="3.625" style="632" customWidth="1"/>
    <col min="15372" max="15372" width="0.75" style="632" customWidth="1"/>
    <col min="15373" max="15373" width="3.375" style="632" customWidth="1"/>
    <col min="15374" max="15374" width="3.625" style="632" customWidth="1"/>
    <col min="15375" max="15375" width="3" style="632" customWidth="1"/>
    <col min="15376" max="15376" width="3.625" style="632" customWidth="1"/>
    <col min="15377" max="15377" width="3.125" style="632" customWidth="1"/>
    <col min="15378" max="15378" width="1.875" style="632" customWidth="1"/>
    <col min="15379" max="15380" width="2.25" style="632" customWidth="1"/>
    <col min="15381" max="15381" width="7.25" style="632" customWidth="1"/>
    <col min="15382" max="15616" width="8.875" style="632"/>
    <col min="15617" max="15617" width="2.5" style="632" customWidth="1"/>
    <col min="15618" max="15618" width="2.375" style="632" customWidth="1"/>
    <col min="15619" max="15619" width="1.125" style="632" customWidth="1"/>
    <col min="15620" max="15620" width="22.625" style="632" customWidth="1"/>
    <col min="15621" max="15621" width="1.25" style="632" customWidth="1"/>
    <col min="15622" max="15623" width="11.75" style="632" customWidth="1"/>
    <col min="15624" max="15624" width="1.75" style="632" customWidth="1"/>
    <col min="15625" max="15625" width="6.875" style="632" customWidth="1"/>
    <col min="15626" max="15626" width="4.5" style="632" customWidth="1"/>
    <col min="15627" max="15627" width="3.625" style="632" customWidth="1"/>
    <col min="15628" max="15628" width="0.75" style="632" customWidth="1"/>
    <col min="15629" max="15629" width="3.375" style="632" customWidth="1"/>
    <col min="15630" max="15630" width="3.625" style="632" customWidth="1"/>
    <col min="15631" max="15631" width="3" style="632" customWidth="1"/>
    <col min="15632" max="15632" width="3.625" style="632" customWidth="1"/>
    <col min="15633" max="15633" width="3.125" style="632" customWidth="1"/>
    <col min="15634" max="15634" width="1.875" style="632" customWidth="1"/>
    <col min="15635" max="15636" width="2.25" style="632" customWidth="1"/>
    <col min="15637" max="15637" width="7.25" style="632" customWidth="1"/>
    <col min="15638" max="15872" width="8.875" style="632"/>
    <col min="15873" max="15873" width="2.5" style="632" customWidth="1"/>
    <col min="15874" max="15874" width="2.375" style="632" customWidth="1"/>
    <col min="15875" max="15875" width="1.125" style="632" customWidth="1"/>
    <col min="15876" max="15876" width="22.625" style="632" customWidth="1"/>
    <col min="15877" max="15877" width="1.25" style="632" customWidth="1"/>
    <col min="15878" max="15879" width="11.75" style="632" customWidth="1"/>
    <col min="15880" max="15880" width="1.75" style="632" customWidth="1"/>
    <col min="15881" max="15881" width="6.875" style="632" customWidth="1"/>
    <col min="15882" max="15882" width="4.5" style="632" customWidth="1"/>
    <col min="15883" max="15883" width="3.625" style="632" customWidth="1"/>
    <col min="15884" max="15884" width="0.75" style="632" customWidth="1"/>
    <col min="15885" max="15885" width="3.375" style="632" customWidth="1"/>
    <col min="15886" max="15886" width="3.625" style="632" customWidth="1"/>
    <col min="15887" max="15887" width="3" style="632" customWidth="1"/>
    <col min="15888" max="15888" width="3.625" style="632" customWidth="1"/>
    <col min="15889" max="15889" width="3.125" style="632" customWidth="1"/>
    <col min="15890" max="15890" width="1.875" style="632" customWidth="1"/>
    <col min="15891" max="15892" width="2.25" style="632" customWidth="1"/>
    <col min="15893" max="15893" width="7.25" style="632" customWidth="1"/>
    <col min="15894" max="16128" width="8.875" style="632"/>
    <col min="16129" max="16129" width="2.5" style="632" customWidth="1"/>
    <col min="16130" max="16130" width="2.375" style="632" customWidth="1"/>
    <col min="16131" max="16131" width="1.125" style="632" customWidth="1"/>
    <col min="16132" max="16132" width="22.625" style="632" customWidth="1"/>
    <col min="16133" max="16133" width="1.25" style="632" customWidth="1"/>
    <col min="16134" max="16135" width="11.75" style="632" customWidth="1"/>
    <col min="16136" max="16136" width="1.75" style="632" customWidth="1"/>
    <col min="16137" max="16137" width="6.875" style="632" customWidth="1"/>
    <col min="16138" max="16138" width="4.5" style="632" customWidth="1"/>
    <col min="16139" max="16139" width="3.625" style="632" customWidth="1"/>
    <col min="16140" max="16140" width="0.75" style="632" customWidth="1"/>
    <col min="16141" max="16141" width="3.375" style="632" customWidth="1"/>
    <col min="16142" max="16142" width="3.625" style="632" customWidth="1"/>
    <col min="16143" max="16143" width="3" style="632" customWidth="1"/>
    <col min="16144" max="16144" width="3.625" style="632" customWidth="1"/>
    <col min="16145" max="16145" width="3.125" style="632" customWidth="1"/>
    <col min="16146" max="16146" width="1.875" style="632" customWidth="1"/>
    <col min="16147" max="16148" width="2.25" style="632" customWidth="1"/>
    <col min="16149" max="16149" width="7.25" style="632" customWidth="1"/>
    <col min="16150" max="16351" width="8.875" style="632"/>
    <col min="16352" max="16384" width="8.875" style="632" customWidth="1"/>
  </cols>
  <sheetData>
    <row r="1" spans="2:78" ht="20.25" customHeight="1">
      <c r="B1" s="631" t="s">
        <v>2452</v>
      </c>
    </row>
    <row r="2" spans="2:78" ht="9" customHeight="1">
      <c r="S2" s="634"/>
      <c r="T2" s="634"/>
      <c r="X2" s="634"/>
      <c r="AB2" s="669"/>
    </row>
    <row r="3" spans="2:78">
      <c r="R3" s="1058"/>
      <c r="S3" s="1059"/>
      <c r="T3" s="635" t="s">
        <v>2170</v>
      </c>
      <c r="U3" s="316"/>
      <c r="V3" s="635" t="s">
        <v>2171</v>
      </c>
      <c r="W3" s="316"/>
      <c r="X3" s="635" t="s">
        <v>2172</v>
      </c>
      <c r="BX3" s="1" t="s">
        <v>3035</v>
      </c>
      <c r="BY3" s="1">
        <v>1</v>
      </c>
      <c r="BZ3" s="1">
        <v>1</v>
      </c>
    </row>
    <row r="4" spans="2:78" ht="7.9" customHeight="1">
      <c r="Q4" s="636"/>
      <c r="R4" s="636"/>
      <c r="S4" s="635"/>
      <c r="T4" s="635"/>
      <c r="U4" s="635"/>
      <c r="V4" s="635"/>
      <c r="W4" s="635"/>
      <c r="X4" s="635"/>
      <c r="BX4" s="1" t="s">
        <v>3036</v>
      </c>
      <c r="BY4" s="1">
        <v>2</v>
      </c>
      <c r="BZ4" s="1">
        <v>2</v>
      </c>
    </row>
    <row r="5" spans="2:78" ht="12" customHeight="1">
      <c r="N5" s="632" t="s">
        <v>2184</v>
      </c>
      <c r="T5" s="637"/>
      <c r="U5" s="637"/>
      <c r="V5" s="637"/>
      <c r="W5" s="637"/>
      <c r="X5" s="637"/>
      <c r="BX5" s="1" t="s">
        <v>3037</v>
      </c>
      <c r="BY5" s="1">
        <v>3</v>
      </c>
      <c r="BZ5" s="1">
        <v>3</v>
      </c>
    </row>
    <row r="6" spans="2:78" ht="21" customHeight="1">
      <c r="C6" s="632" t="s">
        <v>2173</v>
      </c>
      <c r="N6" s="1766" t="s">
        <v>2175</v>
      </c>
      <c r="O6" s="1766"/>
      <c r="P6" s="1788" t="str">
        <f>IF('共通１ー１（基本情報（１）～（11））'!C6="","",'共通１ー１（基本情報（１）～（11））'!C6)</f>
        <v/>
      </c>
      <c r="Q6" s="1788"/>
      <c r="R6" s="1769" t="str">
        <f>IF('共通１ー１（基本情報（１）～（11））'!C7="","",'共通１ー１（基本情報（１）～（11））'!C7&amp;'共通１ー１（基本情報（１）～（11））'!C8&amp;'共通１ー１（基本情報（１）～（11））'!C9)</f>
        <v/>
      </c>
      <c r="S6" s="1769"/>
      <c r="T6" s="1769"/>
      <c r="U6" s="1769"/>
      <c r="V6" s="1769"/>
      <c r="W6" s="1769"/>
      <c r="X6" s="1769"/>
      <c r="BX6" s="1"/>
      <c r="BY6" s="1">
        <v>4</v>
      </c>
      <c r="BZ6" s="1">
        <v>4</v>
      </c>
    </row>
    <row r="7" spans="2:78" ht="2.4500000000000002" customHeight="1">
      <c r="B7" s="632" t="s">
        <v>2186</v>
      </c>
      <c r="O7" s="631"/>
      <c r="P7" s="643"/>
      <c r="Q7" s="643"/>
      <c r="R7" s="643"/>
      <c r="S7" s="643"/>
      <c r="T7" s="643"/>
      <c r="U7" s="643"/>
      <c r="V7" s="643"/>
      <c r="W7" s="643"/>
      <c r="X7" s="643"/>
      <c r="BX7" s="1"/>
      <c r="BY7" s="1">
        <v>5</v>
      </c>
      <c r="BZ7" s="1">
        <v>5</v>
      </c>
    </row>
    <row r="8" spans="2:78" ht="21" customHeight="1">
      <c r="C8" s="632" t="s">
        <v>2198</v>
      </c>
      <c r="E8" s="631"/>
      <c r="F8" s="631"/>
      <c r="G8" s="631"/>
      <c r="H8" s="631"/>
      <c r="I8" s="631"/>
      <c r="J8" s="631"/>
      <c r="N8" s="1766" t="s">
        <v>2176</v>
      </c>
      <c r="O8" s="1766"/>
      <c r="P8" s="1768" t="str">
        <f>IF('共通１ー１（基本情報（１）～（11））'!C5="","",'共通１ー１（基本情報（１）～（11））'!C5)</f>
        <v/>
      </c>
      <c r="Q8" s="1055"/>
      <c r="R8" s="1055"/>
      <c r="S8" s="1055"/>
      <c r="T8" s="1055"/>
      <c r="U8" s="1055"/>
      <c r="V8" s="1055"/>
      <c r="W8" s="1055"/>
      <c r="X8" s="1055"/>
      <c r="BX8" s="1"/>
      <c r="BY8" s="1">
        <v>6</v>
      </c>
      <c r="BZ8" s="1">
        <v>6</v>
      </c>
    </row>
    <row r="9" spans="2:78" ht="2.4500000000000002" customHeight="1">
      <c r="D9" s="631"/>
      <c r="E9" s="631"/>
      <c r="F9" s="631"/>
      <c r="G9" s="631"/>
      <c r="H9" s="631"/>
      <c r="I9" s="631"/>
      <c r="J9" s="631"/>
      <c r="O9" s="631"/>
      <c r="P9" s="643"/>
      <c r="Q9" s="643"/>
      <c r="R9" s="643"/>
      <c r="S9" s="643"/>
      <c r="T9" s="643"/>
      <c r="U9" s="643"/>
      <c r="V9" s="643"/>
      <c r="W9" s="643"/>
      <c r="X9" s="643"/>
      <c r="BX9" s="1"/>
      <c r="BY9" s="1">
        <v>7</v>
      </c>
      <c r="BZ9" s="1">
        <v>7</v>
      </c>
    </row>
    <row r="10" spans="2:78" ht="24" customHeight="1">
      <c r="N10" s="1770" t="s">
        <v>2120</v>
      </c>
      <c r="O10" s="1770"/>
      <c r="P10" s="1768" t="str">
        <f>IF('共通１ー１（基本情報（１）～（11））'!C10="","",'共通１ー１（基本情報（１）～（11））'!C10)</f>
        <v/>
      </c>
      <c r="Q10" s="1055"/>
      <c r="R10" s="1055"/>
      <c r="S10" s="1055"/>
      <c r="T10" s="1768" t="str">
        <f>IF('共通１ー１（基本情報（１）～（11））'!C11="","",'共通１ー１（基本情報（１）～（11））'!C11)</f>
        <v/>
      </c>
      <c r="U10" s="1055"/>
      <c r="V10" s="1055"/>
      <c r="W10" s="1055"/>
      <c r="X10" s="1055"/>
      <c r="BX10" s="1"/>
      <c r="BY10" s="1">
        <v>8</v>
      </c>
      <c r="BZ10" s="1">
        <v>8</v>
      </c>
    </row>
    <row r="11" spans="2:78" ht="3.6" customHeight="1">
      <c r="O11" s="631"/>
      <c r="P11" s="638"/>
      <c r="Q11" s="638"/>
      <c r="R11" s="638"/>
      <c r="S11" s="638"/>
      <c r="T11" s="638"/>
      <c r="U11" s="638"/>
      <c r="V11" s="638"/>
      <c r="W11" s="638"/>
      <c r="X11" s="638"/>
      <c r="BX11" s="1"/>
      <c r="BY11" s="1">
        <v>9</v>
      </c>
      <c r="BZ11" s="1">
        <v>9</v>
      </c>
    </row>
    <row r="12" spans="2:78" ht="21" hidden="1" customHeight="1">
      <c r="N12" s="632" t="s">
        <v>2106</v>
      </c>
      <c r="P12" s="631"/>
      <c r="Q12" s="631"/>
      <c r="R12" s="638"/>
      <c r="S12" s="638"/>
      <c r="T12" s="638"/>
      <c r="U12" s="638"/>
      <c r="V12" s="638"/>
      <c r="W12" s="638"/>
      <c r="X12" s="638"/>
      <c r="BX12" s="1"/>
      <c r="BY12" s="1">
        <v>10</v>
      </c>
      <c r="BZ12" s="1">
        <v>10</v>
      </c>
    </row>
    <row r="13" spans="2:78" ht="2.4500000000000002" hidden="1" customHeight="1">
      <c r="O13" s="631"/>
      <c r="P13" s="643"/>
      <c r="Q13" s="643"/>
      <c r="R13" s="643"/>
      <c r="S13" s="643"/>
      <c r="T13" s="643"/>
      <c r="U13" s="643"/>
      <c r="V13" s="643"/>
      <c r="W13" s="643"/>
      <c r="X13" s="643"/>
      <c r="BX13" s="1"/>
      <c r="BY13" s="1">
        <v>11</v>
      </c>
      <c r="BZ13" s="1">
        <v>11</v>
      </c>
    </row>
    <row r="14" spans="2:78" ht="21" hidden="1" customHeight="1">
      <c r="N14" s="1766" t="s">
        <v>2176</v>
      </c>
      <c r="O14" s="1766"/>
      <c r="P14" s="1768"/>
      <c r="Q14" s="1053"/>
      <c r="R14" s="1053"/>
      <c r="S14" s="1053"/>
      <c r="T14" s="1053"/>
      <c r="U14" s="1053"/>
      <c r="V14" s="1053"/>
      <c r="W14" s="1053"/>
      <c r="X14" s="1053"/>
      <c r="AB14" s="644"/>
      <c r="BX14" s="1"/>
      <c r="BY14" s="1">
        <v>12</v>
      </c>
      <c r="BZ14" s="1">
        <v>12</v>
      </c>
    </row>
    <row r="15" spans="2:78" ht="2.4500000000000002" hidden="1" customHeight="1">
      <c r="O15" s="631"/>
      <c r="P15" s="643"/>
      <c r="Q15" s="643"/>
      <c r="R15" s="643"/>
      <c r="S15" s="643"/>
      <c r="T15" s="643"/>
      <c r="U15" s="643"/>
      <c r="V15" s="643"/>
      <c r="W15" s="643"/>
      <c r="X15" s="643"/>
      <c r="BX15" s="1"/>
      <c r="BY15" s="1"/>
      <c r="BZ15" s="1">
        <v>13</v>
      </c>
    </row>
    <row r="16" spans="2:78" ht="21" hidden="1" customHeight="1">
      <c r="N16" s="1770" t="s">
        <v>2120</v>
      </c>
      <c r="O16" s="1770"/>
      <c r="P16" s="1768"/>
      <c r="Q16" s="1053"/>
      <c r="R16" s="1053"/>
      <c r="S16" s="1053"/>
      <c r="T16" s="1768"/>
      <c r="U16" s="1053"/>
      <c r="V16" s="1053"/>
      <c r="W16" s="1053"/>
      <c r="X16" s="1053"/>
      <c r="BX16" s="1"/>
      <c r="BY16" s="1"/>
      <c r="BZ16" s="1">
        <v>14</v>
      </c>
    </row>
    <row r="17" spans="3:78" ht="2.4500000000000002" hidden="1" customHeight="1">
      <c r="O17" s="631"/>
      <c r="P17" s="638"/>
      <c r="Q17" s="638"/>
      <c r="R17" s="638"/>
      <c r="S17" s="638"/>
      <c r="T17" s="638"/>
      <c r="U17" s="638"/>
      <c r="V17" s="638"/>
      <c r="W17" s="638"/>
      <c r="X17" s="638"/>
      <c r="BX17" s="1"/>
      <c r="BY17" s="1"/>
      <c r="BZ17" s="1">
        <v>15</v>
      </c>
    </row>
    <row r="18" spans="3:78" ht="7.15" hidden="1" customHeight="1">
      <c r="O18" s="631"/>
      <c r="P18" s="638"/>
      <c r="Q18" s="638"/>
      <c r="R18" s="638"/>
      <c r="S18" s="638"/>
      <c r="T18" s="638"/>
      <c r="U18" s="638"/>
      <c r="V18" s="638"/>
      <c r="W18" s="638"/>
      <c r="X18" s="638"/>
      <c r="AB18" s="642"/>
      <c r="AC18" s="642"/>
      <c r="AD18" s="642"/>
      <c r="AE18" s="642"/>
      <c r="AF18" s="642"/>
      <c r="AG18" s="642"/>
      <c r="BX18" s="1"/>
      <c r="BY18" s="1"/>
      <c r="BZ18" s="1">
        <v>16</v>
      </c>
    </row>
    <row r="19" spans="3:78" ht="23.45" hidden="1" customHeight="1">
      <c r="D19" s="634"/>
      <c r="N19" s="632" t="s">
        <v>2189</v>
      </c>
      <c r="O19" s="441"/>
      <c r="P19" s="631"/>
      <c r="Q19" s="631"/>
      <c r="R19" s="638"/>
      <c r="S19" s="638"/>
      <c r="T19" s="638"/>
      <c r="U19" s="638"/>
      <c r="V19" s="638"/>
      <c r="W19" s="638"/>
      <c r="X19" s="638"/>
      <c r="AB19" s="642"/>
      <c r="AC19" s="642"/>
      <c r="AD19" s="642"/>
      <c r="AE19" s="642"/>
      <c r="AF19" s="642"/>
      <c r="AG19" s="642"/>
      <c r="BX19" s="1"/>
      <c r="BY19" s="1"/>
      <c r="BZ19" s="1">
        <v>17</v>
      </c>
    </row>
    <row r="20" spans="3:78" ht="2.4500000000000002" hidden="1" customHeight="1">
      <c r="O20" s="631"/>
      <c r="P20" s="643"/>
      <c r="Q20" s="643"/>
      <c r="R20" s="643"/>
      <c r="S20" s="643"/>
      <c r="T20" s="643"/>
      <c r="U20" s="643"/>
      <c r="V20" s="643"/>
      <c r="W20" s="643"/>
      <c r="X20" s="643"/>
      <c r="AB20" s="642"/>
      <c r="AC20" s="642"/>
      <c r="AD20" s="642"/>
      <c r="AE20" s="642"/>
      <c r="AF20" s="642"/>
      <c r="AG20" s="642"/>
      <c r="BX20" s="1"/>
      <c r="BY20" s="1"/>
      <c r="BZ20" s="1">
        <v>18</v>
      </c>
    </row>
    <row r="21" spans="3:78" ht="22.9" hidden="1" customHeight="1">
      <c r="N21" s="1766" t="s">
        <v>2176</v>
      </c>
      <c r="O21" s="1766"/>
      <c r="P21" s="1768"/>
      <c r="Q21" s="1053"/>
      <c r="R21" s="1053"/>
      <c r="S21" s="1053"/>
      <c r="T21" s="1053"/>
      <c r="U21" s="1053"/>
      <c r="V21" s="1053"/>
      <c r="W21" s="1053"/>
      <c r="X21" s="1053"/>
      <c r="AB21" s="642"/>
      <c r="AC21" s="642"/>
      <c r="AD21" s="642"/>
      <c r="AE21" s="642"/>
      <c r="AF21" s="642"/>
      <c r="AG21" s="642"/>
      <c r="AH21" s="644"/>
      <c r="BX21" s="1"/>
      <c r="BY21" s="1"/>
      <c r="BZ21" s="1">
        <v>19</v>
      </c>
    </row>
    <row r="22" spans="3:78" ht="2.4500000000000002" hidden="1" customHeight="1">
      <c r="O22" s="631"/>
      <c r="P22" s="643"/>
      <c r="Q22" s="643"/>
      <c r="R22" s="643"/>
      <c r="S22" s="643"/>
      <c r="T22" s="643"/>
      <c r="U22" s="643"/>
      <c r="V22" s="643"/>
      <c r="W22" s="643"/>
      <c r="X22" s="643"/>
      <c r="AB22" s="644"/>
      <c r="AC22" s="642"/>
      <c r="AD22" s="642"/>
      <c r="AE22" s="642"/>
      <c r="AF22" s="642"/>
      <c r="AG22" s="642"/>
      <c r="BX22" s="1"/>
      <c r="BY22" s="1"/>
      <c r="BZ22" s="1">
        <v>20</v>
      </c>
    </row>
    <row r="23" spans="3:78" ht="22.9" hidden="1" customHeight="1">
      <c r="N23" s="1770" t="s">
        <v>2120</v>
      </c>
      <c r="O23" s="1770"/>
      <c r="P23" s="1768"/>
      <c r="Q23" s="1053"/>
      <c r="R23" s="1053"/>
      <c r="S23" s="1053"/>
      <c r="T23" s="1768"/>
      <c r="U23" s="1053"/>
      <c r="V23" s="1053"/>
      <c r="W23" s="1053"/>
      <c r="X23" s="1053"/>
      <c r="AB23" s="642"/>
      <c r="AC23" s="642"/>
      <c r="AD23" s="642"/>
      <c r="AE23" s="642"/>
      <c r="AF23" s="642"/>
      <c r="AG23" s="642"/>
      <c r="BX23" s="1"/>
      <c r="BY23" s="1"/>
      <c r="BZ23" s="1">
        <v>21</v>
      </c>
    </row>
    <row r="24" spans="3:78" ht="8.4499999999999993" hidden="1" customHeight="1">
      <c r="O24" s="631"/>
      <c r="P24" s="638"/>
      <c r="Q24" s="638"/>
      <c r="R24" s="638"/>
      <c r="S24" s="638"/>
      <c r="T24" s="638"/>
      <c r="U24" s="638"/>
      <c r="V24" s="638"/>
      <c r="W24" s="638"/>
      <c r="X24" s="638"/>
      <c r="AB24" s="642"/>
      <c r="AC24" s="642"/>
      <c r="AD24" s="642"/>
      <c r="AE24" s="642"/>
      <c r="AF24" s="642"/>
      <c r="AG24" s="642"/>
      <c r="BX24" s="1"/>
      <c r="BY24" s="1"/>
      <c r="BZ24" s="1">
        <v>22</v>
      </c>
    </row>
    <row r="25" spans="3:78" ht="21" customHeight="1">
      <c r="N25" s="632" t="s">
        <v>2107</v>
      </c>
      <c r="P25" s="631"/>
      <c r="Q25" s="631"/>
      <c r="R25" s="638"/>
      <c r="S25" s="638"/>
      <c r="T25" s="638"/>
      <c r="U25" s="638"/>
      <c r="V25" s="638"/>
      <c r="W25" s="638"/>
      <c r="X25" s="638"/>
      <c r="BX25" s="1"/>
      <c r="BY25" s="1"/>
      <c r="BZ25" s="1">
        <v>23</v>
      </c>
    </row>
    <row r="26" spans="3:78" ht="2.4500000000000002" customHeight="1">
      <c r="O26" s="631"/>
      <c r="P26" s="643"/>
      <c r="Q26" s="643"/>
      <c r="R26" s="643"/>
      <c r="S26" s="643"/>
      <c r="T26" s="643"/>
      <c r="U26" s="643"/>
      <c r="V26" s="643"/>
      <c r="W26" s="643"/>
      <c r="X26" s="643"/>
      <c r="BX26" s="1"/>
      <c r="BY26" s="1"/>
      <c r="BZ26" s="1">
        <v>24</v>
      </c>
    </row>
    <row r="27" spans="3:78" ht="21" customHeight="1">
      <c r="N27" s="1766" t="s">
        <v>2176</v>
      </c>
      <c r="O27" s="1766"/>
      <c r="P27" s="1768" t="str">
        <f>IF('共通１ー１（基本情報（１）～（11））'!C59="","",'共通１ー１（基本情報（１）～（11））'!C59)</f>
        <v/>
      </c>
      <c r="Q27" s="1053"/>
      <c r="R27" s="1053"/>
      <c r="S27" s="1053"/>
      <c r="T27" s="1053"/>
      <c r="U27" s="1053"/>
      <c r="V27" s="1053"/>
      <c r="W27" s="1053"/>
      <c r="X27" s="1053"/>
      <c r="AB27" s="644"/>
      <c r="BX27" s="1"/>
      <c r="BY27" s="1"/>
      <c r="BZ27" s="1">
        <v>25</v>
      </c>
    </row>
    <row r="28" spans="3:78" ht="2.4500000000000002" customHeight="1">
      <c r="O28" s="631"/>
      <c r="P28" s="643"/>
      <c r="Q28" s="643"/>
      <c r="R28" s="643"/>
      <c r="S28" s="643"/>
      <c r="T28" s="643"/>
      <c r="U28" s="643"/>
      <c r="V28" s="643"/>
      <c r="W28" s="643"/>
      <c r="X28" s="643"/>
      <c r="BX28" s="1"/>
      <c r="BY28" s="1"/>
      <c r="BZ28" s="1">
        <v>26</v>
      </c>
    </row>
    <row r="29" spans="3:78" ht="24" customHeight="1">
      <c r="N29" s="1770" t="s">
        <v>2120</v>
      </c>
      <c r="O29" s="1770"/>
      <c r="P29" s="1768" t="str">
        <f>IF('共通１ー１（基本情報（１）～（11））'!C64="","",'共通１ー１（基本情報（１）～（11））'!C64)</f>
        <v/>
      </c>
      <c r="Q29" s="1053"/>
      <c r="R29" s="1053"/>
      <c r="S29" s="1053"/>
      <c r="T29" s="1768" t="str">
        <f>IF('共通１ー１（基本情報（１）～（11））'!C65="","",'共通１ー１（基本情報（１）～（11））'!C65)</f>
        <v/>
      </c>
      <c r="U29" s="1053"/>
      <c r="V29" s="1053"/>
      <c r="W29" s="1053"/>
      <c r="X29" s="1053"/>
      <c r="BX29" s="1"/>
      <c r="BY29" s="1"/>
      <c r="BZ29" s="1">
        <v>27</v>
      </c>
    </row>
    <row r="30" spans="3:78" ht="7.9" customHeight="1">
      <c r="N30" s="641"/>
      <c r="O30" s="641"/>
      <c r="P30" s="670"/>
      <c r="Q30" s="670"/>
      <c r="R30" s="670"/>
      <c r="S30" s="670"/>
      <c r="T30" s="670"/>
      <c r="U30" s="670"/>
      <c r="V30" s="670"/>
      <c r="W30" s="670"/>
      <c r="X30" s="638"/>
      <c r="BX30" s="1"/>
      <c r="BY30" s="1"/>
      <c r="BZ30" s="1">
        <v>28</v>
      </c>
    </row>
    <row r="31" spans="3:78" ht="25.5">
      <c r="C31" s="1752" t="s">
        <v>2453</v>
      </c>
      <c r="D31" s="1752"/>
      <c r="E31" s="1752"/>
      <c r="F31" s="1752"/>
      <c r="G31" s="1752"/>
      <c r="H31" s="1752"/>
      <c r="I31" s="1752"/>
      <c r="J31" s="1752"/>
      <c r="K31" s="1752"/>
      <c r="L31" s="1752"/>
      <c r="M31" s="1752"/>
      <c r="N31" s="1752"/>
      <c r="O31" s="1752"/>
      <c r="P31" s="1752"/>
      <c r="Q31" s="1752"/>
      <c r="R31" s="1752"/>
      <c r="S31" s="1752"/>
      <c r="T31" s="1752"/>
      <c r="U31" s="1752"/>
      <c r="V31" s="1752"/>
      <c r="W31" s="1752"/>
      <c r="X31" s="1752"/>
      <c r="BX31" s="1"/>
      <c r="BY31" s="1"/>
      <c r="BZ31" s="1">
        <v>29</v>
      </c>
    </row>
    <row r="32" spans="3:78" ht="9" customHeight="1">
      <c r="BX32" s="1"/>
      <c r="BY32" s="1"/>
      <c r="BZ32" s="1">
        <v>30</v>
      </c>
    </row>
    <row r="33" spans="2:78" ht="18" customHeight="1">
      <c r="B33" s="631"/>
      <c r="C33" s="631"/>
      <c r="D33" s="1757"/>
      <c r="E33" s="1758"/>
      <c r="F33" s="643" t="s">
        <v>2170</v>
      </c>
      <c r="G33" s="154"/>
      <c r="H33" s="643" t="s">
        <v>2171</v>
      </c>
      <c r="I33" s="154"/>
      <c r="J33" s="643" t="s">
        <v>2177</v>
      </c>
      <c r="K33" s="1753"/>
      <c r="L33" s="1753"/>
      <c r="M33" s="1754" t="s">
        <v>2178</v>
      </c>
      <c r="N33" s="1754"/>
      <c r="O33" s="1754"/>
      <c r="P33" s="1753"/>
      <c r="Q33" s="1753"/>
      <c r="R33" s="1789" t="s">
        <v>2199</v>
      </c>
      <c r="S33" s="1789"/>
      <c r="T33" s="1789"/>
      <c r="U33" s="1789"/>
      <c r="V33" s="1789"/>
      <c r="W33" s="1789"/>
      <c r="X33" s="1789"/>
      <c r="AB33" s="644"/>
      <c r="BX33" s="1"/>
      <c r="BY33" s="1"/>
      <c r="BZ33" s="1">
        <v>31</v>
      </c>
    </row>
    <row r="34" spans="2:78" ht="56.45" customHeight="1">
      <c r="C34" s="1756" t="s">
        <v>3040</v>
      </c>
      <c r="D34" s="1756"/>
      <c r="E34" s="1756"/>
      <c r="F34" s="1756"/>
      <c r="G34" s="1756"/>
      <c r="H34" s="1756"/>
      <c r="I34" s="1756"/>
      <c r="J34" s="1756"/>
      <c r="K34" s="1756"/>
      <c r="L34" s="1756"/>
      <c r="M34" s="1756"/>
      <c r="N34" s="1756"/>
      <c r="O34" s="1756"/>
      <c r="P34" s="1756"/>
      <c r="Q34" s="1756"/>
      <c r="R34" s="1756"/>
      <c r="S34" s="1756"/>
      <c r="T34" s="1756"/>
      <c r="U34" s="1756"/>
      <c r="V34" s="1756"/>
      <c r="W34" s="1756"/>
      <c r="X34" s="1756"/>
    </row>
    <row r="35" spans="2:78" ht="15.6" customHeight="1">
      <c r="C35" s="1774" t="s">
        <v>2180</v>
      </c>
      <c r="D35" s="1774"/>
      <c r="E35" s="1774"/>
      <c r="F35" s="1774"/>
      <c r="G35" s="1774"/>
      <c r="H35" s="1774"/>
      <c r="I35" s="1774"/>
      <c r="J35" s="1774"/>
      <c r="K35" s="1774"/>
      <c r="L35" s="1774"/>
      <c r="M35" s="1774"/>
      <c r="N35" s="1774"/>
      <c r="O35" s="1774"/>
      <c r="P35" s="1774"/>
      <c r="Q35" s="1774"/>
      <c r="R35" s="1774"/>
      <c r="S35" s="1774"/>
      <c r="T35" s="1774"/>
      <c r="U35" s="1774"/>
      <c r="V35" s="1774"/>
      <c r="W35" s="1774"/>
      <c r="X35" s="1774"/>
    </row>
    <row r="36" spans="2:78" ht="30" customHeight="1">
      <c r="C36" s="648"/>
      <c r="D36" s="1762" t="s">
        <v>2459</v>
      </c>
      <c r="E36" s="1747"/>
      <c r="F36" s="1747"/>
      <c r="G36" s="1747"/>
      <c r="H36" s="1747"/>
      <c r="I36" s="1747"/>
      <c r="J36" s="1748"/>
      <c r="K36" s="650"/>
      <c r="L36" s="1772"/>
      <c r="M36" s="1772"/>
      <c r="N36" s="1772"/>
      <c r="O36" s="1772"/>
      <c r="P36" s="1772"/>
      <c r="Q36" s="1772"/>
      <c r="R36" s="1772"/>
      <c r="S36" s="1772"/>
      <c r="T36" s="1772"/>
      <c r="U36" s="1772"/>
      <c r="V36" s="1772"/>
      <c r="W36" s="1772"/>
      <c r="X36" s="1773"/>
      <c r="AA36" s="632"/>
    </row>
    <row r="37" spans="2:78" ht="21" customHeight="1">
      <c r="C37" s="651"/>
      <c r="D37" s="1763" t="s">
        <v>2444</v>
      </c>
      <c r="E37" s="1763"/>
      <c r="F37" s="1763"/>
      <c r="G37" s="1763"/>
      <c r="H37" s="1763"/>
      <c r="I37" s="1763"/>
      <c r="J37" s="1764"/>
      <c r="K37" s="631"/>
      <c r="L37" s="653"/>
      <c r="M37" s="1765"/>
      <c r="N37" s="1765"/>
      <c r="O37" s="1765"/>
      <c r="P37" s="1765"/>
      <c r="Q37" s="654"/>
      <c r="R37" s="654"/>
      <c r="S37" s="654"/>
      <c r="T37" s="654"/>
      <c r="U37" s="654"/>
      <c r="V37" s="654"/>
      <c r="W37" s="654"/>
      <c r="X37" s="655"/>
      <c r="AA37" s="632"/>
    </row>
    <row r="38" spans="2:78" ht="27" customHeight="1">
      <c r="C38" s="671"/>
      <c r="D38" s="1751" t="s">
        <v>2200</v>
      </c>
      <c r="E38" s="1751"/>
      <c r="F38" s="1751"/>
      <c r="G38" s="1751"/>
      <c r="H38" s="1751"/>
      <c r="I38" s="1751"/>
      <c r="J38" s="1775"/>
      <c r="K38" s="671"/>
      <c r="L38" s="1778" t="s">
        <v>2201</v>
      </c>
      <c r="M38" s="1778"/>
      <c r="N38" s="1779"/>
      <c r="O38" s="1779"/>
      <c r="P38" s="1779"/>
      <c r="Q38" s="1779"/>
      <c r="R38" s="1779"/>
      <c r="S38" s="1779"/>
      <c r="T38" s="1779"/>
      <c r="U38" s="1779"/>
      <c r="V38" s="1779"/>
      <c r="W38" s="1779"/>
      <c r="X38" s="1780"/>
    </row>
    <row r="39" spans="2:78" ht="2.25" customHeight="1">
      <c r="C39" s="651"/>
      <c r="D39" s="1776"/>
      <c r="E39" s="1776"/>
      <c r="F39" s="1776"/>
      <c r="G39" s="1776"/>
      <c r="H39" s="1776"/>
      <c r="I39" s="1776"/>
      <c r="J39" s="1777"/>
      <c r="K39" s="651"/>
      <c r="L39" s="638"/>
      <c r="M39" s="638"/>
      <c r="N39" s="639"/>
      <c r="O39" s="639"/>
      <c r="P39" s="639"/>
      <c r="Q39" s="639"/>
      <c r="R39" s="639"/>
      <c r="S39" s="639"/>
      <c r="T39" s="639"/>
      <c r="U39" s="639"/>
      <c r="V39" s="639"/>
      <c r="W39" s="639"/>
      <c r="X39" s="674"/>
    </row>
    <row r="40" spans="2:78" ht="27" customHeight="1">
      <c r="C40" s="651"/>
      <c r="D40" s="1776"/>
      <c r="E40" s="1776"/>
      <c r="F40" s="1776"/>
      <c r="G40" s="1776"/>
      <c r="H40" s="1776"/>
      <c r="I40" s="1776"/>
      <c r="J40" s="1777"/>
      <c r="K40" s="651"/>
      <c r="L40" s="1770" t="s">
        <v>2176</v>
      </c>
      <c r="M40" s="1770"/>
      <c r="N40" s="1781"/>
      <c r="O40" s="1781"/>
      <c r="P40" s="1781"/>
      <c r="Q40" s="1781"/>
      <c r="R40" s="1781"/>
      <c r="S40" s="1781"/>
      <c r="T40" s="1781"/>
      <c r="U40" s="1781"/>
      <c r="V40" s="1781"/>
      <c r="W40" s="1781"/>
      <c r="X40" s="1782"/>
    </row>
    <row r="41" spans="2:78" ht="2.25" customHeight="1">
      <c r="C41" s="651"/>
      <c r="D41" s="1776"/>
      <c r="E41" s="1776"/>
      <c r="F41" s="1776"/>
      <c r="G41" s="1776"/>
      <c r="H41" s="1776"/>
      <c r="I41" s="1776"/>
      <c r="J41" s="1777"/>
      <c r="K41" s="651"/>
      <c r="L41" s="675"/>
      <c r="M41" s="675"/>
      <c r="N41" s="676"/>
      <c r="O41" s="643"/>
      <c r="P41" s="677"/>
      <c r="Q41" s="643"/>
      <c r="R41" s="678"/>
      <c r="S41" s="643"/>
      <c r="T41" s="643"/>
      <c r="U41" s="643"/>
      <c r="V41" s="678"/>
      <c r="W41" s="639"/>
      <c r="X41" s="679"/>
      <c r="AA41" s="632"/>
    </row>
    <row r="42" spans="2:78" ht="27" customHeight="1">
      <c r="C42" s="680"/>
      <c r="D42" s="1763"/>
      <c r="E42" s="1763"/>
      <c r="F42" s="1763"/>
      <c r="G42" s="1763"/>
      <c r="H42" s="1763"/>
      <c r="I42" s="1763"/>
      <c r="J42" s="1764"/>
      <c r="K42" s="681"/>
      <c r="L42" s="1783" t="s">
        <v>2120</v>
      </c>
      <c r="M42" s="1783"/>
      <c r="N42" s="1784"/>
      <c r="O42" s="1784"/>
      <c r="P42" s="1784"/>
      <c r="Q42" s="1784"/>
      <c r="R42" s="1784"/>
      <c r="S42" s="1784"/>
      <c r="T42" s="1784"/>
      <c r="U42" s="1784"/>
      <c r="V42" s="1784"/>
      <c r="W42" s="1784"/>
      <c r="X42" s="1785"/>
      <c r="AA42" s="632"/>
    </row>
    <row r="43" spans="2:78" ht="30.6" customHeight="1">
      <c r="C43" s="648"/>
      <c r="D43" s="1747" t="s">
        <v>2202</v>
      </c>
      <c r="E43" s="1747"/>
      <c r="F43" s="1747"/>
      <c r="G43" s="1747"/>
      <c r="H43" s="1747"/>
      <c r="I43" s="1747"/>
      <c r="J43" s="1748"/>
      <c r="K43" s="650"/>
      <c r="L43" s="1786"/>
      <c r="M43" s="1786"/>
      <c r="N43" s="1786"/>
      <c r="O43" s="1786"/>
      <c r="P43" s="1786"/>
      <c r="Q43" s="1786"/>
      <c r="R43" s="1786"/>
      <c r="S43" s="1786"/>
      <c r="T43" s="1786"/>
      <c r="U43" s="1786"/>
      <c r="V43" s="1786"/>
      <c r="W43" s="1786"/>
      <c r="X43" s="1787"/>
    </row>
    <row r="44" spans="2:78" ht="5.25" customHeight="1">
      <c r="C44" s="651"/>
      <c r="D44" s="1751" t="s">
        <v>2203</v>
      </c>
      <c r="E44" s="1751"/>
      <c r="F44" s="1751"/>
      <c r="G44" s="1751"/>
      <c r="H44" s="1751"/>
      <c r="I44" s="1751"/>
      <c r="J44" s="1775"/>
      <c r="K44" s="682"/>
      <c r="L44" s="631"/>
      <c r="M44" s="631"/>
      <c r="N44" s="631"/>
      <c r="O44" s="631"/>
      <c r="P44" s="631"/>
      <c r="Q44" s="631"/>
      <c r="R44" s="631"/>
      <c r="S44" s="631"/>
      <c r="T44" s="631"/>
      <c r="U44" s="631"/>
      <c r="V44" s="631"/>
      <c r="W44" s="631"/>
      <c r="X44" s="673"/>
    </row>
    <row r="45" spans="2:78" ht="24" customHeight="1">
      <c r="C45" s="651"/>
      <c r="D45" s="1776"/>
      <c r="E45" s="1776"/>
      <c r="F45" s="1776"/>
      <c r="G45" s="1776"/>
      <c r="H45" s="1776"/>
      <c r="I45" s="1776"/>
      <c r="J45" s="1777"/>
      <c r="K45" s="631"/>
      <c r="L45" s="631" t="s">
        <v>2193</v>
      </c>
      <c r="M45" s="631"/>
      <c r="N45" s="631"/>
      <c r="O45" s="1781"/>
      <c r="P45" s="1781"/>
      <c r="Q45" s="1781"/>
      <c r="R45" s="1781"/>
      <c r="S45" s="1781"/>
      <c r="T45" s="1781"/>
      <c r="U45" s="1781"/>
      <c r="V45" s="1781"/>
      <c r="W45" s="1781"/>
      <c r="X45" s="673"/>
    </row>
    <row r="46" spans="2:78" ht="2.25" customHeight="1">
      <c r="C46" s="651"/>
      <c r="D46" s="1776"/>
      <c r="E46" s="1776"/>
      <c r="F46" s="1776"/>
      <c r="G46" s="1776"/>
      <c r="H46" s="1776"/>
      <c r="I46" s="1776"/>
      <c r="J46" s="1777"/>
      <c r="K46" s="651"/>
      <c r="L46" s="675"/>
      <c r="M46" s="675"/>
      <c r="N46" s="675"/>
      <c r="O46" s="643"/>
      <c r="P46" s="677"/>
      <c r="Q46" s="643"/>
      <c r="R46" s="678"/>
      <c r="S46" s="643"/>
      <c r="T46" s="643"/>
      <c r="U46" s="643"/>
      <c r="V46" s="678"/>
      <c r="W46" s="639"/>
      <c r="X46" s="683"/>
      <c r="AA46" s="632"/>
    </row>
    <row r="47" spans="2:78" ht="24" customHeight="1">
      <c r="C47" s="651"/>
      <c r="D47" s="1776"/>
      <c r="E47" s="1776"/>
      <c r="F47" s="1776"/>
      <c r="G47" s="1776"/>
      <c r="H47" s="1776"/>
      <c r="I47" s="1776"/>
      <c r="J47" s="1777"/>
      <c r="K47" s="631"/>
      <c r="L47" s="631" t="s">
        <v>2194</v>
      </c>
      <c r="M47" s="631"/>
      <c r="N47" s="631"/>
      <c r="O47" s="1781"/>
      <c r="P47" s="1781"/>
      <c r="Q47" s="1781"/>
      <c r="R47" s="1781"/>
      <c r="S47" s="1781"/>
      <c r="T47" s="1781"/>
      <c r="U47" s="1781"/>
      <c r="V47" s="1781"/>
      <c r="W47" s="1781"/>
      <c r="X47" s="673"/>
    </row>
    <row r="48" spans="2:78" ht="2.25" customHeight="1">
      <c r="C48" s="651"/>
      <c r="D48" s="1776"/>
      <c r="E48" s="1776"/>
      <c r="F48" s="1776"/>
      <c r="G48" s="1776"/>
      <c r="H48" s="1776"/>
      <c r="I48" s="1776"/>
      <c r="J48" s="1777"/>
      <c r="K48" s="651"/>
      <c r="L48" s="675"/>
      <c r="M48" s="675"/>
      <c r="N48" s="675"/>
      <c r="O48" s="643"/>
      <c r="P48" s="677"/>
      <c r="Q48" s="643"/>
      <c r="R48" s="678"/>
      <c r="S48" s="643"/>
      <c r="T48" s="643"/>
      <c r="U48" s="643"/>
      <c r="V48" s="678"/>
      <c r="W48" s="639"/>
      <c r="X48" s="683"/>
      <c r="AA48" s="632"/>
    </row>
    <row r="49" spans="3:27" ht="24" customHeight="1">
      <c r="C49" s="651"/>
      <c r="D49" s="1776"/>
      <c r="E49" s="1776"/>
      <c r="F49" s="1776"/>
      <c r="G49" s="1776"/>
      <c r="H49" s="1776"/>
      <c r="I49" s="1776"/>
      <c r="J49" s="1777"/>
      <c r="K49" s="631"/>
      <c r="L49" s="631" t="s">
        <v>2195</v>
      </c>
      <c r="M49" s="631"/>
      <c r="N49" s="631"/>
      <c r="O49" s="1781"/>
      <c r="P49" s="1781"/>
      <c r="Q49" s="1781"/>
      <c r="R49" s="1781"/>
      <c r="S49" s="1781"/>
      <c r="T49" s="1781"/>
      <c r="U49" s="1781"/>
      <c r="V49" s="1781"/>
      <c r="W49" s="1781"/>
      <c r="X49" s="673"/>
    </row>
    <row r="50" spans="3:27" ht="2.25" customHeight="1">
      <c r="C50" s="651"/>
      <c r="D50" s="1776"/>
      <c r="E50" s="1776"/>
      <c r="F50" s="1776"/>
      <c r="G50" s="1776"/>
      <c r="H50" s="1776"/>
      <c r="I50" s="1776"/>
      <c r="J50" s="1777"/>
      <c r="K50" s="651"/>
      <c r="L50" s="675"/>
      <c r="M50" s="675"/>
      <c r="N50" s="675"/>
      <c r="O50" s="643"/>
      <c r="P50" s="677"/>
      <c r="Q50" s="643"/>
      <c r="R50" s="678"/>
      <c r="S50" s="643"/>
      <c r="T50" s="643"/>
      <c r="U50" s="643"/>
      <c r="V50" s="678"/>
      <c r="W50" s="639"/>
      <c r="X50" s="683"/>
      <c r="AA50" s="632"/>
    </row>
    <row r="51" spans="3:27" ht="24" customHeight="1">
      <c r="C51" s="651"/>
      <c r="D51" s="1776"/>
      <c r="E51" s="1776"/>
      <c r="F51" s="1776"/>
      <c r="G51" s="1776"/>
      <c r="H51" s="1776"/>
      <c r="I51" s="1776"/>
      <c r="J51" s="1777"/>
      <c r="K51" s="631"/>
      <c r="L51" s="684" t="s">
        <v>2196</v>
      </c>
      <c r="M51" s="631"/>
      <c r="N51" s="631"/>
      <c r="O51" s="1781"/>
      <c r="P51" s="1781"/>
      <c r="Q51" s="1781"/>
      <c r="R51" s="1781"/>
      <c r="S51" s="1781"/>
      <c r="T51" s="1781"/>
      <c r="U51" s="1781"/>
      <c r="V51" s="1781"/>
      <c r="W51" s="639" t="s">
        <v>2181</v>
      </c>
      <c r="X51" s="673"/>
    </row>
    <row r="52" spans="3:27" ht="2.25" customHeight="1">
      <c r="C52" s="651"/>
      <c r="D52" s="1776"/>
      <c r="E52" s="1776"/>
      <c r="F52" s="1776"/>
      <c r="G52" s="1776"/>
      <c r="H52" s="1776"/>
      <c r="I52" s="1776"/>
      <c r="J52" s="1777"/>
      <c r="K52" s="651"/>
      <c r="L52" s="675"/>
      <c r="M52" s="675"/>
      <c r="N52" s="675"/>
      <c r="O52" s="643"/>
      <c r="P52" s="677"/>
      <c r="Q52" s="643"/>
      <c r="R52" s="678"/>
      <c r="S52" s="643"/>
      <c r="T52" s="643"/>
      <c r="U52" s="643"/>
      <c r="V52" s="678"/>
      <c r="W52" s="639"/>
      <c r="X52" s="683"/>
      <c r="AA52" s="632"/>
    </row>
    <row r="53" spans="3:27" ht="2.25" customHeight="1">
      <c r="C53" s="651"/>
      <c r="D53" s="1776"/>
      <c r="E53" s="1776"/>
      <c r="F53" s="1776"/>
      <c r="G53" s="1776"/>
      <c r="H53" s="1776"/>
      <c r="I53" s="1776"/>
      <c r="J53" s="1777"/>
      <c r="K53" s="651"/>
      <c r="L53" s="675"/>
      <c r="M53" s="675"/>
      <c r="N53" s="675"/>
      <c r="O53" s="643"/>
      <c r="P53" s="687"/>
      <c r="Q53" s="643"/>
      <c r="R53" s="678"/>
      <c r="S53" s="643"/>
      <c r="T53" s="643"/>
      <c r="U53" s="643"/>
      <c r="V53" s="678"/>
      <c r="W53" s="639"/>
      <c r="X53" s="683"/>
      <c r="AA53" s="632"/>
    </row>
    <row r="54" spans="3:27" ht="24" customHeight="1">
      <c r="C54" s="651"/>
      <c r="D54" s="1776"/>
      <c r="E54" s="1776"/>
      <c r="F54" s="1776"/>
      <c r="G54" s="1776"/>
      <c r="H54" s="1776"/>
      <c r="I54" s="1776"/>
      <c r="J54" s="1777"/>
      <c r="K54" s="631"/>
      <c r="L54" s="684" t="s">
        <v>2197</v>
      </c>
      <c r="M54" s="631"/>
      <c r="N54" s="631"/>
      <c r="O54" s="1781"/>
      <c r="P54" s="1781"/>
      <c r="Q54" s="1781"/>
      <c r="R54" s="1781"/>
      <c r="S54" s="1781"/>
      <c r="T54" s="1781"/>
      <c r="U54" s="1781"/>
      <c r="V54" s="1781"/>
      <c r="W54" s="639" t="s">
        <v>2181</v>
      </c>
      <c r="X54" s="673"/>
    </row>
    <row r="55" spans="3:27" ht="5.25" customHeight="1">
      <c r="C55" s="680"/>
      <c r="D55" s="1763"/>
      <c r="E55" s="1763"/>
      <c r="F55" s="1763"/>
      <c r="G55" s="1763"/>
      <c r="H55" s="1763"/>
      <c r="I55" s="1763"/>
      <c r="J55" s="1764"/>
      <c r="K55" s="631"/>
      <c r="L55" s="631"/>
      <c r="M55" s="652"/>
      <c r="N55" s="652"/>
      <c r="O55" s="652"/>
      <c r="P55" s="652"/>
      <c r="Q55" s="652"/>
      <c r="R55" s="652"/>
      <c r="S55" s="685"/>
      <c r="T55" s="685"/>
      <c r="U55" s="685"/>
      <c r="V55" s="685"/>
      <c r="W55" s="685"/>
      <c r="X55" s="686"/>
    </row>
    <row r="56" spans="3:27" ht="6" customHeight="1">
      <c r="C56" s="660"/>
      <c r="D56" s="661"/>
      <c r="E56" s="661"/>
      <c r="F56" s="661"/>
      <c r="G56" s="661"/>
      <c r="H56" s="661"/>
      <c r="I56" s="661"/>
      <c r="J56" s="661"/>
      <c r="K56" s="661"/>
      <c r="L56" s="661"/>
      <c r="M56" s="661"/>
      <c r="N56" s="661"/>
      <c r="O56" s="661"/>
      <c r="P56" s="661"/>
      <c r="Q56" s="661"/>
      <c r="R56" s="661"/>
      <c r="S56" s="660"/>
      <c r="T56" s="661"/>
      <c r="U56" s="632"/>
      <c r="V56" s="672"/>
      <c r="W56" s="672"/>
      <c r="X56" s="672"/>
    </row>
    <row r="57" spans="3:27" ht="13.5" customHeight="1">
      <c r="D57" s="631" t="s">
        <v>2204</v>
      </c>
      <c r="E57" s="631"/>
      <c r="F57" s="631"/>
      <c r="G57" s="631"/>
      <c r="H57" s="631"/>
      <c r="I57" s="631"/>
      <c r="J57" s="631"/>
      <c r="K57" s="631"/>
      <c r="L57" s="631"/>
      <c r="M57" s="631"/>
      <c r="N57" s="631"/>
      <c r="O57" s="631"/>
      <c r="P57" s="631"/>
      <c r="Q57" s="631"/>
      <c r="R57" s="631"/>
      <c r="T57" s="631"/>
      <c r="U57" s="632"/>
      <c r="V57" s="638"/>
      <c r="W57" s="638"/>
      <c r="X57" s="638"/>
    </row>
    <row r="58" spans="3:27" ht="13.5" customHeight="1">
      <c r="T58" s="634"/>
      <c r="X58" s="662"/>
    </row>
  </sheetData>
  <sheetProtection algorithmName="SHA-512" hashValue="WG/9D6rIuh1LxorIo1LfQJzk+eE/GW36wdbfL8TH8fqIHKySWuB/1y8zpk+43DaHxmeBcgYgycWmrpbtiWymJw==" saltValue="piZD5dhV0Kce0R6/yApTYg==" spinCount="100000" sheet="1" formatCells="0" selectLockedCells="1"/>
  <mergeCells count="51">
    <mergeCell ref="C31:X31"/>
    <mergeCell ref="D33:E33"/>
    <mergeCell ref="K33:L33"/>
    <mergeCell ref="M33:O33"/>
    <mergeCell ref="P33:Q33"/>
    <mergeCell ref="R33:X33"/>
    <mergeCell ref="N6:O6"/>
    <mergeCell ref="N8:O8"/>
    <mergeCell ref="P8:X8"/>
    <mergeCell ref="N29:O29"/>
    <mergeCell ref="P29:S29"/>
    <mergeCell ref="T29:X29"/>
    <mergeCell ref="P6:Q6"/>
    <mergeCell ref="R6:X6"/>
    <mergeCell ref="R3:S3"/>
    <mergeCell ref="N27:O27"/>
    <mergeCell ref="P27:X27"/>
    <mergeCell ref="N10:O10"/>
    <mergeCell ref="P10:S10"/>
    <mergeCell ref="T10:X10"/>
    <mergeCell ref="P16:S16"/>
    <mergeCell ref="T16:X16"/>
    <mergeCell ref="N14:O14"/>
    <mergeCell ref="P14:X14"/>
    <mergeCell ref="N16:O16"/>
    <mergeCell ref="N21:O21"/>
    <mergeCell ref="P21:X21"/>
    <mergeCell ref="N23:O23"/>
    <mergeCell ref="P23:S23"/>
    <mergeCell ref="T23:X23"/>
    <mergeCell ref="D43:J43"/>
    <mergeCell ref="L43:X43"/>
    <mergeCell ref="D44:J55"/>
    <mergeCell ref="O45:W45"/>
    <mergeCell ref="O47:W47"/>
    <mergeCell ref="O49:W49"/>
    <mergeCell ref="O51:V51"/>
    <mergeCell ref="O54:V54"/>
    <mergeCell ref="C34:X34"/>
    <mergeCell ref="C35:X35"/>
    <mergeCell ref="D38:J42"/>
    <mergeCell ref="L38:M38"/>
    <mergeCell ref="N38:X38"/>
    <mergeCell ref="L40:M40"/>
    <mergeCell ref="N40:X40"/>
    <mergeCell ref="L42:M42"/>
    <mergeCell ref="N42:X42"/>
    <mergeCell ref="D36:J36"/>
    <mergeCell ref="L36:X36"/>
    <mergeCell ref="D37:J37"/>
    <mergeCell ref="M37:P37"/>
  </mergeCells>
  <phoneticPr fontId="67"/>
  <dataValidations count="3">
    <dataValidation type="list" allowBlank="1" showInputMessage="1" showErrorMessage="1" sqref="W3" xr:uid="{990ADB7F-DD3D-4190-8881-48DF524262B2}">
      <formula1>$BZ$3:$BZ$33</formula1>
    </dataValidation>
    <dataValidation type="list" allowBlank="1" showInputMessage="1" showErrorMessage="1" sqref="U3" xr:uid="{BBDC83DD-04C8-4468-BAF4-AF96E97B1F67}">
      <formula1>$BY$3:$BY$14</formula1>
    </dataValidation>
    <dataValidation type="list" allowBlank="1" showInputMessage="1" showErrorMessage="1" sqref="R3:S3" xr:uid="{86027466-99FA-46A4-B316-ADDCE1E0C5D1}">
      <formula1>$BX$3:$BX$5</formula1>
    </dataValidation>
  </dataValidations>
  <pageMargins left="0.70866141732283472" right="0.70866141732283472" top="0.74803149606299213" bottom="0.74803149606299213" header="0.31496062992125984" footer="0.31496062992125984"/>
  <pageSetup paperSize="9" scale="98" orientation="portrait" blackAndWhite="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7">
    <tabColor rgb="FFFFFF00"/>
  </sheetPr>
  <dimension ref="B1:BZ42"/>
  <sheetViews>
    <sheetView view="pageBreakPreview" zoomScaleNormal="100" zoomScaleSheetLayoutView="100" workbookViewId="0">
      <selection activeCell="K3" sqref="K3:L3"/>
    </sheetView>
  </sheetViews>
  <sheetFormatPr defaultRowHeight="13.5"/>
  <cols>
    <col min="1" max="1" width="2.125" style="632" customWidth="1"/>
    <col min="2" max="2" width="2.375" style="632" customWidth="1"/>
    <col min="3" max="3" width="1.125" style="632" customWidth="1"/>
    <col min="4" max="4" width="4.5" style="632" customWidth="1"/>
    <col min="5" max="5" width="4" style="632" customWidth="1"/>
    <col min="6" max="6" width="2.625" style="632" customWidth="1"/>
    <col min="7" max="7" width="3.625" style="632" customWidth="1"/>
    <col min="8" max="8" width="2.625" style="632" customWidth="1"/>
    <col min="9" max="9" width="3.625" style="632" customWidth="1"/>
    <col min="10" max="10" width="4.625" style="632" customWidth="1"/>
    <col min="11" max="11" width="2.25" style="632" customWidth="1"/>
    <col min="12" max="12" width="3.125" style="632" customWidth="1"/>
    <col min="13" max="15" width="4.5" style="632" customWidth="1"/>
    <col min="16" max="16" width="3.625" style="632" customWidth="1"/>
    <col min="17" max="17" width="4.625" style="632" customWidth="1"/>
    <col min="18" max="20" width="3.625" style="632" customWidth="1"/>
    <col min="21" max="24" width="3.625" style="633" customWidth="1"/>
    <col min="25" max="25" width="2.25" style="633" customWidth="1"/>
    <col min="26" max="27" width="2.125" style="633" customWidth="1"/>
    <col min="28" max="28" width="7.25" style="632" hidden="1" customWidth="1"/>
    <col min="29" max="51" width="0" style="632" hidden="1" customWidth="1"/>
    <col min="52" max="75" width="8.875" style="632"/>
    <col min="76" max="78" width="0" style="632" hidden="1" customWidth="1"/>
    <col min="79" max="257" width="8.875" style="632"/>
    <col min="258" max="258" width="2.5" style="632" customWidth="1"/>
    <col min="259" max="259" width="2.375" style="632" customWidth="1"/>
    <col min="260" max="260" width="1.125" style="632" customWidth="1"/>
    <col min="261" max="261" width="22.625" style="632" customWidth="1"/>
    <col min="262" max="262" width="1.25" style="632" customWidth="1"/>
    <col min="263" max="264" width="11.75" style="632" customWidth="1"/>
    <col min="265" max="265" width="1.75" style="632" customWidth="1"/>
    <col min="266" max="266" width="6.875" style="632" customWidth="1"/>
    <col min="267" max="267" width="4.5" style="632" customWidth="1"/>
    <col min="268" max="268" width="3.625" style="632" customWidth="1"/>
    <col min="269" max="269" width="0.75" style="632" customWidth="1"/>
    <col min="270" max="270" width="3.375" style="632" customWidth="1"/>
    <col min="271" max="271" width="3.625" style="632" customWidth="1"/>
    <col min="272" max="272" width="3" style="632" customWidth="1"/>
    <col min="273" max="273" width="3.625" style="632" customWidth="1"/>
    <col min="274" max="274" width="3.125" style="632" customWidth="1"/>
    <col min="275" max="275" width="1.875" style="632" customWidth="1"/>
    <col min="276" max="277" width="2.25" style="632" customWidth="1"/>
    <col min="278" max="278" width="7.25" style="632" customWidth="1"/>
    <col min="279" max="513" width="8.875" style="632"/>
    <col min="514" max="514" width="2.5" style="632" customWidth="1"/>
    <col min="515" max="515" width="2.375" style="632" customWidth="1"/>
    <col min="516" max="516" width="1.125" style="632" customWidth="1"/>
    <col min="517" max="517" width="22.625" style="632" customWidth="1"/>
    <col min="518" max="518" width="1.25" style="632" customWidth="1"/>
    <col min="519" max="520" width="11.75" style="632" customWidth="1"/>
    <col min="521" max="521" width="1.75" style="632" customWidth="1"/>
    <col min="522" max="522" width="6.875" style="632" customWidth="1"/>
    <col min="523" max="523" width="4.5" style="632" customWidth="1"/>
    <col min="524" max="524" width="3.625" style="632" customWidth="1"/>
    <col min="525" max="525" width="0.75" style="632" customWidth="1"/>
    <col min="526" max="526" width="3.375" style="632" customWidth="1"/>
    <col min="527" max="527" width="3.625" style="632" customWidth="1"/>
    <col min="528" max="528" width="3" style="632" customWidth="1"/>
    <col min="529" max="529" width="3.625" style="632" customWidth="1"/>
    <col min="530" max="530" width="3.125" style="632" customWidth="1"/>
    <col min="531" max="531" width="1.875" style="632" customWidth="1"/>
    <col min="532" max="533" width="2.25" style="632" customWidth="1"/>
    <col min="534" max="534" width="7.25" style="632" customWidth="1"/>
    <col min="535" max="769" width="8.875" style="632"/>
    <col min="770" max="770" width="2.5" style="632" customWidth="1"/>
    <col min="771" max="771" width="2.375" style="632" customWidth="1"/>
    <col min="772" max="772" width="1.125" style="632" customWidth="1"/>
    <col min="773" max="773" width="22.625" style="632" customWidth="1"/>
    <col min="774" max="774" width="1.25" style="632" customWidth="1"/>
    <col min="775" max="776" width="11.75" style="632" customWidth="1"/>
    <col min="777" max="777" width="1.75" style="632" customWidth="1"/>
    <col min="778" max="778" width="6.875" style="632" customWidth="1"/>
    <col min="779" max="779" width="4.5" style="632" customWidth="1"/>
    <col min="780" max="780" width="3.625" style="632" customWidth="1"/>
    <col min="781" max="781" width="0.75" style="632" customWidth="1"/>
    <col min="782" max="782" width="3.375" style="632" customWidth="1"/>
    <col min="783" max="783" width="3.625" style="632" customWidth="1"/>
    <col min="784" max="784" width="3" style="632" customWidth="1"/>
    <col min="785" max="785" width="3.625" style="632" customWidth="1"/>
    <col min="786" max="786" width="3.125" style="632" customWidth="1"/>
    <col min="787" max="787" width="1.875" style="632" customWidth="1"/>
    <col min="788" max="789" width="2.25" style="632" customWidth="1"/>
    <col min="790" max="790" width="7.25" style="632" customWidth="1"/>
    <col min="791" max="1025" width="8.875" style="632"/>
    <col min="1026" max="1026" width="2.5" style="632" customWidth="1"/>
    <col min="1027" max="1027" width="2.375" style="632" customWidth="1"/>
    <col min="1028" max="1028" width="1.125" style="632" customWidth="1"/>
    <col min="1029" max="1029" width="22.625" style="632" customWidth="1"/>
    <col min="1030" max="1030" width="1.25" style="632" customWidth="1"/>
    <col min="1031" max="1032" width="11.75" style="632" customWidth="1"/>
    <col min="1033" max="1033" width="1.75" style="632" customWidth="1"/>
    <col min="1034" max="1034" width="6.875" style="632" customWidth="1"/>
    <col min="1035" max="1035" width="4.5" style="632" customWidth="1"/>
    <col min="1036" max="1036" width="3.625" style="632" customWidth="1"/>
    <col min="1037" max="1037" width="0.75" style="632" customWidth="1"/>
    <col min="1038" max="1038" width="3.375" style="632" customWidth="1"/>
    <col min="1039" max="1039" width="3.625" style="632" customWidth="1"/>
    <col min="1040" max="1040" width="3" style="632" customWidth="1"/>
    <col min="1041" max="1041" width="3.625" style="632" customWidth="1"/>
    <col min="1042" max="1042" width="3.125" style="632" customWidth="1"/>
    <col min="1043" max="1043" width="1.875" style="632" customWidth="1"/>
    <col min="1044" max="1045" width="2.25" style="632" customWidth="1"/>
    <col min="1046" max="1046" width="7.25" style="632" customWidth="1"/>
    <col min="1047" max="1281" width="8.875" style="632"/>
    <col min="1282" max="1282" width="2.5" style="632" customWidth="1"/>
    <col min="1283" max="1283" width="2.375" style="632" customWidth="1"/>
    <col min="1284" max="1284" width="1.125" style="632" customWidth="1"/>
    <col min="1285" max="1285" width="22.625" style="632" customWidth="1"/>
    <col min="1286" max="1286" width="1.25" style="632" customWidth="1"/>
    <col min="1287" max="1288" width="11.75" style="632" customWidth="1"/>
    <col min="1289" max="1289" width="1.75" style="632" customWidth="1"/>
    <col min="1290" max="1290" width="6.875" style="632" customWidth="1"/>
    <col min="1291" max="1291" width="4.5" style="632" customWidth="1"/>
    <col min="1292" max="1292" width="3.625" style="632" customWidth="1"/>
    <col min="1293" max="1293" width="0.75" style="632" customWidth="1"/>
    <col min="1294" max="1294" width="3.375" style="632" customWidth="1"/>
    <col min="1295" max="1295" width="3.625" style="632" customWidth="1"/>
    <col min="1296" max="1296" width="3" style="632" customWidth="1"/>
    <col min="1297" max="1297" width="3.625" style="632" customWidth="1"/>
    <col min="1298" max="1298" width="3.125" style="632" customWidth="1"/>
    <col min="1299" max="1299" width="1.875" style="632" customWidth="1"/>
    <col min="1300" max="1301" width="2.25" style="632" customWidth="1"/>
    <col min="1302" max="1302" width="7.25" style="632" customWidth="1"/>
    <col min="1303" max="1537" width="8.875" style="632"/>
    <col min="1538" max="1538" width="2.5" style="632" customWidth="1"/>
    <col min="1539" max="1539" width="2.375" style="632" customWidth="1"/>
    <col min="1540" max="1540" width="1.125" style="632" customWidth="1"/>
    <col min="1541" max="1541" width="22.625" style="632" customWidth="1"/>
    <col min="1542" max="1542" width="1.25" style="632" customWidth="1"/>
    <col min="1543" max="1544" width="11.75" style="632" customWidth="1"/>
    <col min="1545" max="1545" width="1.75" style="632" customWidth="1"/>
    <col min="1546" max="1546" width="6.875" style="632" customWidth="1"/>
    <col min="1547" max="1547" width="4.5" style="632" customWidth="1"/>
    <col min="1548" max="1548" width="3.625" style="632" customWidth="1"/>
    <col min="1549" max="1549" width="0.75" style="632" customWidth="1"/>
    <col min="1550" max="1550" width="3.375" style="632" customWidth="1"/>
    <col min="1551" max="1551" width="3.625" style="632" customWidth="1"/>
    <col min="1552" max="1552" width="3" style="632" customWidth="1"/>
    <col min="1553" max="1553" width="3.625" style="632" customWidth="1"/>
    <col min="1554" max="1554" width="3.125" style="632" customWidth="1"/>
    <col min="1555" max="1555" width="1.875" style="632" customWidth="1"/>
    <col min="1556" max="1557" width="2.25" style="632" customWidth="1"/>
    <col min="1558" max="1558" width="7.25" style="632" customWidth="1"/>
    <col min="1559" max="1793" width="8.875" style="632"/>
    <col min="1794" max="1794" width="2.5" style="632" customWidth="1"/>
    <col min="1795" max="1795" width="2.375" style="632" customWidth="1"/>
    <col min="1796" max="1796" width="1.125" style="632" customWidth="1"/>
    <col min="1797" max="1797" width="22.625" style="632" customWidth="1"/>
    <col min="1798" max="1798" width="1.25" style="632" customWidth="1"/>
    <col min="1799" max="1800" width="11.75" style="632" customWidth="1"/>
    <col min="1801" max="1801" width="1.75" style="632" customWidth="1"/>
    <col min="1802" max="1802" width="6.875" style="632" customWidth="1"/>
    <col min="1803" max="1803" width="4.5" style="632" customWidth="1"/>
    <col min="1804" max="1804" width="3.625" style="632" customWidth="1"/>
    <col min="1805" max="1805" width="0.75" style="632" customWidth="1"/>
    <col min="1806" max="1806" width="3.375" style="632" customWidth="1"/>
    <col min="1807" max="1807" width="3.625" style="632" customWidth="1"/>
    <col min="1808" max="1808" width="3" style="632" customWidth="1"/>
    <col min="1809" max="1809" width="3.625" style="632" customWidth="1"/>
    <col min="1810" max="1810" width="3.125" style="632" customWidth="1"/>
    <col min="1811" max="1811" width="1.875" style="632" customWidth="1"/>
    <col min="1812" max="1813" width="2.25" style="632" customWidth="1"/>
    <col min="1814" max="1814" width="7.25" style="632" customWidth="1"/>
    <col min="1815" max="2049" width="8.875" style="632"/>
    <col min="2050" max="2050" width="2.5" style="632" customWidth="1"/>
    <col min="2051" max="2051" width="2.375" style="632" customWidth="1"/>
    <col min="2052" max="2052" width="1.125" style="632" customWidth="1"/>
    <col min="2053" max="2053" width="22.625" style="632" customWidth="1"/>
    <col min="2054" max="2054" width="1.25" style="632" customWidth="1"/>
    <col min="2055" max="2056" width="11.75" style="632" customWidth="1"/>
    <col min="2057" max="2057" width="1.75" style="632" customWidth="1"/>
    <col min="2058" max="2058" width="6.875" style="632" customWidth="1"/>
    <col min="2059" max="2059" width="4.5" style="632" customWidth="1"/>
    <col min="2060" max="2060" width="3.625" style="632" customWidth="1"/>
    <col min="2061" max="2061" width="0.75" style="632" customWidth="1"/>
    <col min="2062" max="2062" width="3.375" style="632" customWidth="1"/>
    <col min="2063" max="2063" width="3.625" style="632" customWidth="1"/>
    <col min="2064" max="2064" width="3" style="632" customWidth="1"/>
    <col min="2065" max="2065" width="3.625" style="632" customWidth="1"/>
    <col min="2066" max="2066" width="3.125" style="632" customWidth="1"/>
    <col min="2067" max="2067" width="1.875" style="632" customWidth="1"/>
    <col min="2068" max="2069" width="2.25" style="632" customWidth="1"/>
    <col min="2070" max="2070" width="7.25" style="632" customWidth="1"/>
    <col min="2071" max="2305" width="8.875" style="632"/>
    <col min="2306" max="2306" width="2.5" style="632" customWidth="1"/>
    <col min="2307" max="2307" width="2.375" style="632" customWidth="1"/>
    <col min="2308" max="2308" width="1.125" style="632" customWidth="1"/>
    <col min="2309" max="2309" width="22.625" style="632" customWidth="1"/>
    <col min="2310" max="2310" width="1.25" style="632" customWidth="1"/>
    <col min="2311" max="2312" width="11.75" style="632" customWidth="1"/>
    <col min="2313" max="2313" width="1.75" style="632" customWidth="1"/>
    <col min="2314" max="2314" width="6.875" style="632" customWidth="1"/>
    <col min="2315" max="2315" width="4.5" style="632" customWidth="1"/>
    <col min="2316" max="2316" width="3.625" style="632" customWidth="1"/>
    <col min="2317" max="2317" width="0.75" style="632" customWidth="1"/>
    <col min="2318" max="2318" width="3.375" style="632" customWidth="1"/>
    <col min="2319" max="2319" width="3.625" style="632" customWidth="1"/>
    <col min="2320" max="2320" width="3" style="632" customWidth="1"/>
    <col min="2321" max="2321" width="3.625" style="632" customWidth="1"/>
    <col min="2322" max="2322" width="3.125" style="632" customWidth="1"/>
    <col min="2323" max="2323" width="1.875" style="632" customWidth="1"/>
    <col min="2324" max="2325" width="2.25" style="632" customWidth="1"/>
    <col min="2326" max="2326" width="7.25" style="632" customWidth="1"/>
    <col min="2327" max="2561" width="8.875" style="632"/>
    <col min="2562" max="2562" width="2.5" style="632" customWidth="1"/>
    <col min="2563" max="2563" width="2.375" style="632" customWidth="1"/>
    <col min="2564" max="2564" width="1.125" style="632" customWidth="1"/>
    <col min="2565" max="2565" width="22.625" style="632" customWidth="1"/>
    <col min="2566" max="2566" width="1.25" style="632" customWidth="1"/>
    <col min="2567" max="2568" width="11.75" style="632" customWidth="1"/>
    <col min="2569" max="2569" width="1.75" style="632" customWidth="1"/>
    <col min="2570" max="2570" width="6.875" style="632" customWidth="1"/>
    <col min="2571" max="2571" width="4.5" style="632" customWidth="1"/>
    <col min="2572" max="2572" width="3.625" style="632" customWidth="1"/>
    <col min="2573" max="2573" width="0.75" style="632" customWidth="1"/>
    <col min="2574" max="2574" width="3.375" style="632" customWidth="1"/>
    <col min="2575" max="2575" width="3.625" style="632" customWidth="1"/>
    <col min="2576" max="2576" width="3" style="632" customWidth="1"/>
    <col min="2577" max="2577" width="3.625" style="632" customWidth="1"/>
    <col min="2578" max="2578" width="3.125" style="632" customWidth="1"/>
    <col min="2579" max="2579" width="1.875" style="632" customWidth="1"/>
    <col min="2580" max="2581" width="2.25" style="632" customWidth="1"/>
    <col min="2582" max="2582" width="7.25" style="632" customWidth="1"/>
    <col min="2583" max="2817" width="8.875" style="632"/>
    <col min="2818" max="2818" width="2.5" style="632" customWidth="1"/>
    <col min="2819" max="2819" width="2.375" style="632" customWidth="1"/>
    <col min="2820" max="2820" width="1.125" style="632" customWidth="1"/>
    <col min="2821" max="2821" width="22.625" style="632" customWidth="1"/>
    <col min="2822" max="2822" width="1.25" style="632" customWidth="1"/>
    <col min="2823" max="2824" width="11.75" style="632" customWidth="1"/>
    <col min="2825" max="2825" width="1.75" style="632" customWidth="1"/>
    <col min="2826" max="2826" width="6.875" style="632" customWidth="1"/>
    <col min="2827" max="2827" width="4.5" style="632" customWidth="1"/>
    <col min="2828" max="2828" width="3.625" style="632" customWidth="1"/>
    <col min="2829" max="2829" width="0.75" style="632" customWidth="1"/>
    <col min="2830" max="2830" width="3.375" style="632" customWidth="1"/>
    <col min="2831" max="2831" width="3.625" style="632" customWidth="1"/>
    <col min="2832" max="2832" width="3" style="632" customWidth="1"/>
    <col min="2833" max="2833" width="3.625" style="632" customWidth="1"/>
    <col min="2834" max="2834" width="3.125" style="632" customWidth="1"/>
    <col min="2835" max="2835" width="1.875" style="632" customWidth="1"/>
    <col min="2836" max="2837" width="2.25" style="632" customWidth="1"/>
    <col min="2838" max="2838" width="7.25" style="632" customWidth="1"/>
    <col min="2839" max="3073" width="8.875" style="632"/>
    <col min="3074" max="3074" width="2.5" style="632" customWidth="1"/>
    <col min="3075" max="3075" width="2.375" style="632" customWidth="1"/>
    <col min="3076" max="3076" width="1.125" style="632" customWidth="1"/>
    <col min="3077" max="3077" width="22.625" style="632" customWidth="1"/>
    <col min="3078" max="3078" width="1.25" style="632" customWidth="1"/>
    <col min="3079" max="3080" width="11.75" style="632" customWidth="1"/>
    <col min="3081" max="3081" width="1.75" style="632" customWidth="1"/>
    <col min="3082" max="3082" width="6.875" style="632" customWidth="1"/>
    <col min="3083" max="3083" width="4.5" style="632" customWidth="1"/>
    <col min="3084" max="3084" width="3.625" style="632" customWidth="1"/>
    <col min="3085" max="3085" width="0.75" style="632" customWidth="1"/>
    <col min="3086" max="3086" width="3.375" style="632" customWidth="1"/>
    <col min="3087" max="3087" width="3.625" style="632" customWidth="1"/>
    <col min="3088" max="3088" width="3" style="632" customWidth="1"/>
    <col min="3089" max="3089" width="3.625" style="632" customWidth="1"/>
    <col min="3090" max="3090" width="3.125" style="632" customWidth="1"/>
    <col min="3091" max="3091" width="1.875" style="632" customWidth="1"/>
    <col min="3092" max="3093" width="2.25" style="632" customWidth="1"/>
    <col min="3094" max="3094" width="7.25" style="632" customWidth="1"/>
    <col min="3095" max="3329" width="8.875" style="632"/>
    <col min="3330" max="3330" width="2.5" style="632" customWidth="1"/>
    <col min="3331" max="3331" width="2.375" style="632" customWidth="1"/>
    <col min="3332" max="3332" width="1.125" style="632" customWidth="1"/>
    <col min="3333" max="3333" width="22.625" style="632" customWidth="1"/>
    <col min="3334" max="3334" width="1.25" style="632" customWidth="1"/>
    <col min="3335" max="3336" width="11.75" style="632" customWidth="1"/>
    <col min="3337" max="3337" width="1.75" style="632" customWidth="1"/>
    <col min="3338" max="3338" width="6.875" style="632" customWidth="1"/>
    <col min="3339" max="3339" width="4.5" style="632" customWidth="1"/>
    <col min="3340" max="3340" width="3.625" style="632" customWidth="1"/>
    <col min="3341" max="3341" width="0.75" style="632" customWidth="1"/>
    <col min="3342" max="3342" width="3.375" style="632" customWidth="1"/>
    <col min="3343" max="3343" width="3.625" style="632" customWidth="1"/>
    <col min="3344" max="3344" width="3" style="632" customWidth="1"/>
    <col min="3345" max="3345" width="3.625" style="632" customWidth="1"/>
    <col min="3346" max="3346" width="3.125" style="632" customWidth="1"/>
    <col min="3347" max="3347" width="1.875" style="632" customWidth="1"/>
    <col min="3348" max="3349" width="2.25" style="632" customWidth="1"/>
    <col min="3350" max="3350" width="7.25" style="632" customWidth="1"/>
    <col min="3351" max="3585" width="8.875" style="632"/>
    <col min="3586" max="3586" width="2.5" style="632" customWidth="1"/>
    <col min="3587" max="3587" width="2.375" style="632" customWidth="1"/>
    <col min="3588" max="3588" width="1.125" style="632" customWidth="1"/>
    <col min="3589" max="3589" width="22.625" style="632" customWidth="1"/>
    <col min="3590" max="3590" width="1.25" style="632" customWidth="1"/>
    <col min="3591" max="3592" width="11.75" style="632" customWidth="1"/>
    <col min="3593" max="3593" width="1.75" style="632" customWidth="1"/>
    <col min="3594" max="3594" width="6.875" style="632" customWidth="1"/>
    <col min="3595" max="3595" width="4.5" style="632" customWidth="1"/>
    <col min="3596" max="3596" width="3.625" style="632" customWidth="1"/>
    <col min="3597" max="3597" width="0.75" style="632" customWidth="1"/>
    <col min="3598" max="3598" width="3.375" style="632" customWidth="1"/>
    <col min="3599" max="3599" width="3.625" style="632" customWidth="1"/>
    <col min="3600" max="3600" width="3" style="632" customWidth="1"/>
    <col min="3601" max="3601" width="3.625" style="632" customWidth="1"/>
    <col min="3602" max="3602" width="3.125" style="632" customWidth="1"/>
    <col min="3603" max="3603" width="1.875" style="632" customWidth="1"/>
    <col min="3604" max="3605" width="2.25" style="632" customWidth="1"/>
    <col min="3606" max="3606" width="7.25" style="632" customWidth="1"/>
    <col min="3607" max="3841" width="8.875" style="632"/>
    <col min="3842" max="3842" width="2.5" style="632" customWidth="1"/>
    <col min="3843" max="3843" width="2.375" style="632" customWidth="1"/>
    <col min="3844" max="3844" width="1.125" style="632" customWidth="1"/>
    <col min="3845" max="3845" width="22.625" style="632" customWidth="1"/>
    <col min="3846" max="3846" width="1.25" style="632" customWidth="1"/>
    <col min="3847" max="3848" width="11.75" style="632" customWidth="1"/>
    <col min="3849" max="3849" width="1.75" style="632" customWidth="1"/>
    <col min="3850" max="3850" width="6.875" style="632" customWidth="1"/>
    <col min="3851" max="3851" width="4.5" style="632" customWidth="1"/>
    <col min="3852" max="3852" width="3.625" style="632" customWidth="1"/>
    <col min="3853" max="3853" width="0.75" style="632" customWidth="1"/>
    <col min="3854" max="3854" width="3.375" style="632" customWidth="1"/>
    <col min="3855" max="3855" width="3.625" style="632" customWidth="1"/>
    <col min="3856" max="3856" width="3" style="632" customWidth="1"/>
    <col min="3857" max="3857" width="3.625" style="632" customWidth="1"/>
    <col min="3858" max="3858" width="3.125" style="632" customWidth="1"/>
    <col min="3859" max="3859" width="1.875" style="632" customWidth="1"/>
    <col min="3860" max="3861" width="2.25" style="632" customWidth="1"/>
    <col min="3862" max="3862" width="7.25" style="632" customWidth="1"/>
    <col min="3863" max="4097" width="8.875" style="632"/>
    <col min="4098" max="4098" width="2.5" style="632" customWidth="1"/>
    <col min="4099" max="4099" width="2.375" style="632" customWidth="1"/>
    <col min="4100" max="4100" width="1.125" style="632" customWidth="1"/>
    <col min="4101" max="4101" width="22.625" style="632" customWidth="1"/>
    <col min="4102" max="4102" width="1.25" style="632" customWidth="1"/>
    <col min="4103" max="4104" width="11.75" style="632" customWidth="1"/>
    <col min="4105" max="4105" width="1.75" style="632" customWidth="1"/>
    <col min="4106" max="4106" width="6.875" style="632" customWidth="1"/>
    <col min="4107" max="4107" width="4.5" style="632" customWidth="1"/>
    <col min="4108" max="4108" width="3.625" style="632" customWidth="1"/>
    <col min="4109" max="4109" width="0.75" style="632" customWidth="1"/>
    <col min="4110" max="4110" width="3.375" style="632" customWidth="1"/>
    <col min="4111" max="4111" width="3.625" style="632" customWidth="1"/>
    <col min="4112" max="4112" width="3" style="632" customWidth="1"/>
    <col min="4113" max="4113" width="3.625" style="632" customWidth="1"/>
    <col min="4114" max="4114" width="3.125" style="632" customWidth="1"/>
    <col min="4115" max="4115" width="1.875" style="632" customWidth="1"/>
    <col min="4116" max="4117" width="2.25" style="632" customWidth="1"/>
    <col min="4118" max="4118" width="7.25" style="632" customWidth="1"/>
    <col min="4119" max="4353" width="8.875" style="632"/>
    <col min="4354" max="4354" width="2.5" style="632" customWidth="1"/>
    <col min="4355" max="4355" width="2.375" style="632" customWidth="1"/>
    <col min="4356" max="4356" width="1.125" style="632" customWidth="1"/>
    <col min="4357" max="4357" width="22.625" style="632" customWidth="1"/>
    <col min="4358" max="4358" width="1.25" style="632" customWidth="1"/>
    <col min="4359" max="4360" width="11.75" style="632" customWidth="1"/>
    <col min="4361" max="4361" width="1.75" style="632" customWidth="1"/>
    <col min="4362" max="4362" width="6.875" style="632" customWidth="1"/>
    <col min="4363" max="4363" width="4.5" style="632" customWidth="1"/>
    <col min="4364" max="4364" width="3.625" style="632" customWidth="1"/>
    <col min="4365" max="4365" width="0.75" style="632" customWidth="1"/>
    <col min="4366" max="4366" width="3.375" style="632" customWidth="1"/>
    <col min="4367" max="4367" width="3.625" style="632" customWidth="1"/>
    <col min="4368" max="4368" width="3" style="632" customWidth="1"/>
    <col min="4369" max="4369" width="3.625" style="632" customWidth="1"/>
    <col min="4370" max="4370" width="3.125" style="632" customWidth="1"/>
    <col min="4371" max="4371" width="1.875" style="632" customWidth="1"/>
    <col min="4372" max="4373" width="2.25" style="632" customWidth="1"/>
    <col min="4374" max="4374" width="7.25" style="632" customWidth="1"/>
    <col min="4375" max="4609" width="8.875" style="632"/>
    <col min="4610" max="4610" width="2.5" style="632" customWidth="1"/>
    <col min="4611" max="4611" width="2.375" style="632" customWidth="1"/>
    <col min="4612" max="4612" width="1.125" style="632" customWidth="1"/>
    <col min="4613" max="4613" width="22.625" style="632" customWidth="1"/>
    <col min="4614" max="4614" width="1.25" style="632" customWidth="1"/>
    <col min="4615" max="4616" width="11.75" style="632" customWidth="1"/>
    <col min="4617" max="4617" width="1.75" style="632" customWidth="1"/>
    <col min="4618" max="4618" width="6.875" style="632" customWidth="1"/>
    <col min="4619" max="4619" width="4.5" style="632" customWidth="1"/>
    <col min="4620" max="4620" width="3.625" style="632" customWidth="1"/>
    <col min="4621" max="4621" width="0.75" style="632" customWidth="1"/>
    <col min="4622" max="4622" width="3.375" style="632" customWidth="1"/>
    <col min="4623" max="4623" width="3.625" style="632" customWidth="1"/>
    <col min="4624" max="4624" width="3" style="632" customWidth="1"/>
    <col min="4625" max="4625" width="3.625" style="632" customWidth="1"/>
    <col min="4626" max="4626" width="3.125" style="632" customWidth="1"/>
    <col min="4627" max="4627" width="1.875" style="632" customWidth="1"/>
    <col min="4628" max="4629" width="2.25" style="632" customWidth="1"/>
    <col min="4630" max="4630" width="7.25" style="632" customWidth="1"/>
    <col min="4631" max="4865" width="8.875" style="632"/>
    <col min="4866" max="4866" width="2.5" style="632" customWidth="1"/>
    <col min="4867" max="4867" width="2.375" style="632" customWidth="1"/>
    <col min="4868" max="4868" width="1.125" style="632" customWidth="1"/>
    <col min="4869" max="4869" width="22.625" style="632" customWidth="1"/>
    <col min="4870" max="4870" width="1.25" style="632" customWidth="1"/>
    <col min="4871" max="4872" width="11.75" style="632" customWidth="1"/>
    <col min="4873" max="4873" width="1.75" style="632" customWidth="1"/>
    <col min="4874" max="4874" width="6.875" style="632" customWidth="1"/>
    <col min="4875" max="4875" width="4.5" style="632" customWidth="1"/>
    <col min="4876" max="4876" width="3.625" style="632" customWidth="1"/>
    <col min="4877" max="4877" width="0.75" style="632" customWidth="1"/>
    <col min="4878" max="4878" width="3.375" style="632" customWidth="1"/>
    <col min="4879" max="4879" width="3.625" style="632" customWidth="1"/>
    <col min="4880" max="4880" width="3" style="632" customWidth="1"/>
    <col min="4881" max="4881" width="3.625" style="632" customWidth="1"/>
    <col min="4882" max="4882" width="3.125" style="632" customWidth="1"/>
    <col min="4883" max="4883" width="1.875" style="632" customWidth="1"/>
    <col min="4884" max="4885" width="2.25" style="632" customWidth="1"/>
    <col min="4886" max="4886" width="7.25" style="632" customWidth="1"/>
    <col min="4887" max="5121" width="8.875" style="632"/>
    <col min="5122" max="5122" width="2.5" style="632" customWidth="1"/>
    <col min="5123" max="5123" width="2.375" style="632" customWidth="1"/>
    <col min="5124" max="5124" width="1.125" style="632" customWidth="1"/>
    <col min="5125" max="5125" width="22.625" style="632" customWidth="1"/>
    <col min="5126" max="5126" width="1.25" style="632" customWidth="1"/>
    <col min="5127" max="5128" width="11.75" style="632" customWidth="1"/>
    <col min="5129" max="5129" width="1.75" style="632" customWidth="1"/>
    <col min="5130" max="5130" width="6.875" style="632" customWidth="1"/>
    <col min="5131" max="5131" width="4.5" style="632" customWidth="1"/>
    <col min="5132" max="5132" width="3.625" style="632" customWidth="1"/>
    <col min="5133" max="5133" width="0.75" style="632" customWidth="1"/>
    <col min="5134" max="5134" width="3.375" style="632" customWidth="1"/>
    <col min="5135" max="5135" width="3.625" style="632" customWidth="1"/>
    <col min="5136" max="5136" width="3" style="632" customWidth="1"/>
    <col min="5137" max="5137" width="3.625" style="632" customWidth="1"/>
    <col min="5138" max="5138" width="3.125" style="632" customWidth="1"/>
    <col min="5139" max="5139" width="1.875" style="632" customWidth="1"/>
    <col min="5140" max="5141" width="2.25" style="632" customWidth="1"/>
    <col min="5142" max="5142" width="7.25" style="632" customWidth="1"/>
    <col min="5143" max="5377" width="8.875" style="632"/>
    <col min="5378" max="5378" width="2.5" style="632" customWidth="1"/>
    <col min="5379" max="5379" width="2.375" style="632" customWidth="1"/>
    <col min="5380" max="5380" width="1.125" style="632" customWidth="1"/>
    <col min="5381" max="5381" width="22.625" style="632" customWidth="1"/>
    <col min="5382" max="5382" width="1.25" style="632" customWidth="1"/>
    <col min="5383" max="5384" width="11.75" style="632" customWidth="1"/>
    <col min="5385" max="5385" width="1.75" style="632" customWidth="1"/>
    <col min="5386" max="5386" width="6.875" style="632" customWidth="1"/>
    <col min="5387" max="5387" width="4.5" style="632" customWidth="1"/>
    <col min="5388" max="5388" width="3.625" style="632" customWidth="1"/>
    <col min="5389" max="5389" width="0.75" style="632" customWidth="1"/>
    <col min="5390" max="5390" width="3.375" style="632" customWidth="1"/>
    <col min="5391" max="5391" width="3.625" style="632" customWidth="1"/>
    <col min="5392" max="5392" width="3" style="632" customWidth="1"/>
    <col min="5393" max="5393" width="3.625" style="632" customWidth="1"/>
    <col min="5394" max="5394" width="3.125" style="632" customWidth="1"/>
    <col min="5395" max="5395" width="1.875" style="632" customWidth="1"/>
    <col min="5396" max="5397" width="2.25" style="632" customWidth="1"/>
    <col min="5398" max="5398" width="7.25" style="632" customWidth="1"/>
    <col min="5399" max="5633" width="8.875" style="632"/>
    <col min="5634" max="5634" width="2.5" style="632" customWidth="1"/>
    <col min="5635" max="5635" width="2.375" style="632" customWidth="1"/>
    <col min="5636" max="5636" width="1.125" style="632" customWidth="1"/>
    <col min="5637" max="5637" width="22.625" style="632" customWidth="1"/>
    <col min="5638" max="5638" width="1.25" style="632" customWidth="1"/>
    <col min="5639" max="5640" width="11.75" style="632" customWidth="1"/>
    <col min="5641" max="5641" width="1.75" style="632" customWidth="1"/>
    <col min="5642" max="5642" width="6.875" style="632" customWidth="1"/>
    <col min="5643" max="5643" width="4.5" style="632" customWidth="1"/>
    <col min="5644" max="5644" width="3.625" style="632" customWidth="1"/>
    <col min="5645" max="5645" width="0.75" style="632" customWidth="1"/>
    <col min="5646" max="5646" width="3.375" style="632" customWidth="1"/>
    <col min="5647" max="5647" width="3.625" style="632" customWidth="1"/>
    <col min="5648" max="5648" width="3" style="632" customWidth="1"/>
    <col min="5649" max="5649" width="3.625" style="632" customWidth="1"/>
    <col min="5650" max="5650" width="3.125" style="632" customWidth="1"/>
    <col min="5651" max="5651" width="1.875" style="632" customWidth="1"/>
    <col min="5652" max="5653" width="2.25" style="632" customWidth="1"/>
    <col min="5654" max="5654" width="7.25" style="632" customWidth="1"/>
    <col min="5655" max="5889" width="8.875" style="632"/>
    <col min="5890" max="5890" width="2.5" style="632" customWidth="1"/>
    <col min="5891" max="5891" width="2.375" style="632" customWidth="1"/>
    <col min="5892" max="5892" width="1.125" style="632" customWidth="1"/>
    <col min="5893" max="5893" width="22.625" style="632" customWidth="1"/>
    <col min="5894" max="5894" width="1.25" style="632" customWidth="1"/>
    <col min="5895" max="5896" width="11.75" style="632" customWidth="1"/>
    <col min="5897" max="5897" width="1.75" style="632" customWidth="1"/>
    <col min="5898" max="5898" width="6.875" style="632" customWidth="1"/>
    <col min="5899" max="5899" width="4.5" style="632" customWidth="1"/>
    <col min="5900" max="5900" width="3.625" style="632" customWidth="1"/>
    <col min="5901" max="5901" width="0.75" style="632" customWidth="1"/>
    <col min="5902" max="5902" width="3.375" style="632" customWidth="1"/>
    <col min="5903" max="5903" width="3.625" style="632" customWidth="1"/>
    <col min="5904" max="5904" width="3" style="632" customWidth="1"/>
    <col min="5905" max="5905" width="3.625" style="632" customWidth="1"/>
    <col min="5906" max="5906" width="3.125" style="632" customWidth="1"/>
    <col min="5907" max="5907" width="1.875" style="632" customWidth="1"/>
    <col min="5908" max="5909" width="2.25" style="632" customWidth="1"/>
    <col min="5910" max="5910" width="7.25" style="632" customWidth="1"/>
    <col min="5911" max="6145" width="8.875" style="632"/>
    <col min="6146" max="6146" width="2.5" style="632" customWidth="1"/>
    <col min="6147" max="6147" width="2.375" style="632" customWidth="1"/>
    <col min="6148" max="6148" width="1.125" style="632" customWidth="1"/>
    <col min="6149" max="6149" width="22.625" style="632" customWidth="1"/>
    <col min="6150" max="6150" width="1.25" style="632" customWidth="1"/>
    <col min="6151" max="6152" width="11.75" style="632" customWidth="1"/>
    <col min="6153" max="6153" width="1.75" style="632" customWidth="1"/>
    <col min="6154" max="6154" width="6.875" style="632" customWidth="1"/>
    <col min="6155" max="6155" width="4.5" style="632" customWidth="1"/>
    <col min="6156" max="6156" width="3.625" style="632" customWidth="1"/>
    <col min="6157" max="6157" width="0.75" style="632" customWidth="1"/>
    <col min="6158" max="6158" width="3.375" style="632" customWidth="1"/>
    <col min="6159" max="6159" width="3.625" style="632" customWidth="1"/>
    <col min="6160" max="6160" width="3" style="632" customWidth="1"/>
    <col min="6161" max="6161" width="3.625" style="632" customWidth="1"/>
    <col min="6162" max="6162" width="3.125" style="632" customWidth="1"/>
    <col min="6163" max="6163" width="1.875" style="632" customWidth="1"/>
    <col min="6164" max="6165" width="2.25" style="632" customWidth="1"/>
    <col min="6166" max="6166" width="7.25" style="632" customWidth="1"/>
    <col min="6167" max="6401" width="8.875" style="632"/>
    <col min="6402" max="6402" width="2.5" style="632" customWidth="1"/>
    <col min="6403" max="6403" width="2.375" style="632" customWidth="1"/>
    <col min="6404" max="6404" width="1.125" style="632" customWidth="1"/>
    <col min="6405" max="6405" width="22.625" style="632" customWidth="1"/>
    <col min="6406" max="6406" width="1.25" style="632" customWidth="1"/>
    <col min="6407" max="6408" width="11.75" style="632" customWidth="1"/>
    <col min="6409" max="6409" width="1.75" style="632" customWidth="1"/>
    <col min="6410" max="6410" width="6.875" style="632" customWidth="1"/>
    <col min="6411" max="6411" width="4.5" style="632" customWidth="1"/>
    <col min="6412" max="6412" width="3.625" style="632" customWidth="1"/>
    <col min="6413" max="6413" width="0.75" style="632" customWidth="1"/>
    <col min="6414" max="6414" width="3.375" style="632" customWidth="1"/>
    <col min="6415" max="6415" width="3.625" style="632" customWidth="1"/>
    <col min="6416" max="6416" width="3" style="632" customWidth="1"/>
    <col min="6417" max="6417" width="3.625" style="632" customWidth="1"/>
    <col min="6418" max="6418" width="3.125" style="632" customWidth="1"/>
    <col min="6419" max="6419" width="1.875" style="632" customWidth="1"/>
    <col min="6420" max="6421" width="2.25" style="632" customWidth="1"/>
    <col min="6422" max="6422" width="7.25" style="632" customWidth="1"/>
    <col min="6423" max="6657" width="8.875" style="632"/>
    <col min="6658" max="6658" width="2.5" style="632" customWidth="1"/>
    <col min="6659" max="6659" width="2.375" style="632" customWidth="1"/>
    <col min="6660" max="6660" width="1.125" style="632" customWidth="1"/>
    <col min="6661" max="6661" width="22.625" style="632" customWidth="1"/>
    <col min="6662" max="6662" width="1.25" style="632" customWidth="1"/>
    <col min="6663" max="6664" width="11.75" style="632" customWidth="1"/>
    <col min="6665" max="6665" width="1.75" style="632" customWidth="1"/>
    <col min="6666" max="6666" width="6.875" style="632" customWidth="1"/>
    <col min="6667" max="6667" width="4.5" style="632" customWidth="1"/>
    <col min="6668" max="6668" width="3.625" style="632" customWidth="1"/>
    <col min="6669" max="6669" width="0.75" style="632" customWidth="1"/>
    <col min="6670" max="6670" width="3.375" style="632" customWidth="1"/>
    <col min="6671" max="6671" width="3.625" style="632" customWidth="1"/>
    <col min="6672" max="6672" width="3" style="632" customWidth="1"/>
    <col min="6673" max="6673" width="3.625" style="632" customWidth="1"/>
    <col min="6674" max="6674" width="3.125" style="632" customWidth="1"/>
    <col min="6675" max="6675" width="1.875" style="632" customWidth="1"/>
    <col min="6676" max="6677" width="2.25" style="632" customWidth="1"/>
    <col min="6678" max="6678" width="7.25" style="632" customWidth="1"/>
    <col min="6679" max="6913" width="8.875" style="632"/>
    <col min="6914" max="6914" width="2.5" style="632" customWidth="1"/>
    <col min="6915" max="6915" width="2.375" style="632" customWidth="1"/>
    <col min="6916" max="6916" width="1.125" style="632" customWidth="1"/>
    <col min="6917" max="6917" width="22.625" style="632" customWidth="1"/>
    <col min="6918" max="6918" width="1.25" style="632" customWidth="1"/>
    <col min="6919" max="6920" width="11.75" style="632" customWidth="1"/>
    <col min="6921" max="6921" width="1.75" style="632" customWidth="1"/>
    <col min="6922" max="6922" width="6.875" style="632" customWidth="1"/>
    <col min="6923" max="6923" width="4.5" style="632" customWidth="1"/>
    <col min="6924" max="6924" width="3.625" style="632" customWidth="1"/>
    <col min="6925" max="6925" width="0.75" style="632" customWidth="1"/>
    <col min="6926" max="6926" width="3.375" style="632" customWidth="1"/>
    <col min="6927" max="6927" width="3.625" style="632" customWidth="1"/>
    <col min="6928" max="6928" width="3" style="632" customWidth="1"/>
    <col min="6929" max="6929" width="3.625" style="632" customWidth="1"/>
    <col min="6930" max="6930" width="3.125" style="632" customWidth="1"/>
    <col min="6931" max="6931" width="1.875" style="632" customWidth="1"/>
    <col min="6932" max="6933" width="2.25" style="632" customWidth="1"/>
    <col min="6934" max="6934" width="7.25" style="632" customWidth="1"/>
    <col min="6935" max="7169" width="8.875" style="632"/>
    <col min="7170" max="7170" width="2.5" style="632" customWidth="1"/>
    <col min="7171" max="7171" width="2.375" style="632" customWidth="1"/>
    <col min="7172" max="7172" width="1.125" style="632" customWidth="1"/>
    <col min="7173" max="7173" width="22.625" style="632" customWidth="1"/>
    <col min="7174" max="7174" width="1.25" style="632" customWidth="1"/>
    <col min="7175" max="7176" width="11.75" style="632" customWidth="1"/>
    <col min="7177" max="7177" width="1.75" style="632" customWidth="1"/>
    <col min="7178" max="7178" width="6.875" style="632" customWidth="1"/>
    <col min="7179" max="7179" width="4.5" style="632" customWidth="1"/>
    <col min="7180" max="7180" width="3.625" style="632" customWidth="1"/>
    <col min="7181" max="7181" width="0.75" style="632" customWidth="1"/>
    <col min="7182" max="7182" width="3.375" style="632" customWidth="1"/>
    <col min="7183" max="7183" width="3.625" style="632" customWidth="1"/>
    <col min="7184" max="7184" width="3" style="632" customWidth="1"/>
    <col min="7185" max="7185" width="3.625" style="632" customWidth="1"/>
    <col min="7186" max="7186" width="3.125" style="632" customWidth="1"/>
    <col min="7187" max="7187" width="1.875" style="632" customWidth="1"/>
    <col min="7188" max="7189" width="2.25" style="632" customWidth="1"/>
    <col min="7190" max="7190" width="7.25" style="632" customWidth="1"/>
    <col min="7191" max="7425" width="8.875" style="632"/>
    <col min="7426" max="7426" width="2.5" style="632" customWidth="1"/>
    <col min="7427" max="7427" width="2.375" style="632" customWidth="1"/>
    <col min="7428" max="7428" width="1.125" style="632" customWidth="1"/>
    <col min="7429" max="7429" width="22.625" style="632" customWidth="1"/>
    <col min="7430" max="7430" width="1.25" style="632" customWidth="1"/>
    <col min="7431" max="7432" width="11.75" style="632" customWidth="1"/>
    <col min="7433" max="7433" width="1.75" style="632" customWidth="1"/>
    <col min="7434" max="7434" width="6.875" style="632" customWidth="1"/>
    <col min="7435" max="7435" width="4.5" style="632" customWidth="1"/>
    <col min="7436" max="7436" width="3.625" style="632" customWidth="1"/>
    <col min="7437" max="7437" width="0.75" style="632" customWidth="1"/>
    <col min="7438" max="7438" width="3.375" style="632" customWidth="1"/>
    <col min="7439" max="7439" width="3.625" style="632" customWidth="1"/>
    <col min="7440" max="7440" width="3" style="632" customWidth="1"/>
    <col min="7441" max="7441" width="3.625" style="632" customWidth="1"/>
    <col min="7442" max="7442" width="3.125" style="632" customWidth="1"/>
    <col min="7443" max="7443" width="1.875" style="632" customWidth="1"/>
    <col min="7444" max="7445" width="2.25" style="632" customWidth="1"/>
    <col min="7446" max="7446" width="7.25" style="632" customWidth="1"/>
    <col min="7447" max="7681" width="8.875" style="632"/>
    <col min="7682" max="7682" width="2.5" style="632" customWidth="1"/>
    <col min="7683" max="7683" width="2.375" style="632" customWidth="1"/>
    <col min="7684" max="7684" width="1.125" style="632" customWidth="1"/>
    <col min="7685" max="7685" width="22.625" style="632" customWidth="1"/>
    <col min="7686" max="7686" width="1.25" style="632" customWidth="1"/>
    <col min="7687" max="7688" width="11.75" style="632" customWidth="1"/>
    <col min="7689" max="7689" width="1.75" style="632" customWidth="1"/>
    <col min="7690" max="7690" width="6.875" style="632" customWidth="1"/>
    <col min="7691" max="7691" width="4.5" style="632" customWidth="1"/>
    <col min="7692" max="7692" width="3.625" style="632" customWidth="1"/>
    <col min="7693" max="7693" width="0.75" style="632" customWidth="1"/>
    <col min="7694" max="7694" width="3.375" style="632" customWidth="1"/>
    <col min="7695" max="7695" width="3.625" style="632" customWidth="1"/>
    <col min="7696" max="7696" width="3" style="632" customWidth="1"/>
    <col min="7697" max="7697" width="3.625" style="632" customWidth="1"/>
    <col min="7698" max="7698" width="3.125" style="632" customWidth="1"/>
    <col min="7699" max="7699" width="1.875" style="632" customWidth="1"/>
    <col min="7700" max="7701" width="2.25" style="632" customWidth="1"/>
    <col min="7702" max="7702" width="7.25" style="632" customWidth="1"/>
    <col min="7703" max="7937" width="8.875" style="632"/>
    <col min="7938" max="7938" width="2.5" style="632" customWidth="1"/>
    <col min="7939" max="7939" width="2.375" style="632" customWidth="1"/>
    <col min="7940" max="7940" width="1.125" style="632" customWidth="1"/>
    <col min="7941" max="7941" width="22.625" style="632" customWidth="1"/>
    <col min="7942" max="7942" width="1.25" style="632" customWidth="1"/>
    <col min="7943" max="7944" width="11.75" style="632" customWidth="1"/>
    <col min="7945" max="7945" width="1.75" style="632" customWidth="1"/>
    <col min="7946" max="7946" width="6.875" style="632" customWidth="1"/>
    <col min="7947" max="7947" width="4.5" style="632" customWidth="1"/>
    <col min="7948" max="7948" width="3.625" style="632" customWidth="1"/>
    <col min="7949" max="7949" width="0.75" style="632" customWidth="1"/>
    <col min="7950" max="7950" width="3.375" style="632" customWidth="1"/>
    <col min="7951" max="7951" width="3.625" style="632" customWidth="1"/>
    <col min="7952" max="7952" width="3" style="632" customWidth="1"/>
    <col min="7953" max="7953" width="3.625" style="632" customWidth="1"/>
    <col min="7954" max="7954" width="3.125" style="632" customWidth="1"/>
    <col min="7955" max="7955" width="1.875" style="632" customWidth="1"/>
    <col min="7956" max="7957" width="2.25" style="632" customWidth="1"/>
    <col min="7958" max="7958" width="7.25" style="632" customWidth="1"/>
    <col min="7959" max="8193" width="8.875" style="632"/>
    <col min="8194" max="8194" width="2.5" style="632" customWidth="1"/>
    <col min="8195" max="8195" width="2.375" style="632" customWidth="1"/>
    <col min="8196" max="8196" width="1.125" style="632" customWidth="1"/>
    <col min="8197" max="8197" width="22.625" style="632" customWidth="1"/>
    <col min="8198" max="8198" width="1.25" style="632" customWidth="1"/>
    <col min="8199" max="8200" width="11.75" style="632" customWidth="1"/>
    <col min="8201" max="8201" width="1.75" style="632" customWidth="1"/>
    <col min="8202" max="8202" width="6.875" style="632" customWidth="1"/>
    <col min="8203" max="8203" width="4.5" style="632" customWidth="1"/>
    <col min="8204" max="8204" width="3.625" style="632" customWidth="1"/>
    <col min="8205" max="8205" width="0.75" style="632" customWidth="1"/>
    <col min="8206" max="8206" width="3.375" style="632" customWidth="1"/>
    <col min="8207" max="8207" width="3.625" style="632" customWidth="1"/>
    <col min="8208" max="8208" width="3" style="632" customWidth="1"/>
    <col min="8209" max="8209" width="3.625" style="632" customWidth="1"/>
    <col min="8210" max="8210" width="3.125" style="632" customWidth="1"/>
    <col min="8211" max="8211" width="1.875" style="632" customWidth="1"/>
    <col min="8212" max="8213" width="2.25" style="632" customWidth="1"/>
    <col min="8214" max="8214" width="7.25" style="632" customWidth="1"/>
    <col min="8215" max="8449" width="8.875" style="632"/>
    <col min="8450" max="8450" width="2.5" style="632" customWidth="1"/>
    <col min="8451" max="8451" width="2.375" style="632" customWidth="1"/>
    <col min="8452" max="8452" width="1.125" style="632" customWidth="1"/>
    <col min="8453" max="8453" width="22.625" style="632" customWidth="1"/>
    <col min="8454" max="8454" width="1.25" style="632" customWidth="1"/>
    <col min="8455" max="8456" width="11.75" style="632" customWidth="1"/>
    <col min="8457" max="8457" width="1.75" style="632" customWidth="1"/>
    <col min="8458" max="8458" width="6.875" style="632" customWidth="1"/>
    <col min="8459" max="8459" width="4.5" style="632" customWidth="1"/>
    <col min="8460" max="8460" width="3.625" style="632" customWidth="1"/>
    <col min="8461" max="8461" width="0.75" style="632" customWidth="1"/>
    <col min="8462" max="8462" width="3.375" style="632" customWidth="1"/>
    <col min="8463" max="8463" width="3.625" style="632" customWidth="1"/>
    <col min="8464" max="8464" width="3" style="632" customWidth="1"/>
    <col min="8465" max="8465" width="3.625" style="632" customWidth="1"/>
    <col min="8466" max="8466" width="3.125" style="632" customWidth="1"/>
    <col min="8467" max="8467" width="1.875" style="632" customWidth="1"/>
    <col min="8468" max="8469" width="2.25" style="632" customWidth="1"/>
    <col min="8470" max="8470" width="7.25" style="632" customWidth="1"/>
    <col min="8471" max="8705" width="8.875" style="632"/>
    <col min="8706" max="8706" width="2.5" style="632" customWidth="1"/>
    <col min="8707" max="8707" width="2.375" style="632" customWidth="1"/>
    <col min="8708" max="8708" width="1.125" style="632" customWidth="1"/>
    <col min="8709" max="8709" width="22.625" style="632" customWidth="1"/>
    <col min="8710" max="8710" width="1.25" style="632" customWidth="1"/>
    <col min="8711" max="8712" width="11.75" style="632" customWidth="1"/>
    <col min="8713" max="8713" width="1.75" style="632" customWidth="1"/>
    <col min="8714" max="8714" width="6.875" style="632" customWidth="1"/>
    <col min="8715" max="8715" width="4.5" style="632" customWidth="1"/>
    <col min="8716" max="8716" width="3.625" style="632" customWidth="1"/>
    <col min="8717" max="8717" width="0.75" style="632" customWidth="1"/>
    <col min="8718" max="8718" width="3.375" style="632" customWidth="1"/>
    <col min="8719" max="8719" width="3.625" style="632" customWidth="1"/>
    <col min="8720" max="8720" width="3" style="632" customWidth="1"/>
    <col min="8721" max="8721" width="3.625" style="632" customWidth="1"/>
    <col min="8722" max="8722" width="3.125" style="632" customWidth="1"/>
    <col min="8723" max="8723" width="1.875" style="632" customWidth="1"/>
    <col min="8724" max="8725" width="2.25" style="632" customWidth="1"/>
    <col min="8726" max="8726" width="7.25" style="632" customWidth="1"/>
    <col min="8727" max="8961" width="8.875" style="632"/>
    <col min="8962" max="8962" width="2.5" style="632" customWidth="1"/>
    <col min="8963" max="8963" width="2.375" style="632" customWidth="1"/>
    <col min="8964" max="8964" width="1.125" style="632" customWidth="1"/>
    <col min="8965" max="8965" width="22.625" style="632" customWidth="1"/>
    <col min="8966" max="8966" width="1.25" style="632" customWidth="1"/>
    <col min="8967" max="8968" width="11.75" style="632" customWidth="1"/>
    <col min="8969" max="8969" width="1.75" style="632" customWidth="1"/>
    <col min="8970" max="8970" width="6.875" style="632" customWidth="1"/>
    <col min="8971" max="8971" width="4.5" style="632" customWidth="1"/>
    <col min="8972" max="8972" width="3.625" style="632" customWidth="1"/>
    <col min="8973" max="8973" width="0.75" style="632" customWidth="1"/>
    <col min="8974" max="8974" width="3.375" style="632" customWidth="1"/>
    <col min="8975" max="8975" width="3.625" style="632" customWidth="1"/>
    <col min="8976" max="8976" width="3" style="632" customWidth="1"/>
    <col min="8977" max="8977" width="3.625" style="632" customWidth="1"/>
    <col min="8978" max="8978" width="3.125" style="632" customWidth="1"/>
    <col min="8979" max="8979" width="1.875" style="632" customWidth="1"/>
    <col min="8980" max="8981" width="2.25" style="632" customWidth="1"/>
    <col min="8982" max="8982" width="7.25" style="632" customWidth="1"/>
    <col min="8983" max="9217" width="8.875" style="632"/>
    <col min="9218" max="9218" width="2.5" style="632" customWidth="1"/>
    <col min="9219" max="9219" width="2.375" style="632" customWidth="1"/>
    <col min="9220" max="9220" width="1.125" style="632" customWidth="1"/>
    <col min="9221" max="9221" width="22.625" style="632" customWidth="1"/>
    <col min="9222" max="9222" width="1.25" style="632" customWidth="1"/>
    <col min="9223" max="9224" width="11.75" style="632" customWidth="1"/>
    <col min="9225" max="9225" width="1.75" style="632" customWidth="1"/>
    <col min="9226" max="9226" width="6.875" style="632" customWidth="1"/>
    <col min="9227" max="9227" width="4.5" style="632" customWidth="1"/>
    <col min="9228" max="9228" width="3.625" style="632" customWidth="1"/>
    <col min="9229" max="9229" width="0.75" style="632" customWidth="1"/>
    <col min="9230" max="9230" width="3.375" style="632" customWidth="1"/>
    <col min="9231" max="9231" width="3.625" style="632" customWidth="1"/>
    <col min="9232" max="9232" width="3" style="632" customWidth="1"/>
    <col min="9233" max="9233" width="3.625" style="632" customWidth="1"/>
    <col min="9234" max="9234" width="3.125" style="632" customWidth="1"/>
    <col min="9235" max="9235" width="1.875" style="632" customWidth="1"/>
    <col min="9236" max="9237" width="2.25" style="632" customWidth="1"/>
    <col min="9238" max="9238" width="7.25" style="632" customWidth="1"/>
    <col min="9239" max="9473" width="8.875" style="632"/>
    <col min="9474" max="9474" width="2.5" style="632" customWidth="1"/>
    <col min="9475" max="9475" width="2.375" style="632" customWidth="1"/>
    <col min="9476" max="9476" width="1.125" style="632" customWidth="1"/>
    <col min="9477" max="9477" width="22.625" style="632" customWidth="1"/>
    <col min="9478" max="9478" width="1.25" style="632" customWidth="1"/>
    <col min="9479" max="9480" width="11.75" style="632" customWidth="1"/>
    <col min="9481" max="9481" width="1.75" style="632" customWidth="1"/>
    <col min="9482" max="9482" width="6.875" style="632" customWidth="1"/>
    <col min="9483" max="9483" width="4.5" style="632" customWidth="1"/>
    <col min="9484" max="9484" width="3.625" style="632" customWidth="1"/>
    <col min="9485" max="9485" width="0.75" style="632" customWidth="1"/>
    <col min="9486" max="9486" width="3.375" style="632" customWidth="1"/>
    <col min="9487" max="9487" width="3.625" style="632" customWidth="1"/>
    <col min="9488" max="9488" width="3" style="632" customWidth="1"/>
    <col min="9489" max="9489" width="3.625" style="632" customWidth="1"/>
    <col min="9490" max="9490" width="3.125" style="632" customWidth="1"/>
    <col min="9491" max="9491" width="1.875" style="632" customWidth="1"/>
    <col min="9492" max="9493" width="2.25" style="632" customWidth="1"/>
    <col min="9494" max="9494" width="7.25" style="632" customWidth="1"/>
    <col min="9495" max="9729" width="8.875" style="632"/>
    <col min="9730" max="9730" width="2.5" style="632" customWidth="1"/>
    <col min="9731" max="9731" width="2.375" style="632" customWidth="1"/>
    <col min="9732" max="9732" width="1.125" style="632" customWidth="1"/>
    <col min="9733" max="9733" width="22.625" style="632" customWidth="1"/>
    <col min="9734" max="9734" width="1.25" style="632" customWidth="1"/>
    <col min="9735" max="9736" width="11.75" style="632" customWidth="1"/>
    <col min="9737" max="9737" width="1.75" style="632" customWidth="1"/>
    <col min="9738" max="9738" width="6.875" style="632" customWidth="1"/>
    <col min="9739" max="9739" width="4.5" style="632" customWidth="1"/>
    <col min="9740" max="9740" width="3.625" style="632" customWidth="1"/>
    <col min="9741" max="9741" width="0.75" style="632" customWidth="1"/>
    <col min="9742" max="9742" width="3.375" style="632" customWidth="1"/>
    <col min="9743" max="9743" width="3.625" style="632" customWidth="1"/>
    <col min="9744" max="9744" width="3" style="632" customWidth="1"/>
    <col min="9745" max="9745" width="3.625" style="632" customWidth="1"/>
    <col min="9746" max="9746" width="3.125" style="632" customWidth="1"/>
    <col min="9747" max="9747" width="1.875" style="632" customWidth="1"/>
    <col min="9748" max="9749" width="2.25" style="632" customWidth="1"/>
    <col min="9750" max="9750" width="7.25" style="632" customWidth="1"/>
    <col min="9751" max="9985" width="8.875" style="632"/>
    <col min="9986" max="9986" width="2.5" style="632" customWidth="1"/>
    <col min="9987" max="9987" width="2.375" style="632" customWidth="1"/>
    <col min="9988" max="9988" width="1.125" style="632" customWidth="1"/>
    <col min="9989" max="9989" width="22.625" style="632" customWidth="1"/>
    <col min="9990" max="9990" width="1.25" style="632" customWidth="1"/>
    <col min="9991" max="9992" width="11.75" style="632" customWidth="1"/>
    <col min="9993" max="9993" width="1.75" style="632" customWidth="1"/>
    <col min="9994" max="9994" width="6.875" style="632" customWidth="1"/>
    <col min="9995" max="9995" width="4.5" style="632" customWidth="1"/>
    <col min="9996" max="9996" width="3.625" style="632" customWidth="1"/>
    <col min="9997" max="9997" width="0.75" style="632" customWidth="1"/>
    <col min="9998" max="9998" width="3.375" style="632" customWidth="1"/>
    <col min="9999" max="9999" width="3.625" style="632" customWidth="1"/>
    <col min="10000" max="10000" width="3" style="632" customWidth="1"/>
    <col min="10001" max="10001" width="3.625" style="632" customWidth="1"/>
    <col min="10002" max="10002" width="3.125" style="632" customWidth="1"/>
    <col min="10003" max="10003" width="1.875" style="632" customWidth="1"/>
    <col min="10004" max="10005" width="2.25" style="632" customWidth="1"/>
    <col min="10006" max="10006" width="7.25" style="632" customWidth="1"/>
    <col min="10007" max="10241" width="8.875" style="632"/>
    <col min="10242" max="10242" width="2.5" style="632" customWidth="1"/>
    <col min="10243" max="10243" width="2.375" style="632" customWidth="1"/>
    <col min="10244" max="10244" width="1.125" style="632" customWidth="1"/>
    <col min="10245" max="10245" width="22.625" style="632" customWidth="1"/>
    <col min="10246" max="10246" width="1.25" style="632" customWidth="1"/>
    <col min="10247" max="10248" width="11.75" style="632" customWidth="1"/>
    <col min="10249" max="10249" width="1.75" style="632" customWidth="1"/>
    <col min="10250" max="10250" width="6.875" style="632" customWidth="1"/>
    <col min="10251" max="10251" width="4.5" style="632" customWidth="1"/>
    <col min="10252" max="10252" width="3.625" style="632" customWidth="1"/>
    <col min="10253" max="10253" width="0.75" style="632" customWidth="1"/>
    <col min="10254" max="10254" width="3.375" style="632" customWidth="1"/>
    <col min="10255" max="10255" width="3.625" style="632" customWidth="1"/>
    <col min="10256" max="10256" width="3" style="632" customWidth="1"/>
    <col min="10257" max="10257" width="3.625" style="632" customWidth="1"/>
    <col min="10258" max="10258" width="3.125" style="632" customWidth="1"/>
    <col min="10259" max="10259" width="1.875" style="632" customWidth="1"/>
    <col min="10260" max="10261" width="2.25" style="632" customWidth="1"/>
    <col min="10262" max="10262" width="7.25" style="632" customWidth="1"/>
    <col min="10263" max="10497" width="8.875" style="632"/>
    <col min="10498" max="10498" width="2.5" style="632" customWidth="1"/>
    <col min="10499" max="10499" width="2.375" style="632" customWidth="1"/>
    <col min="10500" max="10500" width="1.125" style="632" customWidth="1"/>
    <col min="10501" max="10501" width="22.625" style="632" customWidth="1"/>
    <col min="10502" max="10502" width="1.25" style="632" customWidth="1"/>
    <col min="10503" max="10504" width="11.75" style="632" customWidth="1"/>
    <col min="10505" max="10505" width="1.75" style="632" customWidth="1"/>
    <col min="10506" max="10506" width="6.875" style="632" customWidth="1"/>
    <col min="10507" max="10507" width="4.5" style="632" customWidth="1"/>
    <col min="10508" max="10508" width="3.625" style="632" customWidth="1"/>
    <col min="10509" max="10509" width="0.75" style="632" customWidth="1"/>
    <col min="10510" max="10510" width="3.375" style="632" customWidth="1"/>
    <col min="10511" max="10511" width="3.625" style="632" customWidth="1"/>
    <col min="10512" max="10512" width="3" style="632" customWidth="1"/>
    <col min="10513" max="10513" width="3.625" style="632" customWidth="1"/>
    <col min="10514" max="10514" width="3.125" style="632" customWidth="1"/>
    <col min="10515" max="10515" width="1.875" style="632" customWidth="1"/>
    <col min="10516" max="10517" width="2.25" style="632" customWidth="1"/>
    <col min="10518" max="10518" width="7.25" style="632" customWidth="1"/>
    <col min="10519" max="10753" width="8.875" style="632"/>
    <col min="10754" max="10754" width="2.5" style="632" customWidth="1"/>
    <col min="10755" max="10755" width="2.375" style="632" customWidth="1"/>
    <col min="10756" max="10756" width="1.125" style="632" customWidth="1"/>
    <col min="10757" max="10757" width="22.625" style="632" customWidth="1"/>
    <col min="10758" max="10758" width="1.25" style="632" customWidth="1"/>
    <col min="10759" max="10760" width="11.75" style="632" customWidth="1"/>
    <col min="10761" max="10761" width="1.75" style="632" customWidth="1"/>
    <col min="10762" max="10762" width="6.875" style="632" customWidth="1"/>
    <col min="10763" max="10763" width="4.5" style="632" customWidth="1"/>
    <col min="10764" max="10764" width="3.625" style="632" customWidth="1"/>
    <col min="10765" max="10765" width="0.75" style="632" customWidth="1"/>
    <col min="10766" max="10766" width="3.375" style="632" customWidth="1"/>
    <col min="10767" max="10767" width="3.625" style="632" customWidth="1"/>
    <col min="10768" max="10768" width="3" style="632" customWidth="1"/>
    <col min="10769" max="10769" width="3.625" style="632" customWidth="1"/>
    <col min="10770" max="10770" width="3.125" style="632" customWidth="1"/>
    <col min="10771" max="10771" width="1.875" style="632" customWidth="1"/>
    <col min="10772" max="10773" width="2.25" style="632" customWidth="1"/>
    <col min="10774" max="10774" width="7.25" style="632" customWidth="1"/>
    <col min="10775" max="11009" width="8.875" style="632"/>
    <col min="11010" max="11010" width="2.5" style="632" customWidth="1"/>
    <col min="11011" max="11011" width="2.375" style="632" customWidth="1"/>
    <col min="11012" max="11012" width="1.125" style="632" customWidth="1"/>
    <col min="11013" max="11013" width="22.625" style="632" customWidth="1"/>
    <col min="11014" max="11014" width="1.25" style="632" customWidth="1"/>
    <col min="11015" max="11016" width="11.75" style="632" customWidth="1"/>
    <col min="11017" max="11017" width="1.75" style="632" customWidth="1"/>
    <col min="11018" max="11018" width="6.875" style="632" customWidth="1"/>
    <col min="11019" max="11019" width="4.5" style="632" customWidth="1"/>
    <col min="11020" max="11020" width="3.625" style="632" customWidth="1"/>
    <col min="11021" max="11021" width="0.75" style="632" customWidth="1"/>
    <col min="11022" max="11022" width="3.375" style="632" customWidth="1"/>
    <col min="11023" max="11023" width="3.625" style="632" customWidth="1"/>
    <col min="11024" max="11024" width="3" style="632" customWidth="1"/>
    <col min="11025" max="11025" width="3.625" style="632" customWidth="1"/>
    <col min="11026" max="11026" width="3.125" style="632" customWidth="1"/>
    <col min="11027" max="11027" width="1.875" style="632" customWidth="1"/>
    <col min="11028" max="11029" width="2.25" style="632" customWidth="1"/>
    <col min="11030" max="11030" width="7.25" style="632" customWidth="1"/>
    <col min="11031" max="11265" width="8.875" style="632"/>
    <col min="11266" max="11266" width="2.5" style="632" customWidth="1"/>
    <col min="11267" max="11267" width="2.375" style="632" customWidth="1"/>
    <col min="11268" max="11268" width="1.125" style="632" customWidth="1"/>
    <col min="11269" max="11269" width="22.625" style="632" customWidth="1"/>
    <col min="11270" max="11270" width="1.25" style="632" customWidth="1"/>
    <col min="11271" max="11272" width="11.75" style="632" customWidth="1"/>
    <col min="11273" max="11273" width="1.75" style="632" customWidth="1"/>
    <col min="11274" max="11274" width="6.875" style="632" customWidth="1"/>
    <col min="11275" max="11275" width="4.5" style="632" customWidth="1"/>
    <col min="11276" max="11276" width="3.625" style="632" customWidth="1"/>
    <col min="11277" max="11277" width="0.75" style="632" customWidth="1"/>
    <col min="11278" max="11278" width="3.375" style="632" customWidth="1"/>
    <col min="11279" max="11279" width="3.625" style="632" customWidth="1"/>
    <col min="11280" max="11280" width="3" style="632" customWidth="1"/>
    <col min="11281" max="11281" width="3.625" style="632" customWidth="1"/>
    <col min="11282" max="11282" width="3.125" style="632" customWidth="1"/>
    <col min="11283" max="11283" width="1.875" style="632" customWidth="1"/>
    <col min="11284" max="11285" width="2.25" style="632" customWidth="1"/>
    <col min="11286" max="11286" width="7.25" style="632" customWidth="1"/>
    <col min="11287" max="11521" width="8.875" style="632"/>
    <col min="11522" max="11522" width="2.5" style="632" customWidth="1"/>
    <col min="11523" max="11523" width="2.375" style="632" customWidth="1"/>
    <col min="11524" max="11524" width="1.125" style="632" customWidth="1"/>
    <col min="11525" max="11525" width="22.625" style="632" customWidth="1"/>
    <col min="11526" max="11526" width="1.25" style="632" customWidth="1"/>
    <col min="11527" max="11528" width="11.75" style="632" customWidth="1"/>
    <col min="11529" max="11529" width="1.75" style="632" customWidth="1"/>
    <col min="11530" max="11530" width="6.875" style="632" customWidth="1"/>
    <col min="11531" max="11531" width="4.5" style="632" customWidth="1"/>
    <col min="11532" max="11532" width="3.625" style="632" customWidth="1"/>
    <col min="11533" max="11533" width="0.75" style="632" customWidth="1"/>
    <col min="11534" max="11534" width="3.375" style="632" customWidth="1"/>
    <col min="11535" max="11535" width="3.625" style="632" customWidth="1"/>
    <col min="11536" max="11536" width="3" style="632" customWidth="1"/>
    <col min="11537" max="11537" width="3.625" style="632" customWidth="1"/>
    <col min="11538" max="11538" width="3.125" style="632" customWidth="1"/>
    <col min="11539" max="11539" width="1.875" style="632" customWidth="1"/>
    <col min="11540" max="11541" width="2.25" style="632" customWidth="1"/>
    <col min="11542" max="11542" width="7.25" style="632" customWidth="1"/>
    <col min="11543" max="11777" width="8.875" style="632"/>
    <col min="11778" max="11778" width="2.5" style="632" customWidth="1"/>
    <col min="11779" max="11779" width="2.375" style="632" customWidth="1"/>
    <col min="11780" max="11780" width="1.125" style="632" customWidth="1"/>
    <col min="11781" max="11781" width="22.625" style="632" customWidth="1"/>
    <col min="11782" max="11782" width="1.25" style="632" customWidth="1"/>
    <col min="11783" max="11784" width="11.75" style="632" customWidth="1"/>
    <col min="11785" max="11785" width="1.75" style="632" customWidth="1"/>
    <col min="11786" max="11786" width="6.875" style="632" customWidth="1"/>
    <col min="11787" max="11787" width="4.5" style="632" customWidth="1"/>
    <col min="11788" max="11788" width="3.625" style="632" customWidth="1"/>
    <col min="11789" max="11789" width="0.75" style="632" customWidth="1"/>
    <col min="11790" max="11790" width="3.375" style="632" customWidth="1"/>
    <col min="11791" max="11791" width="3.625" style="632" customWidth="1"/>
    <col min="11792" max="11792" width="3" style="632" customWidth="1"/>
    <col min="11793" max="11793" width="3.625" style="632" customWidth="1"/>
    <col min="11794" max="11794" width="3.125" style="632" customWidth="1"/>
    <col min="11795" max="11795" width="1.875" style="632" customWidth="1"/>
    <col min="11796" max="11797" width="2.25" style="632" customWidth="1"/>
    <col min="11798" max="11798" width="7.25" style="632" customWidth="1"/>
    <col min="11799" max="12033" width="8.875" style="632"/>
    <col min="12034" max="12034" width="2.5" style="632" customWidth="1"/>
    <col min="12035" max="12035" width="2.375" style="632" customWidth="1"/>
    <col min="12036" max="12036" width="1.125" style="632" customWidth="1"/>
    <col min="12037" max="12037" width="22.625" style="632" customWidth="1"/>
    <col min="12038" max="12038" width="1.25" style="632" customWidth="1"/>
    <col min="12039" max="12040" width="11.75" style="632" customWidth="1"/>
    <col min="12041" max="12041" width="1.75" style="632" customWidth="1"/>
    <col min="12042" max="12042" width="6.875" style="632" customWidth="1"/>
    <col min="12043" max="12043" width="4.5" style="632" customWidth="1"/>
    <col min="12044" max="12044" width="3.625" style="632" customWidth="1"/>
    <col min="12045" max="12045" width="0.75" style="632" customWidth="1"/>
    <col min="12046" max="12046" width="3.375" style="632" customWidth="1"/>
    <col min="12047" max="12047" width="3.625" style="632" customWidth="1"/>
    <col min="12048" max="12048" width="3" style="632" customWidth="1"/>
    <col min="12049" max="12049" width="3.625" style="632" customWidth="1"/>
    <col min="12050" max="12050" width="3.125" style="632" customWidth="1"/>
    <col min="12051" max="12051" width="1.875" style="632" customWidth="1"/>
    <col min="12052" max="12053" width="2.25" style="632" customWidth="1"/>
    <col min="12054" max="12054" width="7.25" style="632" customWidth="1"/>
    <col min="12055" max="12289" width="8.875" style="632"/>
    <col min="12290" max="12290" width="2.5" style="632" customWidth="1"/>
    <col min="12291" max="12291" width="2.375" style="632" customWidth="1"/>
    <col min="12292" max="12292" width="1.125" style="632" customWidth="1"/>
    <col min="12293" max="12293" width="22.625" style="632" customWidth="1"/>
    <col min="12294" max="12294" width="1.25" style="632" customWidth="1"/>
    <col min="12295" max="12296" width="11.75" style="632" customWidth="1"/>
    <col min="12297" max="12297" width="1.75" style="632" customWidth="1"/>
    <col min="12298" max="12298" width="6.875" style="632" customWidth="1"/>
    <col min="12299" max="12299" width="4.5" style="632" customWidth="1"/>
    <col min="12300" max="12300" width="3.625" style="632" customWidth="1"/>
    <col min="12301" max="12301" width="0.75" style="632" customWidth="1"/>
    <col min="12302" max="12302" width="3.375" style="632" customWidth="1"/>
    <col min="12303" max="12303" width="3.625" style="632" customWidth="1"/>
    <col min="12304" max="12304" width="3" style="632" customWidth="1"/>
    <col min="12305" max="12305" width="3.625" style="632" customWidth="1"/>
    <col min="12306" max="12306" width="3.125" style="632" customWidth="1"/>
    <col min="12307" max="12307" width="1.875" style="632" customWidth="1"/>
    <col min="12308" max="12309" width="2.25" style="632" customWidth="1"/>
    <col min="12310" max="12310" width="7.25" style="632" customWidth="1"/>
    <col min="12311" max="12545" width="8.875" style="632"/>
    <col min="12546" max="12546" width="2.5" style="632" customWidth="1"/>
    <col min="12547" max="12547" width="2.375" style="632" customWidth="1"/>
    <col min="12548" max="12548" width="1.125" style="632" customWidth="1"/>
    <col min="12549" max="12549" width="22.625" style="632" customWidth="1"/>
    <col min="12550" max="12550" width="1.25" style="632" customWidth="1"/>
    <col min="12551" max="12552" width="11.75" style="632" customWidth="1"/>
    <col min="12553" max="12553" width="1.75" style="632" customWidth="1"/>
    <col min="12554" max="12554" width="6.875" style="632" customWidth="1"/>
    <col min="12555" max="12555" width="4.5" style="632" customWidth="1"/>
    <col min="12556" max="12556" width="3.625" style="632" customWidth="1"/>
    <col min="12557" max="12557" width="0.75" style="632" customWidth="1"/>
    <col min="12558" max="12558" width="3.375" style="632" customWidth="1"/>
    <col min="12559" max="12559" width="3.625" style="632" customWidth="1"/>
    <col min="12560" max="12560" width="3" style="632" customWidth="1"/>
    <col min="12561" max="12561" width="3.625" style="632" customWidth="1"/>
    <col min="12562" max="12562" width="3.125" style="632" customWidth="1"/>
    <col min="12563" max="12563" width="1.875" style="632" customWidth="1"/>
    <col min="12564" max="12565" width="2.25" style="632" customWidth="1"/>
    <col min="12566" max="12566" width="7.25" style="632" customWidth="1"/>
    <col min="12567" max="12801" width="8.875" style="632"/>
    <col min="12802" max="12802" width="2.5" style="632" customWidth="1"/>
    <col min="12803" max="12803" width="2.375" style="632" customWidth="1"/>
    <col min="12804" max="12804" width="1.125" style="632" customWidth="1"/>
    <col min="12805" max="12805" width="22.625" style="632" customWidth="1"/>
    <col min="12806" max="12806" width="1.25" style="632" customWidth="1"/>
    <col min="12807" max="12808" width="11.75" style="632" customWidth="1"/>
    <col min="12809" max="12809" width="1.75" style="632" customWidth="1"/>
    <col min="12810" max="12810" width="6.875" style="632" customWidth="1"/>
    <col min="12811" max="12811" width="4.5" style="632" customWidth="1"/>
    <col min="12812" max="12812" width="3.625" style="632" customWidth="1"/>
    <col min="12813" max="12813" width="0.75" style="632" customWidth="1"/>
    <col min="12814" max="12814" width="3.375" style="632" customWidth="1"/>
    <col min="12815" max="12815" width="3.625" style="632" customWidth="1"/>
    <col min="12816" max="12816" width="3" style="632" customWidth="1"/>
    <col min="12817" max="12817" width="3.625" style="632" customWidth="1"/>
    <col min="12818" max="12818" width="3.125" style="632" customWidth="1"/>
    <col min="12819" max="12819" width="1.875" style="632" customWidth="1"/>
    <col min="12820" max="12821" width="2.25" style="632" customWidth="1"/>
    <col min="12822" max="12822" width="7.25" style="632" customWidth="1"/>
    <col min="12823" max="13057" width="8.875" style="632"/>
    <col min="13058" max="13058" width="2.5" style="632" customWidth="1"/>
    <col min="13059" max="13059" width="2.375" style="632" customWidth="1"/>
    <col min="13060" max="13060" width="1.125" style="632" customWidth="1"/>
    <col min="13061" max="13061" width="22.625" style="632" customWidth="1"/>
    <col min="13062" max="13062" width="1.25" style="632" customWidth="1"/>
    <col min="13063" max="13064" width="11.75" style="632" customWidth="1"/>
    <col min="13065" max="13065" width="1.75" style="632" customWidth="1"/>
    <col min="13066" max="13066" width="6.875" style="632" customWidth="1"/>
    <col min="13067" max="13067" width="4.5" style="632" customWidth="1"/>
    <col min="13068" max="13068" width="3.625" style="632" customWidth="1"/>
    <col min="13069" max="13069" width="0.75" style="632" customWidth="1"/>
    <col min="13070" max="13070" width="3.375" style="632" customWidth="1"/>
    <col min="13071" max="13071" width="3.625" style="632" customWidth="1"/>
    <col min="13072" max="13072" width="3" style="632" customWidth="1"/>
    <col min="13073" max="13073" width="3.625" style="632" customWidth="1"/>
    <col min="13074" max="13074" width="3.125" style="632" customWidth="1"/>
    <col min="13075" max="13075" width="1.875" style="632" customWidth="1"/>
    <col min="13076" max="13077" width="2.25" style="632" customWidth="1"/>
    <col min="13078" max="13078" width="7.25" style="632" customWidth="1"/>
    <col min="13079" max="13313" width="8.875" style="632"/>
    <col min="13314" max="13314" width="2.5" style="632" customWidth="1"/>
    <col min="13315" max="13315" width="2.375" style="632" customWidth="1"/>
    <col min="13316" max="13316" width="1.125" style="632" customWidth="1"/>
    <col min="13317" max="13317" width="22.625" style="632" customWidth="1"/>
    <col min="13318" max="13318" width="1.25" style="632" customWidth="1"/>
    <col min="13319" max="13320" width="11.75" style="632" customWidth="1"/>
    <col min="13321" max="13321" width="1.75" style="632" customWidth="1"/>
    <col min="13322" max="13322" width="6.875" style="632" customWidth="1"/>
    <col min="13323" max="13323" width="4.5" style="632" customWidth="1"/>
    <col min="13324" max="13324" width="3.625" style="632" customWidth="1"/>
    <col min="13325" max="13325" width="0.75" style="632" customWidth="1"/>
    <col min="13326" max="13326" width="3.375" style="632" customWidth="1"/>
    <col min="13327" max="13327" width="3.625" style="632" customWidth="1"/>
    <col min="13328" max="13328" width="3" style="632" customWidth="1"/>
    <col min="13329" max="13329" width="3.625" style="632" customWidth="1"/>
    <col min="13330" max="13330" width="3.125" style="632" customWidth="1"/>
    <col min="13331" max="13331" width="1.875" style="632" customWidth="1"/>
    <col min="13332" max="13333" width="2.25" style="632" customWidth="1"/>
    <col min="13334" max="13334" width="7.25" style="632" customWidth="1"/>
    <col min="13335" max="13569" width="8.875" style="632"/>
    <col min="13570" max="13570" width="2.5" style="632" customWidth="1"/>
    <col min="13571" max="13571" width="2.375" style="632" customWidth="1"/>
    <col min="13572" max="13572" width="1.125" style="632" customWidth="1"/>
    <col min="13573" max="13573" width="22.625" style="632" customWidth="1"/>
    <col min="13574" max="13574" width="1.25" style="632" customWidth="1"/>
    <col min="13575" max="13576" width="11.75" style="632" customWidth="1"/>
    <col min="13577" max="13577" width="1.75" style="632" customWidth="1"/>
    <col min="13578" max="13578" width="6.875" style="632" customWidth="1"/>
    <col min="13579" max="13579" width="4.5" style="632" customWidth="1"/>
    <col min="13580" max="13580" width="3.625" style="632" customWidth="1"/>
    <col min="13581" max="13581" width="0.75" style="632" customWidth="1"/>
    <col min="13582" max="13582" width="3.375" style="632" customWidth="1"/>
    <col min="13583" max="13583" width="3.625" style="632" customWidth="1"/>
    <col min="13584" max="13584" width="3" style="632" customWidth="1"/>
    <col min="13585" max="13585" width="3.625" style="632" customWidth="1"/>
    <col min="13586" max="13586" width="3.125" style="632" customWidth="1"/>
    <col min="13587" max="13587" width="1.875" style="632" customWidth="1"/>
    <col min="13588" max="13589" width="2.25" style="632" customWidth="1"/>
    <col min="13590" max="13590" width="7.25" style="632" customWidth="1"/>
    <col min="13591" max="13825" width="8.875" style="632"/>
    <col min="13826" max="13826" width="2.5" style="632" customWidth="1"/>
    <col min="13827" max="13827" width="2.375" style="632" customWidth="1"/>
    <col min="13828" max="13828" width="1.125" style="632" customWidth="1"/>
    <col min="13829" max="13829" width="22.625" style="632" customWidth="1"/>
    <col min="13830" max="13830" width="1.25" style="632" customWidth="1"/>
    <col min="13831" max="13832" width="11.75" style="632" customWidth="1"/>
    <col min="13833" max="13833" width="1.75" style="632" customWidth="1"/>
    <col min="13834" max="13834" width="6.875" style="632" customWidth="1"/>
    <col min="13835" max="13835" width="4.5" style="632" customWidth="1"/>
    <col min="13836" max="13836" width="3.625" style="632" customWidth="1"/>
    <col min="13837" max="13837" width="0.75" style="632" customWidth="1"/>
    <col min="13838" max="13838" width="3.375" style="632" customWidth="1"/>
    <col min="13839" max="13839" width="3.625" style="632" customWidth="1"/>
    <col min="13840" max="13840" width="3" style="632" customWidth="1"/>
    <col min="13841" max="13841" width="3.625" style="632" customWidth="1"/>
    <col min="13842" max="13842" width="3.125" style="632" customWidth="1"/>
    <col min="13843" max="13843" width="1.875" style="632" customWidth="1"/>
    <col min="13844" max="13845" width="2.25" style="632" customWidth="1"/>
    <col min="13846" max="13846" width="7.25" style="632" customWidth="1"/>
    <col min="13847" max="14081" width="8.875" style="632"/>
    <col min="14082" max="14082" width="2.5" style="632" customWidth="1"/>
    <col min="14083" max="14083" width="2.375" style="632" customWidth="1"/>
    <col min="14084" max="14084" width="1.125" style="632" customWidth="1"/>
    <col min="14085" max="14085" width="22.625" style="632" customWidth="1"/>
    <col min="14086" max="14086" width="1.25" style="632" customWidth="1"/>
    <col min="14087" max="14088" width="11.75" style="632" customWidth="1"/>
    <col min="14089" max="14089" width="1.75" style="632" customWidth="1"/>
    <col min="14090" max="14090" width="6.875" style="632" customWidth="1"/>
    <col min="14091" max="14091" width="4.5" style="632" customWidth="1"/>
    <col min="14092" max="14092" width="3.625" style="632" customWidth="1"/>
    <col min="14093" max="14093" width="0.75" style="632" customWidth="1"/>
    <col min="14094" max="14094" width="3.375" style="632" customWidth="1"/>
    <col min="14095" max="14095" width="3.625" style="632" customWidth="1"/>
    <col min="14096" max="14096" width="3" style="632" customWidth="1"/>
    <col min="14097" max="14097" width="3.625" style="632" customWidth="1"/>
    <col min="14098" max="14098" width="3.125" style="632" customWidth="1"/>
    <col min="14099" max="14099" width="1.875" style="632" customWidth="1"/>
    <col min="14100" max="14101" width="2.25" style="632" customWidth="1"/>
    <col min="14102" max="14102" width="7.25" style="632" customWidth="1"/>
    <col min="14103" max="14337" width="8.875" style="632"/>
    <col min="14338" max="14338" width="2.5" style="632" customWidth="1"/>
    <col min="14339" max="14339" width="2.375" style="632" customWidth="1"/>
    <col min="14340" max="14340" width="1.125" style="632" customWidth="1"/>
    <col min="14341" max="14341" width="22.625" style="632" customWidth="1"/>
    <col min="14342" max="14342" width="1.25" style="632" customWidth="1"/>
    <col min="14343" max="14344" width="11.75" style="632" customWidth="1"/>
    <col min="14345" max="14345" width="1.75" style="632" customWidth="1"/>
    <col min="14346" max="14346" width="6.875" style="632" customWidth="1"/>
    <col min="14347" max="14347" width="4.5" style="632" customWidth="1"/>
    <col min="14348" max="14348" width="3.625" style="632" customWidth="1"/>
    <col min="14349" max="14349" width="0.75" style="632" customWidth="1"/>
    <col min="14350" max="14350" width="3.375" style="632" customWidth="1"/>
    <col min="14351" max="14351" width="3.625" style="632" customWidth="1"/>
    <col min="14352" max="14352" width="3" style="632" customWidth="1"/>
    <col min="14353" max="14353" width="3.625" style="632" customWidth="1"/>
    <col min="14354" max="14354" width="3.125" style="632" customWidth="1"/>
    <col min="14355" max="14355" width="1.875" style="632" customWidth="1"/>
    <col min="14356" max="14357" width="2.25" style="632" customWidth="1"/>
    <col min="14358" max="14358" width="7.25" style="632" customWidth="1"/>
    <col min="14359" max="14593" width="8.875" style="632"/>
    <col min="14594" max="14594" width="2.5" style="632" customWidth="1"/>
    <col min="14595" max="14595" width="2.375" style="632" customWidth="1"/>
    <col min="14596" max="14596" width="1.125" style="632" customWidth="1"/>
    <col min="14597" max="14597" width="22.625" style="632" customWidth="1"/>
    <col min="14598" max="14598" width="1.25" style="632" customWidth="1"/>
    <col min="14599" max="14600" width="11.75" style="632" customWidth="1"/>
    <col min="14601" max="14601" width="1.75" style="632" customWidth="1"/>
    <col min="14602" max="14602" width="6.875" style="632" customWidth="1"/>
    <col min="14603" max="14603" width="4.5" style="632" customWidth="1"/>
    <col min="14604" max="14604" width="3.625" style="632" customWidth="1"/>
    <col min="14605" max="14605" width="0.75" style="632" customWidth="1"/>
    <col min="14606" max="14606" width="3.375" style="632" customWidth="1"/>
    <col min="14607" max="14607" width="3.625" style="632" customWidth="1"/>
    <col min="14608" max="14608" width="3" style="632" customWidth="1"/>
    <col min="14609" max="14609" width="3.625" style="632" customWidth="1"/>
    <col min="14610" max="14610" width="3.125" style="632" customWidth="1"/>
    <col min="14611" max="14611" width="1.875" style="632" customWidth="1"/>
    <col min="14612" max="14613" width="2.25" style="632" customWidth="1"/>
    <col min="14614" max="14614" width="7.25" style="632" customWidth="1"/>
    <col min="14615" max="14849" width="8.875" style="632"/>
    <col min="14850" max="14850" width="2.5" style="632" customWidth="1"/>
    <col min="14851" max="14851" width="2.375" style="632" customWidth="1"/>
    <col min="14852" max="14852" width="1.125" style="632" customWidth="1"/>
    <col min="14853" max="14853" width="22.625" style="632" customWidth="1"/>
    <col min="14854" max="14854" width="1.25" style="632" customWidth="1"/>
    <col min="14855" max="14856" width="11.75" style="632" customWidth="1"/>
    <col min="14857" max="14857" width="1.75" style="632" customWidth="1"/>
    <col min="14858" max="14858" width="6.875" style="632" customWidth="1"/>
    <col min="14859" max="14859" width="4.5" style="632" customWidth="1"/>
    <col min="14860" max="14860" width="3.625" style="632" customWidth="1"/>
    <col min="14861" max="14861" width="0.75" style="632" customWidth="1"/>
    <col min="14862" max="14862" width="3.375" style="632" customWidth="1"/>
    <col min="14863" max="14863" width="3.625" style="632" customWidth="1"/>
    <col min="14864" max="14864" width="3" style="632" customWidth="1"/>
    <col min="14865" max="14865" width="3.625" style="632" customWidth="1"/>
    <col min="14866" max="14866" width="3.125" style="632" customWidth="1"/>
    <col min="14867" max="14867" width="1.875" style="632" customWidth="1"/>
    <col min="14868" max="14869" width="2.25" style="632" customWidth="1"/>
    <col min="14870" max="14870" width="7.25" style="632" customWidth="1"/>
    <col min="14871" max="15105" width="8.875" style="632"/>
    <col min="15106" max="15106" width="2.5" style="632" customWidth="1"/>
    <col min="15107" max="15107" width="2.375" style="632" customWidth="1"/>
    <col min="15108" max="15108" width="1.125" style="632" customWidth="1"/>
    <col min="15109" max="15109" width="22.625" style="632" customWidth="1"/>
    <col min="15110" max="15110" width="1.25" style="632" customWidth="1"/>
    <col min="15111" max="15112" width="11.75" style="632" customWidth="1"/>
    <col min="15113" max="15113" width="1.75" style="632" customWidth="1"/>
    <col min="15114" max="15114" width="6.875" style="632" customWidth="1"/>
    <col min="15115" max="15115" width="4.5" style="632" customWidth="1"/>
    <col min="15116" max="15116" width="3.625" style="632" customWidth="1"/>
    <col min="15117" max="15117" width="0.75" style="632" customWidth="1"/>
    <col min="15118" max="15118" width="3.375" style="632" customWidth="1"/>
    <col min="15119" max="15119" width="3.625" style="632" customWidth="1"/>
    <col min="15120" max="15120" width="3" style="632" customWidth="1"/>
    <col min="15121" max="15121" width="3.625" style="632" customWidth="1"/>
    <col min="15122" max="15122" width="3.125" style="632" customWidth="1"/>
    <col min="15123" max="15123" width="1.875" style="632" customWidth="1"/>
    <col min="15124" max="15125" width="2.25" style="632" customWidth="1"/>
    <col min="15126" max="15126" width="7.25" style="632" customWidth="1"/>
    <col min="15127" max="15361" width="8.875" style="632"/>
    <col min="15362" max="15362" width="2.5" style="632" customWidth="1"/>
    <col min="15363" max="15363" width="2.375" style="632" customWidth="1"/>
    <col min="15364" max="15364" width="1.125" style="632" customWidth="1"/>
    <col min="15365" max="15365" width="22.625" style="632" customWidth="1"/>
    <col min="15366" max="15366" width="1.25" style="632" customWidth="1"/>
    <col min="15367" max="15368" width="11.75" style="632" customWidth="1"/>
    <col min="15369" max="15369" width="1.75" style="632" customWidth="1"/>
    <col min="15370" max="15370" width="6.875" style="632" customWidth="1"/>
    <col min="15371" max="15371" width="4.5" style="632" customWidth="1"/>
    <col min="15372" max="15372" width="3.625" style="632" customWidth="1"/>
    <col min="15373" max="15373" width="0.75" style="632" customWidth="1"/>
    <col min="15374" max="15374" width="3.375" style="632" customWidth="1"/>
    <col min="15375" max="15375" width="3.625" style="632" customWidth="1"/>
    <col min="15376" max="15376" width="3" style="632" customWidth="1"/>
    <col min="15377" max="15377" width="3.625" style="632" customWidth="1"/>
    <col min="15378" max="15378" width="3.125" style="632" customWidth="1"/>
    <col min="15379" max="15379" width="1.875" style="632" customWidth="1"/>
    <col min="15380" max="15381" width="2.25" style="632" customWidth="1"/>
    <col min="15382" max="15382" width="7.25" style="632" customWidth="1"/>
    <col min="15383" max="15617" width="8.875" style="632"/>
    <col min="15618" max="15618" width="2.5" style="632" customWidth="1"/>
    <col min="15619" max="15619" width="2.375" style="632" customWidth="1"/>
    <col min="15620" max="15620" width="1.125" style="632" customWidth="1"/>
    <col min="15621" max="15621" width="22.625" style="632" customWidth="1"/>
    <col min="15622" max="15622" width="1.25" style="632" customWidth="1"/>
    <col min="15623" max="15624" width="11.75" style="632" customWidth="1"/>
    <col min="15625" max="15625" width="1.75" style="632" customWidth="1"/>
    <col min="15626" max="15626" width="6.875" style="632" customWidth="1"/>
    <col min="15627" max="15627" width="4.5" style="632" customWidth="1"/>
    <col min="15628" max="15628" width="3.625" style="632" customWidth="1"/>
    <col min="15629" max="15629" width="0.75" style="632" customWidth="1"/>
    <col min="15630" max="15630" width="3.375" style="632" customWidth="1"/>
    <col min="15631" max="15631" width="3.625" style="632" customWidth="1"/>
    <col min="15632" max="15632" width="3" style="632" customWidth="1"/>
    <col min="15633" max="15633" width="3.625" style="632" customWidth="1"/>
    <col min="15634" max="15634" width="3.125" style="632" customWidth="1"/>
    <col min="15635" max="15635" width="1.875" style="632" customWidth="1"/>
    <col min="15636" max="15637" width="2.25" style="632" customWidth="1"/>
    <col min="15638" max="15638" width="7.25" style="632" customWidth="1"/>
    <col min="15639" max="15873" width="8.875" style="632"/>
    <col min="15874" max="15874" width="2.5" style="632" customWidth="1"/>
    <col min="15875" max="15875" width="2.375" style="632" customWidth="1"/>
    <col min="15876" max="15876" width="1.125" style="632" customWidth="1"/>
    <col min="15877" max="15877" width="22.625" style="632" customWidth="1"/>
    <col min="15878" max="15878" width="1.25" style="632" customWidth="1"/>
    <col min="15879" max="15880" width="11.75" style="632" customWidth="1"/>
    <col min="15881" max="15881" width="1.75" style="632" customWidth="1"/>
    <col min="15882" max="15882" width="6.875" style="632" customWidth="1"/>
    <col min="15883" max="15883" width="4.5" style="632" customWidth="1"/>
    <col min="15884" max="15884" width="3.625" style="632" customWidth="1"/>
    <col min="15885" max="15885" width="0.75" style="632" customWidth="1"/>
    <col min="15886" max="15886" width="3.375" style="632" customWidth="1"/>
    <col min="15887" max="15887" width="3.625" style="632" customWidth="1"/>
    <col min="15888" max="15888" width="3" style="632" customWidth="1"/>
    <col min="15889" max="15889" width="3.625" style="632" customWidth="1"/>
    <col min="15890" max="15890" width="3.125" style="632" customWidth="1"/>
    <col min="15891" max="15891" width="1.875" style="632" customWidth="1"/>
    <col min="15892" max="15893" width="2.25" style="632" customWidth="1"/>
    <col min="15894" max="15894" width="7.25" style="632" customWidth="1"/>
    <col min="15895" max="16129" width="8.875" style="632"/>
    <col min="16130" max="16130" width="2.5" style="632" customWidth="1"/>
    <col min="16131" max="16131" width="2.375" style="632" customWidth="1"/>
    <col min="16132" max="16132" width="1.125" style="632" customWidth="1"/>
    <col min="16133" max="16133" width="22.625" style="632" customWidth="1"/>
    <col min="16134" max="16134" width="1.25" style="632" customWidth="1"/>
    <col min="16135" max="16136" width="11.75" style="632" customWidth="1"/>
    <col min="16137" max="16137" width="1.75" style="632" customWidth="1"/>
    <col min="16138" max="16138" width="6.875" style="632" customWidth="1"/>
    <col min="16139" max="16139" width="4.5" style="632" customWidth="1"/>
    <col min="16140" max="16140" width="3.625" style="632" customWidth="1"/>
    <col min="16141" max="16141" width="0.75" style="632" customWidth="1"/>
    <col min="16142" max="16142" width="3.375" style="632" customWidth="1"/>
    <col min="16143" max="16143" width="3.625" style="632" customWidth="1"/>
    <col min="16144" max="16144" width="3" style="632" customWidth="1"/>
    <col min="16145" max="16145" width="3.625" style="632" customWidth="1"/>
    <col min="16146" max="16146" width="3.125" style="632" customWidth="1"/>
    <col min="16147" max="16147" width="1.875" style="632" customWidth="1"/>
    <col min="16148" max="16149" width="2.25" style="632" customWidth="1"/>
    <col min="16150" max="16150" width="7.25" style="632" customWidth="1"/>
    <col min="16151" max="16350" width="8.875" style="632"/>
    <col min="16351" max="16384" width="8.875" style="632" customWidth="1"/>
  </cols>
  <sheetData>
    <row r="1" spans="2:78" ht="20.25" customHeight="1">
      <c r="B1" s="631" t="s">
        <v>2454</v>
      </c>
    </row>
    <row r="2" spans="2:78" ht="7.9" customHeight="1">
      <c r="S2" s="634"/>
      <c r="T2" s="634"/>
      <c r="X2" s="634"/>
      <c r="AB2" s="669"/>
    </row>
    <row r="3" spans="2:78">
      <c r="R3" s="1058"/>
      <c r="S3" s="1059"/>
      <c r="T3" s="635" t="s">
        <v>2170</v>
      </c>
      <c r="U3" s="316"/>
      <c r="V3" s="635" t="s">
        <v>2171</v>
      </c>
      <c r="W3" s="316"/>
      <c r="X3" s="635" t="s">
        <v>2172</v>
      </c>
      <c r="BX3" s="1" t="s">
        <v>3035</v>
      </c>
      <c r="BY3" s="1">
        <v>1</v>
      </c>
      <c r="BZ3" s="1">
        <v>1</v>
      </c>
    </row>
    <row r="4" spans="2:78" ht="7.9" customHeight="1">
      <c r="Q4" s="636"/>
      <c r="R4" s="636"/>
      <c r="S4" s="635"/>
      <c r="T4" s="635"/>
      <c r="U4" s="635"/>
      <c r="V4" s="635"/>
      <c r="W4" s="635"/>
      <c r="X4" s="635"/>
      <c r="BX4" s="1" t="s">
        <v>3036</v>
      </c>
      <c r="BY4" s="1">
        <v>2</v>
      </c>
      <c r="BZ4" s="1">
        <v>2</v>
      </c>
    </row>
    <row r="5" spans="2:78" ht="15.6" customHeight="1">
      <c r="N5" s="632" t="s">
        <v>2184</v>
      </c>
      <c r="T5" s="637"/>
      <c r="U5" s="637"/>
      <c r="V5" s="637"/>
      <c r="W5" s="637"/>
      <c r="X5" s="637"/>
      <c r="BX5" s="1" t="s">
        <v>3037</v>
      </c>
      <c r="BY5" s="1">
        <v>3</v>
      </c>
      <c r="BZ5" s="1">
        <v>3</v>
      </c>
    </row>
    <row r="6" spans="2:78" ht="15" customHeight="1">
      <c r="C6" s="632" t="s">
        <v>2173</v>
      </c>
      <c r="N6" s="1766" t="s">
        <v>2185</v>
      </c>
      <c r="O6" s="1767"/>
      <c r="P6" s="1788" t="str">
        <f>IF('共通１ー１（基本情報（１）～（11））'!C6="","",'共通１ー１（基本情報（１）～（11））'!C6)</f>
        <v/>
      </c>
      <c r="Q6" s="1788"/>
      <c r="R6" s="1769" t="str">
        <f>IF('共通１ー１（基本情報（１）～（11））'!C7="","",'共通１ー１（基本情報（１）～（11））'!C7&amp;'共通１ー１（基本情報（１）～（11））'!C8&amp;'共通１ー１（基本情報（１）～（11））'!C9)</f>
        <v/>
      </c>
      <c r="S6" s="1769"/>
      <c r="T6" s="1769"/>
      <c r="U6" s="1769"/>
      <c r="V6" s="1769"/>
      <c r="W6" s="1769"/>
      <c r="X6" s="1769"/>
      <c r="BX6" s="1"/>
      <c r="BY6" s="1">
        <v>4</v>
      </c>
      <c r="BZ6" s="1">
        <v>4</v>
      </c>
    </row>
    <row r="7" spans="2:78" ht="3.6" customHeight="1">
      <c r="O7" s="631"/>
      <c r="P7" s="643"/>
      <c r="Q7" s="643"/>
      <c r="R7" s="643"/>
      <c r="S7" s="643"/>
      <c r="T7" s="643"/>
      <c r="U7" s="643"/>
      <c r="V7" s="643"/>
      <c r="W7" s="643"/>
      <c r="X7" s="643"/>
      <c r="BX7" s="1"/>
      <c r="BY7" s="1">
        <v>5</v>
      </c>
      <c r="BZ7" s="1">
        <v>5</v>
      </c>
    </row>
    <row r="8" spans="2:78" ht="15" customHeight="1">
      <c r="C8" s="632" t="s">
        <v>2205</v>
      </c>
      <c r="E8" s="631"/>
      <c r="F8" s="631"/>
      <c r="G8" s="631"/>
      <c r="H8" s="631"/>
      <c r="I8" s="631"/>
      <c r="J8" s="631"/>
      <c r="N8" s="1766" t="s">
        <v>2176</v>
      </c>
      <c r="O8" s="1767"/>
      <c r="P8" s="1768" t="str">
        <f>IF('共通１ー１（基本情報（１）～（11））'!C5="","",'共通１ー１（基本情報（１）～（11））'!C5)</f>
        <v/>
      </c>
      <c r="Q8" s="1055"/>
      <c r="R8" s="1055"/>
      <c r="S8" s="1055"/>
      <c r="T8" s="1055"/>
      <c r="U8" s="1055"/>
      <c r="V8" s="1055"/>
      <c r="W8" s="1055"/>
      <c r="X8" s="1055"/>
      <c r="BX8" s="1"/>
      <c r="BY8" s="1">
        <v>6</v>
      </c>
      <c r="BZ8" s="1">
        <v>6</v>
      </c>
    </row>
    <row r="9" spans="2:78" ht="2.4500000000000002" customHeight="1">
      <c r="D9" s="631"/>
      <c r="E9" s="631"/>
      <c r="F9" s="631"/>
      <c r="G9" s="631"/>
      <c r="H9" s="631"/>
      <c r="I9" s="631"/>
      <c r="J9" s="631"/>
      <c r="O9" s="631"/>
      <c r="P9" s="643"/>
      <c r="Q9" s="643"/>
      <c r="R9" s="643"/>
      <c r="S9" s="643"/>
      <c r="T9" s="643"/>
      <c r="U9" s="643"/>
      <c r="V9" s="643"/>
      <c r="W9" s="643"/>
      <c r="X9" s="643"/>
      <c r="BX9" s="1"/>
      <c r="BY9" s="1">
        <v>7</v>
      </c>
      <c r="BZ9" s="1">
        <v>7</v>
      </c>
    </row>
    <row r="10" spans="2:78" ht="24" customHeight="1">
      <c r="N10" s="1770" t="s">
        <v>2120</v>
      </c>
      <c r="O10" s="1771"/>
      <c r="P10" s="1768" t="str">
        <f>IF('共通１ー１（基本情報（１）～（11））'!C10="","",'共通１ー１（基本情報（１）～（11））'!C10)</f>
        <v/>
      </c>
      <c r="Q10" s="1055"/>
      <c r="R10" s="1055"/>
      <c r="S10" s="1055"/>
      <c r="T10" s="1768" t="str">
        <f>IF('共通１ー１（基本情報（１）～（11））'!C11="","",'共通１ー１（基本情報（１）～（11））'!C11)</f>
        <v/>
      </c>
      <c r="U10" s="1055"/>
      <c r="V10" s="1055"/>
      <c r="W10" s="1055"/>
      <c r="X10" s="1055"/>
      <c r="BX10" s="1"/>
      <c r="BY10" s="1">
        <v>8</v>
      </c>
      <c r="BZ10" s="1">
        <v>8</v>
      </c>
    </row>
    <row r="11" spans="2:78" ht="6" hidden="1" customHeight="1">
      <c r="O11" s="631"/>
      <c r="P11" s="638"/>
      <c r="Q11" s="638"/>
      <c r="R11" s="638"/>
      <c r="S11" s="638"/>
      <c r="T11" s="638"/>
      <c r="U11" s="638"/>
      <c r="V11" s="638"/>
      <c r="W11" s="638"/>
      <c r="X11" s="638"/>
      <c r="BX11" s="1"/>
      <c r="BY11" s="1">
        <v>9</v>
      </c>
      <c r="BZ11" s="1">
        <v>9</v>
      </c>
    </row>
    <row r="12" spans="2:78" ht="26.45" hidden="1" customHeight="1">
      <c r="N12" s="632" t="s">
        <v>2206</v>
      </c>
      <c r="O12" s="441"/>
      <c r="P12" s="631"/>
      <c r="Q12" s="631"/>
      <c r="R12" s="638"/>
      <c r="S12" s="638"/>
      <c r="T12" s="638"/>
      <c r="U12" s="638"/>
      <c r="V12" s="638"/>
      <c r="W12" s="638"/>
      <c r="X12" s="638"/>
      <c r="BX12" s="1"/>
      <c r="BY12" s="1">
        <v>10</v>
      </c>
      <c r="BZ12" s="1">
        <v>10</v>
      </c>
    </row>
    <row r="13" spans="2:78" ht="2.4500000000000002" hidden="1" customHeight="1">
      <c r="O13" s="631"/>
      <c r="P13" s="643"/>
      <c r="Q13" s="643"/>
      <c r="R13" s="643"/>
      <c r="S13" s="643"/>
      <c r="T13" s="643"/>
      <c r="U13" s="643"/>
      <c r="V13" s="643"/>
      <c r="W13" s="643"/>
      <c r="X13" s="643"/>
      <c r="BX13" s="1"/>
      <c r="BY13" s="1">
        <v>11</v>
      </c>
      <c r="BZ13" s="1">
        <v>11</v>
      </c>
    </row>
    <row r="14" spans="2:78" ht="15" hidden="1" customHeight="1">
      <c r="N14" s="1766" t="s">
        <v>2176</v>
      </c>
      <c r="O14" s="1766"/>
      <c r="P14" s="1793"/>
      <c r="Q14" s="1794"/>
      <c r="R14" s="1794"/>
      <c r="S14" s="1794"/>
      <c r="T14" s="1794"/>
      <c r="U14" s="1794"/>
      <c r="V14" s="1794"/>
      <c r="W14" s="1794"/>
      <c r="X14" s="1794"/>
      <c r="AB14" s="644"/>
      <c r="BX14" s="1"/>
      <c r="BY14" s="1">
        <v>12</v>
      </c>
      <c r="BZ14" s="1">
        <v>12</v>
      </c>
    </row>
    <row r="15" spans="2:78" ht="2.4500000000000002" hidden="1" customHeight="1">
      <c r="O15" s="631"/>
      <c r="P15" s="643"/>
      <c r="Q15" s="643"/>
      <c r="R15" s="643"/>
      <c r="S15" s="643"/>
      <c r="T15" s="643"/>
      <c r="U15" s="643"/>
      <c r="V15" s="643"/>
      <c r="W15" s="643"/>
      <c r="X15" s="643"/>
      <c r="BX15" s="1"/>
      <c r="BY15" s="1"/>
      <c r="BZ15" s="1">
        <v>13</v>
      </c>
    </row>
    <row r="16" spans="2:78" ht="24" hidden="1" customHeight="1">
      <c r="N16" s="1770" t="s">
        <v>2120</v>
      </c>
      <c r="O16" s="1770"/>
      <c r="P16" s="1793"/>
      <c r="Q16" s="1794"/>
      <c r="R16" s="1794"/>
      <c r="S16" s="1794"/>
      <c r="T16" s="1793"/>
      <c r="U16" s="1794"/>
      <c r="V16" s="1794"/>
      <c r="W16" s="1794"/>
      <c r="X16" s="1794"/>
      <c r="BX16" s="1"/>
      <c r="BY16" s="1"/>
      <c r="BZ16" s="1">
        <v>14</v>
      </c>
    </row>
    <row r="17" spans="3:78" ht="8.4499999999999993" hidden="1" customHeight="1">
      <c r="O17" s="631"/>
      <c r="P17" s="638"/>
      <c r="Q17" s="638"/>
      <c r="R17" s="638"/>
      <c r="S17" s="638"/>
      <c r="T17" s="638"/>
      <c r="U17" s="638"/>
      <c r="V17" s="638"/>
      <c r="W17" s="638"/>
      <c r="X17" s="638"/>
      <c r="BX17" s="1"/>
      <c r="BY17" s="1"/>
      <c r="BZ17" s="1">
        <v>15</v>
      </c>
    </row>
    <row r="18" spans="3:78" ht="23.45" hidden="1" customHeight="1">
      <c r="D18" s="634"/>
      <c r="N18" s="632" t="s">
        <v>2189</v>
      </c>
      <c r="O18" s="441"/>
      <c r="P18" s="631"/>
      <c r="Q18" s="631"/>
      <c r="R18" s="638"/>
      <c r="S18" s="638"/>
      <c r="T18" s="638"/>
      <c r="U18" s="638"/>
      <c r="V18" s="638"/>
      <c r="W18" s="638"/>
      <c r="X18" s="638"/>
      <c r="AB18" s="642"/>
      <c r="AC18" s="642"/>
      <c r="AD18" s="642"/>
      <c r="AE18" s="642"/>
      <c r="AF18" s="642"/>
      <c r="AG18" s="642"/>
      <c r="BX18" s="1"/>
      <c r="BY18" s="1"/>
      <c r="BZ18" s="1">
        <v>16</v>
      </c>
    </row>
    <row r="19" spans="3:78" ht="2.4500000000000002" hidden="1" customHeight="1">
      <c r="O19" s="631"/>
      <c r="P19" s="643"/>
      <c r="Q19" s="643"/>
      <c r="R19" s="643"/>
      <c r="S19" s="643"/>
      <c r="T19" s="643"/>
      <c r="U19" s="643"/>
      <c r="V19" s="643"/>
      <c r="W19" s="643"/>
      <c r="X19" s="643"/>
      <c r="AB19" s="642"/>
      <c r="AC19" s="642"/>
      <c r="AD19" s="642"/>
      <c r="AE19" s="642"/>
      <c r="AF19" s="642"/>
      <c r="AG19" s="642"/>
      <c r="BX19" s="1"/>
      <c r="BY19" s="1"/>
      <c r="BZ19" s="1">
        <v>17</v>
      </c>
    </row>
    <row r="20" spans="3:78" ht="15" hidden="1" customHeight="1">
      <c r="N20" s="1766" t="s">
        <v>2176</v>
      </c>
      <c r="O20" s="1766"/>
      <c r="P20" s="1793"/>
      <c r="Q20" s="1794"/>
      <c r="R20" s="1794"/>
      <c r="S20" s="1794"/>
      <c r="T20" s="1794"/>
      <c r="U20" s="1794"/>
      <c r="V20" s="1794"/>
      <c r="W20" s="1794"/>
      <c r="X20" s="1794"/>
      <c r="AB20" s="642"/>
      <c r="AC20" s="642"/>
      <c r="AD20" s="642"/>
      <c r="AE20" s="642"/>
      <c r="AF20" s="642"/>
      <c r="AG20" s="642"/>
      <c r="AH20" s="644"/>
      <c r="BX20" s="1"/>
      <c r="BY20" s="1"/>
      <c r="BZ20" s="1">
        <v>18</v>
      </c>
    </row>
    <row r="21" spans="3:78" ht="2.4500000000000002" hidden="1" customHeight="1">
      <c r="O21" s="631"/>
      <c r="P21" s="643"/>
      <c r="Q21" s="643"/>
      <c r="R21" s="643"/>
      <c r="S21" s="643"/>
      <c r="T21" s="643"/>
      <c r="U21" s="643"/>
      <c r="V21" s="643"/>
      <c r="W21" s="643"/>
      <c r="X21" s="643"/>
      <c r="AB21" s="644"/>
      <c r="AC21" s="642"/>
      <c r="AD21" s="642"/>
      <c r="AE21" s="642"/>
      <c r="AF21" s="642"/>
      <c r="AG21" s="642"/>
      <c r="BX21" s="1"/>
      <c r="BY21" s="1"/>
      <c r="BZ21" s="1">
        <v>19</v>
      </c>
    </row>
    <row r="22" spans="3:78" ht="24" hidden="1" customHeight="1">
      <c r="N22" s="1770" t="s">
        <v>2120</v>
      </c>
      <c r="O22" s="1770"/>
      <c r="P22" s="1793"/>
      <c r="Q22" s="1794"/>
      <c r="R22" s="1794"/>
      <c r="S22" s="1794"/>
      <c r="T22" s="1793"/>
      <c r="U22" s="1794"/>
      <c r="V22" s="1794"/>
      <c r="W22" s="1794"/>
      <c r="X22" s="1794"/>
      <c r="AB22" s="642"/>
      <c r="AC22" s="642"/>
      <c r="AD22" s="642"/>
      <c r="AE22" s="642"/>
      <c r="AF22" s="642"/>
      <c r="AG22" s="642"/>
      <c r="BX22" s="1"/>
      <c r="BY22" s="1"/>
      <c r="BZ22" s="1">
        <v>20</v>
      </c>
    </row>
    <row r="23" spans="3:78" ht="8.4499999999999993" customHeight="1">
      <c r="O23" s="631"/>
      <c r="P23" s="638"/>
      <c r="Q23" s="638"/>
      <c r="R23" s="638"/>
      <c r="S23" s="638"/>
      <c r="T23" s="638"/>
      <c r="U23" s="638"/>
      <c r="V23" s="638"/>
      <c r="W23" s="638"/>
      <c r="X23" s="638"/>
      <c r="AB23" s="642"/>
      <c r="AC23" s="642"/>
      <c r="AD23" s="642"/>
      <c r="AE23" s="642"/>
      <c r="AF23" s="642"/>
      <c r="AG23" s="642"/>
      <c r="BX23" s="1"/>
      <c r="BY23" s="1"/>
      <c r="BZ23" s="1">
        <v>21</v>
      </c>
    </row>
    <row r="24" spans="3:78" ht="26.45" customHeight="1">
      <c r="N24" s="632" t="s">
        <v>2107</v>
      </c>
      <c r="O24" s="441"/>
      <c r="P24" s="631"/>
      <c r="Q24" s="631"/>
      <c r="R24" s="638"/>
      <c r="S24" s="638"/>
      <c r="T24" s="638"/>
      <c r="U24" s="638"/>
      <c r="V24" s="638"/>
      <c r="W24" s="638"/>
      <c r="X24" s="638"/>
      <c r="BX24" s="1"/>
      <c r="BY24" s="1"/>
      <c r="BZ24" s="1">
        <v>22</v>
      </c>
    </row>
    <row r="25" spans="3:78" ht="2.4500000000000002" customHeight="1">
      <c r="O25" s="631"/>
      <c r="P25" s="643"/>
      <c r="Q25" s="643"/>
      <c r="R25" s="643"/>
      <c r="S25" s="643"/>
      <c r="T25" s="643"/>
      <c r="U25" s="643"/>
      <c r="V25" s="643"/>
      <c r="W25" s="643"/>
      <c r="X25" s="643"/>
      <c r="BX25" s="1"/>
      <c r="BY25" s="1"/>
      <c r="BZ25" s="1">
        <v>23</v>
      </c>
    </row>
    <row r="26" spans="3:78" ht="15" customHeight="1">
      <c r="N26" s="1766" t="s">
        <v>2176</v>
      </c>
      <c r="O26" s="1766"/>
      <c r="P26" s="1768" t="str">
        <f>IF('共通１ー１（基本情報（１）～（11））'!C59="","",'共通１ー１（基本情報（１）～（11））'!C59)</f>
        <v/>
      </c>
      <c r="Q26" s="1053"/>
      <c r="R26" s="1053"/>
      <c r="S26" s="1053"/>
      <c r="T26" s="1053"/>
      <c r="U26" s="1053"/>
      <c r="V26" s="1053"/>
      <c r="W26" s="1053"/>
      <c r="X26" s="1053"/>
      <c r="AB26" s="644"/>
      <c r="BX26" s="1"/>
      <c r="BY26" s="1"/>
      <c r="BZ26" s="1">
        <v>24</v>
      </c>
    </row>
    <row r="27" spans="3:78" ht="2.4500000000000002" customHeight="1">
      <c r="O27" s="631"/>
      <c r="P27" s="643"/>
      <c r="Q27" s="643"/>
      <c r="R27" s="643"/>
      <c r="S27" s="643"/>
      <c r="T27" s="643"/>
      <c r="U27" s="643"/>
      <c r="V27" s="643"/>
      <c r="W27" s="643"/>
      <c r="X27" s="643"/>
      <c r="AB27" s="633"/>
      <c r="BX27" s="1"/>
      <c r="BY27" s="1"/>
      <c r="BZ27" s="1">
        <v>25</v>
      </c>
    </row>
    <row r="28" spans="3:78" ht="24" customHeight="1">
      <c r="N28" s="1770" t="s">
        <v>2120</v>
      </c>
      <c r="O28" s="1770"/>
      <c r="P28" s="1768" t="str">
        <f>IF('共通１ー１（基本情報（１）～（11））'!C64="","",'共通１ー１（基本情報（１）～（11））'!C64)</f>
        <v/>
      </c>
      <c r="Q28" s="1053"/>
      <c r="R28" s="1053"/>
      <c r="S28" s="1053"/>
      <c r="T28" s="1768" t="str">
        <f>IF('共通１ー１（基本情報（１）～（11））'!C65="","",'共通１ー１（基本情報（１）～（11））'!C65)</f>
        <v/>
      </c>
      <c r="U28" s="1053"/>
      <c r="V28" s="1053"/>
      <c r="W28" s="1053"/>
      <c r="X28" s="1053"/>
      <c r="BX28" s="1"/>
      <c r="BY28" s="1"/>
      <c r="BZ28" s="1">
        <v>26</v>
      </c>
    </row>
    <row r="29" spans="3:78" ht="13.5" customHeight="1">
      <c r="BX29" s="1"/>
      <c r="BY29" s="1"/>
      <c r="BZ29" s="1">
        <v>27</v>
      </c>
    </row>
    <row r="30" spans="3:78" ht="25.5">
      <c r="C30" s="1752" t="s">
        <v>2455</v>
      </c>
      <c r="D30" s="1752"/>
      <c r="E30" s="1752"/>
      <c r="F30" s="1752"/>
      <c r="G30" s="1752"/>
      <c r="H30" s="1752"/>
      <c r="I30" s="1752"/>
      <c r="J30" s="1752"/>
      <c r="K30" s="1752"/>
      <c r="L30" s="1752"/>
      <c r="M30" s="1752"/>
      <c r="N30" s="1752"/>
      <c r="O30" s="1752"/>
      <c r="P30" s="1752"/>
      <c r="Q30" s="1752"/>
      <c r="R30" s="1752"/>
      <c r="S30" s="1752"/>
      <c r="T30" s="1752"/>
      <c r="U30" s="1752"/>
      <c r="V30" s="1752"/>
      <c r="W30" s="1752"/>
      <c r="X30" s="1752"/>
      <c r="BX30" s="1"/>
      <c r="BY30" s="1"/>
      <c r="BZ30" s="1">
        <v>28</v>
      </c>
    </row>
    <row r="31" spans="3:78" ht="18" customHeight="1">
      <c r="BX31" s="1"/>
      <c r="BY31" s="1"/>
      <c r="BZ31" s="1">
        <v>29</v>
      </c>
    </row>
    <row r="32" spans="3:78" ht="18" customHeight="1">
      <c r="D32" s="1757"/>
      <c r="E32" s="1758"/>
      <c r="F32" s="643" t="s">
        <v>2170</v>
      </c>
      <c r="G32" s="154"/>
      <c r="H32" s="643" t="s">
        <v>2171</v>
      </c>
      <c r="I32" s="154"/>
      <c r="J32" s="643" t="s">
        <v>2177</v>
      </c>
      <c r="K32" s="1753"/>
      <c r="L32" s="1753"/>
      <c r="M32" s="1754" t="s">
        <v>2178</v>
      </c>
      <c r="N32" s="1754"/>
      <c r="O32" s="1754"/>
      <c r="P32" s="1753"/>
      <c r="Q32" s="1753"/>
      <c r="R32" s="1776" t="s">
        <v>2179</v>
      </c>
      <c r="S32" s="1776"/>
      <c r="T32" s="1776"/>
      <c r="U32" s="1776"/>
      <c r="V32" s="1776"/>
      <c r="W32" s="1776"/>
      <c r="X32" s="1776"/>
      <c r="AB32" s="644"/>
      <c r="BX32" s="1"/>
      <c r="BY32" s="1"/>
      <c r="BZ32" s="1">
        <v>30</v>
      </c>
    </row>
    <row r="33" spans="3:78" ht="48" customHeight="1">
      <c r="C33" s="1756" t="s">
        <v>3041</v>
      </c>
      <c r="D33" s="1756"/>
      <c r="E33" s="1756"/>
      <c r="F33" s="1756"/>
      <c r="G33" s="1756"/>
      <c r="H33" s="1756"/>
      <c r="I33" s="1756"/>
      <c r="J33" s="1756"/>
      <c r="K33" s="1756"/>
      <c r="L33" s="1756"/>
      <c r="M33" s="1756"/>
      <c r="N33" s="1756"/>
      <c r="O33" s="1756"/>
      <c r="P33" s="1756"/>
      <c r="Q33" s="1756"/>
      <c r="R33" s="1756"/>
      <c r="S33" s="1756"/>
      <c r="T33" s="1756"/>
      <c r="U33" s="1756"/>
      <c r="V33" s="1756"/>
      <c r="W33" s="1756"/>
      <c r="X33" s="1756"/>
      <c r="BX33" s="1"/>
      <c r="BY33" s="1"/>
      <c r="BZ33" s="1">
        <v>31</v>
      </c>
    </row>
    <row r="34" spans="3:78" ht="30" customHeight="1">
      <c r="C34" s="1761" t="s">
        <v>2180</v>
      </c>
      <c r="D34" s="1761"/>
      <c r="E34" s="1761"/>
      <c r="F34" s="1761"/>
      <c r="G34" s="1761"/>
      <c r="H34" s="1761"/>
      <c r="I34" s="1761"/>
      <c r="J34" s="1761"/>
      <c r="K34" s="1761"/>
      <c r="L34" s="1761"/>
      <c r="M34" s="1761"/>
      <c r="N34" s="1761"/>
      <c r="O34" s="1761"/>
      <c r="P34" s="1761"/>
      <c r="Q34" s="1761"/>
      <c r="R34" s="1761"/>
      <c r="S34" s="1761"/>
      <c r="T34" s="1761"/>
      <c r="U34" s="1761"/>
      <c r="V34" s="1761"/>
      <c r="W34" s="1761"/>
      <c r="X34" s="1761"/>
    </row>
    <row r="35" spans="3:78" ht="30" customHeight="1">
      <c r="C35" s="648"/>
      <c r="D35" s="1762" t="s">
        <v>2459</v>
      </c>
      <c r="E35" s="1747"/>
      <c r="F35" s="1747"/>
      <c r="G35" s="1747"/>
      <c r="H35" s="1747"/>
      <c r="I35" s="1747"/>
      <c r="J35" s="1748"/>
      <c r="K35" s="650"/>
      <c r="L35" s="1772"/>
      <c r="M35" s="1772"/>
      <c r="N35" s="1772"/>
      <c r="O35" s="1772"/>
      <c r="P35" s="1772"/>
      <c r="Q35" s="1772"/>
      <c r="R35" s="1772"/>
      <c r="S35" s="1772"/>
      <c r="T35" s="1772"/>
      <c r="U35" s="1772"/>
      <c r="V35" s="1772"/>
      <c r="W35" s="1772"/>
      <c r="X35" s="1773"/>
      <c r="AA35" s="632"/>
    </row>
    <row r="36" spans="3:78" ht="21" customHeight="1">
      <c r="C36" s="651"/>
      <c r="D36" s="1763" t="s">
        <v>2444</v>
      </c>
      <c r="E36" s="1763"/>
      <c r="F36" s="1763"/>
      <c r="G36" s="1763"/>
      <c r="H36" s="1763"/>
      <c r="I36" s="1763"/>
      <c r="J36" s="1764"/>
      <c r="K36" s="631"/>
      <c r="L36" s="653"/>
      <c r="M36" s="1765"/>
      <c r="N36" s="1765"/>
      <c r="O36" s="1765"/>
      <c r="P36" s="1765"/>
      <c r="Q36" s="654"/>
      <c r="R36" s="654"/>
      <c r="S36" s="654"/>
      <c r="T36" s="654"/>
      <c r="U36" s="654"/>
      <c r="V36" s="654"/>
      <c r="W36" s="654"/>
      <c r="X36" s="655"/>
      <c r="AA36" s="632"/>
    </row>
    <row r="37" spans="3:78" ht="45.6" customHeight="1">
      <c r="C37" s="648"/>
      <c r="D37" s="1747" t="s">
        <v>2207</v>
      </c>
      <c r="E37" s="1747"/>
      <c r="F37" s="1747"/>
      <c r="G37" s="1747"/>
      <c r="H37" s="1747"/>
      <c r="I37" s="1747"/>
      <c r="J37" s="1748"/>
      <c r="K37" s="648"/>
      <c r="L37" s="1791"/>
      <c r="M37" s="1791"/>
      <c r="N37" s="1791"/>
      <c r="O37" s="1791"/>
      <c r="P37" s="1791"/>
      <c r="Q37" s="1791"/>
      <c r="R37" s="1791"/>
      <c r="S37" s="1791"/>
      <c r="T37" s="1791"/>
      <c r="U37" s="1791"/>
      <c r="V37" s="1791"/>
      <c r="W37" s="1791"/>
      <c r="X37" s="1792"/>
    </row>
    <row r="38" spans="3:78" ht="45.6" customHeight="1">
      <c r="C38" s="648"/>
      <c r="D38" s="1747" t="s">
        <v>2208</v>
      </c>
      <c r="E38" s="1747"/>
      <c r="F38" s="1747"/>
      <c r="G38" s="1747"/>
      <c r="H38" s="1747"/>
      <c r="I38" s="1747"/>
      <c r="J38" s="1748"/>
      <c r="K38" s="650"/>
      <c r="L38" s="1786"/>
      <c r="M38" s="1786"/>
      <c r="N38" s="1786"/>
      <c r="O38" s="1786"/>
      <c r="P38" s="1786"/>
      <c r="Q38" s="1786"/>
      <c r="R38" s="1786"/>
      <c r="S38" s="1786"/>
      <c r="T38" s="1786"/>
      <c r="U38" s="1786"/>
      <c r="V38" s="1786"/>
      <c r="W38" s="1786"/>
      <c r="X38" s="1787"/>
    </row>
    <row r="39" spans="3:78" ht="45.6" customHeight="1">
      <c r="C39" s="648"/>
      <c r="D39" s="1747" t="s">
        <v>2209</v>
      </c>
      <c r="E39" s="1747"/>
      <c r="F39" s="1747"/>
      <c r="G39" s="1747"/>
      <c r="H39" s="1747"/>
      <c r="I39" s="1747"/>
      <c r="J39" s="1748"/>
      <c r="K39" s="650"/>
      <c r="L39" s="1786"/>
      <c r="M39" s="1786"/>
      <c r="N39" s="1786"/>
      <c r="O39" s="1786"/>
      <c r="P39" s="1786"/>
      <c r="Q39" s="1786"/>
      <c r="R39" s="1786"/>
      <c r="S39" s="1786"/>
      <c r="T39" s="1786"/>
      <c r="U39" s="1786"/>
      <c r="V39" s="1786"/>
      <c r="W39" s="1786"/>
      <c r="X39" s="1787"/>
    </row>
    <row r="40" spans="3:78" ht="45.6" customHeight="1">
      <c r="C40" s="648"/>
      <c r="D40" s="1762" t="s">
        <v>2210</v>
      </c>
      <c r="E40" s="1762"/>
      <c r="F40" s="1762"/>
      <c r="G40" s="1762"/>
      <c r="H40" s="1762"/>
      <c r="I40" s="1762"/>
      <c r="J40" s="1790"/>
      <c r="K40" s="650"/>
      <c r="L40" s="1747" t="s">
        <v>2290</v>
      </c>
      <c r="M40" s="1747"/>
      <c r="N40" s="1747"/>
      <c r="O40" s="1747"/>
      <c r="P40" s="1747"/>
      <c r="Q40" s="1747"/>
      <c r="R40" s="1747"/>
      <c r="S40" s="1747"/>
      <c r="T40" s="1747"/>
      <c r="U40" s="1747"/>
      <c r="V40" s="1747"/>
      <c r="W40" s="1747"/>
      <c r="X40" s="1748"/>
    </row>
    <row r="41" spans="3:78" ht="18" customHeight="1">
      <c r="C41" s="660"/>
      <c r="D41" s="688" t="s">
        <v>2211</v>
      </c>
      <c r="E41" s="661"/>
      <c r="F41" s="661"/>
      <c r="G41" s="661"/>
      <c r="H41" s="661"/>
      <c r="I41" s="661"/>
      <c r="J41" s="661"/>
      <c r="K41" s="661"/>
      <c r="L41" s="661"/>
      <c r="M41" s="661"/>
      <c r="N41" s="661"/>
      <c r="O41" s="661"/>
      <c r="P41" s="661"/>
      <c r="Q41" s="661"/>
      <c r="R41" s="661"/>
      <c r="S41" s="660"/>
      <c r="T41" s="661"/>
      <c r="U41" s="632"/>
      <c r="V41" s="672"/>
      <c r="W41" s="672"/>
      <c r="X41" s="672"/>
    </row>
    <row r="42" spans="3:78" ht="13.5" customHeight="1">
      <c r="T42" s="634"/>
      <c r="X42" s="662"/>
    </row>
  </sheetData>
  <sheetProtection algorithmName="SHA-512" hashValue="ZPjY4zVV03YMlBFpRa0A2qMXSapHZS52ULSycQTIWW2rOJgrlpXI5T2n/j7Uxe6G/hFgp4osRKdFQ7qpisCn1Q==" saltValue="xD+zergrtHTI0jI5UAqfUQ==" spinCount="100000" sheet="1" formatCells="0" selectLockedCells="1"/>
  <mergeCells count="44">
    <mergeCell ref="N10:O10"/>
    <mergeCell ref="P10:S10"/>
    <mergeCell ref="T10:X10"/>
    <mergeCell ref="P16:S16"/>
    <mergeCell ref="T16:X16"/>
    <mergeCell ref="N14:O14"/>
    <mergeCell ref="P14:X14"/>
    <mergeCell ref="N16:O16"/>
    <mergeCell ref="N6:O6"/>
    <mergeCell ref="N8:O8"/>
    <mergeCell ref="P8:X8"/>
    <mergeCell ref="R3:S3"/>
    <mergeCell ref="P6:Q6"/>
    <mergeCell ref="R6:X6"/>
    <mergeCell ref="N20:O20"/>
    <mergeCell ref="P20:X20"/>
    <mergeCell ref="N22:O22"/>
    <mergeCell ref="P22:S22"/>
    <mergeCell ref="T22:X22"/>
    <mergeCell ref="N26:O26"/>
    <mergeCell ref="P26:X26"/>
    <mergeCell ref="N28:O28"/>
    <mergeCell ref="P28:S28"/>
    <mergeCell ref="T28:X28"/>
    <mergeCell ref="C30:X30"/>
    <mergeCell ref="D32:E32"/>
    <mergeCell ref="K32:L32"/>
    <mergeCell ref="M32:O32"/>
    <mergeCell ref="P32:Q32"/>
    <mergeCell ref="R32:X32"/>
    <mergeCell ref="C33:X33"/>
    <mergeCell ref="C34:X34"/>
    <mergeCell ref="D35:J35"/>
    <mergeCell ref="L35:X35"/>
    <mergeCell ref="D36:J36"/>
    <mergeCell ref="M36:P36"/>
    <mergeCell ref="D40:J40"/>
    <mergeCell ref="L40:X40"/>
    <mergeCell ref="D37:J37"/>
    <mergeCell ref="L37:X37"/>
    <mergeCell ref="D38:J38"/>
    <mergeCell ref="L38:X38"/>
    <mergeCell ref="D39:J39"/>
    <mergeCell ref="L39:X39"/>
  </mergeCells>
  <phoneticPr fontId="67"/>
  <dataValidations count="3">
    <dataValidation type="list" allowBlank="1" showInputMessage="1" showErrorMessage="1" sqref="W3" xr:uid="{FDCA3971-C3A7-479C-93B2-8A7AEF84825F}">
      <formula1>$BZ$3:$BZ$33</formula1>
    </dataValidation>
    <dataValidation type="list" allowBlank="1" showInputMessage="1" showErrorMessage="1" sqref="U3" xr:uid="{F2060A06-50BF-41F0-94C3-643DCA2DAF5A}">
      <formula1>$BY$3:$BY$14</formula1>
    </dataValidation>
    <dataValidation type="list" allowBlank="1" showInputMessage="1" showErrorMessage="1" sqref="R3:S3" xr:uid="{CB4ECC73-3F21-4A7C-A70F-0468BCF92C91}">
      <formula1>$BX$3:$BX$5</formula1>
    </dataValidation>
  </dataValidations>
  <pageMargins left="0.70866141732283472" right="0.70866141732283472" top="0.74803149606299213" bottom="0.74803149606299213" header="0.31496062992125984" footer="0.31496062992125984"/>
  <pageSetup paperSize="9" orientation="portrait" blackAndWhite="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9">
    <tabColor rgb="FFFFFF00"/>
  </sheetPr>
  <dimension ref="B1:BZ46"/>
  <sheetViews>
    <sheetView view="pageBreakPreview" zoomScale="115" zoomScaleNormal="100" zoomScaleSheetLayoutView="115" workbookViewId="0">
      <selection activeCell="K40" sqref="K40:Q40"/>
    </sheetView>
  </sheetViews>
  <sheetFormatPr defaultRowHeight="13.5"/>
  <cols>
    <col min="1" max="1" width="2.125" style="632" customWidth="1"/>
    <col min="2" max="2" width="2.375" style="632" customWidth="1"/>
    <col min="3" max="3" width="1.125" style="632" customWidth="1"/>
    <col min="4" max="4" width="4.5" style="632" customWidth="1"/>
    <col min="5" max="5" width="4" style="632" customWidth="1"/>
    <col min="6" max="6" width="2.625" style="632" customWidth="1"/>
    <col min="7" max="7" width="3.625" style="632" customWidth="1"/>
    <col min="8" max="8" width="2.625" style="632" customWidth="1"/>
    <col min="9" max="9" width="3.625" style="632" customWidth="1"/>
    <col min="10" max="10" width="4.625" style="632" customWidth="1"/>
    <col min="11" max="11" width="2.25" style="632" customWidth="1"/>
    <col min="12" max="12" width="3.125" style="632" customWidth="1"/>
    <col min="13" max="15" width="4.5" style="632" customWidth="1"/>
    <col min="16" max="16" width="3.625" style="632" customWidth="1"/>
    <col min="17" max="17" width="4.375" style="632" customWidth="1"/>
    <col min="18" max="20" width="3.625" style="632" customWidth="1"/>
    <col min="21" max="24" width="3.625" style="633" customWidth="1"/>
    <col min="25" max="25" width="2.25" style="633" customWidth="1"/>
    <col min="26" max="27" width="2.125" style="633" customWidth="1"/>
    <col min="28" max="28" width="7.25" style="632" hidden="1" customWidth="1"/>
    <col min="29" max="51" width="0" style="632" hidden="1" customWidth="1"/>
    <col min="52" max="75" width="8.875" style="632"/>
    <col min="76" max="78" width="0" style="632" hidden="1" customWidth="1"/>
    <col min="79" max="258" width="8.875" style="632"/>
    <col min="259" max="259" width="2.5" style="632" customWidth="1"/>
    <col min="260" max="260" width="2.375" style="632" customWidth="1"/>
    <col min="261" max="261" width="1.125" style="632" customWidth="1"/>
    <col min="262" max="262" width="22.625" style="632" customWidth="1"/>
    <col min="263" max="263" width="1.25" style="632" customWidth="1"/>
    <col min="264" max="265" width="11.75" style="632" customWidth="1"/>
    <col min="266" max="266" width="1.75" style="632" customWidth="1"/>
    <col min="267" max="267" width="6.875" style="632" customWidth="1"/>
    <col min="268" max="268" width="4.5" style="632" customWidth="1"/>
    <col min="269" max="269" width="3.625" style="632" customWidth="1"/>
    <col min="270" max="270" width="0.75" style="632" customWidth="1"/>
    <col min="271" max="271" width="3.375" style="632" customWidth="1"/>
    <col min="272" max="272" width="3.625" style="632" customWidth="1"/>
    <col min="273" max="273" width="3" style="632" customWidth="1"/>
    <col min="274" max="274" width="3.625" style="632" customWidth="1"/>
    <col min="275" max="275" width="3.125" style="632" customWidth="1"/>
    <col min="276" max="276" width="1.875" style="632" customWidth="1"/>
    <col min="277" max="278" width="2.25" style="632" customWidth="1"/>
    <col min="279" max="279" width="7.25" style="632" customWidth="1"/>
    <col min="280" max="514" width="8.875" style="632"/>
    <col min="515" max="515" width="2.5" style="632" customWidth="1"/>
    <col min="516" max="516" width="2.375" style="632" customWidth="1"/>
    <col min="517" max="517" width="1.125" style="632" customWidth="1"/>
    <col min="518" max="518" width="22.625" style="632" customWidth="1"/>
    <col min="519" max="519" width="1.25" style="632" customWidth="1"/>
    <col min="520" max="521" width="11.75" style="632" customWidth="1"/>
    <col min="522" max="522" width="1.75" style="632" customWidth="1"/>
    <col min="523" max="523" width="6.875" style="632" customWidth="1"/>
    <col min="524" max="524" width="4.5" style="632" customWidth="1"/>
    <col min="525" max="525" width="3.625" style="632" customWidth="1"/>
    <col min="526" max="526" width="0.75" style="632" customWidth="1"/>
    <col min="527" max="527" width="3.375" style="632" customWidth="1"/>
    <col min="528" max="528" width="3.625" style="632" customWidth="1"/>
    <col min="529" max="529" width="3" style="632" customWidth="1"/>
    <col min="530" max="530" width="3.625" style="632" customWidth="1"/>
    <col min="531" max="531" width="3.125" style="632" customWidth="1"/>
    <col min="532" max="532" width="1.875" style="632" customWidth="1"/>
    <col min="533" max="534" width="2.25" style="632" customWidth="1"/>
    <col min="535" max="535" width="7.25" style="632" customWidth="1"/>
    <col min="536" max="770" width="8.875" style="632"/>
    <col min="771" max="771" width="2.5" style="632" customWidth="1"/>
    <col min="772" max="772" width="2.375" style="632" customWidth="1"/>
    <col min="773" max="773" width="1.125" style="632" customWidth="1"/>
    <col min="774" max="774" width="22.625" style="632" customWidth="1"/>
    <col min="775" max="775" width="1.25" style="632" customWidth="1"/>
    <col min="776" max="777" width="11.75" style="632" customWidth="1"/>
    <col min="778" max="778" width="1.75" style="632" customWidth="1"/>
    <col min="779" max="779" width="6.875" style="632" customWidth="1"/>
    <col min="780" max="780" width="4.5" style="632" customWidth="1"/>
    <col min="781" max="781" width="3.625" style="632" customWidth="1"/>
    <col min="782" max="782" width="0.75" style="632" customWidth="1"/>
    <col min="783" max="783" width="3.375" style="632" customWidth="1"/>
    <col min="784" max="784" width="3.625" style="632" customWidth="1"/>
    <col min="785" max="785" width="3" style="632" customWidth="1"/>
    <col min="786" max="786" width="3.625" style="632" customWidth="1"/>
    <col min="787" max="787" width="3.125" style="632" customWidth="1"/>
    <col min="788" max="788" width="1.875" style="632" customWidth="1"/>
    <col min="789" max="790" width="2.25" style="632" customWidth="1"/>
    <col min="791" max="791" width="7.25" style="632" customWidth="1"/>
    <col min="792" max="1026" width="8.875" style="632"/>
    <col min="1027" max="1027" width="2.5" style="632" customWidth="1"/>
    <col min="1028" max="1028" width="2.375" style="632" customWidth="1"/>
    <col min="1029" max="1029" width="1.125" style="632" customWidth="1"/>
    <col min="1030" max="1030" width="22.625" style="632" customWidth="1"/>
    <col min="1031" max="1031" width="1.25" style="632" customWidth="1"/>
    <col min="1032" max="1033" width="11.75" style="632" customWidth="1"/>
    <col min="1034" max="1034" width="1.75" style="632" customWidth="1"/>
    <col min="1035" max="1035" width="6.875" style="632" customWidth="1"/>
    <col min="1036" max="1036" width="4.5" style="632" customWidth="1"/>
    <col min="1037" max="1037" width="3.625" style="632" customWidth="1"/>
    <col min="1038" max="1038" width="0.75" style="632" customWidth="1"/>
    <col min="1039" max="1039" width="3.375" style="632" customWidth="1"/>
    <col min="1040" max="1040" width="3.625" style="632" customWidth="1"/>
    <col min="1041" max="1041" width="3" style="632" customWidth="1"/>
    <col min="1042" max="1042" width="3.625" style="632" customWidth="1"/>
    <col min="1043" max="1043" width="3.125" style="632" customWidth="1"/>
    <col min="1044" max="1044" width="1.875" style="632" customWidth="1"/>
    <col min="1045" max="1046" width="2.25" style="632" customWidth="1"/>
    <col min="1047" max="1047" width="7.25" style="632" customWidth="1"/>
    <col min="1048" max="1282" width="8.875" style="632"/>
    <col min="1283" max="1283" width="2.5" style="632" customWidth="1"/>
    <col min="1284" max="1284" width="2.375" style="632" customWidth="1"/>
    <col min="1285" max="1285" width="1.125" style="632" customWidth="1"/>
    <col min="1286" max="1286" width="22.625" style="632" customWidth="1"/>
    <col min="1287" max="1287" width="1.25" style="632" customWidth="1"/>
    <col min="1288" max="1289" width="11.75" style="632" customWidth="1"/>
    <col min="1290" max="1290" width="1.75" style="632" customWidth="1"/>
    <col min="1291" max="1291" width="6.875" style="632" customWidth="1"/>
    <col min="1292" max="1292" width="4.5" style="632" customWidth="1"/>
    <col min="1293" max="1293" width="3.625" style="632" customWidth="1"/>
    <col min="1294" max="1294" width="0.75" style="632" customWidth="1"/>
    <col min="1295" max="1295" width="3.375" style="632" customWidth="1"/>
    <col min="1296" max="1296" width="3.625" style="632" customWidth="1"/>
    <col min="1297" max="1297" width="3" style="632" customWidth="1"/>
    <col min="1298" max="1298" width="3.625" style="632" customWidth="1"/>
    <col min="1299" max="1299" width="3.125" style="632" customWidth="1"/>
    <col min="1300" max="1300" width="1.875" style="632" customWidth="1"/>
    <col min="1301" max="1302" width="2.25" style="632" customWidth="1"/>
    <col min="1303" max="1303" width="7.25" style="632" customWidth="1"/>
    <col min="1304" max="1538" width="8.875" style="632"/>
    <col min="1539" max="1539" width="2.5" style="632" customWidth="1"/>
    <col min="1540" max="1540" width="2.375" style="632" customWidth="1"/>
    <col min="1541" max="1541" width="1.125" style="632" customWidth="1"/>
    <col min="1542" max="1542" width="22.625" style="632" customWidth="1"/>
    <col min="1543" max="1543" width="1.25" style="632" customWidth="1"/>
    <col min="1544" max="1545" width="11.75" style="632" customWidth="1"/>
    <col min="1546" max="1546" width="1.75" style="632" customWidth="1"/>
    <col min="1547" max="1547" width="6.875" style="632" customWidth="1"/>
    <col min="1548" max="1548" width="4.5" style="632" customWidth="1"/>
    <col min="1549" max="1549" width="3.625" style="632" customWidth="1"/>
    <col min="1550" max="1550" width="0.75" style="632" customWidth="1"/>
    <col min="1551" max="1551" width="3.375" style="632" customWidth="1"/>
    <col min="1552" max="1552" width="3.625" style="632" customWidth="1"/>
    <col min="1553" max="1553" width="3" style="632" customWidth="1"/>
    <col min="1554" max="1554" width="3.625" style="632" customWidth="1"/>
    <col min="1555" max="1555" width="3.125" style="632" customWidth="1"/>
    <col min="1556" max="1556" width="1.875" style="632" customWidth="1"/>
    <col min="1557" max="1558" width="2.25" style="632" customWidth="1"/>
    <col min="1559" max="1559" width="7.25" style="632" customWidth="1"/>
    <col min="1560" max="1794" width="8.875" style="632"/>
    <col min="1795" max="1795" width="2.5" style="632" customWidth="1"/>
    <col min="1796" max="1796" width="2.375" style="632" customWidth="1"/>
    <col min="1797" max="1797" width="1.125" style="632" customWidth="1"/>
    <col min="1798" max="1798" width="22.625" style="632" customWidth="1"/>
    <col min="1799" max="1799" width="1.25" style="632" customWidth="1"/>
    <col min="1800" max="1801" width="11.75" style="632" customWidth="1"/>
    <col min="1802" max="1802" width="1.75" style="632" customWidth="1"/>
    <col min="1803" max="1803" width="6.875" style="632" customWidth="1"/>
    <col min="1804" max="1804" width="4.5" style="632" customWidth="1"/>
    <col min="1805" max="1805" width="3.625" style="632" customWidth="1"/>
    <col min="1806" max="1806" width="0.75" style="632" customWidth="1"/>
    <col min="1807" max="1807" width="3.375" style="632" customWidth="1"/>
    <col min="1808" max="1808" width="3.625" style="632" customWidth="1"/>
    <col min="1809" max="1809" width="3" style="632" customWidth="1"/>
    <col min="1810" max="1810" width="3.625" style="632" customWidth="1"/>
    <col min="1811" max="1811" width="3.125" style="632" customWidth="1"/>
    <col min="1812" max="1812" width="1.875" style="632" customWidth="1"/>
    <col min="1813" max="1814" width="2.25" style="632" customWidth="1"/>
    <col min="1815" max="1815" width="7.25" style="632" customWidth="1"/>
    <col min="1816" max="2050" width="8.875" style="632"/>
    <col min="2051" max="2051" width="2.5" style="632" customWidth="1"/>
    <col min="2052" max="2052" width="2.375" style="632" customWidth="1"/>
    <col min="2053" max="2053" width="1.125" style="632" customWidth="1"/>
    <col min="2054" max="2054" width="22.625" style="632" customWidth="1"/>
    <col min="2055" max="2055" width="1.25" style="632" customWidth="1"/>
    <col min="2056" max="2057" width="11.75" style="632" customWidth="1"/>
    <col min="2058" max="2058" width="1.75" style="632" customWidth="1"/>
    <col min="2059" max="2059" width="6.875" style="632" customWidth="1"/>
    <col min="2060" max="2060" width="4.5" style="632" customWidth="1"/>
    <col min="2061" max="2061" width="3.625" style="632" customWidth="1"/>
    <col min="2062" max="2062" width="0.75" style="632" customWidth="1"/>
    <col min="2063" max="2063" width="3.375" style="632" customWidth="1"/>
    <col min="2064" max="2064" width="3.625" style="632" customWidth="1"/>
    <col min="2065" max="2065" width="3" style="632" customWidth="1"/>
    <col min="2066" max="2066" width="3.625" style="632" customWidth="1"/>
    <col min="2067" max="2067" width="3.125" style="632" customWidth="1"/>
    <col min="2068" max="2068" width="1.875" style="632" customWidth="1"/>
    <col min="2069" max="2070" width="2.25" style="632" customWidth="1"/>
    <col min="2071" max="2071" width="7.25" style="632" customWidth="1"/>
    <col min="2072" max="2306" width="8.875" style="632"/>
    <col min="2307" max="2307" width="2.5" style="632" customWidth="1"/>
    <col min="2308" max="2308" width="2.375" style="632" customWidth="1"/>
    <col min="2309" max="2309" width="1.125" style="632" customWidth="1"/>
    <col min="2310" max="2310" width="22.625" style="632" customWidth="1"/>
    <col min="2311" max="2311" width="1.25" style="632" customWidth="1"/>
    <col min="2312" max="2313" width="11.75" style="632" customWidth="1"/>
    <col min="2314" max="2314" width="1.75" style="632" customWidth="1"/>
    <col min="2315" max="2315" width="6.875" style="632" customWidth="1"/>
    <col min="2316" max="2316" width="4.5" style="632" customWidth="1"/>
    <col min="2317" max="2317" width="3.625" style="632" customWidth="1"/>
    <col min="2318" max="2318" width="0.75" style="632" customWidth="1"/>
    <col min="2319" max="2319" width="3.375" style="632" customWidth="1"/>
    <col min="2320" max="2320" width="3.625" style="632" customWidth="1"/>
    <col min="2321" max="2321" width="3" style="632" customWidth="1"/>
    <col min="2322" max="2322" width="3.625" style="632" customWidth="1"/>
    <col min="2323" max="2323" width="3.125" style="632" customWidth="1"/>
    <col min="2324" max="2324" width="1.875" style="632" customWidth="1"/>
    <col min="2325" max="2326" width="2.25" style="632" customWidth="1"/>
    <col min="2327" max="2327" width="7.25" style="632" customWidth="1"/>
    <col min="2328" max="2562" width="8.875" style="632"/>
    <col min="2563" max="2563" width="2.5" style="632" customWidth="1"/>
    <col min="2564" max="2564" width="2.375" style="632" customWidth="1"/>
    <col min="2565" max="2565" width="1.125" style="632" customWidth="1"/>
    <col min="2566" max="2566" width="22.625" style="632" customWidth="1"/>
    <col min="2567" max="2567" width="1.25" style="632" customWidth="1"/>
    <col min="2568" max="2569" width="11.75" style="632" customWidth="1"/>
    <col min="2570" max="2570" width="1.75" style="632" customWidth="1"/>
    <col min="2571" max="2571" width="6.875" style="632" customWidth="1"/>
    <col min="2572" max="2572" width="4.5" style="632" customWidth="1"/>
    <col min="2573" max="2573" width="3.625" style="632" customWidth="1"/>
    <col min="2574" max="2574" width="0.75" style="632" customWidth="1"/>
    <col min="2575" max="2575" width="3.375" style="632" customWidth="1"/>
    <col min="2576" max="2576" width="3.625" style="632" customWidth="1"/>
    <col min="2577" max="2577" width="3" style="632" customWidth="1"/>
    <col min="2578" max="2578" width="3.625" style="632" customWidth="1"/>
    <col min="2579" max="2579" width="3.125" style="632" customWidth="1"/>
    <col min="2580" max="2580" width="1.875" style="632" customWidth="1"/>
    <col min="2581" max="2582" width="2.25" style="632" customWidth="1"/>
    <col min="2583" max="2583" width="7.25" style="632" customWidth="1"/>
    <col min="2584" max="2818" width="8.875" style="632"/>
    <col min="2819" max="2819" width="2.5" style="632" customWidth="1"/>
    <col min="2820" max="2820" width="2.375" style="632" customWidth="1"/>
    <col min="2821" max="2821" width="1.125" style="632" customWidth="1"/>
    <col min="2822" max="2822" width="22.625" style="632" customWidth="1"/>
    <col min="2823" max="2823" width="1.25" style="632" customWidth="1"/>
    <col min="2824" max="2825" width="11.75" style="632" customWidth="1"/>
    <col min="2826" max="2826" width="1.75" style="632" customWidth="1"/>
    <col min="2827" max="2827" width="6.875" style="632" customWidth="1"/>
    <col min="2828" max="2828" width="4.5" style="632" customWidth="1"/>
    <col min="2829" max="2829" width="3.625" style="632" customWidth="1"/>
    <col min="2830" max="2830" width="0.75" style="632" customWidth="1"/>
    <col min="2831" max="2831" width="3.375" style="632" customWidth="1"/>
    <col min="2832" max="2832" width="3.625" style="632" customWidth="1"/>
    <col min="2833" max="2833" width="3" style="632" customWidth="1"/>
    <col min="2834" max="2834" width="3.625" style="632" customWidth="1"/>
    <col min="2835" max="2835" width="3.125" style="632" customWidth="1"/>
    <col min="2836" max="2836" width="1.875" style="632" customWidth="1"/>
    <col min="2837" max="2838" width="2.25" style="632" customWidth="1"/>
    <col min="2839" max="2839" width="7.25" style="632" customWidth="1"/>
    <col min="2840" max="3074" width="8.875" style="632"/>
    <col min="3075" max="3075" width="2.5" style="632" customWidth="1"/>
    <col min="3076" max="3076" width="2.375" style="632" customWidth="1"/>
    <col min="3077" max="3077" width="1.125" style="632" customWidth="1"/>
    <col min="3078" max="3078" width="22.625" style="632" customWidth="1"/>
    <col min="3079" max="3079" width="1.25" style="632" customWidth="1"/>
    <col min="3080" max="3081" width="11.75" style="632" customWidth="1"/>
    <col min="3082" max="3082" width="1.75" style="632" customWidth="1"/>
    <col min="3083" max="3083" width="6.875" style="632" customWidth="1"/>
    <col min="3084" max="3084" width="4.5" style="632" customWidth="1"/>
    <col min="3085" max="3085" width="3.625" style="632" customWidth="1"/>
    <col min="3086" max="3086" width="0.75" style="632" customWidth="1"/>
    <col min="3087" max="3087" width="3.375" style="632" customWidth="1"/>
    <col min="3088" max="3088" width="3.625" style="632" customWidth="1"/>
    <col min="3089" max="3089" width="3" style="632" customWidth="1"/>
    <col min="3090" max="3090" width="3.625" style="632" customWidth="1"/>
    <col min="3091" max="3091" width="3.125" style="632" customWidth="1"/>
    <col min="3092" max="3092" width="1.875" style="632" customWidth="1"/>
    <col min="3093" max="3094" width="2.25" style="632" customWidth="1"/>
    <col min="3095" max="3095" width="7.25" style="632" customWidth="1"/>
    <col min="3096" max="3330" width="8.875" style="632"/>
    <col min="3331" max="3331" width="2.5" style="632" customWidth="1"/>
    <col min="3332" max="3332" width="2.375" style="632" customWidth="1"/>
    <col min="3333" max="3333" width="1.125" style="632" customWidth="1"/>
    <col min="3334" max="3334" width="22.625" style="632" customWidth="1"/>
    <col min="3335" max="3335" width="1.25" style="632" customWidth="1"/>
    <col min="3336" max="3337" width="11.75" style="632" customWidth="1"/>
    <col min="3338" max="3338" width="1.75" style="632" customWidth="1"/>
    <col min="3339" max="3339" width="6.875" style="632" customWidth="1"/>
    <col min="3340" max="3340" width="4.5" style="632" customWidth="1"/>
    <col min="3341" max="3341" width="3.625" style="632" customWidth="1"/>
    <col min="3342" max="3342" width="0.75" style="632" customWidth="1"/>
    <col min="3343" max="3343" width="3.375" style="632" customWidth="1"/>
    <col min="3344" max="3344" width="3.625" style="632" customWidth="1"/>
    <col min="3345" max="3345" width="3" style="632" customWidth="1"/>
    <col min="3346" max="3346" width="3.625" style="632" customWidth="1"/>
    <col min="3347" max="3347" width="3.125" style="632" customWidth="1"/>
    <col min="3348" max="3348" width="1.875" style="632" customWidth="1"/>
    <col min="3349" max="3350" width="2.25" style="632" customWidth="1"/>
    <col min="3351" max="3351" width="7.25" style="632" customWidth="1"/>
    <col min="3352" max="3586" width="8.875" style="632"/>
    <col min="3587" max="3587" width="2.5" style="632" customWidth="1"/>
    <col min="3588" max="3588" width="2.375" style="632" customWidth="1"/>
    <col min="3589" max="3589" width="1.125" style="632" customWidth="1"/>
    <col min="3590" max="3590" width="22.625" style="632" customWidth="1"/>
    <col min="3591" max="3591" width="1.25" style="632" customWidth="1"/>
    <col min="3592" max="3593" width="11.75" style="632" customWidth="1"/>
    <col min="3594" max="3594" width="1.75" style="632" customWidth="1"/>
    <col min="3595" max="3595" width="6.875" style="632" customWidth="1"/>
    <col min="3596" max="3596" width="4.5" style="632" customWidth="1"/>
    <col min="3597" max="3597" width="3.625" style="632" customWidth="1"/>
    <col min="3598" max="3598" width="0.75" style="632" customWidth="1"/>
    <col min="3599" max="3599" width="3.375" style="632" customWidth="1"/>
    <col min="3600" max="3600" width="3.625" style="632" customWidth="1"/>
    <col min="3601" max="3601" width="3" style="632" customWidth="1"/>
    <col min="3602" max="3602" width="3.625" style="632" customWidth="1"/>
    <col min="3603" max="3603" width="3.125" style="632" customWidth="1"/>
    <col min="3604" max="3604" width="1.875" style="632" customWidth="1"/>
    <col min="3605" max="3606" width="2.25" style="632" customWidth="1"/>
    <col min="3607" max="3607" width="7.25" style="632" customWidth="1"/>
    <col min="3608" max="3842" width="8.875" style="632"/>
    <col min="3843" max="3843" width="2.5" style="632" customWidth="1"/>
    <col min="3844" max="3844" width="2.375" style="632" customWidth="1"/>
    <col min="3845" max="3845" width="1.125" style="632" customWidth="1"/>
    <col min="3846" max="3846" width="22.625" style="632" customWidth="1"/>
    <col min="3847" max="3847" width="1.25" style="632" customWidth="1"/>
    <col min="3848" max="3849" width="11.75" style="632" customWidth="1"/>
    <col min="3850" max="3850" width="1.75" style="632" customWidth="1"/>
    <col min="3851" max="3851" width="6.875" style="632" customWidth="1"/>
    <col min="3852" max="3852" width="4.5" style="632" customWidth="1"/>
    <col min="3853" max="3853" width="3.625" style="632" customWidth="1"/>
    <col min="3854" max="3854" width="0.75" style="632" customWidth="1"/>
    <col min="3855" max="3855" width="3.375" style="632" customWidth="1"/>
    <col min="3856" max="3856" width="3.625" style="632" customWidth="1"/>
    <col min="3857" max="3857" width="3" style="632" customWidth="1"/>
    <col min="3858" max="3858" width="3.625" style="632" customWidth="1"/>
    <col min="3859" max="3859" width="3.125" style="632" customWidth="1"/>
    <col min="3860" max="3860" width="1.875" style="632" customWidth="1"/>
    <col min="3861" max="3862" width="2.25" style="632" customWidth="1"/>
    <col min="3863" max="3863" width="7.25" style="632" customWidth="1"/>
    <col min="3864" max="4098" width="8.875" style="632"/>
    <col min="4099" max="4099" width="2.5" style="632" customWidth="1"/>
    <col min="4100" max="4100" width="2.375" style="632" customWidth="1"/>
    <col min="4101" max="4101" width="1.125" style="632" customWidth="1"/>
    <col min="4102" max="4102" width="22.625" style="632" customWidth="1"/>
    <col min="4103" max="4103" width="1.25" style="632" customWidth="1"/>
    <col min="4104" max="4105" width="11.75" style="632" customWidth="1"/>
    <col min="4106" max="4106" width="1.75" style="632" customWidth="1"/>
    <col min="4107" max="4107" width="6.875" style="632" customWidth="1"/>
    <col min="4108" max="4108" width="4.5" style="632" customWidth="1"/>
    <col min="4109" max="4109" width="3.625" style="632" customWidth="1"/>
    <col min="4110" max="4110" width="0.75" style="632" customWidth="1"/>
    <col min="4111" max="4111" width="3.375" style="632" customWidth="1"/>
    <col min="4112" max="4112" width="3.625" style="632" customWidth="1"/>
    <col min="4113" max="4113" width="3" style="632" customWidth="1"/>
    <col min="4114" max="4114" width="3.625" style="632" customWidth="1"/>
    <col min="4115" max="4115" width="3.125" style="632" customWidth="1"/>
    <col min="4116" max="4116" width="1.875" style="632" customWidth="1"/>
    <col min="4117" max="4118" width="2.25" style="632" customWidth="1"/>
    <col min="4119" max="4119" width="7.25" style="632" customWidth="1"/>
    <col min="4120" max="4354" width="8.875" style="632"/>
    <col min="4355" max="4355" width="2.5" style="632" customWidth="1"/>
    <col min="4356" max="4356" width="2.375" style="632" customWidth="1"/>
    <col min="4357" max="4357" width="1.125" style="632" customWidth="1"/>
    <col min="4358" max="4358" width="22.625" style="632" customWidth="1"/>
    <col min="4359" max="4359" width="1.25" style="632" customWidth="1"/>
    <col min="4360" max="4361" width="11.75" style="632" customWidth="1"/>
    <col min="4362" max="4362" width="1.75" style="632" customWidth="1"/>
    <col min="4363" max="4363" width="6.875" style="632" customWidth="1"/>
    <col min="4364" max="4364" width="4.5" style="632" customWidth="1"/>
    <col min="4365" max="4365" width="3.625" style="632" customWidth="1"/>
    <col min="4366" max="4366" width="0.75" style="632" customWidth="1"/>
    <col min="4367" max="4367" width="3.375" style="632" customWidth="1"/>
    <col min="4368" max="4368" width="3.625" style="632" customWidth="1"/>
    <col min="4369" max="4369" width="3" style="632" customWidth="1"/>
    <col min="4370" max="4370" width="3.625" style="632" customWidth="1"/>
    <col min="4371" max="4371" width="3.125" style="632" customWidth="1"/>
    <col min="4372" max="4372" width="1.875" style="632" customWidth="1"/>
    <col min="4373" max="4374" width="2.25" style="632" customWidth="1"/>
    <col min="4375" max="4375" width="7.25" style="632" customWidth="1"/>
    <col min="4376" max="4610" width="8.875" style="632"/>
    <col min="4611" max="4611" width="2.5" style="632" customWidth="1"/>
    <col min="4612" max="4612" width="2.375" style="632" customWidth="1"/>
    <col min="4613" max="4613" width="1.125" style="632" customWidth="1"/>
    <col min="4614" max="4614" width="22.625" style="632" customWidth="1"/>
    <col min="4615" max="4615" width="1.25" style="632" customWidth="1"/>
    <col min="4616" max="4617" width="11.75" style="632" customWidth="1"/>
    <col min="4618" max="4618" width="1.75" style="632" customWidth="1"/>
    <col min="4619" max="4619" width="6.875" style="632" customWidth="1"/>
    <col min="4620" max="4620" width="4.5" style="632" customWidth="1"/>
    <col min="4621" max="4621" width="3.625" style="632" customWidth="1"/>
    <col min="4622" max="4622" width="0.75" style="632" customWidth="1"/>
    <col min="4623" max="4623" width="3.375" style="632" customWidth="1"/>
    <col min="4624" max="4624" width="3.625" style="632" customWidth="1"/>
    <col min="4625" max="4625" width="3" style="632" customWidth="1"/>
    <col min="4626" max="4626" width="3.625" style="632" customWidth="1"/>
    <col min="4627" max="4627" width="3.125" style="632" customWidth="1"/>
    <col min="4628" max="4628" width="1.875" style="632" customWidth="1"/>
    <col min="4629" max="4630" width="2.25" style="632" customWidth="1"/>
    <col min="4631" max="4631" width="7.25" style="632" customWidth="1"/>
    <col min="4632" max="4866" width="8.875" style="632"/>
    <col min="4867" max="4867" width="2.5" style="632" customWidth="1"/>
    <col min="4868" max="4868" width="2.375" style="632" customWidth="1"/>
    <col min="4869" max="4869" width="1.125" style="632" customWidth="1"/>
    <col min="4870" max="4870" width="22.625" style="632" customWidth="1"/>
    <col min="4871" max="4871" width="1.25" style="632" customWidth="1"/>
    <col min="4872" max="4873" width="11.75" style="632" customWidth="1"/>
    <col min="4874" max="4874" width="1.75" style="632" customWidth="1"/>
    <col min="4875" max="4875" width="6.875" style="632" customWidth="1"/>
    <col min="4876" max="4876" width="4.5" style="632" customWidth="1"/>
    <col min="4877" max="4877" width="3.625" style="632" customWidth="1"/>
    <col min="4878" max="4878" width="0.75" style="632" customWidth="1"/>
    <col min="4879" max="4879" width="3.375" style="632" customWidth="1"/>
    <col min="4880" max="4880" width="3.625" style="632" customWidth="1"/>
    <col min="4881" max="4881" width="3" style="632" customWidth="1"/>
    <col min="4882" max="4882" width="3.625" style="632" customWidth="1"/>
    <col min="4883" max="4883" width="3.125" style="632" customWidth="1"/>
    <col min="4884" max="4884" width="1.875" style="632" customWidth="1"/>
    <col min="4885" max="4886" width="2.25" style="632" customWidth="1"/>
    <col min="4887" max="4887" width="7.25" style="632" customWidth="1"/>
    <col min="4888" max="5122" width="8.875" style="632"/>
    <col min="5123" max="5123" width="2.5" style="632" customWidth="1"/>
    <col min="5124" max="5124" width="2.375" style="632" customWidth="1"/>
    <col min="5125" max="5125" width="1.125" style="632" customWidth="1"/>
    <col min="5126" max="5126" width="22.625" style="632" customWidth="1"/>
    <col min="5127" max="5127" width="1.25" style="632" customWidth="1"/>
    <col min="5128" max="5129" width="11.75" style="632" customWidth="1"/>
    <col min="5130" max="5130" width="1.75" style="632" customWidth="1"/>
    <col min="5131" max="5131" width="6.875" style="632" customWidth="1"/>
    <col min="5132" max="5132" width="4.5" style="632" customWidth="1"/>
    <col min="5133" max="5133" width="3.625" style="632" customWidth="1"/>
    <col min="5134" max="5134" width="0.75" style="632" customWidth="1"/>
    <col min="5135" max="5135" width="3.375" style="632" customWidth="1"/>
    <col min="5136" max="5136" width="3.625" style="632" customWidth="1"/>
    <col min="5137" max="5137" width="3" style="632" customWidth="1"/>
    <col min="5138" max="5138" width="3.625" style="632" customWidth="1"/>
    <col min="5139" max="5139" width="3.125" style="632" customWidth="1"/>
    <col min="5140" max="5140" width="1.875" style="632" customWidth="1"/>
    <col min="5141" max="5142" width="2.25" style="632" customWidth="1"/>
    <col min="5143" max="5143" width="7.25" style="632" customWidth="1"/>
    <col min="5144" max="5378" width="8.875" style="632"/>
    <col min="5379" max="5379" width="2.5" style="632" customWidth="1"/>
    <col min="5380" max="5380" width="2.375" style="632" customWidth="1"/>
    <col min="5381" max="5381" width="1.125" style="632" customWidth="1"/>
    <col min="5382" max="5382" width="22.625" style="632" customWidth="1"/>
    <col min="5383" max="5383" width="1.25" style="632" customWidth="1"/>
    <col min="5384" max="5385" width="11.75" style="632" customWidth="1"/>
    <col min="5386" max="5386" width="1.75" style="632" customWidth="1"/>
    <col min="5387" max="5387" width="6.875" style="632" customWidth="1"/>
    <col min="5388" max="5388" width="4.5" style="632" customWidth="1"/>
    <col min="5389" max="5389" width="3.625" style="632" customWidth="1"/>
    <col min="5390" max="5390" width="0.75" style="632" customWidth="1"/>
    <col min="5391" max="5391" width="3.375" style="632" customWidth="1"/>
    <col min="5392" max="5392" width="3.625" style="632" customWidth="1"/>
    <col min="5393" max="5393" width="3" style="632" customWidth="1"/>
    <col min="5394" max="5394" width="3.625" style="632" customWidth="1"/>
    <col min="5395" max="5395" width="3.125" style="632" customWidth="1"/>
    <col min="5396" max="5396" width="1.875" style="632" customWidth="1"/>
    <col min="5397" max="5398" width="2.25" style="632" customWidth="1"/>
    <col min="5399" max="5399" width="7.25" style="632" customWidth="1"/>
    <col min="5400" max="5634" width="8.875" style="632"/>
    <col min="5635" max="5635" width="2.5" style="632" customWidth="1"/>
    <col min="5636" max="5636" width="2.375" style="632" customWidth="1"/>
    <col min="5637" max="5637" width="1.125" style="632" customWidth="1"/>
    <col min="5638" max="5638" width="22.625" style="632" customWidth="1"/>
    <col min="5639" max="5639" width="1.25" style="632" customWidth="1"/>
    <col min="5640" max="5641" width="11.75" style="632" customWidth="1"/>
    <col min="5642" max="5642" width="1.75" style="632" customWidth="1"/>
    <col min="5643" max="5643" width="6.875" style="632" customWidth="1"/>
    <col min="5644" max="5644" width="4.5" style="632" customWidth="1"/>
    <col min="5645" max="5645" width="3.625" style="632" customWidth="1"/>
    <col min="5646" max="5646" width="0.75" style="632" customWidth="1"/>
    <col min="5647" max="5647" width="3.375" style="632" customWidth="1"/>
    <col min="5648" max="5648" width="3.625" style="632" customWidth="1"/>
    <col min="5649" max="5649" width="3" style="632" customWidth="1"/>
    <col min="5650" max="5650" width="3.625" style="632" customWidth="1"/>
    <col min="5651" max="5651" width="3.125" style="632" customWidth="1"/>
    <col min="5652" max="5652" width="1.875" style="632" customWidth="1"/>
    <col min="5653" max="5654" width="2.25" style="632" customWidth="1"/>
    <col min="5655" max="5655" width="7.25" style="632" customWidth="1"/>
    <col min="5656" max="5890" width="8.875" style="632"/>
    <col min="5891" max="5891" width="2.5" style="632" customWidth="1"/>
    <col min="5892" max="5892" width="2.375" style="632" customWidth="1"/>
    <col min="5893" max="5893" width="1.125" style="632" customWidth="1"/>
    <col min="5894" max="5894" width="22.625" style="632" customWidth="1"/>
    <col min="5895" max="5895" width="1.25" style="632" customWidth="1"/>
    <col min="5896" max="5897" width="11.75" style="632" customWidth="1"/>
    <col min="5898" max="5898" width="1.75" style="632" customWidth="1"/>
    <col min="5899" max="5899" width="6.875" style="632" customWidth="1"/>
    <col min="5900" max="5900" width="4.5" style="632" customWidth="1"/>
    <col min="5901" max="5901" width="3.625" style="632" customWidth="1"/>
    <col min="5902" max="5902" width="0.75" style="632" customWidth="1"/>
    <col min="5903" max="5903" width="3.375" style="632" customWidth="1"/>
    <col min="5904" max="5904" width="3.625" style="632" customWidth="1"/>
    <col min="5905" max="5905" width="3" style="632" customWidth="1"/>
    <col min="5906" max="5906" width="3.625" style="632" customWidth="1"/>
    <col min="5907" max="5907" width="3.125" style="632" customWidth="1"/>
    <col min="5908" max="5908" width="1.875" style="632" customWidth="1"/>
    <col min="5909" max="5910" width="2.25" style="632" customWidth="1"/>
    <col min="5911" max="5911" width="7.25" style="632" customWidth="1"/>
    <col min="5912" max="6146" width="8.875" style="632"/>
    <col min="6147" max="6147" width="2.5" style="632" customWidth="1"/>
    <col min="6148" max="6148" width="2.375" style="632" customWidth="1"/>
    <col min="6149" max="6149" width="1.125" style="632" customWidth="1"/>
    <col min="6150" max="6150" width="22.625" style="632" customWidth="1"/>
    <col min="6151" max="6151" width="1.25" style="632" customWidth="1"/>
    <col min="6152" max="6153" width="11.75" style="632" customWidth="1"/>
    <col min="6154" max="6154" width="1.75" style="632" customWidth="1"/>
    <col min="6155" max="6155" width="6.875" style="632" customWidth="1"/>
    <col min="6156" max="6156" width="4.5" style="632" customWidth="1"/>
    <col min="6157" max="6157" width="3.625" style="632" customWidth="1"/>
    <col min="6158" max="6158" width="0.75" style="632" customWidth="1"/>
    <col min="6159" max="6159" width="3.375" style="632" customWidth="1"/>
    <col min="6160" max="6160" width="3.625" style="632" customWidth="1"/>
    <col min="6161" max="6161" width="3" style="632" customWidth="1"/>
    <col min="6162" max="6162" width="3.625" style="632" customWidth="1"/>
    <col min="6163" max="6163" width="3.125" style="632" customWidth="1"/>
    <col min="6164" max="6164" width="1.875" style="632" customWidth="1"/>
    <col min="6165" max="6166" width="2.25" style="632" customWidth="1"/>
    <col min="6167" max="6167" width="7.25" style="632" customWidth="1"/>
    <col min="6168" max="6402" width="8.875" style="632"/>
    <col min="6403" max="6403" width="2.5" style="632" customWidth="1"/>
    <col min="6404" max="6404" width="2.375" style="632" customWidth="1"/>
    <col min="6405" max="6405" width="1.125" style="632" customWidth="1"/>
    <col min="6406" max="6406" width="22.625" style="632" customWidth="1"/>
    <col min="6407" max="6407" width="1.25" style="632" customWidth="1"/>
    <col min="6408" max="6409" width="11.75" style="632" customWidth="1"/>
    <col min="6410" max="6410" width="1.75" style="632" customWidth="1"/>
    <col min="6411" max="6411" width="6.875" style="632" customWidth="1"/>
    <col min="6412" max="6412" width="4.5" style="632" customWidth="1"/>
    <col min="6413" max="6413" width="3.625" style="632" customWidth="1"/>
    <col min="6414" max="6414" width="0.75" style="632" customWidth="1"/>
    <col min="6415" max="6415" width="3.375" style="632" customWidth="1"/>
    <col min="6416" max="6416" width="3.625" style="632" customWidth="1"/>
    <col min="6417" max="6417" width="3" style="632" customWidth="1"/>
    <col min="6418" max="6418" width="3.625" style="632" customWidth="1"/>
    <col min="6419" max="6419" width="3.125" style="632" customWidth="1"/>
    <col min="6420" max="6420" width="1.875" style="632" customWidth="1"/>
    <col min="6421" max="6422" width="2.25" style="632" customWidth="1"/>
    <col min="6423" max="6423" width="7.25" style="632" customWidth="1"/>
    <col min="6424" max="6658" width="8.875" style="632"/>
    <col min="6659" max="6659" width="2.5" style="632" customWidth="1"/>
    <col min="6660" max="6660" width="2.375" style="632" customWidth="1"/>
    <col min="6661" max="6661" width="1.125" style="632" customWidth="1"/>
    <col min="6662" max="6662" width="22.625" style="632" customWidth="1"/>
    <col min="6663" max="6663" width="1.25" style="632" customWidth="1"/>
    <col min="6664" max="6665" width="11.75" style="632" customWidth="1"/>
    <col min="6666" max="6666" width="1.75" style="632" customWidth="1"/>
    <col min="6667" max="6667" width="6.875" style="632" customWidth="1"/>
    <col min="6668" max="6668" width="4.5" style="632" customWidth="1"/>
    <col min="6669" max="6669" width="3.625" style="632" customWidth="1"/>
    <col min="6670" max="6670" width="0.75" style="632" customWidth="1"/>
    <col min="6671" max="6671" width="3.375" style="632" customWidth="1"/>
    <col min="6672" max="6672" width="3.625" style="632" customWidth="1"/>
    <col min="6673" max="6673" width="3" style="632" customWidth="1"/>
    <col min="6674" max="6674" width="3.625" style="632" customWidth="1"/>
    <col min="6675" max="6675" width="3.125" style="632" customWidth="1"/>
    <col min="6676" max="6676" width="1.875" style="632" customWidth="1"/>
    <col min="6677" max="6678" width="2.25" style="632" customWidth="1"/>
    <col min="6679" max="6679" width="7.25" style="632" customWidth="1"/>
    <col min="6680" max="6914" width="8.875" style="632"/>
    <col min="6915" max="6915" width="2.5" style="632" customWidth="1"/>
    <col min="6916" max="6916" width="2.375" style="632" customWidth="1"/>
    <col min="6917" max="6917" width="1.125" style="632" customWidth="1"/>
    <col min="6918" max="6918" width="22.625" style="632" customWidth="1"/>
    <col min="6919" max="6919" width="1.25" style="632" customWidth="1"/>
    <col min="6920" max="6921" width="11.75" style="632" customWidth="1"/>
    <col min="6922" max="6922" width="1.75" style="632" customWidth="1"/>
    <col min="6923" max="6923" width="6.875" style="632" customWidth="1"/>
    <col min="6924" max="6924" width="4.5" style="632" customWidth="1"/>
    <col min="6925" max="6925" width="3.625" style="632" customWidth="1"/>
    <col min="6926" max="6926" width="0.75" style="632" customWidth="1"/>
    <col min="6927" max="6927" width="3.375" style="632" customWidth="1"/>
    <col min="6928" max="6928" width="3.625" style="632" customWidth="1"/>
    <col min="6929" max="6929" width="3" style="632" customWidth="1"/>
    <col min="6930" max="6930" width="3.625" style="632" customWidth="1"/>
    <col min="6931" max="6931" width="3.125" style="632" customWidth="1"/>
    <col min="6932" max="6932" width="1.875" style="632" customWidth="1"/>
    <col min="6933" max="6934" width="2.25" style="632" customWidth="1"/>
    <col min="6935" max="6935" width="7.25" style="632" customWidth="1"/>
    <col min="6936" max="7170" width="8.875" style="632"/>
    <col min="7171" max="7171" width="2.5" style="632" customWidth="1"/>
    <col min="7172" max="7172" width="2.375" style="632" customWidth="1"/>
    <col min="7173" max="7173" width="1.125" style="632" customWidth="1"/>
    <col min="7174" max="7174" width="22.625" style="632" customWidth="1"/>
    <col min="7175" max="7175" width="1.25" style="632" customWidth="1"/>
    <col min="7176" max="7177" width="11.75" style="632" customWidth="1"/>
    <col min="7178" max="7178" width="1.75" style="632" customWidth="1"/>
    <col min="7179" max="7179" width="6.875" style="632" customWidth="1"/>
    <col min="7180" max="7180" width="4.5" style="632" customWidth="1"/>
    <col min="7181" max="7181" width="3.625" style="632" customWidth="1"/>
    <col min="7182" max="7182" width="0.75" style="632" customWidth="1"/>
    <col min="7183" max="7183" width="3.375" style="632" customWidth="1"/>
    <col min="7184" max="7184" width="3.625" style="632" customWidth="1"/>
    <col min="7185" max="7185" width="3" style="632" customWidth="1"/>
    <col min="7186" max="7186" width="3.625" style="632" customWidth="1"/>
    <col min="7187" max="7187" width="3.125" style="632" customWidth="1"/>
    <col min="7188" max="7188" width="1.875" style="632" customWidth="1"/>
    <col min="7189" max="7190" width="2.25" style="632" customWidth="1"/>
    <col min="7191" max="7191" width="7.25" style="632" customWidth="1"/>
    <col min="7192" max="7426" width="8.875" style="632"/>
    <col min="7427" max="7427" width="2.5" style="632" customWidth="1"/>
    <col min="7428" max="7428" width="2.375" style="632" customWidth="1"/>
    <col min="7429" max="7429" width="1.125" style="632" customWidth="1"/>
    <col min="7430" max="7430" width="22.625" style="632" customWidth="1"/>
    <col min="7431" max="7431" width="1.25" style="632" customWidth="1"/>
    <col min="7432" max="7433" width="11.75" style="632" customWidth="1"/>
    <col min="7434" max="7434" width="1.75" style="632" customWidth="1"/>
    <col min="7435" max="7435" width="6.875" style="632" customWidth="1"/>
    <col min="7436" max="7436" width="4.5" style="632" customWidth="1"/>
    <col min="7437" max="7437" width="3.625" style="632" customWidth="1"/>
    <col min="7438" max="7438" width="0.75" style="632" customWidth="1"/>
    <col min="7439" max="7439" width="3.375" style="632" customWidth="1"/>
    <col min="7440" max="7440" width="3.625" style="632" customWidth="1"/>
    <col min="7441" max="7441" width="3" style="632" customWidth="1"/>
    <col min="7442" max="7442" width="3.625" style="632" customWidth="1"/>
    <col min="7443" max="7443" width="3.125" style="632" customWidth="1"/>
    <col min="7444" max="7444" width="1.875" style="632" customWidth="1"/>
    <col min="7445" max="7446" width="2.25" style="632" customWidth="1"/>
    <col min="7447" max="7447" width="7.25" style="632" customWidth="1"/>
    <col min="7448" max="7682" width="8.875" style="632"/>
    <col min="7683" max="7683" width="2.5" style="632" customWidth="1"/>
    <col min="7684" max="7684" width="2.375" style="632" customWidth="1"/>
    <col min="7685" max="7685" width="1.125" style="632" customWidth="1"/>
    <col min="7686" max="7686" width="22.625" style="632" customWidth="1"/>
    <col min="7687" max="7687" width="1.25" style="632" customWidth="1"/>
    <col min="7688" max="7689" width="11.75" style="632" customWidth="1"/>
    <col min="7690" max="7690" width="1.75" style="632" customWidth="1"/>
    <col min="7691" max="7691" width="6.875" style="632" customWidth="1"/>
    <col min="7692" max="7692" width="4.5" style="632" customWidth="1"/>
    <col min="7693" max="7693" width="3.625" style="632" customWidth="1"/>
    <col min="7694" max="7694" width="0.75" style="632" customWidth="1"/>
    <col min="7695" max="7695" width="3.375" style="632" customWidth="1"/>
    <col min="7696" max="7696" width="3.625" style="632" customWidth="1"/>
    <col min="7697" max="7697" width="3" style="632" customWidth="1"/>
    <col min="7698" max="7698" width="3.625" style="632" customWidth="1"/>
    <col min="7699" max="7699" width="3.125" style="632" customWidth="1"/>
    <col min="7700" max="7700" width="1.875" style="632" customWidth="1"/>
    <col min="7701" max="7702" width="2.25" style="632" customWidth="1"/>
    <col min="7703" max="7703" width="7.25" style="632" customWidth="1"/>
    <col min="7704" max="7938" width="8.875" style="632"/>
    <col min="7939" max="7939" width="2.5" style="632" customWidth="1"/>
    <col min="7940" max="7940" width="2.375" style="632" customWidth="1"/>
    <col min="7941" max="7941" width="1.125" style="632" customWidth="1"/>
    <col min="7942" max="7942" width="22.625" style="632" customWidth="1"/>
    <col min="7943" max="7943" width="1.25" style="632" customWidth="1"/>
    <col min="7944" max="7945" width="11.75" style="632" customWidth="1"/>
    <col min="7946" max="7946" width="1.75" style="632" customWidth="1"/>
    <col min="7947" max="7947" width="6.875" style="632" customWidth="1"/>
    <col min="7948" max="7948" width="4.5" style="632" customWidth="1"/>
    <col min="7949" max="7949" width="3.625" style="632" customWidth="1"/>
    <col min="7950" max="7950" width="0.75" style="632" customWidth="1"/>
    <col min="7951" max="7951" width="3.375" style="632" customWidth="1"/>
    <col min="7952" max="7952" width="3.625" style="632" customWidth="1"/>
    <col min="7953" max="7953" width="3" style="632" customWidth="1"/>
    <col min="7954" max="7954" width="3.625" style="632" customWidth="1"/>
    <col min="7955" max="7955" width="3.125" style="632" customWidth="1"/>
    <col min="7956" max="7956" width="1.875" style="632" customWidth="1"/>
    <col min="7957" max="7958" width="2.25" style="632" customWidth="1"/>
    <col min="7959" max="7959" width="7.25" style="632" customWidth="1"/>
    <col min="7960" max="8194" width="8.875" style="632"/>
    <col min="8195" max="8195" width="2.5" style="632" customWidth="1"/>
    <col min="8196" max="8196" width="2.375" style="632" customWidth="1"/>
    <col min="8197" max="8197" width="1.125" style="632" customWidth="1"/>
    <col min="8198" max="8198" width="22.625" style="632" customWidth="1"/>
    <col min="8199" max="8199" width="1.25" style="632" customWidth="1"/>
    <col min="8200" max="8201" width="11.75" style="632" customWidth="1"/>
    <col min="8202" max="8202" width="1.75" style="632" customWidth="1"/>
    <col min="8203" max="8203" width="6.875" style="632" customWidth="1"/>
    <col min="8204" max="8204" width="4.5" style="632" customWidth="1"/>
    <col min="8205" max="8205" width="3.625" style="632" customWidth="1"/>
    <col min="8206" max="8206" width="0.75" style="632" customWidth="1"/>
    <col min="8207" max="8207" width="3.375" style="632" customWidth="1"/>
    <col min="8208" max="8208" width="3.625" style="632" customWidth="1"/>
    <col min="8209" max="8209" width="3" style="632" customWidth="1"/>
    <col min="8210" max="8210" width="3.625" style="632" customWidth="1"/>
    <col min="8211" max="8211" width="3.125" style="632" customWidth="1"/>
    <col min="8212" max="8212" width="1.875" style="632" customWidth="1"/>
    <col min="8213" max="8214" width="2.25" style="632" customWidth="1"/>
    <col min="8215" max="8215" width="7.25" style="632" customWidth="1"/>
    <col min="8216" max="8450" width="8.875" style="632"/>
    <col min="8451" max="8451" width="2.5" style="632" customWidth="1"/>
    <col min="8452" max="8452" width="2.375" style="632" customWidth="1"/>
    <col min="8453" max="8453" width="1.125" style="632" customWidth="1"/>
    <col min="8454" max="8454" width="22.625" style="632" customWidth="1"/>
    <col min="8455" max="8455" width="1.25" style="632" customWidth="1"/>
    <col min="8456" max="8457" width="11.75" style="632" customWidth="1"/>
    <col min="8458" max="8458" width="1.75" style="632" customWidth="1"/>
    <col min="8459" max="8459" width="6.875" style="632" customWidth="1"/>
    <col min="8460" max="8460" width="4.5" style="632" customWidth="1"/>
    <col min="8461" max="8461" width="3.625" style="632" customWidth="1"/>
    <col min="8462" max="8462" width="0.75" style="632" customWidth="1"/>
    <col min="8463" max="8463" width="3.375" style="632" customWidth="1"/>
    <col min="8464" max="8464" width="3.625" style="632" customWidth="1"/>
    <col min="8465" max="8465" width="3" style="632" customWidth="1"/>
    <col min="8466" max="8466" width="3.625" style="632" customWidth="1"/>
    <col min="8467" max="8467" width="3.125" style="632" customWidth="1"/>
    <col min="8468" max="8468" width="1.875" style="632" customWidth="1"/>
    <col min="8469" max="8470" width="2.25" style="632" customWidth="1"/>
    <col min="8471" max="8471" width="7.25" style="632" customWidth="1"/>
    <col min="8472" max="8706" width="8.875" style="632"/>
    <col min="8707" max="8707" width="2.5" style="632" customWidth="1"/>
    <col min="8708" max="8708" width="2.375" style="632" customWidth="1"/>
    <col min="8709" max="8709" width="1.125" style="632" customWidth="1"/>
    <col min="8710" max="8710" width="22.625" style="632" customWidth="1"/>
    <col min="8711" max="8711" width="1.25" style="632" customWidth="1"/>
    <col min="8712" max="8713" width="11.75" style="632" customWidth="1"/>
    <col min="8714" max="8714" width="1.75" style="632" customWidth="1"/>
    <col min="8715" max="8715" width="6.875" style="632" customWidth="1"/>
    <col min="8716" max="8716" width="4.5" style="632" customWidth="1"/>
    <col min="8717" max="8717" width="3.625" style="632" customWidth="1"/>
    <col min="8718" max="8718" width="0.75" style="632" customWidth="1"/>
    <col min="8719" max="8719" width="3.375" style="632" customWidth="1"/>
    <col min="8720" max="8720" width="3.625" style="632" customWidth="1"/>
    <col min="8721" max="8721" width="3" style="632" customWidth="1"/>
    <col min="8722" max="8722" width="3.625" style="632" customWidth="1"/>
    <col min="8723" max="8723" width="3.125" style="632" customWidth="1"/>
    <col min="8724" max="8724" width="1.875" style="632" customWidth="1"/>
    <col min="8725" max="8726" width="2.25" style="632" customWidth="1"/>
    <col min="8727" max="8727" width="7.25" style="632" customWidth="1"/>
    <col min="8728" max="8962" width="8.875" style="632"/>
    <col min="8963" max="8963" width="2.5" style="632" customWidth="1"/>
    <col min="8964" max="8964" width="2.375" style="632" customWidth="1"/>
    <col min="8965" max="8965" width="1.125" style="632" customWidth="1"/>
    <col min="8966" max="8966" width="22.625" style="632" customWidth="1"/>
    <col min="8967" max="8967" width="1.25" style="632" customWidth="1"/>
    <col min="8968" max="8969" width="11.75" style="632" customWidth="1"/>
    <col min="8970" max="8970" width="1.75" style="632" customWidth="1"/>
    <col min="8971" max="8971" width="6.875" style="632" customWidth="1"/>
    <col min="8972" max="8972" width="4.5" style="632" customWidth="1"/>
    <col min="8973" max="8973" width="3.625" style="632" customWidth="1"/>
    <col min="8974" max="8974" width="0.75" style="632" customWidth="1"/>
    <col min="8975" max="8975" width="3.375" style="632" customWidth="1"/>
    <col min="8976" max="8976" width="3.625" style="632" customWidth="1"/>
    <col min="8977" max="8977" width="3" style="632" customWidth="1"/>
    <col min="8978" max="8978" width="3.625" style="632" customWidth="1"/>
    <col min="8979" max="8979" width="3.125" style="632" customWidth="1"/>
    <col min="8980" max="8980" width="1.875" style="632" customWidth="1"/>
    <col min="8981" max="8982" width="2.25" style="632" customWidth="1"/>
    <col min="8983" max="8983" width="7.25" style="632" customWidth="1"/>
    <col min="8984" max="9218" width="8.875" style="632"/>
    <col min="9219" max="9219" width="2.5" style="632" customWidth="1"/>
    <col min="9220" max="9220" width="2.375" style="632" customWidth="1"/>
    <col min="9221" max="9221" width="1.125" style="632" customWidth="1"/>
    <col min="9222" max="9222" width="22.625" style="632" customWidth="1"/>
    <col min="9223" max="9223" width="1.25" style="632" customWidth="1"/>
    <col min="9224" max="9225" width="11.75" style="632" customWidth="1"/>
    <col min="9226" max="9226" width="1.75" style="632" customWidth="1"/>
    <col min="9227" max="9227" width="6.875" style="632" customWidth="1"/>
    <col min="9228" max="9228" width="4.5" style="632" customWidth="1"/>
    <col min="9229" max="9229" width="3.625" style="632" customWidth="1"/>
    <col min="9230" max="9230" width="0.75" style="632" customWidth="1"/>
    <col min="9231" max="9231" width="3.375" style="632" customWidth="1"/>
    <col min="9232" max="9232" width="3.625" style="632" customWidth="1"/>
    <col min="9233" max="9233" width="3" style="632" customWidth="1"/>
    <col min="9234" max="9234" width="3.625" style="632" customWidth="1"/>
    <col min="9235" max="9235" width="3.125" style="632" customWidth="1"/>
    <col min="9236" max="9236" width="1.875" style="632" customWidth="1"/>
    <col min="9237" max="9238" width="2.25" style="632" customWidth="1"/>
    <col min="9239" max="9239" width="7.25" style="632" customWidth="1"/>
    <col min="9240" max="9474" width="8.875" style="632"/>
    <col min="9475" max="9475" width="2.5" style="632" customWidth="1"/>
    <col min="9476" max="9476" width="2.375" style="632" customWidth="1"/>
    <col min="9477" max="9477" width="1.125" style="632" customWidth="1"/>
    <col min="9478" max="9478" width="22.625" style="632" customWidth="1"/>
    <col min="9479" max="9479" width="1.25" style="632" customWidth="1"/>
    <col min="9480" max="9481" width="11.75" style="632" customWidth="1"/>
    <col min="9482" max="9482" width="1.75" style="632" customWidth="1"/>
    <col min="9483" max="9483" width="6.875" style="632" customWidth="1"/>
    <col min="9484" max="9484" width="4.5" style="632" customWidth="1"/>
    <col min="9485" max="9485" width="3.625" style="632" customWidth="1"/>
    <col min="9486" max="9486" width="0.75" style="632" customWidth="1"/>
    <col min="9487" max="9487" width="3.375" style="632" customWidth="1"/>
    <col min="9488" max="9488" width="3.625" style="632" customWidth="1"/>
    <col min="9489" max="9489" width="3" style="632" customWidth="1"/>
    <col min="9490" max="9490" width="3.625" style="632" customWidth="1"/>
    <col min="9491" max="9491" width="3.125" style="632" customWidth="1"/>
    <col min="9492" max="9492" width="1.875" style="632" customWidth="1"/>
    <col min="9493" max="9494" width="2.25" style="632" customWidth="1"/>
    <col min="9495" max="9495" width="7.25" style="632" customWidth="1"/>
    <col min="9496" max="9730" width="8.875" style="632"/>
    <col min="9731" max="9731" width="2.5" style="632" customWidth="1"/>
    <col min="9732" max="9732" width="2.375" style="632" customWidth="1"/>
    <col min="9733" max="9733" width="1.125" style="632" customWidth="1"/>
    <col min="9734" max="9734" width="22.625" style="632" customWidth="1"/>
    <col min="9735" max="9735" width="1.25" style="632" customWidth="1"/>
    <col min="9736" max="9737" width="11.75" style="632" customWidth="1"/>
    <col min="9738" max="9738" width="1.75" style="632" customWidth="1"/>
    <col min="9739" max="9739" width="6.875" style="632" customWidth="1"/>
    <col min="9740" max="9740" width="4.5" style="632" customWidth="1"/>
    <col min="9741" max="9741" width="3.625" style="632" customWidth="1"/>
    <col min="9742" max="9742" width="0.75" style="632" customWidth="1"/>
    <col min="9743" max="9743" width="3.375" style="632" customWidth="1"/>
    <col min="9744" max="9744" width="3.625" style="632" customWidth="1"/>
    <col min="9745" max="9745" width="3" style="632" customWidth="1"/>
    <col min="9746" max="9746" width="3.625" style="632" customWidth="1"/>
    <col min="9747" max="9747" width="3.125" style="632" customWidth="1"/>
    <col min="9748" max="9748" width="1.875" style="632" customWidth="1"/>
    <col min="9749" max="9750" width="2.25" style="632" customWidth="1"/>
    <col min="9751" max="9751" width="7.25" style="632" customWidth="1"/>
    <col min="9752" max="9986" width="8.875" style="632"/>
    <col min="9987" max="9987" width="2.5" style="632" customWidth="1"/>
    <col min="9988" max="9988" width="2.375" style="632" customWidth="1"/>
    <col min="9989" max="9989" width="1.125" style="632" customWidth="1"/>
    <col min="9990" max="9990" width="22.625" style="632" customWidth="1"/>
    <col min="9991" max="9991" width="1.25" style="632" customWidth="1"/>
    <col min="9992" max="9993" width="11.75" style="632" customWidth="1"/>
    <col min="9994" max="9994" width="1.75" style="632" customWidth="1"/>
    <col min="9995" max="9995" width="6.875" style="632" customWidth="1"/>
    <col min="9996" max="9996" width="4.5" style="632" customWidth="1"/>
    <col min="9997" max="9997" width="3.625" style="632" customWidth="1"/>
    <col min="9998" max="9998" width="0.75" style="632" customWidth="1"/>
    <col min="9999" max="9999" width="3.375" style="632" customWidth="1"/>
    <col min="10000" max="10000" width="3.625" style="632" customWidth="1"/>
    <col min="10001" max="10001" width="3" style="632" customWidth="1"/>
    <col min="10002" max="10002" width="3.625" style="632" customWidth="1"/>
    <col min="10003" max="10003" width="3.125" style="632" customWidth="1"/>
    <col min="10004" max="10004" width="1.875" style="632" customWidth="1"/>
    <col min="10005" max="10006" width="2.25" style="632" customWidth="1"/>
    <col min="10007" max="10007" width="7.25" style="632" customWidth="1"/>
    <col min="10008" max="10242" width="8.875" style="632"/>
    <col min="10243" max="10243" width="2.5" style="632" customWidth="1"/>
    <col min="10244" max="10244" width="2.375" style="632" customWidth="1"/>
    <col min="10245" max="10245" width="1.125" style="632" customWidth="1"/>
    <col min="10246" max="10246" width="22.625" style="632" customWidth="1"/>
    <col min="10247" max="10247" width="1.25" style="632" customWidth="1"/>
    <col min="10248" max="10249" width="11.75" style="632" customWidth="1"/>
    <col min="10250" max="10250" width="1.75" style="632" customWidth="1"/>
    <col min="10251" max="10251" width="6.875" style="632" customWidth="1"/>
    <col min="10252" max="10252" width="4.5" style="632" customWidth="1"/>
    <col min="10253" max="10253" width="3.625" style="632" customWidth="1"/>
    <col min="10254" max="10254" width="0.75" style="632" customWidth="1"/>
    <col min="10255" max="10255" width="3.375" style="632" customWidth="1"/>
    <col min="10256" max="10256" width="3.625" style="632" customWidth="1"/>
    <col min="10257" max="10257" width="3" style="632" customWidth="1"/>
    <col min="10258" max="10258" width="3.625" style="632" customWidth="1"/>
    <col min="10259" max="10259" width="3.125" style="632" customWidth="1"/>
    <col min="10260" max="10260" width="1.875" style="632" customWidth="1"/>
    <col min="10261" max="10262" width="2.25" style="632" customWidth="1"/>
    <col min="10263" max="10263" width="7.25" style="632" customWidth="1"/>
    <col min="10264" max="10498" width="8.875" style="632"/>
    <col min="10499" max="10499" width="2.5" style="632" customWidth="1"/>
    <col min="10500" max="10500" width="2.375" style="632" customWidth="1"/>
    <col min="10501" max="10501" width="1.125" style="632" customWidth="1"/>
    <col min="10502" max="10502" width="22.625" style="632" customWidth="1"/>
    <col min="10503" max="10503" width="1.25" style="632" customWidth="1"/>
    <col min="10504" max="10505" width="11.75" style="632" customWidth="1"/>
    <col min="10506" max="10506" width="1.75" style="632" customWidth="1"/>
    <col min="10507" max="10507" width="6.875" style="632" customWidth="1"/>
    <col min="10508" max="10508" width="4.5" style="632" customWidth="1"/>
    <col min="10509" max="10509" width="3.625" style="632" customWidth="1"/>
    <col min="10510" max="10510" width="0.75" style="632" customWidth="1"/>
    <col min="10511" max="10511" width="3.375" style="632" customWidth="1"/>
    <col min="10512" max="10512" width="3.625" style="632" customWidth="1"/>
    <col min="10513" max="10513" width="3" style="632" customWidth="1"/>
    <col min="10514" max="10514" width="3.625" style="632" customWidth="1"/>
    <col min="10515" max="10515" width="3.125" style="632" customWidth="1"/>
    <col min="10516" max="10516" width="1.875" style="632" customWidth="1"/>
    <col min="10517" max="10518" width="2.25" style="632" customWidth="1"/>
    <col min="10519" max="10519" width="7.25" style="632" customWidth="1"/>
    <col min="10520" max="10754" width="8.875" style="632"/>
    <col min="10755" max="10755" width="2.5" style="632" customWidth="1"/>
    <col min="10756" max="10756" width="2.375" style="632" customWidth="1"/>
    <col min="10757" max="10757" width="1.125" style="632" customWidth="1"/>
    <col min="10758" max="10758" width="22.625" style="632" customWidth="1"/>
    <col min="10759" max="10759" width="1.25" style="632" customWidth="1"/>
    <col min="10760" max="10761" width="11.75" style="632" customWidth="1"/>
    <col min="10762" max="10762" width="1.75" style="632" customWidth="1"/>
    <col min="10763" max="10763" width="6.875" style="632" customWidth="1"/>
    <col min="10764" max="10764" width="4.5" style="632" customWidth="1"/>
    <col min="10765" max="10765" width="3.625" style="632" customWidth="1"/>
    <col min="10766" max="10766" width="0.75" style="632" customWidth="1"/>
    <col min="10767" max="10767" width="3.375" style="632" customWidth="1"/>
    <col min="10768" max="10768" width="3.625" style="632" customWidth="1"/>
    <col min="10769" max="10769" width="3" style="632" customWidth="1"/>
    <col min="10770" max="10770" width="3.625" style="632" customWidth="1"/>
    <col min="10771" max="10771" width="3.125" style="632" customWidth="1"/>
    <col min="10772" max="10772" width="1.875" style="632" customWidth="1"/>
    <col min="10773" max="10774" width="2.25" style="632" customWidth="1"/>
    <col min="10775" max="10775" width="7.25" style="632" customWidth="1"/>
    <col min="10776" max="11010" width="8.875" style="632"/>
    <col min="11011" max="11011" width="2.5" style="632" customWidth="1"/>
    <col min="11012" max="11012" width="2.375" style="632" customWidth="1"/>
    <col min="11013" max="11013" width="1.125" style="632" customWidth="1"/>
    <col min="11014" max="11014" width="22.625" style="632" customWidth="1"/>
    <col min="11015" max="11015" width="1.25" style="632" customWidth="1"/>
    <col min="11016" max="11017" width="11.75" style="632" customWidth="1"/>
    <col min="11018" max="11018" width="1.75" style="632" customWidth="1"/>
    <col min="11019" max="11019" width="6.875" style="632" customWidth="1"/>
    <col min="11020" max="11020" width="4.5" style="632" customWidth="1"/>
    <col min="11021" max="11021" width="3.625" style="632" customWidth="1"/>
    <col min="11022" max="11022" width="0.75" style="632" customWidth="1"/>
    <col min="11023" max="11023" width="3.375" style="632" customWidth="1"/>
    <col min="11024" max="11024" width="3.625" style="632" customWidth="1"/>
    <col min="11025" max="11025" width="3" style="632" customWidth="1"/>
    <col min="11026" max="11026" width="3.625" style="632" customWidth="1"/>
    <col min="11027" max="11027" width="3.125" style="632" customWidth="1"/>
    <col min="11028" max="11028" width="1.875" style="632" customWidth="1"/>
    <col min="11029" max="11030" width="2.25" style="632" customWidth="1"/>
    <col min="11031" max="11031" width="7.25" style="632" customWidth="1"/>
    <col min="11032" max="11266" width="8.875" style="632"/>
    <col min="11267" max="11267" width="2.5" style="632" customWidth="1"/>
    <col min="11268" max="11268" width="2.375" style="632" customWidth="1"/>
    <col min="11269" max="11269" width="1.125" style="632" customWidth="1"/>
    <col min="11270" max="11270" width="22.625" style="632" customWidth="1"/>
    <col min="11271" max="11271" width="1.25" style="632" customWidth="1"/>
    <col min="11272" max="11273" width="11.75" style="632" customWidth="1"/>
    <col min="11274" max="11274" width="1.75" style="632" customWidth="1"/>
    <col min="11275" max="11275" width="6.875" style="632" customWidth="1"/>
    <col min="11276" max="11276" width="4.5" style="632" customWidth="1"/>
    <col min="11277" max="11277" width="3.625" style="632" customWidth="1"/>
    <col min="11278" max="11278" width="0.75" style="632" customWidth="1"/>
    <col min="11279" max="11279" width="3.375" style="632" customWidth="1"/>
    <col min="11280" max="11280" width="3.625" style="632" customWidth="1"/>
    <col min="11281" max="11281" width="3" style="632" customWidth="1"/>
    <col min="11282" max="11282" width="3.625" style="632" customWidth="1"/>
    <col min="11283" max="11283" width="3.125" style="632" customWidth="1"/>
    <col min="11284" max="11284" width="1.875" style="632" customWidth="1"/>
    <col min="11285" max="11286" width="2.25" style="632" customWidth="1"/>
    <col min="11287" max="11287" width="7.25" style="632" customWidth="1"/>
    <col min="11288" max="11522" width="8.875" style="632"/>
    <col min="11523" max="11523" width="2.5" style="632" customWidth="1"/>
    <col min="11524" max="11524" width="2.375" style="632" customWidth="1"/>
    <col min="11525" max="11525" width="1.125" style="632" customWidth="1"/>
    <col min="11526" max="11526" width="22.625" style="632" customWidth="1"/>
    <col min="11527" max="11527" width="1.25" style="632" customWidth="1"/>
    <col min="11528" max="11529" width="11.75" style="632" customWidth="1"/>
    <col min="11530" max="11530" width="1.75" style="632" customWidth="1"/>
    <col min="11531" max="11531" width="6.875" style="632" customWidth="1"/>
    <col min="11532" max="11532" width="4.5" style="632" customWidth="1"/>
    <col min="11533" max="11533" width="3.625" style="632" customWidth="1"/>
    <col min="11534" max="11534" width="0.75" style="632" customWidth="1"/>
    <col min="11535" max="11535" width="3.375" style="632" customWidth="1"/>
    <col min="11536" max="11536" width="3.625" style="632" customWidth="1"/>
    <col min="11537" max="11537" width="3" style="632" customWidth="1"/>
    <col min="11538" max="11538" width="3.625" style="632" customWidth="1"/>
    <col min="11539" max="11539" width="3.125" style="632" customWidth="1"/>
    <col min="11540" max="11540" width="1.875" style="632" customWidth="1"/>
    <col min="11541" max="11542" width="2.25" style="632" customWidth="1"/>
    <col min="11543" max="11543" width="7.25" style="632" customWidth="1"/>
    <col min="11544" max="11778" width="8.875" style="632"/>
    <col min="11779" max="11779" width="2.5" style="632" customWidth="1"/>
    <col min="11780" max="11780" width="2.375" style="632" customWidth="1"/>
    <col min="11781" max="11781" width="1.125" style="632" customWidth="1"/>
    <col min="11782" max="11782" width="22.625" style="632" customWidth="1"/>
    <col min="11783" max="11783" width="1.25" style="632" customWidth="1"/>
    <col min="11784" max="11785" width="11.75" style="632" customWidth="1"/>
    <col min="11786" max="11786" width="1.75" style="632" customWidth="1"/>
    <col min="11787" max="11787" width="6.875" style="632" customWidth="1"/>
    <col min="11788" max="11788" width="4.5" style="632" customWidth="1"/>
    <col min="11789" max="11789" width="3.625" style="632" customWidth="1"/>
    <col min="11790" max="11790" width="0.75" style="632" customWidth="1"/>
    <col min="11791" max="11791" width="3.375" style="632" customWidth="1"/>
    <col min="11792" max="11792" width="3.625" style="632" customWidth="1"/>
    <col min="11793" max="11793" width="3" style="632" customWidth="1"/>
    <col min="11794" max="11794" width="3.625" style="632" customWidth="1"/>
    <col min="11795" max="11795" width="3.125" style="632" customWidth="1"/>
    <col min="11796" max="11796" width="1.875" style="632" customWidth="1"/>
    <col min="11797" max="11798" width="2.25" style="632" customWidth="1"/>
    <col min="11799" max="11799" width="7.25" style="632" customWidth="1"/>
    <col min="11800" max="12034" width="8.875" style="632"/>
    <col min="12035" max="12035" width="2.5" style="632" customWidth="1"/>
    <col min="12036" max="12036" width="2.375" style="632" customWidth="1"/>
    <col min="12037" max="12037" width="1.125" style="632" customWidth="1"/>
    <col min="12038" max="12038" width="22.625" style="632" customWidth="1"/>
    <col min="12039" max="12039" width="1.25" style="632" customWidth="1"/>
    <col min="12040" max="12041" width="11.75" style="632" customWidth="1"/>
    <col min="12042" max="12042" width="1.75" style="632" customWidth="1"/>
    <col min="12043" max="12043" width="6.875" style="632" customWidth="1"/>
    <col min="12044" max="12044" width="4.5" style="632" customWidth="1"/>
    <col min="12045" max="12045" width="3.625" style="632" customWidth="1"/>
    <col min="12046" max="12046" width="0.75" style="632" customWidth="1"/>
    <col min="12047" max="12047" width="3.375" style="632" customWidth="1"/>
    <col min="12048" max="12048" width="3.625" style="632" customWidth="1"/>
    <col min="12049" max="12049" width="3" style="632" customWidth="1"/>
    <col min="12050" max="12050" width="3.625" style="632" customWidth="1"/>
    <col min="12051" max="12051" width="3.125" style="632" customWidth="1"/>
    <col min="12052" max="12052" width="1.875" style="632" customWidth="1"/>
    <col min="12053" max="12054" width="2.25" style="632" customWidth="1"/>
    <col min="12055" max="12055" width="7.25" style="632" customWidth="1"/>
    <col min="12056" max="12290" width="8.875" style="632"/>
    <col min="12291" max="12291" width="2.5" style="632" customWidth="1"/>
    <col min="12292" max="12292" width="2.375" style="632" customWidth="1"/>
    <col min="12293" max="12293" width="1.125" style="632" customWidth="1"/>
    <col min="12294" max="12294" width="22.625" style="632" customWidth="1"/>
    <col min="12295" max="12295" width="1.25" style="632" customWidth="1"/>
    <col min="12296" max="12297" width="11.75" style="632" customWidth="1"/>
    <col min="12298" max="12298" width="1.75" style="632" customWidth="1"/>
    <col min="12299" max="12299" width="6.875" style="632" customWidth="1"/>
    <col min="12300" max="12300" width="4.5" style="632" customWidth="1"/>
    <col min="12301" max="12301" width="3.625" style="632" customWidth="1"/>
    <col min="12302" max="12302" width="0.75" style="632" customWidth="1"/>
    <col min="12303" max="12303" width="3.375" style="632" customWidth="1"/>
    <col min="12304" max="12304" width="3.625" style="632" customWidth="1"/>
    <col min="12305" max="12305" width="3" style="632" customWidth="1"/>
    <col min="12306" max="12306" width="3.625" style="632" customWidth="1"/>
    <col min="12307" max="12307" width="3.125" style="632" customWidth="1"/>
    <col min="12308" max="12308" width="1.875" style="632" customWidth="1"/>
    <col min="12309" max="12310" width="2.25" style="632" customWidth="1"/>
    <col min="12311" max="12311" width="7.25" style="632" customWidth="1"/>
    <col min="12312" max="12546" width="8.875" style="632"/>
    <col min="12547" max="12547" width="2.5" style="632" customWidth="1"/>
    <col min="12548" max="12548" width="2.375" style="632" customWidth="1"/>
    <col min="12549" max="12549" width="1.125" style="632" customWidth="1"/>
    <col min="12550" max="12550" width="22.625" style="632" customWidth="1"/>
    <col min="12551" max="12551" width="1.25" style="632" customWidth="1"/>
    <col min="12552" max="12553" width="11.75" style="632" customWidth="1"/>
    <col min="12554" max="12554" width="1.75" style="632" customWidth="1"/>
    <col min="12555" max="12555" width="6.875" style="632" customWidth="1"/>
    <col min="12556" max="12556" width="4.5" style="632" customWidth="1"/>
    <col min="12557" max="12557" width="3.625" style="632" customWidth="1"/>
    <col min="12558" max="12558" width="0.75" style="632" customWidth="1"/>
    <col min="12559" max="12559" width="3.375" style="632" customWidth="1"/>
    <col min="12560" max="12560" width="3.625" style="632" customWidth="1"/>
    <col min="12561" max="12561" width="3" style="632" customWidth="1"/>
    <col min="12562" max="12562" width="3.625" style="632" customWidth="1"/>
    <col min="12563" max="12563" width="3.125" style="632" customWidth="1"/>
    <col min="12564" max="12564" width="1.875" style="632" customWidth="1"/>
    <col min="12565" max="12566" width="2.25" style="632" customWidth="1"/>
    <col min="12567" max="12567" width="7.25" style="632" customWidth="1"/>
    <col min="12568" max="12802" width="8.875" style="632"/>
    <col min="12803" max="12803" width="2.5" style="632" customWidth="1"/>
    <col min="12804" max="12804" width="2.375" style="632" customWidth="1"/>
    <col min="12805" max="12805" width="1.125" style="632" customWidth="1"/>
    <col min="12806" max="12806" width="22.625" style="632" customWidth="1"/>
    <col min="12807" max="12807" width="1.25" style="632" customWidth="1"/>
    <col min="12808" max="12809" width="11.75" style="632" customWidth="1"/>
    <col min="12810" max="12810" width="1.75" style="632" customWidth="1"/>
    <col min="12811" max="12811" width="6.875" style="632" customWidth="1"/>
    <col min="12812" max="12812" width="4.5" style="632" customWidth="1"/>
    <col min="12813" max="12813" width="3.625" style="632" customWidth="1"/>
    <col min="12814" max="12814" width="0.75" style="632" customWidth="1"/>
    <col min="12815" max="12815" width="3.375" style="632" customWidth="1"/>
    <col min="12816" max="12816" width="3.625" style="632" customWidth="1"/>
    <col min="12817" max="12817" width="3" style="632" customWidth="1"/>
    <col min="12818" max="12818" width="3.625" style="632" customWidth="1"/>
    <col min="12819" max="12819" width="3.125" style="632" customWidth="1"/>
    <col min="12820" max="12820" width="1.875" style="632" customWidth="1"/>
    <col min="12821" max="12822" width="2.25" style="632" customWidth="1"/>
    <col min="12823" max="12823" width="7.25" style="632" customWidth="1"/>
    <col min="12824" max="13058" width="8.875" style="632"/>
    <col min="13059" max="13059" width="2.5" style="632" customWidth="1"/>
    <col min="13060" max="13060" width="2.375" style="632" customWidth="1"/>
    <col min="13061" max="13061" width="1.125" style="632" customWidth="1"/>
    <col min="13062" max="13062" width="22.625" style="632" customWidth="1"/>
    <col min="13063" max="13063" width="1.25" style="632" customWidth="1"/>
    <col min="13064" max="13065" width="11.75" style="632" customWidth="1"/>
    <col min="13066" max="13066" width="1.75" style="632" customWidth="1"/>
    <col min="13067" max="13067" width="6.875" style="632" customWidth="1"/>
    <col min="13068" max="13068" width="4.5" style="632" customWidth="1"/>
    <col min="13069" max="13069" width="3.625" style="632" customWidth="1"/>
    <col min="13070" max="13070" width="0.75" style="632" customWidth="1"/>
    <col min="13071" max="13071" width="3.375" style="632" customWidth="1"/>
    <col min="13072" max="13072" width="3.625" style="632" customWidth="1"/>
    <col min="13073" max="13073" width="3" style="632" customWidth="1"/>
    <col min="13074" max="13074" width="3.625" style="632" customWidth="1"/>
    <col min="13075" max="13075" width="3.125" style="632" customWidth="1"/>
    <col min="13076" max="13076" width="1.875" style="632" customWidth="1"/>
    <col min="13077" max="13078" width="2.25" style="632" customWidth="1"/>
    <col min="13079" max="13079" width="7.25" style="632" customWidth="1"/>
    <col min="13080" max="13314" width="8.875" style="632"/>
    <col min="13315" max="13315" width="2.5" style="632" customWidth="1"/>
    <col min="13316" max="13316" width="2.375" style="632" customWidth="1"/>
    <col min="13317" max="13317" width="1.125" style="632" customWidth="1"/>
    <col min="13318" max="13318" width="22.625" style="632" customWidth="1"/>
    <col min="13319" max="13319" width="1.25" style="632" customWidth="1"/>
    <col min="13320" max="13321" width="11.75" style="632" customWidth="1"/>
    <col min="13322" max="13322" width="1.75" style="632" customWidth="1"/>
    <col min="13323" max="13323" width="6.875" style="632" customWidth="1"/>
    <col min="13324" max="13324" width="4.5" style="632" customWidth="1"/>
    <col min="13325" max="13325" width="3.625" style="632" customWidth="1"/>
    <col min="13326" max="13326" width="0.75" style="632" customWidth="1"/>
    <col min="13327" max="13327" width="3.375" style="632" customWidth="1"/>
    <col min="13328" max="13328" width="3.625" style="632" customWidth="1"/>
    <col min="13329" max="13329" width="3" style="632" customWidth="1"/>
    <col min="13330" max="13330" width="3.625" style="632" customWidth="1"/>
    <col min="13331" max="13331" width="3.125" style="632" customWidth="1"/>
    <col min="13332" max="13332" width="1.875" style="632" customWidth="1"/>
    <col min="13333" max="13334" width="2.25" style="632" customWidth="1"/>
    <col min="13335" max="13335" width="7.25" style="632" customWidth="1"/>
    <col min="13336" max="13570" width="8.875" style="632"/>
    <col min="13571" max="13571" width="2.5" style="632" customWidth="1"/>
    <col min="13572" max="13572" width="2.375" style="632" customWidth="1"/>
    <col min="13573" max="13573" width="1.125" style="632" customWidth="1"/>
    <col min="13574" max="13574" width="22.625" style="632" customWidth="1"/>
    <col min="13575" max="13575" width="1.25" style="632" customWidth="1"/>
    <col min="13576" max="13577" width="11.75" style="632" customWidth="1"/>
    <col min="13578" max="13578" width="1.75" style="632" customWidth="1"/>
    <col min="13579" max="13579" width="6.875" style="632" customWidth="1"/>
    <col min="13580" max="13580" width="4.5" style="632" customWidth="1"/>
    <col min="13581" max="13581" width="3.625" style="632" customWidth="1"/>
    <col min="13582" max="13582" width="0.75" style="632" customWidth="1"/>
    <col min="13583" max="13583" width="3.375" style="632" customWidth="1"/>
    <col min="13584" max="13584" width="3.625" style="632" customWidth="1"/>
    <col min="13585" max="13585" width="3" style="632" customWidth="1"/>
    <col min="13586" max="13586" width="3.625" style="632" customWidth="1"/>
    <col min="13587" max="13587" width="3.125" style="632" customWidth="1"/>
    <col min="13588" max="13588" width="1.875" style="632" customWidth="1"/>
    <col min="13589" max="13590" width="2.25" style="632" customWidth="1"/>
    <col min="13591" max="13591" width="7.25" style="632" customWidth="1"/>
    <col min="13592" max="13826" width="8.875" style="632"/>
    <col min="13827" max="13827" width="2.5" style="632" customWidth="1"/>
    <col min="13828" max="13828" width="2.375" style="632" customWidth="1"/>
    <col min="13829" max="13829" width="1.125" style="632" customWidth="1"/>
    <col min="13830" max="13830" width="22.625" style="632" customWidth="1"/>
    <col min="13831" max="13831" width="1.25" style="632" customWidth="1"/>
    <col min="13832" max="13833" width="11.75" style="632" customWidth="1"/>
    <col min="13834" max="13834" width="1.75" style="632" customWidth="1"/>
    <col min="13835" max="13835" width="6.875" style="632" customWidth="1"/>
    <col min="13836" max="13836" width="4.5" style="632" customWidth="1"/>
    <col min="13837" max="13837" width="3.625" style="632" customWidth="1"/>
    <col min="13838" max="13838" width="0.75" style="632" customWidth="1"/>
    <col min="13839" max="13839" width="3.375" style="632" customWidth="1"/>
    <col min="13840" max="13840" width="3.625" style="632" customWidth="1"/>
    <col min="13841" max="13841" width="3" style="632" customWidth="1"/>
    <col min="13842" max="13842" width="3.625" style="632" customWidth="1"/>
    <col min="13843" max="13843" width="3.125" style="632" customWidth="1"/>
    <col min="13844" max="13844" width="1.875" style="632" customWidth="1"/>
    <col min="13845" max="13846" width="2.25" style="632" customWidth="1"/>
    <col min="13847" max="13847" width="7.25" style="632" customWidth="1"/>
    <col min="13848" max="14082" width="8.875" style="632"/>
    <col min="14083" max="14083" width="2.5" style="632" customWidth="1"/>
    <col min="14084" max="14084" width="2.375" style="632" customWidth="1"/>
    <col min="14085" max="14085" width="1.125" style="632" customWidth="1"/>
    <col min="14086" max="14086" width="22.625" style="632" customWidth="1"/>
    <col min="14087" max="14087" width="1.25" style="632" customWidth="1"/>
    <col min="14088" max="14089" width="11.75" style="632" customWidth="1"/>
    <col min="14090" max="14090" width="1.75" style="632" customWidth="1"/>
    <col min="14091" max="14091" width="6.875" style="632" customWidth="1"/>
    <col min="14092" max="14092" width="4.5" style="632" customWidth="1"/>
    <col min="14093" max="14093" width="3.625" style="632" customWidth="1"/>
    <col min="14094" max="14094" width="0.75" style="632" customWidth="1"/>
    <col min="14095" max="14095" width="3.375" style="632" customWidth="1"/>
    <col min="14096" max="14096" width="3.625" style="632" customWidth="1"/>
    <col min="14097" max="14097" width="3" style="632" customWidth="1"/>
    <col min="14098" max="14098" width="3.625" style="632" customWidth="1"/>
    <col min="14099" max="14099" width="3.125" style="632" customWidth="1"/>
    <col min="14100" max="14100" width="1.875" style="632" customWidth="1"/>
    <col min="14101" max="14102" width="2.25" style="632" customWidth="1"/>
    <col min="14103" max="14103" width="7.25" style="632" customWidth="1"/>
    <col min="14104" max="14338" width="8.875" style="632"/>
    <col min="14339" max="14339" width="2.5" style="632" customWidth="1"/>
    <col min="14340" max="14340" width="2.375" style="632" customWidth="1"/>
    <col min="14341" max="14341" width="1.125" style="632" customWidth="1"/>
    <col min="14342" max="14342" width="22.625" style="632" customWidth="1"/>
    <col min="14343" max="14343" width="1.25" style="632" customWidth="1"/>
    <col min="14344" max="14345" width="11.75" style="632" customWidth="1"/>
    <col min="14346" max="14346" width="1.75" style="632" customWidth="1"/>
    <col min="14347" max="14347" width="6.875" style="632" customWidth="1"/>
    <col min="14348" max="14348" width="4.5" style="632" customWidth="1"/>
    <col min="14349" max="14349" width="3.625" style="632" customWidth="1"/>
    <col min="14350" max="14350" width="0.75" style="632" customWidth="1"/>
    <col min="14351" max="14351" width="3.375" style="632" customWidth="1"/>
    <col min="14352" max="14352" width="3.625" style="632" customWidth="1"/>
    <col min="14353" max="14353" width="3" style="632" customWidth="1"/>
    <col min="14354" max="14354" width="3.625" style="632" customWidth="1"/>
    <col min="14355" max="14355" width="3.125" style="632" customWidth="1"/>
    <col min="14356" max="14356" width="1.875" style="632" customWidth="1"/>
    <col min="14357" max="14358" width="2.25" style="632" customWidth="1"/>
    <col min="14359" max="14359" width="7.25" style="632" customWidth="1"/>
    <col min="14360" max="14594" width="8.875" style="632"/>
    <col min="14595" max="14595" width="2.5" style="632" customWidth="1"/>
    <col min="14596" max="14596" width="2.375" style="632" customWidth="1"/>
    <col min="14597" max="14597" width="1.125" style="632" customWidth="1"/>
    <col min="14598" max="14598" width="22.625" style="632" customWidth="1"/>
    <col min="14599" max="14599" width="1.25" style="632" customWidth="1"/>
    <col min="14600" max="14601" width="11.75" style="632" customWidth="1"/>
    <col min="14602" max="14602" width="1.75" style="632" customWidth="1"/>
    <col min="14603" max="14603" width="6.875" style="632" customWidth="1"/>
    <col min="14604" max="14604" width="4.5" style="632" customWidth="1"/>
    <col min="14605" max="14605" width="3.625" style="632" customWidth="1"/>
    <col min="14606" max="14606" width="0.75" style="632" customWidth="1"/>
    <col min="14607" max="14607" width="3.375" style="632" customWidth="1"/>
    <col min="14608" max="14608" width="3.625" style="632" customWidth="1"/>
    <col min="14609" max="14609" width="3" style="632" customWidth="1"/>
    <col min="14610" max="14610" width="3.625" style="632" customWidth="1"/>
    <col min="14611" max="14611" width="3.125" style="632" customWidth="1"/>
    <col min="14612" max="14612" width="1.875" style="632" customWidth="1"/>
    <col min="14613" max="14614" width="2.25" style="632" customWidth="1"/>
    <col min="14615" max="14615" width="7.25" style="632" customWidth="1"/>
    <col min="14616" max="14850" width="8.875" style="632"/>
    <col min="14851" max="14851" width="2.5" style="632" customWidth="1"/>
    <col min="14852" max="14852" width="2.375" style="632" customWidth="1"/>
    <col min="14853" max="14853" width="1.125" style="632" customWidth="1"/>
    <col min="14854" max="14854" width="22.625" style="632" customWidth="1"/>
    <col min="14855" max="14855" width="1.25" style="632" customWidth="1"/>
    <col min="14856" max="14857" width="11.75" style="632" customWidth="1"/>
    <col min="14858" max="14858" width="1.75" style="632" customWidth="1"/>
    <col min="14859" max="14859" width="6.875" style="632" customWidth="1"/>
    <col min="14860" max="14860" width="4.5" style="632" customWidth="1"/>
    <col min="14861" max="14861" width="3.625" style="632" customWidth="1"/>
    <col min="14862" max="14862" width="0.75" style="632" customWidth="1"/>
    <col min="14863" max="14863" width="3.375" style="632" customWidth="1"/>
    <col min="14864" max="14864" width="3.625" style="632" customWidth="1"/>
    <col min="14865" max="14865" width="3" style="632" customWidth="1"/>
    <col min="14866" max="14866" width="3.625" style="632" customWidth="1"/>
    <col min="14867" max="14867" width="3.125" style="632" customWidth="1"/>
    <col min="14868" max="14868" width="1.875" style="632" customWidth="1"/>
    <col min="14869" max="14870" width="2.25" style="632" customWidth="1"/>
    <col min="14871" max="14871" width="7.25" style="632" customWidth="1"/>
    <col min="14872" max="15106" width="8.875" style="632"/>
    <col min="15107" max="15107" width="2.5" style="632" customWidth="1"/>
    <col min="15108" max="15108" width="2.375" style="632" customWidth="1"/>
    <col min="15109" max="15109" width="1.125" style="632" customWidth="1"/>
    <col min="15110" max="15110" width="22.625" style="632" customWidth="1"/>
    <col min="15111" max="15111" width="1.25" style="632" customWidth="1"/>
    <col min="15112" max="15113" width="11.75" style="632" customWidth="1"/>
    <col min="15114" max="15114" width="1.75" style="632" customWidth="1"/>
    <col min="15115" max="15115" width="6.875" style="632" customWidth="1"/>
    <col min="15116" max="15116" width="4.5" style="632" customWidth="1"/>
    <col min="15117" max="15117" width="3.625" style="632" customWidth="1"/>
    <col min="15118" max="15118" width="0.75" style="632" customWidth="1"/>
    <col min="15119" max="15119" width="3.375" style="632" customWidth="1"/>
    <col min="15120" max="15120" width="3.625" style="632" customWidth="1"/>
    <col min="15121" max="15121" width="3" style="632" customWidth="1"/>
    <col min="15122" max="15122" width="3.625" style="632" customWidth="1"/>
    <col min="15123" max="15123" width="3.125" style="632" customWidth="1"/>
    <col min="15124" max="15124" width="1.875" style="632" customWidth="1"/>
    <col min="15125" max="15126" width="2.25" style="632" customWidth="1"/>
    <col min="15127" max="15127" width="7.25" style="632" customWidth="1"/>
    <col min="15128" max="15362" width="8.875" style="632"/>
    <col min="15363" max="15363" width="2.5" style="632" customWidth="1"/>
    <col min="15364" max="15364" width="2.375" style="632" customWidth="1"/>
    <col min="15365" max="15365" width="1.125" style="632" customWidth="1"/>
    <col min="15366" max="15366" width="22.625" style="632" customWidth="1"/>
    <col min="15367" max="15367" width="1.25" style="632" customWidth="1"/>
    <col min="15368" max="15369" width="11.75" style="632" customWidth="1"/>
    <col min="15370" max="15370" width="1.75" style="632" customWidth="1"/>
    <col min="15371" max="15371" width="6.875" style="632" customWidth="1"/>
    <col min="15372" max="15372" width="4.5" style="632" customWidth="1"/>
    <col min="15373" max="15373" width="3.625" style="632" customWidth="1"/>
    <col min="15374" max="15374" width="0.75" style="632" customWidth="1"/>
    <col min="15375" max="15375" width="3.375" style="632" customWidth="1"/>
    <col min="15376" max="15376" width="3.625" style="632" customWidth="1"/>
    <col min="15377" max="15377" width="3" style="632" customWidth="1"/>
    <col min="15378" max="15378" width="3.625" style="632" customWidth="1"/>
    <col min="15379" max="15379" width="3.125" style="632" customWidth="1"/>
    <col min="15380" max="15380" width="1.875" style="632" customWidth="1"/>
    <col min="15381" max="15382" width="2.25" style="632" customWidth="1"/>
    <col min="15383" max="15383" width="7.25" style="632" customWidth="1"/>
    <col min="15384" max="15618" width="8.875" style="632"/>
    <col min="15619" max="15619" width="2.5" style="632" customWidth="1"/>
    <col min="15620" max="15620" width="2.375" style="632" customWidth="1"/>
    <col min="15621" max="15621" width="1.125" style="632" customWidth="1"/>
    <col min="15622" max="15622" width="22.625" style="632" customWidth="1"/>
    <col min="15623" max="15623" width="1.25" style="632" customWidth="1"/>
    <col min="15624" max="15625" width="11.75" style="632" customWidth="1"/>
    <col min="15626" max="15626" width="1.75" style="632" customWidth="1"/>
    <col min="15627" max="15627" width="6.875" style="632" customWidth="1"/>
    <col min="15628" max="15628" width="4.5" style="632" customWidth="1"/>
    <col min="15629" max="15629" width="3.625" style="632" customWidth="1"/>
    <col min="15630" max="15630" width="0.75" style="632" customWidth="1"/>
    <col min="15631" max="15631" width="3.375" style="632" customWidth="1"/>
    <col min="15632" max="15632" width="3.625" style="632" customWidth="1"/>
    <col min="15633" max="15633" width="3" style="632" customWidth="1"/>
    <col min="15634" max="15634" width="3.625" style="632" customWidth="1"/>
    <col min="15635" max="15635" width="3.125" style="632" customWidth="1"/>
    <col min="15636" max="15636" width="1.875" style="632" customWidth="1"/>
    <col min="15637" max="15638" width="2.25" style="632" customWidth="1"/>
    <col min="15639" max="15639" width="7.25" style="632" customWidth="1"/>
    <col min="15640" max="15874" width="8.875" style="632"/>
    <col min="15875" max="15875" width="2.5" style="632" customWidth="1"/>
    <col min="15876" max="15876" width="2.375" style="632" customWidth="1"/>
    <col min="15877" max="15877" width="1.125" style="632" customWidth="1"/>
    <col min="15878" max="15878" width="22.625" style="632" customWidth="1"/>
    <col min="15879" max="15879" width="1.25" style="632" customWidth="1"/>
    <col min="15880" max="15881" width="11.75" style="632" customWidth="1"/>
    <col min="15882" max="15882" width="1.75" style="632" customWidth="1"/>
    <col min="15883" max="15883" width="6.875" style="632" customWidth="1"/>
    <col min="15884" max="15884" width="4.5" style="632" customWidth="1"/>
    <col min="15885" max="15885" width="3.625" style="632" customWidth="1"/>
    <col min="15886" max="15886" width="0.75" style="632" customWidth="1"/>
    <col min="15887" max="15887" width="3.375" style="632" customWidth="1"/>
    <col min="15888" max="15888" width="3.625" style="632" customWidth="1"/>
    <col min="15889" max="15889" width="3" style="632" customWidth="1"/>
    <col min="15890" max="15890" width="3.625" style="632" customWidth="1"/>
    <col min="15891" max="15891" width="3.125" style="632" customWidth="1"/>
    <col min="15892" max="15892" width="1.875" style="632" customWidth="1"/>
    <col min="15893" max="15894" width="2.25" style="632" customWidth="1"/>
    <col min="15895" max="15895" width="7.25" style="632" customWidth="1"/>
    <col min="15896" max="16130" width="8.875" style="632"/>
    <col min="16131" max="16131" width="2.5" style="632" customWidth="1"/>
    <col min="16132" max="16132" width="2.375" style="632" customWidth="1"/>
    <col min="16133" max="16133" width="1.125" style="632" customWidth="1"/>
    <col min="16134" max="16134" width="22.625" style="632" customWidth="1"/>
    <col min="16135" max="16135" width="1.25" style="632" customWidth="1"/>
    <col min="16136" max="16137" width="11.75" style="632" customWidth="1"/>
    <col min="16138" max="16138" width="1.75" style="632" customWidth="1"/>
    <col min="16139" max="16139" width="6.875" style="632" customWidth="1"/>
    <col min="16140" max="16140" width="4.5" style="632" customWidth="1"/>
    <col min="16141" max="16141" width="3.625" style="632" customWidth="1"/>
    <col min="16142" max="16142" width="0.75" style="632" customWidth="1"/>
    <col min="16143" max="16143" width="3.375" style="632" customWidth="1"/>
    <col min="16144" max="16144" width="3.625" style="632" customWidth="1"/>
    <col min="16145" max="16145" width="3" style="632" customWidth="1"/>
    <col min="16146" max="16146" width="3.625" style="632" customWidth="1"/>
    <col min="16147" max="16147" width="3.125" style="632" customWidth="1"/>
    <col min="16148" max="16148" width="1.875" style="632" customWidth="1"/>
    <col min="16149" max="16150" width="2.25" style="632" customWidth="1"/>
    <col min="16151" max="16151" width="7.25" style="632" customWidth="1"/>
    <col min="16152" max="16351" width="8.875" style="632"/>
    <col min="16352" max="16384" width="8.875" style="632" customWidth="1"/>
  </cols>
  <sheetData>
    <row r="1" spans="2:78" ht="20.25" customHeight="1">
      <c r="B1" s="631" t="s">
        <v>2456</v>
      </c>
    </row>
    <row r="2" spans="2:78" ht="12" customHeight="1">
      <c r="S2" s="634"/>
      <c r="T2" s="634"/>
      <c r="X2" s="634"/>
      <c r="AB2" s="669"/>
    </row>
    <row r="3" spans="2:78">
      <c r="Q3" s="636"/>
      <c r="R3" s="1058"/>
      <c r="S3" s="1059"/>
      <c r="T3" s="635" t="s">
        <v>2170</v>
      </c>
      <c r="U3" s="316"/>
      <c r="V3" s="635" t="s">
        <v>2171</v>
      </c>
      <c r="W3" s="316"/>
      <c r="X3" s="635" t="s">
        <v>2172</v>
      </c>
      <c r="BX3" s="1" t="s">
        <v>3035</v>
      </c>
      <c r="BY3" s="1">
        <v>1</v>
      </c>
      <c r="BZ3" s="1">
        <v>1</v>
      </c>
    </row>
    <row r="4" spans="2:78">
      <c r="Q4" s="636"/>
      <c r="R4" s="636"/>
      <c r="S4" s="635"/>
      <c r="T4" s="635"/>
      <c r="U4" s="635"/>
      <c r="V4" s="635"/>
      <c r="W4" s="635"/>
      <c r="X4" s="635"/>
      <c r="BX4" s="1" t="s">
        <v>3036</v>
      </c>
      <c r="BY4" s="1">
        <v>2</v>
      </c>
      <c r="BZ4" s="1">
        <v>2</v>
      </c>
    </row>
    <row r="5" spans="2:78" ht="12" customHeight="1">
      <c r="N5" s="632" t="s">
        <v>2184</v>
      </c>
      <c r="T5" s="637"/>
      <c r="U5" s="637"/>
      <c r="V5" s="637"/>
      <c r="W5" s="637"/>
      <c r="X5" s="637"/>
      <c r="BX5" s="1" t="s">
        <v>3037</v>
      </c>
      <c r="BY5" s="1">
        <v>3</v>
      </c>
      <c r="BZ5" s="1">
        <v>3</v>
      </c>
    </row>
    <row r="6" spans="2:78" ht="15" customHeight="1">
      <c r="C6" s="632" t="s">
        <v>2173</v>
      </c>
      <c r="N6" s="1766" t="s">
        <v>2185</v>
      </c>
      <c r="O6" s="1767"/>
      <c r="P6" s="1788" t="str">
        <f>IF('共通１ー１（基本情報（１）～（11））'!C6="","",'共通１ー１（基本情報（１）～（11））'!C6)</f>
        <v/>
      </c>
      <c r="Q6" s="1788"/>
      <c r="R6" s="1817" t="str">
        <f>IF('共通１ー１（基本情報（１）～（11））'!C7="","",'共通１ー１（基本情報（１）～（11））'!C7&amp;'共通１ー１（基本情報（１）～（11））'!C8&amp;'共通１ー１（基本情報（１）～（11））'!C9)</f>
        <v/>
      </c>
      <c r="S6" s="1817"/>
      <c r="T6" s="1817"/>
      <c r="U6" s="1817"/>
      <c r="V6" s="1817"/>
      <c r="W6" s="1817"/>
      <c r="X6" s="1817"/>
      <c r="BX6" s="1"/>
      <c r="BY6" s="1">
        <v>4</v>
      </c>
      <c r="BZ6" s="1">
        <v>4</v>
      </c>
    </row>
    <row r="7" spans="2:78" ht="2.4500000000000002" customHeight="1">
      <c r="E7" s="631"/>
      <c r="F7" s="631"/>
      <c r="G7" s="631"/>
      <c r="H7" s="631"/>
      <c r="I7" s="631"/>
      <c r="J7" s="631"/>
      <c r="O7" s="631"/>
      <c r="P7" s="643"/>
      <c r="Q7" s="643"/>
      <c r="R7" s="643"/>
      <c r="S7" s="643"/>
      <c r="T7" s="643"/>
      <c r="U7" s="643"/>
      <c r="V7" s="643"/>
      <c r="W7" s="643"/>
      <c r="X7" s="643"/>
      <c r="BX7" s="1"/>
      <c r="BY7" s="1">
        <v>5</v>
      </c>
      <c r="BZ7" s="1">
        <v>5</v>
      </c>
    </row>
    <row r="8" spans="2:78" ht="15" customHeight="1">
      <c r="C8" s="632" t="s">
        <v>2205</v>
      </c>
      <c r="D8" s="631"/>
      <c r="E8" s="631"/>
      <c r="F8" s="631"/>
      <c r="G8" s="631"/>
      <c r="H8" s="631"/>
      <c r="I8" s="631"/>
      <c r="J8" s="631"/>
      <c r="N8" s="1766" t="s">
        <v>2176</v>
      </c>
      <c r="O8" s="1767"/>
      <c r="P8" s="1768" t="str">
        <f>IF('共通１ー１（基本情報（１）～（11））'!C5="","",'共通１ー１（基本情報（１）～（11））'!C5)</f>
        <v/>
      </c>
      <c r="Q8" s="1769"/>
      <c r="R8" s="1769"/>
      <c r="S8" s="1769"/>
      <c r="T8" s="1769"/>
      <c r="U8" s="1769"/>
      <c r="V8" s="1769"/>
      <c r="W8" s="1769"/>
      <c r="X8" s="1769"/>
      <c r="BX8" s="1"/>
      <c r="BY8" s="1">
        <v>6</v>
      </c>
      <c r="BZ8" s="1">
        <v>6</v>
      </c>
    </row>
    <row r="9" spans="2:78" ht="2.4500000000000002" customHeight="1">
      <c r="O9" s="631"/>
      <c r="P9" s="643"/>
      <c r="Q9" s="643"/>
      <c r="R9" s="643"/>
      <c r="S9" s="643"/>
      <c r="T9" s="643"/>
      <c r="U9" s="643"/>
      <c r="V9" s="643"/>
      <c r="W9" s="643"/>
      <c r="X9" s="643"/>
      <c r="BX9" s="1"/>
      <c r="BY9" s="1">
        <v>7</v>
      </c>
      <c r="BZ9" s="1">
        <v>7</v>
      </c>
    </row>
    <row r="10" spans="2:78" ht="24" customHeight="1">
      <c r="N10" s="1770" t="s">
        <v>2120</v>
      </c>
      <c r="O10" s="1771"/>
      <c r="P10" s="1768" t="str">
        <f>IF('共通１ー１（基本情報（１）～（11））'!C10="","",'共通１ー１（基本情報（１）～（11））'!C10)</f>
        <v/>
      </c>
      <c r="Q10" s="1769"/>
      <c r="R10" s="1769"/>
      <c r="S10" s="1769"/>
      <c r="T10" s="1768" t="str">
        <f>IF('共通１ー１（基本情報（１）～（11））'!C11="","",'共通１ー１（基本情報（１）～（11））'!C11)</f>
        <v/>
      </c>
      <c r="U10" s="1769"/>
      <c r="V10" s="1769"/>
      <c r="W10" s="1769"/>
      <c r="X10" s="1769"/>
      <c r="AB10" s="644"/>
      <c r="BX10" s="1"/>
      <c r="BY10" s="1">
        <v>8</v>
      </c>
      <c r="BZ10" s="1">
        <v>8</v>
      </c>
    </row>
    <row r="11" spans="2:78" ht="10.9" customHeight="1">
      <c r="O11" s="631"/>
      <c r="P11" s="638"/>
      <c r="Q11" s="638"/>
      <c r="R11" s="638"/>
      <c r="S11" s="638"/>
      <c r="T11" s="638"/>
      <c r="U11" s="638"/>
      <c r="V11" s="638"/>
      <c r="W11" s="638"/>
      <c r="X11" s="638"/>
      <c r="BX11" s="1"/>
      <c r="BY11" s="1">
        <v>9</v>
      </c>
      <c r="BZ11" s="1">
        <v>9</v>
      </c>
    </row>
    <row r="12" spans="2:78" ht="21.6" hidden="1" customHeight="1">
      <c r="N12" s="632" t="s">
        <v>2206</v>
      </c>
      <c r="O12" s="441"/>
      <c r="P12" s="631"/>
      <c r="Q12" s="631"/>
      <c r="R12" s="638"/>
      <c r="S12" s="638"/>
      <c r="T12" s="638"/>
      <c r="U12" s="638"/>
      <c r="V12" s="638"/>
      <c r="W12" s="638"/>
      <c r="X12" s="638"/>
      <c r="BX12" s="1"/>
      <c r="BY12" s="1">
        <v>10</v>
      </c>
      <c r="BZ12" s="1">
        <v>10</v>
      </c>
    </row>
    <row r="13" spans="2:78" ht="2.4500000000000002" hidden="1" customHeight="1">
      <c r="O13" s="631"/>
      <c r="P13" s="643"/>
      <c r="Q13" s="643"/>
      <c r="R13" s="643"/>
      <c r="S13" s="643"/>
      <c r="T13" s="643"/>
      <c r="U13" s="643"/>
      <c r="V13" s="643"/>
      <c r="W13" s="643"/>
      <c r="X13" s="643"/>
      <c r="AB13" s="644"/>
      <c r="BX13" s="1"/>
      <c r="BY13" s="1">
        <v>11</v>
      </c>
      <c r="BZ13" s="1">
        <v>11</v>
      </c>
    </row>
    <row r="14" spans="2:78" ht="15" hidden="1" customHeight="1">
      <c r="N14" s="1766" t="s">
        <v>2176</v>
      </c>
      <c r="O14" s="1766"/>
      <c r="P14" s="1793"/>
      <c r="Q14" s="1794"/>
      <c r="R14" s="1794"/>
      <c r="S14" s="1794"/>
      <c r="T14" s="1794"/>
      <c r="U14" s="1794"/>
      <c r="V14" s="1794"/>
      <c r="W14" s="1794"/>
      <c r="X14" s="1794"/>
      <c r="BX14" s="1"/>
      <c r="BY14" s="1">
        <v>12</v>
      </c>
      <c r="BZ14" s="1">
        <v>12</v>
      </c>
    </row>
    <row r="15" spans="2:78" ht="2.4500000000000002" hidden="1" customHeight="1">
      <c r="O15" s="631"/>
      <c r="P15" s="643"/>
      <c r="Q15" s="643"/>
      <c r="R15" s="643"/>
      <c r="S15" s="643"/>
      <c r="T15" s="643"/>
      <c r="U15" s="643"/>
      <c r="V15" s="643"/>
      <c r="W15" s="643"/>
      <c r="X15" s="643"/>
      <c r="BX15" s="1"/>
      <c r="BY15" s="1"/>
      <c r="BZ15" s="1">
        <v>13</v>
      </c>
    </row>
    <row r="16" spans="2:78" ht="24" hidden="1" customHeight="1">
      <c r="N16" s="1770" t="s">
        <v>2120</v>
      </c>
      <c r="O16" s="1770"/>
      <c r="P16" s="1793"/>
      <c r="Q16" s="1794"/>
      <c r="R16" s="1794"/>
      <c r="S16" s="1794"/>
      <c r="T16" s="1793"/>
      <c r="U16" s="1794"/>
      <c r="V16" s="1794"/>
      <c r="W16" s="1794"/>
      <c r="X16" s="1794"/>
      <c r="AB16" s="644"/>
      <c r="BX16" s="1"/>
      <c r="BY16" s="1"/>
      <c r="BZ16" s="1">
        <v>14</v>
      </c>
    </row>
    <row r="17" spans="3:78" ht="3.6" hidden="1" customHeight="1">
      <c r="O17" s="631"/>
      <c r="P17" s="638"/>
      <c r="Q17" s="638"/>
      <c r="R17" s="638"/>
      <c r="S17" s="638"/>
      <c r="T17" s="638"/>
      <c r="U17" s="638"/>
      <c r="V17" s="638"/>
      <c r="W17" s="638"/>
      <c r="X17" s="638"/>
      <c r="BX17" s="1"/>
      <c r="BY17" s="1"/>
      <c r="BZ17" s="1">
        <v>15</v>
      </c>
    </row>
    <row r="18" spans="3:78" ht="23.45" hidden="1" customHeight="1">
      <c r="D18" s="634"/>
      <c r="N18" s="632" t="s">
        <v>2189</v>
      </c>
      <c r="O18" s="441"/>
      <c r="P18" s="631"/>
      <c r="Q18" s="631"/>
      <c r="R18" s="638"/>
      <c r="S18" s="638"/>
      <c r="T18" s="638"/>
      <c r="U18" s="638"/>
      <c r="V18" s="638"/>
      <c r="W18" s="638"/>
      <c r="X18" s="638"/>
      <c r="AB18" s="642"/>
      <c r="AC18" s="642"/>
      <c r="AD18" s="642"/>
      <c r="AE18" s="642"/>
      <c r="AF18" s="642"/>
      <c r="AG18" s="642"/>
      <c r="BX18" s="1"/>
      <c r="BY18" s="1"/>
      <c r="BZ18" s="1">
        <v>16</v>
      </c>
    </row>
    <row r="19" spans="3:78" ht="2.4500000000000002" hidden="1" customHeight="1">
      <c r="O19" s="631"/>
      <c r="P19" s="643"/>
      <c r="Q19" s="643"/>
      <c r="R19" s="643"/>
      <c r="S19" s="643"/>
      <c r="T19" s="643"/>
      <c r="U19" s="643"/>
      <c r="V19" s="643"/>
      <c r="W19" s="643"/>
      <c r="X19" s="643"/>
      <c r="AB19" s="642"/>
      <c r="AC19" s="642"/>
      <c r="AD19" s="642"/>
      <c r="AE19" s="642"/>
      <c r="AF19" s="642"/>
      <c r="AG19" s="642"/>
      <c r="BX19" s="1"/>
      <c r="BY19" s="1"/>
      <c r="BZ19" s="1">
        <v>17</v>
      </c>
    </row>
    <row r="20" spans="3:78" ht="15" hidden="1" customHeight="1">
      <c r="N20" s="1766" t="s">
        <v>2176</v>
      </c>
      <c r="O20" s="1766"/>
      <c r="P20" s="1793"/>
      <c r="Q20" s="1794"/>
      <c r="R20" s="1794"/>
      <c r="S20" s="1794"/>
      <c r="T20" s="1794"/>
      <c r="U20" s="1794"/>
      <c r="V20" s="1794"/>
      <c r="W20" s="1794"/>
      <c r="X20" s="1794"/>
      <c r="AB20" s="642"/>
      <c r="AC20" s="642"/>
      <c r="AD20" s="642"/>
      <c r="AE20" s="642"/>
      <c r="AF20" s="642"/>
      <c r="AG20" s="642"/>
      <c r="AH20" s="644"/>
      <c r="BX20" s="1"/>
      <c r="BY20" s="1"/>
      <c r="BZ20" s="1">
        <v>18</v>
      </c>
    </row>
    <row r="21" spans="3:78" ht="2.4500000000000002" hidden="1" customHeight="1">
      <c r="O21" s="631"/>
      <c r="P21" s="643"/>
      <c r="Q21" s="643"/>
      <c r="R21" s="643"/>
      <c r="S21" s="643"/>
      <c r="T21" s="643"/>
      <c r="U21" s="643"/>
      <c r="V21" s="643"/>
      <c r="W21" s="643"/>
      <c r="X21" s="643"/>
      <c r="AB21" s="644"/>
      <c r="AC21" s="642"/>
      <c r="AD21" s="642"/>
      <c r="AE21" s="642"/>
      <c r="AF21" s="642"/>
      <c r="AG21" s="642"/>
      <c r="BX21" s="1"/>
      <c r="BY21" s="1"/>
      <c r="BZ21" s="1">
        <v>19</v>
      </c>
    </row>
    <row r="22" spans="3:78" ht="24" hidden="1" customHeight="1">
      <c r="N22" s="1770" t="s">
        <v>2120</v>
      </c>
      <c r="O22" s="1770"/>
      <c r="P22" s="1793"/>
      <c r="Q22" s="1794"/>
      <c r="R22" s="1794"/>
      <c r="S22" s="1794"/>
      <c r="T22" s="1793"/>
      <c r="U22" s="1794"/>
      <c r="V22" s="1794"/>
      <c r="W22" s="1794"/>
      <c r="X22" s="1794"/>
      <c r="AB22" s="642"/>
      <c r="AC22" s="642"/>
      <c r="AD22" s="642"/>
      <c r="AE22" s="642"/>
      <c r="AF22" s="642"/>
      <c r="AG22" s="642"/>
      <c r="BX22" s="1"/>
      <c r="BY22" s="1"/>
      <c r="BZ22" s="1">
        <v>20</v>
      </c>
    </row>
    <row r="23" spans="3:78" ht="8.4499999999999993" hidden="1" customHeight="1">
      <c r="O23" s="631"/>
      <c r="P23" s="638"/>
      <c r="Q23" s="638"/>
      <c r="R23" s="638"/>
      <c r="S23" s="638"/>
      <c r="T23" s="638"/>
      <c r="U23" s="638"/>
      <c r="V23" s="638"/>
      <c r="W23" s="638"/>
      <c r="X23" s="638"/>
      <c r="AB23" s="642"/>
      <c r="AC23" s="642"/>
      <c r="AD23" s="642"/>
      <c r="AE23" s="642"/>
      <c r="AF23" s="642"/>
      <c r="AG23" s="642"/>
      <c r="BX23" s="1"/>
      <c r="BY23" s="1"/>
      <c r="BZ23" s="1">
        <v>21</v>
      </c>
    </row>
    <row r="24" spans="3:78" ht="21.6" customHeight="1">
      <c r="N24" s="632" t="s">
        <v>2107</v>
      </c>
      <c r="O24" s="441"/>
      <c r="P24" s="631"/>
      <c r="Q24" s="631"/>
      <c r="R24" s="638"/>
      <c r="S24" s="638"/>
      <c r="T24" s="638"/>
      <c r="U24" s="638"/>
      <c r="V24" s="638"/>
      <c r="W24" s="638"/>
      <c r="X24" s="638"/>
      <c r="BX24" s="1"/>
      <c r="BY24" s="1"/>
      <c r="BZ24" s="1">
        <v>22</v>
      </c>
    </row>
    <row r="25" spans="3:78" ht="2.4500000000000002" customHeight="1">
      <c r="O25" s="631"/>
      <c r="P25" s="643"/>
      <c r="Q25" s="643"/>
      <c r="R25" s="643"/>
      <c r="S25" s="643"/>
      <c r="T25" s="643"/>
      <c r="U25" s="643"/>
      <c r="V25" s="643"/>
      <c r="W25" s="643"/>
      <c r="X25" s="643"/>
      <c r="AB25" s="644"/>
      <c r="BX25" s="1"/>
      <c r="BY25" s="1"/>
      <c r="BZ25" s="1">
        <v>23</v>
      </c>
    </row>
    <row r="26" spans="3:78" ht="15" customHeight="1">
      <c r="N26" s="1766" t="s">
        <v>2176</v>
      </c>
      <c r="O26" s="1766"/>
      <c r="P26" s="1768" t="str">
        <f>IF('共通１ー１（基本情報（１）～（11））'!C59="","",'共通１ー１（基本情報（１）～（11））'!C59)</f>
        <v/>
      </c>
      <c r="Q26" s="1053"/>
      <c r="R26" s="1053"/>
      <c r="S26" s="1053"/>
      <c r="T26" s="1053"/>
      <c r="U26" s="1053"/>
      <c r="V26" s="1053"/>
      <c r="W26" s="1053"/>
      <c r="X26" s="1053"/>
      <c r="AB26" s="633"/>
      <c r="BX26" s="1"/>
      <c r="BY26" s="1"/>
      <c r="BZ26" s="1">
        <v>24</v>
      </c>
    </row>
    <row r="27" spans="3:78" ht="2.4500000000000002" customHeight="1">
      <c r="O27" s="631"/>
      <c r="P27" s="643"/>
      <c r="Q27" s="643"/>
      <c r="R27" s="643"/>
      <c r="S27" s="643"/>
      <c r="T27" s="643"/>
      <c r="U27" s="643"/>
      <c r="V27" s="643"/>
      <c r="W27" s="643"/>
      <c r="X27" s="643"/>
      <c r="BX27" s="1"/>
      <c r="BY27" s="1"/>
      <c r="BZ27" s="1">
        <v>25</v>
      </c>
    </row>
    <row r="28" spans="3:78" ht="24" customHeight="1">
      <c r="N28" s="1770" t="s">
        <v>2120</v>
      </c>
      <c r="O28" s="1770"/>
      <c r="P28" s="1768" t="str">
        <f>IF('共通１ー１（基本情報（１）～（11））'!C64="","",'共通１ー１（基本情報（１）～（11））'!C64)</f>
        <v/>
      </c>
      <c r="Q28" s="1053"/>
      <c r="R28" s="1053"/>
      <c r="S28" s="1053"/>
      <c r="T28" s="1768" t="str">
        <f>IF('共通１ー１（基本情報（１）～（11））'!C65="","",'共通１ー１（基本情報（１）～（11））'!C65)</f>
        <v/>
      </c>
      <c r="U28" s="1053"/>
      <c r="V28" s="1053"/>
      <c r="W28" s="1053"/>
      <c r="X28" s="1053"/>
      <c r="AB28" s="644"/>
      <c r="BX28" s="1"/>
      <c r="BY28" s="1"/>
      <c r="BZ28" s="1">
        <v>26</v>
      </c>
    </row>
    <row r="29" spans="3:78" ht="8.4499999999999993" customHeight="1">
      <c r="N29" s="641"/>
      <c r="O29" s="641"/>
      <c r="P29" s="631"/>
      <c r="Q29" s="631"/>
      <c r="R29" s="631"/>
      <c r="S29" s="631"/>
      <c r="T29" s="631"/>
      <c r="U29" s="631"/>
      <c r="V29" s="631"/>
      <c r="W29" s="631"/>
      <c r="X29" s="638"/>
      <c r="AB29" s="644"/>
      <c r="BX29" s="1"/>
      <c r="BY29" s="1"/>
      <c r="BZ29" s="1">
        <v>27</v>
      </c>
    </row>
    <row r="30" spans="3:78" ht="25.5">
      <c r="C30" s="1752" t="s">
        <v>2212</v>
      </c>
      <c r="D30" s="1752"/>
      <c r="E30" s="1752"/>
      <c r="F30" s="1752"/>
      <c r="G30" s="1752"/>
      <c r="H30" s="1752"/>
      <c r="I30" s="1752"/>
      <c r="J30" s="1752"/>
      <c r="K30" s="1752"/>
      <c r="L30" s="1752"/>
      <c r="M30" s="1752"/>
      <c r="N30" s="1752"/>
      <c r="O30" s="1752"/>
      <c r="P30" s="1752"/>
      <c r="Q30" s="1752"/>
      <c r="R30" s="1752"/>
      <c r="S30" s="1752"/>
      <c r="T30" s="1752"/>
      <c r="U30" s="1752"/>
      <c r="V30" s="1752"/>
      <c r="W30" s="1752"/>
      <c r="X30" s="1752"/>
      <c r="BX30" s="1"/>
      <c r="BY30" s="1"/>
      <c r="BZ30" s="1">
        <v>28</v>
      </c>
    </row>
    <row r="31" spans="3:78" ht="16.5" customHeight="1">
      <c r="BX31" s="1"/>
      <c r="BY31" s="1"/>
      <c r="BZ31" s="1">
        <v>29</v>
      </c>
    </row>
    <row r="32" spans="3:78" ht="18" customHeight="1">
      <c r="D32" s="1757"/>
      <c r="E32" s="1758"/>
      <c r="F32" s="643" t="s">
        <v>2170</v>
      </c>
      <c r="G32" s="154"/>
      <c r="H32" s="643" t="s">
        <v>2171</v>
      </c>
      <c r="I32" s="154"/>
      <c r="J32" s="643" t="s">
        <v>2177</v>
      </c>
      <c r="K32" s="1753"/>
      <c r="L32" s="1753"/>
      <c r="M32" s="1754" t="s">
        <v>2178</v>
      </c>
      <c r="N32" s="1754"/>
      <c r="O32" s="1754"/>
      <c r="P32" s="1753"/>
      <c r="Q32" s="1753"/>
      <c r="R32" s="1776" t="s">
        <v>2179</v>
      </c>
      <c r="S32" s="1776"/>
      <c r="T32" s="1776"/>
      <c r="U32" s="1776"/>
      <c r="V32" s="1776"/>
      <c r="W32" s="1776"/>
      <c r="X32" s="1776"/>
      <c r="AB32" s="644"/>
      <c r="BX32" s="1"/>
      <c r="BY32" s="1"/>
      <c r="BZ32" s="1">
        <v>30</v>
      </c>
    </row>
    <row r="33" spans="3:78" ht="48" customHeight="1">
      <c r="C33" s="1756" t="s">
        <v>3042</v>
      </c>
      <c r="D33" s="1756"/>
      <c r="E33" s="1756"/>
      <c r="F33" s="1756"/>
      <c r="G33" s="1756"/>
      <c r="H33" s="1756"/>
      <c r="I33" s="1756"/>
      <c r="J33" s="1756"/>
      <c r="K33" s="1756"/>
      <c r="L33" s="1756"/>
      <c r="M33" s="1756"/>
      <c r="N33" s="1756"/>
      <c r="O33" s="1756"/>
      <c r="P33" s="1756"/>
      <c r="Q33" s="1756"/>
      <c r="R33" s="1756"/>
      <c r="S33" s="1756"/>
      <c r="T33" s="1756"/>
      <c r="U33" s="1756"/>
      <c r="V33" s="1756"/>
      <c r="W33" s="1756"/>
      <c r="X33" s="1756"/>
      <c r="BX33" s="1"/>
      <c r="BY33" s="1"/>
      <c r="BZ33" s="1">
        <v>31</v>
      </c>
    </row>
    <row r="34" spans="3:78" ht="21" customHeight="1">
      <c r="C34" s="1774" t="s">
        <v>2180</v>
      </c>
      <c r="D34" s="1774"/>
      <c r="E34" s="1774"/>
      <c r="F34" s="1774"/>
      <c r="G34" s="1774"/>
      <c r="H34" s="1774"/>
      <c r="I34" s="1774"/>
      <c r="J34" s="1774"/>
      <c r="K34" s="1774"/>
      <c r="L34" s="1774"/>
      <c r="M34" s="1774"/>
      <c r="N34" s="1774"/>
      <c r="O34" s="1774"/>
      <c r="P34" s="1774"/>
      <c r="Q34" s="1774"/>
      <c r="R34" s="1774"/>
      <c r="S34" s="1774"/>
      <c r="T34" s="1774"/>
      <c r="U34" s="1774"/>
      <c r="V34" s="1774"/>
      <c r="W34" s="1774"/>
      <c r="X34" s="1774"/>
    </row>
    <row r="35" spans="3:78" ht="30" customHeight="1">
      <c r="C35" s="648"/>
      <c r="D35" s="1762" t="s">
        <v>2459</v>
      </c>
      <c r="E35" s="1747"/>
      <c r="F35" s="1747"/>
      <c r="G35" s="1747"/>
      <c r="H35" s="1747"/>
      <c r="I35" s="1747"/>
      <c r="J35" s="1748"/>
      <c r="K35" s="650"/>
      <c r="L35" s="1772"/>
      <c r="M35" s="1772"/>
      <c r="N35" s="1772"/>
      <c r="O35" s="1772"/>
      <c r="P35" s="1772"/>
      <c r="Q35" s="1772"/>
      <c r="R35" s="1772"/>
      <c r="S35" s="1772"/>
      <c r="T35" s="1772"/>
      <c r="U35" s="1772"/>
      <c r="V35" s="1772"/>
      <c r="W35" s="1772"/>
      <c r="X35" s="1773"/>
      <c r="AA35" s="632"/>
    </row>
    <row r="36" spans="3:78" ht="21" customHeight="1">
      <c r="C36" s="651"/>
      <c r="D36" s="1763" t="s">
        <v>2444</v>
      </c>
      <c r="E36" s="1763"/>
      <c r="F36" s="1763"/>
      <c r="G36" s="1763"/>
      <c r="H36" s="1763"/>
      <c r="I36" s="1763"/>
      <c r="J36" s="1764"/>
      <c r="K36" s="631"/>
      <c r="L36" s="653"/>
      <c r="M36" s="1765"/>
      <c r="N36" s="1765"/>
      <c r="O36" s="1765"/>
      <c r="P36" s="1765"/>
      <c r="Q36" s="654"/>
      <c r="R36" s="654"/>
      <c r="S36" s="654"/>
      <c r="T36" s="654"/>
      <c r="U36" s="654"/>
      <c r="V36" s="654"/>
      <c r="W36" s="654"/>
      <c r="X36" s="655"/>
      <c r="AA36" s="632"/>
    </row>
    <row r="37" spans="3:78" ht="9" customHeight="1">
      <c r="C37" s="697"/>
      <c r="D37" s="650"/>
      <c r="E37" s="650"/>
      <c r="F37" s="650"/>
      <c r="G37" s="650"/>
      <c r="H37" s="650"/>
      <c r="I37" s="650"/>
      <c r="J37" s="650"/>
      <c r="K37" s="650"/>
      <c r="L37" s="698"/>
      <c r="M37" s="699"/>
      <c r="N37" s="699"/>
      <c r="O37" s="699"/>
      <c r="P37" s="649"/>
      <c r="Q37" s="649"/>
      <c r="R37" s="649"/>
      <c r="S37" s="649"/>
      <c r="T37" s="649"/>
      <c r="U37" s="649"/>
      <c r="V37" s="649"/>
      <c r="W37" s="649"/>
      <c r="X37" s="700"/>
      <c r="AA37" s="632"/>
    </row>
    <row r="38" spans="3:78" ht="18" customHeight="1">
      <c r="C38" s="1811" t="s">
        <v>2213</v>
      </c>
      <c r="D38" s="1812"/>
      <c r="E38" s="1812"/>
      <c r="F38" s="1812"/>
      <c r="G38" s="1812"/>
      <c r="H38" s="1812"/>
      <c r="I38" s="1812"/>
      <c r="J38" s="1813"/>
      <c r="K38" s="1814" t="s">
        <v>2214</v>
      </c>
      <c r="L38" s="1815"/>
      <c r="M38" s="1815"/>
      <c r="N38" s="1815"/>
      <c r="O38" s="1815"/>
      <c r="P38" s="1815"/>
      <c r="Q38" s="1816"/>
      <c r="R38" s="1814" t="s">
        <v>2215</v>
      </c>
      <c r="S38" s="1815"/>
      <c r="T38" s="1815"/>
      <c r="U38" s="1815"/>
      <c r="V38" s="1815"/>
      <c r="W38" s="1815"/>
      <c r="X38" s="1816"/>
      <c r="AA38" s="632"/>
    </row>
    <row r="39" spans="3:78" ht="18" customHeight="1">
      <c r="C39" s="1799" t="s">
        <v>2216</v>
      </c>
      <c r="D39" s="1800"/>
      <c r="E39" s="1800"/>
      <c r="F39" s="1800"/>
      <c r="G39" s="1800"/>
      <c r="H39" s="1800"/>
      <c r="I39" s="1800"/>
      <c r="J39" s="1801"/>
      <c r="K39" s="1799" t="s">
        <v>2217</v>
      </c>
      <c r="L39" s="1800"/>
      <c r="M39" s="1800"/>
      <c r="N39" s="1800"/>
      <c r="O39" s="1800"/>
      <c r="P39" s="1800"/>
      <c r="Q39" s="1801"/>
      <c r="R39" s="1802" t="s">
        <v>2217</v>
      </c>
      <c r="S39" s="1803"/>
      <c r="T39" s="1803"/>
      <c r="U39" s="1803"/>
      <c r="V39" s="1803"/>
      <c r="W39" s="1803"/>
      <c r="X39" s="1804"/>
      <c r="AA39" s="632"/>
    </row>
    <row r="40" spans="3:78" ht="49.9" customHeight="1">
      <c r="C40" s="648"/>
      <c r="D40" s="1747" t="s">
        <v>2218</v>
      </c>
      <c r="E40" s="1747"/>
      <c r="F40" s="1747"/>
      <c r="G40" s="1747"/>
      <c r="H40" s="1747"/>
      <c r="I40" s="1747"/>
      <c r="J40" s="1747"/>
      <c r="K40" s="1795"/>
      <c r="L40" s="1796"/>
      <c r="M40" s="1796"/>
      <c r="N40" s="1796"/>
      <c r="O40" s="1796"/>
      <c r="P40" s="1796"/>
      <c r="Q40" s="1797"/>
      <c r="R40" s="1798"/>
      <c r="S40" s="1791"/>
      <c r="T40" s="1791"/>
      <c r="U40" s="1791"/>
      <c r="V40" s="1791"/>
      <c r="W40" s="1791"/>
      <c r="X40" s="1792"/>
    </row>
    <row r="41" spans="3:78" ht="51.4" customHeight="1">
      <c r="C41" s="648"/>
      <c r="D41" s="1747" t="s">
        <v>2219</v>
      </c>
      <c r="E41" s="1747"/>
      <c r="F41" s="1747"/>
      <c r="G41" s="1747"/>
      <c r="H41" s="1747"/>
      <c r="I41" s="1747"/>
      <c r="J41" s="1747"/>
      <c r="K41" s="1795"/>
      <c r="L41" s="1796"/>
      <c r="M41" s="1796"/>
      <c r="N41" s="1796"/>
      <c r="O41" s="1796"/>
      <c r="P41" s="1796"/>
      <c r="Q41" s="1797"/>
      <c r="R41" s="1798"/>
      <c r="S41" s="1791"/>
      <c r="T41" s="1791"/>
      <c r="U41" s="1791"/>
      <c r="V41" s="1791"/>
      <c r="W41" s="1791"/>
      <c r="X41" s="1792"/>
    </row>
    <row r="42" spans="3:78" ht="57" customHeight="1">
      <c r="C42" s="648"/>
      <c r="D42" s="1747" t="s">
        <v>2220</v>
      </c>
      <c r="E42" s="1747"/>
      <c r="F42" s="1747"/>
      <c r="G42" s="1747"/>
      <c r="H42" s="1747"/>
      <c r="I42" s="1747"/>
      <c r="J42" s="1747"/>
      <c r="K42" s="1805"/>
      <c r="L42" s="1806"/>
      <c r="M42" s="1806"/>
      <c r="N42" s="1806"/>
      <c r="O42" s="1806"/>
      <c r="P42" s="1806"/>
      <c r="Q42" s="1807"/>
      <c r="R42" s="1808"/>
      <c r="S42" s="1809"/>
      <c r="T42" s="1809"/>
      <c r="U42" s="1809"/>
      <c r="V42" s="1809"/>
      <c r="W42" s="1809"/>
      <c r="X42" s="1810"/>
    </row>
    <row r="43" spans="3:78" ht="164.65" customHeight="1">
      <c r="C43" s="648"/>
      <c r="D43" s="1762" t="s">
        <v>2221</v>
      </c>
      <c r="E43" s="1762"/>
      <c r="F43" s="1762"/>
      <c r="G43" s="1762"/>
      <c r="H43" s="1762"/>
      <c r="I43" s="1762"/>
      <c r="J43" s="1762"/>
      <c r="K43" s="1795"/>
      <c r="L43" s="1796"/>
      <c r="M43" s="1796"/>
      <c r="N43" s="1796"/>
      <c r="O43" s="1796"/>
      <c r="P43" s="1796"/>
      <c r="Q43" s="1797"/>
      <c r="R43" s="1798"/>
      <c r="S43" s="1791"/>
      <c r="T43" s="1791"/>
      <c r="U43" s="1791"/>
      <c r="V43" s="1791"/>
      <c r="W43" s="1791"/>
      <c r="X43" s="1792"/>
    </row>
    <row r="44" spans="3:78" ht="18" customHeight="1">
      <c r="D44" s="701" t="s">
        <v>2222</v>
      </c>
      <c r="X44" s="636"/>
    </row>
    <row r="45" spans="3:78" ht="6" customHeight="1">
      <c r="D45" s="701"/>
      <c r="X45" s="636"/>
    </row>
    <row r="46" spans="3:78" ht="13.5" customHeight="1">
      <c r="T46" s="634"/>
      <c r="X46" s="662"/>
    </row>
  </sheetData>
  <sheetProtection algorithmName="SHA-512" hashValue="JWR1KBwViBsS1fObABL9BpxZ73xz6hPwq3NYHrpSEUGHNcFx9YVOrtVQ8jvPLLa2f/ZgxbahwxLrxV1Ok5DyVw==" saltValue="/wXR94pbcijLD3pb2Bq7qw==" spinCount="100000" sheet="1" formatCells="0" selectLockedCells="1"/>
  <mergeCells count="54">
    <mergeCell ref="R3:S3"/>
    <mergeCell ref="N6:O6"/>
    <mergeCell ref="N8:O8"/>
    <mergeCell ref="P8:X8"/>
    <mergeCell ref="P6:Q6"/>
    <mergeCell ref="R6:X6"/>
    <mergeCell ref="N26:O26"/>
    <mergeCell ref="P26:X26"/>
    <mergeCell ref="N10:O10"/>
    <mergeCell ref="P10:S10"/>
    <mergeCell ref="T10:X10"/>
    <mergeCell ref="P16:S16"/>
    <mergeCell ref="T16:X16"/>
    <mergeCell ref="N14:O14"/>
    <mergeCell ref="P14:X14"/>
    <mergeCell ref="N16:O16"/>
    <mergeCell ref="N20:O20"/>
    <mergeCell ref="P20:X20"/>
    <mergeCell ref="N22:O22"/>
    <mergeCell ref="P22:S22"/>
    <mergeCell ref="T22:X22"/>
    <mergeCell ref="N28:O28"/>
    <mergeCell ref="P28:S28"/>
    <mergeCell ref="T28:X28"/>
    <mergeCell ref="C30:X30"/>
    <mergeCell ref="D32:E32"/>
    <mergeCell ref="K32:L32"/>
    <mergeCell ref="M32:O32"/>
    <mergeCell ref="P32:Q32"/>
    <mergeCell ref="R32:X32"/>
    <mergeCell ref="C33:X33"/>
    <mergeCell ref="C34:X34"/>
    <mergeCell ref="C38:J38"/>
    <mergeCell ref="K38:Q38"/>
    <mergeCell ref="R38:X38"/>
    <mergeCell ref="D35:J35"/>
    <mergeCell ref="L35:X35"/>
    <mergeCell ref="D36:J36"/>
    <mergeCell ref="M36:P36"/>
    <mergeCell ref="D42:J42"/>
    <mergeCell ref="K42:Q42"/>
    <mergeCell ref="R42:X42"/>
    <mergeCell ref="D43:J43"/>
    <mergeCell ref="K43:Q43"/>
    <mergeCell ref="R43:X43"/>
    <mergeCell ref="D41:J41"/>
    <mergeCell ref="K41:Q41"/>
    <mergeCell ref="R41:X41"/>
    <mergeCell ref="C39:J39"/>
    <mergeCell ref="K39:Q39"/>
    <mergeCell ref="R39:X39"/>
    <mergeCell ref="D40:J40"/>
    <mergeCell ref="K40:Q40"/>
    <mergeCell ref="R40:X40"/>
  </mergeCells>
  <phoneticPr fontId="67"/>
  <dataValidations count="3">
    <dataValidation type="list" allowBlank="1" showInputMessage="1" showErrorMessage="1" sqref="W3" xr:uid="{E6CE44BD-18F3-42D7-96A1-3CF8DFE55778}">
      <formula1>$BZ$3:$BZ$33</formula1>
    </dataValidation>
    <dataValidation type="list" allowBlank="1" showInputMessage="1" showErrorMessage="1" sqref="U3" xr:uid="{25594B04-0B45-4190-9526-38398402168C}">
      <formula1>$BY$3:$BY$14</formula1>
    </dataValidation>
    <dataValidation type="list" allowBlank="1" showInputMessage="1" showErrorMessage="1" sqref="R3:S3" xr:uid="{DC48B8DA-DF19-4195-8F0D-881D88811ED5}">
      <formula1>$BX$3:$BX$5</formula1>
    </dataValidation>
  </dataValidations>
  <pageMargins left="0.70866141732283472" right="0.70866141732283472" top="0.74803149606299213" bottom="0.74803149606299213" header="0.31496062992125984" footer="0.31496062992125984"/>
  <pageSetup paperSize="9" orientation="portrait" blackAndWhite="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1">
    <tabColor rgb="FFFFFF00"/>
  </sheetPr>
  <dimension ref="B1:BZ42"/>
  <sheetViews>
    <sheetView view="pageBreakPreview" zoomScale="115" zoomScaleNormal="100" zoomScaleSheetLayoutView="115" workbookViewId="0">
      <selection activeCell="K3" sqref="K3:L3"/>
    </sheetView>
  </sheetViews>
  <sheetFormatPr defaultRowHeight="13.5"/>
  <cols>
    <col min="1" max="2" width="1.625" style="632" customWidth="1"/>
    <col min="3" max="3" width="1.125" style="632" customWidth="1"/>
    <col min="4" max="4" width="4.5" style="632" customWidth="1"/>
    <col min="5" max="5" width="4" style="632" customWidth="1"/>
    <col min="6" max="6" width="2.625" style="632" customWidth="1"/>
    <col min="7" max="7" width="3.625" style="632" customWidth="1"/>
    <col min="8" max="8" width="2.625" style="632" customWidth="1"/>
    <col min="9" max="9" width="3.625" style="632" customWidth="1"/>
    <col min="10" max="10" width="4.625" style="632" customWidth="1"/>
    <col min="11" max="11" width="2.25" style="632" customWidth="1"/>
    <col min="12" max="12" width="3" style="632" customWidth="1"/>
    <col min="13" max="15" width="4.5" style="632" customWidth="1"/>
    <col min="16" max="17" width="3.875" style="632" customWidth="1"/>
    <col min="18" max="18" width="2.75" style="632" customWidth="1"/>
    <col min="19" max="19" width="3.25" style="632" customWidth="1"/>
    <col min="20" max="20" width="4.125" style="632" customWidth="1"/>
    <col min="21" max="22" width="3.625" style="632" customWidth="1"/>
    <col min="23" max="26" width="3.625" style="633" customWidth="1"/>
    <col min="27" max="28" width="1.625" style="633" customWidth="1"/>
    <col min="29" max="29" width="2.125" style="633" customWidth="1"/>
    <col min="30" max="30" width="7.25" style="632" hidden="1" customWidth="1"/>
    <col min="31" max="51" width="0" style="632" hidden="1" customWidth="1"/>
    <col min="52" max="75" width="8.875" style="632"/>
    <col min="76" max="78" width="0" style="632" hidden="1" customWidth="1"/>
    <col min="79" max="260" width="8.875" style="632"/>
    <col min="261" max="261" width="2.5" style="632" customWidth="1"/>
    <col min="262" max="262" width="2.375" style="632" customWidth="1"/>
    <col min="263" max="263" width="1.125" style="632" customWidth="1"/>
    <col min="264" max="264" width="22.625" style="632" customWidth="1"/>
    <col min="265" max="265" width="1.25" style="632" customWidth="1"/>
    <col min="266" max="267" width="11.75" style="632" customWidth="1"/>
    <col min="268" max="268" width="1.75" style="632" customWidth="1"/>
    <col min="269" max="269" width="6.875" style="632" customWidth="1"/>
    <col min="270" max="270" width="4.5" style="632" customWidth="1"/>
    <col min="271" max="271" width="3.625" style="632" customWidth="1"/>
    <col min="272" max="272" width="0.75" style="632" customWidth="1"/>
    <col min="273" max="273" width="3.375" style="632" customWidth="1"/>
    <col min="274" max="274" width="3.625" style="632" customWidth="1"/>
    <col min="275" max="275" width="3" style="632" customWidth="1"/>
    <col min="276" max="276" width="3.625" style="632" customWidth="1"/>
    <col min="277" max="277" width="3.125" style="632" customWidth="1"/>
    <col min="278" max="278" width="1.875" style="632" customWidth="1"/>
    <col min="279" max="280" width="2.25" style="632" customWidth="1"/>
    <col min="281" max="281" width="7.25" style="632" customWidth="1"/>
    <col min="282" max="516" width="8.875" style="632"/>
    <col min="517" max="517" width="2.5" style="632" customWidth="1"/>
    <col min="518" max="518" width="2.375" style="632" customWidth="1"/>
    <col min="519" max="519" width="1.125" style="632" customWidth="1"/>
    <col min="520" max="520" width="22.625" style="632" customWidth="1"/>
    <col min="521" max="521" width="1.25" style="632" customWidth="1"/>
    <col min="522" max="523" width="11.75" style="632" customWidth="1"/>
    <col min="524" max="524" width="1.75" style="632" customWidth="1"/>
    <col min="525" max="525" width="6.875" style="632" customWidth="1"/>
    <col min="526" max="526" width="4.5" style="632" customWidth="1"/>
    <col min="527" max="527" width="3.625" style="632" customWidth="1"/>
    <col min="528" max="528" width="0.75" style="632" customWidth="1"/>
    <col min="529" max="529" width="3.375" style="632" customWidth="1"/>
    <col min="530" max="530" width="3.625" style="632" customWidth="1"/>
    <col min="531" max="531" width="3" style="632" customWidth="1"/>
    <col min="532" max="532" width="3.625" style="632" customWidth="1"/>
    <col min="533" max="533" width="3.125" style="632" customWidth="1"/>
    <col min="534" max="534" width="1.875" style="632" customWidth="1"/>
    <col min="535" max="536" width="2.25" style="632" customWidth="1"/>
    <col min="537" max="537" width="7.25" style="632" customWidth="1"/>
    <col min="538" max="772" width="8.875" style="632"/>
    <col min="773" max="773" width="2.5" style="632" customWidth="1"/>
    <col min="774" max="774" width="2.375" style="632" customWidth="1"/>
    <col min="775" max="775" width="1.125" style="632" customWidth="1"/>
    <col min="776" max="776" width="22.625" style="632" customWidth="1"/>
    <col min="777" max="777" width="1.25" style="632" customWidth="1"/>
    <col min="778" max="779" width="11.75" style="632" customWidth="1"/>
    <col min="780" max="780" width="1.75" style="632" customWidth="1"/>
    <col min="781" max="781" width="6.875" style="632" customWidth="1"/>
    <col min="782" max="782" width="4.5" style="632" customWidth="1"/>
    <col min="783" max="783" width="3.625" style="632" customWidth="1"/>
    <col min="784" max="784" width="0.75" style="632" customWidth="1"/>
    <col min="785" max="785" width="3.375" style="632" customWidth="1"/>
    <col min="786" max="786" width="3.625" style="632" customWidth="1"/>
    <col min="787" max="787" width="3" style="632" customWidth="1"/>
    <col min="788" max="788" width="3.625" style="632" customWidth="1"/>
    <col min="789" max="789" width="3.125" style="632" customWidth="1"/>
    <col min="790" max="790" width="1.875" style="632" customWidth="1"/>
    <col min="791" max="792" width="2.25" style="632" customWidth="1"/>
    <col min="793" max="793" width="7.25" style="632" customWidth="1"/>
    <col min="794" max="1028" width="8.875" style="632"/>
    <col min="1029" max="1029" width="2.5" style="632" customWidth="1"/>
    <col min="1030" max="1030" width="2.375" style="632" customWidth="1"/>
    <col min="1031" max="1031" width="1.125" style="632" customWidth="1"/>
    <col min="1032" max="1032" width="22.625" style="632" customWidth="1"/>
    <col min="1033" max="1033" width="1.25" style="632" customWidth="1"/>
    <col min="1034" max="1035" width="11.75" style="632" customWidth="1"/>
    <col min="1036" max="1036" width="1.75" style="632" customWidth="1"/>
    <col min="1037" max="1037" width="6.875" style="632" customWidth="1"/>
    <col min="1038" max="1038" width="4.5" style="632" customWidth="1"/>
    <col min="1039" max="1039" width="3.625" style="632" customWidth="1"/>
    <col min="1040" max="1040" width="0.75" style="632" customWidth="1"/>
    <col min="1041" max="1041" width="3.375" style="632" customWidth="1"/>
    <col min="1042" max="1042" width="3.625" style="632" customWidth="1"/>
    <col min="1043" max="1043" width="3" style="632" customWidth="1"/>
    <col min="1044" max="1044" width="3.625" style="632" customWidth="1"/>
    <col min="1045" max="1045" width="3.125" style="632" customWidth="1"/>
    <col min="1046" max="1046" width="1.875" style="632" customWidth="1"/>
    <col min="1047" max="1048" width="2.25" style="632" customWidth="1"/>
    <col min="1049" max="1049" width="7.25" style="632" customWidth="1"/>
    <col min="1050" max="1284" width="8.875" style="632"/>
    <col min="1285" max="1285" width="2.5" style="632" customWidth="1"/>
    <col min="1286" max="1286" width="2.375" style="632" customWidth="1"/>
    <col min="1287" max="1287" width="1.125" style="632" customWidth="1"/>
    <col min="1288" max="1288" width="22.625" style="632" customWidth="1"/>
    <col min="1289" max="1289" width="1.25" style="632" customWidth="1"/>
    <col min="1290" max="1291" width="11.75" style="632" customWidth="1"/>
    <col min="1292" max="1292" width="1.75" style="632" customWidth="1"/>
    <col min="1293" max="1293" width="6.875" style="632" customWidth="1"/>
    <col min="1294" max="1294" width="4.5" style="632" customWidth="1"/>
    <col min="1295" max="1295" width="3.625" style="632" customWidth="1"/>
    <col min="1296" max="1296" width="0.75" style="632" customWidth="1"/>
    <col min="1297" max="1297" width="3.375" style="632" customWidth="1"/>
    <col min="1298" max="1298" width="3.625" style="632" customWidth="1"/>
    <col min="1299" max="1299" width="3" style="632" customWidth="1"/>
    <col min="1300" max="1300" width="3.625" style="632" customWidth="1"/>
    <col min="1301" max="1301" width="3.125" style="632" customWidth="1"/>
    <col min="1302" max="1302" width="1.875" style="632" customWidth="1"/>
    <col min="1303" max="1304" width="2.25" style="632" customWidth="1"/>
    <col min="1305" max="1305" width="7.25" style="632" customWidth="1"/>
    <col min="1306" max="1540" width="8.875" style="632"/>
    <col min="1541" max="1541" width="2.5" style="632" customWidth="1"/>
    <col min="1542" max="1542" width="2.375" style="632" customWidth="1"/>
    <col min="1543" max="1543" width="1.125" style="632" customWidth="1"/>
    <col min="1544" max="1544" width="22.625" style="632" customWidth="1"/>
    <col min="1545" max="1545" width="1.25" style="632" customWidth="1"/>
    <col min="1546" max="1547" width="11.75" style="632" customWidth="1"/>
    <col min="1548" max="1548" width="1.75" style="632" customWidth="1"/>
    <col min="1549" max="1549" width="6.875" style="632" customWidth="1"/>
    <col min="1550" max="1550" width="4.5" style="632" customWidth="1"/>
    <col min="1551" max="1551" width="3.625" style="632" customWidth="1"/>
    <col min="1552" max="1552" width="0.75" style="632" customWidth="1"/>
    <col min="1553" max="1553" width="3.375" style="632" customWidth="1"/>
    <col min="1554" max="1554" width="3.625" style="632" customWidth="1"/>
    <col min="1555" max="1555" width="3" style="632" customWidth="1"/>
    <col min="1556" max="1556" width="3.625" style="632" customWidth="1"/>
    <col min="1557" max="1557" width="3.125" style="632" customWidth="1"/>
    <col min="1558" max="1558" width="1.875" style="632" customWidth="1"/>
    <col min="1559" max="1560" width="2.25" style="632" customWidth="1"/>
    <col min="1561" max="1561" width="7.25" style="632" customWidth="1"/>
    <col min="1562" max="1796" width="8.875" style="632"/>
    <col min="1797" max="1797" width="2.5" style="632" customWidth="1"/>
    <col min="1798" max="1798" width="2.375" style="632" customWidth="1"/>
    <col min="1799" max="1799" width="1.125" style="632" customWidth="1"/>
    <col min="1800" max="1800" width="22.625" style="632" customWidth="1"/>
    <col min="1801" max="1801" width="1.25" style="632" customWidth="1"/>
    <col min="1802" max="1803" width="11.75" style="632" customWidth="1"/>
    <col min="1804" max="1804" width="1.75" style="632" customWidth="1"/>
    <col min="1805" max="1805" width="6.875" style="632" customWidth="1"/>
    <col min="1806" max="1806" width="4.5" style="632" customWidth="1"/>
    <col min="1807" max="1807" width="3.625" style="632" customWidth="1"/>
    <col min="1808" max="1808" width="0.75" style="632" customWidth="1"/>
    <col min="1809" max="1809" width="3.375" style="632" customWidth="1"/>
    <col min="1810" max="1810" width="3.625" style="632" customWidth="1"/>
    <col min="1811" max="1811" width="3" style="632" customWidth="1"/>
    <col min="1812" max="1812" width="3.625" style="632" customWidth="1"/>
    <col min="1813" max="1813" width="3.125" style="632" customWidth="1"/>
    <col min="1814" max="1814" width="1.875" style="632" customWidth="1"/>
    <col min="1815" max="1816" width="2.25" style="632" customWidth="1"/>
    <col min="1817" max="1817" width="7.25" style="632" customWidth="1"/>
    <col min="1818" max="2052" width="8.875" style="632"/>
    <col min="2053" max="2053" width="2.5" style="632" customWidth="1"/>
    <col min="2054" max="2054" width="2.375" style="632" customWidth="1"/>
    <col min="2055" max="2055" width="1.125" style="632" customWidth="1"/>
    <col min="2056" max="2056" width="22.625" style="632" customWidth="1"/>
    <col min="2057" max="2057" width="1.25" style="632" customWidth="1"/>
    <col min="2058" max="2059" width="11.75" style="632" customWidth="1"/>
    <col min="2060" max="2060" width="1.75" style="632" customWidth="1"/>
    <col min="2061" max="2061" width="6.875" style="632" customWidth="1"/>
    <col min="2062" max="2062" width="4.5" style="632" customWidth="1"/>
    <col min="2063" max="2063" width="3.625" style="632" customWidth="1"/>
    <col min="2064" max="2064" width="0.75" style="632" customWidth="1"/>
    <col min="2065" max="2065" width="3.375" style="632" customWidth="1"/>
    <col min="2066" max="2066" width="3.625" style="632" customWidth="1"/>
    <col min="2067" max="2067" width="3" style="632" customWidth="1"/>
    <col min="2068" max="2068" width="3.625" style="632" customWidth="1"/>
    <col min="2069" max="2069" width="3.125" style="632" customWidth="1"/>
    <col min="2070" max="2070" width="1.875" style="632" customWidth="1"/>
    <col min="2071" max="2072" width="2.25" style="632" customWidth="1"/>
    <col min="2073" max="2073" width="7.25" style="632" customWidth="1"/>
    <col min="2074" max="2308" width="8.875" style="632"/>
    <col min="2309" max="2309" width="2.5" style="632" customWidth="1"/>
    <col min="2310" max="2310" width="2.375" style="632" customWidth="1"/>
    <col min="2311" max="2311" width="1.125" style="632" customWidth="1"/>
    <col min="2312" max="2312" width="22.625" style="632" customWidth="1"/>
    <col min="2313" max="2313" width="1.25" style="632" customWidth="1"/>
    <col min="2314" max="2315" width="11.75" style="632" customWidth="1"/>
    <col min="2316" max="2316" width="1.75" style="632" customWidth="1"/>
    <col min="2317" max="2317" width="6.875" style="632" customWidth="1"/>
    <col min="2318" max="2318" width="4.5" style="632" customWidth="1"/>
    <col min="2319" max="2319" width="3.625" style="632" customWidth="1"/>
    <col min="2320" max="2320" width="0.75" style="632" customWidth="1"/>
    <col min="2321" max="2321" width="3.375" style="632" customWidth="1"/>
    <col min="2322" max="2322" width="3.625" style="632" customWidth="1"/>
    <col min="2323" max="2323" width="3" style="632" customWidth="1"/>
    <col min="2324" max="2324" width="3.625" style="632" customWidth="1"/>
    <col min="2325" max="2325" width="3.125" style="632" customWidth="1"/>
    <col min="2326" max="2326" width="1.875" style="632" customWidth="1"/>
    <col min="2327" max="2328" width="2.25" style="632" customWidth="1"/>
    <col min="2329" max="2329" width="7.25" style="632" customWidth="1"/>
    <col min="2330" max="2564" width="8.875" style="632"/>
    <col min="2565" max="2565" width="2.5" style="632" customWidth="1"/>
    <col min="2566" max="2566" width="2.375" style="632" customWidth="1"/>
    <col min="2567" max="2567" width="1.125" style="632" customWidth="1"/>
    <col min="2568" max="2568" width="22.625" style="632" customWidth="1"/>
    <col min="2569" max="2569" width="1.25" style="632" customWidth="1"/>
    <col min="2570" max="2571" width="11.75" style="632" customWidth="1"/>
    <col min="2572" max="2572" width="1.75" style="632" customWidth="1"/>
    <col min="2573" max="2573" width="6.875" style="632" customWidth="1"/>
    <col min="2574" max="2574" width="4.5" style="632" customWidth="1"/>
    <col min="2575" max="2575" width="3.625" style="632" customWidth="1"/>
    <col min="2576" max="2576" width="0.75" style="632" customWidth="1"/>
    <col min="2577" max="2577" width="3.375" style="632" customWidth="1"/>
    <col min="2578" max="2578" width="3.625" style="632" customWidth="1"/>
    <col min="2579" max="2579" width="3" style="632" customWidth="1"/>
    <col min="2580" max="2580" width="3.625" style="632" customWidth="1"/>
    <col min="2581" max="2581" width="3.125" style="632" customWidth="1"/>
    <col min="2582" max="2582" width="1.875" style="632" customWidth="1"/>
    <col min="2583" max="2584" width="2.25" style="632" customWidth="1"/>
    <col min="2585" max="2585" width="7.25" style="632" customWidth="1"/>
    <col min="2586" max="2820" width="8.875" style="632"/>
    <col min="2821" max="2821" width="2.5" style="632" customWidth="1"/>
    <col min="2822" max="2822" width="2.375" style="632" customWidth="1"/>
    <col min="2823" max="2823" width="1.125" style="632" customWidth="1"/>
    <col min="2824" max="2824" width="22.625" style="632" customWidth="1"/>
    <col min="2825" max="2825" width="1.25" style="632" customWidth="1"/>
    <col min="2826" max="2827" width="11.75" style="632" customWidth="1"/>
    <col min="2828" max="2828" width="1.75" style="632" customWidth="1"/>
    <col min="2829" max="2829" width="6.875" style="632" customWidth="1"/>
    <col min="2830" max="2830" width="4.5" style="632" customWidth="1"/>
    <col min="2831" max="2831" width="3.625" style="632" customWidth="1"/>
    <col min="2832" max="2832" width="0.75" style="632" customWidth="1"/>
    <col min="2833" max="2833" width="3.375" style="632" customWidth="1"/>
    <col min="2834" max="2834" width="3.625" style="632" customWidth="1"/>
    <col min="2835" max="2835" width="3" style="632" customWidth="1"/>
    <col min="2836" max="2836" width="3.625" style="632" customWidth="1"/>
    <col min="2837" max="2837" width="3.125" style="632" customWidth="1"/>
    <col min="2838" max="2838" width="1.875" style="632" customWidth="1"/>
    <col min="2839" max="2840" width="2.25" style="632" customWidth="1"/>
    <col min="2841" max="2841" width="7.25" style="632" customWidth="1"/>
    <col min="2842" max="3076" width="8.875" style="632"/>
    <col min="3077" max="3077" width="2.5" style="632" customWidth="1"/>
    <col min="3078" max="3078" width="2.375" style="632" customWidth="1"/>
    <col min="3079" max="3079" width="1.125" style="632" customWidth="1"/>
    <col min="3080" max="3080" width="22.625" style="632" customWidth="1"/>
    <col min="3081" max="3081" width="1.25" style="632" customWidth="1"/>
    <col min="3082" max="3083" width="11.75" style="632" customWidth="1"/>
    <col min="3084" max="3084" width="1.75" style="632" customWidth="1"/>
    <col min="3085" max="3085" width="6.875" style="632" customWidth="1"/>
    <col min="3086" max="3086" width="4.5" style="632" customWidth="1"/>
    <col min="3087" max="3087" width="3.625" style="632" customWidth="1"/>
    <col min="3088" max="3088" width="0.75" style="632" customWidth="1"/>
    <col min="3089" max="3089" width="3.375" style="632" customWidth="1"/>
    <col min="3090" max="3090" width="3.625" style="632" customWidth="1"/>
    <col min="3091" max="3091" width="3" style="632" customWidth="1"/>
    <col min="3092" max="3092" width="3.625" style="632" customWidth="1"/>
    <col min="3093" max="3093" width="3.125" style="632" customWidth="1"/>
    <col min="3094" max="3094" width="1.875" style="632" customWidth="1"/>
    <col min="3095" max="3096" width="2.25" style="632" customWidth="1"/>
    <col min="3097" max="3097" width="7.25" style="632" customWidth="1"/>
    <col min="3098" max="3332" width="8.875" style="632"/>
    <col min="3333" max="3333" width="2.5" style="632" customWidth="1"/>
    <col min="3334" max="3334" width="2.375" style="632" customWidth="1"/>
    <col min="3335" max="3335" width="1.125" style="632" customWidth="1"/>
    <col min="3336" max="3336" width="22.625" style="632" customWidth="1"/>
    <col min="3337" max="3337" width="1.25" style="632" customWidth="1"/>
    <col min="3338" max="3339" width="11.75" style="632" customWidth="1"/>
    <col min="3340" max="3340" width="1.75" style="632" customWidth="1"/>
    <col min="3341" max="3341" width="6.875" style="632" customWidth="1"/>
    <col min="3342" max="3342" width="4.5" style="632" customWidth="1"/>
    <col min="3343" max="3343" width="3.625" style="632" customWidth="1"/>
    <col min="3344" max="3344" width="0.75" style="632" customWidth="1"/>
    <col min="3345" max="3345" width="3.375" style="632" customWidth="1"/>
    <col min="3346" max="3346" width="3.625" style="632" customWidth="1"/>
    <col min="3347" max="3347" width="3" style="632" customWidth="1"/>
    <col min="3348" max="3348" width="3.625" style="632" customWidth="1"/>
    <col min="3349" max="3349" width="3.125" style="632" customWidth="1"/>
    <col min="3350" max="3350" width="1.875" style="632" customWidth="1"/>
    <col min="3351" max="3352" width="2.25" style="632" customWidth="1"/>
    <col min="3353" max="3353" width="7.25" style="632" customWidth="1"/>
    <col min="3354" max="3588" width="8.875" style="632"/>
    <col min="3589" max="3589" width="2.5" style="632" customWidth="1"/>
    <col min="3590" max="3590" width="2.375" style="632" customWidth="1"/>
    <col min="3591" max="3591" width="1.125" style="632" customWidth="1"/>
    <col min="3592" max="3592" width="22.625" style="632" customWidth="1"/>
    <col min="3593" max="3593" width="1.25" style="632" customWidth="1"/>
    <col min="3594" max="3595" width="11.75" style="632" customWidth="1"/>
    <col min="3596" max="3596" width="1.75" style="632" customWidth="1"/>
    <col min="3597" max="3597" width="6.875" style="632" customWidth="1"/>
    <col min="3598" max="3598" width="4.5" style="632" customWidth="1"/>
    <col min="3599" max="3599" width="3.625" style="632" customWidth="1"/>
    <col min="3600" max="3600" width="0.75" style="632" customWidth="1"/>
    <col min="3601" max="3601" width="3.375" style="632" customWidth="1"/>
    <col min="3602" max="3602" width="3.625" style="632" customWidth="1"/>
    <col min="3603" max="3603" width="3" style="632" customWidth="1"/>
    <col min="3604" max="3604" width="3.625" style="632" customWidth="1"/>
    <col min="3605" max="3605" width="3.125" style="632" customWidth="1"/>
    <col min="3606" max="3606" width="1.875" style="632" customWidth="1"/>
    <col min="3607" max="3608" width="2.25" style="632" customWidth="1"/>
    <col min="3609" max="3609" width="7.25" style="632" customWidth="1"/>
    <col min="3610" max="3844" width="8.875" style="632"/>
    <col min="3845" max="3845" width="2.5" style="632" customWidth="1"/>
    <col min="3846" max="3846" width="2.375" style="632" customWidth="1"/>
    <col min="3847" max="3847" width="1.125" style="632" customWidth="1"/>
    <col min="3848" max="3848" width="22.625" style="632" customWidth="1"/>
    <col min="3849" max="3849" width="1.25" style="632" customWidth="1"/>
    <col min="3850" max="3851" width="11.75" style="632" customWidth="1"/>
    <col min="3852" max="3852" width="1.75" style="632" customWidth="1"/>
    <col min="3853" max="3853" width="6.875" style="632" customWidth="1"/>
    <col min="3854" max="3854" width="4.5" style="632" customWidth="1"/>
    <col min="3855" max="3855" width="3.625" style="632" customWidth="1"/>
    <col min="3856" max="3856" width="0.75" style="632" customWidth="1"/>
    <col min="3857" max="3857" width="3.375" style="632" customWidth="1"/>
    <col min="3858" max="3858" width="3.625" style="632" customWidth="1"/>
    <col min="3859" max="3859" width="3" style="632" customWidth="1"/>
    <col min="3860" max="3860" width="3.625" style="632" customWidth="1"/>
    <col min="3861" max="3861" width="3.125" style="632" customWidth="1"/>
    <col min="3862" max="3862" width="1.875" style="632" customWidth="1"/>
    <col min="3863" max="3864" width="2.25" style="632" customWidth="1"/>
    <col min="3865" max="3865" width="7.25" style="632" customWidth="1"/>
    <col min="3866" max="4100" width="8.875" style="632"/>
    <col min="4101" max="4101" width="2.5" style="632" customWidth="1"/>
    <col min="4102" max="4102" width="2.375" style="632" customWidth="1"/>
    <col min="4103" max="4103" width="1.125" style="632" customWidth="1"/>
    <col min="4104" max="4104" width="22.625" style="632" customWidth="1"/>
    <col min="4105" max="4105" width="1.25" style="632" customWidth="1"/>
    <col min="4106" max="4107" width="11.75" style="632" customWidth="1"/>
    <col min="4108" max="4108" width="1.75" style="632" customWidth="1"/>
    <col min="4109" max="4109" width="6.875" style="632" customWidth="1"/>
    <col min="4110" max="4110" width="4.5" style="632" customWidth="1"/>
    <col min="4111" max="4111" width="3.625" style="632" customWidth="1"/>
    <col min="4112" max="4112" width="0.75" style="632" customWidth="1"/>
    <col min="4113" max="4113" width="3.375" style="632" customWidth="1"/>
    <col min="4114" max="4114" width="3.625" style="632" customWidth="1"/>
    <col min="4115" max="4115" width="3" style="632" customWidth="1"/>
    <col min="4116" max="4116" width="3.625" style="632" customWidth="1"/>
    <col min="4117" max="4117" width="3.125" style="632" customWidth="1"/>
    <col min="4118" max="4118" width="1.875" style="632" customWidth="1"/>
    <col min="4119" max="4120" width="2.25" style="632" customWidth="1"/>
    <col min="4121" max="4121" width="7.25" style="632" customWidth="1"/>
    <col min="4122" max="4356" width="8.875" style="632"/>
    <col min="4357" max="4357" width="2.5" style="632" customWidth="1"/>
    <col min="4358" max="4358" width="2.375" style="632" customWidth="1"/>
    <col min="4359" max="4359" width="1.125" style="632" customWidth="1"/>
    <col min="4360" max="4360" width="22.625" style="632" customWidth="1"/>
    <col min="4361" max="4361" width="1.25" style="632" customWidth="1"/>
    <col min="4362" max="4363" width="11.75" style="632" customWidth="1"/>
    <col min="4364" max="4364" width="1.75" style="632" customWidth="1"/>
    <col min="4365" max="4365" width="6.875" style="632" customWidth="1"/>
    <col min="4366" max="4366" width="4.5" style="632" customWidth="1"/>
    <col min="4367" max="4367" width="3.625" style="632" customWidth="1"/>
    <col min="4368" max="4368" width="0.75" style="632" customWidth="1"/>
    <col min="4369" max="4369" width="3.375" style="632" customWidth="1"/>
    <col min="4370" max="4370" width="3.625" style="632" customWidth="1"/>
    <col min="4371" max="4371" width="3" style="632" customWidth="1"/>
    <col min="4372" max="4372" width="3.625" style="632" customWidth="1"/>
    <col min="4373" max="4373" width="3.125" style="632" customWidth="1"/>
    <col min="4374" max="4374" width="1.875" style="632" customWidth="1"/>
    <col min="4375" max="4376" width="2.25" style="632" customWidth="1"/>
    <col min="4377" max="4377" width="7.25" style="632" customWidth="1"/>
    <col min="4378" max="4612" width="8.875" style="632"/>
    <col min="4613" max="4613" width="2.5" style="632" customWidth="1"/>
    <col min="4614" max="4614" width="2.375" style="632" customWidth="1"/>
    <col min="4615" max="4615" width="1.125" style="632" customWidth="1"/>
    <col min="4616" max="4616" width="22.625" style="632" customWidth="1"/>
    <col min="4617" max="4617" width="1.25" style="632" customWidth="1"/>
    <col min="4618" max="4619" width="11.75" style="632" customWidth="1"/>
    <col min="4620" max="4620" width="1.75" style="632" customWidth="1"/>
    <col min="4621" max="4621" width="6.875" style="632" customWidth="1"/>
    <col min="4622" max="4622" width="4.5" style="632" customWidth="1"/>
    <col min="4623" max="4623" width="3.625" style="632" customWidth="1"/>
    <col min="4624" max="4624" width="0.75" style="632" customWidth="1"/>
    <col min="4625" max="4625" width="3.375" style="632" customWidth="1"/>
    <col min="4626" max="4626" width="3.625" style="632" customWidth="1"/>
    <col min="4627" max="4627" width="3" style="632" customWidth="1"/>
    <col min="4628" max="4628" width="3.625" style="632" customWidth="1"/>
    <col min="4629" max="4629" width="3.125" style="632" customWidth="1"/>
    <col min="4630" max="4630" width="1.875" style="632" customWidth="1"/>
    <col min="4631" max="4632" width="2.25" style="632" customWidth="1"/>
    <col min="4633" max="4633" width="7.25" style="632" customWidth="1"/>
    <col min="4634" max="4868" width="8.875" style="632"/>
    <col min="4869" max="4869" width="2.5" style="632" customWidth="1"/>
    <col min="4870" max="4870" width="2.375" style="632" customWidth="1"/>
    <col min="4871" max="4871" width="1.125" style="632" customWidth="1"/>
    <col min="4872" max="4872" width="22.625" style="632" customWidth="1"/>
    <col min="4873" max="4873" width="1.25" style="632" customWidth="1"/>
    <col min="4874" max="4875" width="11.75" style="632" customWidth="1"/>
    <col min="4876" max="4876" width="1.75" style="632" customWidth="1"/>
    <col min="4877" max="4877" width="6.875" style="632" customWidth="1"/>
    <col min="4878" max="4878" width="4.5" style="632" customWidth="1"/>
    <col min="4879" max="4879" width="3.625" style="632" customWidth="1"/>
    <col min="4880" max="4880" width="0.75" style="632" customWidth="1"/>
    <col min="4881" max="4881" width="3.375" style="632" customWidth="1"/>
    <col min="4882" max="4882" width="3.625" style="632" customWidth="1"/>
    <col min="4883" max="4883" width="3" style="632" customWidth="1"/>
    <col min="4884" max="4884" width="3.625" style="632" customWidth="1"/>
    <col min="4885" max="4885" width="3.125" style="632" customWidth="1"/>
    <col min="4886" max="4886" width="1.875" style="632" customWidth="1"/>
    <col min="4887" max="4888" width="2.25" style="632" customWidth="1"/>
    <col min="4889" max="4889" width="7.25" style="632" customWidth="1"/>
    <col min="4890" max="5124" width="8.875" style="632"/>
    <col min="5125" max="5125" width="2.5" style="632" customWidth="1"/>
    <col min="5126" max="5126" width="2.375" style="632" customWidth="1"/>
    <col min="5127" max="5127" width="1.125" style="632" customWidth="1"/>
    <col min="5128" max="5128" width="22.625" style="632" customWidth="1"/>
    <col min="5129" max="5129" width="1.25" style="632" customWidth="1"/>
    <col min="5130" max="5131" width="11.75" style="632" customWidth="1"/>
    <col min="5132" max="5132" width="1.75" style="632" customWidth="1"/>
    <col min="5133" max="5133" width="6.875" style="632" customWidth="1"/>
    <col min="5134" max="5134" width="4.5" style="632" customWidth="1"/>
    <col min="5135" max="5135" width="3.625" style="632" customWidth="1"/>
    <col min="5136" max="5136" width="0.75" style="632" customWidth="1"/>
    <col min="5137" max="5137" width="3.375" style="632" customWidth="1"/>
    <col min="5138" max="5138" width="3.625" style="632" customWidth="1"/>
    <col min="5139" max="5139" width="3" style="632" customWidth="1"/>
    <col min="5140" max="5140" width="3.625" style="632" customWidth="1"/>
    <col min="5141" max="5141" width="3.125" style="632" customWidth="1"/>
    <col min="5142" max="5142" width="1.875" style="632" customWidth="1"/>
    <col min="5143" max="5144" width="2.25" style="632" customWidth="1"/>
    <col min="5145" max="5145" width="7.25" style="632" customWidth="1"/>
    <col min="5146" max="5380" width="8.875" style="632"/>
    <col min="5381" max="5381" width="2.5" style="632" customWidth="1"/>
    <col min="5382" max="5382" width="2.375" style="632" customWidth="1"/>
    <col min="5383" max="5383" width="1.125" style="632" customWidth="1"/>
    <col min="5384" max="5384" width="22.625" style="632" customWidth="1"/>
    <col min="5385" max="5385" width="1.25" style="632" customWidth="1"/>
    <col min="5386" max="5387" width="11.75" style="632" customWidth="1"/>
    <col min="5388" max="5388" width="1.75" style="632" customWidth="1"/>
    <col min="5389" max="5389" width="6.875" style="632" customWidth="1"/>
    <col min="5390" max="5390" width="4.5" style="632" customWidth="1"/>
    <col min="5391" max="5391" width="3.625" style="632" customWidth="1"/>
    <col min="5392" max="5392" width="0.75" style="632" customWidth="1"/>
    <col min="5393" max="5393" width="3.375" style="632" customWidth="1"/>
    <col min="5394" max="5394" width="3.625" style="632" customWidth="1"/>
    <col min="5395" max="5395" width="3" style="632" customWidth="1"/>
    <col min="5396" max="5396" width="3.625" style="632" customWidth="1"/>
    <col min="5397" max="5397" width="3.125" style="632" customWidth="1"/>
    <col min="5398" max="5398" width="1.875" style="632" customWidth="1"/>
    <col min="5399" max="5400" width="2.25" style="632" customWidth="1"/>
    <col min="5401" max="5401" width="7.25" style="632" customWidth="1"/>
    <col min="5402" max="5636" width="8.875" style="632"/>
    <col min="5637" max="5637" width="2.5" style="632" customWidth="1"/>
    <col min="5638" max="5638" width="2.375" style="632" customWidth="1"/>
    <col min="5639" max="5639" width="1.125" style="632" customWidth="1"/>
    <col min="5640" max="5640" width="22.625" style="632" customWidth="1"/>
    <col min="5641" max="5641" width="1.25" style="632" customWidth="1"/>
    <col min="5642" max="5643" width="11.75" style="632" customWidth="1"/>
    <col min="5644" max="5644" width="1.75" style="632" customWidth="1"/>
    <col min="5645" max="5645" width="6.875" style="632" customWidth="1"/>
    <col min="5646" max="5646" width="4.5" style="632" customWidth="1"/>
    <col min="5647" max="5647" width="3.625" style="632" customWidth="1"/>
    <col min="5648" max="5648" width="0.75" style="632" customWidth="1"/>
    <col min="5649" max="5649" width="3.375" style="632" customWidth="1"/>
    <col min="5650" max="5650" width="3.625" style="632" customWidth="1"/>
    <col min="5651" max="5651" width="3" style="632" customWidth="1"/>
    <col min="5652" max="5652" width="3.625" style="632" customWidth="1"/>
    <col min="5653" max="5653" width="3.125" style="632" customWidth="1"/>
    <col min="5654" max="5654" width="1.875" style="632" customWidth="1"/>
    <col min="5655" max="5656" width="2.25" style="632" customWidth="1"/>
    <col min="5657" max="5657" width="7.25" style="632" customWidth="1"/>
    <col min="5658" max="5892" width="8.875" style="632"/>
    <col min="5893" max="5893" width="2.5" style="632" customWidth="1"/>
    <col min="5894" max="5894" width="2.375" style="632" customWidth="1"/>
    <col min="5895" max="5895" width="1.125" style="632" customWidth="1"/>
    <col min="5896" max="5896" width="22.625" style="632" customWidth="1"/>
    <col min="5897" max="5897" width="1.25" style="632" customWidth="1"/>
    <col min="5898" max="5899" width="11.75" style="632" customWidth="1"/>
    <col min="5900" max="5900" width="1.75" style="632" customWidth="1"/>
    <col min="5901" max="5901" width="6.875" style="632" customWidth="1"/>
    <col min="5902" max="5902" width="4.5" style="632" customWidth="1"/>
    <col min="5903" max="5903" width="3.625" style="632" customWidth="1"/>
    <col min="5904" max="5904" width="0.75" style="632" customWidth="1"/>
    <col min="5905" max="5905" width="3.375" style="632" customWidth="1"/>
    <col min="5906" max="5906" width="3.625" style="632" customWidth="1"/>
    <col min="5907" max="5907" width="3" style="632" customWidth="1"/>
    <col min="5908" max="5908" width="3.625" style="632" customWidth="1"/>
    <col min="5909" max="5909" width="3.125" style="632" customWidth="1"/>
    <col min="5910" max="5910" width="1.875" style="632" customWidth="1"/>
    <col min="5911" max="5912" width="2.25" style="632" customWidth="1"/>
    <col min="5913" max="5913" width="7.25" style="632" customWidth="1"/>
    <col min="5914" max="6148" width="8.875" style="632"/>
    <col min="6149" max="6149" width="2.5" style="632" customWidth="1"/>
    <col min="6150" max="6150" width="2.375" style="632" customWidth="1"/>
    <col min="6151" max="6151" width="1.125" style="632" customWidth="1"/>
    <col min="6152" max="6152" width="22.625" style="632" customWidth="1"/>
    <col min="6153" max="6153" width="1.25" style="632" customWidth="1"/>
    <col min="6154" max="6155" width="11.75" style="632" customWidth="1"/>
    <col min="6156" max="6156" width="1.75" style="632" customWidth="1"/>
    <col min="6157" max="6157" width="6.875" style="632" customWidth="1"/>
    <col min="6158" max="6158" width="4.5" style="632" customWidth="1"/>
    <col min="6159" max="6159" width="3.625" style="632" customWidth="1"/>
    <col min="6160" max="6160" width="0.75" style="632" customWidth="1"/>
    <col min="6161" max="6161" width="3.375" style="632" customWidth="1"/>
    <col min="6162" max="6162" width="3.625" style="632" customWidth="1"/>
    <col min="6163" max="6163" width="3" style="632" customWidth="1"/>
    <col min="6164" max="6164" width="3.625" style="632" customWidth="1"/>
    <col min="6165" max="6165" width="3.125" style="632" customWidth="1"/>
    <col min="6166" max="6166" width="1.875" style="632" customWidth="1"/>
    <col min="6167" max="6168" width="2.25" style="632" customWidth="1"/>
    <col min="6169" max="6169" width="7.25" style="632" customWidth="1"/>
    <col min="6170" max="6404" width="8.875" style="632"/>
    <col min="6405" max="6405" width="2.5" style="632" customWidth="1"/>
    <col min="6406" max="6406" width="2.375" style="632" customWidth="1"/>
    <col min="6407" max="6407" width="1.125" style="632" customWidth="1"/>
    <col min="6408" max="6408" width="22.625" style="632" customWidth="1"/>
    <col min="6409" max="6409" width="1.25" style="632" customWidth="1"/>
    <col min="6410" max="6411" width="11.75" style="632" customWidth="1"/>
    <col min="6412" max="6412" width="1.75" style="632" customWidth="1"/>
    <col min="6413" max="6413" width="6.875" style="632" customWidth="1"/>
    <col min="6414" max="6414" width="4.5" style="632" customWidth="1"/>
    <col min="6415" max="6415" width="3.625" style="632" customWidth="1"/>
    <col min="6416" max="6416" width="0.75" style="632" customWidth="1"/>
    <col min="6417" max="6417" width="3.375" style="632" customWidth="1"/>
    <col min="6418" max="6418" width="3.625" style="632" customWidth="1"/>
    <col min="6419" max="6419" width="3" style="632" customWidth="1"/>
    <col min="6420" max="6420" width="3.625" style="632" customWidth="1"/>
    <col min="6421" max="6421" width="3.125" style="632" customWidth="1"/>
    <col min="6422" max="6422" width="1.875" style="632" customWidth="1"/>
    <col min="6423" max="6424" width="2.25" style="632" customWidth="1"/>
    <col min="6425" max="6425" width="7.25" style="632" customWidth="1"/>
    <col min="6426" max="6660" width="8.875" style="632"/>
    <col min="6661" max="6661" width="2.5" style="632" customWidth="1"/>
    <col min="6662" max="6662" width="2.375" style="632" customWidth="1"/>
    <col min="6663" max="6663" width="1.125" style="632" customWidth="1"/>
    <col min="6664" max="6664" width="22.625" style="632" customWidth="1"/>
    <col min="6665" max="6665" width="1.25" style="632" customWidth="1"/>
    <col min="6666" max="6667" width="11.75" style="632" customWidth="1"/>
    <col min="6668" max="6668" width="1.75" style="632" customWidth="1"/>
    <col min="6669" max="6669" width="6.875" style="632" customWidth="1"/>
    <col min="6670" max="6670" width="4.5" style="632" customWidth="1"/>
    <col min="6671" max="6671" width="3.625" style="632" customWidth="1"/>
    <col min="6672" max="6672" width="0.75" style="632" customWidth="1"/>
    <col min="6673" max="6673" width="3.375" style="632" customWidth="1"/>
    <col min="6674" max="6674" width="3.625" style="632" customWidth="1"/>
    <col min="6675" max="6675" width="3" style="632" customWidth="1"/>
    <col min="6676" max="6676" width="3.625" style="632" customWidth="1"/>
    <col min="6677" max="6677" width="3.125" style="632" customWidth="1"/>
    <col min="6678" max="6678" width="1.875" style="632" customWidth="1"/>
    <col min="6679" max="6680" width="2.25" style="632" customWidth="1"/>
    <col min="6681" max="6681" width="7.25" style="632" customWidth="1"/>
    <col min="6682" max="6916" width="8.875" style="632"/>
    <col min="6917" max="6917" width="2.5" style="632" customWidth="1"/>
    <col min="6918" max="6918" width="2.375" style="632" customWidth="1"/>
    <col min="6919" max="6919" width="1.125" style="632" customWidth="1"/>
    <col min="6920" max="6920" width="22.625" style="632" customWidth="1"/>
    <col min="6921" max="6921" width="1.25" style="632" customWidth="1"/>
    <col min="6922" max="6923" width="11.75" style="632" customWidth="1"/>
    <col min="6924" max="6924" width="1.75" style="632" customWidth="1"/>
    <col min="6925" max="6925" width="6.875" style="632" customWidth="1"/>
    <col min="6926" max="6926" width="4.5" style="632" customWidth="1"/>
    <col min="6927" max="6927" width="3.625" style="632" customWidth="1"/>
    <col min="6928" max="6928" width="0.75" style="632" customWidth="1"/>
    <col min="6929" max="6929" width="3.375" style="632" customWidth="1"/>
    <col min="6930" max="6930" width="3.625" style="632" customWidth="1"/>
    <col min="6931" max="6931" width="3" style="632" customWidth="1"/>
    <col min="6932" max="6932" width="3.625" style="632" customWidth="1"/>
    <col min="6933" max="6933" width="3.125" style="632" customWidth="1"/>
    <col min="6934" max="6934" width="1.875" style="632" customWidth="1"/>
    <col min="6935" max="6936" width="2.25" style="632" customWidth="1"/>
    <col min="6937" max="6937" width="7.25" style="632" customWidth="1"/>
    <col min="6938" max="7172" width="8.875" style="632"/>
    <col min="7173" max="7173" width="2.5" style="632" customWidth="1"/>
    <col min="7174" max="7174" width="2.375" style="632" customWidth="1"/>
    <col min="7175" max="7175" width="1.125" style="632" customWidth="1"/>
    <col min="7176" max="7176" width="22.625" style="632" customWidth="1"/>
    <col min="7177" max="7177" width="1.25" style="632" customWidth="1"/>
    <col min="7178" max="7179" width="11.75" style="632" customWidth="1"/>
    <col min="7180" max="7180" width="1.75" style="632" customWidth="1"/>
    <col min="7181" max="7181" width="6.875" style="632" customWidth="1"/>
    <col min="7182" max="7182" width="4.5" style="632" customWidth="1"/>
    <col min="7183" max="7183" width="3.625" style="632" customWidth="1"/>
    <col min="7184" max="7184" width="0.75" style="632" customWidth="1"/>
    <col min="7185" max="7185" width="3.375" style="632" customWidth="1"/>
    <col min="7186" max="7186" width="3.625" style="632" customWidth="1"/>
    <col min="7187" max="7187" width="3" style="632" customWidth="1"/>
    <col min="7188" max="7188" width="3.625" style="632" customWidth="1"/>
    <col min="7189" max="7189" width="3.125" style="632" customWidth="1"/>
    <col min="7190" max="7190" width="1.875" style="632" customWidth="1"/>
    <col min="7191" max="7192" width="2.25" style="632" customWidth="1"/>
    <col min="7193" max="7193" width="7.25" style="632" customWidth="1"/>
    <col min="7194" max="7428" width="8.875" style="632"/>
    <col min="7429" max="7429" width="2.5" style="632" customWidth="1"/>
    <col min="7430" max="7430" width="2.375" style="632" customWidth="1"/>
    <col min="7431" max="7431" width="1.125" style="632" customWidth="1"/>
    <col min="7432" max="7432" width="22.625" style="632" customWidth="1"/>
    <col min="7433" max="7433" width="1.25" style="632" customWidth="1"/>
    <col min="7434" max="7435" width="11.75" style="632" customWidth="1"/>
    <col min="7436" max="7436" width="1.75" style="632" customWidth="1"/>
    <col min="7437" max="7437" width="6.875" style="632" customWidth="1"/>
    <col min="7438" max="7438" width="4.5" style="632" customWidth="1"/>
    <col min="7439" max="7439" width="3.625" style="632" customWidth="1"/>
    <col min="7440" max="7440" width="0.75" style="632" customWidth="1"/>
    <col min="7441" max="7441" width="3.375" style="632" customWidth="1"/>
    <col min="7442" max="7442" width="3.625" style="632" customWidth="1"/>
    <col min="7443" max="7443" width="3" style="632" customWidth="1"/>
    <col min="7444" max="7444" width="3.625" style="632" customWidth="1"/>
    <col min="7445" max="7445" width="3.125" style="632" customWidth="1"/>
    <col min="7446" max="7446" width="1.875" style="632" customWidth="1"/>
    <col min="7447" max="7448" width="2.25" style="632" customWidth="1"/>
    <col min="7449" max="7449" width="7.25" style="632" customWidth="1"/>
    <col min="7450" max="7684" width="8.875" style="632"/>
    <col min="7685" max="7685" width="2.5" style="632" customWidth="1"/>
    <col min="7686" max="7686" width="2.375" style="632" customWidth="1"/>
    <col min="7687" max="7687" width="1.125" style="632" customWidth="1"/>
    <col min="7688" max="7688" width="22.625" style="632" customWidth="1"/>
    <col min="7689" max="7689" width="1.25" style="632" customWidth="1"/>
    <col min="7690" max="7691" width="11.75" style="632" customWidth="1"/>
    <col min="7692" max="7692" width="1.75" style="632" customWidth="1"/>
    <col min="7693" max="7693" width="6.875" style="632" customWidth="1"/>
    <col min="7694" max="7694" width="4.5" style="632" customWidth="1"/>
    <col min="7695" max="7695" width="3.625" style="632" customWidth="1"/>
    <col min="7696" max="7696" width="0.75" style="632" customWidth="1"/>
    <col min="7697" max="7697" width="3.375" style="632" customWidth="1"/>
    <col min="7698" max="7698" width="3.625" style="632" customWidth="1"/>
    <col min="7699" max="7699" width="3" style="632" customWidth="1"/>
    <col min="7700" max="7700" width="3.625" style="632" customWidth="1"/>
    <col min="7701" max="7701" width="3.125" style="632" customWidth="1"/>
    <col min="7702" max="7702" width="1.875" style="632" customWidth="1"/>
    <col min="7703" max="7704" width="2.25" style="632" customWidth="1"/>
    <col min="7705" max="7705" width="7.25" style="632" customWidth="1"/>
    <col min="7706" max="7940" width="8.875" style="632"/>
    <col min="7941" max="7941" width="2.5" style="632" customWidth="1"/>
    <col min="7942" max="7942" width="2.375" style="632" customWidth="1"/>
    <col min="7943" max="7943" width="1.125" style="632" customWidth="1"/>
    <col min="7944" max="7944" width="22.625" style="632" customWidth="1"/>
    <col min="7945" max="7945" width="1.25" style="632" customWidth="1"/>
    <col min="7946" max="7947" width="11.75" style="632" customWidth="1"/>
    <col min="7948" max="7948" width="1.75" style="632" customWidth="1"/>
    <col min="7949" max="7949" width="6.875" style="632" customWidth="1"/>
    <col min="7950" max="7950" width="4.5" style="632" customWidth="1"/>
    <col min="7951" max="7951" width="3.625" style="632" customWidth="1"/>
    <col min="7952" max="7952" width="0.75" style="632" customWidth="1"/>
    <col min="7953" max="7953" width="3.375" style="632" customWidth="1"/>
    <col min="7954" max="7954" width="3.625" style="632" customWidth="1"/>
    <col min="7955" max="7955" width="3" style="632" customWidth="1"/>
    <col min="7956" max="7956" width="3.625" style="632" customWidth="1"/>
    <col min="7957" max="7957" width="3.125" style="632" customWidth="1"/>
    <col min="7958" max="7958" width="1.875" style="632" customWidth="1"/>
    <col min="7959" max="7960" width="2.25" style="632" customWidth="1"/>
    <col min="7961" max="7961" width="7.25" style="632" customWidth="1"/>
    <col min="7962" max="8196" width="8.875" style="632"/>
    <col min="8197" max="8197" width="2.5" style="632" customWidth="1"/>
    <col min="8198" max="8198" width="2.375" style="632" customWidth="1"/>
    <col min="8199" max="8199" width="1.125" style="632" customWidth="1"/>
    <col min="8200" max="8200" width="22.625" style="632" customWidth="1"/>
    <col min="8201" max="8201" width="1.25" style="632" customWidth="1"/>
    <col min="8202" max="8203" width="11.75" style="632" customWidth="1"/>
    <col min="8204" max="8204" width="1.75" style="632" customWidth="1"/>
    <col min="8205" max="8205" width="6.875" style="632" customWidth="1"/>
    <col min="8206" max="8206" width="4.5" style="632" customWidth="1"/>
    <col min="8207" max="8207" width="3.625" style="632" customWidth="1"/>
    <col min="8208" max="8208" width="0.75" style="632" customWidth="1"/>
    <col min="8209" max="8209" width="3.375" style="632" customWidth="1"/>
    <col min="8210" max="8210" width="3.625" style="632" customWidth="1"/>
    <col min="8211" max="8211" width="3" style="632" customWidth="1"/>
    <col min="8212" max="8212" width="3.625" style="632" customWidth="1"/>
    <col min="8213" max="8213" width="3.125" style="632" customWidth="1"/>
    <col min="8214" max="8214" width="1.875" style="632" customWidth="1"/>
    <col min="8215" max="8216" width="2.25" style="632" customWidth="1"/>
    <col min="8217" max="8217" width="7.25" style="632" customWidth="1"/>
    <col min="8218" max="8452" width="8.875" style="632"/>
    <col min="8453" max="8453" width="2.5" style="632" customWidth="1"/>
    <col min="8454" max="8454" width="2.375" style="632" customWidth="1"/>
    <col min="8455" max="8455" width="1.125" style="632" customWidth="1"/>
    <col min="8456" max="8456" width="22.625" style="632" customWidth="1"/>
    <col min="8457" max="8457" width="1.25" style="632" customWidth="1"/>
    <col min="8458" max="8459" width="11.75" style="632" customWidth="1"/>
    <col min="8460" max="8460" width="1.75" style="632" customWidth="1"/>
    <col min="8461" max="8461" width="6.875" style="632" customWidth="1"/>
    <col min="8462" max="8462" width="4.5" style="632" customWidth="1"/>
    <col min="8463" max="8463" width="3.625" style="632" customWidth="1"/>
    <col min="8464" max="8464" width="0.75" style="632" customWidth="1"/>
    <col min="8465" max="8465" width="3.375" style="632" customWidth="1"/>
    <col min="8466" max="8466" width="3.625" style="632" customWidth="1"/>
    <col min="8467" max="8467" width="3" style="632" customWidth="1"/>
    <col min="8468" max="8468" width="3.625" style="632" customWidth="1"/>
    <col min="8469" max="8469" width="3.125" style="632" customWidth="1"/>
    <col min="8470" max="8470" width="1.875" style="632" customWidth="1"/>
    <col min="8471" max="8472" width="2.25" style="632" customWidth="1"/>
    <col min="8473" max="8473" width="7.25" style="632" customWidth="1"/>
    <col min="8474" max="8708" width="8.875" style="632"/>
    <col min="8709" max="8709" width="2.5" style="632" customWidth="1"/>
    <col min="8710" max="8710" width="2.375" style="632" customWidth="1"/>
    <col min="8711" max="8711" width="1.125" style="632" customWidth="1"/>
    <col min="8712" max="8712" width="22.625" style="632" customWidth="1"/>
    <col min="8713" max="8713" width="1.25" style="632" customWidth="1"/>
    <col min="8714" max="8715" width="11.75" style="632" customWidth="1"/>
    <col min="8716" max="8716" width="1.75" style="632" customWidth="1"/>
    <col min="8717" max="8717" width="6.875" style="632" customWidth="1"/>
    <col min="8718" max="8718" width="4.5" style="632" customWidth="1"/>
    <col min="8719" max="8719" width="3.625" style="632" customWidth="1"/>
    <col min="8720" max="8720" width="0.75" style="632" customWidth="1"/>
    <col min="8721" max="8721" width="3.375" style="632" customWidth="1"/>
    <col min="8722" max="8722" width="3.625" style="632" customWidth="1"/>
    <col min="8723" max="8723" width="3" style="632" customWidth="1"/>
    <col min="8724" max="8724" width="3.625" style="632" customWidth="1"/>
    <col min="8725" max="8725" width="3.125" style="632" customWidth="1"/>
    <col min="8726" max="8726" width="1.875" style="632" customWidth="1"/>
    <col min="8727" max="8728" width="2.25" style="632" customWidth="1"/>
    <col min="8729" max="8729" width="7.25" style="632" customWidth="1"/>
    <col min="8730" max="8964" width="8.875" style="632"/>
    <col min="8965" max="8965" width="2.5" style="632" customWidth="1"/>
    <col min="8966" max="8966" width="2.375" style="632" customWidth="1"/>
    <col min="8967" max="8967" width="1.125" style="632" customWidth="1"/>
    <col min="8968" max="8968" width="22.625" style="632" customWidth="1"/>
    <col min="8969" max="8969" width="1.25" style="632" customWidth="1"/>
    <col min="8970" max="8971" width="11.75" style="632" customWidth="1"/>
    <col min="8972" max="8972" width="1.75" style="632" customWidth="1"/>
    <col min="8973" max="8973" width="6.875" style="632" customWidth="1"/>
    <col min="8974" max="8974" width="4.5" style="632" customWidth="1"/>
    <col min="8975" max="8975" width="3.625" style="632" customWidth="1"/>
    <col min="8976" max="8976" width="0.75" style="632" customWidth="1"/>
    <col min="8977" max="8977" width="3.375" style="632" customWidth="1"/>
    <col min="8978" max="8978" width="3.625" style="632" customWidth="1"/>
    <col min="8979" max="8979" width="3" style="632" customWidth="1"/>
    <col min="8980" max="8980" width="3.625" style="632" customWidth="1"/>
    <col min="8981" max="8981" width="3.125" style="632" customWidth="1"/>
    <col min="8982" max="8982" width="1.875" style="632" customWidth="1"/>
    <col min="8983" max="8984" width="2.25" style="632" customWidth="1"/>
    <col min="8985" max="8985" width="7.25" style="632" customWidth="1"/>
    <col min="8986" max="9220" width="8.875" style="632"/>
    <col min="9221" max="9221" width="2.5" style="632" customWidth="1"/>
    <col min="9222" max="9222" width="2.375" style="632" customWidth="1"/>
    <col min="9223" max="9223" width="1.125" style="632" customWidth="1"/>
    <col min="9224" max="9224" width="22.625" style="632" customWidth="1"/>
    <col min="9225" max="9225" width="1.25" style="632" customWidth="1"/>
    <col min="9226" max="9227" width="11.75" style="632" customWidth="1"/>
    <col min="9228" max="9228" width="1.75" style="632" customWidth="1"/>
    <col min="9229" max="9229" width="6.875" style="632" customWidth="1"/>
    <col min="9230" max="9230" width="4.5" style="632" customWidth="1"/>
    <col min="9231" max="9231" width="3.625" style="632" customWidth="1"/>
    <col min="9232" max="9232" width="0.75" style="632" customWidth="1"/>
    <col min="9233" max="9233" width="3.375" style="632" customWidth="1"/>
    <col min="9234" max="9234" width="3.625" style="632" customWidth="1"/>
    <col min="9235" max="9235" width="3" style="632" customWidth="1"/>
    <col min="9236" max="9236" width="3.625" style="632" customWidth="1"/>
    <col min="9237" max="9237" width="3.125" style="632" customWidth="1"/>
    <col min="9238" max="9238" width="1.875" style="632" customWidth="1"/>
    <col min="9239" max="9240" width="2.25" style="632" customWidth="1"/>
    <col min="9241" max="9241" width="7.25" style="632" customWidth="1"/>
    <col min="9242" max="9476" width="8.875" style="632"/>
    <col min="9477" max="9477" width="2.5" style="632" customWidth="1"/>
    <col min="9478" max="9478" width="2.375" style="632" customWidth="1"/>
    <col min="9479" max="9479" width="1.125" style="632" customWidth="1"/>
    <col min="9480" max="9480" width="22.625" style="632" customWidth="1"/>
    <col min="9481" max="9481" width="1.25" style="632" customWidth="1"/>
    <col min="9482" max="9483" width="11.75" style="632" customWidth="1"/>
    <col min="9484" max="9484" width="1.75" style="632" customWidth="1"/>
    <col min="9485" max="9485" width="6.875" style="632" customWidth="1"/>
    <col min="9486" max="9486" width="4.5" style="632" customWidth="1"/>
    <col min="9487" max="9487" width="3.625" style="632" customWidth="1"/>
    <col min="9488" max="9488" width="0.75" style="632" customWidth="1"/>
    <col min="9489" max="9489" width="3.375" style="632" customWidth="1"/>
    <col min="9490" max="9490" width="3.625" style="632" customWidth="1"/>
    <col min="9491" max="9491" width="3" style="632" customWidth="1"/>
    <col min="9492" max="9492" width="3.625" style="632" customWidth="1"/>
    <col min="9493" max="9493" width="3.125" style="632" customWidth="1"/>
    <col min="9494" max="9494" width="1.875" style="632" customWidth="1"/>
    <col min="9495" max="9496" width="2.25" style="632" customWidth="1"/>
    <col min="9497" max="9497" width="7.25" style="632" customWidth="1"/>
    <col min="9498" max="9732" width="8.875" style="632"/>
    <col min="9733" max="9733" width="2.5" style="632" customWidth="1"/>
    <col min="9734" max="9734" width="2.375" style="632" customWidth="1"/>
    <col min="9735" max="9735" width="1.125" style="632" customWidth="1"/>
    <col min="9736" max="9736" width="22.625" style="632" customWidth="1"/>
    <col min="9737" max="9737" width="1.25" style="632" customWidth="1"/>
    <col min="9738" max="9739" width="11.75" style="632" customWidth="1"/>
    <col min="9740" max="9740" width="1.75" style="632" customWidth="1"/>
    <col min="9741" max="9741" width="6.875" style="632" customWidth="1"/>
    <col min="9742" max="9742" width="4.5" style="632" customWidth="1"/>
    <col min="9743" max="9743" width="3.625" style="632" customWidth="1"/>
    <col min="9744" max="9744" width="0.75" style="632" customWidth="1"/>
    <col min="9745" max="9745" width="3.375" style="632" customWidth="1"/>
    <col min="9746" max="9746" width="3.625" style="632" customWidth="1"/>
    <col min="9747" max="9747" width="3" style="632" customWidth="1"/>
    <col min="9748" max="9748" width="3.625" style="632" customWidth="1"/>
    <col min="9749" max="9749" width="3.125" style="632" customWidth="1"/>
    <col min="9750" max="9750" width="1.875" style="632" customWidth="1"/>
    <col min="9751" max="9752" width="2.25" style="632" customWidth="1"/>
    <col min="9753" max="9753" width="7.25" style="632" customWidth="1"/>
    <col min="9754" max="9988" width="8.875" style="632"/>
    <col min="9989" max="9989" width="2.5" style="632" customWidth="1"/>
    <col min="9990" max="9990" width="2.375" style="632" customWidth="1"/>
    <col min="9991" max="9991" width="1.125" style="632" customWidth="1"/>
    <col min="9992" max="9992" width="22.625" style="632" customWidth="1"/>
    <col min="9993" max="9993" width="1.25" style="632" customWidth="1"/>
    <col min="9994" max="9995" width="11.75" style="632" customWidth="1"/>
    <col min="9996" max="9996" width="1.75" style="632" customWidth="1"/>
    <col min="9997" max="9997" width="6.875" style="632" customWidth="1"/>
    <col min="9998" max="9998" width="4.5" style="632" customWidth="1"/>
    <col min="9999" max="9999" width="3.625" style="632" customWidth="1"/>
    <col min="10000" max="10000" width="0.75" style="632" customWidth="1"/>
    <col min="10001" max="10001" width="3.375" style="632" customWidth="1"/>
    <col min="10002" max="10002" width="3.625" style="632" customWidth="1"/>
    <col min="10003" max="10003" width="3" style="632" customWidth="1"/>
    <col min="10004" max="10004" width="3.625" style="632" customWidth="1"/>
    <col min="10005" max="10005" width="3.125" style="632" customWidth="1"/>
    <col min="10006" max="10006" width="1.875" style="632" customWidth="1"/>
    <col min="10007" max="10008" width="2.25" style="632" customWidth="1"/>
    <col min="10009" max="10009" width="7.25" style="632" customWidth="1"/>
    <col min="10010" max="10244" width="8.875" style="632"/>
    <col min="10245" max="10245" width="2.5" style="632" customWidth="1"/>
    <col min="10246" max="10246" width="2.375" style="632" customWidth="1"/>
    <col min="10247" max="10247" width="1.125" style="632" customWidth="1"/>
    <col min="10248" max="10248" width="22.625" style="632" customWidth="1"/>
    <col min="10249" max="10249" width="1.25" style="632" customWidth="1"/>
    <col min="10250" max="10251" width="11.75" style="632" customWidth="1"/>
    <col min="10252" max="10252" width="1.75" style="632" customWidth="1"/>
    <col min="10253" max="10253" width="6.875" style="632" customWidth="1"/>
    <col min="10254" max="10254" width="4.5" style="632" customWidth="1"/>
    <col min="10255" max="10255" width="3.625" style="632" customWidth="1"/>
    <col min="10256" max="10256" width="0.75" style="632" customWidth="1"/>
    <col min="10257" max="10257" width="3.375" style="632" customWidth="1"/>
    <col min="10258" max="10258" width="3.625" style="632" customWidth="1"/>
    <col min="10259" max="10259" width="3" style="632" customWidth="1"/>
    <col min="10260" max="10260" width="3.625" style="632" customWidth="1"/>
    <col min="10261" max="10261" width="3.125" style="632" customWidth="1"/>
    <col min="10262" max="10262" width="1.875" style="632" customWidth="1"/>
    <col min="10263" max="10264" width="2.25" style="632" customWidth="1"/>
    <col min="10265" max="10265" width="7.25" style="632" customWidth="1"/>
    <col min="10266" max="10500" width="8.875" style="632"/>
    <col min="10501" max="10501" width="2.5" style="632" customWidth="1"/>
    <col min="10502" max="10502" width="2.375" style="632" customWidth="1"/>
    <col min="10503" max="10503" width="1.125" style="632" customWidth="1"/>
    <col min="10504" max="10504" width="22.625" style="632" customWidth="1"/>
    <col min="10505" max="10505" width="1.25" style="632" customWidth="1"/>
    <col min="10506" max="10507" width="11.75" style="632" customWidth="1"/>
    <col min="10508" max="10508" width="1.75" style="632" customWidth="1"/>
    <col min="10509" max="10509" width="6.875" style="632" customWidth="1"/>
    <col min="10510" max="10510" width="4.5" style="632" customWidth="1"/>
    <col min="10511" max="10511" width="3.625" style="632" customWidth="1"/>
    <col min="10512" max="10512" width="0.75" style="632" customWidth="1"/>
    <col min="10513" max="10513" width="3.375" style="632" customWidth="1"/>
    <col min="10514" max="10514" width="3.625" style="632" customWidth="1"/>
    <col min="10515" max="10515" width="3" style="632" customWidth="1"/>
    <col min="10516" max="10516" width="3.625" style="632" customWidth="1"/>
    <col min="10517" max="10517" width="3.125" style="632" customWidth="1"/>
    <col min="10518" max="10518" width="1.875" style="632" customWidth="1"/>
    <col min="10519" max="10520" width="2.25" style="632" customWidth="1"/>
    <col min="10521" max="10521" width="7.25" style="632" customWidth="1"/>
    <col min="10522" max="10756" width="8.875" style="632"/>
    <col min="10757" max="10757" width="2.5" style="632" customWidth="1"/>
    <col min="10758" max="10758" width="2.375" style="632" customWidth="1"/>
    <col min="10759" max="10759" width="1.125" style="632" customWidth="1"/>
    <col min="10760" max="10760" width="22.625" style="632" customWidth="1"/>
    <col min="10761" max="10761" width="1.25" style="632" customWidth="1"/>
    <col min="10762" max="10763" width="11.75" style="632" customWidth="1"/>
    <col min="10764" max="10764" width="1.75" style="632" customWidth="1"/>
    <col min="10765" max="10765" width="6.875" style="632" customWidth="1"/>
    <col min="10766" max="10766" width="4.5" style="632" customWidth="1"/>
    <col min="10767" max="10767" width="3.625" style="632" customWidth="1"/>
    <col min="10768" max="10768" width="0.75" style="632" customWidth="1"/>
    <col min="10769" max="10769" width="3.375" style="632" customWidth="1"/>
    <col min="10770" max="10770" width="3.625" style="632" customWidth="1"/>
    <col min="10771" max="10771" width="3" style="632" customWidth="1"/>
    <col min="10772" max="10772" width="3.625" style="632" customWidth="1"/>
    <col min="10773" max="10773" width="3.125" style="632" customWidth="1"/>
    <col min="10774" max="10774" width="1.875" style="632" customWidth="1"/>
    <col min="10775" max="10776" width="2.25" style="632" customWidth="1"/>
    <col min="10777" max="10777" width="7.25" style="632" customWidth="1"/>
    <col min="10778" max="11012" width="8.875" style="632"/>
    <col min="11013" max="11013" width="2.5" style="632" customWidth="1"/>
    <col min="11014" max="11014" width="2.375" style="632" customWidth="1"/>
    <col min="11015" max="11015" width="1.125" style="632" customWidth="1"/>
    <col min="11016" max="11016" width="22.625" style="632" customWidth="1"/>
    <col min="11017" max="11017" width="1.25" style="632" customWidth="1"/>
    <col min="11018" max="11019" width="11.75" style="632" customWidth="1"/>
    <col min="11020" max="11020" width="1.75" style="632" customWidth="1"/>
    <col min="11021" max="11021" width="6.875" style="632" customWidth="1"/>
    <col min="11022" max="11022" width="4.5" style="632" customWidth="1"/>
    <col min="11023" max="11023" width="3.625" style="632" customWidth="1"/>
    <col min="11024" max="11024" width="0.75" style="632" customWidth="1"/>
    <col min="11025" max="11025" width="3.375" style="632" customWidth="1"/>
    <col min="11026" max="11026" width="3.625" style="632" customWidth="1"/>
    <col min="11027" max="11027" width="3" style="632" customWidth="1"/>
    <col min="11028" max="11028" width="3.625" style="632" customWidth="1"/>
    <col min="11029" max="11029" width="3.125" style="632" customWidth="1"/>
    <col min="11030" max="11030" width="1.875" style="632" customWidth="1"/>
    <col min="11031" max="11032" width="2.25" style="632" customWidth="1"/>
    <col min="11033" max="11033" width="7.25" style="632" customWidth="1"/>
    <col min="11034" max="11268" width="8.875" style="632"/>
    <col min="11269" max="11269" width="2.5" style="632" customWidth="1"/>
    <col min="11270" max="11270" width="2.375" style="632" customWidth="1"/>
    <col min="11271" max="11271" width="1.125" style="632" customWidth="1"/>
    <col min="11272" max="11272" width="22.625" style="632" customWidth="1"/>
    <col min="11273" max="11273" width="1.25" style="632" customWidth="1"/>
    <col min="11274" max="11275" width="11.75" style="632" customWidth="1"/>
    <col min="11276" max="11276" width="1.75" style="632" customWidth="1"/>
    <col min="11277" max="11277" width="6.875" style="632" customWidth="1"/>
    <col min="11278" max="11278" width="4.5" style="632" customWidth="1"/>
    <col min="11279" max="11279" width="3.625" style="632" customWidth="1"/>
    <col min="11280" max="11280" width="0.75" style="632" customWidth="1"/>
    <col min="11281" max="11281" width="3.375" style="632" customWidth="1"/>
    <col min="11282" max="11282" width="3.625" style="632" customWidth="1"/>
    <col min="11283" max="11283" width="3" style="632" customWidth="1"/>
    <col min="11284" max="11284" width="3.625" style="632" customWidth="1"/>
    <col min="11285" max="11285" width="3.125" style="632" customWidth="1"/>
    <col min="11286" max="11286" width="1.875" style="632" customWidth="1"/>
    <col min="11287" max="11288" width="2.25" style="632" customWidth="1"/>
    <col min="11289" max="11289" width="7.25" style="632" customWidth="1"/>
    <col min="11290" max="11524" width="8.875" style="632"/>
    <col min="11525" max="11525" width="2.5" style="632" customWidth="1"/>
    <col min="11526" max="11526" width="2.375" style="632" customWidth="1"/>
    <col min="11527" max="11527" width="1.125" style="632" customWidth="1"/>
    <col min="11528" max="11528" width="22.625" style="632" customWidth="1"/>
    <col min="11529" max="11529" width="1.25" style="632" customWidth="1"/>
    <col min="11530" max="11531" width="11.75" style="632" customWidth="1"/>
    <col min="11532" max="11532" width="1.75" style="632" customWidth="1"/>
    <col min="11533" max="11533" width="6.875" style="632" customWidth="1"/>
    <col min="11534" max="11534" width="4.5" style="632" customWidth="1"/>
    <col min="11535" max="11535" width="3.625" style="632" customWidth="1"/>
    <col min="11536" max="11536" width="0.75" style="632" customWidth="1"/>
    <col min="11537" max="11537" width="3.375" style="632" customWidth="1"/>
    <col min="11538" max="11538" width="3.625" style="632" customWidth="1"/>
    <col min="11539" max="11539" width="3" style="632" customWidth="1"/>
    <col min="11540" max="11540" width="3.625" style="632" customWidth="1"/>
    <col min="11541" max="11541" width="3.125" style="632" customWidth="1"/>
    <col min="11542" max="11542" width="1.875" style="632" customWidth="1"/>
    <col min="11543" max="11544" width="2.25" style="632" customWidth="1"/>
    <col min="11545" max="11545" width="7.25" style="632" customWidth="1"/>
    <col min="11546" max="11780" width="8.875" style="632"/>
    <col min="11781" max="11781" width="2.5" style="632" customWidth="1"/>
    <col min="11782" max="11782" width="2.375" style="632" customWidth="1"/>
    <col min="11783" max="11783" width="1.125" style="632" customWidth="1"/>
    <col min="11784" max="11784" width="22.625" style="632" customWidth="1"/>
    <col min="11785" max="11785" width="1.25" style="632" customWidth="1"/>
    <col min="11786" max="11787" width="11.75" style="632" customWidth="1"/>
    <col min="11788" max="11788" width="1.75" style="632" customWidth="1"/>
    <col min="11789" max="11789" width="6.875" style="632" customWidth="1"/>
    <col min="11790" max="11790" width="4.5" style="632" customWidth="1"/>
    <col min="11791" max="11791" width="3.625" style="632" customWidth="1"/>
    <col min="11792" max="11792" width="0.75" style="632" customWidth="1"/>
    <col min="11793" max="11793" width="3.375" style="632" customWidth="1"/>
    <col min="11794" max="11794" width="3.625" style="632" customWidth="1"/>
    <col min="11795" max="11795" width="3" style="632" customWidth="1"/>
    <col min="11796" max="11796" width="3.625" style="632" customWidth="1"/>
    <col min="11797" max="11797" width="3.125" style="632" customWidth="1"/>
    <col min="11798" max="11798" width="1.875" style="632" customWidth="1"/>
    <col min="11799" max="11800" width="2.25" style="632" customWidth="1"/>
    <col min="11801" max="11801" width="7.25" style="632" customWidth="1"/>
    <col min="11802" max="12036" width="8.875" style="632"/>
    <col min="12037" max="12037" width="2.5" style="632" customWidth="1"/>
    <col min="12038" max="12038" width="2.375" style="632" customWidth="1"/>
    <col min="12039" max="12039" width="1.125" style="632" customWidth="1"/>
    <col min="12040" max="12040" width="22.625" style="632" customWidth="1"/>
    <col min="12041" max="12041" width="1.25" style="632" customWidth="1"/>
    <col min="12042" max="12043" width="11.75" style="632" customWidth="1"/>
    <col min="12044" max="12044" width="1.75" style="632" customWidth="1"/>
    <col min="12045" max="12045" width="6.875" style="632" customWidth="1"/>
    <col min="12046" max="12046" width="4.5" style="632" customWidth="1"/>
    <col min="12047" max="12047" width="3.625" style="632" customWidth="1"/>
    <col min="12048" max="12048" width="0.75" style="632" customWidth="1"/>
    <col min="12049" max="12049" width="3.375" style="632" customWidth="1"/>
    <col min="12050" max="12050" width="3.625" style="632" customWidth="1"/>
    <col min="12051" max="12051" width="3" style="632" customWidth="1"/>
    <col min="12052" max="12052" width="3.625" style="632" customWidth="1"/>
    <col min="12053" max="12053" width="3.125" style="632" customWidth="1"/>
    <col min="12054" max="12054" width="1.875" style="632" customWidth="1"/>
    <col min="12055" max="12056" width="2.25" style="632" customWidth="1"/>
    <col min="12057" max="12057" width="7.25" style="632" customWidth="1"/>
    <col min="12058" max="12292" width="8.875" style="632"/>
    <col min="12293" max="12293" width="2.5" style="632" customWidth="1"/>
    <col min="12294" max="12294" width="2.375" style="632" customWidth="1"/>
    <col min="12295" max="12295" width="1.125" style="632" customWidth="1"/>
    <col min="12296" max="12296" width="22.625" style="632" customWidth="1"/>
    <col min="12297" max="12297" width="1.25" style="632" customWidth="1"/>
    <col min="12298" max="12299" width="11.75" style="632" customWidth="1"/>
    <col min="12300" max="12300" width="1.75" style="632" customWidth="1"/>
    <col min="12301" max="12301" width="6.875" style="632" customWidth="1"/>
    <col min="12302" max="12302" width="4.5" style="632" customWidth="1"/>
    <col min="12303" max="12303" width="3.625" style="632" customWidth="1"/>
    <col min="12304" max="12304" width="0.75" style="632" customWidth="1"/>
    <col min="12305" max="12305" width="3.375" style="632" customWidth="1"/>
    <col min="12306" max="12306" width="3.625" style="632" customWidth="1"/>
    <col min="12307" max="12307" width="3" style="632" customWidth="1"/>
    <col min="12308" max="12308" width="3.625" style="632" customWidth="1"/>
    <col min="12309" max="12309" width="3.125" style="632" customWidth="1"/>
    <col min="12310" max="12310" width="1.875" style="632" customWidth="1"/>
    <col min="12311" max="12312" width="2.25" style="632" customWidth="1"/>
    <col min="12313" max="12313" width="7.25" style="632" customWidth="1"/>
    <col min="12314" max="12548" width="8.875" style="632"/>
    <col min="12549" max="12549" width="2.5" style="632" customWidth="1"/>
    <col min="12550" max="12550" width="2.375" style="632" customWidth="1"/>
    <col min="12551" max="12551" width="1.125" style="632" customWidth="1"/>
    <col min="12552" max="12552" width="22.625" style="632" customWidth="1"/>
    <col min="12553" max="12553" width="1.25" style="632" customWidth="1"/>
    <col min="12554" max="12555" width="11.75" style="632" customWidth="1"/>
    <col min="12556" max="12556" width="1.75" style="632" customWidth="1"/>
    <col min="12557" max="12557" width="6.875" style="632" customWidth="1"/>
    <col min="12558" max="12558" width="4.5" style="632" customWidth="1"/>
    <col min="12559" max="12559" width="3.625" style="632" customWidth="1"/>
    <col min="12560" max="12560" width="0.75" style="632" customWidth="1"/>
    <col min="12561" max="12561" width="3.375" style="632" customWidth="1"/>
    <col min="12562" max="12562" width="3.625" style="632" customWidth="1"/>
    <col min="12563" max="12563" width="3" style="632" customWidth="1"/>
    <col min="12564" max="12564" width="3.625" style="632" customWidth="1"/>
    <col min="12565" max="12565" width="3.125" style="632" customWidth="1"/>
    <col min="12566" max="12566" width="1.875" style="632" customWidth="1"/>
    <col min="12567" max="12568" width="2.25" style="632" customWidth="1"/>
    <col min="12569" max="12569" width="7.25" style="632" customWidth="1"/>
    <col min="12570" max="12804" width="8.875" style="632"/>
    <col min="12805" max="12805" width="2.5" style="632" customWidth="1"/>
    <col min="12806" max="12806" width="2.375" style="632" customWidth="1"/>
    <col min="12807" max="12807" width="1.125" style="632" customWidth="1"/>
    <col min="12808" max="12808" width="22.625" style="632" customWidth="1"/>
    <col min="12809" max="12809" width="1.25" style="632" customWidth="1"/>
    <col min="12810" max="12811" width="11.75" style="632" customWidth="1"/>
    <col min="12812" max="12812" width="1.75" style="632" customWidth="1"/>
    <col min="12813" max="12813" width="6.875" style="632" customWidth="1"/>
    <col min="12814" max="12814" width="4.5" style="632" customWidth="1"/>
    <col min="12815" max="12815" width="3.625" style="632" customWidth="1"/>
    <col min="12816" max="12816" width="0.75" style="632" customWidth="1"/>
    <col min="12817" max="12817" width="3.375" style="632" customWidth="1"/>
    <col min="12818" max="12818" width="3.625" style="632" customWidth="1"/>
    <col min="12819" max="12819" width="3" style="632" customWidth="1"/>
    <col min="12820" max="12820" width="3.625" style="632" customWidth="1"/>
    <col min="12821" max="12821" width="3.125" style="632" customWidth="1"/>
    <col min="12822" max="12822" width="1.875" style="632" customWidth="1"/>
    <col min="12823" max="12824" width="2.25" style="632" customWidth="1"/>
    <col min="12825" max="12825" width="7.25" style="632" customWidth="1"/>
    <col min="12826" max="13060" width="8.875" style="632"/>
    <col min="13061" max="13061" width="2.5" style="632" customWidth="1"/>
    <col min="13062" max="13062" width="2.375" style="632" customWidth="1"/>
    <col min="13063" max="13063" width="1.125" style="632" customWidth="1"/>
    <col min="13064" max="13064" width="22.625" style="632" customWidth="1"/>
    <col min="13065" max="13065" width="1.25" style="632" customWidth="1"/>
    <col min="13066" max="13067" width="11.75" style="632" customWidth="1"/>
    <col min="13068" max="13068" width="1.75" style="632" customWidth="1"/>
    <col min="13069" max="13069" width="6.875" style="632" customWidth="1"/>
    <col min="13070" max="13070" width="4.5" style="632" customWidth="1"/>
    <col min="13071" max="13071" width="3.625" style="632" customWidth="1"/>
    <col min="13072" max="13072" width="0.75" style="632" customWidth="1"/>
    <col min="13073" max="13073" width="3.375" style="632" customWidth="1"/>
    <col min="13074" max="13074" width="3.625" style="632" customWidth="1"/>
    <col min="13075" max="13075" width="3" style="632" customWidth="1"/>
    <col min="13076" max="13076" width="3.625" style="632" customWidth="1"/>
    <col min="13077" max="13077" width="3.125" style="632" customWidth="1"/>
    <col min="13078" max="13078" width="1.875" style="632" customWidth="1"/>
    <col min="13079" max="13080" width="2.25" style="632" customWidth="1"/>
    <col min="13081" max="13081" width="7.25" style="632" customWidth="1"/>
    <col min="13082" max="13316" width="8.875" style="632"/>
    <col min="13317" max="13317" width="2.5" style="632" customWidth="1"/>
    <col min="13318" max="13318" width="2.375" style="632" customWidth="1"/>
    <col min="13319" max="13319" width="1.125" style="632" customWidth="1"/>
    <col min="13320" max="13320" width="22.625" style="632" customWidth="1"/>
    <col min="13321" max="13321" width="1.25" style="632" customWidth="1"/>
    <col min="13322" max="13323" width="11.75" style="632" customWidth="1"/>
    <col min="13324" max="13324" width="1.75" style="632" customWidth="1"/>
    <col min="13325" max="13325" width="6.875" style="632" customWidth="1"/>
    <col min="13326" max="13326" width="4.5" style="632" customWidth="1"/>
    <col min="13327" max="13327" width="3.625" style="632" customWidth="1"/>
    <col min="13328" max="13328" width="0.75" style="632" customWidth="1"/>
    <col min="13329" max="13329" width="3.375" style="632" customWidth="1"/>
    <col min="13330" max="13330" width="3.625" style="632" customWidth="1"/>
    <col min="13331" max="13331" width="3" style="632" customWidth="1"/>
    <col min="13332" max="13332" width="3.625" style="632" customWidth="1"/>
    <col min="13333" max="13333" width="3.125" style="632" customWidth="1"/>
    <col min="13334" max="13334" width="1.875" style="632" customWidth="1"/>
    <col min="13335" max="13336" width="2.25" style="632" customWidth="1"/>
    <col min="13337" max="13337" width="7.25" style="632" customWidth="1"/>
    <col min="13338" max="13572" width="8.875" style="632"/>
    <col min="13573" max="13573" width="2.5" style="632" customWidth="1"/>
    <col min="13574" max="13574" width="2.375" style="632" customWidth="1"/>
    <col min="13575" max="13575" width="1.125" style="632" customWidth="1"/>
    <col min="13576" max="13576" width="22.625" style="632" customWidth="1"/>
    <col min="13577" max="13577" width="1.25" style="632" customWidth="1"/>
    <col min="13578" max="13579" width="11.75" style="632" customWidth="1"/>
    <col min="13580" max="13580" width="1.75" style="632" customWidth="1"/>
    <col min="13581" max="13581" width="6.875" style="632" customWidth="1"/>
    <col min="13582" max="13582" width="4.5" style="632" customWidth="1"/>
    <col min="13583" max="13583" width="3.625" style="632" customWidth="1"/>
    <col min="13584" max="13584" width="0.75" style="632" customWidth="1"/>
    <col min="13585" max="13585" width="3.375" style="632" customWidth="1"/>
    <col min="13586" max="13586" width="3.625" style="632" customWidth="1"/>
    <col min="13587" max="13587" width="3" style="632" customWidth="1"/>
    <col min="13588" max="13588" width="3.625" style="632" customWidth="1"/>
    <col min="13589" max="13589" width="3.125" style="632" customWidth="1"/>
    <col min="13590" max="13590" width="1.875" style="632" customWidth="1"/>
    <col min="13591" max="13592" width="2.25" style="632" customWidth="1"/>
    <col min="13593" max="13593" width="7.25" style="632" customWidth="1"/>
    <col min="13594" max="13828" width="8.875" style="632"/>
    <col min="13829" max="13829" width="2.5" style="632" customWidth="1"/>
    <col min="13830" max="13830" width="2.375" style="632" customWidth="1"/>
    <col min="13831" max="13831" width="1.125" style="632" customWidth="1"/>
    <col min="13832" max="13832" width="22.625" style="632" customWidth="1"/>
    <col min="13833" max="13833" width="1.25" style="632" customWidth="1"/>
    <col min="13834" max="13835" width="11.75" style="632" customWidth="1"/>
    <col min="13836" max="13836" width="1.75" style="632" customWidth="1"/>
    <col min="13837" max="13837" width="6.875" style="632" customWidth="1"/>
    <col min="13838" max="13838" width="4.5" style="632" customWidth="1"/>
    <col min="13839" max="13839" width="3.625" style="632" customWidth="1"/>
    <col min="13840" max="13840" width="0.75" style="632" customWidth="1"/>
    <col min="13841" max="13841" width="3.375" style="632" customWidth="1"/>
    <col min="13842" max="13842" width="3.625" style="632" customWidth="1"/>
    <col min="13843" max="13843" width="3" style="632" customWidth="1"/>
    <col min="13844" max="13844" width="3.625" style="632" customWidth="1"/>
    <col min="13845" max="13845" width="3.125" style="632" customWidth="1"/>
    <col min="13846" max="13846" width="1.875" style="632" customWidth="1"/>
    <col min="13847" max="13848" width="2.25" style="632" customWidth="1"/>
    <col min="13849" max="13849" width="7.25" style="632" customWidth="1"/>
    <col min="13850" max="14084" width="8.875" style="632"/>
    <col min="14085" max="14085" width="2.5" style="632" customWidth="1"/>
    <col min="14086" max="14086" width="2.375" style="632" customWidth="1"/>
    <col min="14087" max="14087" width="1.125" style="632" customWidth="1"/>
    <col min="14088" max="14088" width="22.625" style="632" customWidth="1"/>
    <col min="14089" max="14089" width="1.25" style="632" customWidth="1"/>
    <col min="14090" max="14091" width="11.75" style="632" customWidth="1"/>
    <col min="14092" max="14092" width="1.75" style="632" customWidth="1"/>
    <col min="14093" max="14093" width="6.875" style="632" customWidth="1"/>
    <col min="14094" max="14094" width="4.5" style="632" customWidth="1"/>
    <col min="14095" max="14095" width="3.625" style="632" customWidth="1"/>
    <col min="14096" max="14096" width="0.75" style="632" customWidth="1"/>
    <col min="14097" max="14097" width="3.375" style="632" customWidth="1"/>
    <col min="14098" max="14098" width="3.625" style="632" customWidth="1"/>
    <col min="14099" max="14099" width="3" style="632" customWidth="1"/>
    <col min="14100" max="14100" width="3.625" style="632" customWidth="1"/>
    <col min="14101" max="14101" width="3.125" style="632" customWidth="1"/>
    <col min="14102" max="14102" width="1.875" style="632" customWidth="1"/>
    <col min="14103" max="14104" width="2.25" style="632" customWidth="1"/>
    <col min="14105" max="14105" width="7.25" style="632" customWidth="1"/>
    <col min="14106" max="14340" width="8.875" style="632"/>
    <col min="14341" max="14341" width="2.5" style="632" customWidth="1"/>
    <col min="14342" max="14342" width="2.375" style="632" customWidth="1"/>
    <col min="14343" max="14343" width="1.125" style="632" customWidth="1"/>
    <col min="14344" max="14344" width="22.625" style="632" customWidth="1"/>
    <col min="14345" max="14345" width="1.25" style="632" customWidth="1"/>
    <col min="14346" max="14347" width="11.75" style="632" customWidth="1"/>
    <col min="14348" max="14348" width="1.75" style="632" customWidth="1"/>
    <col min="14349" max="14349" width="6.875" style="632" customWidth="1"/>
    <col min="14350" max="14350" width="4.5" style="632" customWidth="1"/>
    <col min="14351" max="14351" width="3.625" style="632" customWidth="1"/>
    <col min="14352" max="14352" width="0.75" style="632" customWidth="1"/>
    <col min="14353" max="14353" width="3.375" style="632" customWidth="1"/>
    <col min="14354" max="14354" width="3.625" style="632" customWidth="1"/>
    <col min="14355" max="14355" width="3" style="632" customWidth="1"/>
    <col min="14356" max="14356" width="3.625" style="632" customWidth="1"/>
    <col min="14357" max="14357" width="3.125" style="632" customWidth="1"/>
    <col min="14358" max="14358" width="1.875" style="632" customWidth="1"/>
    <col min="14359" max="14360" width="2.25" style="632" customWidth="1"/>
    <col min="14361" max="14361" width="7.25" style="632" customWidth="1"/>
    <col min="14362" max="14596" width="8.875" style="632"/>
    <col min="14597" max="14597" width="2.5" style="632" customWidth="1"/>
    <col min="14598" max="14598" width="2.375" style="632" customWidth="1"/>
    <col min="14599" max="14599" width="1.125" style="632" customWidth="1"/>
    <col min="14600" max="14600" width="22.625" style="632" customWidth="1"/>
    <col min="14601" max="14601" width="1.25" style="632" customWidth="1"/>
    <col min="14602" max="14603" width="11.75" style="632" customWidth="1"/>
    <col min="14604" max="14604" width="1.75" style="632" customWidth="1"/>
    <col min="14605" max="14605" width="6.875" style="632" customWidth="1"/>
    <col min="14606" max="14606" width="4.5" style="632" customWidth="1"/>
    <col min="14607" max="14607" width="3.625" style="632" customWidth="1"/>
    <col min="14608" max="14608" width="0.75" style="632" customWidth="1"/>
    <col min="14609" max="14609" width="3.375" style="632" customWidth="1"/>
    <col min="14610" max="14610" width="3.625" style="632" customWidth="1"/>
    <col min="14611" max="14611" width="3" style="632" customWidth="1"/>
    <col min="14612" max="14612" width="3.625" style="632" customWidth="1"/>
    <col min="14613" max="14613" width="3.125" style="632" customWidth="1"/>
    <col min="14614" max="14614" width="1.875" style="632" customWidth="1"/>
    <col min="14615" max="14616" width="2.25" style="632" customWidth="1"/>
    <col min="14617" max="14617" width="7.25" style="632" customWidth="1"/>
    <col min="14618" max="14852" width="8.875" style="632"/>
    <col min="14853" max="14853" width="2.5" style="632" customWidth="1"/>
    <col min="14854" max="14854" width="2.375" style="632" customWidth="1"/>
    <col min="14855" max="14855" width="1.125" style="632" customWidth="1"/>
    <col min="14856" max="14856" width="22.625" style="632" customWidth="1"/>
    <col min="14857" max="14857" width="1.25" style="632" customWidth="1"/>
    <col min="14858" max="14859" width="11.75" style="632" customWidth="1"/>
    <col min="14860" max="14860" width="1.75" style="632" customWidth="1"/>
    <col min="14861" max="14861" width="6.875" style="632" customWidth="1"/>
    <col min="14862" max="14862" width="4.5" style="632" customWidth="1"/>
    <col min="14863" max="14863" width="3.625" style="632" customWidth="1"/>
    <col min="14864" max="14864" width="0.75" style="632" customWidth="1"/>
    <col min="14865" max="14865" width="3.375" style="632" customWidth="1"/>
    <col min="14866" max="14866" width="3.625" style="632" customWidth="1"/>
    <col min="14867" max="14867" width="3" style="632" customWidth="1"/>
    <col min="14868" max="14868" width="3.625" style="632" customWidth="1"/>
    <col min="14869" max="14869" width="3.125" style="632" customWidth="1"/>
    <col min="14870" max="14870" width="1.875" style="632" customWidth="1"/>
    <col min="14871" max="14872" width="2.25" style="632" customWidth="1"/>
    <col min="14873" max="14873" width="7.25" style="632" customWidth="1"/>
    <col min="14874" max="15108" width="8.875" style="632"/>
    <col min="15109" max="15109" width="2.5" style="632" customWidth="1"/>
    <col min="15110" max="15110" width="2.375" style="632" customWidth="1"/>
    <col min="15111" max="15111" width="1.125" style="632" customWidth="1"/>
    <col min="15112" max="15112" width="22.625" style="632" customWidth="1"/>
    <col min="15113" max="15113" width="1.25" style="632" customWidth="1"/>
    <col min="15114" max="15115" width="11.75" style="632" customWidth="1"/>
    <col min="15116" max="15116" width="1.75" style="632" customWidth="1"/>
    <col min="15117" max="15117" width="6.875" style="632" customWidth="1"/>
    <col min="15118" max="15118" width="4.5" style="632" customWidth="1"/>
    <col min="15119" max="15119" width="3.625" style="632" customWidth="1"/>
    <col min="15120" max="15120" width="0.75" style="632" customWidth="1"/>
    <col min="15121" max="15121" width="3.375" style="632" customWidth="1"/>
    <col min="15122" max="15122" width="3.625" style="632" customWidth="1"/>
    <col min="15123" max="15123" width="3" style="632" customWidth="1"/>
    <col min="15124" max="15124" width="3.625" style="632" customWidth="1"/>
    <col min="15125" max="15125" width="3.125" style="632" customWidth="1"/>
    <col min="15126" max="15126" width="1.875" style="632" customWidth="1"/>
    <col min="15127" max="15128" width="2.25" style="632" customWidth="1"/>
    <col min="15129" max="15129" width="7.25" style="632" customWidth="1"/>
    <col min="15130" max="15364" width="8.875" style="632"/>
    <col min="15365" max="15365" width="2.5" style="632" customWidth="1"/>
    <col min="15366" max="15366" width="2.375" style="632" customWidth="1"/>
    <col min="15367" max="15367" width="1.125" style="632" customWidth="1"/>
    <col min="15368" max="15368" width="22.625" style="632" customWidth="1"/>
    <col min="15369" max="15369" width="1.25" style="632" customWidth="1"/>
    <col min="15370" max="15371" width="11.75" style="632" customWidth="1"/>
    <col min="15372" max="15372" width="1.75" style="632" customWidth="1"/>
    <col min="15373" max="15373" width="6.875" style="632" customWidth="1"/>
    <col min="15374" max="15374" width="4.5" style="632" customWidth="1"/>
    <col min="15375" max="15375" width="3.625" style="632" customWidth="1"/>
    <col min="15376" max="15376" width="0.75" style="632" customWidth="1"/>
    <col min="15377" max="15377" width="3.375" style="632" customWidth="1"/>
    <col min="15378" max="15378" width="3.625" style="632" customWidth="1"/>
    <col min="15379" max="15379" width="3" style="632" customWidth="1"/>
    <col min="15380" max="15380" width="3.625" style="632" customWidth="1"/>
    <col min="15381" max="15381" width="3.125" style="632" customWidth="1"/>
    <col min="15382" max="15382" width="1.875" style="632" customWidth="1"/>
    <col min="15383" max="15384" width="2.25" style="632" customWidth="1"/>
    <col min="15385" max="15385" width="7.25" style="632" customWidth="1"/>
    <col min="15386" max="15620" width="8.875" style="632"/>
    <col min="15621" max="15621" width="2.5" style="632" customWidth="1"/>
    <col min="15622" max="15622" width="2.375" style="632" customWidth="1"/>
    <col min="15623" max="15623" width="1.125" style="632" customWidth="1"/>
    <col min="15624" max="15624" width="22.625" style="632" customWidth="1"/>
    <col min="15625" max="15625" width="1.25" style="632" customWidth="1"/>
    <col min="15626" max="15627" width="11.75" style="632" customWidth="1"/>
    <col min="15628" max="15628" width="1.75" style="632" customWidth="1"/>
    <col min="15629" max="15629" width="6.875" style="632" customWidth="1"/>
    <col min="15630" max="15630" width="4.5" style="632" customWidth="1"/>
    <col min="15631" max="15631" width="3.625" style="632" customWidth="1"/>
    <col min="15632" max="15632" width="0.75" style="632" customWidth="1"/>
    <col min="15633" max="15633" width="3.375" style="632" customWidth="1"/>
    <col min="15634" max="15634" width="3.625" style="632" customWidth="1"/>
    <col min="15635" max="15635" width="3" style="632" customWidth="1"/>
    <col min="15636" max="15636" width="3.625" style="632" customWidth="1"/>
    <col min="15637" max="15637" width="3.125" style="632" customWidth="1"/>
    <col min="15638" max="15638" width="1.875" style="632" customWidth="1"/>
    <col min="15639" max="15640" width="2.25" style="632" customWidth="1"/>
    <col min="15641" max="15641" width="7.25" style="632" customWidth="1"/>
    <col min="15642" max="15876" width="8.875" style="632"/>
    <col min="15877" max="15877" width="2.5" style="632" customWidth="1"/>
    <col min="15878" max="15878" width="2.375" style="632" customWidth="1"/>
    <col min="15879" max="15879" width="1.125" style="632" customWidth="1"/>
    <col min="15880" max="15880" width="22.625" style="632" customWidth="1"/>
    <col min="15881" max="15881" width="1.25" style="632" customWidth="1"/>
    <col min="15882" max="15883" width="11.75" style="632" customWidth="1"/>
    <col min="15884" max="15884" width="1.75" style="632" customWidth="1"/>
    <col min="15885" max="15885" width="6.875" style="632" customWidth="1"/>
    <col min="15886" max="15886" width="4.5" style="632" customWidth="1"/>
    <col min="15887" max="15887" width="3.625" style="632" customWidth="1"/>
    <col min="15888" max="15888" width="0.75" style="632" customWidth="1"/>
    <col min="15889" max="15889" width="3.375" style="632" customWidth="1"/>
    <col min="15890" max="15890" width="3.625" style="632" customWidth="1"/>
    <col min="15891" max="15891" width="3" style="632" customWidth="1"/>
    <col min="15892" max="15892" width="3.625" style="632" customWidth="1"/>
    <col min="15893" max="15893" width="3.125" style="632" customWidth="1"/>
    <col min="15894" max="15894" width="1.875" style="632" customWidth="1"/>
    <col min="15895" max="15896" width="2.25" style="632" customWidth="1"/>
    <col min="15897" max="15897" width="7.25" style="632" customWidth="1"/>
    <col min="15898" max="16132" width="8.875" style="632"/>
    <col min="16133" max="16133" width="2.5" style="632" customWidth="1"/>
    <col min="16134" max="16134" width="2.375" style="632" customWidth="1"/>
    <col min="16135" max="16135" width="1.125" style="632" customWidth="1"/>
    <col min="16136" max="16136" width="22.625" style="632" customWidth="1"/>
    <col min="16137" max="16137" width="1.25" style="632" customWidth="1"/>
    <col min="16138" max="16139" width="11.75" style="632" customWidth="1"/>
    <col min="16140" max="16140" width="1.75" style="632" customWidth="1"/>
    <col min="16141" max="16141" width="6.875" style="632" customWidth="1"/>
    <col min="16142" max="16142" width="4.5" style="632" customWidth="1"/>
    <col min="16143" max="16143" width="3.625" style="632" customWidth="1"/>
    <col min="16144" max="16144" width="0.75" style="632" customWidth="1"/>
    <col min="16145" max="16145" width="3.375" style="632" customWidth="1"/>
    <col min="16146" max="16146" width="3.625" style="632" customWidth="1"/>
    <col min="16147" max="16147" width="3" style="632" customWidth="1"/>
    <col min="16148" max="16148" width="3.625" style="632" customWidth="1"/>
    <col min="16149" max="16149" width="3.125" style="632" customWidth="1"/>
    <col min="16150" max="16150" width="1.875" style="632" customWidth="1"/>
    <col min="16151" max="16152" width="2.25" style="632" customWidth="1"/>
    <col min="16153" max="16153" width="7.25" style="632" customWidth="1"/>
    <col min="16154" max="16351" width="8.875" style="632"/>
    <col min="16352" max="16384" width="8.875" style="632" customWidth="1"/>
  </cols>
  <sheetData>
    <row r="1" spans="2:78" ht="20.25" customHeight="1">
      <c r="B1" s="631" t="s">
        <v>2457</v>
      </c>
    </row>
    <row r="2" spans="2:78" ht="12" customHeight="1">
      <c r="U2" s="634"/>
      <c r="V2" s="634"/>
      <c r="Z2" s="634"/>
      <c r="AD2" s="669"/>
    </row>
    <row r="3" spans="2:78">
      <c r="S3" s="636"/>
      <c r="T3" s="1058"/>
      <c r="U3" s="1059"/>
      <c r="V3" s="635" t="s">
        <v>2170</v>
      </c>
      <c r="W3" s="316"/>
      <c r="X3" s="635" t="s">
        <v>2171</v>
      </c>
      <c r="Y3" s="316"/>
      <c r="Z3" s="635" t="s">
        <v>2172</v>
      </c>
      <c r="BX3" s="1" t="s">
        <v>3035</v>
      </c>
      <c r="BY3" s="1">
        <v>1</v>
      </c>
      <c r="BZ3" s="1">
        <v>1</v>
      </c>
    </row>
    <row r="4" spans="2:78" s="441" customFormat="1">
      <c r="BX4" s="1" t="s">
        <v>3036</v>
      </c>
      <c r="BY4" s="1">
        <v>2</v>
      </c>
      <c r="BZ4" s="1">
        <v>2</v>
      </c>
    </row>
    <row r="5" spans="2:78" ht="13.5" customHeight="1">
      <c r="P5" s="632" t="s">
        <v>2184</v>
      </c>
      <c r="V5" s="637"/>
      <c r="W5" s="637"/>
      <c r="X5" s="637"/>
      <c r="Y5" s="637"/>
      <c r="Z5" s="637"/>
      <c r="BX5" s="1" t="s">
        <v>3037</v>
      </c>
      <c r="BY5" s="1">
        <v>3</v>
      </c>
      <c r="BZ5" s="1">
        <v>3</v>
      </c>
    </row>
    <row r="6" spans="2:78" ht="15" customHeight="1">
      <c r="C6" s="632" t="s">
        <v>2173</v>
      </c>
      <c r="P6" s="1766" t="s">
        <v>2185</v>
      </c>
      <c r="Q6" s="1767"/>
      <c r="R6" s="1788" t="str">
        <f>IF('共通１ー１（基本情報（１）～（11））'!C6="","",'共通１ー１（基本情報（１）～（11））'!C6)</f>
        <v/>
      </c>
      <c r="S6" s="1788"/>
      <c r="T6" s="1817" t="str">
        <f>IF('共通１ー１（基本情報（１）～（11））'!C7="","",'共通１ー１（基本情報（１）～（11））'!C7&amp;'共通１ー１（基本情報（１）～（11））'!C8&amp;'共通１ー１（基本情報（１）～（11））'!C9)</f>
        <v/>
      </c>
      <c r="U6" s="1817"/>
      <c r="V6" s="1817"/>
      <c r="W6" s="1817"/>
      <c r="X6" s="1817"/>
      <c r="Y6" s="1817"/>
      <c r="Z6" s="1817"/>
      <c r="BX6" s="1"/>
      <c r="BY6" s="1">
        <v>4</v>
      </c>
      <c r="BZ6" s="1">
        <v>4</v>
      </c>
    </row>
    <row r="7" spans="2:78" ht="2.4500000000000002" customHeight="1">
      <c r="Q7" s="631"/>
      <c r="R7" s="643"/>
      <c r="S7" s="643"/>
      <c r="T7" s="643"/>
      <c r="U7" s="643"/>
      <c r="V7" s="643"/>
      <c r="W7" s="643"/>
      <c r="X7" s="643"/>
      <c r="Y7" s="643"/>
      <c r="Z7" s="643"/>
      <c r="BX7" s="1"/>
      <c r="BY7" s="1">
        <v>5</v>
      </c>
      <c r="BZ7" s="1">
        <v>5</v>
      </c>
    </row>
    <row r="8" spans="2:78" ht="15" customHeight="1">
      <c r="C8" s="632" t="s">
        <v>2223</v>
      </c>
      <c r="E8" s="631"/>
      <c r="F8" s="631"/>
      <c r="G8" s="631"/>
      <c r="H8" s="631"/>
      <c r="I8" s="631"/>
      <c r="J8" s="631"/>
      <c r="P8" s="1766" t="s">
        <v>2176</v>
      </c>
      <c r="Q8" s="1767"/>
      <c r="R8" s="1768" t="str">
        <f>IF('共通１ー１（基本情報（１）～（11））'!C5="","",'共通１ー１（基本情報（１）～（11））'!C5)</f>
        <v/>
      </c>
      <c r="S8" s="1769"/>
      <c r="T8" s="1769"/>
      <c r="U8" s="1769"/>
      <c r="V8" s="1769"/>
      <c r="W8" s="1769"/>
      <c r="X8" s="1769"/>
      <c r="Y8" s="1769"/>
      <c r="Z8" s="1769"/>
      <c r="BX8" s="1"/>
      <c r="BY8" s="1">
        <v>6</v>
      </c>
      <c r="BZ8" s="1">
        <v>6</v>
      </c>
    </row>
    <row r="9" spans="2:78" ht="2.4500000000000002" customHeight="1">
      <c r="D9" s="631"/>
      <c r="E9" s="631"/>
      <c r="F9" s="631"/>
      <c r="G9" s="631"/>
      <c r="H9" s="631"/>
      <c r="I9" s="631"/>
      <c r="J9" s="631"/>
      <c r="Q9" s="631"/>
      <c r="R9" s="643"/>
      <c r="S9" s="643"/>
      <c r="T9" s="643"/>
      <c r="U9" s="643"/>
      <c r="V9" s="643"/>
      <c r="W9" s="643"/>
      <c r="X9" s="643"/>
      <c r="Y9" s="643"/>
      <c r="Z9" s="643"/>
      <c r="AD9" s="633"/>
      <c r="AE9" s="633"/>
      <c r="BX9" s="1"/>
      <c r="BY9" s="1">
        <v>7</v>
      </c>
      <c r="BZ9" s="1">
        <v>7</v>
      </c>
    </row>
    <row r="10" spans="2:78" ht="24" customHeight="1">
      <c r="P10" s="1783" t="s">
        <v>2120</v>
      </c>
      <c r="Q10" s="1821"/>
      <c r="R10" s="1768" t="str">
        <f>IF('共通１ー１（基本情報（１）～（11））'!C10="","",'共通１ー１（基本情報（１）～（11））'!C10)</f>
        <v/>
      </c>
      <c r="S10" s="1769"/>
      <c r="T10" s="1769"/>
      <c r="U10" s="1769"/>
      <c r="V10" s="1768" t="str">
        <f>IF('共通１ー１（基本情報（１）～（11））'!C11="","",'共通１ー１（基本情報（１）～（11））'!C11)</f>
        <v/>
      </c>
      <c r="W10" s="1769"/>
      <c r="X10" s="1769"/>
      <c r="Y10" s="1769"/>
      <c r="Z10" s="1769"/>
      <c r="BX10" s="1"/>
      <c r="BY10" s="1">
        <v>8</v>
      </c>
      <c r="BZ10" s="1">
        <v>8</v>
      </c>
    </row>
    <row r="11" spans="2:78" ht="15" customHeight="1">
      <c r="Q11" s="631"/>
      <c r="R11" s="638"/>
      <c r="S11" s="638"/>
      <c r="T11" s="638"/>
      <c r="U11" s="638"/>
      <c r="V11" s="638"/>
      <c r="W11" s="638"/>
      <c r="X11" s="638"/>
      <c r="Y11" s="638"/>
      <c r="Z11" s="638"/>
      <c r="BX11" s="1"/>
      <c r="BY11" s="1">
        <v>9</v>
      </c>
      <c r="BZ11" s="1">
        <v>9</v>
      </c>
    </row>
    <row r="12" spans="2:78" ht="15" hidden="1" customHeight="1">
      <c r="P12" s="632" t="s">
        <v>2224</v>
      </c>
      <c r="Q12" s="441"/>
      <c r="R12" s="631"/>
      <c r="S12" s="631"/>
      <c r="T12" s="638"/>
      <c r="U12" s="638"/>
      <c r="V12" s="638"/>
      <c r="W12" s="638"/>
      <c r="X12" s="638"/>
      <c r="Y12" s="638"/>
      <c r="Z12" s="638"/>
      <c r="BX12" s="1"/>
      <c r="BY12" s="1">
        <v>10</v>
      </c>
      <c r="BZ12" s="1">
        <v>10</v>
      </c>
    </row>
    <row r="13" spans="2:78" ht="2.4500000000000002" hidden="1" customHeight="1">
      <c r="Q13" s="631"/>
      <c r="R13" s="643"/>
      <c r="S13" s="643"/>
      <c r="T13" s="643"/>
      <c r="U13" s="643"/>
      <c r="V13" s="643"/>
      <c r="W13" s="643"/>
      <c r="X13" s="643"/>
      <c r="Y13" s="643"/>
      <c r="Z13" s="643"/>
      <c r="BX13" s="1"/>
      <c r="BY13" s="1">
        <v>11</v>
      </c>
      <c r="BZ13" s="1">
        <v>11</v>
      </c>
    </row>
    <row r="14" spans="2:78" ht="15" hidden="1" customHeight="1">
      <c r="P14" s="1766" t="s">
        <v>2176</v>
      </c>
      <c r="Q14" s="1766"/>
      <c r="R14" s="1793"/>
      <c r="S14" s="1794"/>
      <c r="T14" s="1794"/>
      <c r="U14" s="1794"/>
      <c r="V14" s="1794"/>
      <c r="W14" s="1794"/>
      <c r="X14" s="1794"/>
      <c r="Y14" s="1794"/>
      <c r="Z14" s="1794"/>
      <c r="AD14" s="644"/>
      <c r="BX14" s="1"/>
      <c r="BY14" s="1">
        <v>12</v>
      </c>
      <c r="BZ14" s="1">
        <v>12</v>
      </c>
    </row>
    <row r="15" spans="2:78" ht="2.4500000000000002" hidden="1" customHeight="1">
      <c r="Q15" s="631"/>
      <c r="R15" s="643"/>
      <c r="S15" s="643"/>
      <c r="T15" s="643"/>
      <c r="U15" s="643"/>
      <c r="V15" s="643"/>
      <c r="W15" s="643"/>
      <c r="X15" s="643"/>
      <c r="Y15" s="643"/>
      <c r="Z15" s="643"/>
      <c r="BX15" s="1"/>
      <c r="BY15" s="1"/>
      <c r="BZ15" s="1">
        <v>13</v>
      </c>
    </row>
    <row r="16" spans="2:78" s="702" customFormat="1" ht="28.9" hidden="1" customHeight="1">
      <c r="P16" s="1783" t="s">
        <v>2120</v>
      </c>
      <c r="Q16" s="1783"/>
      <c r="R16" s="1793"/>
      <c r="S16" s="1794"/>
      <c r="T16" s="1794"/>
      <c r="U16" s="1794"/>
      <c r="V16" s="1793"/>
      <c r="W16" s="1794"/>
      <c r="X16" s="1794"/>
      <c r="Y16" s="1794"/>
      <c r="Z16" s="1794"/>
      <c r="AA16" s="703"/>
      <c r="AB16" s="703"/>
      <c r="AC16" s="703"/>
      <c r="BX16" s="1"/>
      <c r="BY16" s="1"/>
      <c r="BZ16" s="1">
        <v>14</v>
      </c>
    </row>
    <row r="17" spans="3:78" ht="23.45" hidden="1" customHeight="1">
      <c r="D17" s="634"/>
      <c r="P17" s="632" t="s">
        <v>2189</v>
      </c>
      <c r="Q17" s="441"/>
      <c r="R17" s="631"/>
      <c r="S17" s="631"/>
      <c r="T17" s="638"/>
      <c r="U17" s="638"/>
      <c r="V17" s="638"/>
      <c r="W17" s="638"/>
      <c r="X17" s="638"/>
      <c r="Y17" s="638"/>
      <c r="Z17" s="638"/>
      <c r="AB17" s="642"/>
      <c r="AC17" s="642"/>
      <c r="AD17" s="642"/>
      <c r="AE17" s="642"/>
      <c r="AF17" s="642"/>
      <c r="AG17" s="642"/>
      <c r="BX17" s="1"/>
      <c r="BY17" s="1"/>
      <c r="BZ17" s="1">
        <v>15</v>
      </c>
    </row>
    <row r="18" spans="3:78" ht="2.4500000000000002" hidden="1" customHeight="1">
      <c r="Q18" s="631"/>
      <c r="R18" s="643"/>
      <c r="S18" s="643"/>
      <c r="T18" s="643"/>
      <c r="U18" s="643"/>
      <c r="V18" s="643"/>
      <c r="W18" s="643"/>
      <c r="X18" s="643"/>
      <c r="Y18" s="643"/>
      <c r="Z18" s="643"/>
      <c r="AB18" s="642"/>
      <c r="AC18" s="642"/>
      <c r="AD18" s="642"/>
      <c r="AE18" s="642"/>
      <c r="AF18" s="642"/>
      <c r="AG18" s="642"/>
      <c r="BX18" s="1"/>
      <c r="BY18" s="1"/>
      <c r="BZ18" s="1">
        <v>16</v>
      </c>
    </row>
    <row r="19" spans="3:78" ht="22.9" hidden="1" customHeight="1">
      <c r="P19" s="1766" t="s">
        <v>2176</v>
      </c>
      <c r="Q19" s="1766"/>
      <c r="R19" s="1793"/>
      <c r="S19" s="1794"/>
      <c r="T19" s="1794"/>
      <c r="U19" s="1794"/>
      <c r="V19" s="1794"/>
      <c r="W19" s="1794"/>
      <c r="X19" s="1794"/>
      <c r="Y19" s="1794"/>
      <c r="Z19" s="1794"/>
      <c r="AB19" s="642"/>
      <c r="AC19" s="642"/>
      <c r="AD19" s="642"/>
      <c r="AE19" s="642"/>
      <c r="AF19" s="642"/>
      <c r="AG19" s="642"/>
      <c r="AH19" s="644"/>
      <c r="BX19" s="1"/>
      <c r="BY19" s="1"/>
      <c r="BZ19" s="1">
        <v>17</v>
      </c>
    </row>
    <row r="20" spans="3:78" ht="2.4500000000000002" hidden="1" customHeight="1">
      <c r="Q20" s="631"/>
      <c r="R20" s="643"/>
      <c r="S20" s="643"/>
      <c r="T20" s="643"/>
      <c r="U20" s="643"/>
      <c r="V20" s="643"/>
      <c r="W20" s="643"/>
      <c r="X20" s="643"/>
      <c r="Y20" s="643"/>
      <c r="Z20" s="643"/>
      <c r="AB20" s="644"/>
      <c r="AC20" s="642"/>
      <c r="AD20" s="642"/>
      <c r="AE20" s="642"/>
      <c r="AF20" s="642"/>
      <c r="AG20" s="642"/>
      <c r="BX20" s="1"/>
      <c r="BY20" s="1"/>
      <c r="BZ20" s="1">
        <v>18</v>
      </c>
    </row>
    <row r="21" spans="3:78" ht="22.9" hidden="1" customHeight="1">
      <c r="P21" s="1770" t="s">
        <v>2120</v>
      </c>
      <c r="Q21" s="1770"/>
      <c r="R21" s="1793"/>
      <c r="S21" s="1794"/>
      <c r="T21" s="1794"/>
      <c r="U21" s="1794"/>
      <c r="V21" s="1793"/>
      <c r="W21" s="1794"/>
      <c r="X21" s="1794"/>
      <c r="Y21" s="1794"/>
      <c r="Z21" s="1794"/>
      <c r="AB21" s="642"/>
      <c r="AC21" s="642"/>
      <c r="AD21" s="642"/>
      <c r="AE21" s="642"/>
      <c r="AF21" s="642"/>
      <c r="AG21" s="642"/>
      <c r="BX21" s="1"/>
      <c r="BY21" s="1"/>
      <c r="BZ21" s="1">
        <v>19</v>
      </c>
    </row>
    <row r="22" spans="3:78" ht="8.4499999999999993" hidden="1" customHeight="1">
      <c r="O22" s="631"/>
      <c r="P22" s="638"/>
      <c r="Q22" s="638"/>
      <c r="R22" s="638"/>
      <c r="S22" s="638"/>
      <c r="T22" s="638"/>
      <c r="U22" s="638"/>
      <c r="V22" s="638"/>
      <c r="W22" s="638"/>
      <c r="X22" s="638"/>
      <c r="Y22" s="638"/>
      <c r="AB22" s="642"/>
      <c r="AC22" s="642"/>
      <c r="AD22" s="642"/>
      <c r="AE22" s="642"/>
      <c r="AF22" s="642"/>
      <c r="AG22" s="642"/>
      <c r="BX22" s="1"/>
      <c r="BY22" s="1"/>
      <c r="BZ22" s="1">
        <v>20</v>
      </c>
    </row>
    <row r="23" spans="3:78" ht="9" hidden="1" customHeight="1">
      <c r="Q23" s="631"/>
      <c r="R23" s="638"/>
      <c r="S23" s="638"/>
      <c r="T23" s="638"/>
      <c r="U23" s="638"/>
      <c r="V23" s="638"/>
      <c r="W23" s="638"/>
      <c r="X23" s="638"/>
      <c r="Y23" s="638"/>
      <c r="Z23" s="638"/>
      <c r="BX23" s="1"/>
      <c r="BY23" s="1"/>
      <c r="BZ23" s="1">
        <v>21</v>
      </c>
    </row>
    <row r="24" spans="3:78" ht="15" customHeight="1">
      <c r="P24" s="632" t="s">
        <v>2107</v>
      </c>
      <c r="Q24" s="441"/>
      <c r="R24" s="631"/>
      <c r="S24" s="631"/>
      <c r="T24" s="638"/>
      <c r="U24" s="638"/>
      <c r="V24" s="638"/>
      <c r="W24" s="638"/>
      <c r="X24" s="638"/>
      <c r="Y24" s="638"/>
      <c r="Z24" s="638"/>
      <c r="BX24" s="1"/>
      <c r="BY24" s="1"/>
      <c r="BZ24" s="1">
        <v>22</v>
      </c>
    </row>
    <row r="25" spans="3:78" ht="2.4500000000000002" customHeight="1">
      <c r="Q25" s="631"/>
      <c r="R25" s="643"/>
      <c r="S25" s="643"/>
      <c r="T25" s="643"/>
      <c r="U25" s="643"/>
      <c r="V25" s="643"/>
      <c r="W25" s="643"/>
      <c r="X25" s="643"/>
      <c r="Y25" s="643"/>
      <c r="Z25" s="643"/>
      <c r="BX25" s="1"/>
      <c r="BY25" s="1"/>
      <c r="BZ25" s="1">
        <v>23</v>
      </c>
    </row>
    <row r="26" spans="3:78" ht="15" customHeight="1">
      <c r="P26" s="1766" t="s">
        <v>2176</v>
      </c>
      <c r="Q26" s="1766"/>
      <c r="R26" s="1768" t="str">
        <f>IF('共通１ー１（基本情報（１）～（11））'!C59="","",'共通１ー１（基本情報（１）～（11））'!C59)</f>
        <v/>
      </c>
      <c r="S26" s="1053"/>
      <c r="T26" s="1053"/>
      <c r="U26" s="1053"/>
      <c r="V26" s="1053"/>
      <c r="W26" s="1053"/>
      <c r="X26" s="1053"/>
      <c r="Y26" s="1053"/>
      <c r="Z26" s="1053"/>
      <c r="AD26" s="644"/>
      <c r="BX26" s="1"/>
      <c r="BY26" s="1"/>
      <c r="BZ26" s="1">
        <v>24</v>
      </c>
    </row>
    <row r="27" spans="3:78" ht="2.4500000000000002" customHeight="1">
      <c r="Q27" s="631"/>
      <c r="R27" s="643"/>
      <c r="S27" s="643"/>
      <c r="T27" s="643"/>
      <c r="U27" s="643"/>
      <c r="V27" s="643"/>
      <c r="W27" s="643"/>
      <c r="X27" s="643"/>
      <c r="Y27" s="643"/>
      <c r="Z27" s="643"/>
      <c r="AD27" s="633"/>
      <c r="BX27" s="1"/>
      <c r="BY27" s="1"/>
      <c r="BZ27" s="1">
        <v>25</v>
      </c>
    </row>
    <row r="28" spans="3:78" ht="24.6" customHeight="1">
      <c r="P28" s="1783" t="s">
        <v>2120</v>
      </c>
      <c r="Q28" s="1783"/>
      <c r="R28" s="1768" t="str">
        <f>IF('共通１ー１（基本情報（１）～（11））'!C64="","",'共通１ー１（基本情報（１）～（11））'!C64)</f>
        <v/>
      </c>
      <c r="S28" s="1053"/>
      <c r="T28" s="1053"/>
      <c r="U28" s="1053"/>
      <c r="V28" s="1768" t="str">
        <f>IF('共通１ー１（基本情報（１）～（11））'!C65="","",'共通１ー１（基本情報（１）～（11））'!C65)</f>
        <v/>
      </c>
      <c r="W28" s="1053"/>
      <c r="X28" s="1053"/>
      <c r="Y28" s="1053"/>
      <c r="Z28" s="1053"/>
      <c r="BX28" s="1"/>
      <c r="BY28" s="1"/>
      <c r="BZ28" s="1">
        <v>26</v>
      </c>
    </row>
    <row r="29" spans="3:78" ht="13.5" customHeight="1">
      <c r="BX29" s="1"/>
      <c r="BY29" s="1"/>
      <c r="BZ29" s="1">
        <v>27</v>
      </c>
    </row>
    <row r="30" spans="3:78" ht="25.5">
      <c r="C30" s="1752" t="s">
        <v>2458</v>
      </c>
      <c r="D30" s="1752"/>
      <c r="E30" s="1752"/>
      <c r="F30" s="1752"/>
      <c r="G30" s="1752"/>
      <c r="H30" s="1752"/>
      <c r="I30" s="1752"/>
      <c r="J30" s="1752"/>
      <c r="K30" s="1752"/>
      <c r="L30" s="1752"/>
      <c r="M30" s="1752"/>
      <c r="N30" s="1752"/>
      <c r="O30" s="1752"/>
      <c r="P30" s="1752"/>
      <c r="Q30" s="1752"/>
      <c r="R30" s="1752"/>
      <c r="S30" s="1752"/>
      <c r="T30" s="1752"/>
      <c r="U30" s="1752"/>
      <c r="V30" s="1752"/>
      <c r="W30" s="1752"/>
      <c r="X30" s="1752"/>
      <c r="Y30" s="1752"/>
      <c r="Z30" s="1752"/>
      <c r="BX30" s="1"/>
      <c r="BY30" s="1"/>
      <c r="BZ30" s="1">
        <v>28</v>
      </c>
    </row>
    <row r="31" spans="3:78" ht="21" customHeight="1">
      <c r="BX31" s="1"/>
      <c r="BY31" s="1"/>
      <c r="BZ31" s="1">
        <v>29</v>
      </c>
    </row>
    <row r="32" spans="3:78" ht="18" customHeight="1">
      <c r="C32" s="631"/>
      <c r="D32" s="1757"/>
      <c r="E32" s="1818"/>
      <c r="F32" s="643" t="s">
        <v>2170</v>
      </c>
      <c r="G32" s="154"/>
      <c r="H32" s="643" t="s">
        <v>2171</v>
      </c>
      <c r="I32" s="154"/>
      <c r="J32" s="643" t="s">
        <v>2177</v>
      </c>
      <c r="K32" s="1753"/>
      <c r="L32" s="1753"/>
      <c r="M32" s="1754" t="s">
        <v>2178</v>
      </c>
      <c r="N32" s="1754"/>
      <c r="O32" s="1754"/>
      <c r="P32" s="1753"/>
      <c r="Q32" s="1753"/>
      <c r="R32" s="1776" t="s">
        <v>2225</v>
      </c>
      <c r="S32" s="1776"/>
      <c r="T32" s="1776"/>
      <c r="U32" s="1776"/>
      <c r="V32" s="1776"/>
      <c r="W32" s="1776"/>
      <c r="X32" s="1776"/>
      <c r="Y32" s="1776"/>
      <c r="Z32" s="1776"/>
      <c r="AA32" s="1776"/>
      <c r="AD32" s="644"/>
      <c r="BX32" s="1"/>
      <c r="BY32" s="1"/>
      <c r="BZ32" s="1">
        <v>30</v>
      </c>
    </row>
    <row r="33" spans="3:78" ht="48" customHeight="1">
      <c r="C33" s="1756" t="s">
        <v>3043</v>
      </c>
      <c r="D33" s="1756"/>
      <c r="E33" s="1756"/>
      <c r="F33" s="1756"/>
      <c r="G33" s="1756"/>
      <c r="H33" s="1756"/>
      <c r="I33" s="1756"/>
      <c r="J33" s="1756"/>
      <c r="K33" s="1756"/>
      <c r="L33" s="1756"/>
      <c r="M33" s="1756"/>
      <c r="N33" s="1756"/>
      <c r="O33" s="1756"/>
      <c r="P33" s="1756"/>
      <c r="Q33" s="1756"/>
      <c r="R33" s="1756"/>
      <c r="S33" s="1756"/>
      <c r="T33" s="1756"/>
      <c r="U33" s="1756"/>
      <c r="V33" s="1756"/>
      <c r="W33" s="1756"/>
      <c r="X33" s="1756"/>
      <c r="Y33" s="1756"/>
      <c r="Z33" s="1756"/>
      <c r="AA33" s="638"/>
      <c r="BX33" s="1"/>
      <c r="BY33" s="1"/>
      <c r="BZ33" s="1">
        <v>31</v>
      </c>
    </row>
    <row r="34" spans="3:78" ht="30" customHeight="1">
      <c r="C34" s="1774" t="s">
        <v>2180</v>
      </c>
      <c r="D34" s="1774"/>
      <c r="E34" s="1774"/>
      <c r="F34" s="1774"/>
      <c r="G34" s="1774"/>
      <c r="H34" s="1774"/>
      <c r="I34" s="1774"/>
      <c r="J34" s="1774"/>
      <c r="K34" s="1774"/>
      <c r="L34" s="1774"/>
      <c r="M34" s="1774"/>
      <c r="N34" s="1774"/>
      <c r="O34" s="1774"/>
      <c r="P34" s="1774"/>
      <c r="Q34" s="1774"/>
      <c r="R34" s="1774"/>
      <c r="S34" s="1774"/>
      <c r="T34" s="1774"/>
      <c r="U34" s="1774"/>
      <c r="V34" s="1774"/>
      <c r="W34" s="1774"/>
      <c r="X34" s="1774"/>
      <c r="Y34" s="1774"/>
      <c r="Z34" s="1774"/>
    </row>
    <row r="35" spans="3:78" ht="30" customHeight="1">
      <c r="C35" s="648"/>
      <c r="D35" s="1762" t="s">
        <v>2459</v>
      </c>
      <c r="E35" s="1747"/>
      <c r="F35" s="1747"/>
      <c r="G35" s="1747"/>
      <c r="H35" s="1747"/>
      <c r="I35" s="1747"/>
      <c r="J35" s="1748"/>
      <c r="K35" s="704"/>
      <c r="L35" s="1772"/>
      <c r="M35" s="1772"/>
      <c r="N35" s="1772"/>
      <c r="O35" s="1772"/>
      <c r="P35" s="1772"/>
      <c r="Q35" s="1772"/>
      <c r="R35" s="1772"/>
      <c r="S35" s="1772"/>
      <c r="T35" s="1772"/>
      <c r="U35" s="1772"/>
      <c r="V35" s="1772"/>
      <c r="W35" s="1772"/>
      <c r="X35" s="1772"/>
      <c r="Y35" s="1772"/>
      <c r="Z35" s="1773"/>
      <c r="AA35" s="632"/>
      <c r="AB35" s="632"/>
      <c r="AC35" s="632"/>
    </row>
    <row r="36" spans="3:78" ht="21" customHeight="1">
      <c r="C36" s="651"/>
      <c r="D36" s="1763" t="s">
        <v>2444</v>
      </c>
      <c r="E36" s="1763"/>
      <c r="F36" s="1763"/>
      <c r="G36" s="1763"/>
      <c r="H36" s="1763"/>
      <c r="I36" s="1763"/>
      <c r="J36" s="1764"/>
      <c r="K36" s="681"/>
      <c r="L36" s="653"/>
      <c r="M36" s="1765"/>
      <c r="N36" s="1765"/>
      <c r="O36" s="1765"/>
      <c r="P36" s="1765"/>
      <c r="Q36" s="654"/>
      <c r="R36" s="654"/>
      <c r="S36" s="654"/>
      <c r="T36" s="654"/>
      <c r="U36" s="654"/>
      <c r="V36" s="654"/>
      <c r="W36" s="654"/>
      <c r="X36" s="705"/>
      <c r="Y36" s="646"/>
      <c r="Z36" s="655"/>
      <c r="AA36" s="632"/>
      <c r="AB36" s="632"/>
      <c r="AC36" s="632"/>
    </row>
    <row r="37" spans="3:78" ht="74.25" customHeight="1">
      <c r="C37" s="648"/>
      <c r="D37" s="1747" t="s">
        <v>2226</v>
      </c>
      <c r="E37" s="1747"/>
      <c r="F37" s="1747"/>
      <c r="G37" s="1747"/>
      <c r="H37" s="1747"/>
      <c r="I37" s="1747"/>
      <c r="J37" s="1748"/>
      <c r="K37" s="648"/>
      <c r="L37" s="1819"/>
      <c r="M37" s="1819"/>
      <c r="N37" s="1819"/>
      <c r="O37" s="1819"/>
      <c r="P37" s="1819"/>
      <c r="Q37" s="1819"/>
      <c r="R37" s="1819"/>
      <c r="S37" s="1819"/>
      <c r="T37" s="1819"/>
      <c r="U37" s="1819"/>
      <c r="V37" s="1819"/>
      <c r="W37" s="1819"/>
      <c r="X37" s="1819"/>
      <c r="Y37" s="1819"/>
      <c r="Z37" s="1820"/>
    </row>
    <row r="38" spans="3:78" ht="75" customHeight="1">
      <c r="C38" s="648"/>
      <c r="D38" s="1762" t="s">
        <v>2382</v>
      </c>
      <c r="E38" s="1747"/>
      <c r="F38" s="1747"/>
      <c r="G38" s="1747"/>
      <c r="H38" s="1747"/>
      <c r="I38" s="1747"/>
      <c r="J38" s="1748"/>
      <c r="K38" s="650"/>
      <c r="L38" s="1786"/>
      <c r="M38" s="1786"/>
      <c r="N38" s="1786"/>
      <c r="O38" s="1786"/>
      <c r="P38" s="1786"/>
      <c r="Q38" s="1786"/>
      <c r="R38" s="1786"/>
      <c r="S38" s="1786"/>
      <c r="T38" s="1786"/>
      <c r="U38" s="1786"/>
      <c r="V38" s="1786"/>
      <c r="W38" s="1786"/>
      <c r="X38" s="1786"/>
      <c r="Y38" s="1786"/>
      <c r="Z38" s="1787"/>
    </row>
    <row r="39" spans="3:78" ht="13.5" customHeight="1">
      <c r="C39" s="660"/>
      <c r="D39" s="661"/>
      <c r="E39" s="661"/>
      <c r="F39" s="661"/>
      <c r="G39" s="661"/>
      <c r="H39" s="661"/>
      <c r="I39" s="661"/>
      <c r="J39" s="661"/>
      <c r="K39" s="661"/>
      <c r="L39" s="661"/>
      <c r="M39" s="661"/>
      <c r="N39" s="661"/>
      <c r="O39" s="661"/>
      <c r="P39" s="661"/>
      <c r="Q39" s="661"/>
      <c r="R39" s="661"/>
      <c r="S39" s="661"/>
      <c r="T39" s="661"/>
      <c r="U39" s="660"/>
      <c r="V39" s="661"/>
      <c r="W39" s="632"/>
      <c r="X39" s="672"/>
      <c r="Y39" s="672"/>
      <c r="Z39" s="672"/>
    </row>
    <row r="40" spans="3:78" ht="13.5" customHeight="1">
      <c r="D40" s="631"/>
      <c r="E40" s="631"/>
      <c r="F40" s="631"/>
      <c r="G40" s="631"/>
      <c r="H40" s="631"/>
      <c r="I40" s="631"/>
      <c r="J40" s="631"/>
      <c r="K40" s="631"/>
      <c r="L40" s="631"/>
      <c r="M40" s="631"/>
      <c r="N40" s="631"/>
      <c r="O40" s="631"/>
      <c r="P40" s="631"/>
      <c r="Q40" s="631"/>
      <c r="R40" s="631"/>
      <c r="S40" s="631"/>
      <c r="T40" s="631"/>
      <c r="V40" s="631"/>
      <c r="W40" s="632"/>
      <c r="X40" s="638"/>
      <c r="Y40" s="638"/>
      <c r="Z40" s="662"/>
    </row>
    <row r="41" spans="3:78" ht="13.5" customHeight="1">
      <c r="D41" s="631"/>
      <c r="E41" s="631"/>
      <c r="F41" s="631"/>
      <c r="G41" s="631"/>
      <c r="H41" s="631"/>
      <c r="I41" s="631"/>
      <c r="J41" s="631"/>
      <c r="K41" s="631"/>
      <c r="L41" s="631"/>
      <c r="M41" s="631"/>
      <c r="N41" s="631"/>
      <c r="O41" s="631"/>
      <c r="P41" s="631"/>
      <c r="Q41" s="631"/>
      <c r="R41" s="631"/>
      <c r="S41" s="631"/>
      <c r="T41" s="631"/>
      <c r="V41" s="631"/>
      <c r="W41" s="632"/>
      <c r="X41" s="638"/>
      <c r="Y41" s="638"/>
      <c r="Z41" s="638"/>
    </row>
    <row r="42" spans="3:78" ht="18" customHeight="1">
      <c r="V42" s="634"/>
      <c r="Z42" s="662"/>
    </row>
  </sheetData>
  <sheetProtection algorithmName="SHA-512" hashValue="s5tei/do+2EzZ47U926vgsV69TlaHj5Y482T6fKSIvL7u2ZLT3Mn6G0gvq/EonFvRRAL4OkUCqLNzl1hL7kcPQ==" saltValue="sR1G3nX0PrrlZ4Jzqb50LQ==" spinCount="100000" sheet="1" formatCells="0" selectLockedCells="1"/>
  <mergeCells count="40">
    <mergeCell ref="P10:Q10"/>
    <mergeCell ref="R10:U10"/>
    <mergeCell ref="V10:Z10"/>
    <mergeCell ref="R16:U16"/>
    <mergeCell ref="V16:Z16"/>
    <mergeCell ref="P14:Q14"/>
    <mergeCell ref="R14:Z14"/>
    <mergeCell ref="P16:Q16"/>
    <mergeCell ref="T3:U3"/>
    <mergeCell ref="P6:Q6"/>
    <mergeCell ref="P8:Q8"/>
    <mergeCell ref="R8:Z8"/>
    <mergeCell ref="R6:S6"/>
    <mergeCell ref="T6:Z6"/>
    <mergeCell ref="D38:J38"/>
    <mergeCell ref="L38:Z38"/>
    <mergeCell ref="C33:Z33"/>
    <mergeCell ref="C34:Z34"/>
    <mergeCell ref="D35:J35"/>
    <mergeCell ref="D36:J36"/>
    <mergeCell ref="M36:P36"/>
    <mergeCell ref="L35:Z35"/>
    <mergeCell ref="D37:J37"/>
    <mergeCell ref="L37:Z37"/>
    <mergeCell ref="C30:Z30"/>
    <mergeCell ref="D32:E32"/>
    <mergeCell ref="M32:O32"/>
    <mergeCell ref="P32:Q32"/>
    <mergeCell ref="R32:AA32"/>
    <mergeCell ref="K32:L32"/>
    <mergeCell ref="P26:Q26"/>
    <mergeCell ref="R26:Z26"/>
    <mergeCell ref="P28:Q28"/>
    <mergeCell ref="R28:U28"/>
    <mergeCell ref="V28:Z28"/>
    <mergeCell ref="P19:Q19"/>
    <mergeCell ref="P21:Q21"/>
    <mergeCell ref="R21:U21"/>
    <mergeCell ref="V21:Z21"/>
    <mergeCell ref="R19:Z19"/>
  </mergeCells>
  <phoneticPr fontId="67"/>
  <dataValidations count="3">
    <dataValidation type="list" allowBlank="1" showInputMessage="1" showErrorMessage="1" sqref="Y3" xr:uid="{843FCD0B-96E3-4FCB-AB03-0ECCCC0A045E}">
      <formula1>$BZ$3:$BZ$33</formula1>
    </dataValidation>
    <dataValidation type="list" allowBlank="1" showInputMessage="1" showErrorMessage="1" sqref="W3" xr:uid="{9CE7F03F-69FC-43A2-9307-30FC4112833F}">
      <formula1>$BY$3:$BY$14</formula1>
    </dataValidation>
    <dataValidation type="list" allowBlank="1" showInputMessage="1" showErrorMessage="1" sqref="T3:U3" xr:uid="{7D05B467-19D0-4E27-BF0C-D6A0A62009FB}">
      <formula1>$BX$3:$BX$5</formula1>
    </dataValidation>
  </dataValidations>
  <pageMargins left="0.70866141732283472" right="0.70866141732283472" top="0.74803149606299213" bottom="0.74803149606299213" header="0.31496062992125984" footer="0.31496062992125984"/>
  <pageSetup paperSize="9" orientation="portrait" blackAndWhite="1"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28EC-158F-4E54-9BC8-B62195C988DE}">
  <sheetPr codeName="Sheet21">
    <tabColor rgb="FFFFFF00"/>
  </sheetPr>
  <dimension ref="A1:WWI76"/>
  <sheetViews>
    <sheetView view="pageBreakPreview" topLeftCell="C1" zoomScaleNormal="100" zoomScaleSheetLayoutView="100" workbookViewId="0">
      <selection activeCell="K3" sqref="K3:L3"/>
    </sheetView>
  </sheetViews>
  <sheetFormatPr defaultRowHeight="13.5"/>
  <cols>
    <col min="1" max="1" width="0.625" style="707" customWidth="1"/>
    <col min="2" max="2" width="1.625" style="707" customWidth="1"/>
    <col min="3" max="3" width="1" style="707" customWidth="1"/>
    <col min="4" max="4" width="4.5" style="707" customWidth="1"/>
    <col min="5" max="5" width="4" style="707" customWidth="1"/>
    <col min="6" max="9" width="3.625" style="707" customWidth="1"/>
    <col min="10" max="10" width="4.625" style="707" customWidth="1"/>
    <col min="11" max="11" width="2.25" style="707" customWidth="1"/>
    <col min="12" max="12" width="3.625" style="707" customWidth="1"/>
    <col min="13" max="15" width="4.5" style="707" customWidth="1"/>
    <col min="16" max="16" width="3.625" style="707" customWidth="1"/>
    <col min="17" max="17" width="4.5" style="707" customWidth="1"/>
    <col min="18" max="20" width="3.625" style="707" customWidth="1"/>
    <col min="21" max="24" width="3.625" style="708" customWidth="1"/>
    <col min="25" max="25" width="2.25" style="708" customWidth="1"/>
    <col min="26" max="27" width="2.125" style="708" customWidth="1"/>
    <col min="28" max="28" width="7.25" style="707" customWidth="1"/>
    <col min="29" max="29" width="8.875" style="707"/>
    <col min="30" max="31" width="13.875" style="707" customWidth="1"/>
    <col min="32" max="32" width="13.875" style="707" hidden="1" customWidth="1"/>
    <col min="33" max="34" width="13.875" style="707" customWidth="1"/>
    <col min="35" max="75" width="8.875" style="707"/>
    <col min="76" max="78" width="0" style="707" hidden="1" customWidth="1"/>
    <col min="79" max="262" width="8.875" style="707"/>
    <col min="263" max="263" width="2.5" style="707" customWidth="1"/>
    <col min="264" max="264" width="2.375" style="707" customWidth="1"/>
    <col min="265" max="265" width="1.125" style="707" customWidth="1"/>
    <col min="266" max="266" width="22.625" style="707" customWidth="1"/>
    <col min="267" max="267" width="1.25" style="707" customWidth="1"/>
    <col min="268" max="269" width="11.75" style="707" customWidth="1"/>
    <col min="270" max="270" width="1.75" style="707" customWidth="1"/>
    <col min="271" max="271" width="6.875" style="707" customWidth="1"/>
    <col min="272" max="272" width="4.5" style="707" customWidth="1"/>
    <col min="273" max="273" width="3.625" style="707" customWidth="1"/>
    <col min="274" max="274" width="0.75" style="707" customWidth="1"/>
    <col min="275" max="275" width="3.375" style="707" customWidth="1"/>
    <col min="276" max="276" width="3.625" style="707" customWidth="1"/>
    <col min="277" max="277" width="3" style="707" customWidth="1"/>
    <col min="278" max="278" width="3.625" style="707" customWidth="1"/>
    <col min="279" max="279" width="3.125" style="707" customWidth="1"/>
    <col min="280" max="280" width="1.875" style="707" customWidth="1"/>
    <col min="281" max="282" width="2.25" style="707" customWidth="1"/>
    <col min="283" max="283" width="7.25" style="707" customWidth="1"/>
    <col min="284" max="518" width="8.875" style="707"/>
    <col min="519" max="519" width="2.5" style="707" customWidth="1"/>
    <col min="520" max="520" width="2.375" style="707" customWidth="1"/>
    <col min="521" max="521" width="1.125" style="707" customWidth="1"/>
    <col min="522" max="522" width="22.625" style="707" customWidth="1"/>
    <col min="523" max="523" width="1.25" style="707" customWidth="1"/>
    <col min="524" max="525" width="11.75" style="707" customWidth="1"/>
    <col min="526" max="526" width="1.75" style="707" customWidth="1"/>
    <col min="527" max="527" width="6.875" style="707" customWidth="1"/>
    <col min="528" max="528" width="4.5" style="707" customWidth="1"/>
    <col min="529" max="529" width="3.625" style="707" customWidth="1"/>
    <col min="530" max="530" width="0.75" style="707" customWidth="1"/>
    <col min="531" max="531" width="3.375" style="707" customWidth="1"/>
    <col min="532" max="532" width="3.625" style="707" customWidth="1"/>
    <col min="533" max="533" width="3" style="707" customWidth="1"/>
    <col min="534" max="534" width="3.625" style="707" customWidth="1"/>
    <col min="535" max="535" width="3.125" style="707" customWidth="1"/>
    <col min="536" max="536" width="1.875" style="707" customWidth="1"/>
    <col min="537" max="538" width="2.25" style="707" customWidth="1"/>
    <col min="539" max="539" width="7.25" style="707" customWidth="1"/>
    <col min="540" max="774" width="8.875" style="707"/>
    <col min="775" max="775" width="2.5" style="707" customWidth="1"/>
    <col min="776" max="776" width="2.375" style="707" customWidth="1"/>
    <col min="777" max="777" width="1.125" style="707" customWidth="1"/>
    <col min="778" max="778" width="22.625" style="707" customWidth="1"/>
    <col min="779" max="779" width="1.25" style="707" customWidth="1"/>
    <col min="780" max="781" width="11.75" style="707" customWidth="1"/>
    <col min="782" max="782" width="1.75" style="707" customWidth="1"/>
    <col min="783" max="783" width="6.875" style="707" customWidth="1"/>
    <col min="784" max="784" width="4.5" style="707" customWidth="1"/>
    <col min="785" max="785" width="3.625" style="707" customWidth="1"/>
    <col min="786" max="786" width="0.75" style="707" customWidth="1"/>
    <col min="787" max="787" width="3.375" style="707" customWidth="1"/>
    <col min="788" max="788" width="3.625" style="707" customWidth="1"/>
    <col min="789" max="789" width="3" style="707" customWidth="1"/>
    <col min="790" max="790" width="3.625" style="707" customWidth="1"/>
    <col min="791" max="791" width="3.125" style="707" customWidth="1"/>
    <col min="792" max="792" width="1.875" style="707" customWidth="1"/>
    <col min="793" max="794" width="2.25" style="707" customWidth="1"/>
    <col min="795" max="795" width="7.25" style="707" customWidth="1"/>
    <col min="796" max="1030" width="8.875" style="707"/>
    <col min="1031" max="1031" width="2.5" style="707" customWidth="1"/>
    <col min="1032" max="1032" width="2.375" style="707" customWidth="1"/>
    <col min="1033" max="1033" width="1.125" style="707" customWidth="1"/>
    <col min="1034" max="1034" width="22.625" style="707" customWidth="1"/>
    <col min="1035" max="1035" width="1.25" style="707" customWidth="1"/>
    <col min="1036" max="1037" width="11.75" style="707" customWidth="1"/>
    <col min="1038" max="1038" width="1.75" style="707" customWidth="1"/>
    <col min="1039" max="1039" width="6.875" style="707" customWidth="1"/>
    <col min="1040" max="1040" width="4.5" style="707" customWidth="1"/>
    <col min="1041" max="1041" width="3.625" style="707" customWidth="1"/>
    <col min="1042" max="1042" width="0.75" style="707" customWidth="1"/>
    <col min="1043" max="1043" width="3.375" style="707" customWidth="1"/>
    <col min="1044" max="1044" width="3.625" style="707" customWidth="1"/>
    <col min="1045" max="1045" width="3" style="707" customWidth="1"/>
    <col min="1046" max="1046" width="3.625" style="707" customWidth="1"/>
    <col min="1047" max="1047" width="3.125" style="707" customWidth="1"/>
    <col min="1048" max="1048" width="1.875" style="707" customWidth="1"/>
    <col min="1049" max="1050" width="2.25" style="707" customWidth="1"/>
    <col min="1051" max="1051" width="7.25" style="707" customWidth="1"/>
    <col min="1052" max="1286" width="8.875" style="707"/>
    <col min="1287" max="1287" width="2.5" style="707" customWidth="1"/>
    <col min="1288" max="1288" width="2.375" style="707" customWidth="1"/>
    <col min="1289" max="1289" width="1.125" style="707" customWidth="1"/>
    <col min="1290" max="1290" width="22.625" style="707" customWidth="1"/>
    <col min="1291" max="1291" width="1.25" style="707" customWidth="1"/>
    <col min="1292" max="1293" width="11.75" style="707" customWidth="1"/>
    <col min="1294" max="1294" width="1.75" style="707" customWidth="1"/>
    <col min="1295" max="1295" width="6.875" style="707" customWidth="1"/>
    <col min="1296" max="1296" width="4.5" style="707" customWidth="1"/>
    <col min="1297" max="1297" width="3.625" style="707" customWidth="1"/>
    <col min="1298" max="1298" width="0.75" style="707" customWidth="1"/>
    <col min="1299" max="1299" width="3.375" style="707" customWidth="1"/>
    <col min="1300" max="1300" width="3.625" style="707" customWidth="1"/>
    <col min="1301" max="1301" width="3" style="707" customWidth="1"/>
    <col min="1302" max="1302" width="3.625" style="707" customWidth="1"/>
    <col min="1303" max="1303" width="3.125" style="707" customWidth="1"/>
    <col min="1304" max="1304" width="1.875" style="707" customWidth="1"/>
    <col min="1305" max="1306" width="2.25" style="707" customWidth="1"/>
    <col min="1307" max="1307" width="7.25" style="707" customWidth="1"/>
    <col min="1308" max="1542" width="8.875" style="707"/>
    <col min="1543" max="1543" width="2.5" style="707" customWidth="1"/>
    <col min="1544" max="1544" width="2.375" style="707" customWidth="1"/>
    <col min="1545" max="1545" width="1.125" style="707" customWidth="1"/>
    <col min="1546" max="1546" width="22.625" style="707" customWidth="1"/>
    <col min="1547" max="1547" width="1.25" style="707" customWidth="1"/>
    <col min="1548" max="1549" width="11.75" style="707" customWidth="1"/>
    <col min="1550" max="1550" width="1.75" style="707" customWidth="1"/>
    <col min="1551" max="1551" width="6.875" style="707" customWidth="1"/>
    <col min="1552" max="1552" width="4.5" style="707" customWidth="1"/>
    <col min="1553" max="1553" width="3.625" style="707" customWidth="1"/>
    <col min="1554" max="1554" width="0.75" style="707" customWidth="1"/>
    <col min="1555" max="1555" width="3.375" style="707" customWidth="1"/>
    <col min="1556" max="1556" width="3.625" style="707" customWidth="1"/>
    <col min="1557" max="1557" width="3" style="707" customWidth="1"/>
    <col min="1558" max="1558" width="3.625" style="707" customWidth="1"/>
    <col min="1559" max="1559" width="3.125" style="707" customWidth="1"/>
    <col min="1560" max="1560" width="1.875" style="707" customWidth="1"/>
    <col min="1561" max="1562" width="2.25" style="707" customWidth="1"/>
    <col min="1563" max="1563" width="7.25" style="707" customWidth="1"/>
    <col min="1564" max="1798" width="8.875" style="707"/>
    <col min="1799" max="1799" width="2.5" style="707" customWidth="1"/>
    <col min="1800" max="1800" width="2.375" style="707" customWidth="1"/>
    <col min="1801" max="1801" width="1.125" style="707" customWidth="1"/>
    <col min="1802" max="1802" width="22.625" style="707" customWidth="1"/>
    <col min="1803" max="1803" width="1.25" style="707" customWidth="1"/>
    <col min="1804" max="1805" width="11.75" style="707" customWidth="1"/>
    <col min="1806" max="1806" width="1.75" style="707" customWidth="1"/>
    <col min="1807" max="1807" width="6.875" style="707" customWidth="1"/>
    <col min="1808" max="1808" width="4.5" style="707" customWidth="1"/>
    <col min="1809" max="1809" width="3.625" style="707" customWidth="1"/>
    <col min="1810" max="1810" width="0.75" style="707" customWidth="1"/>
    <col min="1811" max="1811" width="3.375" style="707" customWidth="1"/>
    <col min="1812" max="1812" width="3.625" style="707" customWidth="1"/>
    <col min="1813" max="1813" width="3" style="707" customWidth="1"/>
    <col min="1814" max="1814" width="3.625" style="707" customWidth="1"/>
    <col min="1815" max="1815" width="3.125" style="707" customWidth="1"/>
    <col min="1816" max="1816" width="1.875" style="707" customWidth="1"/>
    <col min="1817" max="1818" width="2.25" style="707" customWidth="1"/>
    <col min="1819" max="1819" width="7.25" style="707" customWidth="1"/>
    <col min="1820" max="2054" width="8.875" style="707"/>
    <col min="2055" max="2055" width="2.5" style="707" customWidth="1"/>
    <col min="2056" max="2056" width="2.375" style="707" customWidth="1"/>
    <col min="2057" max="2057" width="1.125" style="707" customWidth="1"/>
    <col min="2058" max="2058" width="22.625" style="707" customWidth="1"/>
    <col min="2059" max="2059" width="1.25" style="707" customWidth="1"/>
    <col min="2060" max="2061" width="11.75" style="707" customWidth="1"/>
    <col min="2062" max="2062" width="1.75" style="707" customWidth="1"/>
    <col min="2063" max="2063" width="6.875" style="707" customWidth="1"/>
    <col min="2064" max="2064" width="4.5" style="707" customWidth="1"/>
    <col min="2065" max="2065" width="3.625" style="707" customWidth="1"/>
    <col min="2066" max="2066" width="0.75" style="707" customWidth="1"/>
    <col min="2067" max="2067" width="3.375" style="707" customWidth="1"/>
    <col min="2068" max="2068" width="3.625" style="707" customWidth="1"/>
    <col min="2069" max="2069" width="3" style="707" customWidth="1"/>
    <col min="2070" max="2070" width="3.625" style="707" customWidth="1"/>
    <col min="2071" max="2071" width="3.125" style="707" customWidth="1"/>
    <col min="2072" max="2072" width="1.875" style="707" customWidth="1"/>
    <col min="2073" max="2074" width="2.25" style="707" customWidth="1"/>
    <col min="2075" max="2075" width="7.25" style="707" customWidth="1"/>
    <col min="2076" max="2310" width="8.875" style="707"/>
    <col min="2311" max="2311" width="2.5" style="707" customWidth="1"/>
    <col min="2312" max="2312" width="2.375" style="707" customWidth="1"/>
    <col min="2313" max="2313" width="1.125" style="707" customWidth="1"/>
    <col min="2314" max="2314" width="22.625" style="707" customWidth="1"/>
    <col min="2315" max="2315" width="1.25" style="707" customWidth="1"/>
    <col min="2316" max="2317" width="11.75" style="707" customWidth="1"/>
    <col min="2318" max="2318" width="1.75" style="707" customWidth="1"/>
    <col min="2319" max="2319" width="6.875" style="707" customWidth="1"/>
    <col min="2320" max="2320" width="4.5" style="707" customWidth="1"/>
    <col min="2321" max="2321" width="3.625" style="707" customWidth="1"/>
    <col min="2322" max="2322" width="0.75" style="707" customWidth="1"/>
    <col min="2323" max="2323" width="3.375" style="707" customWidth="1"/>
    <col min="2324" max="2324" width="3.625" style="707" customWidth="1"/>
    <col min="2325" max="2325" width="3" style="707" customWidth="1"/>
    <col min="2326" max="2326" width="3.625" style="707" customWidth="1"/>
    <col min="2327" max="2327" width="3.125" style="707" customWidth="1"/>
    <col min="2328" max="2328" width="1.875" style="707" customWidth="1"/>
    <col min="2329" max="2330" width="2.25" style="707" customWidth="1"/>
    <col min="2331" max="2331" width="7.25" style="707" customWidth="1"/>
    <col min="2332" max="2566" width="8.875" style="707"/>
    <col min="2567" max="2567" width="2.5" style="707" customWidth="1"/>
    <col min="2568" max="2568" width="2.375" style="707" customWidth="1"/>
    <col min="2569" max="2569" width="1.125" style="707" customWidth="1"/>
    <col min="2570" max="2570" width="22.625" style="707" customWidth="1"/>
    <col min="2571" max="2571" width="1.25" style="707" customWidth="1"/>
    <col min="2572" max="2573" width="11.75" style="707" customWidth="1"/>
    <col min="2574" max="2574" width="1.75" style="707" customWidth="1"/>
    <col min="2575" max="2575" width="6.875" style="707" customWidth="1"/>
    <col min="2576" max="2576" width="4.5" style="707" customWidth="1"/>
    <col min="2577" max="2577" width="3.625" style="707" customWidth="1"/>
    <col min="2578" max="2578" width="0.75" style="707" customWidth="1"/>
    <col min="2579" max="2579" width="3.375" style="707" customWidth="1"/>
    <col min="2580" max="2580" width="3.625" style="707" customWidth="1"/>
    <col min="2581" max="2581" width="3" style="707" customWidth="1"/>
    <col min="2582" max="2582" width="3.625" style="707" customWidth="1"/>
    <col min="2583" max="2583" width="3.125" style="707" customWidth="1"/>
    <col min="2584" max="2584" width="1.875" style="707" customWidth="1"/>
    <col min="2585" max="2586" width="2.25" style="707" customWidth="1"/>
    <col min="2587" max="2587" width="7.25" style="707" customWidth="1"/>
    <col min="2588" max="2822" width="8.875" style="707"/>
    <col min="2823" max="2823" width="2.5" style="707" customWidth="1"/>
    <col min="2824" max="2824" width="2.375" style="707" customWidth="1"/>
    <col min="2825" max="2825" width="1.125" style="707" customWidth="1"/>
    <col min="2826" max="2826" width="22.625" style="707" customWidth="1"/>
    <col min="2827" max="2827" width="1.25" style="707" customWidth="1"/>
    <col min="2828" max="2829" width="11.75" style="707" customWidth="1"/>
    <col min="2830" max="2830" width="1.75" style="707" customWidth="1"/>
    <col min="2831" max="2831" width="6.875" style="707" customWidth="1"/>
    <col min="2832" max="2832" width="4.5" style="707" customWidth="1"/>
    <col min="2833" max="2833" width="3.625" style="707" customWidth="1"/>
    <col min="2834" max="2834" width="0.75" style="707" customWidth="1"/>
    <col min="2835" max="2835" width="3.375" style="707" customWidth="1"/>
    <col min="2836" max="2836" width="3.625" style="707" customWidth="1"/>
    <col min="2837" max="2837" width="3" style="707" customWidth="1"/>
    <col min="2838" max="2838" width="3.625" style="707" customWidth="1"/>
    <col min="2839" max="2839" width="3.125" style="707" customWidth="1"/>
    <col min="2840" max="2840" width="1.875" style="707" customWidth="1"/>
    <col min="2841" max="2842" width="2.25" style="707" customWidth="1"/>
    <col min="2843" max="2843" width="7.25" style="707" customWidth="1"/>
    <col min="2844" max="3078" width="8.875" style="707"/>
    <col min="3079" max="3079" width="2.5" style="707" customWidth="1"/>
    <col min="3080" max="3080" width="2.375" style="707" customWidth="1"/>
    <col min="3081" max="3081" width="1.125" style="707" customWidth="1"/>
    <col min="3082" max="3082" width="22.625" style="707" customWidth="1"/>
    <col min="3083" max="3083" width="1.25" style="707" customWidth="1"/>
    <col min="3084" max="3085" width="11.75" style="707" customWidth="1"/>
    <col min="3086" max="3086" width="1.75" style="707" customWidth="1"/>
    <col min="3087" max="3087" width="6.875" style="707" customWidth="1"/>
    <col min="3088" max="3088" width="4.5" style="707" customWidth="1"/>
    <col min="3089" max="3089" width="3.625" style="707" customWidth="1"/>
    <col min="3090" max="3090" width="0.75" style="707" customWidth="1"/>
    <col min="3091" max="3091" width="3.375" style="707" customWidth="1"/>
    <col min="3092" max="3092" width="3.625" style="707" customWidth="1"/>
    <col min="3093" max="3093" width="3" style="707" customWidth="1"/>
    <col min="3094" max="3094" width="3.625" style="707" customWidth="1"/>
    <col min="3095" max="3095" width="3.125" style="707" customWidth="1"/>
    <col min="3096" max="3096" width="1.875" style="707" customWidth="1"/>
    <col min="3097" max="3098" width="2.25" style="707" customWidth="1"/>
    <col min="3099" max="3099" width="7.25" style="707" customWidth="1"/>
    <col min="3100" max="3334" width="8.875" style="707"/>
    <col min="3335" max="3335" width="2.5" style="707" customWidth="1"/>
    <col min="3336" max="3336" width="2.375" style="707" customWidth="1"/>
    <col min="3337" max="3337" width="1.125" style="707" customWidth="1"/>
    <col min="3338" max="3338" width="22.625" style="707" customWidth="1"/>
    <col min="3339" max="3339" width="1.25" style="707" customWidth="1"/>
    <col min="3340" max="3341" width="11.75" style="707" customWidth="1"/>
    <col min="3342" max="3342" width="1.75" style="707" customWidth="1"/>
    <col min="3343" max="3343" width="6.875" style="707" customWidth="1"/>
    <col min="3344" max="3344" width="4.5" style="707" customWidth="1"/>
    <col min="3345" max="3345" width="3.625" style="707" customWidth="1"/>
    <col min="3346" max="3346" width="0.75" style="707" customWidth="1"/>
    <col min="3347" max="3347" width="3.375" style="707" customWidth="1"/>
    <col min="3348" max="3348" width="3.625" style="707" customWidth="1"/>
    <col min="3349" max="3349" width="3" style="707" customWidth="1"/>
    <col min="3350" max="3350" width="3.625" style="707" customWidth="1"/>
    <col min="3351" max="3351" width="3.125" style="707" customWidth="1"/>
    <col min="3352" max="3352" width="1.875" style="707" customWidth="1"/>
    <col min="3353" max="3354" width="2.25" style="707" customWidth="1"/>
    <col min="3355" max="3355" width="7.25" style="707" customWidth="1"/>
    <col min="3356" max="3590" width="8.875" style="707"/>
    <col min="3591" max="3591" width="2.5" style="707" customWidth="1"/>
    <col min="3592" max="3592" width="2.375" style="707" customWidth="1"/>
    <col min="3593" max="3593" width="1.125" style="707" customWidth="1"/>
    <col min="3594" max="3594" width="22.625" style="707" customWidth="1"/>
    <col min="3595" max="3595" width="1.25" style="707" customWidth="1"/>
    <col min="3596" max="3597" width="11.75" style="707" customWidth="1"/>
    <col min="3598" max="3598" width="1.75" style="707" customWidth="1"/>
    <col min="3599" max="3599" width="6.875" style="707" customWidth="1"/>
    <col min="3600" max="3600" width="4.5" style="707" customWidth="1"/>
    <col min="3601" max="3601" width="3.625" style="707" customWidth="1"/>
    <col min="3602" max="3602" width="0.75" style="707" customWidth="1"/>
    <col min="3603" max="3603" width="3.375" style="707" customWidth="1"/>
    <col min="3604" max="3604" width="3.625" style="707" customWidth="1"/>
    <col min="3605" max="3605" width="3" style="707" customWidth="1"/>
    <col min="3606" max="3606" width="3.625" style="707" customWidth="1"/>
    <col min="3607" max="3607" width="3.125" style="707" customWidth="1"/>
    <col min="3608" max="3608" width="1.875" style="707" customWidth="1"/>
    <col min="3609" max="3610" width="2.25" style="707" customWidth="1"/>
    <col min="3611" max="3611" width="7.25" style="707" customWidth="1"/>
    <col min="3612" max="3846" width="8.875" style="707"/>
    <col min="3847" max="3847" width="2.5" style="707" customWidth="1"/>
    <col min="3848" max="3848" width="2.375" style="707" customWidth="1"/>
    <col min="3849" max="3849" width="1.125" style="707" customWidth="1"/>
    <col min="3850" max="3850" width="22.625" style="707" customWidth="1"/>
    <col min="3851" max="3851" width="1.25" style="707" customWidth="1"/>
    <col min="3852" max="3853" width="11.75" style="707" customWidth="1"/>
    <col min="3854" max="3854" width="1.75" style="707" customWidth="1"/>
    <col min="3855" max="3855" width="6.875" style="707" customWidth="1"/>
    <col min="3856" max="3856" width="4.5" style="707" customWidth="1"/>
    <col min="3857" max="3857" width="3.625" style="707" customWidth="1"/>
    <col min="3858" max="3858" width="0.75" style="707" customWidth="1"/>
    <col min="3859" max="3859" width="3.375" style="707" customWidth="1"/>
    <col min="3860" max="3860" width="3.625" style="707" customWidth="1"/>
    <col min="3861" max="3861" width="3" style="707" customWidth="1"/>
    <col min="3862" max="3862" width="3.625" style="707" customWidth="1"/>
    <col min="3863" max="3863" width="3.125" style="707" customWidth="1"/>
    <col min="3864" max="3864" width="1.875" style="707" customWidth="1"/>
    <col min="3865" max="3866" width="2.25" style="707" customWidth="1"/>
    <col min="3867" max="3867" width="7.25" style="707" customWidth="1"/>
    <col min="3868" max="4102" width="8.875" style="707"/>
    <col min="4103" max="4103" width="2.5" style="707" customWidth="1"/>
    <col min="4104" max="4104" width="2.375" style="707" customWidth="1"/>
    <col min="4105" max="4105" width="1.125" style="707" customWidth="1"/>
    <col min="4106" max="4106" width="22.625" style="707" customWidth="1"/>
    <col min="4107" max="4107" width="1.25" style="707" customWidth="1"/>
    <col min="4108" max="4109" width="11.75" style="707" customWidth="1"/>
    <col min="4110" max="4110" width="1.75" style="707" customWidth="1"/>
    <col min="4111" max="4111" width="6.875" style="707" customWidth="1"/>
    <col min="4112" max="4112" width="4.5" style="707" customWidth="1"/>
    <col min="4113" max="4113" width="3.625" style="707" customWidth="1"/>
    <col min="4114" max="4114" width="0.75" style="707" customWidth="1"/>
    <col min="4115" max="4115" width="3.375" style="707" customWidth="1"/>
    <col min="4116" max="4116" width="3.625" style="707" customWidth="1"/>
    <col min="4117" max="4117" width="3" style="707" customWidth="1"/>
    <col min="4118" max="4118" width="3.625" style="707" customWidth="1"/>
    <col min="4119" max="4119" width="3.125" style="707" customWidth="1"/>
    <col min="4120" max="4120" width="1.875" style="707" customWidth="1"/>
    <col min="4121" max="4122" width="2.25" style="707" customWidth="1"/>
    <col min="4123" max="4123" width="7.25" style="707" customWidth="1"/>
    <col min="4124" max="4358" width="8.875" style="707"/>
    <col min="4359" max="4359" width="2.5" style="707" customWidth="1"/>
    <col min="4360" max="4360" width="2.375" style="707" customWidth="1"/>
    <col min="4361" max="4361" width="1.125" style="707" customWidth="1"/>
    <col min="4362" max="4362" width="22.625" style="707" customWidth="1"/>
    <col min="4363" max="4363" width="1.25" style="707" customWidth="1"/>
    <col min="4364" max="4365" width="11.75" style="707" customWidth="1"/>
    <col min="4366" max="4366" width="1.75" style="707" customWidth="1"/>
    <col min="4367" max="4367" width="6.875" style="707" customWidth="1"/>
    <col min="4368" max="4368" width="4.5" style="707" customWidth="1"/>
    <col min="4369" max="4369" width="3.625" style="707" customWidth="1"/>
    <col min="4370" max="4370" width="0.75" style="707" customWidth="1"/>
    <col min="4371" max="4371" width="3.375" style="707" customWidth="1"/>
    <col min="4372" max="4372" width="3.625" style="707" customWidth="1"/>
    <col min="4373" max="4373" width="3" style="707" customWidth="1"/>
    <col min="4374" max="4374" width="3.625" style="707" customWidth="1"/>
    <col min="4375" max="4375" width="3.125" style="707" customWidth="1"/>
    <col min="4376" max="4376" width="1.875" style="707" customWidth="1"/>
    <col min="4377" max="4378" width="2.25" style="707" customWidth="1"/>
    <col min="4379" max="4379" width="7.25" style="707" customWidth="1"/>
    <col min="4380" max="4614" width="8.875" style="707"/>
    <col min="4615" max="4615" width="2.5" style="707" customWidth="1"/>
    <col min="4616" max="4616" width="2.375" style="707" customWidth="1"/>
    <col min="4617" max="4617" width="1.125" style="707" customWidth="1"/>
    <col min="4618" max="4618" width="22.625" style="707" customWidth="1"/>
    <col min="4619" max="4619" width="1.25" style="707" customWidth="1"/>
    <col min="4620" max="4621" width="11.75" style="707" customWidth="1"/>
    <col min="4622" max="4622" width="1.75" style="707" customWidth="1"/>
    <col min="4623" max="4623" width="6.875" style="707" customWidth="1"/>
    <col min="4624" max="4624" width="4.5" style="707" customWidth="1"/>
    <col min="4625" max="4625" width="3.625" style="707" customWidth="1"/>
    <col min="4626" max="4626" width="0.75" style="707" customWidth="1"/>
    <col min="4627" max="4627" width="3.375" style="707" customWidth="1"/>
    <col min="4628" max="4628" width="3.625" style="707" customWidth="1"/>
    <col min="4629" max="4629" width="3" style="707" customWidth="1"/>
    <col min="4630" max="4630" width="3.625" style="707" customWidth="1"/>
    <col min="4631" max="4631" width="3.125" style="707" customWidth="1"/>
    <col min="4632" max="4632" width="1.875" style="707" customWidth="1"/>
    <col min="4633" max="4634" width="2.25" style="707" customWidth="1"/>
    <col min="4635" max="4635" width="7.25" style="707" customWidth="1"/>
    <col min="4636" max="4870" width="8.875" style="707"/>
    <col min="4871" max="4871" width="2.5" style="707" customWidth="1"/>
    <col min="4872" max="4872" width="2.375" style="707" customWidth="1"/>
    <col min="4873" max="4873" width="1.125" style="707" customWidth="1"/>
    <col min="4874" max="4874" width="22.625" style="707" customWidth="1"/>
    <col min="4875" max="4875" width="1.25" style="707" customWidth="1"/>
    <col min="4876" max="4877" width="11.75" style="707" customWidth="1"/>
    <col min="4878" max="4878" width="1.75" style="707" customWidth="1"/>
    <col min="4879" max="4879" width="6.875" style="707" customWidth="1"/>
    <col min="4880" max="4880" width="4.5" style="707" customWidth="1"/>
    <col min="4881" max="4881" width="3.625" style="707" customWidth="1"/>
    <col min="4882" max="4882" width="0.75" style="707" customWidth="1"/>
    <col min="4883" max="4883" width="3.375" style="707" customWidth="1"/>
    <col min="4884" max="4884" width="3.625" style="707" customWidth="1"/>
    <col min="4885" max="4885" width="3" style="707" customWidth="1"/>
    <col min="4886" max="4886" width="3.625" style="707" customWidth="1"/>
    <col min="4887" max="4887" width="3.125" style="707" customWidth="1"/>
    <col min="4888" max="4888" width="1.875" style="707" customWidth="1"/>
    <col min="4889" max="4890" width="2.25" style="707" customWidth="1"/>
    <col min="4891" max="4891" width="7.25" style="707" customWidth="1"/>
    <col min="4892" max="5126" width="8.875" style="707"/>
    <col min="5127" max="5127" width="2.5" style="707" customWidth="1"/>
    <col min="5128" max="5128" width="2.375" style="707" customWidth="1"/>
    <col min="5129" max="5129" width="1.125" style="707" customWidth="1"/>
    <col min="5130" max="5130" width="22.625" style="707" customWidth="1"/>
    <col min="5131" max="5131" width="1.25" style="707" customWidth="1"/>
    <col min="5132" max="5133" width="11.75" style="707" customWidth="1"/>
    <col min="5134" max="5134" width="1.75" style="707" customWidth="1"/>
    <col min="5135" max="5135" width="6.875" style="707" customWidth="1"/>
    <col min="5136" max="5136" width="4.5" style="707" customWidth="1"/>
    <col min="5137" max="5137" width="3.625" style="707" customWidth="1"/>
    <col min="5138" max="5138" width="0.75" style="707" customWidth="1"/>
    <col min="5139" max="5139" width="3.375" style="707" customWidth="1"/>
    <col min="5140" max="5140" width="3.625" style="707" customWidth="1"/>
    <col min="5141" max="5141" width="3" style="707" customWidth="1"/>
    <col min="5142" max="5142" width="3.625" style="707" customWidth="1"/>
    <col min="5143" max="5143" width="3.125" style="707" customWidth="1"/>
    <col min="5144" max="5144" width="1.875" style="707" customWidth="1"/>
    <col min="5145" max="5146" width="2.25" style="707" customWidth="1"/>
    <col min="5147" max="5147" width="7.25" style="707" customWidth="1"/>
    <col min="5148" max="5382" width="8.875" style="707"/>
    <col min="5383" max="5383" width="2.5" style="707" customWidth="1"/>
    <col min="5384" max="5384" width="2.375" style="707" customWidth="1"/>
    <col min="5385" max="5385" width="1.125" style="707" customWidth="1"/>
    <col min="5386" max="5386" width="22.625" style="707" customWidth="1"/>
    <col min="5387" max="5387" width="1.25" style="707" customWidth="1"/>
    <col min="5388" max="5389" width="11.75" style="707" customWidth="1"/>
    <col min="5390" max="5390" width="1.75" style="707" customWidth="1"/>
    <col min="5391" max="5391" width="6.875" style="707" customWidth="1"/>
    <col min="5392" max="5392" width="4.5" style="707" customWidth="1"/>
    <col min="5393" max="5393" width="3.625" style="707" customWidth="1"/>
    <col min="5394" max="5394" width="0.75" style="707" customWidth="1"/>
    <col min="5395" max="5395" width="3.375" style="707" customWidth="1"/>
    <col min="5396" max="5396" width="3.625" style="707" customWidth="1"/>
    <col min="5397" max="5397" width="3" style="707" customWidth="1"/>
    <col min="5398" max="5398" width="3.625" style="707" customWidth="1"/>
    <col min="5399" max="5399" width="3.125" style="707" customWidth="1"/>
    <col min="5400" max="5400" width="1.875" style="707" customWidth="1"/>
    <col min="5401" max="5402" width="2.25" style="707" customWidth="1"/>
    <col min="5403" max="5403" width="7.25" style="707" customWidth="1"/>
    <col min="5404" max="5638" width="8.875" style="707"/>
    <col min="5639" max="5639" width="2.5" style="707" customWidth="1"/>
    <col min="5640" max="5640" width="2.375" style="707" customWidth="1"/>
    <col min="5641" max="5641" width="1.125" style="707" customWidth="1"/>
    <col min="5642" max="5642" width="22.625" style="707" customWidth="1"/>
    <col min="5643" max="5643" width="1.25" style="707" customWidth="1"/>
    <col min="5644" max="5645" width="11.75" style="707" customWidth="1"/>
    <col min="5646" max="5646" width="1.75" style="707" customWidth="1"/>
    <col min="5647" max="5647" width="6.875" style="707" customWidth="1"/>
    <col min="5648" max="5648" width="4.5" style="707" customWidth="1"/>
    <col min="5649" max="5649" width="3.625" style="707" customWidth="1"/>
    <col min="5650" max="5650" width="0.75" style="707" customWidth="1"/>
    <col min="5651" max="5651" width="3.375" style="707" customWidth="1"/>
    <col min="5652" max="5652" width="3.625" style="707" customWidth="1"/>
    <col min="5653" max="5653" width="3" style="707" customWidth="1"/>
    <col min="5654" max="5654" width="3.625" style="707" customWidth="1"/>
    <col min="5655" max="5655" width="3.125" style="707" customWidth="1"/>
    <col min="5656" max="5656" width="1.875" style="707" customWidth="1"/>
    <col min="5657" max="5658" width="2.25" style="707" customWidth="1"/>
    <col min="5659" max="5659" width="7.25" style="707" customWidth="1"/>
    <col min="5660" max="5894" width="8.875" style="707"/>
    <col min="5895" max="5895" width="2.5" style="707" customWidth="1"/>
    <col min="5896" max="5896" width="2.375" style="707" customWidth="1"/>
    <col min="5897" max="5897" width="1.125" style="707" customWidth="1"/>
    <col min="5898" max="5898" width="22.625" style="707" customWidth="1"/>
    <col min="5899" max="5899" width="1.25" style="707" customWidth="1"/>
    <col min="5900" max="5901" width="11.75" style="707" customWidth="1"/>
    <col min="5902" max="5902" width="1.75" style="707" customWidth="1"/>
    <col min="5903" max="5903" width="6.875" style="707" customWidth="1"/>
    <col min="5904" max="5904" width="4.5" style="707" customWidth="1"/>
    <col min="5905" max="5905" width="3.625" style="707" customWidth="1"/>
    <col min="5906" max="5906" width="0.75" style="707" customWidth="1"/>
    <col min="5907" max="5907" width="3.375" style="707" customWidth="1"/>
    <col min="5908" max="5908" width="3.625" style="707" customWidth="1"/>
    <col min="5909" max="5909" width="3" style="707" customWidth="1"/>
    <col min="5910" max="5910" width="3.625" style="707" customWidth="1"/>
    <col min="5911" max="5911" width="3.125" style="707" customWidth="1"/>
    <col min="5912" max="5912" width="1.875" style="707" customWidth="1"/>
    <col min="5913" max="5914" width="2.25" style="707" customWidth="1"/>
    <col min="5915" max="5915" width="7.25" style="707" customWidth="1"/>
    <col min="5916" max="6150" width="8.875" style="707"/>
    <col min="6151" max="6151" width="2.5" style="707" customWidth="1"/>
    <col min="6152" max="6152" width="2.375" style="707" customWidth="1"/>
    <col min="6153" max="6153" width="1.125" style="707" customWidth="1"/>
    <col min="6154" max="6154" width="22.625" style="707" customWidth="1"/>
    <col min="6155" max="6155" width="1.25" style="707" customWidth="1"/>
    <col min="6156" max="6157" width="11.75" style="707" customWidth="1"/>
    <col min="6158" max="6158" width="1.75" style="707" customWidth="1"/>
    <col min="6159" max="6159" width="6.875" style="707" customWidth="1"/>
    <col min="6160" max="6160" width="4.5" style="707" customWidth="1"/>
    <col min="6161" max="6161" width="3.625" style="707" customWidth="1"/>
    <col min="6162" max="6162" width="0.75" style="707" customWidth="1"/>
    <col min="6163" max="6163" width="3.375" style="707" customWidth="1"/>
    <col min="6164" max="6164" width="3.625" style="707" customWidth="1"/>
    <col min="6165" max="6165" width="3" style="707" customWidth="1"/>
    <col min="6166" max="6166" width="3.625" style="707" customWidth="1"/>
    <col min="6167" max="6167" width="3.125" style="707" customWidth="1"/>
    <col min="6168" max="6168" width="1.875" style="707" customWidth="1"/>
    <col min="6169" max="6170" width="2.25" style="707" customWidth="1"/>
    <col min="6171" max="6171" width="7.25" style="707" customWidth="1"/>
    <col min="6172" max="6406" width="8.875" style="707"/>
    <col min="6407" max="6407" width="2.5" style="707" customWidth="1"/>
    <col min="6408" max="6408" width="2.375" style="707" customWidth="1"/>
    <col min="6409" max="6409" width="1.125" style="707" customWidth="1"/>
    <col min="6410" max="6410" width="22.625" style="707" customWidth="1"/>
    <col min="6411" max="6411" width="1.25" style="707" customWidth="1"/>
    <col min="6412" max="6413" width="11.75" style="707" customWidth="1"/>
    <col min="6414" max="6414" width="1.75" style="707" customWidth="1"/>
    <col min="6415" max="6415" width="6.875" style="707" customWidth="1"/>
    <col min="6416" max="6416" width="4.5" style="707" customWidth="1"/>
    <col min="6417" max="6417" width="3.625" style="707" customWidth="1"/>
    <col min="6418" max="6418" width="0.75" style="707" customWidth="1"/>
    <col min="6419" max="6419" width="3.375" style="707" customWidth="1"/>
    <col min="6420" max="6420" width="3.625" style="707" customWidth="1"/>
    <col min="6421" max="6421" width="3" style="707" customWidth="1"/>
    <col min="6422" max="6422" width="3.625" style="707" customWidth="1"/>
    <col min="6423" max="6423" width="3.125" style="707" customWidth="1"/>
    <col min="6424" max="6424" width="1.875" style="707" customWidth="1"/>
    <col min="6425" max="6426" width="2.25" style="707" customWidth="1"/>
    <col min="6427" max="6427" width="7.25" style="707" customWidth="1"/>
    <col min="6428" max="6662" width="8.875" style="707"/>
    <col min="6663" max="6663" width="2.5" style="707" customWidth="1"/>
    <col min="6664" max="6664" width="2.375" style="707" customWidth="1"/>
    <col min="6665" max="6665" width="1.125" style="707" customWidth="1"/>
    <col min="6666" max="6666" width="22.625" style="707" customWidth="1"/>
    <col min="6667" max="6667" width="1.25" style="707" customWidth="1"/>
    <col min="6668" max="6669" width="11.75" style="707" customWidth="1"/>
    <col min="6670" max="6670" width="1.75" style="707" customWidth="1"/>
    <col min="6671" max="6671" width="6.875" style="707" customWidth="1"/>
    <col min="6672" max="6672" width="4.5" style="707" customWidth="1"/>
    <col min="6673" max="6673" width="3.625" style="707" customWidth="1"/>
    <col min="6674" max="6674" width="0.75" style="707" customWidth="1"/>
    <col min="6675" max="6675" width="3.375" style="707" customWidth="1"/>
    <col min="6676" max="6676" width="3.625" style="707" customWidth="1"/>
    <col min="6677" max="6677" width="3" style="707" customWidth="1"/>
    <col min="6678" max="6678" width="3.625" style="707" customWidth="1"/>
    <col min="6679" max="6679" width="3.125" style="707" customWidth="1"/>
    <col min="6680" max="6680" width="1.875" style="707" customWidth="1"/>
    <col min="6681" max="6682" width="2.25" style="707" customWidth="1"/>
    <col min="6683" max="6683" width="7.25" style="707" customWidth="1"/>
    <col min="6684" max="6918" width="8.875" style="707"/>
    <col min="6919" max="6919" width="2.5" style="707" customWidth="1"/>
    <col min="6920" max="6920" width="2.375" style="707" customWidth="1"/>
    <col min="6921" max="6921" width="1.125" style="707" customWidth="1"/>
    <col min="6922" max="6922" width="22.625" style="707" customWidth="1"/>
    <col min="6923" max="6923" width="1.25" style="707" customWidth="1"/>
    <col min="6924" max="6925" width="11.75" style="707" customWidth="1"/>
    <col min="6926" max="6926" width="1.75" style="707" customWidth="1"/>
    <col min="6927" max="6927" width="6.875" style="707" customWidth="1"/>
    <col min="6928" max="6928" width="4.5" style="707" customWidth="1"/>
    <col min="6929" max="6929" width="3.625" style="707" customWidth="1"/>
    <col min="6930" max="6930" width="0.75" style="707" customWidth="1"/>
    <col min="6931" max="6931" width="3.375" style="707" customWidth="1"/>
    <col min="6932" max="6932" width="3.625" style="707" customWidth="1"/>
    <col min="6933" max="6933" width="3" style="707" customWidth="1"/>
    <col min="6934" max="6934" width="3.625" style="707" customWidth="1"/>
    <col min="6935" max="6935" width="3.125" style="707" customWidth="1"/>
    <col min="6936" max="6936" width="1.875" style="707" customWidth="1"/>
    <col min="6937" max="6938" width="2.25" style="707" customWidth="1"/>
    <col min="6939" max="6939" width="7.25" style="707" customWidth="1"/>
    <col min="6940" max="7174" width="8.875" style="707"/>
    <col min="7175" max="7175" width="2.5" style="707" customWidth="1"/>
    <col min="7176" max="7176" width="2.375" style="707" customWidth="1"/>
    <col min="7177" max="7177" width="1.125" style="707" customWidth="1"/>
    <col min="7178" max="7178" width="22.625" style="707" customWidth="1"/>
    <col min="7179" max="7179" width="1.25" style="707" customWidth="1"/>
    <col min="7180" max="7181" width="11.75" style="707" customWidth="1"/>
    <col min="7182" max="7182" width="1.75" style="707" customWidth="1"/>
    <col min="7183" max="7183" width="6.875" style="707" customWidth="1"/>
    <col min="7184" max="7184" width="4.5" style="707" customWidth="1"/>
    <col min="7185" max="7185" width="3.625" style="707" customWidth="1"/>
    <col min="7186" max="7186" width="0.75" style="707" customWidth="1"/>
    <col min="7187" max="7187" width="3.375" style="707" customWidth="1"/>
    <col min="7188" max="7188" width="3.625" style="707" customWidth="1"/>
    <col min="7189" max="7189" width="3" style="707" customWidth="1"/>
    <col min="7190" max="7190" width="3.625" style="707" customWidth="1"/>
    <col min="7191" max="7191" width="3.125" style="707" customWidth="1"/>
    <col min="7192" max="7192" width="1.875" style="707" customWidth="1"/>
    <col min="7193" max="7194" width="2.25" style="707" customWidth="1"/>
    <col min="7195" max="7195" width="7.25" style="707" customWidth="1"/>
    <col min="7196" max="7430" width="8.875" style="707"/>
    <col min="7431" max="7431" width="2.5" style="707" customWidth="1"/>
    <col min="7432" max="7432" width="2.375" style="707" customWidth="1"/>
    <col min="7433" max="7433" width="1.125" style="707" customWidth="1"/>
    <col min="7434" max="7434" width="22.625" style="707" customWidth="1"/>
    <col min="7435" max="7435" width="1.25" style="707" customWidth="1"/>
    <col min="7436" max="7437" width="11.75" style="707" customWidth="1"/>
    <col min="7438" max="7438" width="1.75" style="707" customWidth="1"/>
    <col min="7439" max="7439" width="6.875" style="707" customWidth="1"/>
    <col min="7440" max="7440" width="4.5" style="707" customWidth="1"/>
    <col min="7441" max="7441" width="3.625" style="707" customWidth="1"/>
    <col min="7442" max="7442" width="0.75" style="707" customWidth="1"/>
    <col min="7443" max="7443" width="3.375" style="707" customWidth="1"/>
    <col min="7444" max="7444" width="3.625" style="707" customWidth="1"/>
    <col min="7445" max="7445" width="3" style="707" customWidth="1"/>
    <col min="7446" max="7446" width="3.625" style="707" customWidth="1"/>
    <col min="7447" max="7447" width="3.125" style="707" customWidth="1"/>
    <col min="7448" max="7448" width="1.875" style="707" customWidth="1"/>
    <col min="7449" max="7450" width="2.25" style="707" customWidth="1"/>
    <col min="7451" max="7451" width="7.25" style="707" customWidth="1"/>
    <col min="7452" max="7686" width="8.875" style="707"/>
    <col min="7687" max="7687" width="2.5" style="707" customWidth="1"/>
    <col min="7688" max="7688" width="2.375" style="707" customWidth="1"/>
    <col min="7689" max="7689" width="1.125" style="707" customWidth="1"/>
    <col min="7690" max="7690" width="22.625" style="707" customWidth="1"/>
    <col min="7691" max="7691" width="1.25" style="707" customWidth="1"/>
    <col min="7692" max="7693" width="11.75" style="707" customWidth="1"/>
    <col min="7694" max="7694" width="1.75" style="707" customWidth="1"/>
    <col min="7695" max="7695" width="6.875" style="707" customWidth="1"/>
    <col min="7696" max="7696" width="4.5" style="707" customWidth="1"/>
    <col min="7697" max="7697" width="3.625" style="707" customWidth="1"/>
    <col min="7698" max="7698" width="0.75" style="707" customWidth="1"/>
    <col min="7699" max="7699" width="3.375" style="707" customWidth="1"/>
    <col min="7700" max="7700" width="3.625" style="707" customWidth="1"/>
    <col min="7701" max="7701" width="3" style="707" customWidth="1"/>
    <col min="7702" max="7702" width="3.625" style="707" customWidth="1"/>
    <col min="7703" max="7703" width="3.125" style="707" customWidth="1"/>
    <col min="7704" max="7704" width="1.875" style="707" customWidth="1"/>
    <col min="7705" max="7706" width="2.25" style="707" customWidth="1"/>
    <col min="7707" max="7707" width="7.25" style="707" customWidth="1"/>
    <col min="7708" max="7942" width="8.875" style="707"/>
    <col min="7943" max="7943" width="2.5" style="707" customWidth="1"/>
    <col min="7944" max="7944" width="2.375" style="707" customWidth="1"/>
    <col min="7945" max="7945" width="1.125" style="707" customWidth="1"/>
    <col min="7946" max="7946" width="22.625" style="707" customWidth="1"/>
    <col min="7947" max="7947" width="1.25" style="707" customWidth="1"/>
    <col min="7948" max="7949" width="11.75" style="707" customWidth="1"/>
    <col min="7950" max="7950" width="1.75" style="707" customWidth="1"/>
    <col min="7951" max="7951" width="6.875" style="707" customWidth="1"/>
    <col min="7952" max="7952" width="4.5" style="707" customWidth="1"/>
    <col min="7953" max="7953" width="3.625" style="707" customWidth="1"/>
    <col min="7954" max="7954" width="0.75" style="707" customWidth="1"/>
    <col min="7955" max="7955" width="3.375" style="707" customWidth="1"/>
    <col min="7956" max="7956" width="3.625" style="707" customWidth="1"/>
    <col min="7957" max="7957" width="3" style="707" customWidth="1"/>
    <col min="7958" max="7958" width="3.625" style="707" customWidth="1"/>
    <col min="7959" max="7959" width="3.125" style="707" customWidth="1"/>
    <col min="7960" max="7960" width="1.875" style="707" customWidth="1"/>
    <col min="7961" max="7962" width="2.25" style="707" customWidth="1"/>
    <col min="7963" max="7963" width="7.25" style="707" customWidth="1"/>
    <col min="7964" max="8198" width="8.875" style="707"/>
    <col min="8199" max="8199" width="2.5" style="707" customWidth="1"/>
    <col min="8200" max="8200" width="2.375" style="707" customWidth="1"/>
    <col min="8201" max="8201" width="1.125" style="707" customWidth="1"/>
    <col min="8202" max="8202" width="22.625" style="707" customWidth="1"/>
    <col min="8203" max="8203" width="1.25" style="707" customWidth="1"/>
    <col min="8204" max="8205" width="11.75" style="707" customWidth="1"/>
    <col min="8206" max="8206" width="1.75" style="707" customWidth="1"/>
    <col min="8207" max="8207" width="6.875" style="707" customWidth="1"/>
    <col min="8208" max="8208" width="4.5" style="707" customWidth="1"/>
    <col min="8209" max="8209" width="3.625" style="707" customWidth="1"/>
    <col min="8210" max="8210" width="0.75" style="707" customWidth="1"/>
    <col min="8211" max="8211" width="3.375" style="707" customWidth="1"/>
    <col min="8212" max="8212" width="3.625" style="707" customWidth="1"/>
    <col min="8213" max="8213" width="3" style="707" customWidth="1"/>
    <col min="8214" max="8214" width="3.625" style="707" customWidth="1"/>
    <col min="8215" max="8215" width="3.125" style="707" customWidth="1"/>
    <col min="8216" max="8216" width="1.875" style="707" customWidth="1"/>
    <col min="8217" max="8218" width="2.25" style="707" customWidth="1"/>
    <col min="8219" max="8219" width="7.25" style="707" customWidth="1"/>
    <col min="8220" max="8454" width="8.875" style="707"/>
    <col min="8455" max="8455" width="2.5" style="707" customWidth="1"/>
    <col min="8456" max="8456" width="2.375" style="707" customWidth="1"/>
    <col min="8457" max="8457" width="1.125" style="707" customWidth="1"/>
    <col min="8458" max="8458" width="22.625" style="707" customWidth="1"/>
    <col min="8459" max="8459" width="1.25" style="707" customWidth="1"/>
    <col min="8460" max="8461" width="11.75" style="707" customWidth="1"/>
    <col min="8462" max="8462" width="1.75" style="707" customWidth="1"/>
    <col min="8463" max="8463" width="6.875" style="707" customWidth="1"/>
    <col min="8464" max="8464" width="4.5" style="707" customWidth="1"/>
    <col min="8465" max="8465" width="3.625" style="707" customWidth="1"/>
    <col min="8466" max="8466" width="0.75" style="707" customWidth="1"/>
    <col min="8467" max="8467" width="3.375" style="707" customWidth="1"/>
    <col min="8468" max="8468" width="3.625" style="707" customWidth="1"/>
    <col min="8469" max="8469" width="3" style="707" customWidth="1"/>
    <col min="8470" max="8470" width="3.625" style="707" customWidth="1"/>
    <col min="8471" max="8471" width="3.125" style="707" customWidth="1"/>
    <col min="8472" max="8472" width="1.875" style="707" customWidth="1"/>
    <col min="8473" max="8474" width="2.25" style="707" customWidth="1"/>
    <col min="8475" max="8475" width="7.25" style="707" customWidth="1"/>
    <col min="8476" max="8710" width="8.875" style="707"/>
    <col min="8711" max="8711" width="2.5" style="707" customWidth="1"/>
    <col min="8712" max="8712" width="2.375" style="707" customWidth="1"/>
    <col min="8713" max="8713" width="1.125" style="707" customWidth="1"/>
    <col min="8714" max="8714" width="22.625" style="707" customWidth="1"/>
    <col min="8715" max="8715" width="1.25" style="707" customWidth="1"/>
    <col min="8716" max="8717" width="11.75" style="707" customWidth="1"/>
    <col min="8718" max="8718" width="1.75" style="707" customWidth="1"/>
    <col min="8719" max="8719" width="6.875" style="707" customWidth="1"/>
    <col min="8720" max="8720" width="4.5" style="707" customWidth="1"/>
    <col min="8721" max="8721" width="3.625" style="707" customWidth="1"/>
    <col min="8722" max="8722" width="0.75" style="707" customWidth="1"/>
    <col min="8723" max="8723" width="3.375" style="707" customWidth="1"/>
    <col min="8724" max="8724" width="3.625" style="707" customWidth="1"/>
    <col min="8725" max="8725" width="3" style="707" customWidth="1"/>
    <col min="8726" max="8726" width="3.625" style="707" customWidth="1"/>
    <col min="8727" max="8727" width="3.125" style="707" customWidth="1"/>
    <col min="8728" max="8728" width="1.875" style="707" customWidth="1"/>
    <col min="8729" max="8730" width="2.25" style="707" customWidth="1"/>
    <col min="8731" max="8731" width="7.25" style="707" customWidth="1"/>
    <col min="8732" max="8966" width="8.875" style="707"/>
    <col min="8967" max="8967" width="2.5" style="707" customWidth="1"/>
    <col min="8968" max="8968" width="2.375" style="707" customWidth="1"/>
    <col min="8969" max="8969" width="1.125" style="707" customWidth="1"/>
    <col min="8970" max="8970" width="22.625" style="707" customWidth="1"/>
    <col min="8971" max="8971" width="1.25" style="707" customWidth="1"/>
    <col min="8972" max="8973" width="11.75" style="707" customWidth="1"/>
    <col min="8974" max="8974" width="1.75" style="707" customWidth="1"/>
    <col min="8975" max="8975" width="6.875" style="707" customWidth="1"/>
    <col min="8976" max="8976" width="4.5" style="707" customWidth="1"/>
    <col min="8977" max="8977" width="3.625" style="707" customWidth="1"/>
    <col min="8978" max="8978" width="0.75" style="707" customWidth="1"/>
    <col min="8979" max="8979" width="3.375" style="707" customWidth="1"/>
    <col min="8980" max="8980" width="3.625" style="707" customWidth="1"/>
    <col min="8981" max="8981" width="3" style="707" customWidth="1"/>
    <col min="8982" max="8982" width="3.625" style="707" customWidth="1"/>
    <col min="8983" max="8983" width="3.125" style="707" customWidth="1"/>
    <col min="8984" max="8984" width="1.875" style="707" customWidth="1"/>
    <col min="8985" max="8986" width="2.25" style="707" customWidth="1"/>
    <col min="8987" max="8987" width="7.25" style="707" customWidth="1"/>
    <col min="8988" max="9222" width="8.875" style="707"/>
    <col min="9223" max="9223" width="2.5" style="707" customWidth="1"/>
    <col min="9224" max="9224" width="2.375" style="707" customWidth="1"/>
    <col min="9225" max="9225" width="1.125" style="707" customWidth="1"/>
    <col min="9226" max="9226" width="22.625" style="707" customWidth="1"/>
    <col min="9227" max="9227" width="1.25" style="707" customWidth="1"/>
    <col min="9228" max="9229" width="11.75" style="707" customWidth="1"/>
    <col min="9230" max="9230" width="1.75" style="707" customWidth="1"/>
    <col min="9231" max="9231" width="6.875" style="707" customWidth="1"/>
    <col min="9232" max="9232" width="4.5" style="707" customWidth="1"/>
    <col min="9233" max="9233" width="3.625" style="707" customWidth="1"/>
    <col min="9234" max="9234" width="0.75" style="707" customWidth="1"/>
    <col min="9235" max="9235" width="3.375" style="707" customWidth="1"/>
    <col min="9236" max="9236" width="3.625" style="707" customWidth="1"/>
    <col min="9237" max="9237" width="3" style="707" customWidth="1"/>
    <col min="9238" max="9238" width="3.625" style="707" customWidth="1"/>
    <col min="9239" max="9239" width="3.125" style="707" customWidth="1"/>
    <col min="9240" max="9240" width="1.875" style="707" customWidth="1"/>
    <col min="9241" max="9242" width="2.25" style="707" customWidth="1"/>
    <col min="9243" max="9243" width="7.25" style="707" customWidth="1"/>
    <col min="9244" max="9478" width="8.875" style="707"/>
    <col min="9479" max="9479" width="2.5" style="707" customWidth="1"/>
    <col min="9480" max="9480" width="2.375" style="707" customWidth="1"/>
    <col min="9481" max="9481" width="1.125" style="707" customWidth="1"/>
    <col min="9482" max="9482" width="22.625" style="707" customWidth="1"/>
    <col min="9483" max="9483" width="1.25" style="707" customWidth="1"/>
    <col min="9484" max="9485" width="11.75" style="707" customWidth="1"/>
    <col min="9486" max="9486" width="1.75" style="707" customWidth="1"/>
    <col min="9487" max="9487" width="6.875" style="707" customWidth="1"/>
    <col min="9488" max="9488" width="4.5" style="707" customWidth="1"/>
    <col min="9489" max="9489" width="3.625" style="707" customWidth="1"/>
    <col min="9490" max="9490" width="0.75" style="707" customWidth="1"/>
    <col min="9491" max="9491" width="3.375" style="707" customWidth="1"/>
    <col min="9492" max="9492" width="3.625" style="707" customWidth="1"/>
    <col min="9493" max="9493" width="3" style="707" customWidth="1"/>
    <col min="9494" max="9494" width="3.625" style="707" customWidth="1"/>
    <col min="9495" max="9495" width="3.125" style="707" customWidth="1"/>
    <col min="9496" max="9496" width="1.875" style="707" customWidth="1"/>
    <col min="9497" max="9498" width="2.25" style="707" customWidth="1"/>
    <col min="9499" max="9499" width="7.25" style="707" customWidth="1"/>
    <col min="9500" max="9734" width="8.875" style="707"/>
    <col min="9735" max="9735" width="2.5" style="707" customWidth="1"/>
    <col min="9736" max="9736" width="2.375" style="707" customWidth="1"/>
    <col min="9737" max="9737" width="1.125" style="707" customWidth="1"/>
    <col min="9738" max="9738" width="22.625" style="707" customWidth="1"/>
    <col min="9739" max="9739" width="1.25" style="707" customWidth="1"/>
    <col min="9740" max="9741" width="11.75" style="707" customWidth="1"/>
    <col min="9742" max="9742" width="1.75" style="707" customWidth="1"/>
    <col min="9743" max="9743" width="6.875" style="707" customWidth="1"/>
    <col min="9744" max="9744" width="4.5" style="707" customWidth="1"/>
    <col min="9745" max="9745" width="3.625" style="707" customWidth="1"/>
    <col min="9746" max="9746" width="0.75" style="707" customWidth="1"/>
    <col min="9747" max="9747" width="3.375" style="707" customWidth="1"/>
    <col min="9748" max="9748" width="3.625" style="707" customWidth="1"/>
    <col min="9749" max="9749" width="3" style="707" customWidth="1"/>
    <col min="9750" max="9750" width="3.625" style="707" customWidth="1"/>
    <col min="9751" max="9751" width="3.125" style="707" customWidth="1"/>
    <col min="9752" max="9752" width="1.875" style="707" customWidth="1"/>
    <col min="9753" max="9754" width="2.25" style="707" customWidth="1"/>
    <col min="9755" max="9755" width="7.25" style="707" customWidth="1"/>
    <col min="9756" max="9990" width="8.875" style="707"/>
    <col min="9991" max="9991" width="2.5" style="707" customWidth="1"/>
    <col min="9992" max="9992" width="2.375" style="707" customWidth="1"/>
    <col min="9993" max="9993" width="1.125" style="707" customWidth="1"/>
    <col min="9994" max="9994" width="22.625" style="707" customWidth="1"/>
    <col min="9995" max="9995" width="1.25" style="707" customWidth="1"/>
    <col min="9996" max="9997" width="11.75" style="707" customWidth="1"/>
    <col min="9998" max="9998" width="1.75" style="707" customWidth="1"/>
    <col min="9999" max="9999" width="6.875" style="707" customWidth="1"/>
    <col min="10000" max="10000" width="4.5" style="707" customWidth="1"/>
    <col min="10001" max="10001" width="3.625" style="707" customWidth="1"/>
    <col min="10002" max="10002" width="0.75" style="707" customWidth="1"/>
    <col min="10003" max="10003" width="3.375" style="707" customWidth="1"/>
    <col min="10004" max="10004" width="3.625" style="707" customWidth="1"/>
    <col min="10005" max="10005" width="3" style="707" customWidth="1"/>
    <col min="10006" max="10006" width="3.625" style="707" customWidth="1"/>
    <col min="10007" max="10007" width="3.125" style="707" customWidth="1"/>
    <col min="10008" max="10008" width="1.875" style="707" customWidth="1"/>
    <col min="10009" max="10010" width="2.25" style="707" customWidth="1"/>
    <col min="10011" max="10011" width="7.25" style="707" customWidth="1"/>
    <col min="10012" max="10246" width="8.875" style="707"/>
    <col min="10247" max="10247" width="2.5" style="707" customWidth="1"/>
    <col min="10248" max="10248" width="2.375" style="707" customWidth="1"/>
    <col min="10249" max="10249" width="1.125" style="707" customWidth="1"/>
    <col min="10250" max="10250" width="22.625" style="707" customWidth="1"/>
    <col min="10251" max="10251" width="1.25" style="707" customWidth="1"/>
    <col min="10252" max="10253" width="11.75" style="707" customWidth="1"/>
    <col min="10254" max="10254" width="1.75" style="707" customWidth="1"/>
    <col min="10255" max="10255" width="6.875" style="707" customWidth="1"/>
    <col min="10256" max="10256" width="4.5" style="707" customWidth="1"/>
    <col min="10257" max="10257" width="3.625" style="707" customWidth="1"/>
    <col min="10258" max="10258" width="0.75" style="707" customWidth="1"/>
    <col min="10259" max="10259" width="3.375" style="707" customWidth="1"/>
    <col min="10260" max="10260" width="3.625" style="707" customWidth="1"/>
    <col min="10261" max="10261" width="3" style="707" customWidth="1"/>
    <col min="10262" max="10262" width="3.625" style="707" customWidth="1"/>
    <col min="10263" max="10263" width="3.125" style="707" customWidth="1"/>
    <col min="10264" max="10264" width="1.875" style="707" customWidth="1"/>
    <col min="10265" max="10266" width="2.25" style="707" customWidth="1"/>
    <col min="10267" max="10267" width="7.25" style="707" customWidth="1"/>
    <col min="10268" max="10502" width="8.875" style="707"/>
    <col min="10503" max="10503" width="2.5" style="707" customWidth="1"/>
    <col min="10504" max="10504" width="2.375" style="707" customWidth="1"/>
    <col min="10505" max="10505" width="1.125" style="707" customWidth="1"/>
    <col min="10506" max="10506" width="22.625" style="707" customWidth="1"/>
    <col min="10507" max="10507" width="1.25" style="707" customWidth="1"/>
    <col min="10508" max="10509" width="11.75" style="707" customWidth="1"/>
    <col min="10510" max="10510" width="1.75" style="707" customWidth="1"/>
    <col min="10511" max="10511" width="6.875" style="707" customWidth="1"/>
    <col min="10512" max="10512" width="4.5" style="707" customWidth="1"/>
    <col min="10513" max="10513" width="3.625" style="707" customWidth="1"/>
    <col min="10514" max="10514" width="0.75" style="707" customWidth="1"/>
    <col min="10515" max="10515" width="3.375" style="707" customWidth="1"/>
    <col min="10516" max="10516" width="3.625" style="707" customWidth="1"/>
    <col min="10517" max="10517" width="3" style="707" customWidth="1"/>
    <col min="10518" max="10518" width="3.625" style="707" customWidth="1"/>
    <col min="10519" max="10519" width="3.125" style="707" customWidth="1"/>
    <col min="10520" max="10520" width="1.875" style="707" customWidth="1"/>
    <col min="10521" max="10522" width="2.25" style="707" customWidth="1"/>
    <col min="10523" max="10523" width="7.25" style="707" customWidth="1"/>
    <col min="10524" max="10758" width="8.875" style="707"/>
    <col min="10759" max="10759" width="2.5" style="707" customWidth="1"/>
    <col min="10760" max="10760" width="2.375" style="707" customWidth="1"/>
    <col min="10761" max="10761" width="1.125" style="707" customWidth="1"/>
    <col min="10762" max="10762" width="22.625" style="707" customWidth="1"/>
    <col min="10763" max="10763" width="1.25" style="707" customWidth="1"/>
    <col min="10764" max="10765" width="11.75" style="707" customWidth="1"/>
    <col min="10766" max="10766" width="1.75" style="707" customWidth="1"/>
    <col min="10767" max="10767" width="6.875" style="707" customWidth="1"/>
    <col min="10768" max="10768" width="4.5" style="707" customWidth="1"/>
    <col min="10769" max="10769" width="3.625" style="707" customWidth="1"/>
    <col min="10770" max="10770" width="0.75" style="707" customWidth="1"/>
    <col min="10771" max="10771" width="3.375" style="707" customWidth="1"/>
    <col min="10772" max="10772" width="3.625" style="707" customWidth="1"/>
    <col min="10773" max="10773" width="3" style="707" customWidth="1"/>
    <col min="10774" max="10774" width="3.625" style="707" customWidth="1"/>
    <col min="10775" max="10775" width="3.125" style="707" customWidth="1"/>
    <col min="10776" max="10776" width="1.875" style="707" customWidth="1"/>
    <col min="10777" max="10778" width="2.25" style="707" customWidth="1"/>
    <col min="10779" max="10779" width="7.25" style="707" customWidth="1"/>
    <col min="10780" max="11014" width="8.875" style="707"/>
    <col min="11015" max="11015" width="2.5" style="707" customWidth="1"/>
    <col min="11016" max="11016" width="2.375" style="707" customWidth="1"/>
    <col min="11017" max="11017" width="1.125" style="707" customWidth="1"/>
    <col min="11018" max="11018" width="22.625" style="707" customWidth="1"/>
    <col min="11019" max="11019" width="1.25" style="707" customWidth="1"/>
    <col min="11020" max="11021" width="11.75" style="707" customWidth="1"/>
    <col min="11022" max="11022" width="1.75" style="707" customWidth="1"/>
    <col min="11023" max="11023" width="6.875" style="707" customWidth="1"/>
    <col min="11024" max="11024" width="4.5" style="707" customWidth="1"/>
    <col min="11025" max="11025" width="3.625" style="707" customWidth="1"/>
    <col min="11026" max="11026" width="0.75" style="707" customWidth="1"/>
    <col min="11027" max="11027" width="3.375" style="707" customWidth="1"/>
    <col min="11028" max="11028" width="3.625" style="707" customWidth="1"/>
    <col min="11029" max="11029" width="3" style="707" customWidth="1"/>
    <col min="11030" max="11030" width="3.625" style="707" customWidth="1"/>
    <col min="11031" max="11031" width="3.125" style="707" customWidth="1"/>
    <col min="11032" max="11032" width="1.875" style="707" customWidth="1"/>
    <col min="11033" max="11034" width="2.25" style="707" customWidth="1"/>
    <col min="11035" max="11035" width="7.25" style="707" customWidth="1"/>
    <col min="11036" max="11270" width="8.875" style="707"/>
    <col min="11271" max="11271" width="2.5" style="707" customWidth="1"/>
    <col min="11272" max="11272" width="2.375" style="707" customWidth="1"/>
    <col min="11273" max="11273" width="1.125" style="707" customWidth="1"/>
    <col min="11274" max="11274" width="22.625" style="707" customWidth="1"/>
    <col min="11275" max="11275" width="1.25" style="707" customWidth="1"/>
    <col min="11276" max="11277" width="11.75" style="707" customWidth="1"/>
    <col min="11278" max="11278" width="1.75" style="707" customWidth="1"/>
    <col min="11279" max="11279" width="6.875" style="707" customWidth="1"/>
    <col min="11280" max="11280" width="4.5" style="707" customWidth="1"/>
    <col min="11281" max="11281" width="3.625" style="707" customWidth="1"/>
    <col min="11282" max="11282" width="0.75" style="707" customWidth="1"/>
    <col min="11283" max="11283" width="3.375" style="707" customWidth="1"/>
    <col min="11284" max="11284" width="3.625" style="707" customWidth="1"/>
    <col min="11285" max="11285" width="3" style="707" customWidth="1"/>
    <col min="11286" max="11286" width="3.625" style="707" customWidth="1"/>
    <col min="11287" max="11287" width="3.125" style="707" customWidth="1"/>
    <col min="11288" max="11288" width="1.875" style="707" customWidth="1"/>
    <col min="11289" max="11290" width="2.25" style="707" customWidth="1"/>
    <col min="11291" max="11291" width="7.25" style="707" customWidth="1"/>
    <col min="11292" max="11526" width="8.875" style="707"/>
    <col min="11527" max="11527" width="2.5" style="707" customWidth="1"/>
    <col min="11528" max="11528" width="2.375" style="707" customWidth="1"/>
    <col min="11529" max="11529" width="1.125" style="707" customWidth="1"/>
    <col min="11530" max="11530" width="22.625" style="707" customWidth="1"/>
    <col min="11531" max="11531" width="1.25" style="707" customWidth="1"/>
    <col min="11532" max="11533" width="11.75" style="707" customWidth="1"/>
    <col min="11534" max="11534" width="1.75" style="707" customWidth="1"/>
    <col min="11535" max="11535" width="6.875" style="707" customWidth="1"/>
    <col min="11536" max="11536" width="4.5" style="707" customWidth="1"/>
    <col min="11537" max="11537" width="3.625" style="707" customWidth="1"/>
    <col min="11538" max="11538" width="0.75" style="707" customWidth="1"/>
    <col min="11539" max="11539" width="3.375" style="707" customWidth="1"/>
    <col min="11540" max="11540" width="3.625" style="707" customWidth="1"/>
    <col min="11541" max="11541" width="3" style="707" customWidth="1"/>
    <col min="11542" max="11542" width="3.625" style="707" customWidth="1"/>
    <col min="11543" max="11543" width="3.125" style="707" customWidth="1"/>
    <col min="11544" max="11544" width="1.875" style="707" customWidth="1"/>
    <col min="11545" max="11546" width="2.25" style="707" customWidth="1"/>
    <col min="11547" max="11547" width="7.25" style="707" customWidth="1"/>
    <col min="11548" max="11782" width="8.875" style="707"/>
    <col min="11783" max="11783" width="2.5" style="707" customWidth="1"/>
    <col min="11784" max="11784" width="2.375" style="707" customWidth="1"/>
    <col min="11785" max="11785" width="1.125" style="707" customWidth="1"/>
    <col min="11786" max="11786" width="22.625" style="707" customWidth="1"/>
    <col min="11787" max="11787" width="1.25" style="707" customWidth="1"/>
    <col min="11788" max="11789" width="11.75" style="707" customWidth="1"/>
    <col min="11790" max="11790" width="1.75" style="707" customWidth="1"/>
    <col min="11791" max="11791" width="6.875" style="707" customWidth="1"/>
    <col min="11792" max="11792" width="4.5" style="707" customWidth="1"/>
    <col min="11793" max="11793" width="3.625" style="707" customWidth="1"/>
    <col min="11794" max="11794" width="0.75" style="707" customWidth="1"/>
    <col min="11795" max="11795" width="3.375" style="707" customWidth="1"/>
    <col min="11796" max="11796" width="3.625" style="707" customWidth="1"/>
    <col min="11797" max="11797" width="3" style="707" customWidth="1"/>
    <col min="11798" max="11798" width="3.625" style="707" customWidth="1"/>
    <col min="11799" max="11799" width="3.125" style="707" customWidth="1"/>
    <col min="11800" max="11800" width="1.875" style="707" customWidth="1"/>
    <col min="11801" max="11802" width="2.25" style="707" customWidth="1"/>
    <col min="11803" max="11803" width="7.25" style="707" customWidth="1"/>
    <col min="11804" max="12038" width="8.875" style="707"/>
    <col min="12039" max="12039" width="2.5" style="707" customWidth="1"/>
    <col min="12040" max="12040" width="2.375" style="707" customWidth="1"/>
    <col min="12041" max="12041" width="1.125" style="707" customWidth="1"/>
    <col min="12042" max="12042" width="22.625" style="707" customWidth="1"/>
    <col min="12043" max="12043" width="1.25" style="707" customWidth="1"/>
    <col min="12044" max="12045" width="11.75" style="707" customWidth="1"/>
    <col min="12046" max="12046" width="1.75" style="707" customWidth="1"/>
    <col min="12047" max="12047" width="6.875" style="707" customWidth="1"/>
    <col min="12048" max="12048" width="4.5" style="707" customWidth="1"/>
    <col min="12049" max="12049" width="3.625" style="707" customWidth="1"/>
    <col min="12050" max="12050" width="0.75" style="707" customWidth="1"/>
    <col min="12051" max="12051" width="3.375" style="707" customWidth="1"/>
    <col min="12052" max="12052" width="3.625" style="707" customWidth="1"/>
    <col min="12053" max="12053" width="3" style="707" customWidth="1"/>
    <col min="12054" max="12054" width="3.625" style="707" customWidth="1"/>
    <col min="12055" max="12055" width="3.125" style="707" customWidth="1"/>
    <col min="12056" max="12056" width="1.875" style="707" customWidth="1"/>
    <col min="12057" max="12058" width="2.25" style="707" customWidth="1"/>
    <col min="12059" max="12059" width="7.25" style="707" customWidth="1"/>
    <col min="12060" max="12294" width="8.875" style="707"/>
    <col min="12295" max="12295" width="2.5" style="707" customWidth="1"/>
    <col min="12296" max="12296" width="2.375" style="707" customWidth="1"/>
    <col min="12297" max="12297" width="1.125" style="707" customWidth="1"/>
    <col min="12298" max="12298" width="22.625" style="707" customWidth="1"/>
    <col min="12299" max="12299" width="1.25" style="707" customWidth="1"/>
    <col min="12300" max="12301" width="11.75" style="707" customWidth="1"/>
    <col min="12302" max="12302" width="1.75" style="707" customWidth="1"/>
    <col min="12303" max="12303" width="6.875" style="707" customWidth="1"/>
    <col min="12304" max="12304" width="4.5" style="707" customWidth="1"/>
    <col min="12305" max="12305" width="3.625" style="707" customWidth="1"/>
    <col min="12306" max="12306" width="0.75" style="707" customWidth="1"/>
    <col min="12307" max="12307" width="3.375" style="707" customWidth="1"/>
    <col min="12308" max="12308" width="3.625" style="707" customWidth="1"/>
    <col min="12309" max="12309" width="3" style="707" customWidth="1"/>
    <col min="12310" max="12310" width="3.625" style="707" customWidth="1"/>
    <col min="12311" max="12311" width="3.125" style="707" customWidth="1"/>
    <col min="12312" max="12312" width="1.875" style="707" customWidth="1"/>
    <col min="12313" max="12314" width="2.25" style="707" customWidth="1"/>
    <col min="12315" max="12315" width="7.25" style="707" customWidth="1"/>
    <col min="12316" max="12550" width="8.875" style="707"/>
    <col min="12551" max="12551" width="2.5" style="707" customWidth="1"/>
    <col min="12552" max="12552" width="2.375" style="707" customWidth="1"/>
    <col min="12553" max="12553" width="1.125" style="707" customWidth="1"/>
    <col min="12554" max="12554" width="22.625" style="707" customWidth="1"/>
    <col min="12555" max="12555" width="1.25" style="707" customWidth="1"/>
    <col min="12556" max="12557" width="11.75" style="707" customWidth="1"/>
    <col min="12558" max="12558" width="1.75" style="707" customWidth="1"/>
    <col min="12559" max="12559" width="6.875" style="707" customWidth="1"/>
    <col min="12560" max="12560" width="4.5" style="707" customWidth="1"/>
    <col min="12561" max="12561" width="3.625" style="707" customWidth="1"/>
    <col min="12562" max="12562" width="0.75" style="707" customWidth="1"/>
    <col min="12563" max="12563" width="3.375" style="707" customWidth="1"/>
    <col min="12564" max="12564" width="3.625" style="707" customWidth="1"/>
    <col min="12565" max="12565" width="3" style="707" customWidth="1"/>
    <col min="12566" max="12566" width="3.625" style="707" customWidth="1"/>
    <col min="12567" max="12567" width="3.125" style="707" customWidth="1"/>
    <col min="12568" max="12568" width="1.875" style="707" customWidth="1"/>
    <col min="12569" max="12570" width="2.25" style="707" customWidth="1"/>
    <col min="12571" max="12571" width="7.25" style="707" customWidth="1"/>
    <col min="12572" max="12806" width="8.875" style="707"/>
    <col min="12807" max="12807" width="2.5" style="707" customWidth="1"/>
    <col min="12808" max="12808" width="2.375" style="707" customWidth="1"/>
    <col min="12809" max="12809" width="1.125" style="707" customWidth="1"/>
    <col min="12810" max="12810" width="22.625" style="707" customWidth="1"/>
    <col min="12811" max="12811" width="1.25" style="707" customWidth="1"/>
    <col min="12812" max="12813" width="11.75" style="707" customWidth="1"/>
    <col min="12814" max="12814" width="1.75" style="707" customWidth="1"/>
    <col min="12815" max="12815" width="6.875" style="707" customWidth="1"/>
    <col min="12816" max="12816" width="4.5" style="707" customWidth="1"/>
    <col min="12817" max="12817" width="3.625" style="707" customWidth="1"/>
    <col min="12818" max="12818" width="0.75" style="707" customWidth="1"/>
    <col min="12819" max="12819" width="3.375" style="707" customWidth="1"/>
    <col min="12820" max="12820" width="3.625" style="707" customWidth="1"/>
    <col min="12821" max="12821" width="3" style="707" customWidth="1"/>
    <col min="12822" max="12822" width="3.625" style="707" customWidth="1"/>
    <col min="12823" max="12823" width="3.125" style="707" customWidth="1"/>
    <col min="12824" max="12824" width="1.875" style="707" customWidth="1"/>
    <col min="12825" max="12826" width="2.25" style="707" customWidth="1"/>
    <col min="12827" max="12827" width="7.25" style="707" customWidth="1"/>
    <col min="12828" max="13062" width="8.875" style="707"/>
    <col min="13063" max="13063" width="2.5" style="707" customWidth="1"/>
    <col min="13064" max="13064" width="2.375" style="707" customWidth="1"/>
    <col min="13065" max="13065" width="1.125" style="707" customWidth="1"/>
    <col min="13066" max="13066" width="22.625" style="707" customWidth="1"/>
    <col min="13067" max="13067" width="1.25" style="707" customWidth="1"/>
    <col min="13068" max="13069" width="11.75" style="707" customWidth="1"/>
    <col min="13070" max="13070" width="1.75" style="707" customWidth="1"/>
    <col min="13071" max="13071" width="6.875" style="707" customWidth="1"/>
    <col min="13072" max="13072" width="4.5" style="707" customWidth="1"/>
    <col min="13073" max="13073" width="3.625" style="707" customWidth="1"/>
    <col min="13074" max="13074" width="0.75" style="707" customWidth="1"/>
    <col min="13075" max="13075" width="3.375" style="707" customWidth="1"/>
    <col min="13076" max="13076" width="3.625" style="707" customWidth="1"/>
    <col min="13077" max="13077" width="3" style="707" customWidth="1"/>
    <col min="13078" max="13078" width="3.625" style="707" customWidth="1"/>
    <col min="13079" max="13079" width="3.125" style="707" customWidth="1"/>
    <col min="13080" max="13080" width="1.875" style="707" customWidth="1"/>
    <col min="13081" max="13082" width="2.25" style="707" customWidth="1"/>
    <col min="13083" max="13083" width="7.25" style="707" customWidth="1"/>
    <col min="13084" max="13318" width="8.875" style="707"/>
    <col min="13319" max="13319" width="2.5" style="707" customWidth="1"/>
    <col min="13320" max="13320" width="2.375" style="707" customWidth="1"/>
    <col min="13321" max="13321" width="1.125" style="707" customWidth="1"/>
    <col min="13322" max="13322" width="22.625" style="707" customWidth="1"/>
    <col min="13323" max="13323" width="1.25" style="707" customWidth="1"/>
    <col min="13324" max="13325" width="11.75" style="707" customWidth="1"/>
    <col min="13326" max="13326" width="1.75" style="707" customWidth="1"/>
    <col min="13327" max="13327" width="6.875" style="707" customWidth="1"/>
    <col min="13328" max="13328" width="4.5" style="707" customWidth="1"/>
    <col min="13329" max="13329" width="3.625" style="707" customWidth="1"/>
    <col min="13330" max="13330" width="0.75" style="707" customWidth="1"/>
    <col min="13331" max="13331" width="3.375" style="707" customWidth="1"/>
    <col min="13332" max="13332" width="3.625" style="707" customWidth="1"/>
    <col min="13333" max="13333" width="3" style="707" customWidth="1"/>
    <col min="13334" max="13334" width="3.625" style="707" customWidth="1"/>
    <col min="13335" max="13335" width="3.125" style="707" customWidth="1"/>
    <col min="13336" max="13336" width="1.875" style="707" customWidth="1"/>
    <col min="13337" max="13338" width="2.25" style="707" customWidth="1"/>
    <col min="13339" max="13339" width="7.25" style="707" customWidth="1"/>
    <col min="13340" max="13574" width="8.875" style="707"/>
    <col min="13575" max="13575" width="2.5" style="707" customWidth="1"/>
    <col min="13576" max="13576" width="2.375" style="707" customWidth="1"/>
    <col min="13577" max="13577" width="1.125" style="707" customWidth="1"/>
    <col min="13578" max="13578" width="22.625" style="707" customWidth="1"/>
    <col min="13579" max="13579" width="1.25" style="707" customWidth="1"/>
    <col min="13580" max="13581" width="11.75" style="707" customWidth="1"/>
    <col min="13582" max="13582" width="1.75" style="707" customWidth="1"/>
    <col min="13583" max="13583" width="6.875" style="707" customWidth="1"/>
    <col min="13584" max="13584" width="4.5" style="707" customWidth="1"/>
    <col min="13585" max="13585" width="3.625" style="707" customWidth="1"/>
    <col min="13586" max="13586" width="0.75" style="707" customWidth="1"/>
    <col min="13587" max="13587" width="3.375" style="707" customWidth="1"/>
    <col min="13588" max="13588" width="3.625" style="707" customWidth="1"/>
    <col min="13589" max="13589" width="3" style="707" customWidth="1"/>
    <col min="13590" max="13590" width="3.625" style="707" customWidth="1"/>
    <col min="13591" max="13591" width="3.125" style="707" customWidth="1"/>
    <col min="13592" max="13592" width="1.875" style="707" customWidth="1"/>
    <col min="13593" max="13594" width="2.25" style="707" customWidth="1"/>
    <col min="13595" max="13595" width="7.25" style="707" customWidth="1"/>
    <col min="13596" max="13830" width="8.875" style="707"/>
    <col min="13831" max="13831" width="2.5" style="707" customWidth="1"/>
    <col min="13832" max="13832" width="2.375" style="707" customWidth="1"/>
    <col min="13833" max="13833" width="1.125" style="707" customWidth="1"/>
    <col min="13834" max="13834" width="22.625" style="707" customWidth="1"/>
    <col min="13835" max="13835" width="1.25" style="707" customWidth="1"/>
    <col min="13836" max="13837" width="11.75" style="707" customWidth="1"/>
    <col min="13838" max="13838" width="1.75" style="707" customWidth="1"/>
    <col min="13839" max="13839" width="6.875" style="707" customWidth="1"/>
    <col min="13840" max="13840" width="4.5" style="707" customWidth="1"/>
    <col min="13841" max="13841" width="3.625" style="707" customWidth="1"/>
    <col min="13842" max="13842" width="0.75" style="707" customWidth="1"/>
    <col min="13843" max="13843" width="3.375" style="707" customWidth="1"/>
    <col min="13844" max="13844" width="3.625" style="707" customWidth="1"/>
    <col min="13845" max="13845" width="3" style="707" customWidth="1"/>
    <col min="13846" max="13846" width="3.625" style="707" customWidth="1"/>
    <col min="13847" max="13847" width="3.125" style="707" customWidth="1"/>
    <col min="13848" max="13848" width="1.875" style="707" customWidth="1"/>
    <col min="13849" max="13850" width="2.25" style="707" customWidth="1"/>
    <col min="13851" max="13851" width="7.25" style="707" customWidth="1"/>
    <col min="13852" max="14086" width="8.875" style="707"/>
    <col min="14087" max="14087" width="2.5" style="707" customWidth="1"/>
    <col min="14088" max="14088" width="2.375" style="707" customWidth="1"/>
    <col min="14089" max="14089" width="1.125" style="707" customWidth="1"/>
    <col min="14090" max="14090" width="22.625" style="707" customWidth="1"/>
    <col min="14091" max="14091" width="1.25" style="707" customWidth="1"/>
    <col min="14092" max="14093" width="11.75" style="707" customWidth="1"/>
    <col min="14094" max="14094" width="1.75" style="707" customWidth="1"/>
    <col min="14095" max="14095" width="6.875" style="707" customWidth="1"/>
    <col min="14096" max="14096" width="4.5" style="707" customWidth="1"/>
    <col min="14097" max="14097" width="3.625" style="707" customWidth="1"/>
    <col min="14098" max="14098" width="0.75" style="707" customWidth="1"/>
    <col min="14099" max="14099" width="3.375" style="707" customWidth="1"/>
    <col min="14100" max="14100" width="3.625" style="707" customWidth="1"/>
    <col min="14101" max="14101" width="3" style="707" customWidth="1"/>
    <col min="14102" max="14102" width="3.625" style="707" customWidth="1"/>
    <col min="14103" max="14103" width="3.125" style="707" customWidth="1"/>
    <col min="14104" max="14104" width="1.875" style="707" customWidth="1"/>
    <col min="14105" max="14106" width="2.25" style="707" customWidth="1"/>
    <col min="14107" max="14107" width="7.25" style="707" customWidth="1"/>
    <col min="14108" max="14342" width="8.875" style="707"/>
    <col min="14343" max="14343" width="2.5" style="707" customWidth="1"/>
    <col min="14344" max="14344" width="2.375" style="707" customWidth="1"/>
    <col min="14345" max="14345" width="1.125" style="707" customWidth="1"/>
    <col min="14346" max="14346" width="22.625" style="707" customWidth="1"/>
    <col min="14347" max="14347" width="1.25" style="707" customWidth="1"/>
    <col min="14348" max="14349" width="11.75" style="707" customWidth="1"/>
    <col min="14350" max="14350" width="1.75" style="707" customWidth="1"/>
    <col min="14351" max="14351" width="6.875" style="707" customWidth="1"/>
    <col min="14352" max="14352" width="4.5" style="707" customWidth="1"/>
    <col min="14353" max="14353" width="3.625" style="707" customWidth="1"/>
    <col min="14354" max="14354" width="0.75" style="707" customWidth="1"/>
    <col min="14355" max="14355" width="3.375" style="707" customWidth="1"/>
    <col min="14356" max="14356" width="3.625" style="707" customWidth="1"/>
    <col min="14357" max="14357" width="3" style="707" customWidth="1"/>
    <col min="14358" max="14358" width="3.625" style="707" customWidth="1"/>
    <col min="14359" max="14359" width="3.125" style="707" customWidth="1"/>
    <col min="14360" max="14360" width="1.875" style="707" customWidth="1"/>
    <col min="14361" max="14362" width="2.25" style="707" customWidth="1"/>
    <col min="14363" max="14363" width="7.25" style="707" customWidth="1"/>
    <col min="14364" max="14598" width="8.875" style="707"/>
    <col min="14599" max="14599" width="2.5" style="707" customWidth="1"/>
    <col min="14600" max="14600" width="2.375" style="707" customWidth="1"/>
    <col min="14601" max="14601" width="1.125" style="707" customWidth="1"/>
    <col min="14602" max="14602" width="22.625" style="707" customWidth="1"/>
    <col min="14603" max="14603" width="1.25" style="707" customWidth="1"/>
    <col min="14604" max="14605" width="11.75" style="707" customWidth="1"/>
    <col min="14606" max="14606" width="1.75" style="707" customWidth="1"/>
    <col min="14607" max="14607" width="6.875" style="707" customWidth="1"/>
    <col min="14608" max="14608" width="4.5" style="707" customWidth="1"/>
    <col min="14609" max="14609" width="3.625" style="707" customWidth="1"/>
    <col min="14610" max="14610" width="0.75" style="707" customWidth="1"/>
    <col min="14611" max="14611" width="3.375" style="707" customWidth="1"/>
    <col min="14612" max="14612" width="3.625" style="707" customWidth="1"/>
    <col min="14613" max="14613" width="3" style="707" customWidth="1"/>
    <col min="14614" max="14614" width="3.625" style="707" customWidth="1"/>
    <col min="14615" max="14615" width="3.125" style="707" customWidth="1"/>
    <col min="14616" max="14616" width="1.875" style="707" customWidth="1"/>
    <col min="14617" max="14618" width="2.25" style="707" customWidth="1"/>
    <col min="14619" max="14619" width="7.25" style="707" customWidth="1"/>
    <col min="14620" max="14854" width="8.875" style="707"/>
    <col min="14855" max="14855" width="2.5" style="707" customWidth="1"/>
    <col min="14856" max="14856" width="2.375" style="707" customWidth="1"/>
    <col min="14857" max="14857" width="1.125" style="707" customWidth="1"/>
    <col min="14858" max="14858" width="22.625" style="707" customWidth="1"/>
    <col min="14859" max="14859" width="1.25" style="707" customWidth="1"/>
    <col min="14860" max="14861" width="11.75" style="707" customWidth="1"/>
    <col min="14862" max="14862" width="1.75" style="707" customWidth="1"/>
    <col min="14863" max="14863" width="6.875" style="707" customWidth="1"/>
    <col min="14864" max="14864" width="4.5" style="707" customWidth="1"/>
    <col min="14865" max="14865" width="3.625" style="707" customWidth="1"/>
    <col min="14866" max="14866" width="0.75" style="707" customWidth="1"/>
    <col min="14867" max="14867" width="3.375" style="707" customWidth="1"/>
    <col min="14868" max="14868" width="3.625" style="707" customWidth="1"/>
    <col min="14869" max="14869" width="3" style="707" customWidth="1"/>
    <col min="14870" max="14870" width="3.625" style="707" customWidth="1"/>
    <col min="14871" max="14871" width="3.125" style="707" customWidth="1"/>
    <col min="14872" max="14872" width="1.875" style="707" customWidth="1"/>
    <col min="14873" max="14874" width="2.25" style="707" customWidth="1"/>
    <col min="14875" max="14875" width="7.25" style="707" customWidth="1"/>
    <col min="14876" max="15110" width="8.875" style="707"/>
    <col min="15111" max="15111" width="2.5" style="707" customWidth="1"/>
    <col min="15112" max="15112" width="2.375" style="707" customWidth="1"/>
    <col min="15113" max="15113" width="1.125" style="707" customWidth="1"/>
    <col min="15114" max="15114" width="22.625" style="707" customWidth="1"/>
    <col min="15115" max="15115" width="1.25" style="707" customWidth="1"/>
    <col min="15116" max="15117" width="11.75" style="707" customWidth="1"/>
    <col min="15118" max="15118" width="1.75" style="707" customWidth="1"/>
    <col min="15119" max="15119" width="6.875" style="707" customWidth="1"/>
    <col min="15120" max="15120" width="4.5" style="707" customWidth="1"/>
    <col min="15121" max="15121" width="3.625" style="707" customWidth="1"/>
    <col min="15122" max="15122" width="0.75" style="707" customWidth="1"/>
    <col min="15123" max="15123" width="3.375" style="707" customWidth="1"/>
    <col min="15124" max="15124" width="3.625" style="707" customWidth="1"/>
    <col min="15125" max="15125" width="3" style="707" customWidth="1"/>
    <col min="15126" max="15126" width="3.625" style="707" customWidth="1"/>
    <col min="15127" max="15127" width="3.125" style="707" customWidth="1"/>
    <col min="15128" max="15128" width="1.875" style="707" customWidth="1"/>
    <col min="15129" max="15130" width="2.25" style="707" customWidth="1"/>
    <col min="15131" max="15131" width="7.25" style="707" customWidth="1"/>
    <col min="15132" max="15366" width="8.875" style="707"/>
    <col min="15367" max="15367" width="2.5" style="707" customWidth="1"/>
    <col min="15368" max="15368" width="2.375" style="707" customWidth="1"/>
    <col min="15369" max="15369" width="1.125" style="707" customWidth="1"/>
    <col min="15370" max="15370" width="22.625" style="707" customWidth="1"/>
    <col min="15371" max="15371" width="1.25" style="707" customWidth="1"/>
    <col min="15372" max="15373" width="11.75" style="707" customWidth="1"/>
    <col min="15374" max="15374" width="1.75" style="707" customWidth="1"/>
    <col min="15375" max="15375" width="6.875" style="707" customWidth="1"/>
    <col min="15376" max="15376" width="4.5" style="707" customWidth="1"/>
    <col min="15377" max="15377" width="3.625" style="707" customWidth="1"/>
    <col min="15378" max="15378" width="0.75" style="707" customWidth="1"/>
    <col min="15379" max="15379" width="3.375" style="707" customWidth="1"/>
    <col min="15380" max="15380" width="3.625" style="707" customWidth="1"/>
    <col min="15381" max="15381" width="3" style="707" customWidth="1"/>
    <col min="15382" max="15382" width="3.625" style="707" customWidth="1"/>
    <col min="15383" max="15383" width="3.125" style="707" customWidth="1"/>
    <col min="15384" max="15384" width="1.875" style="707" customWidth="1"/>
    <col min="15385" max="15386" width="2.25" style="707" customWidth="1"/>
    <col min="15387" max="15387" width="7.25" style="707" customWidth="1"/>
    <col min="15388" max="15622" width="8.875" style="707"/>
    <col min="15623" max="15623" width="2.5" style="707" customWidth="1"/>
    <col min="15624" max="15624" width="2.375" style="707" customWidth="1"/>
    <col min="15625" max="15625" width="1.125" style="707" customWidth="1"/>
    <col min="15626" max="15626" width="22.625" style="707" customWidth="1"/>
    <col min="15627" max="15627" width="1.25" style="707" customWidth="1"/>
    <col min="15628" max="15629" width="11.75" style="707" customWidth="1"/>
    <col min="15630" max="15630" width="1.75" style="707" customWidth="1"/>
    <col min="15631" max="15631" width="6.875" style="707" customWidth="1"/>
    <col min="15632" max="15632" width="4.5" style="707" customWidth="1"/>
    <col min="15633" max="15633" width="3.625" style="707" customWidth="1"/>
    <col min="15634" max="15634" width="0.75" style="707" customWidth="1"/>
    <col min="15635" max="15635" width="3.375" style="707" customWidth="1"/>
    <col min="15636" max="15636" width="3.625" style="707" customWidth="1"/>
    <col min="15637" max="15637" width="3" style="707" customWidth="1"/>
    <col min="15638" max="15638" width="3.625" style="707" customWidth="1"/>
    <col min="15639" max="15639" width="3.125" style="707" customWidth="1"/>
    <col min="15640" max="15640" width="1.875" style="707" customWidth="1"/>
    <col min="15641" max="15642" width="2.25" style="707" customWidth="1"/>
    <col min="15643" max="15643" width="7.25" style="707" customWidth="1"/>
    <col min="15644" max="15878" width="8.875" style="707"/>
    <col min="15879" max="15879" width="2.5" style="707" customWidth="1"/>
    <col min="15880" max="15880" width="2.375" style="707" customWidth="1"/>
    <col min="15881" max="15881" width="1.125" style="707" customWidth="1"/>
    <col min="15882" max="15882" width="22.625" style="707" customWidth="1"/>
    <col min="15883" max="15883" width="1.25" style="707" customWidth="1"/>
    <col min="15884" max="15885" width="11.75" style="707" customWidth="1"/>
    <col min="15886" max="15886" width="1.75" style="707" customWidth="1"/>
    <col min="15887" max="15887" width="6.875" style="707" customWidth="1"/>
    <col min="15888" max="15888" width="4.5" style="707" customWidth="1"/>
    <col min="15889" max="15889" width="3.625" style="707" customWidth="1"/>
    <col min="15890" max="15890" width="0.75" style="707" customWidth="1"/>
    <col min="15891" max="15891" width="3.375" style="707" customWidth="1"/>
    <col min="15892" max="15892" width="3.625" style="707" customWidth="1"/>
    <col min="15893" max="15893" width="3" style="707" customWidth="1"/>
    <col min="15894" max="15894" width="3.625" style="707" customWidth="1"/>
    <col min="15895" max="15895" width="3.125" style="707" customWidth="1"/>
    <col min="15896" max="15896" width="1.875" style="707" customWidth="1"/>
    <col min="15897" max="15898" width="2.25" style="707" customWidth="1"/>
    <col min="15899" max="15899" width="7.25" style="707" customWidth="1"/>
    <col min="15900" max="16134" width="8.875" style="707"/>
    <col min="16135" max="16135" width="2.5" style="707" customWidth="1"/>
    <col min="16136" max="16136" width="2.375" style="707" customWidth="1"/>
    <col min="16137" max="16137" width="1.125" style="707" customWidth="1"/>
    <col min="16138" max="16138" width="22.625" style="707" customWidth="1"/>
    <col min="16139" max="16139" width="1.25" style="707" customWidth="1"/>
    <col min="16140" max="16141" width="11.75" style="707" customWidth="1"/>
    <col min="16142" max="16142" width="1.75" style="707" customWidth="1"/>
    <col min="16143" max="16143" width="6.875" style="707" customWidth="1"/>
    <col min="16144" max="16144" width="4.5" style="707" customWidth="1"/>
    <col min="16145" max="16145" width="3.625" style="707" customWidth="1"/>
    <col min="16146" max="16146" width="0.75" style="707" customWidth="1"/>
    <col min="16147" max="16147" width="3.375" style="707" customWidth="1"/>
    <col min="16148" max="16148" width="3.625" style="707" customWidth="1"/>
    <col min="16149" max="16149" width="3" style="707" customWidth="1"/>
    <col min="16150" max="16150" width="3.625" style="707" customWidth="1"/>
    <col min="16151" max="16151" width="3.125" style="707" customWidth="1"/>
    <col min="16152" max="16152" width="1.875" style="707" customWidth="1"/>
    <col min="16153" max="16154" width="2.25" style="707" customWidth="1"/>
    <col min="16155" max="16155" width="7.25" style="707" customWidth="1"/>
    <col min="16156" max="16384" width="8.875" style="707"/>
  </cols>
  <sheetData>
    <row r="1" spans="2:78" ht="18" customHeight="1">
      <c r="B1" s="706" t="s">
        <v>2676</v>
      </c>
    </row>
    <row r="2" spans="2:78" ht="9.75" customHeight="1">
      <c r="S2" s="709"/>
      <c r="T2" s="709"/>
      <c r="X2" s="709"/>
    </row>
    <row r="3" spans="2:78">
      <c r="Q3" s="710"/>
      <c r="R3" s="1058"/>
      <c r="S3" s="1059"/>
      <c r="T3" s="635" t="s">
        <v>2170</v>
      </c>
      <c r="U3" s="316"/>
      <c r="V3" s="635" t="s">
        <v>2171</v>
      </c>
      <c r="W3" s="316"/>
      <c r="X3" s="711" t="s">
        <v>2172</v>
      </c>
      <c r="AB3" s="712"/>
      <c r="BX3" s="1" t="s">
        <v>3035</v>
      </c>
      <c r="BY3" s="1">
        <v>1</v>
      </c>
      <c r="BZ3" s="1">
        <v>1</v>
      </c>
    </row>
    <row r="4" spans="2:78">
      <c r="Q4" s="710"/>
      <c r="R4" s="710"/>
      <c r="S4" s="713"/>
      <c r="T4" s="713"/>
      <c r="U4" s="713"/>
      <c r="V4" s="713"/>
      <c r="W4" s="713"/>
      <c r="X4" s="713"/>
      <c r="BX4" s="1" t="s">
        <v>3036</v>
      </c>
      <c r="BY4" s="1">
        <v>2</v>
      </c>
      <c r="BZ4" s="1">
        <v>2</v>
      </c>
    </row>
    <row r="5" spans="2:78" ht="16.149999999999999" customHeight="1">
      <c r="N5" s="707" t="s">
        <v>2634</v>
      </c>
      <c r="T5" s="714"/>
      <c r="U5" s="714"/>
      <c r="V5" s="714"/>
      <c r="W5" s="714"/>
      <c r="X5" s="714"/>
      <c r="BX5" s="1" t="s">
        <v>3037</v>
      </c>
      <c r="BY5" s="1">
        <v>3</v>
      </c>
      <c r="BZ5" s="1">
        <v>3</v>
      </c>
    </row>
    <row r="6" spans="2:78" ht="16.899999999999999" customHeight="1">
      <c r="C6" s="707" t="s">
        <v>2173</v>
      </c>
      <c r="N6" s="1921" t="s">
        <v>2185</v>
      </c>
      <c r="O6" s="1926"/>
      <c r="P6" s="1788" t="str">
        <f>IF('共通１ー１（基本情報（１）～（11））'!C6="","",'共通１ー１（基本情報（１）～（11））'!C6)</f>
        <v/>
      </c>
      <c r="Q6" s="1788"/>
      <c r="R6" s="1817" t="str">
        <f>IF('共通１ー１（基本情報（１）～（11））'!C7="","",'共通１ー１（基本情報（１）～（11））'!C7&amp;'共通１ー１（基本情報（１）～（11））'!C8&amp;'共通１ー１（基本情報（１）～（11））'!C9)</f>
        <v/>
      </c>
      <c r="S6" s="1817"/>
      <c r="T6" s="1817"/>
      <c r="U6" s="1817"/>
      <c r="V6" s="1817"/>
      <c r="W6" s="1817"/>
      <c r="X6" s="1817"/>
      <c r="BX6" s="1"/>
      <c r="BY6" s="1">
        <v>4</v>
      </c>
      <c r="BZ6" s="1">
        <v>4</v>
      </c>
    </row>
    <row r="7" spans="2:78" ht="2.4500000000000002" customHeight="1">
      <c r="E7" s="716"/>
      <c r="F7" s="716"/>
      <c r="G7" s="716"/>
      <c r="H7" s="716"/>
      <c r="I7" s="716"/>
      <c r="J7" s="716"/>
      <c r="O7" s="716"/>
      <c r="P7" s="643"/>
      <c r="Q7" s="643"/>
      <c r="R7" s="643"/>
      <c r="S7" s="643"/>
      <c r="T7" s="643"/>
      <c r="U7" s="643"/>
      <c r="V7" s="643"/>
      <c r="W7" s="643"/>
      <c r="X7" s="643"/>
      <c r="BX7" s="1"/>
      <c r="BY7" s="1">
        <v>5</v>
      </c>
      <c r="BZ7" s="1">
        <v>5</v>
      </c>
    </row>
    <row r="8" spans="2:78" ht="16.899999999999999" customHeight="1">
      <c r="C8" s="707" t="s">
        <v>2198</v>
      </c>
      <c r="D8" s="716"/>
      <c r="E8" s="716"/>
      <c r="F8" s="716"/>
      <c r="G8" s="716"/>
      <c r="H8" s="716"/>
      <c r="I8" s="716"/>
      <c r="J8" s="716"/>
      <c r="N8" s="1921" t="s">
        <v>2176</v>
      </c>
      <c r="O8" s="1926"/>
      <c r="P8" s="1768" t="str">
        <f>IF('共通１ー１（基本情報（１）～（11））'!C5="","",'共通１ー１（基本情報（１）～（11））'!C5)</f>
        <v/>
      </c>
      <c r="Q8" s="1769"/>
      <c r="R8" s="1769"/>
      <c r="S8" s="1769"/>
      <c r="T8" s="1769"/>
      <c r="U8" s="1769"/>
      <c r="V8" s="1769"/>
      <c r="W8" s="1769"/>
      <c r="X8" s="1769"/>
      <c r="BX8" s="1"/>
      <c r="BY8" s="1">
        <v>6</v>
      </c>
      <c r="BZ8" s="1">
        <v>6</v>
      </c>
    </row>
    <row r="9" spans="2:78" ht="2.4500000000000002" customHeight="1">
      <c r="D9" s="716"/>
      <c r="E9" s="716"/>
      <c r="F9" s="716"/>
      <c r="G9" s="716"/>
      <c r="H9" s="716"/>
      <c r="I9" s="716"/>
      <c r="J9" s="716"/>
      <c r="O9" s="716"/>
      <c r="P9" s="643"/>
      <c r="Q9" s="643"/>
      <c r="R9" s="643"/>
      <c r="S9" s="643"/>
      <c r="T9" s="643"/>
      <c r="U9" s="643"/>
      <c r="V9" s="643"/>
      <c r="W9" s="643"/>
      <c r="X9" s="643"/>
      <c r="BX9" s="1"/>
      <c r="BY9" s="1">
        <v>7</v>
      </c>
      <c r="BZ9" s="1">
        <v>7</v>
      </c>
    </row>
    <row r="10" spans="2:78" ht="25.9" customHeight="1">
      <c r="N10" s="1924" t="s">
        <v>2635</v>
      </c>
      <c r="O10" s="1925"/>
      <c r="P10" s="1768" t="str">
        <f>IF('共通１ー１（基本情報（１）～（11））'!C10="","",'共通１ー１（基本情報（１）～（11））'!C10)</f>
        <v/>
      </c>
      <c r="Q10" s="1769"/>
      <c r="R10" s="1769"/>
      <c r="S10" s="1769"/>
      <c r="T10" s="1768" t="str">
        <f>IF('共通１ー１（基本情報（１）～（11））'!C11="","",'共通１ー１（基本情報（１）～（11））'!C11)</f>
        <v/>
      </c>
      <c r="U10" s="1769"/>
      <c r="V10" s="1769"/>
      <c r="W10" s="1769"/>
      <c r="X10" s="1769"/>
      <c r="AB10" s="717"/>
      <c r="BX10" s="1"/>
      <c r="BY10" s="1">
        <v>8</v>
      </c>
      <c r="BZ10" s="1">
        <v>8</v>
      </c>
    </row>
    <row r="11" spans="2:78" ht="7.15" customHeight="1">
      <c r="O11" s="716"/>
      <c r="P11" s="715"/>
      <c r="Q11" s="715"/>
      <c r="R11" s="715"/>
      <c r="S11" s="715"/>
      <c r="T11" s="715"/>
      <c r="U11" s="715"/>
      <c r="V11" s="715"/>
      <c r="W11" s="715"/>
      <c r="X11" s="715"/>
      <c r="BX11" s="1"/>
      <c r="BY11" s="1">
        <v>9</v>
      </c>
      <c r="BZ11" s="1">
        <v>9</v>
      </c>
    </row>
    <row r="12" spans="2:78" ht="16.899999999999999" customHeight="1">
      <c r="N12" s="707" t="s">
        <v>2107</v>
      </c>
      <c r="O12" s="718"/>
      <c r="P12" s="716"/>
      <c r="Q12" s="716"/>
      <c r="R12" s="715"/>
      <c r="S12" s="715"/>
      <c r="T12" s="715"/>
      <c r="U12" s="715"/>
      <c r="V12" s="715"/>
      <c r="W12" s="715"/>
      <c r="X12" s="715"/>
      <c r="BX12" s="1"/>
      <c r="BY12" s="1">
        <v>10</v>
      </c>
      <c r="BZ12" s="1">
        <v>10</v>
      </c>
    </row>
    <row r="13" spans="2:78" ht="2.4500000000000002" customHeight="1">
      <c r="O13" s="716"/>
      <c r="P13" s="719"/>
      <c r="Q13" s="719"/>
      <c r="R13" s="719"/>
      <c r="S13" s="719"/>
      <c r="T13" s="719"/>
      <c r="U13" s="719"/>
      <c r="V13" s="719"/>
      <c r="W13" s="719"/>
      <c r="X13" s="719"/>
      <c r="BX13" s="1"/>
      <c r="BY13" s="1">
        <v>11</v>
      </c>
      <c r="BZ13" s="1">
        <v>11</v>
      </c>
    </row>
    <row r="14" spans="2:78" ht="16.899999999999999" customHeight="1">
      <c r="N14" s="1921" t="s">
        <v>2176</v>
      </c>
      <c r="O14" s="1921"/>
      <c r="P14" s="1768" t="str">
        <f>IF('共通１ー１（基本情報（１）～（11））'!C59="","",'共通１ー１（基本情報（１）～（11））'!C59)</f>
        <v/>
      </c>
      <c r="Q14" s="1053"/>
      <c r="R14" s="1053"/>
      <c r="S14" s="1053"/>
      <c r="T14" s="1053"/>
      <c r="U14" s="1053"/>
      <c r="V14" s="1053"/>
      <c r="W14" s="1053"/>
      <c r="X14" s="1053"/>
      <c r="AB14" s="717"/>
      <c r="AF14" s="720"/>
      <c r="BX14" s="1"/>
      <c r="BY14" s="1">
        <v>12</v>
      </c>
      <c r="BZ14" s="1">
        <v>12</v>
      </c>
    </row>
    <row r="15" spans="2:78" ht="2.4500000000000002" customHeight="1">
      <c r="O15" s="716"/>
      <c r="P15" s="643"/>
      <c r="Q15" s="643"/>
      <c r="R15" s="643"/>
      <c r="S15" s="643"/>
      <c r="T15" s="643"/>
      <c r="U15" s="643"/>
      <c r="V15" s="643"/>
      <c r="W15" s="643"/>
      <c r="X15" s="643"/>
      <c r="AF15" s="720"/>
      <c r="BX15" s="1"/>
      <c r="BY15" s="1"/>
      <c r="BZ15" s="1">
        <v>13</v>
      </c>
    </row>
    <row r="16" spans="2:78" ht="25.9" customHeight="1">
      <c r="N16" s="1924" t="s">
        <v>2635</v>
      </c>
      <c r="O16" s="1925"/>
      <c r="P16" s="1768" t="str">
        <f>IF('共通１ー１（基本情報（１）～（11））'!C64="","",'共通１ー１（基本情報（１）～（11））'!C64)</f>
        <v/>
      </c>
      <c r="Q16" s="1053"/>
      <c r="R16" s="1053"/>
      <c r="S16" s="1053"/>
      <c r="T16" s="1768" t="str">
        <f>IF('共通１ー１（基本情報（１）～（11））'!C65="","",'共通１ー１（基本情報（１）～（11））'!C65)</f>
        <v/>
      </c>
      <c r="U16" s="1053"/>
      <c r="V16" s="1053"/>
      <c r="W16" s="1053"/>
      <c r="X16" s="1053"/>
      <c r="AB16" s="717"/>
      <c r="AF16" s="720"/>
      <c r="BX16" s="1"/>
      <c r="BY16" s="1"/>
      <c r="BZ16" s="1">
        <v>14</v>
      </c>
    </row>
    <row r="17" spans="1:16155" ht="6" customHeight="1">
      <c r="AF17" s="720"/>
      <c r="BX17" s="1"/>
      <c r="BY17" s="1"/>
      <c r="BZ17" s="1">
        <v>15</v>
      </c>
    </row>
    <row r="18" spans="1:16155" ht="25.5">
      <c r="C18" s="1923" t="s">
        <v>2666</v>
      </c>
      <c r="D18" s="1923"/>
      <c r="E18" s="1923"/>
      <c r="F18" s="1923"/>
      <c r="G18" s="1923"/>
      <c r="H18" s="1923"/>
      <c r="I18" s="1923"/>
      <c r="J18" s="1923"/>
      <c r="K18" s="1923"/>
      <c r="L18" s="1923"/>
      <c r="M18" s="1923"/>
      <c r="N18" s="1923"/>
      <c r="O18" s="1923"/>
      <c r="P18" s="1923"/>
      <c r="Q18" s="1923"/>
      <c r="R18" s="1923"/>
      <c r="S18" s="1923"/>
      <c r="T18" s="1923"/>
      <c r="U18" s="1923"/>
      <c r="V18" s="1923"/>
      <c r="W18" s="1923"/>
      <c r="X18" s="1923"/>
      <c r="AF18" s="720"/>
      <c r="BX18" s="1"/>
      <c r="BY18" s="1"/>
      <c r="BZ18" s="1">
        <v>16</v>
      </c>
    </row>
    <row r="19" spans="1:16155" ht="7.9" customHeight="1">
      <c r="C19" s="721"/>
      <c r="D19" s="721"/>
      <c r="E19" s="721"/>
      <c r="F19" s="721"/>
      <c r="G19" s="721"/>
      <c r="H19" s="721"/>
      <c r="I19" s="721"/>
      <c r="J19" s="721"/>
      <c r="K19" s="721"/>
      <c r="L19" s="721"/>
      <c r="M19" s="721"/>
      <c r="N19" s="721"/>
      <c r="O19" s="721"/>
      <c r="P19" s="721"/>
      <c r="Q19" s="721"/>
      <c r="R19" s="721"/>
      <c r="S19" s="721"/>
      <c r="T19" s="721"/>
      <c r="U19" s="721"/>
      <c r="V19" s="721"/>
      <c r="W19" s="721"/>
      <c r="X19" s="721"/>
      <c r="AF19" s="720"/>
      <c r="BX19" s="1"/>
      <c r="BY19" s="1"/>
      <c r="BZ19" s="1">
        <v>17</v>
      </c>
    </row>
    <row r="20" spans="1:16155" ht="28.9" customHeight="1">
      <c r="D20" s="722" t="s">
        <v>2637</v>
      </c>
      <c r="E20" s="723"/>
      <c r="F20" s="723"/>
      <c r="G20" s="723"/>
      <c r="H20" s="723"/>
      <c r="I20" s="723"/>
      <c r="J20" s="723"/>
      <c r="K20" s="723"/>
      <c r="L20" s="724"/>
      <c r="M20" s="724"/>
      <c r="N20" s="724"/>
      <c r="O20" s="724"/>
      <c r="P20" s="723"/>
      <c r="Q20" s="723"/>
      <c r="R20" s="723"/>
      <c r="S20" s="723"/>
      <c r="T20" s="723"/>
      <c r="U20" s="723"/>
      <c r="V20" s="723"/>
      <c r="W20" s="723"/>
      <c r="X20" s="723"/>
      <c r="AF20" s="720"/>
      <c r="BX20" s="1"/>
      <c r="BY20" s="1"/>
      <c r="BZ20" s="1">
        <v>18</v>
      </c>
    </row>
    <row r="21" spans="1:16155" ht="6.6" customHeight="1">
      <c r="D21" s="723"/>
      <c r="E21" s="723"/>
      <c r="F21" s="723"/>
      <c r="G21" s="723"/>
      <c r="H21" s="723"/>
      <c r="I21" s="723"/>
      <c r="J21" s="723"/>
      <c r="K21" s="723"/>
      <c r="L21" s="723"/>
      <c r="M21" s="723"/>
      <c r="N21" s="723"/>
      <c r="O21" s="723"/>
      <c r="P21" s="723"/>
      <c r="Q21" s="723"/>
      <c r="R21" s="723"/>
      <c r="S21" s="723"/>
      <c r="T21" s="723"/>
      <c r="U21" s="723"/>
      <c r="V21" s="723"/>
      <c r="W21" s="723"/>
      <c r="X21" s="723"/>
      <c r="AF21" s="720"/>
      <c r="BX21" s="1"/>
      <c r="BY21" s="1"/>
      <c r="BZ21" s="1">
        <v>19</v>
      </c>
    </row>
    <row r="22" spans="1:16155" ht="18" customHeight="1">
      <c r="D22" s="1909"/>
      <c r="E22" s="1910"/>
      <c r="F22" s="725" t="s">
        <v>2170</v>
      </c>
      <c r="G22" s="778"/>
      <c r="H22" s="725" t="s">
        <v>2171</v>
      </c>
      <c r="I22" s="778"/>
      <c r="J22" s="725" t="s">
        <v>2177</v>
      </c>
      <c r="K22" s="1911"/>
      <c r="L22" s="1911"/>
      <c r="M22" s="1912" t="s">
        <v>2178</v>
      </c>
      <c r="N22" s="1912"/>
      <c r="O22" s="1912"/>
      <c r="P22" s="1911"/>
      <c r="Q22" s="1911"/>
      <c r="R22" s="1921" t="s">
        <v>2638</v>
      </c>
      <c r="S22" s="1921"/>
      <c r="T22" s="1921"/>
      <c r="U22" s="1921"/>
      <c r="V22" s="1921"/>
      <c r="W22" s="1921"/>
      <c r="X22" s="1921"/>
      <c r="Y22" s="707"/>
      <c r="Z22" s="707"/>
      <c r="AB22" s="717"/>
      <c r="AF22" s="720"/>
      <c r="BX22" s="1"/>
      <c r="BY22" s="1"/>
      <c r="BZ22" s="1">
        <v>20</v>
      </c>
    </row>
    <row r="23" spans="1:16155" ht="42" customHeight="1">
      <c r="C23" s="1922" t="s">
        <v>3044</v>
      </c>
      <c r="D23" s="1922"/>
      <c r="E23" s="1922"/>
      <c r="F23" s="1922"/>
      <c r="G23" s="1922"/>
      <c r="H23" s="1922"/>
      <c r="I23" s="1922"/>
      <c r="J23" s="1922"/>
      <c r="K23" s="1922"/>
      <c r="L23" s="1922"/>
      <c r="M23" s="1922"/>
      <c r="N23" s="1922"/>
      <c r="O23" s="1922"/>
      <c r="P23" s="1922"/>
      <c r="Q23" s="1922"/>
      <c r="R23" s="1922"/>
      <c r="S23" s="1922"/>
      <c r="T23" s="1922"/>
      <c r="U23" s="1922"/>
      <c r="V23" s="1922"/>
      <c r="W23" s="1922"/>
      <c r="X23" s="1922"/>
      <c r="AF23" s="720"/>
      <c r="BX23" s="1"/>
      <c r="BY23" s="1"/>
      <c r="BZ23" s="1">
        <v>21</v>
      </c>
    </row>
    <row r="24" spans="1:16155" ht="16.5" customHeight="1">
      <c r="D24" s="1913" t="s">
        <v>2180</v>
      </c>
      <c r="E24" s="1913"/>
      <c r="F24" s="1913"/>
      <c r="G24" s="1913"/>
      <c r="H24" s="1913"/>
      <c r="I24" s="1913"/>
      <c r="J24" s="1913"/>
      <c r="K24" s="1913"/>
      <c r="L24" s="1913"/>
      <c r="M24" s="1913"/>
      <c r="N24" s="1913"/>
      <c r="O24" s="1913"/>
      <c r="P24" s="1913"/>
      <c r="Q24" s="1913"/>
      <c r="R24" s="1913"/>
      <c r="S24" s="1913"/>
      <c r="T24" s="1913"/>
      <c r="U24" s="1913"/>
      <c r="V24" s="1913"/>
      <c r="W24" s="1913"/>
      <c r="X24" s="1913"/>
      <c r="AF24" s="720"/>
      <c r="BX24" s="1"/>
      <c r="BY24" s="1"/>
      <c r="BZ24" s="1">
        <v>22</v>
      </c>
    </row>
    <row r="25" spans="1:16155" ht="30" customHeight="1">
      <c r="C25" s="726"/>
      <c r="D25" s="1914" t="s">
        <v>2640</v>
      </c>
      <c r="E25" s="1914"/>
      <c r="F25" s="1914"/>
      <c r="G25" s="1914"/>
      <c r="H25" s="1914"/>
      <c r="I25" s="1914"/>
      <c r="J25" s="1915"/>
      <c r="K25" s="1916"/>
      <c r="L25" s="1917"/>
      <c r="M25" s="1917"/>
      <c r="N25" s="1917"/>
      <c r="O25" s="1917"/>
      <c r="P25" s="1917"/>
      <c r="Q25" s="1918"/>
      <c r="R25" s="1919"/>
      <c r="S25" s="1919"/>
      <c r="T25" s="1919"/>
      <c r="U25" s="1918"/>
      <c r="V25" s="1919"/>
      <c r="W25" s="1919"/>
      <c r="X25" s="1920"/>
      <c r="BX25" s="1"/>
      <c r="BY25" s="1"/>
      <c r="BZ25" s="1">
        <v>23</v>
      </c>
    </row>
    <row r="26" spans="1:16155" ht="2.25" customHeight="1">
      <c r="C26" s="727"/>
      <c r="D26" s="716"/>
      <c r="E26" s="716"/>
      <c r="F26" s="716"/>
      <c r="G26" s="716"/>
      <c r="H26" s="716"/>
      <c r="I26" s="716"/>
      <c r="J26" s="728"/>
      <c r="K26" s="727"/>
      <c r="L26" s="729"/>
      <c r="M26" s="729"/>
      <c r="N26" s="729"/>
      <c r="O26" s="729"/>
      <c r="P26" s="715"/>
      <c r="Q26" s="730"/>
      <c r="R26" s="731"/>
      <c r="S26" s="732"/>
      <c r="T26" s="731"/>
      <c r="U26" s="715"/>
      <c r="V26" s="731"/>
      <c r="W26" s="732"/>
      <c r="X26" s="728"/>
      <c r="BX26" s="1"/>
      <c r="BY26" s="1"/>
      <c r="BZ26" s="1">
        <v>24</v>
      </c>
    </row>
    <row r="27" spans="1:16155" ht="30" customHeight="1">
      <c r="C27" s="727"/>
      <c r="D27" s="1906" t="s">
        <v>2444</v>
      </c>
      <c r="E27" s="1906"/>
      <c r="F27" s="1906"/>
      <c r="G27" s="1906"/>
      <c r="H27" s="1906"/>
      <c r="I27" s="1906"/>
      <c r="J27" s="1907"/>
      <c r="K27" s="716"/>
      <c r="L27" s="733"/>
      <c r="M27" s="1908"/>
      <c r="N27" s="1908"/>
      <c r="O27" s="1908"/>
      <c r="P27" s="1908"/>
      <c r="Q27" s="734"/>
      <c r="R27" s="734"/>
      <c r="S27" s="734"/>
      <c r="T27" s="734"/>
      <c r="U27" s="734"/>
      <c r="V27" s="734"/>
      <c r="W27" s="734"/>
      <c r="X27" s="735"/>
      <c r="BX27" s="1"/>
      <c r="BY27" s="1"/>
      <c r="BZ27" s="1">
        <v>25</v>
      </c>
    </row>
    <row r="28" spans="1:16155" ht="36" customHeight="1">
      <c r="C28" s="736"/>
      <c r="D28" s="1880" t="s">
        <v>2642</v>
      </c>
      <c r="E28" s="1881"/>
      <c r="F28" s="1881"/>
      <c r="G28" s="1881"/>
      <c r="H28" s="1881"/>
      <c r="I28" s="1881"/>
      <c r="J28" s="1882"/>
      <c r="K28" s="736"/>
      <c r="L28" s="1883"/>
      <c r="M28" s="1883"/>
      <c r="N28" s="1883"/>
      <c r="O28" s="1883"/>
      <c r="P28" s="1883"/>
      <c r="Q28" s="1883"/>
      <c r="R28" s="1883"/>
      <c r="S28" s="1883"/>
      <c r="T28" s="1883"/>
      <c r="U28" s="1883"/>
      <c r="V28" s="1883"/>
      <c r="W28" s="1883"/>
      <c r="X28" s="1884"/>
      <c r="AB28" s="737"/>
      <c r="BX28" s="1"/>
      <c r="BY28" s="1"/>
      <c r="BZ28" s="1">
        <v>26</v>
      </c>
    </row>
    <row r="29" spans="1:16155" s="708" customFormat="1" ht="19.5" customHeight="1">
      <c r="A29" s="707"/>
      <c r="B29" s="707"/>
      <c r="C29" s="727"/>
      <c r="D29" s="1885" t="s">
        <v>2667</v>
      </c>
      <c r="E29" s="1885"/>
      <c r="F29" s="1885"/>
      <c r="G29" s="1885"/>
      <c r="H29" s="1885"/>
      <c r="I29" s="1885"/>
      <c r="J29" s="1886"/>
      <c r="K29" s="738"/>
      <c r="L29" s="716" t="s">
        <v>2644</v>
      </c>
      <c r="M29" s="734"/>
      <c r="N29" s="734"/>
      <c r="O29" s="734"/>
      <c r="P29" s="734"/>
      <c r="Q29" s="734"/>
      <c r="R29" s="1891"/>
      <c r="S29" s="1891"/>
      <c r="T29" s="1891"/>
      <c r="U29" s="1891"/>
      <c r="V29" s="1891"/>
      <c r="W29" s="739" t="s">
        <v>2645</v>
      </c>
      <c r="X29" s="740"/>
      <c r="AB29" s="737"/>
      <c r="AC29" s="707"/>
      <c r="AE29" s="707"/>
      <c r="AF29" s="720"/>
      <c r="AG29" s="707"/>
      <c r="AH29" s="707"/>
      <c r="AI29" s="707"/>
      <c r="AJ29" s="707"/>
      <c r="AK29" s="707"/>
      <c r="AL29" s="707"/>
      <c r="AM29" s="707"/>
      <c r="AN29" s="707"/>
      <c r="AO29" s="707"/>
      <c r="AP29" s="707"/>
      <c r="AQ29" s="707"/>
      <c r="AR29" s="707"/>
      <c r="AS29" s="707"/>
      <c r="AT29" s="707"/>
      <c r="AU29" s="707"/>
      <c r="AV29" s="707"/>
      <c r="AW29" s="707"/>
      <c r="AX29" s="707"/>
      <c r="AY29" s="707"/>
      <c r="AZ29" s="707"/>
      <c r="BA29" s="707"/>
      <c r="BB29" s="707"/>
      <c r="BC29" s="707"/>
      <c r="BD29" s="707"/>
      <c r="BE29" s="707"/>
      <c r="BF29" s="707"/>
      <c r="BG29" s="707"/>
      <c r="BH29" s="707"/>
      <c r="BI29" s="707"/>
      <c r="BJ29" s="707"/>
      <c r="BK29" s="707"/>
      <c r="BL29" s="707"/>
      <c r="BM29" s="707"/>
      <c r="BN29" s="707"/>
      <c r="BO29" s="707"/>
      <c r="BP29" s="707"/>
      <c r="BQ29" s="707"/>
      <c r="BR29" s="707"/>
      <c r="BS29" s="707"/>
      <c r="BT29" s="707"/>
      <c r="BU29" s="707"/>
      <c r="BV29" s="707"/>
      <c r="BW29" s="707"/>
      <c r="BX29" s="1"/>
      <c r="BY29" s="1"/>
      <c r="BZ29" s="1">
        <v>27</v>
      </c>
      <c r="CA29" s="707"/>
      <c r="CB29" s="707"/>
      <c r="CC29" s="707"/>
      <c r="CD29" s="707"/>
      <c r="CE29" s="707"/>
      <c r="CF29" s="707"/>
      <c r="CG29" s="707"/>
      <c r="CH29" s="707"/>
      <c r="CI29" s="707"/>
      <c r="CJ29" s="707"/>
      <c r="CK29" s="707"/>
      <c r="CL29" s="707"/>
      <c r="CM29" s="707"/>
      <c r="CN29" s="707"/>
      <c r="CO29" s="707"/>
      <c r="CP29" s="707"/>
      <c r="CQ29" s="707"/>
      <c r="CR29" s="707"/>
      <c r="CS29" s="707"/>
      <c r="CT29" s="707"/>
      <c r="CU29" s="707"/>
      <c r="CV29" s="707"/>
      <c r="CW29" s="707"/>
      <c r="CX29" s="707"/>
      <c r="CY29" s="707"/>
      <c r="CZ29" s="707"/>
      <c r="DA29" s="707"/>
      <c r="DB29" s="707"/>
      <c r="DC29" s="707"/>
      <c r="DD29" s="707"/>
      <c r="DE29" s="707"/>
      <c r="DF29" s="707"/>
      <c r="DG29" s="707"/>
      <c r="DH29" s="707"/>
      <c r="DI29" s="707"/>
      <c r="DJ29" s="707"/>
      <c r="DK29" s="707"/>
      <c r="DL29" s="707"/>
      <c r="DM29" s="707"/>
      <c r="DN29" s="707"/>
      <c r="DO29" s="707"/>
      <c r="DP29" s="707"/>
      <c r="DQ29" s="707"/>
      <c r="DR29" s="707"/>
      <c r="DS29" s="707"/>
      <c r="DT29" s="707"/>
      <c r="DU29" s="707"/>
      <c r="DV29" s="707"/>
      <c r="DW29" s="707"/>
      <c r="DX29" s="707"/>
      <c r="DY29" s="707"/>
      <c r="DZ29" s="707"/>
      <c r="EA29" s="707"/>
      <c r="EB29" s="707"/>
      <c r="EC29" s="707"/>
      <c r="ED29" s="707"/>
      <c r="EE29" s="707"/>
      <c r="EF29" s="707"/>
      <c r="EG29" s="707"/>
      <c r="EH29" s="707"/>
      <c r="EI29" s="707"/>
      <c r="EJ29" s="707"/>
      <c r="EK29" s="707"/>
      <c r="EL29" s="707"/>
      <c r="EM29" s="707"/>
      <c r="EN29" s="707"/>
      <c r="EO29" s="707"/>
      <c r="EP29" s="707"/>
      <c r="EQ29" s="707"/>
      <c r="ER29" s="707"/>
      <c r="ES29" s="707"/>
      <c r="ET29" s="707"/>
      <c r="EU29" s="707"/>
      <c r="EV29" s="707"/>
      <c r="EW29" s="707"/>
      <c r="EX29" s="707"/>
      <c r="EY29" s="707"/>
      <c r="EZ29" s="707"/>
      <c r="FA29" s="707"/>
      <c r="FB29" s="707"/>
      <c r="FC29" s="707"/>
      <c r="FD29" s="707"/>
      <c r="FE29" s="707"/>
      <c r="FF29" s="707"/>
      <c r="FG29" s="707"/>
      <c r="FH29" s="707"/>
      <c r="FI29" s="707"/>
      <c r="FJ29" s="707"/>
      <c r="FK29" s="707"/>
      <c r="FL29" s="707"/>
      <c r="FM29" s="707"/>
      <c r="FN29" s="707"/>
      <c r="FO29" s="707"/>
      <c r="FP29" s="707"/>
      <c r="FQ29" s="707"/>
      <c r="FR29" s="707"/>
      <c r="FS29" s="707"/>
      <c r="FT29" s="707"/>
      <c r="FU29" s="707"/>
      <c r="FV29" s="707"/>
      <c r="FW29" s="707"/>
      <c r="FX29" s="707"/>
      <c r="FY29" s="707"/>
      <c r="FZ29" s="707"/>
      <c r="GA29" s="707"/>
      <c r="GB29" s="707"/>
      <c r="GC29" s="707"/>
      <c r="GD29" s="707"/>
      <c r="GE29" s="707"/>
      <c r="GF29" s="707"/>
      <c r="GG29" s="707"/>
      <c r="GH29" s="707"/>
      <c r="GI29" s="707"/>
      <c r="GJ29" s="707"/>
      <c r="GK29" s="707"/>
      <c r="GL29" s="707"/>
      <c r="GM29" s="707"/>
      <c r="GN29" s="707"/>
      <c r="GO29" s="707"/>
      <c r="GP29" s="707"/>
      <c r="GQ29" s="707"/>
      <c r="GR29" s="707"/>
      <c r="GS29" s="707"/>
      <c r="GT29" s="707"/>
      <c r="GU29" s="707"/>
      <c r="GV29" s="707"/>
      <c r="GW29" s="707"/>
      <c r="GX29" s="707"/>
      <c r="GY29" s="707"/>
      <c r="GZ29" s="707"/>
      <c r="HA29" s="707"/>
      <c r="HB29" s="707"/>
      <c r="HC29" s="707"/>
      <c r="HD29" s="707"/>
      <c r="HE29" s="707"/>
      <c r="HF29" s="707"/>
      <c r="HG29" s="707"/>
      <c r="HH29" s="707"/>
      <c r="HI29" s="707"/>
      <c r="HJ29" s="707"/>
      <c r="HK29" s="707"/>
      <c r="HL29" s="707"/>
      <c r="HM29" s="707"/>
      <c r="HN29" s="707"/>
      <c r="HO29" s="707"/>
      <c r="HP29" s="707"/>
      <c r="HQ29" s="707"/>
      <c r="HR29" s="707"/>
      <c r="HS29" s="707"/>
      <c r="HT29" s="707"/>
      <c r="HU29" s="707"/>
      <c r="HV29" s="707"/>
      <c r="HW29" s="707"/>
      <c r="HX29" s="707"/>
      <c r="HY29" s="707"/>
      <c r="HZ29" s="707"/>
      <c r="IA29" s="707"/>
      <c r="IB29" s="707"/>
      <c r="IC29" s="707"/>
      <c r="ID29" s="707"/>
      <c r="IE29" s="707"/>
      <c r="IF29" s="707"/>
      <c r="IG29" s="707"/>
      <c r="IH29" s="707"/>
      <c r="II29" s="707"/>
      <c r="IJ29" s="707"/>
      <c r="IK29" s="707"/>
      <c r="IL29" s="707"/>
      <c r="IM29" s="707"/>
      <c r="IN29" s="707"/>
      <c r="IO29" s="707"/>
      <c r="IP29" s="707"/>
      <c r="IQ29" s="707"/>
      <c r="IR29" s="707"/>
      <c r="IS29" s="707"/>
      <c r="IT29" s="707"/>
      <c r="IU29" s="707"/>
      <c r="IV29" s="707"/>
      <c r="IW29" s="707"/>
      <c r="IX29" s="707"/>
      <c r="IY29" s="707"/>
      <c r="IZ29" s="707"/>
      <c r="JA29" s="707"/>
      <c r="JB29" s="707"/>
      <c r="JC29" s="707"/>
      <c r="JD29" s="707"/>
      <c r="JE29" s="707"/>
      <c r="JF29" s="707"/>
      <c r="JG29" s="707"/>
      <c r="JH29" s="707"/>
      <c r="JI29" s="707"/>
      <c r="JJ29" s="707"/>
      <c r="JK29" s="707"/>
      <c r="JL29" s="707"/>
      <c r="JM29" s="707"/>
      <c r="JN29" s="707"/>
      <c r="JO29" s="707"/>
      <c r="JP29" s="707"/>
      <c r="JQ29" s="707"/>
      <c r="JR29" s="707"/>
      <c r="JS29" s="707"/>
      <c r="JT29" s="707"/>
      <c r="JU29" s="707"/>
      <c r="JV29" s="707"/>
      <c r="JW29" s="707"/>
      <c r="JX29" s="707"/>
      <c r="JY29" s="707"/>
      <c r="JZ29" s="707"/>
      <c r="KA29" s="707"/>
      <c r="KB29" s="707"/>
      <c r="KC29" s="707"/>
      <c r="KD29" s="707"/>
      <c r="KE29" s="707"/>
      <c r="KF29" s="707"/>
      <c r="KG29" s="707"/>
      <c r="KH29" s="707"/>
      <c r="KI29" s="707"/>
      <c r="KJ29" s="707"/>
      <c r="KK29" s="707"/>
      <c r="KL29" s="707"/>
      <c r="KM29" s="707"/>
      <c r="KN29" s="707"/>
      <c r="KO29" s="707"/>
      <c r="KP29" s="707"/>
      <c r="KQ29" s="707"/>
      <c r="KR29" s="707"/>
      <c r="KS29" s="707"/>
      <c r="KT29" s="707"/>
      <c r="KU29" s="707"/>
      <c r="KV29" s="707"/>
      <c r="KW29" s="707"/>
      <c r="KX29" s="707"/>
      <c r="KY29" s="707"/>
      <c r="KZ29" s="707"/>
      <c r="LA29" s="707"/>
      <c r="LB29" s="707"/>
      <c r="LC29" s="707"/>
      <c r="LD29" s="707"/>
      <c r="LE29" s="707"/>
      <c r="LF29" s="707"/>
      <c r="LG29" s="707"/>
      <c r="LH29" s="707"/>
      <c r="LI29" s="707"/>
      <c r="LJ29" s="707"/>
      <c r="LK29" s="707"/>
      <c r="LL29" s="707"/>
      <c r="LM29" s="707"/>
      <c r="LN29" s="707"/>
      <c r="LO29" s="707"/>
      <c r="LP29" s="707"/>
      <c r="LQ29" s="707"/>
      <c r="LR29" s="707"/>
      <c r="LS29" s="707"/>
      <c r="LT29" s="707"/>
      <c r="LU29" s="707"/>
      <c r="LV29" s="707"/>
      <c r="LW29" s="707"/>
      <c r="LX29" s="707"/>
      <c r="LY29" s="707"/>
      <c r="LZ29" s="707"/>
      <c r="MA29" s="707"/>
      <c r="MB29" s="707"/>
      <c r="MC29" s="707"/>
      <c r="MD29" s="707"/>
      <c r="ME29" s="707"/>
      <c r="MF29" s="707"/>
      <c r="MG29" s="707"/>
      <c r="MH29" s="707"/>
      <c r="MI29" s="707"/>
      <c r="MJ29" s="707"/>
      <c r="MK29" s="707"/>
      <c r="ML29" s="707"/>
      <c r="MM29" s="707"/>
      <c r="MN29" s="707"/>
      <c r="MO29" s="707"/>
      <c r="MP29" s="707"/>
      <c r="MQ29" s="707"/>
      <c r="MR29" s="707"/>
      <c r="MS29" s="707"/>
      <c r="MT29" s="707"/>
      <c r="MU29" s="707"/>
      <c r="MV29" s="707"/>
      <c r="MW29" s="707"/>
      <c r="MX29" s="707"/>
      <c r="MY29" s="707"/>
      <c r="MZ29" s="707"/>
      <c r="NA29" s="707"/>
      <c r="NB29" s="707"/>
      <c r="NC29" s="707"/>
      <c r="ND29" s="707"/>
      <c r="NE29" s="707"/>
      <c r="NF29" s="707"/>
      <c r="NG29" s="707"/>
      <c r="NH29" s="707"/>
      <c r="NI29" s="707"/>
      <c r="NJ29" s="707"/>
      <c r="NK29" s="707"/>
      <c r="NL29" s="707"/>
      <c r="NM29" s="707"/>
      <c r="NN29" s="707"/>
      <c r="NO29" s="707"/>
      <c r="NP29" s="707"/>
      <c r="NQ29" s="707"/>
      <c r="NR29" s="707"/>
      <c r="NS29" s="707"/>
      <c r="NT29" s="707"/>
      <c r="NU29" s="707"/>
      <c r="NV29" s="707"/>
      <c r="NW29" s="707"/>
      <c r="NX29" s="707"/>
      <c r="NY29" s="707"/>
      <c r="NZ29" s="707"/>
      <c r="OA29" s="707"/>
      <c r="OB29" s="707"/>
      <c r="OC29" s="707"/>
      <c r="OD29" s="707"/>
      <c r="OE29" s="707"/>
      <c r="OF29" s="707"/>
      <c r="OG29" s="707"/>
      <c r="OH29" s="707"/>
      <c r="OI29" s="707"/>
      <c r="OJ29" s="707"/>
      <c r="OK29" s="707"/>
      <c r="OL29" s="707"/>
      <c r="OM29" s="707"/>
      <c r="ON29" s="707"/>
      <c r="OO29" s="707"/>
      <c r="OP29" s="707"/>
      <c r="OQ29" s="707"/>
      <c r="OR29" s="707"/>
      <c r="OS29" s="707"/>
      <c r="OT29" s="707"/>
      <c r="OU29" s="707"/>
      <c r="OV29" s="707"/>
      <c r="OW29" s="707"/>
      <c r="OX29" s="707"/>
      <c r="OY29" s="707"/>
      <c r="OZ29" s="707"/>
      <c r="PA29" s="707"/>
      <c r="PB29" s="707"/>
      <c r="PC29" s="707"/>
      <c r="PD29" s="707"/>
      <c r="PE29" s="707"/>
      <c r="PF29" s="707"/>
      <c r="PG29" s="707"/>
      <c r="PH29" s="707"/>
      <c r="PI29" s="707"/>
      <c r="PJ29" s="707"/>
      <c r="PK29" s="707"/>
      <c r="PL29" s="707"/>
      <c r="PM29" s="707"/>
      <c r="PN29" s="707"/>
      <c r="PO29" s="707"/>
      <c r="PP29" s="707"/>
      <c r="PQ29" s="707"/>
      <c r="PR29" s="707"/>
      <c r="PS29" s="707"/>
      <c r="PT29" s="707"/>
      <c r="PU29" s="707"/>
      <c r="PV29" s="707"/>
      <c r="PW29" s="707"/>
      <c r="PX29" s="707"/>
      <c r="PY29" s="707"/>
      <c r="PZ29" s="707"/>
      <c r="QA29" s="707"/>
      <c r="QB29" s="707"/>
      <c r="QC29" s="707"/>
      <c r="QD29" s="707"/>
      <c r="QE29" s="707"/>
      <c r="QF29" s="707"/>
      <c r="QG29" s="707"/>
      <c r="QH29" s="707"/>
      <c r="QI29" s="707"/>
      <c r="QJ29" s="707"/>
      <c r="QK29" s="707"/>
      <c r="QL29" s="707"/>
      <c r="QM29" s="707"/>
      <c r="QN29" s="707"/>
      <c r="QO29" s="707"/>
      <c r="QP29" s="707"/>
      <c r="QQ29" s="707"/>
      <c r="QR29" s="707"/>
      <c r="QS29" s="707"/>
      <c r="QT29" s="707"/>
      <c r="QU29" s="707"/>
      <c r="QV29" s="707"/>
      <c r="QW29" s="707"/>
      <c r="QX29" s="707"/>
      <c r="QY29" s="707"/>
      <c r="QZ29" s="707"/>
      <c r="RA29" s="707"/>
      <c r="RB29" s="707"/>
      <c r="RC29" s="707"/>
      <c r="RD29" s="707"/>
      <c r="RE29" s="707"/>
      <c r="RF29" s="707"/>
      <c r="RG29" s="707"/>
      <c r="RH29" s="707"/>
      <c r="RI29" s="707"/>
      <c r="RJ29" s="707"/>
      <c r="RK29" s="707"/>
      <c r="RL29" s="707"/>
      <c r="RM29" s="707"/>
      <c r="RN29" s="707"/>
      <c r="RO29" s="707"/>
      <c r="RP29" s="707"/>
      <c r="RQ29" s="707"/>
      <c r="RR29" s="707"/>
      <c r="RS29" s="707"/>
      <c r="RT29" s="707"/>
      <c r="RU29" s="707"/>
      <c r="RV29" s="707"/>
      <c r="RW29" s="707"/>
      <c r="RX29" s="707"/>
      <c r="RY29" s="707"/>
      <c r="RZ29" s="707"/>
      <c r="SA29" s="707"/>
      <c r="SB29" s="707"/>
      <c r="SC29" s="707"/>
      <c r="SD29" s="707"/>
      <c r="SE29" s="707"/>
      <c r="SF29" s="707"/>
      <c r="SG29" s="707"/>
      <c r="SH29" s="707"/>
      <c r="SI29" s="707"/>
      <c r="SJ29" s="707"/>
      <c r="SK29" s="707"/>
      <c r="SL29" s="707"/>
      <c r="SM29" s="707"/>
      <c r="SN29" s="707"/>
      <c r="SO29" s="707"/>
      <c r="SP29" s="707"/>
      <c r="SQ29" s="707"/>
      <c r="SR29" s="707"/>
      <c r="SS29" s="707"/>
      <c r="ST29" s="707"/>
      <c r="SU29" s="707"/>
      <c r="SV29" s="707"/>
      <c r="SW29" s="707"/>
      <c r="SX29" s="707"/>
      <c r="SY29" s="707"/>
      <c r="SZ29" s="707"/>
      <c r="TA29" s="707"/>
      <c r="TB29" s="707"/>
      <c r="TC29" s="707"/>
      <c r="TD29" s="707"/>
      <c r="TE29" s="707"/>
      <c r="TF29" s="707"/>
      <c r="TG29" s="707"/>
      <c r="TH29" s="707"/>
      <c r="TI29" s="707"/>
      <c r="TJ29" s="707"/>
      <c r="TK29" s="707"/>
      <c r="TL29" s="707"/>
      <c r="TM29" s="707"/>
      <c r="TN29" s="707"/>
      <c r="TO29" s="707"/>
      <c r="TP29" s="707"/>
      <c r="TQ29" s="707"/>
      <c r="TR29" s="707"/>
      <c r="TS29" s="707"/>
      <c r="TT29" s="707"/>
      <c r="TU29" s="707"/>
      <c r="TV29" s="707"/>
      <c r="TW29" s="707"/>
      <c r="TX29" s="707"/>
      <c r="TY29" s="707"/>
      <c r="TZ29" s="707"/>
      <c r="UA29" s="707"/>
      <c r="UB29" s="707"/>
      <c r="UC29" s="707"/>
      <c r="UD29" s="707"/>
      <c r="UE29" s="707"/>
      <c r="UF29" s="707"/>
      <c r="UG29" s="707"/>
      <c r="UH29" s="707"/>
      <c r="UI29" s="707"/>
      <c r="UJ29" s="707"/>
      <c r="UK29" s="707"/>
      <c r="UL29" s="707"/>
      <c r="UM29" s="707"/>
      <c r="UN29" s="707"/>
      <c r="UO29" s="707"/>
      <c r="UP29" s="707"/>
      <c r="UQ29" s="707"/>
      <c r="UR29" s="707"/>
      <c r="US29" s="707"/>
      <c r="UT29" s="707"/>
      <c r="UU29" s="707"/>
      <c r="UV29" s="707"/>
      <c r="UW29" s="707"/>
      <c r="UX29" s="707"/>
      <c r="UY29" s="707"/>
      <c r="UZ29" s="707"/>
      <c r="VA29" s="707"/>
      <c r="VB29" s="707"/>
      <c r="VC29" s="707"/>
      <c r="VD29" s="707"/>
      <c r="VE29" s="707"/>
      <c r="VF29" s="707"/>
      <c r="VG29" s="707"/>
      <c r="VH29" s="707"/>
      <c r="VI29" s="707"/>
      <c r="VJ29" s="707"/>
      <c r="VK29" s="707"/>
      <c r="VL29" s="707"/>
      <c r="VM29" s="707"/>
      <c r="VN29" s="707"/>
      <c r="VO29" s="707"/>
      <c r="VP29" s="707"/>
      <c r="VQ29" s="707"/>
      <c r="VR29" s="707"/>
      <c r="VS29" s="707"/>
      <c r="VT29" s="707"/>
      <c r="VU29" s="707"/>
      <c r="VV29" s="707"/>
      <c r="VW29" s="707"/>
      <c r="VX29" s="707"/>
      <c r="VY29" s="707"/>
      <c r="VZ29" s="707"/>
      <c r="WA29" s="707"/>
      <c r="WB29" s="707"/>
      <c r="WC29" s="707"/>
      <c r="WD29" s="707"/>
      <c r="WE29" s="707"/>
      <c r="WF29" s="707"/>
      <c r="WG29" s="707"/>
      <c r="WH29" s="707"/>
      <c r="WI29" s="707"/>
      <c r="WJ29" s="707"/>
      <c r="WK29" s="707"/>
      <c r="WL29" s="707"/>
      <c r="WM29" s="707"/>
      <c r="WN29" s="707"/>
      <c r="WO29" s="707"/>
      <c r="WP29" s="707"/>
      <c r="WQ29" s="707"/>
      <c r="WR29" s="707"/>
      <c r="WS29" s="707"/>
      <c r="WT29" s="707"/>
      <c r="WU29" s="707"/>
      <c r="WV29" s="707"/>
      <c r="WW29" s="707"/>
      <c r="WX29" s="707"/>
      <c r="WY29" s="707"/>
      <c r="WZ29" s="707"/>
      <c r="XA29" s="707"/>
      <c r="XB29" s="707"/>
      <c r="XC29" s="707"/>
      <c r="XD29" s="707"/>
      <c r="XE29" s="707"/>
      <c r="XF29" s="707"/>
      <c r="XG29" s="707"/>
      <c r="XH29" s="707"/>
      <c r="XI29" s="707"/>
      <c r="XJ29" s="707"/>
      <c r="XK29" s="707"/>
      <c r="XL29" s="707"/>
      <c r="XM29" s="707"/>
      <c r="XN29" s="707"/>
      <c r="XO29" s="707"/>
      <c r="XP29" s="707"/>
      <c r="XQ29" s="707"/>
      <c r="XR29" s="707"/>
      <c r="XS29" s="707"/>
      <c r="XT29" s="707"/>
      <c r="XU29" s="707"/>
      <c r="XV29" s="707"/>
      <c r="XW29" s="707"/>
      <c r="XX29" s="707"/>
      <c r="XY29" s="707"/>
      <c r="XZ29" s="707"/>
      <c r="YA29" s="707"/>
      <c r="YB29" s="707"/>
      <c r="YC29" s="707"/>
      <c r="YD29" s="707"/>
      <c r="YE29" s="707"/>
      <c r="YF29" s="707"/>
      <c r="YG29" s="707"/>
      <c r="YH29" s="707"/>
      <c r="YI29" s="707"/>
      <c r="YJ29" s="707"/>
      <c r="YK29" s="707"/>
      <c r="YL29" s="707"/>
      <c r="YM29" s="707"/>
      <c r="YN29" s="707"/>
      <c r="YO29" s="707"/>
      <c r="YP29" s="707"/>
      <c r="YQ29" s="707"/>
      <c r="YR29" s="707"/>
      <c r="YS29" s="707"/>
      <c r="YT29" s="707"/>
      <c r="YU29" s="707"/>
      <c r="YV29" s="707"/>
      <c r="YW29" s="707"/>
      <c r="YX29" s="707"/>
      <c r="YY29" s="707"/>
      <c r="YZ29" s="707"/>
      <c r="ZA29" s="707"/>
      <c r="ZB29" s="707"/>
      <c r="ZC29" s="707"/>
      <c r="ZD29" s="707"/>
      <c r="ZE29" s="707"/>
      <c r="ZF29" s="707"/>
      <c r="ZG29" s="707"/>
      <c r="ZH29" s="707"/>
      <c r="ZI29" s="707"/>
      <c r="ZJ29" s="707"/>
      <c r="ZK29" s="707"/>
      <c r="ZL29" s="707"/>
      <c r="ZM29" s="707"/>
      <c r="ZN29" s="707"/>
      <c r="ZO29" s="707"/>
      <c r="ZP29" s="707"/>
      <c r="ZQ29" s="707"/>
      <c r="ZR29" s="707"/>
      <c r="ZS29" s="707"/>
      <c r="ZT29" s="707"/>
      <c r="ZU29" s="707"/>
      <c r="ZV29" s="707"/>
      <c r="ZW29" s="707"/>
      <c r="ZX29" s="707"/>
      <c r="ZY29" s="707"/>
      <c r="ZZ29" s="707"/>
      <c r="AAA29" s="707"/>
      <c r="AAB29" s="707"/>
      <c r="AAC29" s="707"/>
      <c r="AAD29" s="707"/>
      <c r="AAE29" s="707"/>
      <c r="AAF29" s="707"/>
      <c r="AAG29" s="707"/>
      <c r="AAH29" s="707"/>
      <c r="AAI29" s="707"/>
      <c r="AAJ29" s="707"/>
      <c r="AAK29" s="707"/>
      <c r="AAL29" s="707"/>
      <c r="AAM29" s="707"/>
      <c r="AAN29" s="707"/>
      <c r="AAO29" s="707"/>
      <c r="AAP29" s="707"/>
      <c r="AAQ29" s="707"/>
      <c r="AAR29" s="707"/>
      <c r="AAS29" s="707"/>
      <c r="AAT29" s="707"/>
      <c r="AAU29" s="707"/>
      <c r="AAV29" s="707"/>
      <c r="AAW29" s="707"/>
      <c r="AAX29" s="707"/>
      <c r="AAY29" s="707"/>
      <c r="AAZ29" s="707"/>
      <c r="ABA29" s="707"/>
      <c r="ABB29" s="707"/>
      <c r="ABC29" s="707"/>
      <c r="ABD29" s="707"/>
      <c r="ABE29" s="707"/>
      <c r="ABF29" s="707"/>
      <c r="ABG29" s="707"/>
      <c r="ABH29" s="707"/>
      <c r="ABI29" s="707"/>
      <c r="ABJ29" s="707"/>
      <c r="ABK29" s="707"/>
      <c r="ABL29" s="707"/>
      <c r="ABM29" s="707"/>
      <c r="ABN29" s="707"/>
      <c r="ABO29" s="707"/>
      <c r="ABP29" s="707"/>
      <c r="ABQ29" s="707"/>
      <c r="ABR29" s="707"/>
      <c r="ABS29" s="707"/>
      <c r="ABT29" s="707"/>
      <c r="ABU29" s="707"/>
      <c r="ABV29" s="707"/>
      <c r="ABW29" s="707"/>
      <c r="ABX29" s="707"/>
      <c r="ABY29" s="707"/>
      <c r="ABZ29" s="707"/>
      <c r="ACA29" s="707"/>
      <c r="ACB29" s="707"/>
      <c r="ACC29" s="707"/>
      <c r="ACD29" s="707"/>
      <c r="ACE29" s="707"/>
      <c r="ACF29" s="707"/>
      <c r="ACG29" s="707"/>
      <c r="ACH29" s="707"/>
      <c r="ACI29" s="707"/>
      <c r="ACJ29" s="707"/>
      <c r="ACK29" s="707"/>
      <c r="ACL29" s="707"/>
      <c r="ACM29" s="707"/>
      <c r="ACN29" s="707"/>
      <c r="ACO29" s="707"/>
      <c r="ACP29" s="707"/>
      <c r="ACQ29" s="707"/>
      <c r="ACR29" s="707"/>
      <c r="ACS29" s="707"/>
      <c r="ACT29" s="707"/>
      <c r="ACU29" s="707"/>
      <c r="ACV29" s="707"/>
      <c r="ACW29" s="707"/>
      <c r="ACX29" s="707"/>
      <c r="ACY29" s="707"/>
      <c r="ACZ29" s="707"/>
      <c r="ADA29" s="707"/>
      <c r="ADB29" s="707"/>
      <c r="ADC29" s="707"/>
      <c r="ADD29" s="707"/>
      <c r="ADE29" s="707"/>
      <c r="ADF29" s="707"/>
      <c r="ADG29" s="707"/>
      <c r="ADH29" s="707"/>
      <c r="ADI29" s="707"/>
      <c r="ADJ29" s="707"/>
      <c r="ADK29" s="707"/>
      <c r="ADL29" s="707"/>
      <c r="ADM29" s="707"/>
      <c r="ADN29" s="707"/>
      <c r="ADO29" s="707"/>
      <c r="ADP29" s="707"/>
      <c r="ADQ29" s="707"/>
      <c r="ADR29" s="707"/>
      <c r="ADS29" s="707"/>
      <c r="ADT29" s="707"/>
      <c r="ADU29" s="707"/>
      <c r="ADV29" s="707"/>
      <c r="ADW29" s="707"/>
      <c r="ADX29" s="707"/>
      <c r="ADY29" s="707"/>
      <c r="ADZ29" s="707"/>
      <c r="AEA29" s="707"/>
      <c r="AEB29" s="707"/>
      <c r="AEC29" s="707"/>
      <c r="AED29" s="707"/>
      <c r="AEE29" s="707"/>
      <c r="AEF29" s="707"/>
      <c r="AEG29" s="707"/>
      <c r="AEH29" s="707"/>
      <c r="AEI29" s="707"/>
      <c r="AEJ29" s="707"/>
      <c r="AEK29" s="707"/>
      <c r="AEL29" s="707"/>
      <c r="AEM29" s="707"/>
      <c r="AEN29" s="707"/>
      <c r="AEO29" s="707"/>
      <c r="AEP29" s="707"/>
      <c r="AEQ29" s="707"/>
      <c r="AER29" s="707"/>
      <c r="AES29" s="707"/>
      <c r="AET29" s="707"/>
      <c r="AEU29" s="707"/>
      <c r="AEV29" s="707"/>
      <c r="AEW29" s="707"/>
      <c r="AEX29" s="707"/>
      <c r="AEY29" s="707"/>
      <c r="AEZ29" s="707"/>
      <c r="AFA29" s="707"/>
      <c r="AFB29" s="707"/>
      <c r="AFC29" s="707"/>
      <c r="AFD29" s="707"/>
      <c r="AFE29" s="707"/>
      <c r="AFF29" s="707"/>
      <c r="AFG29" s="707"/>
      <c r="AFH29" s="707"/>
      <c r="AFI29" s="707"/>
      <c r="AFJ29" s="707"/>
      <c r="AFK29" s="707"/>
      <c r="AFL29" s="707"/>
      <c r="AFM29" s="707"/>
      <c r="AFN29" s="707"/>
      <c r="AFO29" s="707"/>
      <c r="AFP29" s="707"/>
      <c r="AFQ29" s="707"/>
      <c r="AFR29" s="707"/>
      <c r="AFS29" s="707"/>
      <c r="AFT29" s="707"/>
      <c r="AFU29" s="707"/>
      <c r="AFV29" s="707"/>
      <c r="AFW29" s="707"/>
      <c r="AFX29" s="707"/>
      <c r="AFY29" s="707"/>
      <c r="AFZ29" s="707"/>
      <c r="AGA29" s="707"/>
      <c r="AGB29" s="707"/>
      <c r="AGC29" s="707"/>
      <c r="AGD29" s="707"/>
      <c r="AGE29" s="707"/>
      <c r="AGF29" s="707"/>
      <c r="AGG29" s="707"/>
      <c r="AGH29" s="707"/>
      <c r="AGI29" s="707"/>
      <c r="AGJ29" s="707"/>
      <c r="AGK29" s="707"/>
      <c r="AGL29" s="707"/>
      <c r="AGM29" s="707"/>
      <c r="AGN29" s="707"/>
      <c r="AGO29" s="707"/>
      <c r="AGP29" s="707"/>
      <c r="AGQ29" s="707"/>
      <c r="AGR29" s="707"/>
      <c r="AGS29" s="707"/>
      <c r="AGT29" s="707"/>
      <c r="AGU29" s="707"/>
      <c r="AGV29" s="707"/>
      <c r="AGW29" s="707"/>
      <c r="AGX29" s="707"/>
      <c r="AGY29" s="707"/>
      <c r="AGZ29" s="707"/>
      <c r="AHA29" s="707"/>
      <c r="AHB29" s="707"/>
      <c r="AHC29" s="707"/>
      <c r="AHD29" s="707"/>
      <c r="AHE29" s="707"/>
      <c r="AHF29" s="707"/>
      <c r="AHG29" s="707"/>
      <c r="AHH29" s="707"/>
      <c r="AHI29" s="707"/>
      <c r="AHJ29" s="707"/>
      <c r="AHK29" s="707"/>
      <c r="AHL29" s="707"/>
      <c r="AHM29" s="707"/>
      <c r="AHN29" s="707"/>
      <c r="AHO29" s="707"/>
      <c r="AHP29" s="707"/>
      <c r="AHQ29" s="707"/>
      <c r="AHR29" s="707"/>
      <c r="AHS29" s="707"/>
      <c r="AHT29" s="707"/>
      <c r="AHU29" s="707"/>
      <c r="AHV29" s="707"/>
      <c r="AHW29" s="707"/>
      <c r="AHX29" s="707"/>
      <c r="AHY29" s="707"/>
      <c r="AHZ29" s="707"/>
      <c r="AIA29" s="707"/>
      <c r="AIB29" s="707"/>
      <c r="AIC29" s="707"/>
      <c r="AID29" s="707"/>
      <c r="AIE29" s="707"/>
      <c r="AIF29" s="707"/>
      <c r="AIG29" s="707"/>
      <c r="AIH29" s="707"/>
      <c r="AII29" s="707"/>
      <c r="AIJ29" s="707"/>
      <c r="AIK29" s="707"/>
      <c r="AIL29" s="707"/>
      <c r="AIM29" s="707"/>
      <c r="AIN29" s="707"/>
      <c r="AIO29" s="707"/>
      <c r="AIP29" s="707"/>
      <c r="AIQ29" s="707"/>
      <c r="AIR29" s="707"/>
      <c r="AIS29" s="707"/>
      <c r="AIT29" s="707"/>
      <c r="AIU29" s="707"/>
      <c r="AIV29" s="707"/>
      <c r="AIW29" s="707"/>
      <c r="AIX29" s="707"/>
      <c r="AIY29" s="707"/>
      <c r="AIZ29" s="707"/>
      <c r="AJA29" s="707"/>
      <c r="AJB29" s="707"/>
      <c r="AJC29" s="707"/>
      <c r="AJD29" s="707"/>
      <c r="AJE29" s="707"/>
      <c r="AJF29" s="707"/>
      <c r="AJG29" s="707"/>
      <c r="AJH29" s="707"/>
      <c r="AJI29" s="707"/>
      <c r="AJJ29" s="707"/>
      <c r="AJK29" s="707"/>
      <c r="AJL29" s="707"/>
      <c r="AJM29" s="707"/>
      <c r="AJN29" s="707"/>
      <c r="AJO29" s="707"/>
      <c r="AJP29" s="707"/>
      <c r="AJQ29" s="707"/>
      <c r="AJR29" s="707"/>
      <c r="AJS29" s="707"/>
      <c r="AJT29" s="707"/>
      <c r="AJU29" s="707"/>
      <c r="AJV29" s="707"/>
      <c r="AJW29" s="707"/>
      <c r="AJX29" s="707"/>
      <c r="AJY29" s="707"/>
      <c r="AJZ29" s="707"/>
      <c r="AKA29" s="707"/>
      <c r="AKB29" s="707"/>
      <c r="AKC29" s="707"/>
      <c r="AKD29" s="707"/>
      <c r="AKE29" s="707"/>
      <c r="AKF29" s="707"/>
      <c r="AKG29" s="707"/>
      <c r="AKH29" s="707"/>
      <c r="AKI29" s="707"/>
      <c r="AKJ29" s="707"/>
      <c r="AKK29" s="707"/>
      <c r="AKL29" s="707"/>
      <c r="AKM29" s="707"/>
      <c r="AKN29" s="707"/>
      <c r="AKO29" s="707"/>
      <c r="AKP29" s="707"/>
      <c r="AKQ29" s="707"/>
      <c r="AKR29" s="707"/>
      <c r="AKS29" s="707"/>
      <c r="AKT29" s="707"/>
      <c r="AKU29" s="707"/>
      <c r="AKV29" s="707"/>
      <c r="AKW29" s="707"/>
      <c r="AKX29" s="707"/>
      <c r="AKY29" s="707"/>
      <c r="AKZ29" s="707"/>
      <c r="ALA29" s="707"/>
      <c r="ALB29" s="707"/>
      <c r="ALC29" s="707"/>
      <c r="ALD29" s="707"/>
      <c r="ALE29" s="707"/>
      <c r="ALF29" s="707"/>
      <c r="ALG29" s="707"/>
      <c r="ALH29" s="707"/>
      <c r="ALI29" s="707"/>
      <c r="ALJ29" s="707"/>
      <c r="ALK29" s="707"/>
      <c r="ALL29" s="707"/>
      <c r="ALM29" s="707"/>
      <c r="ALN29" s="707"/>
      <c r="ALO29" s="707"/>
      <c r="ALP29" s="707"/>
      <c r="ALQ29" s="707"/>
      <c r="ALR29" s="707"/>
      <c r="ALS29" s="707"/>
      <c r="ALT29" s="707"/>
      <c r="ALU29" s="707"/>
      <c r="ALV29" s="707"/>
      <c r="ALW29" s="707"/>
      <c r="ALX29" s="707"/>
      <c r="ALY29" s="707"/>
      <c r="ALZ29" s="707"/>
      <c r="AMA29" s="707"/>
      <c r="AMB29" s="707"/>
      <c r="AMC29" s="707"/>
      <c r="AMD29" s="707"/>
      <c r="AME29" s="707"/>
      <c r="AMF29" s="707"/>
      <c r="AMG29" s="707"/>
      <c r="AMH29" s="707"/>
      <c r="AMI29" s="707"/>
      <c r="AMJ29" s="707"/>
      <c r="AMK29" s="707"/>
      <c r="AML29" s="707"/>
      <c r="AMM29" s="707"/>
      <c r="AMN29" s="707"/>
      <c r="AMO29" s="707"/>
      <c r="AMP29" s="707"/>
      <c r="AMQ29" s="707"/>
      <c r="AMR29" s="707"/>
      <c r="AMS29" s="707"/>
      <c r="AMT29" s="707"/>
      <c r="AMU29" s="707"/>
      <c r="AMV29" s="707"/>
      <c r="AMW29" s="707"/>
      <c r="AMX29" s="707"/>
      <c r="AMY29" s="707"/>
      <c r="AMZ29" s="707"/>
      <c r="ANA29" s="707"/>
      <c r="ANB29" s="707"/>
      <c r="ANC29" s="707"/>
      <c r="AND29" s="707"/>
      <c r="ANE29" s="707"/>
      <c r="ANF29" s="707"/>
      <c r="ANG29" s="707"/>
      <c r="ANH29" s="707"/>
      <c r="ANI29" s="707"/>
      <c r="ANJ29" s="707"/>
      <c r="ANK29" s="707"/>
      <c r="ANL29" s="707"/>
      <c r="ANM29" s="707"/>
      <c r="ANN29" s="707"/>
      <c r="ANO29" s="707"/>
      <c r="ANP29" s="707"/>
      <c r="ANQ29" s="707"/>
      <c r="ANR29" s="707"/>
      <c r="ANS29" s="707"/>
      <c r="ANT29" s="707"/>
      <c r="ANU29" s="707"/>
      <c r="ANV29" s="707"/>
      <c r="ANW29" s="707"/>
      <c r="ANX29" s="707"/>
      <c r="ANY29" s="707"/>
      <c r="ANZ29" s="707"/>
      <c r="AOA29" s="707"/>
      <c r="AOB29" s="707"/>
      <c r="AOC29" s="707"/>
      <c r="AOD29" s="707"/>
      <c r="AOE29" s="707"/>
      <c r="AOF29" s="707"/>
      <c r="AOG29" s="707"/>
      <c r="AOH29" s="707"/>
      <c r="AOI29" s="707"/>
      <c r="AOJ29" s="707"/>
      <c r="AOK29" s="707"/>
      <c r="AOL29" s="707"/>
      <c r="AOM29" s="707"/>
      <c r="AON29" s="707"/>
      <c r="AOO29" s="707"/>
      <c r="AOP29" s="707"/>
      <c r="AOQ29" s="707"/>
      <c r="AOR29" s="707"/>
      <c r="AOS29" s="707"/>
      <c r="AOT29" s="707"/>
      <c r="AOU29" s="707"/>
      <c r="AOV29" s="707"/>
      <c r="AOW29" s="707"/>
      <c r="AOX29" s="707"/>
      <c r="AOY29" s="707"/>
      <c r="AOZ29" s="707"/>
      <c r="APA29" s="707"/>
      <c r="APB29" s="707"/>
      <c r="APC29" s="707"/>
      <c r="APD29" s="707"/>
      <c r="APE29" s="707"/>
      <c r="APF29" s="707"/>
      <c r="APG29" s="707"/>
      <c r="APH29" s="707"/>
      <c r="API29" s="707"/>
      <c r="APJ29" s="707"/>
      <c r="APK29" s="707"/>
      <c r="APL29" s="707"/>
      <c r="APM29" s="707"/>
      <c r="APN29" s="707"/>
      <c r="APO29" s="707"/>
      <c r="APP29" s="707"/>
      <c r="APQ29" s="707"/>
      <c r="APR29" s="707"/>
      <c r="APS29" s="707"/>
      <c r="APT29" s="707"/>
      <c r="APU29" s="707"/>
      <c r="APV29" s="707"/>
      <c r="APW29" s="707"/>
      <c r="APX29" s="707"/>
      <c r="APY29" s="707"/>
      <c r="APZ29" s="707"/>
      <c r="AQA29" s="707"/>
      <c r="AQB29" s="707"/>
      <c r="AQC29" s="707"/>
      <c r="AQD29" s="707"/>
      <c r="AQE29" s="707"/>
      <c r="AQF29" s="707"/>
      <c r="AQG29" s="707"/>
      <c r="AQH29" s="707"/>
      <c r="AQI29" s="707"/>
      <c r="AQJ29" s="707"/>
      <c r="AQK29" s="707"/>
      <c r="AQL29" s="707"/>
      <c r="AQM29" s="707"/>
      <c r="AQN29" s="707"/>
      <c r="AQO29" s="707"/>
      <c r="AQP29" s="707"/>
      <c r="AQQ29" s="707"/>
      <c r="AQR29" s="707"/>
      <c r="AQS29" s="707"/>
      <c r="AQT29" s="707"/>
      <c r="AQU29" s="707"/>
      <c r="AQV29" s="707"/>
      <c r="AQW29" s="707"/>
      <c r="AQX29" s="707"/>
      <c r="AQY29" s="707"/>
      <c r="AQZ29" s="707"/>
      <c r="ARA29" s="707"/>
      <c r="ARB29" s="707"/>
      <c r="ARC29" s="707"/>
      <c r="ARD29" s="707"/>
      <c r="ARE29" s="707"/>
      <c r="ARF29" s="707"/>
      <c r="ARG29" s="707"/>
      <c r="ARH29" s="707"/>
      <c r="ARI29" s="707"/>
      <c r="ARJ29" s="707"/>
      <c r="ARK29" s="707"/>
      <c r="ARL29" s="707"/>
      <c r="ARM29" s="707"/>
      <c r="ARN29" s="707"/>
      <c r="ARO29" s="707"/>
      <c r="ARP29" s="707"/>
      <c r="ARQ29" s="707"/>
      <c r="ARR29" s="707"/>
      <c r="ARS29" s="707"/>
      <c r="ART29" s="707"/>
      <c r="ARU29" s="707"/>
      <c r="ARV29" s="707"/>
      <c r="ARW29" s="707"/>
      <c r="ARX29" s="707"/>
      <c r="ARY29" s="707"/>
      <c r="ARZ29" s="707"/>
      <c r="ASA29" s="707"/>
      <c r="ASB29" s="707"/>
      <c r="ASC29" s="707"/>
      <c r="ASD29" s="707"/>
      <c r="ASE29" s="707"/>
      <c r="ASF29" s="707"/>
      <c r="ASG29" s="707"/>
      <c r="ASH29" s="707"/>
      <c r="ASI29" s="707"/>
      <c r="ASJ29" s="707"/>
      <c r="ASK29" s="707"/>
      <c r="ASL29" s="707"/>
      <c r="ASM29" s="707"/>
      <c r="ASN29" s="707"/>
      <c r="ASO29" s="707"/>
      <c r="ASP29" s="707"/>
      <c r="ASQ29" s="707"/>
      <c r="ASR29" s="707"/>
      <c r="ASS29" s="707"/>
      <c r="AST29" s="707"/>
      <c r="ASU29" s="707"/>
      <c r="ASV29" s="707"/>
      <c r="ASW29" s="707"/>
      <c r="ASX29" s="707"/>
      <c r="ASY29" s="707"/>
      <c r="ASZ29" s="707"/>
      <c r="ATA29" s="707"/>
      <c r="ATB29" s="707"/>
      <c r="ATC29" s="707"/>
      <c r="ATD29" s="707"/>
      <c r="ATE29" s="707"/>
      <c r="ATF29" s="707"/>
      <c r="ATG29" s="707"/>
      <c r="ATH29" s="707"/>
      <c r="ATI29" s="707"/>
      <c r="ATJ29" s="707"/>
      <c r="ATK29" s="707"/>
      <c r="ATL29" s="707"/>
      <c r="ATM29" s="707"/>
      <c r="ATN29" s="707"/>
      <c r="ATO29" s="707"/>
      <c r="ATP29" s="707"/>
      <c r="ATQ29" s="707"/>
      <c r="ATR29" s="707"/>
      <c r="ATS29" s="707"/>
      <c r="ATT29" s="707"/>
      <c r="ATU29" s="707"/>
      <c r="ATV29" s="707"/>
      <c r="ATW29" s="707"/>
      <c r="ATX29" s="707"/>
      <c r="ATY29" s="707"/>
      <c r="ATZ29" s="707"/>
      <c r="AUA29" s="707"/>
      <c r="AUB29" s="707"/>
      <c r="AUC29" s="707"/>
      <c r="AUD29" s="707"/>
      <c r="AUE29" s="707"/>
      <c r="AUF29" s="707"/>
      <c r="AUG29" s="707"/>
      <c r="AUH29" s="707"/>
      <c r="AUI29" s="707"/>
      <c r="AUJ29" s="707"/>
      <c r="AUK29" s="707"/>
      <c r="AUL29" s="707"/>
      <c r="AUM29" s="707"/>
      <c r="AUN29" s="707"/>
      <c r="AUO29" s="707"/>
      <c r="AUP29" s="707"/>
      <c r="AUQ29" s="707"/>
      <c r="AUR29" s="707"/>
      <c r="AUS29" s="707"/>
      <c r="AUT29" s="707"/>
      <c r="AUU29" s="707"/>
      <c r="AUV29" s="707"/>
      <c r="AUW29" s="707"/>
      <c r="AUX29" s="707"/>
      <c r="AUY29" s="707"/>
      <c r="AUZ29" s="707"/>
      <c r="AVA29" s="707"/>
      <c r="AVB29" s="707"/>
      <c r="AVC29" s="707"/>
      <c r="AVD29" s="707"/>
      <c r="AVE29" s="707"/>
      <c r="AVF29" s="707"/>
      <c r="AVG29" s="707"/>
      <c r="AVH29" s="707"/>
      <c r="AVI29" s="707"/>
      <c r="AVJ29" s="707"/>
      <c r="AVK29" s="707"/>
      <c r="AVL29" s="707"/>
      <c r="AVM29" s="707"/>
      <c r="AVN29" s="707"/>
      <c r="AVO29" s="707"/>
      <c r="AVP29" s="707"/>
      <c r="AVQ29" s="707"/>
      <c r="AVR29" s="707"/>
      <c r="AVS29" s="707"/>
      <c r="AVT29" s="707"/>
      <c r="AVU29" s="707"/>
      <c r="AVV29" s="707"/>
      <c r="AVW29" s="707"/>
      <c r="AVX29" s="707"/>
      <c r="AVY29" s="707"/>
      <c r="AVZ29" s="707"/>
      <c r="AWA29" s="707"/>
      <c r="AWB29" s="707"/>
      <c r="AWC29" s="707"/>
      <c r="AWD29" s="707"/>
      <c r="AWE29" s="707"/>
      <c r="AWF29" s="707"/>
      <c r="AWG29" s="707"/>
      <c r="AWH29" s="707"/>
      <c r="AWI29" s="707"/>
      <c r="AWJ29" s="707"/>
      <c r="AWK29" s="707"/>
      <c r="AWL29" s="707"/>
      <c r="AWM29" s="707"/>
      <c r="AWN29" s="707"/>
      <c r="AWO29" s="707"/>
      <c r="AWP29" s="707"/>
      <c r="AWQ29" s="707"/>
      <c r="AWR29" s="707"/>
      <c r="AWS29" s="707"/>
      <c r="AWT29" s="707"/>
      <c r="AWU29" s="707"/>
      <c r="AWV29" s="707"/>
      <c r="AWW29" s="707"/>
      <c r="AWX29" s="707"/>
      <c r="AWY29" s="707"/>
      <c r="AWZ29" s="707"/>
      <c r="AXA29" s="707"/>
      <c r="AXB29" s="707"/>
      <c r="AXC29" s="707"/>
      <c r="AXD29" s="707"/>
      <c r="AXE29" s="707"/>
      <c r="AXF29" s="707"/>
      <c r="AXG29" s="707"/>
      <c r="AXH29" s="707"/>
      <c r="AXI29" s="707"/>
      <c r="AXJ29" s="707"/>
      <c r="AXK29" s="707"/>
      <c r="AXL29" s="707"/>
      <c r="AXM29" s="707"/>
      <c r="AXN29" s="707"/>
      <c r="AXO29" s="707"/>
      <c r="AXP29" s="707"/>
      <c r="AXQ29" s="707"/>
      <c r="AXR29" s="707"/>
      <c r="AXS29" s="707"/>
      <c r="AXT29" s="707"/>
      <c r="AXU29" s="707"/>
      <c r="AXV29" s="707"/>
      <c r="AXW29" s="707"/>
      <c r="AXX29" s="707"/>
      <c r="AXY29" s="707"/>
      <c r="AXZ29" s="707"/>
      <c r="AYA29" s="707"/>
      <c r="AYB29" s="707"/>
      <c r="AYC29" s="707"/>
      <c r="AYD29" s="707"/>
      <c r="AYE29" s="707"/>
      <c r="AYF29" s="707"/>
      <c r="AYG29" s="707"/>
      <c r="AYH29" s="707"/>
      <c r="AYI29" s="707"/>
      <c r="AYJ29" s="707"/>
      <c r="AYK29" s="707"/>
      <c r="AYL29" s="707"/>
      <c r="AYM29" s="707"/>
      <c r="AYN29" s="707"/>
      <c r="AYO29" s="707"/>
      <c r="AYP29" s="707"/>
      <c r="AYQ29" s="707"/>
      <c r="AYR29" s="707"/>
      <c r="AYS29" s="707"/>
      <c r="AYT29" s="707"/>
      <c r="AYU29" s="707"/>
      <c r="AYV29" s="707"/>
      <c r="AYW29" s="707"/>
      <c r="AYX29" s="707"/>
      <c r="AYY29" s="707"/>
      <c r="AYZ29" s="707"/>
      <c r="AZA29" s="707"/>
      <c r="AZB29" s="707"/>
      <c r="AZC29" s="707"/>
      <c r="AZD29" s="707"/>
      <c r="AZE29" s="707"/>
      <c r="AZF29" s="707"/>
      <c r="AZG29" s="707"/>
      <c r="AZH29" s="707"/>
      <c r="AZI29" s="707"/>
      <c r="AZJ29" s="707"/>
      <c r="AZK29" s="707"/>
      <c r="AZL29" s="707"/>
      <c r="AZM29" s="707"/>
      <c r="AZN29" s="707"/>
      <c r="AZO29" s="707"/>
      <c r="AZP29" s="707"/>
      <c r="AZQ29" s="707"/>
      <c r="AZR29" s="707"/>
      <c r="AZS29" s="707"/>
      <c r="AZT29" s="707"/>
      <c r="AZU29" s="707"/>
      <c r="AZV29" s="707"/>
      <c r="AZW29" s="707"/>
      <c r="AZX29" s="707"/>
      <c r="AZY29" s="707"/>
      <c r="AZZ29" s="707"/>
      <c r="BAA29" s="707"/>
      <c r="BAB29" s="707"/>
      <c r="BAC29" s="707"/>
      <c r="BAD29" s="707"/>
      <c r="BAE29" s="707"/>
      <c r="BAF29" s="707"/>
      <c r="BAG29" s="707"/>
      <c r="BAH29" s="707"/>
      <c r="BAI29" s="707"/>
      <c r="BAJ29" s="707"/>
      <c r="BAK29" s="707"/>
      <c r="BAL29" s="707"/>
      <c r="BAM29" s="707"/>
      <c r="BAN29" s="707"/>
      <c r="BAO29" s="707"/>
      <c r="BAP29" s="707"/>
      <c r="BAQ29" s="707"/>
      <c r="BAR29" s="707"/>
      <c r="BAS29" s="707"/>
      <c r="BAT29" s="707"/>
      <c r="BAU29" s="707"/>
      <c r="BAV29" s="707"/>
      <c r="BAW29" s="707"/>
      <c r="BAX29" s="707"/>
      <c r="BAY29" s="707"/>
      <c r="BAZ29" s="707"/>
      <c r="BBA29" s="707"/>
      <c r="BBB29" s="707"/>
      <c r="BBC29" s="707"/>
      <c r="BBD29" s="707"/>
      <c r="BBE29" s="707"/>
      <c r="BBF29" s="707"/>
      <c r="BBG29" s="707"/>
      <c r="BBH29" s="707"/>
      <c r="BBI29" s="707"/>
      <c r="BBJ29" s="707"/>
      <c r="BBK29" s="707"/>
      <c r="BBL29" s="707"/>
      <c r="BBM29" s="707"/>
      <c r="BBN29" s="707"/>
      <c r="BBO29" s="707"/>
      <c r="BBP29" s="707"/>
      <c r="BBQ29" s="707"/>
      <c r="BBR29" s="707"/>
      <c r="BBS29" s="707"/>
      <c r="BBT29" s="707"/>
      <c r="BBU29" s="707"/>
      <c r="BBV29" s="707"/>
      <c r="BBW29" s="707"/>
      <c r="BBX29" s="707"/>
      <c r="BBY29" s="707"/>
      <c r="BBZ29" s="707"/>
      <c r="BCA29" s="707"/>
      <c r="BCB29" s="707"/>
      <c r="BCC29" s="707"/>
      <c r="BCD29" s="707"/>
      <c r="BCE29" s="707"/>
      <c r="BCF29" s="707"/>
      <c r="BCG29" s="707"/>
      <c r="BCH29" s="707"/>
      <c r="BCI29" s="707"/>
      <c r="BCJ29" s="707"/>
      <c r="BCK29" s="707"/>
      <c r="BCL29" s="707"/>
      <c r="BCM29" s="707"/>
      <c r="BCN29" s="707"/>
      <c r="BCO29" s="707"/>
      <c r="BCP29" s="707"/>
      <c r="BCQ29" s="707"/>
      <c r="BCR29" s="707"/>
      <c r="BCS29" s="707"/>
      <c r="BCT29" s="707"/>
      <c r="BCU29" s="707"/>
      <c r="BCV29" s="707"/>
      <c r="BCW29" s="707"/>
      <c r="BCX29" s="707"/>
      <c r="BCY29" s="707"/>
      <c r="BCZ29" s="707"/>
      <c r="BDA29" s="707"/>
      <c r="BDB29" s="707"/>
      <c r="BDC29" s="707"/>
      <c r="BDD29" s="707"/>
      <c r="BDE29" s="707"/>
      <c r="BDF29" s="707"/>
      <c r="BDG29" s="707"/>
      <c r="BDH29" s="707"/>
      <c r="BDI29" s="707"/>
      <c r="BDJ29" s="707"/>
      <c r="BDK29" s="707"/>
      <c r="BDL29" s="707"/>
      <c r="BDM29" s="707"/>
      <c r="BDN29" s="707"/>
      <c r="BDO29" s="707"/>
      <c r="BDP29" s="707"/>
      <c r="BDQ29" s="707"/>
      <c r="BDR29" s="707"/>
      <c r="BDS29" s="707"/>
      <c r="BDT29" s="707"/>
      <c r="BDU29" s="707"/>
      <c r="BDV29" s="707"/>
      <c r="BDW29" s="707"/>
      <c r="BDX29" s="707"/>
      <c r="BDY29" s="707"/>
      <c r="BDZ29" s="707"/>
      <c r="BEA29" s="707"/>
      <c r="BEB29" s="707"/>
      <c r="BEC29" s="707"/>
      <c r="BED29" s="707"/>
      <c r="BEE29" s="707"/>
      <c r="BEF29" s="707"/>
      <c r="BEG29" s="707"/>
      <c r="BEH29" s="707"/>
      <c r="BEI29" s="707"/>
      <c r="BEJ29" s="707"/>
      <c r="BEK29" s="707"/>
      <c r="BEL29" s="707"/>
      <c r="BEM29" s="707"/>
      <c r="BEN29" s="707"/>
      <c r="BEO29" s="707"/>
      <c r="BEP29" s="707"/>
      <c r="BEQ29" s="707"/>
      <c r="BER29" s="707"/>
      <c r="BES29" s="707"/>
      <c r="BET29" s="707"/>
      <c r="BEU29" s="707"/>
      <c r="BEV29" s="707"/>
      <c r="BEW29" s="707"/>
      <c r="BEX29" s="707"/>
      <c r="BEY29" s="707"/>
      <c r="BEZ29" s="707"/>
      <c r="BFA29" s="707"/>
      <c r="BFB29" s="707"/>
      <c r="BFC29" s="707"/>
      <c r="BFD29" s="707"/>
      <c r="BFE29" s="707"/>
      <c r="BFF29" s="707"/>
      <c r="BFG29" s="707"/>
      <c r="BFH29" s="707"/>
      <c r="BFI29" s="707"/>
      <c r="BFJ29" s="707"/>
      <c r="BFK29" s="707"/>
      <c r="BFL29" s="707"/>
      <c r="BFM29" s="707"/>
      <c r="BFN29" s="707"/>
      <c r="BFO29" s="707"/>
      <c r="BFP29" s="707"/>
      <c r="BFQ29" s="707"/>
      <c r="BFR29" s="707"/>
      <c r="BFS29" s="707"/>
      <c r="BFT29" s="707"/>
      <c r="BFU29" s="707"/>
      <c r="BFV29" s="707"/>
      <c r="BFW29" s="707"/>
      <c r="BFX29" s="707"/>
      <c r="BFY29" s="707"/>
      <c r="BFZ29" s="707"/>
      <c r="BGA29" s="707"/>
      <c r="BGB29" s="707"/>
      <c r="BGC29" s="707"/>
      <c r="BGD29" s="707"/>
      <c r="BGE29" s="707"/>
      <c r="BGF29" s="707"/>
      <c r="BGG29" s="707"/>
      <c r="BGH29" s="707"/>
      <c r="BGI29" s="707"/>
      <c r="BGJ29" s="707"/>
      <c r="BGK29" s="707"/>
      <c r="BGL29" s="707"/>
      <c r="BGM29" s="707"/>
      <c r="BGN29" s="707"/>
      <c r="BGO29" s="707"/>
      <c r="BGP29" s="707"/>
      <c r="BGQ29" s="707"/>
      <c r="BGR29" s="707"/>
      <c r="BGS29" s="707"/>
      <c r="BGT29" s="707"/>
      <c r="BGU29" s="707"/>
      <c r="BGV29" s="707"/>
      <c r="BGW29" s="707"/>
      <c r="BGX29" s="707"/>
      <c r="BGY29" s="707"/>
      <c r="BGZ29" s="707"/>
      <c r="BHA29" s="707"/>
      <c r="BHB29" s="707"/>
      <c r="BHC29" s="707"/>
      <c r="BHD29" s="707"/>
      <c r="BHE29" s="707"/>
      <c r="BHF29" s="707"/>
      <c r="BHG29" s="707"/>
      <c r="BHH29" s="707"/>
      <c r="BHI29" s="707"/>
      <c r="BHJ29" s="707"/>
      <c r="BHK29" s="707"/>
      <c r="BHL29" s="707"/>
      <c r="BHM29" s="707"/>
      <c r="BHN29" s="707"/>
      <c r="BHO29" s="707"/>
      <c r="BHP29" s="707"/>
      <c r="BHQ29" s="707"/>
      <c r="BHR29" s="707"/>
      <c r="BHS29" s="707"/>
      <c r="BHT29" s="707"/>
      <c r="BHU29" s="707"/>
      <c r="BHV29" s="707"/>
      <c r="BHW29" s="707"/>
      <c r="BHX29" s="707"/>
      <c r="BHY29" s="707"/>
      <c r="BHZ29" s="707"/>
      <c r="BIA29" s="707"/>
      <c r="BIB29" s="707"/>
      <c r="BIC29" s="707"/>
      <c r="BID29" s="707"/>
      <c r="BIE29" s="707"/>
      <c r="BIF29" s="707"/>
      <c r="BIG29" s="707"/>
      <c r="BIH29" s="707"/>
      <c r="BII29" s="707"/>
      <c r="BIJ29" s="707"/>
      <c r="BIK29" s="707"/>
      <c r="BIL29" s="707"/>
      <c r="BIM29" s="707"/>
      <c r="BIN29" s="707"/>
      <c r="BIO29" s="707"/>
      <c r="BIP29" s="707"/>
      <c r="BIQ29" s="707"/>
      <c r="BIR29" s="707"/>
      <c r="BIS29" s="707"/>
      <c r="BIT29" s="707"/>
      <c r="BIU29" s="707"/>
      <c r="BIV29" s="707"/>
      <c r="BIW29" s="707"/>
      <c r="BIX29" s="707"/>
      <c r="BIY29" s="707"/>
      <c r="BIZ29" s="707"/>
      <c r="BJA29" s="707"/>
      <c r="BJB29" s="707"/>
      <c r="BJC29" s="707"/>
      <c r="BJD29" s="707"/>
      <c r="BJE29" s="707"/>
      <c r="BJF29" s="707"/>
      <c r="BJG29" s="707"/>
      <c r="BJH29" s="707"/>
      <c r="BJI29" s="707"/>
      <c r="BJJ29" s="707"/>
      <c r="BJK29" s="707"/>
      <c r="BJL29" s="707"/>
      <c r="BJM29" s="707"/>
      <c r="BJN29" s="707"/>
      <c r="BJO29" s="707"/>
      <c r="BJP29" s="707"/>
      <c r="BJQ29" s="707"/>
      <c r="BJR29" s="707"/>
      <c r="BJS29" s="707"/>
      <c r="BJT29" s="707"/>
      <c r="BJU29" s="707"/>
      <c r="BJV29" s="707"/>
      <c r="BJW29" s="707"/>
      <c r="BJX29" s="707"/>
      <c r="BJY29" s="707"/>
      <c r="BJZ29" s="707"/>
      <c r="BKA29" s="707"/>
      <c r="BKB29" s="707"/>
      <c r="BKC29" s="707"/>
      <c r="BKD29" s="707"/>
      <c r="BKE29" s="707"/>
      <c r="BKF29" s="707"/>
      <c r="BKG29" s="707"/>
      <c r="BKH29" s="707"/>
      <c r="BKI29" s="707"/>
      <c r="BKJ29" s="707"/>
      <c r="BKK29" s="707"/>
      <c r="BKL29" s="707"/>
      <c r="BKM29" s="707"/>
      <c r="BKN29" s="707"/>
      <c r="BKO29" s="707"/>
      <c r="BKP29" s="707"/>
      <c r="BKQ29" s="707"/>
      <c r="BKR29" s="707"/>
      <c r="BKS29" s="707"/>
      <c r="BKT29" s="707"/>
      <c r="BKU29" s="707"/>
      <c r="BKV29" s="707"/>
      <c r="BKW29" s="707"/>
      <c r="BKX29" s="707"/>
      <c r="BKY29" s="707"/>
      <c r="BKZ29" s="707"/>
      <c r="BLA29" s="707"/>
      <c r="BLB29" s="707"/>
      <c r="BLC29" s="707"/>
      <c r="BLD29" s="707"/>
      <c r="BLE29" s="707"/>
      <c r="BLF29" s="707"/>
      <c r="BLG29" s="707"/>
      <c r="BLH29" s="707"/>
      <c r="BLI29" s="707"/>
      <c r="BLJ29" s="707"/>
      <c r="BLK29" s="707"/>
      <c r="BLL29" s="707"/>
      <c r="BLM29" s="707"/>
      <c r="BLN29" s="707"/>
      <c r="BLO29" s="707"/>
      <c r="BLP29" s="707"/>
      <c r="BLQ29" s="707"/>
      <c r="BLR29" s="707"/>
      <c r="BLS29" s="707"/>
      <c r="BLT29" s="707"/>
      <c r="BLU29" s="707"/>
      <c r="BLV29" s="707"/>
      <c r="BLW29" s="707"/>
      <c r="BLX29" s="707"/>
      <c r="BLY29" s="707"/>
      <c r="BLZ29" s="707"/>
      <c r="BMA29" s="707"/>
      <c r="BMB29" s="707"/>
      <c r="BMC29" s="707"/>
      <c r="BMD29" s="707"/>
      <c r="BME29" s="707"/>
      <c r="BMF29" s="707"/>
      <c r="BMG29" s="707"/>
      <c r="BMH29" s="707"/>
      <c r="BMI29" s="707"/>
      <c r="BMJ29" s="707"/>
      <c r="BMK29" s="707"/>
      <c r="BML29" s="707"/>
      <c r="BMM29" s="707"/>
      <c r="BMN29" s="707"/>
      <c r="BMO29" s="707"/>
      <c r="BMP29" s="707"/>
      <c r="BMQ29" s="707"/>
      <c r="BMR29" s="707"/>
      <c r="BMS29" s="707"/>
      <c r="BMT29" s="707"/>
      <c r="BMU29" s="707"/>
      <c r="BMV29" s="707"/>
      <c r="BMW29" s="707"/>
      <c r="BMX29" s="707"/>
      <c r="BMY29" s="707"/>
      <c r="BMZ29" s="707"/>
      <c r="BNA29" s="707"/>
      <c r="BNB29" s="707"/>
      <c r="BNC29" s="707"/>
      <c r="BND29" s="707"/>
      <c r="BNE29" s="707"/>
      <c r="BNF29" s="707"/>
      <c r="BNG29" s="707"/>
      <c r="BNH29" s="707"/>
      <c r="BNI29" s="707"/>
      <c r="BNJ29" s="707"/>
      <c r="BNK29" s="707"/>
      <c r="BNL29" s="707"/>
      <c r="BNM29" s="707"/>
      <c r="BNN29" s="707"/>
      <c r="BNO29" s="707"/>
      <c r="BNP29" s="707"/>
      <c r="BNQ29" s="707"/>
      <c r="BNR29" s="707"/>
      <c r="BNS29" s="707"/>
      <c r="BNT29" s="707"/>
      <c r="BNU29" s="707"/>
      <c r="BNV29" s="707"/>
      <c r="BNW29" s="707"/>
      <c r="BNX29" s="707"/>
      <c r="BNY29" s="707"/>
      <c r="BNZ29" s="707"/>
      <c r="BOA29" s="707"/>
      <c r="BOB29" s="707"/>
      <c r="BOC29" s="707"/>
      <c r="BOD29" s="707"/>
      <c r="BOE29" s="707"/>
      <c r="BOF29" s="707"/>
      <c r="BOG29" s="707"/>
      <c r="BOH29" s="707"/>
      <c r="BOI29" s="707"/>
      <c r="BOJ29" s="707"/>
      <c r="BOK29" s="707"/>
      <c r="BOL29" s="707"/>
      <c r="BOM29" s="707"/>
      <c r="BON29" s="707"/>
      <c r="BOO29" s="707"/>
      <c r="BOP29" s="707"/>
      <c r="BOQ29" s="707"/>
      <c r="BOR29" s="707"/>
      <c r="BOS29" s="707"/>
      <c r="BOT29" s="707"/>
      <c r="BOU29" s="707"/>
      <c r="BOV29" s="707"/>
      <c r="BOW29" s="707"/>
      <c r="BOX29" s="707"/>
      <c r="BOY29" s="707"/>
      <c r="BOZ29" s="707"/>
      <c r="BPA29" s="707"/>
      <c r="BPB29" s="707"/>
      <c r="BPC29" s="707"/>
      <c r="BPD29" s="707"/>
      <c r="BPE29" s="707"/>
      <c r="BPF29" s="707"/>
      <c r="BPG29" s="707"/>
      <c r="BPH29" s="707"/>
      <c r="BPI29" s="707"/>
      <c r="BPJ29" s="707"/>
      <c r="BPK29" s="707"/>
      <c r="BPL29" s="707"/>
      <c r="BPM29" s="707"/>
      <c r="BPN29" s="707"/>
      <c r="BPO29" s="707"/>
      <c r="BPP29" s="707"/>
      <c r="BPQ29" s="707"/>
      <c r="BPR29" s="707"/>
      <c r="BPS29" s="707"/>
      <c r="BPT29" s="707"/>
      <c r="BPU29" s="707"/>
      <c r="BPV29" s="707"/>
      <c r="BPW29" s="707"/>
      <c r="BPX29" s="707"/>
      <c r="BPY29" s="707"/>
      <c r="BPZ29" s="707"/>
      <c r="BQA29" s="707"/>
      <c r="BQB29" s="707"/>
      <c r="BQC29" s="707"/>
      <c r="BQD29" s="707"/>
      <c r="BQE29" s="707"/>
      <c r="BQF29" s="707"/>
      <c r="BQG29" s="707"/>
      <c r="BQH29" s="707"/>
      <c r="BQI29" s="707"/>
      <c r="BQJ29" s="707"/>
      <c r="BQK29" s="707"/>
      <c r="BQL29" s="707"/>
      <c r="BQM29" s="707"/>
      <c r="BQN29" s="707"/>
      <c r="BQO29" s="707"/>
      <c r="BQP29" s="707"/>
      <c r="BQQ29" s="707"/>
      <c r="BQR29" s="707"/>
      <c r="BQS29" s="707"/>
      <c r="BQT29" s="707"/>
      <c r="BQU29" s="707"/>
      <c r="BQV29" s="707"/>
      <c r="BQW29" s="707"/>
      <c r="BQX29" s="707"/>
      <c r="BQY29" s="707"/>
      <c r="BQZ29" s="707"/>
      <c r="BRA29" s="707"/>
      <c r="BRB29" s="707"/>
      <c r="BRC29" s="707"/>
      <c r="BRD29" s="707"/>
      <c r="BRE29" s="707"/>
      <c r="BRF29" s="707"/>
      <c r="BRG29" s="707"/>
      <c r="BRH29" s="707"/>
      <c r="BRI29" s="707"/>
      <c r="BRJ29" s="707"/>
      <c r="BRK29" s="707"/>
      <c r="BRL29" s="707"/>
      <c r="BRM29" s="707"/>
      <c r="BRN29" s="707"/>
      <c r="BRO29" s="707"/>
      <c r="BRP29" s="707"/>
      <c r="BRQ29" s="707"/>
      <c r="BRR29" s="707"/>
      <c r="BRS29" s="707"/>
      <c r="BRT29" s="707"/>
      <c r="BRU29" s="707"/>
      <c r="BRV29" s="707"/>
      <c r="BRW29" s="707"/>
      <c r="BRX29" s="707"/>
      <c r="BRY29" s="707"/>
      <c r="BRZ29" s="707"/>
      <c r="BSA29" s="707"/>
      <c r="BSB29" s="707"/>
      <c r="BSC29" s="707"/>
      <c r="BSD29" s="707"/>
      <c r="BSE29" s="707"/>
      <c r="BSF29" s="707"/>
      <c r="BSG29" s="707"/>
      <c r="BSH29" s="707"/>
      <c r="BSI29" s="707"/>
      <c r="BSJ29" s="707"/>
      <c r="BSK29" s="707"/>
      <c r="BSL29" s="707"/>
      <c r="BSM29" s="707"/>
      <c r="BSN29" s="707"/>
      <c r="BSO29" s="707"/>
      <c r="BSP29" s="707"/>
      <c r="BSQ29" s="707"/>
      <c r="BSR29" s="707"/>
      <c r="BSS29" s="707"/>
      <c r="BST29" s="707"/>
      <c r="BSU29" s="707"/>
      <c r="BSV29" s="707"/>
      <c r="BSW29" s="707"/>
      <c r="BSX29" s="707"/>
      <c r="BSY29" s="707"/>
      <c r="BSZ29" s="707"/>
      <c r="BTA29" s="707"/>
      <c r="BTB29" s="707"/>
      <c r="BTC29" s="707"/>
      <c r="BTD29" s="707"/>
      <c r="BTE29" s="707"/>
      <c r="BTF29" s="707"/>
      <c r="BTG29" s="707"/>
      <c r="BTH29" s="707"/>
      <c r="BTI29" s="707"/>
      <c r="BTJ29" s="707"/>
      <c r="BTK29" s="707"/>
      <c r="BTL29" s="707"/>
      <c r="BTM29" s="707"/>
      <c r="BTN29" s="707"/>
      <c r="BTO29" s="707"/>
      <c r="BTP29" s="707"/>
      <c r="BTQ29" s="707"/>
      <c r="BTR29" s="707"/>
      <c r="BTS29" s="707"/>
      <c r="BTT29" s="707"/>
      <c r="BTU29" s="707"/>
      <c r="BTV29" s="707"/>
      <c r="BTW29" s="707"/>
      <c r="BTX29" s="707"/>
      <c r="BTY29" s="707"/>
      <c r="BTZ29" s="707"/>
      <c r="BUA29" s="707"/>
      <c r="BUB29" s="707"/>
      <c r="BUC29" s="707"/>
      <c r="BUD29" s="707"/>
      <c r="BUE29" s="707"/>
      <c r="BUF29" s="707"/>
      <c r="BUG29" s="707"/>
      <c r="BUH29" s="707"/>
      <c r="BUI29" s="707"/>
      <c r="BUJ29" s="707"/>
      <c r="BUK29" s="707"/>
      <c r="BUL29" s="707"/>
      <c r="BUM29" s="707"/>
      <c r="BUN29" s="707"/>
      <c r="BUO29" s="707"/>
      <c r="BUP29" s="707"/>
      <c r="BUQ29" s="707"/>
      <c r="BUR29" s="707"/>
      <c r="BUS29" s="707"/>
      <c r="BUT29" s="707"/>
      <c r="BUU29" s="707"/>
      <c r="BUV29" s="707"/>
      <c r="BUW29" s="707"/>
      <c r="BUX29" s="707"/>
      <c r="BUY29" s="707"/>
      <c r="BUZ29" s="707"/>
      <c r="BVA29" s="707"/>
      <c r="BVB29" s="707"/>
      <c r="BVC29" s="707"/>
      <c r="BVD29" s="707"/>
      <c r="BVE29" s="707"/>
      <c r="BVF29" s="707"/>
      <c r="BVG29" s="707"/>
      <c r="BVH29" s="707"/>
      <c r="BVI29" s="707"/>
      <c r="BVJ29" s="707"/>
      <c r="BVK29" s="707"/>
      <c r="BVL29" s="707"/>
      <c r="BVM29" s="707"/>
      <c r="BVN29" s="707"/>
      <c r="BVO29" s="707"/>
      <c r="BVP29" s="707"/>
      <c r="BVQ29" s="707"/>
      <c r="BVR29" s="707"/>
      <c r="BVS29" s="707"/>
      <c r="BVT29" s="707"/>
      <c r="BVU29" s="707"/>
      <c r="BVV29" s="707"/>
      <c r="BVW29" s="707"/>
      <c r="BVX29" s="707"/>
      <c r="BVY29" s="707"/>
      <c r="BVZ29" s="707"/>
      <c r="BWA29" s="707"/>
      <c r="BWB29" s="707"/>
      <c r="BWC29" s="707"/>
      <c r="BWD29" s="707"/>
      <c r="BWE29" s="707"/>
      <c r="BWF29" s="707"/>
      <c r="BWG29" s="707"/>
      <c r="BWH29" s="707"/>
      <c r="BWI29" s="707"/>
      <c r="BWJ29" s="707"/>
      <c r="BWK29" s="707"/>
      <c r="BWL29" s="707"/>
      <c r="BWM29" s="707"/>
      <c r="BWN29" s="707"/>
      <c r="BWO29" s="707"/>
      <c r="BWP29" s="707"/>
      <c r="BWQ29" s="707"/>
      <c r="BWR29" s="707"/>
      <c r="BWS29" s="707"/>
      <c r="BWT29" s="707"/>
      <c r="BWU29" s="707"/>
      <c r="BWV29" s="707"/>
      <c r="BWW29" s="707"/>
      <c r="BWX29" s="707"/>
      <c r="BWY29" s="707"/>
      <c r="BWZ29" s="707"/>
      <c r="BXA29" s="707"/>
      <c r="BXB29" s="707"/>
      <c r="BXC29" s="707"/>
      <c r="BXD29" s="707"/>
      <c r="BXE29" s="707"/>
      <c r="BXF29" s="707"/>
      <c r="BXG29" s="707"/>
      <c r="BXH29" s="707"/>
      <c r="BXI29" s="707"/>
      <c r="BXJ29" s="707"/>
      <c r="BXK29" s="707"/>
      <c r="BXL29" s="707"/>
      <c r="BXM29" s="707"/>
      <c r="BXN29" s="707"/>
      <c r="BXO29" s="707"/>
      <c r="BXP29" s="707"/>
      <c r="BXQ29" s="707"/>
      <c r="BXR29" s="707"/>
      <c r="BXS29" s="707"/>
      <c r="BXT29" s="707"/>
      <c r="BXU29" s="707"/>
      <c r="BXV29" s="707"/>
      <c r="BXW29" s="707"/>
      <c r="BXX29" s="707"/>
      <c r="BXY29" s="707"/>
      <c r="BXZ29" s="707"/>
      <c r="BYA29" s="707"/>
      <c r="BYB29" s="707"/>
      <c r="BYC29" s="707"/>
      <c r="BYD29" s="707"/>
      <c r="BYE29" s="707"/>
      <c r="BYF29" s="707"/>
      <c r="BYG29" s="707"/>
      <c r="BYH29" s="707"/>
      <c r="BYI29" s="707"/>
      <c r="BYJ29" s="707"/>
      <c r="BYK29" s="707"/>
      <c r="BYL29" s="707"/>
      <c r="BYM29" s="707"/>
      <c r="BYN29" s="707"/>
      <c r="BYO29" s="707"/>
      <c r="BYP29" s="707"/>
      <c r="BYQ29" s="707"/>
      <c r="BYR29" s="707"/>
      <c r="BYS29" s="707"/>
      <c r="BYT29" s="707"/>
      <c r="BYU29" s="707"/>
      <c r="BYV29" s="707"/>
      <c r="BYW29" s="707"/>
      <c r="BYX29" s="707"/>
      <c r="BYY29" s="707"/>
      <c r="BYZ29" s="707"/>
      <c r="BZA29" s="707"/>
      <c r="BZB29" s="707"/>
      <c r="BZC29" s="707"/>
      <c r="BZD29" s="707"/>
      <c r="BZE29" s="707"/>
      <c r="BZF29" s="707"/>
      <c r="BZG29" s="707"/>
      <c r="BZH29" s="707"/>
      <c r="BZI29" s="707"/>
      <c r="BZJ29" s="707"/>
      <c r="BZK29" s="707"/>
      <c r="BZL29" s="707"/>
      <c r="BZM29" s="707"/>
      <c r="BZN29" s="707"/>
      <c r="BZO29" s="707"/>
      <c r="BZP29" s="707"/>
      <c r="BZQ29" s="707"/>
      <c r="BZR29" s="707"/>
      <c r="BZS29" s="707"/>
      <c r="BZT29" s="707"/>
      <c r="BZU29" s="707"/>
      <c r="BZV29" s="707"/>
      <c r="BZW29" s="707"/>
      <c r="BZX29" s="707"/>
      <c r="BZY29" s="707"/>
      <c r="BZZ29" s="707"/>
      <c r="CAA29" s="707"/>
      <c r="CAB29" s="707"/>
      <c r="CAC29" s="707"/>
      <c r="CAD29" s="707"/>
      <c r="CAE29" s="707"/>
      <c r="CAF29" s="707"/>
      <c r="CAG29" s="707"/>
      <c r="CAH29" s="707"/>
      <c r="CAI29" s="707"/>
      <c r="CAJ29" s="707"/>
      <c r="CAK29" s="707"/>
      <c r="CAL29" s="707"/>
      <c r="CAM29" s="707"/>
      <c r="CAN29" s="707"/>
      <c r="CAO29" s="707"/>
      <c r="CAP29" s="707"/>
      <c r="CAQ29" s="707"/>
      <c r="CAR29" s="707"/>
      <c r="CAS29" s="707"/>
      <c r="CAT29" s="707"/>
      <c r="CAU29" s="707"/>
      <c r="CAV29" s="707"/>
      <c r="CAW29" s="707"/>
      <c r="CAX29" s="707"/>
      <c r="CAY29" s="707"/>
      <c r="CAZ29" s="707"/>
      <c r="CBA29" s="707"/>
      <c r="CBB29" s="707"/>
      <c r="CBC29" s="707"/>
      <c r="CBD29" s="707"/>
      <c r="CBE29" s="707"/>
      <c r="CBF29" s="707"/>
      <c r="CBG29" s="707"/>
      <c r="CBH29" s="707"/>
      <c r="CBI29" s="707"/>
      <c r="CBJ29" s="707"/>
      <c r="CBK29" s="707"/>
      <c r="CBL29" s="707"/>
      <c r="CBM29" s="707"/>
      <c r="CBN29" s="707"/>
      <c r="CBO29" s="707"/>
      <c r="CBP29" s="707"/>
      <c r="CBQ29" s="707"/>
      <c r="CBR29" s="707"/>
      <c r="CBS29" s="707"/>
      <c r="CBT29" s="707"/>
      <c r="CBU29" s="707"/>
      <c r="CBV29" s="707"/>
      <c r="CBW29" s="707"/>
      <c r="CBX29" s="707"/>
      <c r="CBY29" s="707"/>
      <c r="CBZ29" s="707"/>
      <c r="CCA29" s="707"/>
      <c r="CCB29" s="707"/>
      <c r="CCC29" s="707"/>
      <c r="CCD29" s="707"/>
      <c r="CCE29" s="707"/>
      <c r="CCF29" s="707"/>
      <c r="CCG29" s="707"/>
      <c r="CCH29" s="707"/>
      <c r="CCI29" s="707"/>
      <c r="CCJ29" s="707"/>
      <c r="CCK29" s="707"/>
      <c r="CCL29" s="707"/>
      <c r="CCM29" s="707"/>
      <c r="CCN29" s="707"/>
      <c r="CCO29" s="707"/>
      <c r="CCP29" s="707"/>
      <c r="CCQ29" s="707"/>
      <c r="CCR29" s="707"/>
      <c r="CCS29" s="707"/>
      <c r="CCT29" s="707"/>
      <c r="CCU29" s="707"/>
      <c r="CCV29" s="707"/>
      <c r="CCW29" s="707"/>
      <c r="CCX29" s="707"/>
      <c r="CCY29" s="707"/>
      <c r="CCZ29" s="707"/>
      <c r="CDA29" s="707"/>
      <c r="CDB29" s="707"/>
      <c r="CDC29" s="707"/>
      <c r="CDD29" s="707"/>
      <c r="CDE29" s="707"/>
      <c r="CDF29" s="707"/>
      <c r="CDG29" s="707"/>
      <c r="CDH29" s="707"/>
      <c r="CDI29" s="707"/>
      <c r="CDJ29" s="707"/>
      <c r="CDK29" s="707"/>
      <c r="CDL29" s="707"/>
      <c r="CDM29" s="707"/>
      <c r="CDN29" s="707"/>
      <c r="CDO29" s="707"/>
      <c r="CDP29" s="707"/>
      <c r="CDQ29" s="707"/>
      <c r="CDR29" s="707"/>
      <c r="CDS29" s="707"/>
      <c r="CDT29" s="707"/>
      <c r="CDU29" s="707"/>
      <c r="CDV29" s="707"/>
      <c r="CDW29" s="707"/>
      <c r="CDX29" s="707"/>
      <c r="CDY29" s="707"/>
      <c r="CDZ29" s="707"/>
      <c r="CEA29" s="707"/>
      <c r="CEB29" s="707"/>
      <c r="CEC29" s="707"/>
      <c r="CED29" s="707"/>
      <c r="CEE29" s="707"/>
      <c r="CEF29" s="707"/>
      <c r="CEG29" s="707"/>
      <c r="CEH29" s="707"/>
      <c r="CEI29" s="707"/>
      <c r="CEJ29" s="707"/>
      <c r="CEK29" s="707"/>
      <c r="CEL29" s="707"/>
      <c r="CEM29" s="707"/>
      <c r="CEN29" s="707"/>
      <c r="CEO29" s="707"/>
      <c r="CEP29" s="707"/>
      <c r="CEQ29" s="707"/>
      <c r="CER29" s="707"/>
      <c r="CES29" s="707"/>
      <c r="CET29" s="707"/>
      <c r="CEU29" s="707"/>
      <c r="CEV29" s="707"/>
      <c r="CEW29" s="707"/>
      <c r="CEX29" s="707"/>
      <c r="CEY29" s="707"/>
      <c r="CEZ29" s="707"/>
      <c r="CFA29" s="707"/>
      <c r="CFB29" s="707"/>
      <c r="CFC29" s="707"/>
      <c r="CFD29" s="707"/>
      <c r="CFE29" s="707"/>
      <c r="CFF29" s="707"/>
      <c r="CFG29" s="707"/>
      <c r="CFH29" s="707"/>
      <c r="CFI29" s="707"/>
      <c r="CFJ29" s="707"/>
      <c r="CFK29" s="707"/>
      <c r="CFL29" s="707"/>
      <c r="CFM29" s="707"/>
      <c r="CFN29" s="707"/>
      <c r="CFO29" s="707"/>
      <c r="CFP29" s="707"/>
      <c r="CFQ29" s="707"/>
      <c r="CFR29" s="707"/>
      <c r="CFS29" s="707"/>
      <c r="CFT29" s="707"/>
      <c r="CFU29" s="707"/>
      <c r="CFV29" s="707"/>
      <c r="CFW29" s="707"/>
      <c r="CFX29" s="707"/>
      <c r="CFY29" s="707"/>
      <c r="CFZ29" s="707"/>
      <c r="CGA29" s="707"/>
      <c r="CGB29" s="707"/>
      <c r="CGC29" s="707"/>
      <c r="CGD29" s="707"/>
      <c r="CGE29" s="707"/>
      <c r="CGF29" s="707"/>
      <c r="CGG29" s="707"/>
      <c r="CGH29" s="707"/>
      <c r="CGI29" s="707"/>
      <c r="CGJ29" s="707"/>
      <c r="CGK29" s="707"/>
      <c r="CGL29" s="707"/>
      <c r="CGM29" s="707"/>
      <c r="CGN29" s="707"/>
      <c r="CGO29" s="707"/>
      <c r="CGP29" s="707"/>
      <c r="CGQ29" s="707"/>
      <c r="CGR29" s="707"/>
      <c r="CGS29" s="707"/>
      <c r="CGT29" s="707"/>
      <c r="CGU29" s="707"/>
      <c r="CGV29" s="707"/>
      <c r="CGW29" s="707"/>
      <c r="CGX29" s="707"/>
      <c r="CGY29" s="707"/>
      <c r="CGZ29" s="707"/>
      <c r="CHA29" s="707"/>
      <c r="CHB29" s="707"/>
      <c r="CHC29" s="707"/>
      <c r="CHD29" s="707"/>
      <c r="CHE29" s="707"/>
      <c r="CHF29" s="707"/>
      <c r="CHG29" s="707"/>
      <c r="CHH29" s="707"/>
      <c r="CHI29" s="707"/>
      <c r="CHJ29" s="707"/>
      <c r="CHK29" s="707"/>
      <c r="CHL29" s="707"/>
      <c r="CHM29" s="707"/>
      <c r="CHN29" s="707"/>
      <c r="CHO29" s="707"/>
      <c r="CHP29" s="707"/>
      <c r="CHQ29" s="707"/>
      <c r="CHR29" s="707"/>
      <c r="CHS29" s="707"/>
      <c r="CHT29" s="707"/>
      <c r="CHU29" s="707"/>
      <c r="CHV29" s="707"/>
      <c r="CHW29" s="707"/>
      <c r="CHX29" s="707"/>
      <c r="CHY29" s="707"/>
      <c r="CHZ29" s="707"/>
      <c r="CIA29" s="707"/>
      <c r="CIB29" s="707"/>
      <c r="CIC29" s="707"/>
      <c r="CID29" s="707"/>
      <c r="CIE29" s="707"/>
      <c r="CIF29" s="707"/>
      <c r="CIG29" s="707"/>
      <c r="CIH29" s="707"/>
      <c r="CII29" s="707"/>
      <c r="CIJ29" s="707"/>
      <c r="CIK29" s="707"/>
      <c r="CIL29" s="707"/>
      <c r="CIM29" s="707"/>
      <c r="CIN29" s="707"/>
      <c r="CIO29" s="707"/>
      <c r="CIP29" s="707"/>
      <c r="CIQ29" s="707"/>
      <c r="CIR29" s="707"/>
      <c r="CIS29" s="707"/>
      <c r="CIT29" s="707"/>
      <c r="CIU29" s="707"/>
      <c r="CIV29" s="707"/>
      <c r="CIW29" s="707"/>
      <c r="CIX29" s="707"/>
      <c r="CIY29" s="707"/>
      <c r="CIZ29" s="707"/>
      <c r="CJA29" s="707"/>
      <c r="CJB29" s="707"/>
      <c r="CJC29" s="707"/>
      <c r="CJD29" s="707"/>
      <c r="CJE29" s="707"/>
      <c r="CJF29" s="707"/>
      <c r="CJG29" s="707"/>
      <c r="CJH29" s="707"/>
      <c r="CJI29" s="707"/>
      <c r="CJJ29" s="707"/>
      <c r="CJK29" s="707"/>
      <c r="CJL29" s="707"/>
      <c r="CJM29" s="707"/>
      <c r="CJN29" s="707"/>
      <c r="CJO29" s="707"/>
      <c r="CJP29" s="707"/>
      <c r="CJQ29" s="707"/>
      <c r="CJR29" s="707"/>
      <c r="CJS29" s="707"/>
      <c r="CJT29" s="707"/>
      <c r="CJU29" s="707"/>
      <c r="CJV29" s="707"/>
      <c r="CJW29" s="707"/>
      <c r="CJX29" s="707"/>
      <c r="CJY29" s="707"/>
      <c r="CJZ29" s="707"/>
      <c r="CKA29" s="707"/>
      <c r="CKB29" s="707"/>
      <c r="CKC29" s="707"/>
      <c r="CKD29" s="707"/>
      <c r="CKE29" s="707"/>
      <c r="CKF29" s="707"/>
      <c r="CKG29" s="707"/>
      <c r="CKH29" s="707"/>
      <c r="CKI29" s="707"/>
      <c r="CKJ29" s="707"/>
      <c r="CKK29" s="707"/>
      <c r="CKL29" s="707"/>
      <c r="CKM29" s="707"/>
      <c r="CKN29" s="707"/>
      <c r="CKO29" s="707"/>
      <c r="CKP29" s="707"/>
      <c r="CKQ29" s="707"/>
      <c r="CKR29" s="707"/>
      <c r="CKS29" s="707"/>
      <c r="CKT29" s="707"/>
      <c r="CKU29" s="707"/>
      <c r="CKV29" s="707"/>
      <c r="CKW29" s="707"/>
      <c r="CKX29" s="707"/>
      <c r="CKY29" s="707"/>
      <c r="CKZ29" s="707"/>
      <c r="CLA29" s="707"/>
      <c r="CLB29" s="707"/>
      <c r="CLC29" s="707"/>
      <c r="CLD29" s="707"/>
      <c r="CLE29" s="707"/>
      <c r="CLF29" s="707"/>
      <c r="CLG29" s="707"/>
      <c r="CLH29" s="707"/>
      <c r="CLI29" s="707"/>
      <c r="CLJ29" s="707"/>
      <c r="CLK29" s="707"/>
      <c r="CLL29" s="707"/>
      <c r="CLM29" s="707"/>
      <c r="CLN29" s="707"/>
      <c r="CLO29" s="707"/>
      <c r="CLP29" s="707"/>
      <c r="CLQ29" s="707"/>
      <c r="CLR29" s="707"/>
      <c r="CLS29" s="707"/>
      <c r="CLT29" s="707"/>
      <c r="CLU29" s="707"/>
      <c r="CLV29" s="707"/>
      <c r="CLW29" s="707"/>
      <c r="CLX29" s="707"/>
      <c r="CLY29" s="707"/>
      <c r="CLZ29" s="707"/>
      <c r="CMA29" s="707"/>
      <c r="CMB29" s="707"/>
      <c r="CMC29" s="707"/>
      <c r="CMD29" s="707"/>
      <c r="CME29" s="707"/>
      <c r="CMF29" s="707"/>
      <c r="CMG29" s="707"/>
      <c r="CMH29" s="707"/>
      <c r="CMI29" s="707"/>
      <c r="CMJ29" s="707"/>
      <c r="CMK29" s="707"/>
      <c r="CML29" s="707"/>
      <c r="CMM29" s="707"/>
      <c r="CMN29" s="707"/>
      <c r="CMO29" s="707"/>
      <c r="CMP29" s="707"/>
      <c r="CMQ29" s="707"/>
      <c r="CMR29" s="707"/>
      <c r="CMS29" s="707"/>
      <c r="CMT29" s="707"/>
      <c r="CMU29" s="707"/>
      <c r="CMV29" s="707"/>
      <c r="CMW29" s="707"/>
      <c r="CMX29" s="707"/>
      <c r="CMY29" s="707"/>
      <c r="CMZ29" s="707"/>
      <c r="CNA29" s="707"/>
      <c r="CNB29" s="707"/>
      <c r="CNC29" s="707"/>
      <c r="CND29" s="707"/>
      <c r="CNE29" s="707"/>
      <c r="CNF29" s="707"/>
      <c r="CNG29" s="707"/>
      <c r="CNH29" s="707"/>
      <c r="CNI29" s="707"/>
      <c r="CNJ29" s="707"/>
      <c r="CNK29" s="707"/>
      <c r="CNL29" s="707"/>
      <c r="CNM29" s="707"/>
      <c r="CNN29" s="707"/>
      <c r="CNO29" s="707"/>
      <c r="CNP29" s="707"/>
      <c r="CNQ29" s="707"/>
      <c r="CNR29" s="707"/>
      <c r="CNS29" s="707"/>
      <c r="CNT29" s="707"/>
      <c r="CNU29" s="707"/>
      <c r="CNV29" s="707"/>
      <c r="CNW29" s="707"/>
      <c r="CNX29" s="707"/>
      <c r="CNY29" s="707"/>
      <c r="CNZ29" s="707"/>
      <c r="COA29" s="707"/>
      <c r="COB29" s="707"/>
      <c r="COC29" s="707"/>
      <c r="COD29" s="707"/>
      <c r="COE29" s="707"/>
      <c r="COF29" s="707"/>
      <c r="COG29" s="707"/>
      <c r="COH29" s="707"/>
      <c r="COI29" s="707"/>
      <c r="COJ29" s="707"/>
      <c r="COK29" s="707"/>
      <c r="COL29" s="707"/>
      <c r="COM29" s="707"/>
      <c r="CON29" s="707"/>
      <c r="COO29" s="707"/>
      <c r="COP29" s="707"/>
      <c r="COQ29" s="707"/>
      <c r="COR29" s="707"/>
      <c r="COS29" s="707"/>
      <c r="COT29" s="707"/>
      <c r="COU29" s="707"/>
      <c r="COV29" s="707"/>
      <c r="COW29" s="707"/>
      <c r="COX29" s="707"/>
      <c r="COY29" s="707"/>
      <c r="COZ29" s="707"/>
      <c r="CPA29" s="707"/>
      <c r="CPB29" s="707"/>
      <c r="CPC29" s="707"/>
      <c r="CPD29" s="707"/>
      <c r="CPE29" s="707"/>
      <c r="CPF29" s="707"/>
      <c r="CPG29" s="707"/>
      <c r="CPH29" s="707"/>
      <c r="CPI29" s="707"/>
      <c r="CPJ29" s="707"/>
      <c r="CPK29" s="707"/>
      <c r="CPL29" s="707"/>
      <c r="CPM29" s="707"/>
      <c r="CPN29" s="707"/>
      <c r="CPO29" s="707"/>
      <c r="CPP29" s="707"/>
      <c r="CPQ29" s="707"/>
      <c r="CPR29" s="707"/>
      <c r="CPS29" s="707"/>
      <c r="CPT29" s="707"/>
      <c r="CPU29" s="707"/>
      <c r="CPV29" s="707"/>
      <c r="CPW29" s="707"/>
      <c r="CPX29" s="707"/>
      <c r="CPY29" s="707"/>
      <c r="CPZ29" s="707"/>
      <c r="CQA29" s="707"/>
      <c r="CQB29" s="707"/>
      <c r="CQC29" s="707"/>
      <c r="CQD29" s="707"/>
      <c r="CQE29" s="707"/>
      <c r="CQF29" s="707"/>
      <c r="CQG29" s="707"/>
      <c r="CQH29" s="707"/>
      <c r="CQI29" s="707"/>
      <c r="CQJ29" s="707"/>
      <c r="CQK29" s="707"/>
      <c r="CQL29" s="707"/>
      <c r="CQM29" s="707"/>
      <c r="CQN29" s="707"/>
      <c r="CQO29" s="707"/>
      <c r="CQP29" s="707"/>
      <c r="CQQ29" s="707"/>
      <c r="CQR29" s="707"/>
      <c r="CQS29" s="707"/>
      <c r="CQT29" s="707"/>
      <c r="CQU29" s="707"/>
      <c r="CQV29" s="707"/>
      <c r="CQW29" s="707"/>
      <c r="CQX29" s="707"/>
      <c r="CQY29" s="707"/>
      <c r="CQZ29" s="707"/>
      <c r="CRA29" s="707"/>
      <c r="CRB29" s="707"/>
      <c r="CRC29" s="707"/>
      <c r="CRD29" s="707"/>
      <c r="CRE29" s="707"/>
      <c r="CRF29" s="707"/>
      <c r="CRG29" s="707"/>
      <c r="CRH29" s="707"/>
      <c r="CRI29" s="707"/>
      <c r="CRJ29" s="707"/>
      <c r="CRK29" s="707"/>
      <c r="CRL29" s="707"/>
      <c r="CRM29" s="707"/>
      <c r="CRN29" s="707"/>
      <c r="CRO29" s="707"/>
      <c r="CRP29" s="707"/>
      <c r="CRQ29" s="707"/>
      <c r="CRR29" s="707"/>
      <c r="CRS29" s="707"/>
      <c r="CRT29" s="707"/>
      <c r="CRU29" s="707"/>
      <c r="CRV29" s="707"/>
      <c r="CRW29" s="707"/>
      <c r="CRX29" s="707"/>
      <c r="CRY29" s="707"/>
      <c r="CRZ29" s="707"/>
      <c r="CSA29" s="707"/>
      <c r="CSB29" s="707"/>
      <c r="CSC29" s="707"/>
      <c r="CSD29" s="707"/>
      <c r="CSE29" s="707"/>
      <c r="CSF29" s="707"/>
      <c r="CSG29" s="707"/>
      <c r="CSH29" s="707"/>
      <c r="CSI29" s="707"/>
      <c r="CSJ29" s="707"/>
      <c r="CSK29" s="707"/>
      <c r="CSL29" s="707"/>
      <c r="CSM29" s="707"/>
      <c r="CSN29" s="707"/>
      <c r="CSO29" s="707"/>
      <c r="CSP29" s="707"/>
      <c r="CSQ29" s="707"/>
      <c r="CSR29" s="707"/>
      <c r="CSS29" s="707"/>
      <c r="CST29" s="707"/>
      <c r="CSU29" s="707"/>
      <c r="CSV29" s="707"/>
      <c r="CSW29" s="707"/>
      <c r="CSX29" s="707"/>
      <c r="CSY29" s="707"/>
      <c r="CSZ29" s="707"/>
      <c r="CTA29" s="707"/>
      <c r="CTB29" s="707"/>
      <c r="CTC29" s="707"/>
      <c r="CTD29" s="707"/>
      <c r="CTE29" s="707"/>
      <c r="CTF29" s="707"/>
      <c r="CTG29" s="707"/>
      <c r="CTH29" s="707"/>
      <c r="CTI29" s="707"/>
      <c r="CTJ29" s="707"/>
      <c r="CTK29" s="707"/>
      <c r="CTL29" s="707"/>
      <c r="CTM29" s="707"/>
      <c r="CTN29" s="707"/>
      <c r="CTO29" s="707"/>
      <c r="CTP29" s="707"/>
      <c r="CTQ29" s="707"/>
      <c r="CTR29" s="707"/>
      <c r="CTS29" s="707"/>
      <c r="CTT29" s="707"/>
      <c r="CTU29" s="707"/>
      <c r="CTV29" s="707"/>
      <c r="CTW29" s="707"/>
      <c r="CTX29" s="707"/>
      <c r="CTY29" s="707"/>
      <c r="CTZ29" s="707"/>
      <c r="CUA29" s="707"/>
      <c r="CUB29" s="707"/>
      <c r="CUC29" s="707"/>
      <c r="CUD29" s="707"/>
      <c r="CUE29" s="707"/>
      <c r="CUF29" s="707"/>
      <c r="CUG29" s="707"/>
      <c r="CUH29" s="707"/>
      <c r="CUI29" s="707"/>
      <c r="CUJ29" s="707"/>
      <c r="CUK29" s="707"/>
      <c r="CUL29" s="707"/>
      <c r="CUM29" s="707"/>
      <c r="CUN29" s="707"/>
      <c r="CUO29" s="707"/>
      <c r="CUP29" s="707"/>
      <c r="CUQ29" s="707"/>
      <c r="CUR29" s="707"/>
      <c r="CUS29" s="707"/>
      <c r="CUT29" s="707"/>
      <c r="CUU29" s="707"/>
      <c r="CUV29" s="707"/>
      <c r="CUW29" s="707"/>
      <c r="CUX29" s="707"/>
      <c r="CUY29" s="707"/>
      <c r="CUZ29" s="707"/>
      <c r="CVA29" s="707"/>
      <c r="CVB29" s="707"/>
      <c r="CVC29" s="707"/>
      <c r="CVD29" s="707"/>
      <c r="CVE29" s="707"/>
      <c r="CVF29" s="707"/>
      <c r="CVG29" s="707"/>
      <c r="CVH29" s="707"/>
      <c r="CVI29" s="707"/>
      <c r="CVJ29" s="707"/>
      <c r="CVK29" s="707"/>
      <c r="CVL29" s="707"/>
      <c r="CVM29" s="707"/>
      <c r="CVN29" s="707"/>
      <c r="CVO29" s="707"/>
      <c r="CVP29" s="707"/>
      <c r="CVQ29" s="707"/>
      <c r="CVR29" s="707"/>
      <c r="CVS29" s="707"/>
      <c r="CVT29" s="707"/>
      <c r="CVU29" s="707"/>
      <c r="CVV29" s="707"/>
      <c r="CVW29" s="707"/>
      <c r="CVX29" s="707"/>
      <c r="CVY29" s="707"/>
      <c r="CVZ29" s="707"/>
      <c r="CWA29" s="707"/>
      <c r="CWB29" s="707"/>
      <c r="CWC29" s="707"/>
      <c r="CWD29" s="707"/>
      <c r="CWE29" s="707"/>
      <c r="CWF29" s="707"/>
      <c r="CWG29" s="707"/>
      <c r="CWH29" s="707"/>
      <c r="CWI29" s="707"/>
      <c r="CWJ29" s="707"/>
      <c r="CWK29" s="707"/>
      <c r="CWL29" s="707"/>
      <c r="CWM29" s="707"/>
      <c r="CWN29" s="707"/>
      <c r="CWO29" s="707"/>
      <c r="CWP29" s="707"/>
      <c r="CWQ29" s="707"/>
      <c r="CWR29" s="707"/>
      <c r="CWS29" s="707"/>
      <c r="CWT29" s="707"/>
      <c r="CWU29" s="707"/>
      <c r="CWV29" s="707"/>
      <c r="CWW29" s="707"/>
      <c r="CWX29" s="707"/>
      <c r="CWY29" s="707"/>
      <c r="CWZ29" s="707"/>
      <c r="CXA29" s="707"/>
      <c r="CXB29" s="707"/>
      <c r="CXC29" s="707"/>
      <c r="CXD29" s="707"/>
      <c r="CXE29" s="707"/>
      <c r="CXF29" s="707"/>
      <c r="CXG29" s="707"/>
      <c r="CXH29" s="707"/>
      <c r="CXI29" s="707"/>
      <c r="CXJ29" s="707"/>
      <c r="CXK29" s="707"/>
      <c r="CXL29" s="707"/>
      <c r="CXM29" s="707"/>
      <c r="CXN29" s="707"/>
      <c r="CXO29" s="707"/>
      <c r="CXP29" s="707"/>
      <c r="CXQ29" s="707"/>
      <c r="CXR29" s="707"/>
      <c r="CXS29" s="707"/>
      <c r="CXT29" s="707"/>
      <c r="CXU29" s="707"/>
      <c r="CXV29" s="707"/>
      <c r="CXW29" s="707"/>
      <c r="CXX29" s="707"/>
      <c r="CXY29" s="707"/>
      <c r="CXZ29" s="707"/>
      <c r="CYA29" s="707"/>
      <c r="CYB29" s="707"/>
      <c r="CYC29" s="707"/>
      <c r="CYD29" s="707"/>
      <c r="CYE29" s="707"/>
      <c r="CYF29" s="707"/>
      <c r="CYG29" s="707"/>
      <c r="CYH29" s="707"/>
      <c r="CYI29" s="707"/>
      <c r="CYJ29" s="707"/>
      <c r="CYK29" s="707"/>
      <c r="CYL29" s="707"/>
      <c r="CYM29" s="707"/>
      <c r="CYN29" s="707"/>
      <c r="CYO29" s="707"/>
      <c r="CYP29" s="707"/>
      <c r="CYQ29" s="707"/>
      <c r="CYR29" s="707"/>
      <c r="CYS29" s="707"/>
      <c r="CYT29" s="707"/>
      <c r="CYU29" s="707"/>
      <c r="CYV29" s="707"/>
      <c r="CYW29" s="707"/>
      <c r="CYX29" s="707"/>
      <c r="CYY29" s="707"/>
      <c r="CYZ29" s="707"/>
      <c r="CZA29" s="707"/>
      <c r="CZB29" s="707"/>
      <c r="CZC29" s="707"/>
      <c r="CZD29" s="707"/>
      <c r="CZE29" s="707"/>
      <c r="CZF29" s="707"/>
      <c r="CZG29" s="707"/>
      <c r="CZH29" s="707"/>
      <c r="CZI29" s="707"/>
      <c r="CZJ29" s="707"/>
      <c r="CZK29" s="707"/>
      <c r="CZL29" s="707"/>
      <c r="CZM29" s="707"/>
      <c r="CZN29" s="707"/>
      <c r="CZO29" s="707"/>
      <c r="CZP29" s="707"/>
      <c r="CZQ29" s="707"/>
      <c r="CZR29" s="707"/>
      <c r="CZS29" s="707"/>
      <c r="CZT29" s="707"/>
      <c r="CZU29" s="707"/>
      <c r="CZV29" s="707"/>
      <c r="CZW29" s="707"/>
      <c r="CZX29" s="707"/>
      <c r="CZY29" s="707"/>
      <c r="CZZ29" s="707"/>
      <c r="DAA29" s="707"/>
      <c r="DAB29" s="707"/>
      <c r="DAC29" s="707"/>
      <c r="DAD29" s="707"/>
      <c r="DAE29" s="707"/>
      <c r="DAF29" s="707"/>
      <c r="DAG29" s="707"/>
      <c r="DAH29" s="707"/>
      <c r="DAI29" s="707"/>
      <c r="DAJ29" s="707"/>
      <c r="DAK29" s="707"/>
      <c r="DAL29" s="707"/>
      <c r="DAM29" s="707"/>
      <c r="DAN29" s="707"/>
      <c r="DAO29" s="707"/>
      <c r="DAP29" s="707"/>
      <c r="DAQ29" s="707"/>
      <c r="DAR29" s="707"/>
      <c r="DAS29" s="707"/>
      <c r="DAT29" s="707"/>
      <c r="DAU29" s="707"/>
      <c r="DAV29" s="707"/>
      <c r="DAW29" s="707"/>
      <c r="DAX29" s="707"/>
      <c r="DAY29" s="707"/>
      <c r="DAZ29" s="707"/>
      <c r="DBA29" s="707"/>
      <c r="DBB29" s="707"/>
      <c r="DBC29" s="707"/>
      <c r="DBD29" s="707"/>
      <c r="DBE29" s="707"/>
      <c r="DBF29" s="707"/>
      <c r="DBG29" s="707"/>
      <c r="DBH29" s="707"/>
      <c r="DBI29" s="707"/>
      <c r="DBJ29" s="707"/>
      <c r="DBK29" s="707"/>
      <c r="DBL29" s="707"/>
      <c r="DBM29" s="707"/>
      <c r="DBN29" s="707"/>
      <c r="DBO29" s="707"/>
      <c r="DBP29" s="707"/>
      <c r="DBQ29" s="707"/>
      <c r="DBR29" s="707"/>
      <c r="DBS29" s="707"/>
      <c r="DBT29" s="707"/>
      <c r="DBU29" s="707"/>
      <c r="DBV29" s="707"/>
      <c r="DBW29" s="707"/>
      <c r="DBX29" s="707"/>
      <c r="DBY29" s="707"/>
      <c r="DBZ29" s="707"/>
      <c r="DCA29" s="707"/>
      <c r="DCB29" s="707"/>
      <c r="DCC29" s="707"/>
      <c r="DCD29" s="707"/>
      <c r="DCE29" s="707"/>
      <c r="DCF29" s="707"/>
      <c r="DCG29" s="707"/>
      <c r="DCH29" s="707"/>
      <c r="DCI29" s="707"/>
      <c r="DCJ29" s="707"/>
      <c r="DCK29" s="707"/>
      <c r="DCL29" s="707"/>
      <c r="DCM29" s="707"/>
      <c r="DCN29" s="707"/>
      <c r="DCO29" s="707"/>
      <c r="DCP29" s="707"/>
      <c r="DCQ29" s="707"/>
      <c r="DCR29" s="707"/>
      <c r="DCS29" s="707"/>
      <c r="DCT29" s="707"/>
      <c r="DCU29" s="707"/>
      <c r="DCV29" s="707"/>
      <c r="DCW29" s="707"/>
      <c r="DCX29" s="707"/>
      <c r="DCY29" s="707"/>
      <c r="DCZ29" s="707"/>
      <c r="DDA29" s="707"/>
      <c r="DDB29" s="707"/>
      <c r="DDC29" s="707"/>
      <c r="DDD29" s="707"/>
      <c r="DDE29" s="707"/>
      <c r="DDF29" s="707"/>
      <c r="DDG29" s="707"/>
      <c r="DDH29" s="707"/>
      <c r="DDI29" s="707"/>
      <c r="DDJ29" s="707"/>
      <c r="DDK29" s="707"/>
      <c r="DDL29" s="707"/>
      <c r="DDM29" s="707"/>
      <c r="DDN29" s="707"/>
      <c r="DDO29" s="707"/>
      <c r="DDP29" s="707"/>
      <c r="DDQ29" s="707"/>
      <c r="DDR29" s="707"/>
      <c r="DDS29" s="707"/>
      <c r="DDT29" s="707"/>
      <c r="DDU29" s="707"/>
      <c r="DDV29" s="707"/>
      <c r="DDW29" s="707"/>
      <c r="DDX29" s="707"/>
      <c r="DDY29" s="707"/>
      <c r="DDZ29" s="707"/>
      <c r="DEA29" s="707"/>
      <c r="DEB29" s="707"/>
      <c r="DEC29" s="707"/>
      <c r="DED29" s="707"/>
      <c r="DEE29" s="707"/>
      <c r="DEF29" s="707"/>
      <c r="DEG29" s="707"/>
      <c r="DEH29" s="707"/>
      <c r="DEI29" s="707"/>
      <c r="DEJ29" s="707"/>
      <c r="DEK29" s="707"/>
      <c r="DEL29" s="707"/>
      <c r="DEM29" s="707"/>
      <c r="DEN29" s="707"/>
      <c r="DEO29" s="707"/>
      <c r="DEP29" s="707"/>
      <c r="DEQ29" s="707"/>
      <c r="DER29" s="707"/>
      <c r="DES29" s="707"/>
      <c r="DET29" s="707"/>
      <c r="DEU29" s="707"/>
      <c r="DEV29" s="707"/>
      <c r="DEW29" s="707"/>
      <c r="DEX29" s="707"/>
      <c r="DEY29" s="707"/>
      <c r="DEZ29" s="707"/>
      <c r="DFA29" s="707"/>
      <c r="DFB29" s="707"/>
      <c r="DFC29" s="707"/>
      <c r="DFD29" s="707"/>
      <c r="DFE29" s="707"/>
      <c r="DFF29" s="707"/>
      <c r="DFG29" s="707"/>
      <c r="DFH29" s="707"/>
      <c r="DFI29" s="707"/>
      <c r="DFJ29" s="707"/>
      <c r="DFK29" s="707"/>
      <c r="DFL29" s="707"/>
      <c r="DFM29" s="707"/>
      <c r="DFN29" s="707"/>
      <c r="DFO29" s="707"/>
      <c r="DFP29" s="707"/>
      <c r="DFQ29" s="707"/>
      <c r="DFR29" s="707"/>
      <c r="DFS29" s="707"/>
      <c r="DFT29" s="707"/>
      <c r="DFU29" s="707"/>
      <c r="DFV29" s="707"/>
      <c r="DFW29" s="707"/>
      <c r="DFX29" s="707"/>
      <c r="DFY29" s="707"/>
      <c r="DFZ29" s="707"/>
      <c r="DGA29" s="707"/>
      <c r="DGB29" s="707"/>
      <c r="DGC29" s="707"/>
      <c r="DGD29" s="707"/>
      <c r="DGE29" s="707"/>
      <c r="DGF29" s="707"/>
      <c r="DGG29" s="707"/>
      <c r="DGH29" s="707"/>
      <c r="DGI29" s="707"/>
      <c r="DGJ29" s="707"/>
      <c r="DGK29" s="707"/>
      <c r="DGL29" s="707"/>
      <c r="DGM29" s="707"/>
      <c r="DGN29" s="707"/>
      <c r="DGO29" s="707"/>
      <c r="DGP29" s="707"/>
      <c r="DGQ29" s="707"/>
      <c r="DGR29" s="707"/>
      <c r="DGS29" s="707"/>
      <c r="DGT29" s="707"/>
      <c r="DGU29" s="707"/>
      <c r="DGV29" s="707"/>
      <c r="DGW29" s="707"/>
      <c r="DGX29" s="707"/>
      <c r="DGY29" s="707"/>
      <c r="DGZ29" s="707"/>
      <c r="DHA29" s="707"/>
      <c r="DHB29" s="707"/>
      <c r="DHC29" s="707"/>
      <c r="DHD29" s="707"/>
      <c r="DHE29" s="707"/>
      <c r="DHF29" s="707"/>
      <c r="DHG29" s="707"/>
      <c r="DHH29" s="707"/>
      <c r="DHI29" s="707"/>
      <c r="DHJ29" s="707"/>
      <c r="DHK29" s="707"/>
      <c r="DHL29" s="707"/>
      <c r="DHM29" s="707"/>
      <c r="DHN29" s="707"/>
      <c r="DHO29" s="707"/>
      <c r="DHP29" s="707"/>
      <c r="DHQ29" s="707"/>
      <c r="DHR29" s="707"/>
      <c r="DHS29" s="707"/>
      <c r="DHT29" s="707"/>
      <c r="DHU29" s="707"/>
      <c r="DHV29" s="707"/>
      <c r="DHW29" s="707"/>
      <c r="DHX29" s="707"/>
      <c r="DHY29" s="707"/>
      <c r="DHZ29" s="707"/>
      <c r="DIA29" s="707"/>
      <c r="DIB29" s="707"/>
      <c r="DIC29" s="707"/>
      <c r="DID29" s="707"/>
      <c r="DIE29" s="707"/>
      <c r="DIF29" s="707"/>
      <c r="DIG29" s="707"/>
      <c r="DIH29" s="707"/>
      <c r="DII29" s="707"/>
      <c r="DIJ29" s="707"/>
      <c r="DIK29" s="707"/>
      <c r="DIL29" s="707"/>
      <c r="DIM29" s="707"/>
      <c r="DIN29" s="707"/>
      <c r="DIO29" s="707"/>
      <c r="DIP29" s="707"/>
      <c r="DIQ29" s="707"/>
      <c r="DIR29" s="707"/>
      <c r="DIS29" s="707"/>
      <c r="DIT29" s="707"/>
      <c r="DIU29" s="707"/>
      <c r="DIV29" s="707"/>
      <c r="DIW29" s="707"/>
      <c r="DIX29" s="707"/>
      <c r="DIY29" s="707"/>
      <c r="DIZ29" s="707"/>
      <c r="DJA29" s="707"/>
      <c r="DJB29" s="707"/>
      <c r="DJC29" s="707"/>
      <c r="DJD29" s="707"/>
      <c r="DJE29" s="707"/>
      <c r="DJF29" s="707"/>
      <c r="DJG29" s="707"/>
      <c r="DJH29" s="707"/>
      <c r="DJI29" s="707"/>
      <c r="DJJ29" s="707"/>
      <c r="DJK29" s="707"/>
      <c r="DJL29" s="707"/>
      <c r="DJM29" s="707"/>
      <c r="DJN29" s="707"/>
      <c r="DJO29" s="707"/>
      <c r="DJP29" s="707"/>
      <c r="DJQ29" s="707"/>
      <c r="DJR29" s="707"/>
      <c r="DJS29" s="707"/>
      <c r="DJT29" s="707"/>
      <c r="DJU29" s="707"/>
      <c r="DJV29" s="707"/>
      <c r="DJW29" s="707"/>
      <c r="DJX29" s="707"/>
      <c r="DJY29" s="707"/>
      <c r="DJZ29" s="707"/>
      <c r="DKA29" s="707"/>
      <c r="DKB29" s="707"/>
      <c r="DKC29" s="707"/>
      <c r="DKD29" s="707"/>
      <c r="DKE29" s="707"/>
      <c r="DKF29" s="707"/>
      <c r="DKG29" s="707"/>
      <c r="DKH29" s="707"/>
      <c r="DKI29" s="707"/>
      <c r="DKJ29" s="707"/>
      <c r="DKK29" s="707"/>
      <c r="DKL29" s="707"/>
      <c r="DKM29" s="707"/>
      <c r="DKN29" s="707"/>
      <c r="DKO29" s="707"/>
      <c r="DKP29" s="707"/>
      <c r="DKQ29" s="707"/>
      <c r="DKR29" s="707"/>
      <c r="DKS29" s="707"/>
      <c r="DKT29" s="707"/>
      <c r="DKU29" s="707"/>
      <c r="DKV29" s="707"/>
      <c r="DKW29" s="707"/>
      <c r="DKX29" s="707"/>
      <c r="DKY29" s="707"/>
      <c r="DKZ29" s="707"/>
      <c r="DLA29" s="707"/>
      <c r="DLB29" s="707"/>
      <c r="DLC29" s="707"/>
      <c r="DLD29" s="707"/>
      <c r="DLE29" s="707"/>
      <c r="DLF29" s="707"/>
      <c r="DLG29" s="707"/>
      <c r="DLH29" s="707"/>
      <c r="DLI29" s="707"/>
      <c r="DLJ29" s="707"/>
      <c r="DLK29" s="707"/>
      <c r="DLL29" s="707"/>
      <c r="DLM29" s="707"/>
      <c r="DLN29" s="707"/>
      <c r="DLO29" s="707"/>
      <c r="DLP29" s="707"/>
      <c r="DLQ29" s="707"/>
      <c r="DLR29" s="707"/>
      <c r="DLS29" s="707"/>
      <c r="DLT29" s="707"/>
      <c r="DLU29" s="707"/>
      <c r="DLV29" s="707"/>
      <c r="DLW29" s="707"/>
      <c r="DLX29" s="707"/>
      <c r="DLY29" s="707"/>
      <c r="DLZ29" s="707"/>
      <c r="DMA29" s="707"/>
      <c r="DMB29" s="707"/>
      <c r="DMC29" s="707"/>
      <c r="DMD29" s="707"/>
      <c r="DME29" s="707"/>
      <c r="DMF29" s="707"/>
      <c r="DMG29" s="707"/>
      <c r="DMH29" s="707"/>
      <c r="DMI29" s="707"/>
      <c r="DMJ29" s="707"/>
      <c r="DMK29" s="707"/>
      <c r="DML29" s="707"/>
      <c r="DMM29" s="707"/>
      <c r="DMN29" s="707"/>
      <c r="DMO29" s="707"/>
      <c r="DMP29" s="707"/>
      <c r="DMQ29" s="707"/>
      <c r="DMR29" s="707"/>
      <c r="DMS29" s="707"/>
      <c r="DMT29" s="707"/>
      <c r="DMU29" s="707"/>
      <c r="DMV29" s="707"/>
      <c r="DMW29" s="707"/>
      <c r="DMX29" s="707"/>
      <c r="DMY29" s="707"/>
      <c r="DMZ29" s="707"/>
      <c r="DNA29" s="707"/>
      <c r="DNB29" s="707"/>
      <c r="DNC29" s="707"/>
      <c r="DND29" s="707"/>
      <c r="DNE29" s="707"/>
      <c r="DNF29" s="707"/>
      <c r="DNG29" s="707"/>
      <c r="DNH29" s="707"/>
      <c r="DNI29" s="707"/>
      <c r="DNJ29" s="707"/>
      <c r="DNK29" s="707"/>
      <c r="DNL29" s="707"/>
      <c r="DNM29" s="707"/>
      <c r="DNN29" s="707"/>
      <c r="DNO29" s="707"/>
      <c r="DNP29" s="707"/>
      <c r="DNQ29" s="707"/>
      <c r="DNR29" s="707"/>
      <c r="DNS29" s="707"/>
      <c r="DNT29" s="707"/>
      <c r="DNU29" s="707"/>
      <c r="DNV29" s="707"/>
      <c r="DNW29" s="707"/>
      <c r="DNX29" s="707"/>
      <c r="DNY29" s="707"/>
      <c r="DNZ29" s="707"/>
      <c r="DOA29" s="707"/>
      <c r="DOB29" s="707"/>
      <c r="DOC29" s="707"/>
      <c r="DOD29" s="707"/>
      <c r="DOE29" s="707"/>
      <c r="DOF29" s="707"/>
      <c r="DOG29" s="707"/>
      <c r="DOH29" s="707"/>
      <c r="DOI29" s="707"/>
      <c r="DOJ29" s="707"/>
      <c r="DOK29" s="707"/>
      <c r="DOL29" s="707"/>
      <c r="DOM29" s="707"/>
      <c r="DON29" s="707"/>
      <c r="DOO29" s="707"/>
      <c r="DOP29" s="707"/>
      <c r="DOQ29" s="707"/>
      <c r="DOR29" s="707"/>
      <c r="DOS29" s="707"/>
      <c r="DOT29" s="707"/>
      <c r="DOU29" s="707"/>
      <c r="DOV29" s="707"/>
      <c r="DOW29" s="707"/>
      <c r="DOX29" s="707"/>
      <c r="DOY29" s="707"/>
      <c r="DOZ29" s="707"/>
      <c r="DPA29" s="707"/>
      <c r="DPB29" s="707"/>
      <c r="DPC29" s="707"/>
      <c r="DPD29" s="707"/>
      <c r="DPE29" s="707"/>
      <c r="DPF29" s="707"/>
      <c r="DPG29" s="707"/>
      <c r="DPH29" s="707"/>
      <c r="DPI29" s="707"/>
      <c r="DPJ29" s="707"/>
      <c r="DPK29" s="707"/>
      <c r="DPL29" s="707"/>
      <c r="DPM29" s="707"/>
      <c r="DPN29" s="707"/>
      <c r="DPO29" s="707"/>
      <c r="DPP29" s="707"/>
      <c r="DPQ29" s="707"/>
      <c r="DPR29" s="707"/>
      <c r="DPS29" s="707"/>
      <c r="DPT29" s="707"/>
      <c r="DPU29" s="707"/>
      <c r="DPV29" s="707"/>
      <c r="DPW29" s="707"/>
      <c r="DPX29" s="707"/>
      <c r="DPY29" s="707"/>
      <c r="DPZ29" s="707"/>
      <c r="DQA29" s="707"/>
      <c r="DQB29" s="707"/>
      <c r="DQC29" s="707"/>
      <c r="DQD29" s="707"/>
      <c r="DQE29" s="707"/>
      <c r="DQF29" s="707"/>
      <c r="DQG29" s="707"/>
      <c r="DQH29" s="707"/>
      <c r="DQI29" s="707"/>
      <c r="DQJ29" s="707"/>
      <c r="DQK29" s="707"/>
      <c r="DQL29" s="707"/>
      <c r="DQM29" s="707"/>
      <c r="DQN29" s="707"/>
      <c r="DQO29" s="707"/>
      <c r="DQP29" s="707"/>
      <c r="DQQ29" s="707"/>
      <c r="DQR29" s="707"/>
      <c r="DQS29" s="707"/>
      <c r="DQT29" s="707"/>
      <c r="DQU29" s="707"/>
      <c r="DQV29" s="707"/>
      <c r="DQW29" s="707"/>
      <c r="DQX29" s="707"/>
      <c r="DQY29" s="707"/>
      <c r="DQZ29" s="707"/>
      <c r="DRA29" s="707"/>
      <c r="DRB29" s="707"/>
      <c r="DRC29" s="707"/>
      <c r="DRD29" s="707"/>
      <c r="DRE29" s="707"/>
      <c r="DRF29" s="707"/>
      <c r="DRG29" s="707"/>
      <c r="DRH29" s="707"/>
      <c r="DRI29" s="707"/>
      <c r="DRJ29" s="707"/>
      <c r="DRK29" s="707"/>
      <c r="DRL29" s="707"/>
      <c r="DRM29" s="707"/>
      <c r="DRN29" s="707"/>
      <c r="DRO29" s="707"/>
      <c r="DRP29" s="707"/>
      <c r="DRQ29" s="707"/>
      <c r="DRR29" s="707"/>
      <c r="DRS29" s="707"/>
      <c r="DRT29" s="707"/>
      <c r="DRU29" s="707"/>
      <c r="DRV29" s="707"/>
      <c r="DRW29" s="707"/>
      <c r="DRX29" s="707"/>
      <c r="DRY29" s="707"/>
      <c r="DRZ29" s="707"/>
      <c r="DSA29" s="707"/>
      <c r="DSB29" s="707"/>
      <c r="DSC29" s="707"/>
      <c r="DSD29" s="707"/>
      <c r="DSE29" s="707"/>
      <c r="DSF29" s="707"/>
      <c r="DSG29" s="707"/>
      <c r="DSH29" s="707"/>
      <c r="DSI29" s="707"/>
      <c r="DSJ29" s="707"/>
      <c r="DSK29" s="707"/>
      <c r="DSL29" s="707"/>
      <c r="DSM29" s="707"/>
      <c r="DSN29" s="707"/>
      <c r="DSO29" s="707"/>
      <c r="DSP29" s="707"/>
      <c r="DSQ29" s="707"/>
      <c r="DSR29" s="707"/>
      <c r="DSS29" s="707"/>
      <c r="DST29" s="707"/>
      <c r="DSU29" s="707"/>
      <c r="DSV29" s="707"/>
      <c r="DSW29" s="707"/>
      <c r="DSX29" s="707"/>
      <c r="DSY29" s="707"/>
      <c r="DSZ29" s="707"/>
      <c r="DTA29" s="707"/>
      <c r="DTB29" s="707"/>
      <c r="DTC29" s="707"/>
      <c r="DTD29" s="707"/>
      <c r="DTE29" s="707"/>
      <c r="DTF29" s="707"/>
      <c r="DTG29" s="707"/>
      <c r="DTH29" s="707"/>
      <c r="DTI29" s="707"/>
      <c r="DTJ29" s="707"/>
      <c r="DTK29" s="707"/>
      <c r="DTL29" s="707"/>
      <c r="DTM29" s="707"/>
      <c r="DTN29" s="707"/>
      <c r="DTO29" s="707"/>
      <c r="DTP29" s="707"/>
      <c r="DTQ29" s="707"/>
      <c r="DTR29" s="707"/>
      <c r="DTS29" s="707"/>
      <c r="DTT29" s="707"/>
      <c r="DTU29" s="707"/>
      <c r="DTV29" s="707"/>
      <c r="DTW29" s="707"/>
      <c r="DTX29" s="707"/>
      <c r="DTY29" s="707"/>
      <c r="DTZ29" s="707"/>
      <c r="DUA29" s="707"/>
      <c r="DUB29" s="707"/>
      <c r="DUC29" s="707"/>
      <c r="DUD29" s="707"/>
      <c r="DUE29" s="707"/>
      <c r="DUF29" s="707"/>
      <c r="DUG29" s="707"/>
      <c r="DUH29" s="707"/>
      <c r="DUI29" s="707"/>
      <c r="DUJ29" s="707"/>
      <c r="DUK29" s="707"/>
      <c r="DUL29" s="707"/>
      <c r="DUM29" s="707"/>
      <c r="DUN29" s="707"/>
      <c r="DUO29" s="707"/>
      <c r="DUP29" s="707"/>
      <c r="DUQ29" s="707"/>
      <c r="DUR29" s="707"/>
      <c r="DUS29" s="707"/>
      <c r="DUT29" s="707"/>
      <c r="DUU29" s="707"/>
      <c r="DUV29" s="707"/>
      <c r="DUW29" s="707"/>
      <c r="DUX29" s="707"/>
      <c r="DUY29" s="707"/>
      <c r="DUZ29" s="707"/>
      <c r="DVA29" s="707"/>
      <c r="DVB29" s="707"/>
      <c r="DVC29" s="707"/>
      <c r="DVD29" s="707"/>
      <c r="DVE29" s="707"/>
      <c r="DVF29" s="707"/>
      <c r="DVG29" s="707"/>
      <c r="DVH29" s="707"/>
      <c r="DVI29" s="707"/>
      <c r="DVJ29" s="707"/>
      <c r="DVK29" s="707"/>
      <c r="DVL29" s="707"/>
      <c r="DVM29" s="707"/>
      <c r="DVN29" s="707"/>
      <c r="DVO29" s="707"/>
      <c r="DVP29" s="707"/>
      <c r="DVQ29" s="707"/>
      <c r="DVR29" s="707"/>
      <c r="DVS29" s="707"/>
      <c r="DVT29" s="707"/>
      <c r="DVU29" s="707"/>
      <c r="DVV29" s="707"/>
      <c r="DVW29" s="707"/>
      <c r="DVX29" s="707"/>
      <c r="DVY29" s="707"/>
      <c r="DVZ29" s="707"/>
      <c r="DWA29" s="707"/>
      <c r="DWB29" s="707"/>
      <c r="DWC29" s="707"/>
      <c r="DWD29" s="707"/>
      <c r="DWE29" s="707"/>
      <c r="DWF29" s="707"/>
      <c r="DWG29" s="707"/>
      <c r="DWH29" s="707"/>
      <c r="DWI29" s="707"/>
      <c r="DWJ29" s="707"/>
      <c r="DWK29" s="707"/>
      <c r="DWL29" s="707"/>
      <c r="DWM29" s="707"/>
      <c r="DWN29" s="707"/>
      <c r="DWO29" s="707"/>
      <c r="DWP29" s="707"/>
      <c r="DWQ29" s="707"/>
      <c r="DWR29" s="707"/>
      <c r="DWS29" s="707"/>
      <c r="DWT29" s="707"/>
      <c r="DWU29" s="707"/>
      <c r="DWV29" s="707"/>
      <c r="DWW29" s="707"/>
      <c r="DWX29" s="707"/>
      <c r="DWY29" s="707"/>
      <c r="DWZ29" s="707"/>
      <c r="DXA29" s="707"/>
      <c r="DXB29" s="707"/>
      <c r="DXC29" s="707"/>
      <c r="DXD29" s="707"/>
      <c r="DXE29" s="707"/>
      <c r="DXF29" s="707"/>
      <c r="DXG29" s="707"/>
      <c r="DXH29" s="707"/>
      <c r="DXI29" s="707"/>
      <c r="DXJ29" s="707"/>
      <c r="DXK29" s="707"/>
      <c r="DXL29" s="707"/>
      <c r="DXM29" s="707"/>
      <c r="DXN29" s="707"/>
      <c r="DXO29" s="707"/>
      <c r="DXP29" s="707"/>
      <c r="DXQ29" s="707"/>
      <c r="DXR29" s="707"/>
      <c r="DXS29" s="707"/>
      <c r="DXT29" s="707"/>
      <c r="DXU29" s="707"/>
      <c r="DXV29" s="707"/>
      <c r="DXW29" s="707"/>
      <c r="DXX29" s="707"/>
      <c r="DXY29" s="707"/>
      <c r="DXZ29" s="707"/>
      <c r="DYA29" s="707"/>
      <c r="DYB29" s="707"/>
      <c r="DYC29" s="707"/>
      <c r="DYD29" s="707"/>
      <c r="DYE29" s="707"/>
      <c r="DYF29" s="707"/>
      <c r="DYG29" s="707"/>
      <c r="DYH29" s="707"/>
      <c r="DYI29" s="707"/>
      <c r="DYJ29" s="707"/>
      <c r="DYK29" s="707"/>
      <c r="DYL29" s="707"/>
      <c r="DYM29" s="707"/>
      <c r="DYN29" s="707"/>
      <c r="DYO29" s="707"/>
      <c r="DYP29" s="707"/>
      <c r="DYQ29" s="707"/>
      <c r="DYR29" s="707"/>
      <c r="DYS29" s="707"/>
      <c r="DYT29" s="707"/>
      <c r="DYU29" s="707"/>
      <c r="DYV29" s="707"/>
      <c r="DYW29" s="707"/>
      <c r="DYX29" s="707"/>
      <c r="DYY29" s="707"/>
      <c r="DYZ29" s="707"/>
      <c r="DZA29" s="707"/>
      <c r="DZB29" s="707"/>
      <c r="DZC29" s="707"/>
      <c r="DZD29" s="707"/>
      <c r="DZE29" s="707"/>
      <c r="DZF29" s="707"/>
      <c r="DZG29" s="707"/>
      <c r="DZH29" s="707"/>
      <c r="DZI29" s="707"/>
      <c r="DZJ29" s="707"/>
      <c r="DZK29" s="707"/>
      <c r="DZL29" s="707"/>
      <c r="DZM29" s="707"/>
      <c r="DZN29" s="707"/>
      <c r="DZO29" s="707"/>
      <c r="DZP29" s="707"/>
      <c r="DZQ29" s="707"/>
      <c r="DZR29" s="707"/>
      <c r="DZS29" s="707"/>
      <c r="DZT29" s="707"/>
      <c r="DZU29" s="707"/>
      <c r="DZV29" s="707"/>
      <c r="DZW29" s="707"/>
      <c r="DZX29" s="707"/>
      <c r="DZY29" s="707"/>
      <c r="DZZ29" s="707"/>
      <c r="EAA29" s="707"/>
      <c r="EAB29" s="707"/>
      <c r="EAC29" s="707"/>
      <c r="EAD29" s="707"/>
      <c r="EAE29" s="707"/>
      <c r="EAF29" s="707"/>
      <c r="EAG29" s="707"/>
      <c r="EAH29" s="707"/>
      <c r="EAI29" s="707"/>
      <c r="EAJ29" s="707"/>
      <c r="EAK29" s="707"/>
      <c r="EAL29" s="707"/>
      <c r="EAM29" s="707"/>
      <c r="EAN29" s="707"/>
      <c r="EAO29" s="707"/>
      <c r="EAP29" s="707"/>
      <c r="EAQ29" s="707"/>
      <c r="EAR29" s="707"/>
      <c r="EAS29" s="707"/>
      <c r="EAT29" s="707"/>
      <c r="EAU29" s="707"/>
      <c r="EAV29" s="707"/>
      <c r="EAW29" s="707"/>
      <c r="EAX29" s="707"/>
      <c r="EAY29" s="707"/>
      <c r="EAZ29" s="707"/>
      <c r="EBA29" s="707"/>
      <c r="EBB29" s="707"/>
      <c r="EBC29" s="707"/>
      <c r="EBD29" s="707"/>
      <c r="EBE29" s="707"/>
      <c r="EBF29" s="707"/>
      <c r="EBG29" s="707"/>
      <c r="EBH29" s="707"/>
      <c r="EBI29" s="707"/>
      <c r="EBJ29" s="707"/>
      <c r="EBK29" s="707"/>
      <c r="EBL29" s="707"/>
      <c r="EBM29" s="707"/>
      <c r="EBN29" s="707"/>
      <c r="EBO29" s="707"/>
      <c r="EBP29" s="707"/>
      <c r="EBQ29" s="707"/>
      <c r="EBR29" s="707"/>
      <c r="EBS29" s="707"/>
      <c r="EBT29" s="707"/>
      <c r="EBU29" s="707"/>
      <c r="EBV29" s="707"/>
      <c r="EBW29" s="707"/>
      <c r="EBX29" s="707"/>
      <c r="EBY29" s="707"/>
      <c r="EBZ29" s="707"/>
      <c r="ECA29" s="707"/>
      <c r="ECB29" s="707"/>
      <c r="ECC29" s="707"/>
      <c r="ECD29" s="707"/>
      <c r="ECE29" s="707"/>
      <c r="ECF29" s="707"/>
      <c r="ECG29" s="707"/>
      <c r="ECH29" s="707"/>
      <c r="ECI29" s="707"/>
      <c r="ECJ29" s="707"/>
      <c r="ECK29" s="707"/>
      <c r="ECL29" s="707"/>
      <c r="ECM29" s="707"/>
      <c r="ECN29" s="707"/>
      <c r="ECO29" s="707"/>
      <c r="ECP29" s="707"/>
      <c r="ECQ29" s="707"/>
      <c r="ECR29" s="707"/>
      <c r="ECS29" s="707"/>
      <c r="ECT29" s="707"/>
      <c r="ECU29" s="707"/>
      <c r="ECV29" s="707"/>
      <c r="ECW29" s="707"/>
      <c r="ECX29" s="707"/>
      <c r="ECY29" s="707"/>
      <c r="ECZ29" s="707"/>
      <c r="EDA29" s="707"/>
      <c r="EDB29" s="707"/>
      <c r="EDC29" s="707"/>
      <c r="EDD29" s="707"/>
      <c r="EDE29" s="707"/>
      <c r="EDF29" s="707"/>
      <c r="EDG29" s="707"/>
      <c r="EDH29" s="707"/>
      <c r="EDI29" s="707"/>
      <c r="EDJ29" s="707"/>
      <c r="EDK29" s="707"/>
      <c r="EDL29" s="707"/>
      <c r="EDM29" s="707"/>
      <c r="EDN29" s="707"/>
      <c r="EDO29" s="707"/>
      <c r="EDP29" s="707"/>
      <c r="EDQ29" s="707"/>
      <c r="EDR29" s="707"/>
      <c r="EDS29" s="707"/>
      <c r="EDT29" s="707"/>
      <c r="EDU29" s="707"/>
      <c r="EDV29" s="707"/>
      <c r="EDW29" s="707"/>
      <c r="EDX29" s="707"/>
      <c r="EDY29" s="707"/>
      <c r="EDZ29" s="707"/>
      <c r="EEA29" s="707"/>
      <c r="EEB29" s="707"/>
      <c r="EEC29" s="707"/>
      <c r="EED29" s="707"/>
      <c r="EEE29" s="707"/>
      <c r="EEF29" s="707"/>
      <c r="EEG29" s="707"/>
      <c r="EEH29" s="707"/>
      <c r="EEI29" s="707"/>
      <c r="EEJ29" s="707"/>
      <c r="EEK29" s="707"/>
      <c r="EEL29" s="707"/>
      <c r="EEM29" s="707"/>
      <c r="EEN29" s="707"/>
      <c r="EEO29" s="707"/>
      <c r="EEP29" s="707"/>
      <c r="EEQ29" s="707"/>
      <c r="EER29" s="707"/>
      <c r="EES29" s="707"/>
      <c r="EET29" s="707"/>
      <c r="EEU29" s="707"/>
      <c r="EEV29" s="707"/>
      <c r="EEW29" s="707"/>
      <c r="EEX29" s="707"/>
      <c r="EEY29" s="707"/>
      <c r="EEZ29" s="707"/>
      <c r="EFA29" s="707"/>
      <c r="EFB29" s="707"/>
      <c r="EFC29" s="707"/>
      <c r="EFD29" s="707"/>
      <c r="EFE29" s="707"/>
      <c r="EFF29" s="707"/>
      <c r="EFG29" s="707"/>
      <c r="EFH29" s="707"/>
      <c r="EFI29" s="707"/>
      <c r="EFJ29" s="707"/>
      <c r="EFK29" s="707"/>
      <c r="EFL29" s="707"/>
      <c r="EFM29" s="707"/>
      <c r="EFN29" s="707"/>
      <c r="EFO29" s="707"/>
      <c r="EFP29" s="707"/>
      <c r="EFQ29" s="707"/>
      <c r="EFR29" s="707"/>
      <c r="EFS29" s="707"/>
      <c r="EFT29" s="707"/>
      <c r="EFU29" s="707"/>
      <c r="EFV29" s="707"/>
      <c r="EFW29" s="707"/>
      <c r="EFX29" s="707"/>
      <c r="EFY29" s="707"/>
      <c r="EFZ29" s="707"/>
      <c r="EGA29" s="707"/>
      <c r="EGB29" s="707"/>
      <c r="EGC29" s="707"/>
      <c r="EGD29" s="707"/>
      <c r="EGE29" s="707"/>
      <c r="EGF29" s="707"/>
      <c r="EGG29" s="707"/>
      <c r="EGH29" s="707"/>
      <c r="EGI29" s="707"/>
      <c r="EGJ29" s="707"/>
      <c r="EGK29" s="707"/>
      <c r="EGL29" s="707"/>
      <c r="EGM29" s="707"/>
      <c r="EGN29" s="707"/>
      <c r="EGO29" s="707"/>
      <c r="EGP29" s="707"/>
      <c r="EGQ29" s="707"/>
      <c r="EGR29" s="707"/>
      <c r="EGS29" s="707"/>
      <c r="EGT29" s="707"/>
      <c r="EGU29" s="707"/>
      <c r="EGV29" s="707"/>
      <c r="EGW29" s="707"/>
      <c r="EGX29" s="707"/>
      <c r="EGY29" s="707"/>
      <c r="EGZ29" s="707"/>
      <c r="EHA29" s="707"/>
      <c r="EHB29" s="707"/>
      <c r="EHC29" s="707"/>
      <c r="EHD29" s="707"/>
      <c r="EHE29" s="707"/>
      <c r="EHF29" s="707"/>
      <c r="EHG29" s="707"/>
      <c r="EHH29" s="707"/>
      <c r="EHI29" s="707"/>
      <c r="EHJ29" s="707"/>
      <c r="EHK29" s="707"/>
      <c r="EHL29" s="707"/>
      <c r="EHM29" s="707"/>
      <c r="EHN29" s="707"/>
      <c r="EHO29" s="707"/>
      <c r="EHP29" s="707"/>
      <c r="EHQ29" s="707"/>
      <c r="EHR29" s="707"/>
      <c r="EHS29" s="707"/>
      <c r="EHT29" s="707"/>
      <c r="EHU29" s="707"/>
      <c r="EHV29" s="707"/>
      <c r="EHW29" s="707"/>
      <c r="EHX29" s="707"/>
      <c r="EHY29" s="707"/>
      <c r="EHZ29" s="707"/>
      <c r="EIA29" s="707"/>
      <c r="EIB29" s="707"/>
      <c r="EIC29" s="707"/>
      <c r="EID29" s="707"/>
      <c r="EIE29" s="707"/>
      <c r="EIF29" s="707"/>
      <c r="EIG29" s="707"/>
      <c r="EIH29" s="707"/>
      <c r="EII29" s="707"/>
      <c r="EIJ29" s="707"/>
      <c r="EIK29" s="707"/>
      <c r="EIL29" s="707"/>
      <c r="EIM29" s="707"/>
      <c r="EIN29" s="707"/>
      <c r="EIO29" s="707"/>
      <c r="EIP29" s="707"/>
      <c r="EIQ29" s="707"/>
      <c r="EIR29" s="707"/>
      <c r="EIS29" s="707"/>
      <c r="EIT29" s="707"/>
      <c r="EIU29" s="707"/>
      <c r="EIV29" s="707"/>
      <c r="EIW29" s="707"/>
      <c r="EIX29" s="707"/>
      <c r="EIY29" s="707"/>
      <c r="EIZ29" s="707"/>
      <c r="EJA29" s="707"/>
      <c r="EJB29" s="707"/>
      <c r="EJC29" s="707"/>
      <c r="EJD29" s="707"/>
      <c r="EJE29" s="707"/>
      <c r="EJF29" s="707"/>
      <c r="EJG29" s="707"/>
      <c r="EJH29" s="707"/>
      <c r="EJI29" s="707"/>
      <c r="EJJ29" s="707"/>
      <c r="EJK29" s="707"/>
      <c r="EJL29" s="707"/>
      <c r="EJM29" s="707"/>
      <c r="EJN29" s="707"/>
      <c r="EJO29" s="707"/>
      <c r="EJP29" s="707"/>
      <c r="EJQ29" s="707"/>
      <c r="EJR29" s="707"/>
      <c r="EJS29" s="707"/>
      <c r="EJT29" s="707"/>
      <c r="EJU29" s="707"/>
      <c r="EJV29" s="707"/>
      <c r="EJW29" s="707"/>
      <c r="EJX29" s="707"/>
      <c r="EJY29" s="707"/>
      <c r="EJZ29" s="707"/>
      <c r="EKA29" s="707"/>
      <c r="EKB29" s="707"/>
      <c r="EKC29" s="707"/>
      <c r="EKD29" s="707"/>
      <c r="EKE29" s="707"/>
      <c r="EKF29" s="707"/>
      <c r="EKG29" s="707"/>
      <c r="EKH29" s="707"/>
      <c r="EKI29" s="707"/>
      <c r="EKJ29" s="707"/>
      <c r="EKK29" s="707"/>
      <c r="EKL29" s="707"/>
      <c r="EKM29" s="707"/>
      <c r="EKN29" s="707"/>
      <c r="EKO29" s="707"/>
      <c r="EKP29" s="707"/>
      <c r="EKQ29" s="707"/>
      <c r="EKR29" s="707"/>
      <c r="EKS29" s="707"/>
      <c r="EKT29" s="707"/>
      <c r="EKU29" s="707"/>
      <c r="EKV29" s="707"/>
      <c r="EKW29" s="707"/>
      <c r="EKX29" s="707"/>
      <c r="EKY29" s="707"/>
      <c r="EKZ29" s="707"/>
      <c r="ELA29" s="707"/>
      <c r="ELB29" s="707"/>
      <c r="ELC29" s="707"/>
      <c r="ELD29" s="707"/>
      <c r="ELE29" s="707"/>
      <c r="ELF29" s="707"/>
      <c r="ELG29" s="707"/>
      <c r="ELH29" s="707"/>
      <c r="ELI29" s="707"/>
      <c r="ELJ29" s="707"/>
      <c r="ELK29" s="707"/>
      <c r="ELL29" s="707"/>
      <c r="ELM29" s="707"/>
      <c r="ELN29" s="707"/>
      <c r="ELO29" s="707"/>
      <c r="ELP29" s="707"/>
      <c r="ELQ29" s="707"/>
      <c r="ELR29" s="707"/>
      <c r="ELS29" s="707"/>
      <c r="ELT29" s="707"/>
      <c r="ELU29" s="707"/>
      <c r="ELV29" s="707"/>
      <c r="ELW29" s="707"/>
      <c r="ELX29" s="707"/>
      <c r="ELY29" s="707"/>
      <c r="ELZ29" s="707"/>
      <c r="EMA29" s="707"/>
      <c r="EMB29" s="707"/>
      <c r="EMC29" s="707"/>
      <c r="EMD29" s="707"/>
      <c r="EME29" s="707"/>
      <c r="EMF29" s="707"/>
      <c r="EMG29" s="707"/>
      <c r="EMH29" s="707"/>
      <c r="EMI29" s="707"/>
      <c r="EMJ29" s="707"/>
      <c r="EMK29" s="707"/>
      <c r="EML29" s="707"/>
      <c r="EMM29" s="707"/>
      <c r="EMN29" s="707"/>
      <c r="EMO29" s="707"/>
      <c r="EMP29" s="707"/>
      <c r="EMQ29" s="707"/>
      <c r="EMR29" s="707"/>
      <c r="EMS29" s="707"/>
      <c r="EMT29" s="707"/>
      <c r="EMU29" s="707"/>
      <c r="EMV29" s="707"/>
      <c r="EMW29" s="707"/>
      <c r="EMX29" s="707"/>
      <c r="EMY29" s="707"/>
      <c r="EMZ29" s="707"/>
      <c r="ENA29" s="707"/>
      <c r="ENB29" s="707"/>
      <c r="ENC29" s="707"/>
      <c r="END29" s="707"/>
      <c r="ENE29" s="707"/>
      <c r="ENF29" s="707"/>
      <c r="ENG29" s="707"/>
      <c r="ENH29" s="707"/>
      <c r="ENI29" s="707"/>
      <c r="ENJ29" s="707"/>
      <c r="ENK29" s="707"/>
      <c r="ENL29" s="707"/>
      <c r="ENM29" s="707"/>
      <c r="ENN29" s="707"/>
      <c r="ENO29" s="707"/>
      <c r="ENP29" s="707"/>
      <c r="ENQ29" s="707"/>
      <c r="ENR29" s="707"/>
      <c r="ENS29" s="707"/>
      <c r="ENT29" s="707"/>
      <c r="ENU29" s="707"/>
      <c r="ENV29" s="707"/>
      <c r="ENW29" s="707"/>
      <c r="ENX29" s="707"/>
      <c r="ENY29" s="707"/>
      <c r="ENZ29" s="707"/>
      <c r="EOA29" s="707"/>
      <c r="EOB29" s="707"/>
      <c r="EOC29" s="707"/>
      <c r="EOD29" s="707"/>
      <c r="EOE29" s="707"/>
      <c r="EOF29" s="707"/>
      <c r="EOG29" s="707"/>
      <c r="EOH29" s="707"/>
      <c r="EOI29" s="707"/>
      <c r="EOJ29" s="707"/>
      <c r="EOK29" s="707"/>
      <c r="EOL29" s="707"/>
      <c r="EOM29" s="707"/>
      <c r="EON29" s="707"/>
      <c r="EOO29" s="707"/>
      <c r="EOP29" s="707"/>
      <c r="EOQ29" s="707"/>
      <c r="EOR29" s="707"/>
      <c r="EOS29" s="707"/>
      <c r="EOT29" s="707"/>
      <c r="EOU29" s="707"/>
      <c r="EOV29" s="707"/>
      <c r="EOW29" s="707"/>
      <c r="EOX29" s="707"/>
      <c r="EOY29" s="707"/>
      <c r="EOZ29" s="707"/>
      <c r="EPA29" s="707"/>
      <c r="EPB29" s="707"/>
      <c r="EPC29" s="707"/>
      <c r="EPD29" s="707"/>
      <c r="EPE29" s="707"/>
      <c r="EPF29" s="707"/>
      <c r="EPG29" s="707"/>
      <c r="EPH29" s="707"/>
      <c r="EPI29" s="707"/>
      <c r="EPJ29" s="707"/>
      <c r="EPK29" s="707"/>
      <c r="EPL29" s="707"/>
      <c r="EPM29" s="707"/>
      <c r="EPN29" s="707"/>
      <c r="EPO29" s="707"/>
      <c r="EPP29" s="707"/>
      <c r="EPQ29" s="707"/>
      <c r="EPR29" s="707"/>
      <c r="EPS29" s="707"/>
      <c r="EPT29" s="707"/>
      <c r="EPU29" s="707"/>
      <c r="EPV29" s="707"/>
      <c r="EPW29" s="707"/>
      <c r="EPX29" s="707"/>
      <c r="EPY29" s="707"/>
      <c r="EPZ29" s="707"/>
      <c r="EQA29" s="707"/>
      <c r="EQB29" s="707"/>
      <c r="EQC29" s="707"/>
      <c r="EQD29" s="707"/>
      <c r="EQE29" s="707"/>
      <c r="EQF29" s="707"/>
      <c r="EQG29" s="707"/>
      <c r="EQH29" s="707"/>
      <c r="EQI29" s="707"/>
      <c r="EQJ29" s="707"/>
      <c r="EQK29" s="707"/>
      <c r="EQL29" s="707"/>
      <c r="EQM29" s="707"/>
      <c r="EQN29" s="707"/>
      <c r="EQO29" s="707"/>
      <c r="EQP29" s="707"/>
      <c r="EQQ29" s="707"/>
      <c r="EQR29" s="707"/>
      <c r="EQS29" s="707"/>
      <c r="EQT29" s="707"/>
      <c r="EQU29" s="707"/>
      <c r="EQV29" s="707"/>
      <c r="EQW29" s="707"/>
      <c r="EQX29" s="707"/>
      <c r="EQY29" s="707"/>
      <c r="EQZ29" s="707"/>
      <c r="ERA29" s="707"/>
      <c r="ERB29" s="707"/>
      <c r="ERC29" s="707"/>
      <c r="ERD29" s="707"/>
      <c r="ERE29" s="707"/>
      <c r="ERF29" s="707"/>
      <c r="ERG29" s="707"/>
      <c r="ERH29" s="707"/>
      <c r="ERI29" s="707"/>
      <c r="ERJ29" s="707"/>
      <c r="ERK29" s="707"/>
      <c r="ERL29" s="707"/>
      <c r="ERM29" s="707"/>
      <c r="ERN29" s="707"/>
      <c r="ERO29" s="707"/>
      <c r="ERP29" s="707"/>
      <c r="ERQ29" s="707"/>
      <c r="ERR29" s="707"/>
      <c r="ERS29" s="707"/>
      <c r="ERT29" s="707"/>
      <c r="ERU29" s="707"/>
      <c r="ERV29" s="707"/>
      <c r="ERW29" s="707"/>
      <c r="ERX29" s="707"/>
      <c r="ERY29" s="707"/>
      <c r="ERZ29" s="707"/>
      <c r="ESA29" s="707"/>
      <c r="ESB29" s="707"/>
      <c r="ESC29" s="707"/>
      <c r="ESD29" s="707"/>
      <c r="ESE29" s="707"/>
      <c r="ESF29" s="707"/>
      <c r="ESG29" s="707"/>
      <c r="ESH29" s="707"/>
      <c r="ESI29" s="707"/>
      <c r="ESJ29" s="707"/>
      <c r="ESK29" s="707"/>
      <c r="ESL29" s="707"/>
      <c r="ESM29" s="707"/>
      <c r="ESN29" s="707"/>
      <c r="ESO29" s="707"/>
      <c r="ESP29" s="707"/>
      <c r="ESQ29" s="707"/>
      <c r="ESR29" s="707"/>
      <c r="ESS29" s="707"/>
      <c r="EST29" s="707"/>
      <c r="ESU29" s="707"/>
      <c r="ESV29" s="707"/>
      <c r="ESW29" s="707"/>
      <c r="ESX29" s="707"/>
      <c r="ESY29" s="707"/>
      <c r="ESZ29" s="707"/>
      <c r="ETA29" s="707"/>
      <c r="ETB29" s="707"/>
      <c r="ETC29" s="707"/>
      <c r="ETD29" s="707"/>
      <c r="ETE29" s="707"/>
      <c r="ETF29" s="707"/>
      <c r="ETG29" s="707"/>
      <c r="ETH29" s="707"/>
      <c r="ETI29" s="707"/>
      <c r="ETJ29" s="707"/>
      <c r="ETK29" s="707"/>
      <c r="ETL29" s="707"/>
      <c r="ETM29" s="707"/>
      <c r="ETN29" s="707"/>
      <c r="ETO29" s="707"/>
      <c r="ETP29" s="707"/>
      <c r="ETQ29" s="707"/>
      <c r="ETR29" s="707"/>
      <c r="ETS29" s="707"/>
      <c r="ETT29" s="707"/>
      <c r="ETU29" s="707"/>
      <c r="ETV29" s="707"/>
      <c r="ETW29" s="707"/>
      <c r="ETX29" s="707"/>
      <c r="ETY29" s="707"/>
      <c r="ETZ29" s="707"/>
      <c r="EUA29" s="707"/>
      <c r="EUB29" s="707"/>
      <c r="EUC29" s="707"/>
      <c r="EUD29" s="707"/>
      <c r="EUE29" s="707"/>
      <c r="EUF29" s="707"/>
      <c r="EUG29" s="707"/>
      <c r="EUH29" s="707"/>
      <c r="EUI29" s="707"/>
      <c r="EUJ29" s="707"/>
      <c r="EUK29" s="707"/>
      <c r="EUL29" s="707"/>
      <c r="EUM29" s="707"/>
      <c r="EUN29" s="707"/>
      <c r="EUO29" s="707"/>
      <c r="EUP29" s="707"/>
      <c r="EUQ29" s="707"/>
      <c r="EUR29" s="707"/>
      <c r="EUS29" s="707"/>
      <c r="EUT29" s="707"/>
      <c r="EUU29" s="707"/>
      <c r="EUV29" s="707"/>
      <c r="EUW29" s="707"/>
      <c r="EUX29" s="707"/>
      <c r="EUY29" s="707"/>
      <c r="EUZ29" s="707"/>
      <c r="EVA29" s="707"/>
      <c r="EVB29" s="707"/>
      <c r="EVC29" s="707"/>
      <c r="EVD29" s="707"/>
      <c r="EVE29" s="707"/>
      <c r="EVF29" s="707"/>
      <c r="EVG29" s="707"/>
      <c r="EVH29" s="707"/>
      <c r="EVI29" s="707"/>
      <c r="EVJ29" s="707"/>
      <c r="EVK29" s="707"/>
      <c r="EVL29" s="707"/>
      <c r="EVM29" s="707"/>
      <c r="EVN29" s="707"/>
      <c r="EVO29" s="707"/>
      <c r="EVP29" s="707"/>
      <c r="EVQ29" s="707"/>
      <c r="EVR29" s="707"/>
      <c r="EVS29" s="707"/>
      <c r="EVT29" s="707"/>
      <c r="EVU29" s="707"/>
      <c r="EVV29" s="707"/>
      <c r="EVW29" s="707"/>
      <c r="EVX29" s="707"/>
      <c r="EVY29" s="707"/>
      <c r="EVZ29" s="707"/>
      <c r="EWA29" s="707"/>
      <c r="EWB29" s="707"/>
      <c r="EWC29" s="707"/>
      <c r="EWD29" s="707"/>
      <c r="EWE29" s="707"/>
      <c r="EWF29" s="707"/>
      <c r="EWG29" s="707"/>
      <c r="EWH29" s="707"/>
      <c r="EWI29" s="707"/>
      <c r="EWJ29" s="707"/>
      <c r="EWK29" s="707"/>
      <c r="EWL29" s="707"/>
      <c r="EWM29" s="707"/>
      <c r="EWN29" s="707"/>
      <c r="EWO29" s="707"/>
      <c r="EWP29" s="707"/>
      <c r="EWQ29" s="707"/>
      <c r="EWR29" s="707"/>
      <c r="EWS29" s="707"/>
      <c r="EWT29" s="707"/>
      <c r="EWU29" s="707"/>
      <c r="EWV29" s="707"/>
      <c r="EWW29" s="707"/>
      <c r="EWX29" s="707"/>
      <c r="EWY29" s="707"/>
      <c r="EWZ29" s="707"/>
      <c r="EXA29" s="707"/>
      <c r="EXB29" s="707"/>
      <c r="EXC29" s="707"/>
      <c r="EXD29" s="707"/>
      <c r="EXE29" s="707"/>
      <c r="EXF29" s="707"/>
      <c r="EXG29" s="707"/>
      <c r="EXH29" s="707"/>
      <c r="EXI29" s="707"/>
      <c r="EXJ29" s="707"/>
      <c r="EXK29" s="707"/>
      <c r="EXL29" s="707"/>
      <c r="EXM29" s="707"/>
      <c r="EXN29" s="707"/>
      <c r="EXO29" s="707"/>
      <c r="EXP29" s="707"/>
      <c r="EXQ29" s="707"/>
      <c r="EXR29" s="707"/>
      <c r="EXS29" s="707"/>
      <c r="EXT29" s="707"/>
      <c r="EXU29" s="707"/>
      <c r="EXV29" s="707"/>
      <c r="EXW29" s="707"/>
      <c r="EXX29" s="707"/>
      <c r="EXY29" s="707"/>
      <c r="EXZ29" s="707"/>
      <c r="EYA29" s="707"/>
      <c r="EYB29" s="707"/>
      <c r="EYC29" s="707"/>
      <c r="EYD29" s="707"/>
      <c r="EYE29" s="707"/>
      <c r="EYF29" s="707"/>
      <c r="EYG29" s="707"/>
      <c r="EYH29" s="707"/>
      <c r="EYI29" s="707"/>
      <c r="EYJ29" s="707"/>
      <c r="EYK29" s="707"/>
      <c r="EYL29" s="707"/>
      <c r="EYM29" s="707"/>
      <c r="EYN29" s="707"/>
      <c r="EYO29" s="707"/>
      <c r="EYP29" s="707"/>
      <c r="EYQ29" s="707"/>
      <c r="EYR29" s="707"/>
      <c r="EYS29" s="707"/>
      <c r="EYT29" s="707"/>
      <c r="EYU29" s="707"/>
      <c r="EYV29" s="707"/>
      <c r="EYW29" s="707"/>
      <c r="EYX29" s="707"/>
      <c r="EYY29" s="707"/>
      <c r="EYZ29" s="707"/>
      <c r="EZA29" s="707"/>
      <c r="EZB29" s="707"/>
      <c r="EZC29" s="707"/>
      <c r="EZD29" s="707"/>
      <c r="EZE29" s="707"/>
      <c r="EZF29" s="707"/>
      <c r="EZG29" s="707"/>
      <c r="EZH29" s="707"/>
      <c r="EZI29" s="707"/>
      <c r="EZJ29" s="707"/>
      <c r="EZK29" s="707"/>
      <c r="EZL29" s="707"/>
      <c r="EZM29" s="707"/>
      <c r="EZN29" s="707"/>
      <c r="EZO29" s="707"/>
      <c r="EZP29" s="707"/>
      <c r="EZQ29" s="707"/>
      <c r="EZR29" s="707"/>
      <c r="EZS29" s="707"/>
      <c r="EZT29" s="707"/>
      <c r="EZU29" s="707"/>
      <c r="EZV29" s="707"/>
      <c r="EZW29" s="707"/>
      <c r="EZX29" s="707"/>
      <c r="EZY29" s="707"/>
      <c r="EZZ29" s="707"/>
      <c r="FAA29" s="707"/>
      <c r="FAB29" s="707"/>
      <c r="FAC29" s="707"/>
      <c r="FAD29" s="707"/>
      <c r="FAE29" s="707"/>
      <c r="FAF29" s="707"/>
      <c r="FAG29" s="707"/>
      <c r="FAH29" s="707"/>
      <c r="FAI29" s="707"/>
      <c r="FAJ29" s="707"/>
      <c r="FAK29" s="707"/>
      <c r="FAL29" s="707"/>
      <c r="FAM29" s="707"/>
      <c r="FAN29" s="707"/>
      <c r="FAO29" s="707"/>
      <c r="FAP29" s="707"/>
      <c r="FAQ29" s="707"/>
      <c r="FAR29" s="707"/>
      <c r="FAS29" s="707"/>
      <c r="FAT29" s="707"/>
      <c r="FAU29" s="707"/>
      <c r="FAV29" s="707"/>
      <c r="FAW29" s="707"/>
      <c r="FAX29" s="707"/>
      <c r="FAY29" s="707"/>
      <c r="FAZ29" s="707"/>
      <c r="FBA29" s="707"/>
      <c r="FBB29" s="707"/>
      <c r="FBC29" s="707"/>
      <c r="FBD29" s="707"/>
      <c r="FBE29" s="707"/>
      <c r="FBF29" s="707"/>
      <c r="FBG29" s="707"/>
      <c r="FBH29" s="707"/>
      <c r="FBI29" s="707"/>
      <c r="FBJ29" s="707"/>
      <c r="FBK29" s="707"/>
      <c r="FBL29" s="707"/>
      <c r="FBM29" s="707"/>
      <c r="FBN29" s="707"/>
      <c r="FBO29" s="707"/>
      <c r="FBP29" s="707"/>
      <c r="FBQ29" s="707"/>
      <c r="FBR29" s="707"/>
      <c r="FBS29" s="707"/>
      <c r="FBT29" s="707"/>
      <c r="FBU29" s="707"/>
      <c r="FBV29" s="707"/>
      <c r="FBW29" s="707"/>
      <c r="FBX29" s="707"/>
      <c r="FBY29" s="707"/>
      <c r="FBZ29" s="707"/>
      <c r="FCA29" s="707"/>
      <c r="FCB29" s="707"/>
      <c r="FCC29" s="707"/>
      <c r="FCD29" s="707"/>
      <c r="FCE29" s="707"/>
      <c r="FCF29" s="707"/>
      <c r="FCG29" s="707"/>
      <c r="FCH29" s="707"/>
      <c r="FCI29" s="707"/>
      <c r="FCJ29" s="707"/>
      <c r="FCK29" s="707"/>
      <c r="FCL29" s="707"/>
      <c r="FCM29" s="707"/>
      <c r="FCN29" s="707"/>
      <c r="FCO29" s="707"/>
      <c r="FCP29" s="707"/>
      <c r="FCQ29" s="707"/>
      <c r="FCR29" s="707"/>
      <c r="FCS29" s="707"/>
      <c r="FCT29" s="707"/>
      <c r="FCU29" s="707"/>
      <c r="FCV29" s="707"/>
      <c r="FCW29" s="707"/>
      <c r="FCX29" s="707"/>
      <c r="FCY29" s="707"/>
      <c r="FCZ29" s="707"/>
      <c r="FDA29" s="707"/>
      <c r="FDB29" s="707"/>
      <c r="FDC29" s="707"/>
      <c r="FDD29" s="707"/>
      <c r="FDE29" s="707"/>
      <c r="FDF29" s="707"/>
      <c r="FDG29" s="707"/>
      <c r="FDH29" s="707"/>
      <c r="FDI29" s="707"/>
      <c r="FDJ29" s="707"/>
      <c r="FDK29" s="707"/>
      <c r="FDL29" s="707"/>
      <c r="FDM29" s="707"/>
      <c r="FDN29" s="707"/>
      <c r="FDO29" s="707"/>
      <c r="FDP29" s="707"/>
      <c r="FDQ29" s="707"/>
      <c r="FDR29" s="707"/>
      <c r="FDS29" s="707"/>
      <c r="FDT29" s="707"/>
      <c r="FDU29" s="707"/>
      <c r="FDV29" s="707"/>
      <c r="FDW29" s="707"/>
      <c r="FDX29" s="707"/>
      <c r="FDY29" s="707"/>
      <c r="FDZ29" s="707"/>
      <c r="FEA29" s="707"/>
      <c r="FEB29" s="707"/>
      <c r="FEC29" s="707"/>
      <c r="FED29" s="707"/>
      <c r="FEE29" s="707"/>
      <c r="FEF29" s="707"/>
      <c r="FEG29" s="707"/>
      <c r="FEH29" s="707"/>
      <c r="FEI29" s="707"/>
      <c r="FEJ29" s="707"/>
      <c r="FEK29" s="707"/>
      <c r="FEL29" s="707"/>
      <c r="FEM29" s="707"/>
      <c r="FEN29" s="707"/>
      <c r="FEO29" s="707"/>
      <c r="FEP29" s="707"/>
      <c r="FEQ29" s="707"/>
      <c r="FER29" s="707"/>
      <c r="FES29" s="707"/>
      <c r="FET29" s="707"/>
      <c r="FEU29" s="707"/>
      <c r="FEV29" s="707"/>
      <c r="FEW29" s="707"/>
      <c r="FEX29" s="707"/>
      <c r="FEY29" s="707"/>
      <c r="FEZ29" s="707"/>
      <c r="FFA29" s="707"/>
      <c r="FFB29" s="707"/>
      <c r="FFC29" s="707"/>
      <c r="FFD29" s="707"/>
      <c r="FFE29" s="707"/>
      <c r="FFF29" s="707"/>
      <c r="FFG29" s="707"/>
      <c r="FFH29" s="707"/>
      <c r="FFI29" s="707"/>
      <c r="FFJ29" s="707"/>
      <c r="FFK29" s="707"/>
      <c r="FFL29" s="707"/>
      <c r="FFM29" s="707"/>
      <c r="FFN29" s="707"/>
      <c r="FFO29" s="707"/>
      <c r="FFP29" s="707"/>
      <c r="FFQ29" s="707"/>
      <c r="FFR29" s="707"/>
      <c r="FFS29" s="707"/>
      <c r="FFT29" s="707"/>
      <c r="FFU29" s="707"/>
      <c r="FFV29" s="707"/>
      <c r="FFW29" s="707"/>
      <c r="FFX29" s="707"/>
      <c r="FFY29" s="707"/>
      <c r="FFZ29" s="707"/>
      <c r="FGA29" s="707"/>
      <c r="FGB29" s="707"/>
      <c r="FGC29" s="707"/>
      <c r="FGD29" s="707"/>
      <c r="FGE29" s="707"/>
      <c r="FGF29" s="707"/>
      <c r="FGG29" s="707"/>
      <c r="FGH29" s="707"/>
      <c r="FGI29" s="707"/>
      <c r="FGJ29" s="707"/>
      <c r="FGK29" s="707"/>
      <c r="FGL29" s="707"/>
      <c r="FGM29" s="707"/>
      <c r="FGN29" s="707"/>
      <c r="FGO29" s="707"/>
      <c r="FGP29" s="707"/>
      <c r="FGQ29" s="707"/>
      <c r="FGR29" s="707"/>
      <c r="FGS29" s="707"/>
      <c r="FGT29" s="707"/>
      <c r="FGU29" s="707"/>
      <c r="FGV29" s="707"/>
      <c r="FGW29" s="707"/>
      <c r="FGX29" s="707"/>
      <c r="FGY29" s="707"/>
      <c r="FGZ29" s="707"/>
      <c r="FHA29" s="707"/>
      <c r="FHB29" s="707"/>
      <c r="FHC29" s="707"/>
      <c r="FHD29" s="707"/>
      <c r="FHE29" s="707"/>
      <c r="FHF29" s="707"/>
      <c r="FHG29" s="707"/>
      <c r="FHH29" s="707"/>
      <c r="FHI29" s="707"/>
      <c r="FHJ29" s="707"/>
      <c r="FHK29" s="707"/>
      <c r="FHL29" s="707"/>
      <c r="FHM29" s="707"/>
      <c r="FHN29" s="707"/>
      <c r="FHO29" s="707"/>
      <c r="FHP29" s="707"/>
      <c r="FHQ29" s="707"/>
      <c r="FHR29" s="707"/>
      <c r="FHS29" s="707"/>
      <c r="FHT29" s="707"/>
      <c r="FHU29" s="707"/>
      <c r="FHV29" s="707"/>
      <c r="FHW29" s="707"/>
      <c r="FHX29" s="707"/>
      <c r="FHY29" s="707"/>
      <c r="FHZ29" s="707"/>
      <c r="FIA29" s="707"/>
      <c r="FIB29" s="707"/>
      <c r="FIC29" s="707"/>
      <c r="FID29" s="707"/>
      <c r="FIE29" s="707"/>
      <c r="FIF29" s="707"/>
      <c r="FIG29" s="707"/>
      <c r="FIH29" s="707"/>
      <c r="FII29" s="707"/>
      <c r="FIJ29" s="707"/>
      <c r="FIK29" s="707"/>
      <c r="FIL29" s="707"/>
      <c r="FIM29" s="707"/>
      <c r="FIN29" s="707"/>
      <c r="FIO29" s="707"/>
      <c r="FIP29" s="707"/>
      <c r="FIQ29" s="707"/>
      <c r="FIR29" s="707"/>
      <c r="FIS29" s="707"/>
      <c r="FIT29" s="707"/>
      <c r="FIU29" s="707"/>
      <c r="FIV29" s="707"/>
      <c r="FIW29" s="707"/>
      <c r="FIX29" s="707"/>
      <c r="FIY29" s="707"/>
      <c r="FIZ29" s="707"/>
      <c r="FJA29" s="707"/>
      <c r="FJB29" s="707"/>
      <c r="FJC29" s="707"/>
      <c r="FJD29" s="707"/>
      <c r="FJE29" s="707"/>
      <c r="FJF29" s="707"/>
      <c r="FJG29" s="707"/>
      <c r="FJH29" s="707"/>
      <c r="FJI29" s="707"/>
      <c r="FJJ29" s="707"/>
      <c r="FJK29" s="707"/>
      <c r="FJL29" s="707"/>
      <c r="FJM29" s="707"/>
      <c r="FJN29" s="707"/>
      <c r="FJO29" s="707"/>
      <c r="FJP29" s="707"/>
      <c r="FJQ29" s="707"/>
      <c r="FJR29" s="707"/>
      <c r="FJS29" s="707"/>
      <c r="FJT29" s="707"/>
      <c r="FJU29" s="707"/>
      <c r="FJV29" s="707"/>
      <c r="FJW29" s="707"/>
      <c r="FJX29" s="707"/>
      <c r="FJY29" s="707"/>
      <c r="FJZ29" s="707"/>
      <c r="FKA29" s="707"/>
      <c r="FKB29" s="707"/>
      <c r="FKC29" s="707"/>
      <c r="FKD29" s="707"/>
      <c r="FKE29" s="707"/>
      <c r="FKF29" s="707"/>
      <c r="FKG29" s="707"/>
      <c r="FKH29" s="707"/>
      <c r="FKI29" s="707"/>
      <c r="FKJ29" s="707"/>
      <c r="FKK29" s="707"/>
      <c r="FKL29" s="707"/>
      <c r="FKM29" s="707"/>
      <c r="FKN29" s="707"/>
      <c r="FKO29" s="707"/>
      <c r="FKP29" s="707"/>
      <c r="FKQ29" s="707"/>
      <c r="FKR29" s="707"/>
      <c r="FKS29" s="707"/>
      <c r="FKT29" s="707"/>
      <c r="FKU29" s="707"/>
      <c r="FKV29" s="707"/>
      <c r="FKW29" s="707"/>
      <c r="FKX29" s="707"/>
      <c r="FKY29" s="707"/>
      <c r="FKZ29" s="707"/>
      <c r="FLA29" s="707"/>
      <c r="FLB29" s="707"/>
      <c r="FLC29" s="707"/>
      <c r="FLD29" s="707"/>
      <c r="FLE29" s="707"/>
      <c r="FLF29" s="707"/>
      <c r="FLG29" s="707"/>
      <c r="FLH29" s="707"/>
      <c r="FLI29" s="707"/>
      <c r="FLJ29" s="707"/>
      <c r="FLK29" s="707"/>
      <c r="FLL29" s="707"/>
      <c r="FLM29" s="707"/>
      <c r="FLN29" s="707"/>
      <c r="FLO29" s="707"/>
      <c r="FLP29" s="707"/>
      <c r="FLQ29" s="707"/>
      <c r="FLR29" s="707"/>
      <c r="FLS29" s="707"/>
      <c r="FLT29" s="707"/>
      <c r="FLU29" s="707"/>
      <c r="FLV29" s="707"/>
      <c r="FLW29" s="707"/>
      <c r="FLX29" s="707"/>
      <c r="FLY29" s="707"/>
      <c r="FLZ29" s="707"/>
      <c r="FMA29" s="707"/>
      <c r="FMB29" s="707"/>
      <c r="FMC29" s="707"/>
      <c r="FMD29" s="707"/>
      <c r="FME29" s="707"/>
      <c r="FMF29" s="707"/>
      <c r="FMG29" s="707"/>
      <c r="FMH29" s="707"/>
      <c r="FMI29" s="707"/>
      <c r="FMJ29" s="707"/>
      <c r="FMK29" s="707"/>
      <c r="FML29" s="707"/>
      <c r="FMM29" s="707"/>
      <c r="FMN29" s="707"/>
      <c r="FMO29" s="707"/>
      <c r="FMP29" s="707"/>
      <c r="FMQ29" s="707"/>
      <c r="FMR29" s="707"/>
      <c r="FMS29" s="707"/>
      <c r="FMT29" s="707"/>
      <c r="FMU29" s="707"/>
      <c r="FMV29" s="707"/>
      <c r="FMW29" s="707"/>
      <c r="FMX29" s="707"/>
      <c r="FMY29" s="707"/>
      <c r="FMZ29" s="707"/>
      <c r="FNA29" s="707"/>
      <c r="FNB29" s="707"/>
      <c r="FNC29" s="707"/>
      <c r="FND29" s="707"/>
      <c r="FNE29" s="707"/>
      <c r="FNF29" s="707"/>
      <c r="FNG29" s="707"/>
      <c r="FNH29" s="707"/>
      <c r="FNI29" s="707"/>
      <c r="FNJ29" s="707"/>
      <c r="FNK29" s="707"/>
      <c r="FNL29" s="707"/>
      <c r="FNM29" s="707"/>
      <c r="FNN29" s="707"/>
      <c r="FNO29" s="707"/>
      <c r="FNP29" s="707"/>
      <c r="FNQ29" s="707"/>
      <c r="FNR29" s="707"/>
      <c r="FNS29" s="707"/>
      <c r="FNT29" s="707"/>
      <c r="FNU29" s="707"/>
      <c r="FNV29" s="707"/>
      <c r="FNW29" s="707"/>
      <c r="FNX29" s="707"/>
      <c r="FNY29" s="707"/>
      <c r="FNZ29" s="707"/>
      <c r="FOA29" s="707"/>
      <c r="FOB29" s="707"/>
      <c r="FOC29" s="707"/>
      <c r="FOD29" s="707"/>
      <c r="FOE29" s="707"/>
      <c r="FOF29" s="707"/>
      <c r="FOG29" s="707"/>
      <c r="FOH29" s="707"/>
      <c r="FOI29" s="707"/>
      <c r="FOJ29" s="707"/>
      <c r="FOK29" s="707"/>
      <c r="FOL29" s="707"/>
      <c r="FOM29" s="707"/>
      <c r="FON29" s="707"/>
      <c r="FOO29" s="707"/>
      <c r="FOP29" s="707"/>
      <c r="FOQ29" s="707"/>
      <c r="FOR29" s="707"/>
      <c r="FOS29" s="707"/>
      <c r="FOT29" s="707"/>
      <c r="FOU29" s="707"/>
      <c r="FOV29" s="707"/>
      <c r="FOW29" s="707"/>
      <c r="FOX29" s="707"/>
      <c r="FOY29" s="707"/>
      <c r="FOZ29" s="707"/>
      <c r="FPA29" s="707"/>
      <c r="FPB29" s="707"/>
      <c r="FPC29" s="707"/>
      <c r="FPD29" s="707"/>
      <c r="FPE29" s="707"/>
      <c r="FPF29" s="707"/>
      <c r="FPG29" s="707"/>
      <c r="FPH29" s="707"/>
      <c r="FPI29" s="707"/>
      <c r="FPJ29" s="707"/>
      <c r="FPK29" s="707"/>
      <c r="FPL29" s="707"/>
      <c r="FPM29" s="707"/>
      <c r="FPN29" s="707"/>
      <c r="FPO29" s="707"/>
      <c r="FPP29" s="707"/>
      <c r="FPQ29" s="707"/>
      <c r="FPR29" s="707"/>
      <c r="FPS29" s="707"/>
      <c r="FPT29" s="707"/>
      <c r="FPU29" s="707"/>
      <c r="FPV29" s="707"/>
      <c r="FPW29" s="707"/>
      <c r="FPX29" s="707"/>
      <c r="FPY29" s="707"/>
      <c r="FPZ29" s="707"/>
      <c r="FQA29" s="707"/>
      <c r="FQB29" s="707"/>
      <c r="FQC29" s="707"/>
      <c r="FQD29" s="707"/>
      <c r="FQE29" s="707"/>
      <c r="FQF29" s="707"/>
      <c r="FQG29" s="707"/>
      <c r="FQH29" s="707"/>
      <c r="FQI29" s="707"/>
      <c r="FQJ29" s="707"/>
      <c r="FQK29" s="707"/>
      <c r="FQL29" s="707"/>
      <c r="FQM29" s="707"/>
      <c r="FQN29" s="707"/>
      <c r="FQO29" s="707"/>
      <c r="FQP29" s="707"/>
      <c r="FQQ29" s="707"/>
      <c r="FQR29" s="707"/>
      <c r="FQS29" s="707"/>
      <c r="FQT29" s="707"/>
      <c r="FQU29" s="707"/>
      <c r="FQV29" s="707"/>
      <c r="FQW29" s="707"/>
      <c r="FQX29" s="707"/>
      <c r="FQY29" s="707"/>
      <c r="FQZ29" s="707"/>
      <c r="FRA29" s="707"/>
      <c r="FRB29" s="707"/>
      <c r="FRC29" s="707"/>
      <c r="FRD29" s="707"/>
      <c r="FRE29" s="707"/>
      <c r="FRF29" s="707"/>
      <c r="FRG29" s="707"/>
      <c r="FRH29" s="707"/>
      <c r="FRI29" s="707"/>
      <c r="FRJ29" s="707"/>
      <c r="FRK29" s="707"/>
      <c r="FRL29" s="707"/>
      <c r="FRM29" s="707"/>
      <c r="FRN29" s="707"/>
      <c r="FRO29" s="707"/>
      <c r="FRP29" s="707"/>
      <c r="FRQ29" s="707"/>
      <c r="FRR29" s="707"/>
      <c r="FRS29" s="707"/>
      <c r="FRT29" s="707"/>
      <c r="FRU29" s="707"/>
      <c r="FRV29" s="707"/>
      <c r="FRW29" s="707"/>
      <c r="FRX29" s="707"/>
      <c r="FRY29" s="707"/>
      <c r="FRZ29" s="707"/>
      <c r="FSA29" s="707"/>
      <c r="FSB29" s="707"/>
      <c r="FSC29" s="707"/>
      <c r="FSD29" s="707"/>
      <c r="FSE29" s="707"/>
      <c r="FSF29" s="707"/>
      <c r="FSG29" s="707"/>
      <c r="FSH29" s="707"/>
      <c r="FSI29" s="707"/>
      <c r="FSJ29" s="707"/>
      <c r="FSK29" s="707"/>
      <c r="FSL29" s="707"/>
      <c r="FSM29" s="707"/>
      <c r="FSN29" s="707"/>
      <c r="FSO29" s="707"/>
      <c r="FSP29" s="707"/>
      <c r="FSQ29" s="707"/>
      <c r="FSR29" s="707"/>
      <c r="FSS29" s="707"/>
      <c r="FST29" s="707"/>
      <c r="FSU29" s="707"/>
      <c r="FSV29" s="707"/>
      <c r="FSW29" s="707"/>
      <c r="FSX29" s="707"/>
      <c r="FSY29" s="707"/>
      <c r="FSZ29" s="707"/>
      <c r="FTA29" s="707"/>
      <c r="FTB29" s="707"/>
      <c r="FTC29" s="707"/>
      <c r="FTD29" s="707"/>
      <c r="FTE29" s="707"/>
      <c r="FTF29" s="707"/>
      <c r="FTG29" s="707"/>
      <c r="FTH29" s="707"/>
      <c r="FTI29" s="707"/>
      <c r="FTJ29" s="707"/>
      <c r="FTK29" s="707"/>
      <c r="FTL29" s="707"/>
      <c r="FTM29" s="707"/>
      <c r="FTN29" s="707"/>
      <c r="FTO29" s="707"/>
      <c r="FTP29" s="707"/>
      <c r="FTQ29" s="707"/>
      <c r="FTR29" s="707"/>
      <c r="FTS29" s="707"/>
      <c r="FTT29" s="707"/>
      <c r="FTU29" s="707"/>
      <c r="FTV29" s="707"/>
      <c r="FTW29" s="707"/>
      <c r="FTX29" s="707"/>
      <c r="FTY29" s="707"/>
      <c r="FTZ29" s="707"/>
      <c r="FUA29" s="707"/>
      <c r="FUB29" s="707"/>
      <c r="FUC29" s="707"/>
      <c r="FUD29" s="707"/>
      <c r="FUE29" s="707"/>
      <c r="FUF29" s="707"/>
      <c r="FUG29" s="707"/>
      <c r="FUH29" s="707"/>
      <c r="FUI29" s="707"/>
      <c r="FUJ29" s="707"/>
      <c r="FUK29" s="707"/>
      <c r="FUL29" s="707"/>
      <c r="FUM29" s="707"/>
      <c r="FUN29" s="707"/>
      <c r="FUO29" s="707"/>
      <c r="FUP29" s="707"/>
      <c r="FUQ29" s="707"/>
      <c r="FUR29" s="707"/>
      <c r="FUS29" s="707"/>
      <c r="FUT29" s="707"/>
      <c r="FUU29" s="707"/>
      <c r="FUV29" s="707"/>
      <c r="FUW29" s="707"/>
      <c r="FUX29" s="707"/>
      <c r="FUY29" s="707"/>
      <c r="FUZ29" s="707"/>
      <c r="FVA29" s="707"/>
      <c r="FVB29" s="707"/>
      <c r="FVC29" s="707"/>
      <c r="FVD29" s="707"/>
      <c r="FVE29" s="707"/>
      <c r="FVF29" s="707"/>
      <c r="FVG29" s="707"/>
      <c r="FVH29" s="707"/>
      <c r="FVI29" s="707"/>
      <c r="FVJ29" s="707"/>
      <c r="FVK29" s="707"/>
      <c r="FVL29" s="707"/>
      <c r="FVM29" s="707"/>
      <c r="FVN29" s="707"/>
      <c r="FVO29" s="707"/>
      <c r="FVP29" s="707"/>
      <c r="FVQ29" s="707"/>
      <c r="FVR29" s="707"/>
      <c r="FVS29" s="707"/>
      <c r="FVT29" s="707"/>
      <c r="FVU29" s="707"/>
      <c r="FVV29" s="707"/>
      <c r="FVW29" s="707"/>
      <c r="FVX29" s="707"/>
      <c r="FVY29" s="707"/>
      <c r="FVZ29" s="707"/>
      <c r="FWA29" s="707"/>
      <c r="FWB29" s="707"/>
      <c r="FWC29" s="707"/>
      <c r="FWD29" s="707"/>
      <c r="FWE29" s="707"/>
      <c r="FWF29" s="707"/>
      <c r="FWG29" s="707"/>
      <c r="FWH29" s="707"/>
      <c r="FWI29" s="707"/>
      <c r="FWJ29" s="707"/>
      <c r="FWK29" s="707"/>
      <c r="FWL29" s="707"/>
      <c r="FWM29" s="707"/>
      <c r="FWN29" s="707"/>
      <c r="FWO29" s="707"/>
      <c r="FWP29" s="707"/>
      <c r="FWQ29" s="707"/>
      <c r="FWR29" s="707"/>
      <c r="FWS29" s="707"/>
      <c r="FWT29" s="707"/>
      <c r="FWU29" s="707"/>
      <c r="FWV29" s="707"/>
      <c r="FWW29" s="707"/>
      <c r="FWX29" s="707"/>
      <c r="FWY29" s="707"/>
      <c r="FWZ29" s="707"/>
      <c r="FXA29" s="707"/>
      <c r="FXB29" s="707"/>
      <c r="FXC29" s="707"/>
      <c r="FXD29" s="707"/>
      <c r="FXE29" s="707"/>
      <c r="FXF29" s="707"/>
      <c r="FXG29" s="707"/>
      <c r="FXH29" s="707"/>
      <c r="FXI29" s="707"/>
      <c r="FXJ29" s="707"/>
      <c r="FXK29" s="707"/>
      <c r="FXL29" s="707"/>
      <c r="FXM29" s="707"/>
      <c r="FXN29" s="707"/>
      <c r="FXO29" s="707"/>
      <c r="FXP29" s="707"/>
      <c r="FXQ29" s="707"/>
      <c r="FXR29" s="707"/>
      <c r="FXS29" s="707"/>
      <c r="FXT29" s="707"/>
      <c r="FXU29" s="707"/>
      <c r="FXV29" s="707"/>
      <c r="FXW29" s="707"/>
      <c r="FXX29" s="707"/>
      <c r="FXY29" s="707"/>
      <c r="FXZ29" s="707"/>
      <c r="FYA29" s="707"/>
      <c r="FYB29" s="707"/>
      <c r="FYC29" s="707"/>
      <c r="FYD29" s="707"/>
      <c r="FYE29" s="707"/>
      <c r="FYF29" s="707"/>
      <c r="FYG29" s="707"/>
      <c r="FYH29" s="707"/>
      <c r="FYI29" s="707"/>
      <c r="FYJ29" s="707"/>
      <c r="FYK29" s="707"/>
      <c r="FYL29" s="707"/>
      <c r="FYM29" s="707"/>
      <c r="FYN29" s="707"/>
      <c r="FYO29" s="707"/>
      <c r="FYP29" s="707"/>
      <c r="FYQ29" s="707"/>
      <c r="FYR29" s="707"/>
      <c r="FYS29" s="707"/>
      <c r="FYT29" s="707"/>
      <c r="FYU29" s="707"/>
      <c r="FYV29" s="707"/>
      <c r="FYW29" s="707"/>
      <c r="FYX29" s="707"/>
      <c r="FYY29" s="707"/>
      <c r="FYZ29" s="707"/>
      <c r="FZA29" s="707"/>
      <c r="FZB29" s="707"/>
      <c r="FZC29" s="707"/>
      <c r="FZD29" s="707"/>
      <c r="FZE29" s="707"/>
      <c r="FZF29" s="707"/>
      <c r="FZG29" s="707"/>
      <c r="FZH29" s="707"/>
      <c r="FZI29" s="707"/>
      <c r="FZJ29" s="707"/>
      <c r="FZK29" s="707"/>
      <c r="FZL29" s="707"/>
      <c r="FZM29" s="707"/>
      <c r="FZN29" s="707"/>
      <c r="FZO29" s="707"/>
      <c r="FZP29" s="707"/>
      <c r="FZQ29" s="707"/>
      <c r="FZR29" s="707"/>
      <c r="FZS29" s="707"/>
      <c r="FZT29" s="707"/>
      <c r="FZU29" s="707"/>
      <c r="FZV29" s="707"/>
      <c r="FZW29" s="707"/>
      <c r="FZX29" s="707"/>
      <c r="FZY29" s="707"/>
      <c r="FZZ29" s="707"/>
      <c r="GAA29" s="707"/>
      <c r="GAB29" s="707"/>
      <c r="GAC29" s="707"/>
      <c r="GAD29" s="707"/>
      <c r="GAE29" s="707"/>
      <c r="GAF29" s="707"/>
      <c r="GAG29" s="707"/>
      <c r="GAH29" s="707"/>
      <c r="GAI29" s="707"/>
      <c r="GAJ29" s="707"/>
      <c r="GAK29" s="707"/>
      <c r="GAL29" s="707"/>
      <c r="GAM29" s="707"/>
      <c r="GAN29" s="707"/>
      <c r="GAO29" s="707"/>
      <c r="GAP29" s="707"/>
      <c r="GAQ29" s="707"/>
      <c r="GAR29" s="707"/>
      <c r="GAS29" s="707"/>
      <c r="GAT29" s="707"/>
      <c r="GAU29" s="707"/>
      <c r="GAV29" s="707"/>
      <c r="GAW29" s="707"/>
      <c r="GAX29" s="707"/>
      <c r="GAY29" s="707"/>
      <c r="GAZ29" s="707"/>
      <c r="GBA29" s="707"/>
      <c r="GBB29" s="707"/>
      <c r="GBC29" s="707"/>
      <c r="GBD29" s="707"/>
      <c r="GBE29" s="707"/>
      <c r="GBF29" s="707"/>
      <c r="GBG29" s="707"/>
      <c r="GBH29" s="707"/>
      <c r="GBI29" s="707"/>
      <c r="GBJ29" s="707"/>
      <c r="GBK29" s="707"/>
      <c r="GBL29" s="707"/>
      <c r="GBM29" s="707"/>
      <c r="GBN29" s="707"/>
      <c r="GBO29" s="707"/>
      <c r="GBP29" s="707"/>
      <c r="GBQ29" s="707"/>
      <c r="GBR29" s="707"/>
      <c r="GBS29" s="707"/>
      <c r="GBT29" s="707"/>
      <c r="GBU29" s="707"/>
      <c r="GBV29" s="707"/>
      <c r="GBW29" s="707"/>
      <c r="GBX29" s="707"/>
      <c r="GBY29" s="707"/>
      <c r="GBZ29" s="707"/>
      <c r="GCA29" s="707"/>
      <c r="GCB29" s="707"/>
      <c r="GCC29" s="707"/>
      <c r="GCD29" s="707"/>
      <c r="GCE29" s="707"/>
      <c r="GCF29" s="707"/>
      <c r="GCG29" s="707"/>
      <c r="GCH29" s="707"/>
      <c r="GCI29" s="707"/>
      <c r="GCJ29" s="707"/>
      <c r="GCK29" s="707"/>
      <c r="GCL29" s="707"/>
      <c r="GCM29" s="707"/>
      <c r="GCN29" s="707"/>
      <c r="GCO29" s="707"/>
      <c r="GCP29" s="707"/>
      <c r="GCQ29" s="707"/>
      <c r="GCR29" s="707"/>
      <c r="GCS29" s="707"/>
      <c r="GCT29" s="707"/>
      <c r="GCU29" s="707"/>
      <c r="GCV29" s="707"/>
      <c r="GCW29" s="707"/>
      <c r="GCX29" s="707"/>
      <c r="GCY29" s="707"/>
      <c r="GCZ29" s="707"/>
      <c r="GDA29" s="707"/>
      <c r="GDB29" s="707"/>
      <c r="GDC29" s="707"/>
      <c r="GDD29" s="707"/>
      <c r="GDE29" s="707"/>
      <c r="GDF29" s="707"/>
      <c r="GDG29" s="707"/>
      <c r="GDH29" s="707"/>
      <c r="GDI29" s="707"/>
      <c r="GDJ29" s="707"/>
      <c r="GDK29" s="707"/>
      <c r="GDL29" s="707"/>
      <c r="GDM29" s="707"/>
      <c r="GDN29" s="707"/>
      <c r="GDO29" s="707"/>
      <c r="GDP29" s="707"/>
      <c r="GDQ29" s="707"/>
      <c r="GDR29" s="707"/>
      <c r="GDS29" s="707"/>
      <c r="GDT29" s="707"/>
      <c r="GDU29" s="707"/>
      <c r="GDV29" s="707"/>
      <c r="GDW29" s="707"/>
      <c r="GDX29" s="707"/>
      <c r="GDY29" s="707"/>
      <c r="GDZ29" s="707"/>
      <c r="GEA29" s="707"/>
      <c r="GEB29" s="707"/>
      <c r="GEC29" s="707"/>
      <c r="GED29" s="707"/>
      <c r="GEE29" s="707"/>
      <c r="GEF29" s="707"/>
      <c r="GEG29" s="707"/>
      <c r="GEH29" s="707"/>
      <c r="GEI29" s="707"/>
      <c r="GEJ29" s="707"/>
      <c r="GEK29" s="707"/>
      <c r="GEL29" s="707"/>
      <c r="GEM29" s="707"/>
      <c r="GEN29" s="707"/>
      <c r="GEO29" s="707"/>
      <c r="GEP29" s="707"/>
      <c r="GEQ29" s="707"/>
      <c r="GER29" s="707"/>
      <c r="GES29" s="707"/>
      <c r="GET29" s="707"/>
      <c r="GEU29" s="707"/>
      <c r="GEV29" s="707"/>
      <c r="GEW29" s="707"/>
      <c r="GEX29" s="707"/>
      <c r="GEY29" s="707"/>
      <c r="GEZ29" s="707"/>
      <c r="GFA29" s="707"/>
      <c r="GFB29" s="707"/>
      <c r="GFC29" s="707"/>
      <c r="GFD29" s="707"/>
      <c r="GFE29" s="707"/>
      <c r="GFF29" s="707"/>
      <c r="GFG29" s="707"/>
      <c r="GFH29" s="707"/>
      <c r="GFI29" s="707"/>
      <c r="GFJ29" s="707"/>
      <c r="GFK29" s="707"/>
      <c r="GFL29" s="707"/>
      <c r="GFM29" s="707"/>
      <c r="GFN29" s="707"/>
      <c r="GFO29" s="707"/>
      <c r="GFP29" s="707"/>
      <c r="GFQ29" s="707"/>
      <c r="GFR29" s="707"/>
      <c r="GFS29" s="707"/>
      <c r="GFT29" s="707"/>
      <c r="GFU29" s="707"/>
      <c r="GFV29" s="707"/>
      <c r="GFW29" s="707"/>
      <c r="GFX29" s="707"/>
      <c r="GFY29" s="707"/>
      <c r="GFZ29" s="707"/>
      <c r="GGA29" s="707"/>
      <c r="GGB29" s="707"/>
      <c r="GGC29" s="707"/>
      <c r="GGD29" s="707"/>
      <c r="GGE29" s="707"/>
      <c r="GGF29" s="707"/>
      <c r="GGG29" s="707"/>
      <c r="GGH29" s="707"/>
      <c r="GGI29" s="707"/>
      <c r="GGJ29" s="707"/>
      <c r="GGK29" s="707"/>
      <c r="GGL29" s="707"/>
      <c r="GGM29" s="707"/>
      <c r="GGN29" s="707"/>
      <c r="GGO29" s="707"/>
      <c r="GGP29" s="707"/>
      <c r="GGQ29" s="707"/>
      <c r="GGR29" s="707"/>
      <c r="GGS29" s="707"/>
      <c r="GGT29" s="707"/>
      <c r="GGU29" s="707"/>
      <c r="GGV29" s="707"/>
      <c r="GGW29" s="707"/>
      <c r="GGX29" s="707"/>
      <c r="GGY29" s="707"/>
      <c r="GGZ29" s="707"/>
      <c r="GHA29" s="707"/>
      <c r="GHB29" s="707"/>
      <c r="GHC29" s="707"/>
      <c r="GHD29" s="707"/>
      <c r="GHE29" s="707"/>
      <c r="GHF29" s="707"/>
      <c r="GHG29" s="707"/>
      <c r="GHH29" s="707"/>
      <c r="GHI29" s="707"/>
      <c r="GHJ29" s="707"/>
      <c r="GHK29" s="707"/>
      <c r="GHL29" s="707"/>
      <c r="GHM29" s="707"/>
      <c r="GHN29" s="707"/>
      <c r="GHO29" s="707"/>
      <c r="GHP29" s="707"/>
      <c r="GHQ29" s="707"/>
      <c r="GHR29" s="707"/>
      <c r="GHS29" s="707"/>
      <c r="GHT29" s="707"/>
      <c r="GHU29" s="707"/>
      <c r="GHV29" s="707"/>
      <c r="GHW29" s="707"/>
      <c r="GHX29" s="707"/>
      <c r="GHY29" s="707"/>
      <c r="GHZ29" s="707"/>
      <c r="GIA29" s="707"/>
      <c r="GIB29" s="707"/>
      <c r="GIC29" s="707"/>
      <c r="GID29" s="707"/>
      <c r="GIE29" s="707"/>
      <c r="GIF29" s="707"/>
      <c r="GIG29" s="707"/>
      <c r="GIH29" s="707"/>
      <c r="GII29" s="707"/>
      <c r="GIJ29" s="707"/>
      <c r="GIK29" s="707"/>
      <c r="GIL29" s="707"/>
      <c r="GIM29" s="707"/>
      <c r="GIN29" s="707"/>
      <c r="GIO29" s="707"/>
      <c r="GIP29" s="707"/>
      <c r="GIQ29" s="707"/>
      <c r="GIR29" s="707"/>
      <c r="GIS29" s="707"/>
      <c r="GIT29" s="707"/>
      <c r="GIU29" s="707"/>
      <c r="GIV29" s="707"/>
      <c r="GIW29" s="707"/>
      <c r="GIX29" s="707"/>
      <c r="GIY29" s="707"/>
      <c r="GIZ29" s="707"/>
      <c r="GJA29" s="707"/>
      <c r="GJB29" s="707"/>
      <c r="GJC29" s="707"/>
      <c r="GJD29" s="707"/>
      <c r="GJE29" s="707"/>
      <c r="GJF29" s="707"/>
      <c r="GJG29" s="707"/>
      <c r="GJH29" s="707"/>
      <c r="GJI29" s="707"/>
      <c r="GJJ29" s="707"/>
      <c r="GJK29" s="707"/>
      <c r="GJL29" s="707"/>
      <c r="GJM29" s="707"/>
      <c r="GJN29" s="707"/>
      <c r="GJO29" s="707"/>
      <c r="GJP29" s="707"/>
      <c r="GJQ29" s="707"/>
      <c r="GJR29" s="707"/>
      <c r="GJS29" s="707"/>
      <c r="GJT29" s="707"/>
      <c r="GJU29" s="707"/>
      <c r="GJV29" s="707"/>
      <c r="GJW29" s="707"/>
      <c r="GJX29" s="707"/>
      <c r="GJY29" s="707"/>
      <c r="GJZ29" s="707"/>
      <c r="GKA29" s="707"/>
      <c r="GKB29" s="707"/>
      <c r="GKC29" s="707"/>
      <c r="GKD29" s="707"/>
      <c r="GKE29" s="707"/>
      <c r="GKF29" s="707"/>
      <c r="GKG29" s="707"/>
      <c r="GKH29" s="707"/>
      <c r="GKI29" s="707"/>
      <c r="GKJ29" s="707"/>
      <c r="GKK29" s="707"/>
      <c r="GKL29" s="707"/>
      <c r="GKM29" s="707"/>
      <c r="GKN29" s="707"/>
      <c r="GKO29" s="707"/>
      <c r="GKP29" s="707"/>
      <c r="GKQ29" s="707"/>
      <c r="GKR29" s="707"/>
      <c r="GKS29" s="707"/>
      <c r="GKT29" s="707"/>
      <c r="GKU29" s="707"/>
      <c r="GKV29" s="707"/>
      <c r="GKW29" s="707"/>
      <c r="GKX29" s="707"/>
      <c r="GKY29" s="707"/>
      <c r="GKZ29" s="707"/>
      <c r="GLA29" s="707"/>
      <c r="GLB29" s="707"/>
      <c r="GLC29" s="707"/>
      <c r="GLD29" s="707"/>
      <c r="GLE29" s="707"/>
      <c r="GLF29" s="707"/>
      <c r="GLG29" s="707"/>
      <c r="GLH29" s="707"/>
      <c r="GLI29" s="707"/>
      <c r="GLJ29" s="707"/>
      <c r="GLK29" s="707"/>
      <c r="GLL29" s="707"/>
      <c r="GLM29" s="707"/>
      <c r="GLN29" s="707"/>
      <c r="GLO29" s="707"/>
      <c r="GLP29" s="707"/>
      <c r="GLQ29" s="707"/>
      <c r="GLR29" s="707"/>
      <c r="GLS29" s="707"/>
      <c r="GLT29" s="707"/>
      <c r="GLU29" s="707"/>
      <c r="GLV29" s="707"/>
      <c r="GLW29" s="707"/>
      <c r="GLX29" s="707"/>
      <c r="GLY29" s="707"/>
      <c r="GLZ29" s="707"/>
      <c r="GMA29" s="707"/>
      <c r="GMB29" s="707"/>
      <c r="GMC29" s="707"/>
      <c r="GMD29" s="707"/>
      <c r="GME29" s="707"/>
      <c r="GMF29" s="707"/>
      <c r="GMG29" s="707"/>
      <c r="GMH29" s="707"/>
      <c r="GMI29" s="707"/>
      <c r="GMJ29" s="707"/>
      <c r="GMK29" s="707"/>
      <c r="GML29" s="707"/>
      <c r="GMM29" s="707"/>
      <c r="GMN29" s="707"/>
      <c r="GMO29" s="707"/>
      <c r="GMP29" s="707"/>
      <c r="GMQ29" s="707"/>
      <c r="GMR29" s="707"/>
      <c r="GMS29" s="707"/>
      <c r="GMT29" s="707"/>
      <c r="GMU29" s="707"/>
      <c r="GMV29" s="707"/>
      <c r="GMW29" s="707"/>
      <c r="GMX29" s="707"/>
      <c r="GMY29" s="707"/>
      <c r="GMZ29" s="707"/>
      <c r="GNA29" s="707"/>
      <c r="GNB29" s="707"/>
      <c r="GNC29" s="707"/>
      <c r="GND29" s="707"/>
      <c r="GNE29" s="707"/>
      <c r="GNF29" s="707"/>
      <c r="GNG29" s="707"/>
      <c r="GNH29" s="707"/>
      <c r="GNI29" s="707"/>
      <c r="GNJ29" s="707"/>
      <c r="GNK29" s="707"/>
      <c r="GNL29" s="707"/>
      <c r="GNM29" s="707"/>
      <c r="GNN29" s="707"/>
      <c r="GNO29" s="707"/>
      <c r="GNP29" s="707"/>
      <c r="GNQ29" s="707"/>
      <c r="GNR29" s="707"/>
      <c r="GNS29" s="707"/>
      <c r="GNT29" s="707"/>
      <c r="GNU29" s="707"/>
      <c r="GNV29" s="707"/>
      <c r="GNW29" s="707"/>
      <c r="GNX29" s="707"/>
      <c r="GNY29" s="707"/>
      <c r="GNZ29" s="707"/>
      <c r="GOA29" s="707"/>
      <c r="GOB29" s="707"/>
      <c r="GOC29" s="707"/>
      <c r="GOD29" s="707"/>
      <c r="GOE29" s="707"/>
      <c r="GOF29" s="707"/>
      <c r="GOG29" s="707"/>
      <c r="GOH29" s="707"/>
      <c r="GOI29" s="707"/>
      <c r="GOJ29" s="707"/>
      <c r="GOK29" s="707"/>
      <c r="GOL29" s="707"/>
      <c r="GOM29" s="707"/>
      <c r="GON29" s="707"/>
      <c r="GOO29" s="707"/>
      <c r="GOP29" s="707"/>
      <c r="GOQ29" s="707"/>
      <c r="GOR29" s="707"/>
      <c r="GOS29" s="707"/>
      <c r="GOT29" s="707"/>
      <c r="GOU29" s="707"/>
      <c r="GOV29" s="707"/>
      <c r="GOW29" s="707"/>
      <c r="GOX29" s="707"/>
      <c r="GOY29" s="707"/>
      <c r="GOZ29" s="707"/>
      <c r="GPA29" s="707"/>
      <c r="GPB29" s="707"/>
      <c r="GPC29" s="707"/>
      <c r="GPD29" s="707"/>
      <c r="GPE29" s="707"/>
      <c r="GPF29" s="707"/>
      <c r="GPG29" s="707"/>
      <c r="GPH29" s="707"/>
      <c r="GPI29" s="707"/>
      <c r="GPJ29" s="707"/>
      <c r="GPK29" s="707"/>
      <c r="GPL29" s="707"/>
      <c r="GPM29" s="707"/>
      <c r="GPN29" s="707"/>
      <c r="GPO29" s="707"/>
      <c r="GPP29" s="707"/>
      <c r="GPQ29" s="707"/>
      <c r="GPR29" s="707"/>
      <c r="GPS29" s="707"/>
      <c r="GPT29" s="707"/>
      <c r="GPU29" s="707"/>
      <c r="GPV29" s="707"/>
      <c r="GPW29" s="707"/>
      <c r="GPX29" s="707"/>
      <c r="GPY29" s="707"/>
      <c r="GPZ29" s="707"/>
      <c r="GQA29" s="707"/>
      <c r="GQB29" s="707"/>
      <c r="GQC29" s="707"/>
      <c r="GQD29" s="707"/>
      <c r="GQE29" s="707"/>
      <c r="GQF29" s="707"/>
      <c r="GQG29" s="707"/>
      <c r="GQH29" s="707"/>
      <c r="GQI29" s="707"/>
      <c r="GQJ29" s="707"/>
      <c r="GQK29" s="707"/>
      <c r="GQL29" s="707"/>
      <c r="GQM29" s="707"/>
      <c r="GQN29" s="707"/>
      <c r="GQO29" s="707"/>
      <c r="GQP29" s="707"/>
      <c r="GQQ29" s="707"/>
      <c r="GQR29" s="707"/>
      <c r="GQS29" s="707"/>
      <c r="GQT29" s="707"/>
      <c r="GQU29" s="707"/>
      <c r="GQV29" s="707"/>
      <c r="GQW29" s="707"/>
      <c r="GQX29" s="707"/>
      <c r="GQY29" s="707"/>
      <c r="GQZ29" s="707"/>
      <c r="GRA29" s="707"/>
      <c r="GRB29" s="707"/>
      <c r="GRC29" s="707"/>
      <c r="GRD29" s="707"/>
      <c r="GRE29" s="707"/>
      <c r="GRF29" s="707"/>
      <c r="GRG29" s="707"/>
      <c r="GRH29" s="707"/>
      <c r="GRI29" s="707"/>
      <c r="GRJ29" s="707"/>
      <c r="GRK29" s="707"/>
      <c r="GRL29" s="707"/>
      <c r="GRM29" s="707"/>
      <c r="GRN29" s="707"/>
      <c r="GRO29" s="707"/>
      <c r="GRP29" s="707"/>
      <c r="GRQ29" s="707"/>
      <c r="GRR29" s="707"/>
      <c r="GRS29" s="707"/>
      <c r="GRT29" s="707"/>
      <c r="GRU29" s="707"/>
      <c r="GRV29" s="707"/>
      <c r="GRW29" s="707"/>
      <c r="GRX29" s="707"/>
      <c r="GRY29" s="707"/>
      <c r="GRZ29" s="707"/>
      <c r="GSA29" s="707"/>
      <c r="GSB29" s="707"/>
      <c r="GSC29" s="707"/>
      <c r="GSD29" s="707"/>
      <c r="GSE29" s="707"/>
      <c r="GSF29" s="707"/>
      <c r="GSG29" s="707"/>
      <c r="GSH29" s="707"/>
      <c r="GSI29" s="707"/>
      <c r="GSJ29" s="707"/>
      <c r="GSK29" s="707"/>
      <c r="GSL29" s="707"/>
      <c r="GSM29" s="707"/>
      <c r="GSN29" s="707"/>
      <c r="GSO29" s="707"/>
      <c r="GSP29" s="707"/>
      <c r="GSQ29" s="707"/>
      <c r="GSR29" s="707"/>
      <c r="GSS29" s="707"/>
      <c r="GST29" s="707"/>
      <c r="GSU29" s="707"/>
      <c r="GSV29" s="707"/>
      <c r="GSW29" s="707"/>
      <c r="GSX29" s="707"/>
      <c r="GSY29" s="707"/>
      <c r="GSZ29" s="707"/>
      <c r="GTA29" s="707"/>
      <c r="GTB29" s="707"/>
      <c r="GTC29" s="707"/>
      <c r="GTD29" s="707"/>
      <c r="GTE29" s="707"/>
      <c r="GTF29" s="707"/>
      <c r="GTG29" s="707"/>
      <c r="GTH29" s="707"/>
      <c r="GTI29" s="707"/>
      <c r="GTJ29" s="707"/>
      <c r="GTK29" s="707"/>
      <c r="GTL29" s="707"/>
      <c r="GTM29" s="707"/>
      <c r="GTN29" s="707"/>
      <c r="GTO29" s="707"/>
      <c r="GTP29" s="707"/>
      <c r="GTQ29" s="707"/>
      <c r="GTR29" s="707"/>
      <c r="GTS29" s="707"/>
      <c r="GTT29" s="707"/>
      <c r="GTU29" s="707"/>
      <c r="GTV29" s="707"/>
      <c r="GTW29" s="707"/>
      <c r="GTX29" s="707"/>
      <c r="GTY29" s="707"/>
      <c r="GTZ29" s="707"/>
      <c r="GUA29" s="707"/>
      <c r="GUB29" s="707"/>
      <c r="GUC29" s="707"/>
      <c r="GUD29" s="707"/>
      <c r="GUE29" s="707"/>
      <c r="GUF29" s="707"/>
      <c r="GUG29" s="707"/>
      <c r="GUH29" s="707"/>
      <c r="GUI29" s="707"/>
      <c r="GUJ29" s="707"/>
      <c r="GUK29" s="707"/>
      <c r="GUL29" s="707"/>
      <c r="GUM29" s="707"/>
      <c r="GUN29" s="707"/>
      <c r="GUO29" s="707"/>
      <c r="GUP29" s="707"/>
      <c r="GUQ29" s="707"/>
      <c r="GUR29" s="707"/>
      <c r="GUS29" s="707"/>
      <c r="GUT29" s="707"/>
      <c r="GUU29" s="707"/>
      <c r="GUV29" s="707"/>
      <c r="GUW29" s="707"/>
      <c r="GUX29" s="707"/>
      <c r="GUY29" s="707"/>
      <c r="GUZ29" s="707"/>
      <c r="GVA29" s="707"/>
      <c r="GVB29" s="707"/>
      <c r="GVC29" s="707"/>
      <c r="GVD29" s="707"/>
      <c r="GVE29" s="707"/>
      <c r="GVF29" s="707"/>
      <c r="GVG29" s="707"/>
      <c r="GVH29" s="707"/>
      <c r="GVI29" s="707"/>
      <c r="GVJ29" s="707"/>
      <c r="GVK29" s="707"/>
      <c r="GVL29" s="707"/>
      <c r="GVM29" s="707"/>
      <c r="GVN29" s="707"/>
      <c r="GVO29" s="707"/>
      <c r="GVP29" s="707"/>
      <c r="GVQ29" s="707"/>
      <c r="GVR29" s="707"/>
      <c r="GVS29" s="707"/>
      <c r="GVT29" s="707"/>
      <c r="GVU29" s="707"/>
      <c r="GVV29" s="707"/>
      <c r="GVW29" s="707"/>
      <c r="GVX29" s="707"/>
      <c r="GVY29" s="707"/>
      <c r="GVZ29" s="707"/>
      <c r="GWA29" s="707"/>
      <c r="GWB29" s="707"/>
      <c r="GWC29" s="707"/>
      <c r="GWD29" s="707"/>
      <c r="GWE29" s="707"/>
      <c r="GWF29" s="707"/>
      <c r="GWG29" s="707"/>
      <c r="GWH29" s="707"/>
      <c r="GWI29" s="707"/>
      <c r="GWJ29" s="707"/>
      <c r="GWK29" s="707"/>
      <c r="GWL29" s="707"/>
      <c r="GWM29" s="707"/>
      <c r="GWN29" s="707"/>
      <c r="GWO29" s="707"/>
      <c r="GWP29" s="707"/>
      <c r="GWQ29" s="707"/>
      <c r="GWR29" s="707"/>
      <c r="GWS29" s="707"/>
      <c r="GWT29" s="707"/>
      <c r="GWU29" s="707"/>
      <c r="GWV29" s="707"/>
      <c r="GWW29" s="707"/>
      <c r="GWX29" s="707"/>
      <c r="GWY29" s="707"/>
      <c r="GWZ29" s="707"/>
      <c r="GXA29" s="707"/>
      <c r="GXB29" s="707"/>
      <c r="GXC29" s="707"/>
      <c r="GXD29" s="707"/>
      <c r="GXE29" s="707"/>
      <c r="GXF29" s="707"/>
      <c r="GXG29" s="707"/>
      <c r="GXH29" s="707"/>
      <c r="GXI29" s="707"/>
      <c r="GXJ29" s="707"/>
      <c r="GXK29" s="707"/>
      <c r="GXL29" s="707"/>
      <c r="GXM29" s="707"/>
      <c r="GXN29" s="707"/>
      <c r="GXO29" s="707"/>
      <c r="GXP29" s="707"/>
      <c r="GXQ29" s="707"/>
      <c r="GXR29" s="707"/>
      <c r="GXS29" s="707"/>
      <c r="GXT29" s="707"/>
      <c r="GXU29" s="707"/>
      <c r="GXV29" s="707"/>
      <c r="GXW29" s="707"/>
      <c r="GXX29" s="707"/>
      <c r="GXY29" s="707"/>
      <c r="GXZ29" s="707"/>
      <c r="GYA29" s="707"/>
      <c r="GYB29" s="707"/>
      <c r="GYC29" s="707"/>
      <c r="GYD29" s="707"/>
      <c r="GYE29" s="707"/>
      <c r="GYF29" s="707"/>
      <c r="GYG29" s="707"/>
      <c r="GYH29" s="707"/>
      <c r="GYI29" s="707"/>
      <c r="GYJ29" s="707"/>
      <c r="GYK29" s="707"/>
      <c r="GYL29" s="707"/>
      <c r="GYM29" s="707"/>
      <c r="GYN29" s="707"/>
      <c r="GYO29" s="707"/>
      <c r="GYP29" s="707"/>
      <c r="GYQ29" s="707"/>
      <c r="GYR29" s="707"/>
      <c r="GYS29" s="707"/>
      <c r="GYT29" s="707"/>
      <c r="GYU29" s="707"/>
      <c r="GYV29" s="707"/>
      <c r="GYW29" s="707"/>
      <c r="GYX29" s="707"/>
      <c r="GYY29" s="707"/>
      <c r="GYZ29" s="707"/>
      <c r="GZA29" s="707"/>
      <c r="GZB29" s="707"/>
      <c r="GZC29" s="707"/>
      <c r="GZD29" s="707"/>
      <c r="GZE29" s="707"/>
      <c r="GZF29" s="707"/>
      <c r="GZG29" s="707"/>
      <c r="GZH29" s="707"/>
      <c r="GZI29" s="707"/>
      <c r="GZJ29" s="707"/>
      <c r="GZK29" s="707"/>
      <c r="GZL29" s="707"/>
      <c r="GZM29" s="707"/>
      <c r="GZN29" s="707"/>
      <c r="GZO29" s="707"/>
      <c r="GZP29" s="707"/>
      <c r="GZQ29" s="707"/>
      <c r="GZR29" s="707"/>
      <c r="GZS29" s="707"/>
      <c r="GZT29" s="707"/>
      <c r="GZU29" s="707"/>
      <c r="GZV29" s="707"/>
      <c r="GZW29" s="707"/>
      <c r="GZX29" s="707"/>
      <c r="GZY29" s="707"/>
      <c r="GZZ29" s="707"/>
      <c r="HAA29" s="707"/>
      <c r="HAB29" s="707"/>
      <c r="HAC29" s="707"/>
      <c r="HAD29" s="707"/>
      <c r="HAE29" s="707"/>
      <c r="HAF29" s="707"/>
      <c r="HAG29" s="707"/>
      <c r="HAH29" s="707"/>
      <c r="HAI29" s="707"/>
      <c r="HAJ29" s="707"/>
      <c r="HAK29" s="707"/>
      <c r="HAL29" s="707"/>
      <c r="HAM29" s="707"/>
      <c r="HAN29" s="707"/>
      <c r="HAO29" s="707"/>
      <c r="HAP29" s="707"/>
      <c r="HAQ29" s="707"/>
      <c r="HAR29" s="707"/>
      <c r="HAS29" s="707"/>
      <c r="HAT29" s="707"/>
      <c r="HAU29" s="707"/>
      <c r="HAV29" s="707"/>
      <c r="HAW29" s="707"/>
      <c r="HAX29" s="707"/>
      <c r="HAY29" s="707"/>
      <c r="HAZ29" s="707"/>
      <c r="HBA29" s="707"/>
      <c r="HBB29" s="707"/>
      <c r="HBC29" s="707"/>
      <c r="HBD29" s="707"/>
      <c r="HBE29" s="707"/>
      <c r="HBF29" s="707"/>
      <c r="HBG29" s="707"/>
      <c r="HBH29" s="707"/>
      <c r="HBI29" s="707"/>
      <c r="HBJ29" s="707"/>
      <c r="HBK29" s="707"/>
      <c r="HBL29" s="707"/>
      <c r="HBM29" s="707"/>
      <c r="HBN29" s="707"/>
      <c r="HBO29" s="707"/>
      <c r="HBP29" s="707"/>
      <c r="HBQ29" s="707"/>
      <c r="HBR29" s="707"/>
      <c r="HBS29" s="707"/>
      <c r="HBT29" s="707"/>
      <c r="HBU29" s="707"/>
      <c r="HBV29" s="707"/>
      <c r="HBW29" s="707"/>
      <c r="HBX29" s="707"/>
      <c r="HBY29" s="707"/>
      <c r="HBZ29" s="707"/>
      <c r="HCA29" s="707"/>
      <c r="HCB29" s="707"/>
      <c r="HCC29" s="707"/>
      <c r="HCD29" s="707"/>
      <c r="HCE29" s="707"/>
      <c r="HCF29" s="707"/>
      <c r="HCG29" s="707"/>
      <c r="HCH29" s="707"/>
      <c r="HCI29" s="707"/>
      <c r="HCJ29" s="707"/>
      <c r="HCK29" s="707"/>
      <c r="HCL29" s="707"/>
      <c r="HCM29" s="707"/>
      <c r="HCN29" s="707"/>
      <c r="HCO29" s="707"/>
      <c r="HCP29" s="707"/>
      <c r="HCQ29" s="707"/>
      <c r="HCR29" s="707"/>
      <c r="HCS29" s="707"/>
      <c r="HCT29" s="707"/>
      <c r="HCU29" s="707"/>
      <c r="HCV29" s="707"/>
      <c r="HCW29" s="707"/>
      <c r="HCX29" s="707"/>
      <c r="HCY29" s="707"/>
      <c r="HCZ29" s="707"/>
      <c r="HDA29" s="707"/>
      <c r="HDB29" s="707"/>
      <c r="HDC29" s="707"/>
      <c r="HDD29" s="707"/>
      <c r="HDE29" s="707"/>
      <c r="HDF29" s="707"/>
      <c r="HDG29" s="707"/>
      <c r="HDH29" s="707"/>
      <c r="HDI29" s="707"/>
      <c r="HDJ29" s="707"/>
      <c r="HDK29" s="707"/>
      <c r="HDL29" s="707"/>
      <c r="HDM29" s="707"/>
      <c r="HDN29" s="707"/>
      <c r="HDO29" s="707"/>
      <c r="HDP29" s="707"/>
      <c r="HDQ29" s="707"/>
      <c r="HDR29" s="707"/>
      <c r="HDS29" s="707"/>
      <c r="HDT29" s="707"/>
      <c r="HDU29" s="707"/>
      <c r="HDV29" s="707"/>
      <c r="HDW29" s="707"/>
      <c r="HDX29" s="707"/>
      <c r="HDY29" s="707"/>
      <c r="HDZ29" s="707"/>
      <c r="HEA29" s="707"/>
      <c r="HEB29" s="707"/>
      <c r="HEC29" s="707"/>
      <c r="HED29" s="707"/>
      <c r="HEE29" s="707"/>
      <c r="HEF29" s="707"/>
      <c r="HEG29" s="707"/>
      <c r="HEH29" s="707"/>
      <c r="HEI29" s="707"/>
      <c r="HEJ29" s="707"/>
      <c r="HEK29" s="707"/>
      <c r="HEL29" s="707"/>
      <c r="HEM29" s="707"/>
      <c r="HEN29" s="707"/>
      <c r="HEO29" s="707"/>
      <c r="HEP29" s="707"/>
      <c r="HEQ29" s="707"/>
      <c r="HER29" s="707"/>
      <c r="HES29" s="707"/>
      <c r="HET29" s="707"/>
      <c r="HEU29" s="707"/>
      <c r="HEV29" s="707"/>
      <c r="HEW29" s="707"/>
      <c r="HEX29" s="707"/>
      <c r="HEY29" s="707"/>
      <c r="HEZ29" s="707"/>
      <c r="HFA29" s="707"/>
      <c r="HFB29" s="707"/>
      <c r="HFC29" s="707"/>
      <c r="HFD29" s="707"/>
      <c r="HFE29" s="707"/>
      <c r="HFF29" s="707"/>
      <c r="HFG29" s="707"/>
      <c r="HFH29" s="707"/>
      <c r="HFI29" s="707"/>
      <c r="HFJ29" s="707"/>
      <c r="HFK29" s="707"/>
      <c r="HFL29" s="707"/>
      <c r="HFM29" s="707"/>
      <c r="HFN29" s="707"/>
      <c r="HFO29" s="707"/>
      <c r="HFP29" s="707"/>
      <c r="HFQ29" s="707"/>
      <c r="HFR29" s="707"/>
      <c r="HFS29" s="707"/>
      <c r="HFT29" s="707"/>
      <c r="HFU29" s="707"/>
      <c r="HFV29" s="707"/>
      <c r="HFW29" s="707"/>
      <c r="HFX29" s="707"/>
      <c r="HFY29" s="707"/>
      <c r="HFZ29" s="707"/>
      <c r="HGA29" s="707"/>
      <c r="HGB29" s="707"/>
      <c r="HGC29" s="707"/>
      <c r="HGD29" s="707"/>
      <c r="HGE29" s="707"/>
      <c r="HGF29" s="707"/>
      <c r="HGG29" s="707"/>
      <c r="HGH29" s="707"/>
      <c r="HGI29" s="707"/>
      <c r="HGJ29" s="707"/>
      <c r="HGK29" s="707"/>
      <c r="HGL29" s="707"/>
      <c r="HGM29" s="707"/>
      <c r="HGN29" s="707"/>
      <c r="HGO29" s="707"/>
      <c r="HGP29" s="707"/>
      <c r="HGQ29" s="707"/>
      <c r="HGR29" s="707"/>
      <c r="HGS29" s="707"/>
      <c r="HGT29" s="707"/>
      <c r="HGU29" s="707"/>
      <c r="HGV29" s="707"/>
      <c r="HGW29" s="707"/>
      <c r="HGX29" s="707"/>
      <c r="HGY29" s="707"/>
      <c r="HGZ29" s="707"/>
      <c r="HHA29" s="707"/>
      <c r="HHB29" s="707"/>
      <c r="HHC29" s="707"/>
      <c r="HHD29" s="707"/>
      <c r="HHE29" s="707"/>
      <c r="HHF29" s="707"/>
      <c r="HHG29" s="707"/>
      <c r="HHH29" s="707"/>
      <c r="HHI29" s="707"/>
      <c r="HHJ29" s="707"/>
      <c r="HHK29" s="707"/>
      <c r="HHL29" s="707"/>
      <c r="HHM29" s="707"/>
      <c r="HHN29" s="707"/>
      <c r="HHO29" s="707"/>
      <c r="HHP29" s="707"/>
      <c r="HHQ29" s="707"/>
      <c r="HHR29" s="707"/>
      <c r="HHS29" s="707"/>
      <c r="HHT29" s="707"/>
      <c r="HHU29" s="707"/>
      <c r="HHV29" s="707"/>
      <c r="HHW29" s="707"/>
      <c r="HHX29" s="707"/>
      <c r="HHY29" s="707"/>
      <c r="HHZ29" s="707"/>
      <c r="HIA29" s="707"/>
      <c r="HIB29" s="707"/>
      <c r="HIC29" s="707"/>
      <c r="HID29" s="707"/>
      <c r="HIE29" s="707"/>
      <c r="HIF29" s="707"/>
      <c r="HIG29" s="707"/>
      <c r="HIH29" s="707"/>
      <c r="HII29" s="707"/>
      <c r="HIJ29" s="707"/>
      <c r="HIK29" s="707"/>
      <c r="HIL29" s="707"/>
      <c r="HIM29" s="707"/>
      <c r="HIN29" s="707"/>
      <c r="HIO29" s="707"/>
      <c r="HIP29" s="707"/>
      <c r="HIQ29" s="707"/>
      <c r="HIR29" s="707"/>
      <c r="HIS29" s="707"/>
      <c r="HIT29" s="707"/>
      <c r="HIU29" s="707"/>
      <c r="HIV29" s="707"/>
      <c r="HIW29" s="707"/>
      <c r="HIX29" s="707"/>
      <c r="HIY29" s="707"/>
      <c r="HIZ29" s="707"/>
      <c r="HJA29" s="707"/>
      <c r="HJB29" s="707"/>
      <c r="HJC29" s="707"/>
      <c r="HJD29" s="707"/>
      <c r="HJE29" s="707"/>
      <c r="HJF29" s="707"/>
      <c r="HJG29" s="707"/>
      <c r="HJH29" s="707"/>
      <c r="HJI29" s="707"/>
      <c r="HJJ29" s="707"/>
      <c r="HJK29" s="707"/>
      <c r="HJL29" s="707"/>
      <c r="HJM29" s="707"/>
      <c r="HJN29" s="707"/>
      <c r="HJO29" s="707"/>
      <c r="HJP29" s="707"/>
      <c r="HJQ29" s="707"/>
      <c r="HJR29" s="707"/>
      <c r="HJS29" s="707"/>
      <c r="HJT29" s="707"/>
      <c r="HJU29" s="707"/>
      <c r="HJV29" s="707"/>
      <c r="HJW29" s="707"/>
      <c r="HJX29" s="707"/>
      <c r="HJY29" s="707"/>
      <c r="HJZ29" s="707"/>
      <c r="HKA29" s="707"/>
      <c r="HKB29" s="707"/>
      <c r="HKC29" s="707"/>
      <c r="HKD29" s="707"/>
      <c r="HKE29" s="707"/>
      <c r="HKF29" s="707"/>
      <c r="HKG29" s="707"/>
      <c r="HKH29" s="707"/>
      <c r="HKI29" s="707"/>
      <c r="HKJ29" s="707"/>
      <c r="HKK29" s="707"/>
      <c r="HKL29" s="707"/>
      <c r="HKM29" s="707"/>
      <c r="HKN29" s="707"/>
      <c r="HKO29" s="707"/>
      <c r="HKP29" s="707"/>
      <c r="HKQ29" s="707"/>
      <c r="HKR29" s="707"/>
      <c r="HKS29" s="707"/>
      <c r="HKT29" s="707"/>
      <c r="HKU29" s="707"/>
      <c r="HKV29" s="707"/>
      <c r="HKW29" s="707"/>
      <c r="HKX29" s="707"/>
      <c r="HKY29" s="707"/>
      <c r="HKZ29" s="707"/>
      <c r="HLA29" s="707"/>
      <c r="HLB29" s="707"/>
      <c r="HLC29" s="707"/>
      <c r="HLD29" s="707"/>
      <c r="HLE29" s="707"/>
      <c r="HLF29" s="707"/>
      <c r="HLG29" s="707"/>
      <c r="HLH29" s="707"/>
      <c r="HLI29" s="707"/>
      <c r="HLJ29" s="707"/>
      <c r="HLK29" s="707"/>
      <c r="HLL29" s="707"/>
      <c r="HLM29" s="707"/>
      <c r="HLN29" s="707"/>
      <c r="HLO29" s="707"/>
      <c r="HLP29" s="707"/>
      <c r="HLQ29" s="707"/>
      <c r="HLR29" s="707"/>
      <c r="HLS29" s="707"/>
      <c r="HLT29" s="707"/>
      <c r="HLU29" s="707"/>
      <c r="HLV29" s="707"/>
      <c r="HLW29" s="707"/>
      <c r="HLX29" s="707"/>
      <c r="HLY29" s="707"/>
      <c r="HLZ29" s="707"/>
      <c r="HMA29" s="707"/>
      <c r="HMB29" s="707"/>
      <c r="HMC29" s="707"/>
      <c r="HMD29" s="707"/>
      <c r="HME29" s="707"/>
      <c r="HMF29" s="707"/>
      <c r="HMG29" s="707"/>
      <c r="HMH29" s="707"/>
      <c r="HMI29" s="707"/>
      <c r="HMJ29" s="707"/>
      <c r="HMK29" s="707"/>
      <c r="HML29" s="707"/>
      <c r="HMM29" s="707"/>
      <c r="HMN29" s="707"/>
      <c r="HMO29" s="707"/>
      <c r="HMP29" s="707"/>
      <c r="HMQ29" s="707"/>
      <c r="HMR29" s="707"/>
      <c r="HMS29" s="707"/>
      <c r="HMT29" s="707"/>
      <c r="HMU29" s="707"/>
      <c r="HMV29" s="707"/>
      <c r="HMW29" s="707"/>
      <c r="HMX29" s="707"/>
      <c r="HMY29" s="707"/>
      <c r="HMZ29" s="707"/>
      <c r="HNA29" s="707"/>
      <c r="HNB29" s="707"/>
      <c r="HNC29" s="707"/>
      <c r="HND29" s="707"/>
      <c r="HNE29" s="707"/>
      <c r="HNF29" s="707"/>
      <c r="HNG29" s="707"/>
      <c r="HNH29" s="707"/>
      <c r="HNI29" s="707"/>
      <c r="HNJ29" s="707"/>
      <c r="HNK29" s="707"/>
      <c r="HNL29" s="707"/>
      <c r="HNM29" s="707"/>
      <c r="HNN29" s="707"/>
      <c r="HNO29" s="707"/>
      <c r="HNP29" s="707"/>
      <c r="HNQ29" s="707"/>
      <c r="HNR29" s="707"/>
      <c r="HNS29" s="707"/>
      <c r="HNT29" s="707"/>
      <c r="HNU29" s="707"/>
      <c r="HNV29" s="707"/>
      <c r="HNW29" s="707"/>
      <c r="HNX29" s="707"/>
      <c r="HNY29" s="707"/>
      <c r="HNZ29" s="707"/>
      <c r="HOA29" s="707"/>
      <c r="HOB29" s="707"/>
      <c r="HOC29" s="707"/>
      <c r="HOD29" s="707"/>
      <c r="HOE29" s="707"/>
      <c r="HOF29" s="707"/>
      <c r="HOG29" s="707"/>
      <c r="HOH29" s="707"/>
      <c r="HOI29" s="707"/>
      <c r="HOJ29" s="707"/>
      <c r="HOK29" s="707"/>
      <c r="HOL29" s="707"/>
      <c r="HOM29" s="707"/>
      <c r="HON29" s="707"/>
      <c r="HOO29" s="707"/>
      <c r="HOP29" s="707"/>
      <c r="HOQ29" s="707"/>
      <c r="HOR29" s="707"/>
      <c r="HOS29" s="707"/>
      <c r="HOT29" s="707"/>
      <c r="HOU29" s="707"/>
      <c r="HOV29" s="707"/>
      <c r="HOW29" s="707"/>
      <c r="HOX29" s="707"/>
      <c r="HOY29" s="707"/>
      <c r="HOZ29" s="707"/>
      <c r="HPA29" s="707"/>
      <c r="HPB29" s="707"/>
      <c r="HPC29" s="707"/>
      <c r="HPD29" s="707"/>
      <c r="HPE29" s="707"/>
      <c r="HPF29" s="707"/>
      <c r="HPG29" s="707"/>
      <c r="HPH29" s="707"/>
      <c r="HPI29" s="707"/>
      <c r="HPJ29" s="707"/>
      <c r="HPK29" s="707"/>
      <c r="HPL29" s="707"/>
      <c r="HPM29" s="707"/>
      <c r="HPN29" s="707"/>
      <c r="HPO29" s="707"/>
      <c r="HPP29" s="707"/>
      <c r="HPQ29" s="707"/>
      <c r="HPR29" s="707"/>
      <c r="HPS29" s="707"/>
      <c r="HPT29" s="707"/>
      <c r="HPU29" s="707"/>
      <c r="HPV29" s="707"/>
      <c r="HPW29" s="707"/>
      <c r="HPX29" s="707"/>
      <c r="HPY29" s="707"/>
      <c r="HPZ29" s="707"/>
      <c r="HQA29" s="707"/>
      <c r="HQB29" s="707"/>
      <c r="HQC29" s="707"/>
      <c r="HQD29" s="707"/>
      <c r="HQE29" s="707"/>
      <c r="HQF29" s="707"/>
      <c r="HQG29" s="707"/>
      <c r="HQH29" s="707"/>
      <c r="HQI29" s="707"/>
      <c r="HQJ29" s="707"/>
      <c r="HQK29" s="707"/>
      <c r="HQL29" s="707"/>
      <c r="HQM29" s="707"/>
      <c r="HQN29" s="707"/>
      <c r="HQO29" s="707"/>
      <c r="HQP29" s="707"/>
      <c r="HQQ29" s="707"/>
      <c r="HQR29" s="707"/>
      <c r="HQS29" s="707"/>
      <c r="HQT29" s="707"/>
      <c r="HQU29" s="707"/>
      <c r="HQV29" s="707"/>
      <c r="HQW29" s="707"/>
      <c r="HQX29" s="707"/>
      <c r="HQY29" s="707"/>
      <c r="HQZ29" s="707"/>
      <c r="HRA29" s="707"/>
      <c r="HRB29" s="707"/>
      <c r="HRC29" s="707"/>
      <c r="HRD29" s="707"/>
      <c r="HRE29" s="707"/>
      <c r="HRF29" s="707"/>
      <c r="HRG29" s="707"/>
      <c r="HRH29" s="707"/>
      <c r="HRI29" s="707"/>
      <c r="HRJ29" s="707"/>
      <c r="HRK29" s="707"/>
      <c r="HRL29" s="707"/>
      <c r="HRM29" s="707"/>
      <c r="HRN29" s="707"/>
      <c r="HRO29" s="707"/>
      <c r="HRP29" s="707"/>
      <c r="HRQ29" s="707"/>
      <c r="HRR29" s="707"/>
      <c r="HRS29" s="707"/>
      <c r="HRT29" s="707"/>
      <c r="HRU29" s="707"/>
      <c r="HRV29" s="707"/>
      <c r="HRW29" s="707"/>
      <c r="HRX29" s="707"/>
      <c r="HRY29" s="707"/>
      <c r="HRZ29" s="707"/>
      <c r="HSA29" s="707"/>
      <c r="HSB29" s="707"/>
      <c r="HSC29" s="707"/>
      <c r="HSD29" s="707"/>
      <c r="HSE29" s="707"/>
      <c r="HSF29" s="707"/>
      <c r="HSG29" s="707"/>
      <c r="HSH29" s="707"/>
      <c r="HSI29" s="707"/>
      <c r="HSJ29" s="707"/>
      <c r="HSK29" s="707"/>
      <c r="HSL29" s="707"/>
      <c r="HSM29" s="707"/>
      <c r="HSN29" s="707"/>
      <c r="HSO29" s="707"/>
      <c r="HSP29" s="707"/>
      <c r="HSQ29" s="707"/>
      <c r="HSR29" s="707"/>
      <c r="HSS29" s="707"/>
      <c r="HST29" s="707"/>
      <c r="HSU29" s="707"/>
      <c r="HSV29" s="707"/>
      <c r="HSW29" s="707"/>
      <c r="HSX29" s="707"/>
      <c r="HSY29" s="707"/>
      <c r="HSZ29" s="707"/>
      <c r="HTA29" s="707"/>
      <c r="HTB29" s="707"/>
      <c r="HTC29" s="707"/>
      <c r="HTD29" s="707"/>
      <c r="HTE29" s="707"/>
      <c r="HTF29" s="707"/>
      <c r="HTG29" s="707"/>
      <c r="HTH29" s="707"/>
      <c r="HTI29" s="707"/>
      <c r="HTJ29" s="707"/>
      <c r="HTK29" s="707"/>
      <c r="HTL29" s="707"/>
      <c r="HTM29" s="707"/>
      <c r="HTN29" s="707"/>
      <c r="HTO29" s="707"/>
      <c r="HTP29" s="707"/>
      <c r="HTQ29" s="707"/>
      <c r="HTR29" s="707"/>
      <c r="HTS29" s="707"/>
      <c r="HTT29" s="707"/>
      <c r="HTU29" s="707"/>
      <c r="HTV29" s="707"/>
      <c r="HTW29" s="707"/>
      <c r="HTX29" s="707"/>
      <c r="HTY29" s="707"/>
      <c r="HTZ29" s="707"/>
      <c r="HUA29" s="707"/>
      <c r="HUB29" s="707"/>
      <c r="HUC29" s="707"/>
      <c r="HUD29" s="707"/>
      <c r="HUE29" s="707"/>
      <c r="HUF29" s="707"/>
      <c r="HUG29" s="707"/>
      <c r="HUH29" s="707"/>
      <c r="HUI29" s="707"/>
      <c r="HUJ29" s="707"/>
      <c r="HUK29" s="707"/>
      <c r="HUL29" s="707"/>
      <c r="HUM29" s="707"/>
      <c r="HUN29" s="707"/>
      <c r="HUO29" s="707"/>
      <c r="HUP29" s="707"/>
      <c r="HUQ29" s="707"/>
      <c r="HUR29" s="707"/>
      <c r="HUS29" s="707"/>
      <c r="HUT29" s="707"/>
      <c r="HUU29" s="707"/>
      <c r="HUV29" s="707"/>
      <c r="HUW29" s="707"/>
      <c r="HUX29" s="707"/>
      <c r="HUY29" s="707"/>
      <c r="HUZ29" s="707"/>
      <c r="HVA29" s="707"/>
      <c r="HVB29" s="707"/>
      <c r="HVC29" s="707"/>
      <c r="HVD29" s="707"/>
      <c r="HVE29" s="707"/>
      <c r="HVF29" s="707"/>
      <c r="HVG29" s="707"/>
      <c r="HVH29" s="707"/>
      <c r="HVI29" s="707"/>
      <c r="HVJ29" s="707"/>
      <c r="HVK29" s="707"/>
      <c r="HVL29" s="707"/>
      <c r="HVM29" s="707"/>
      <c r="HVN29" s="707"/>
      <c r="HVO29" s="707"/>
      <c r="HVP29" s="707"/>
      <c r="HVQ29" s="707"/>
      <c r="HVR29" s="707"/>
      <c r="HVS29" s="707"/>
      <c r="HVT29" s="707"/>
      <c r="HVU29" s="707"/>
      <c r="HVV29" s="707"/>
      <c r="HVW29" s="707"/>
      <c r="HVX29" s="707"/>
      <c r="HVY29" s="707"/>
      <c r="HVZ29" s="707"/>
      <c r="HWA29" s="707"/>
      <c r="HWB29" s="707"/>
      <c r="HWC29" s="707"/>
      <c r="HWD29" s="707"/>
      <c r="HWE29" s="707"/>
      <c r="HWF29" s="707"/>
      <c r="HWG29" s="707"/>
      <c r="HWH29" s="707"/>
      <c r="HWI29" s="707"/>
      <c r="HWJ29" s="707"/>
      <c r="HWK29" s="707"/>
      <c r="HWL29" s="707"/>
      <c r="HWM29" s="707"/>
      <c r="HWN29" s="707"/>
      <c r="HWO29" s="707"/>
      <c r="HWP29" s="707"/>
      <c r="HWQ29" s="707"/>
      <c r="HWR29" s="707"/>
      <c r="HWS29" s="707"/>
      <c r="HWT29" s="707"/>
      <c r="HWU29" s="707"/>
      <c r="HWV29" s="707"/>
      <c r="HWW29" s="707"/>
      <c r="HWX29" s="707"/>
      <c r="HWY29" s="707"/>
      <c r="HWZ29" s="707"/>
      <c r="HXA29" s="707"/>
      <c r="HXB29" s="707"/>
      <c r="HXC29" s="707"/>
      <c r="HXD29" s="707"/>
      <c r="HXE29" s="707"/>
      <c r="HXF29" s="707"/>
      <c r="HXG29" s="707"/>
      <c r="HXH29" s="707"/>
      <c r="HXI29" s="707"/>
      <c r="HXJ29" s="707"/>
      <c r="HXK29" s="707"/>
      <c r="HXL29" s="707"/>
      <c r="HXM29" s="707"/>
      <c r="HXN29" s="707"/>
      <c r="HXO29" s="707"/>
      <c r="HXP29" s="707"/>
      <c r="HXQ29" s="707"/>
      <c r="HXR29" s="707"/>
      <c r="HXS29" s="707"/>
      <c r="HXT29" s="707"/>
      <c r="HXU29" s="707"/>
      <c r="HXV29" s="707"/>
      <c r="HXW29" s="707"/>
      <c r="HXX29" s="707"/>
      <c r="HXY29" s="707"/>
      <c r="HXZ29" s="707"/>
      <c r="HYA29" s="707"/>
      <c r="HYB29" s="707"/>
      <c r="HYC29" s="707"/>
      <c r="HYD29" s="707"/>
      <c r="HYE29" s="707"/>
      <c r="HYF29" s="707"/>
      <c r="HYG29" s="707"/>
      <c r="HYH29" s="707"/>
      <c r="HYI29" s="707"/>
      <c r="HYJ29" s="707"/>
      <c r="HYK29" s="707"/>
      <c r="HYL29" s="707"/>
      <c r="HYM29" s="707"/>
      <c r="HYN29" s="707"/>
      <c r="HYO29" s="707"/>
      <c r="HYP29" s="707"/>
      <c r="HYQ29" s="707"/>
      <c r="HYR29" s="707"/>
      <c r="HYS29" s="707"/>
      <c r="HYT29" s="707"/>
      <c r="HYU29" s="707"/>
      <c r="HYV29" s="707"/>
      <c r="HYW29" s="707"/>
      <c r="HYX29" s="707"/>
      <c r="HYY29" s="707"/>
      <c r="HYZ29" s="707"/>
      <c r="HZA29" s="707"/>
      <c r="HZB29" s="707"/>
      <c r="HZC29" s="707"/>
      <c r="HZD29" s="707"/>
      <c r="HZE29" s="707"/>
      <c r="HZF29" s="707"/>
      <c r="HZG29" s="707"/>
      <c r="HZH29" s="707"/>
      <c r="HZI29" s="707"/>
      <c r="HZJ29" s="707"/>
      <c r="HZK29" s="707"/>
      <c r="HZL29" s="707"/>
      <c r="HZM29" s="707"/>
      <c r="HZN29" s="707"/>
      <c r="HZO29" s="707"/>
      <c r="HZP29" s="707"/>
      <c r="HZQ29" s="707"/>
      <c r="HZR29" s="707"/>
      <c r="HZS29" s="707"/>
      <c r="HZT29" s="707"/>
      <c r="HZU29" s="707"/>
      <c r="HZV29" s="707"/>
      <c r="HZW29" s="707"/>
      <c r="HZX29" s="707"/>
      <c r="HZY29" s="707"/>
      <c r="HZZ29" s="707"/>
      <c r="IAA29" s="707"/>
      <c r="IAB29" s="707"/>
      <c r="IAC29" s="707"/>
      <c r="IAD29" s="707"/>
      <c r="IAE29" s="707"/>
      <c r="IAF29" s="707"/>
      <c r="IAG29" s="707"/>
      <c r="IAH29" s="707"/>
      <c r="IAI29" s="707"/>
      <c r="IAJ29" s="707"/>
      <c r="IAK29" s="707"/>
      <c r="IAL29" s="707"/>
      <c r="IAM29" s="707"/>
      <c r="IAN29" s="707"/>
      <c r="IAO29" s="707"/>
      <c r="IAP29" s="707"/>
      <c r="IAQ29" s="707"/>
      <c r="IAR29" s="707"/>
      <c r="IAS29" s="707"/>
      <c r="IAT29" s="707"/>
      <c r="IAU29" s="707"/>
      <c r="IAV29" s="707"/>
      <c r="IAW29" s="707"/>
      <c r="IAX29" s="707"/>
      <c r="IAY29" s="707"/>
      <c r="IAZ29" s="707"/>
      <c r="IBA29" s="707"/>
      <c r="IBB29" s="707"/>
      <c r="IBC29" s="707"/>
      <c r="IBD29" s="707"/>
      <c r="IBE29" s="707"/>
      <c r="IBF29" s="707"/>
      <c r="IBG29" s="707"/>
      <c r="IBH29" s="707"/>
      <c r="IBI29" s="707"/>
      <c r="IBJ29" s="707"/>
      <c r="IBK29" s="707"/>
      <c r="IBL29" s="707"/>
      <c r="IBM29" s="707"/>
      <c r="IBN29" s="707"/>
      <c r="IBO29" s="707"/>
      <c r="IBP29" s="707"/>
      <c r="IBQ29" s="707"/>
      <c r="IBR29" s="707"/>
      <c r="IBS29" s="707"/>
      <c r="IBT29" s="707"/>
      <c r="IBU29" s="707"/>
      <c r="IBV29" s="707"/>
      <c r="IBW29" s="707"/>
      <c r="IBX29" s="707"/>
      <c r="IBY29" s="707"/>
      <c r="IBZ29" s="707"/>
      <c r="ICA29" s="707"/>
      <c r="ICB29" s="707"/>
      <c r="ICC29" s="707"/>
      <c r="ICD29" s="707"/>
      <c r="ICE29" s="707"/>
      <c r="ICF29" s="707"/>
      <c r="ICG29" s="707"/>
      <c r="ICH29" s="707"/>
      <c r="ICI29" s="707"/>
      <c r="ICJ29" s="707"/>
      <c r="ICK29" s="707"/>
      <c r="ICL29" s="707"/>
      <c r="ICM29" s="707"/>
      <c r="ICN29" s="707"/>
      <c r="ICO29" s="707"/>
      <c r="ICP29" s="707"/>
      <c r="ICQ29" s="707"/>
      <c r="ICR29" s="707"/>
      <c r="ICS29" s="707"/>
      <c r="ICT29" s="707"/>
      <c r="ICU29" s="707"/>
      <c r="ICV29" s="707"/>
      <c r="ICW29" s="707"/>
      <c r="ICX29" s="707"/>
      <c r="ICY29" s="707"/>
      <c r="ICZ29" s="707"/>
      <c r="IDA29" s="707"/>
      <c r="IDB29" s="707"/>
      <c r="IDC29" s="707"/>
      <c r="IDD29" s="707"/>
      <c r="IDE29" s="707"/>
      <c r="IDF29" s="707"/>
      <c r="IDG29" s="707"/>
      <c r="IDH29" s="707"/>
      <c r="IDI29" s="707"/>
      <c r="IDJ29" s="707"/>
      <c r="IDK29" s="707"/>
      <c r="IDL29" s="707"/>
      <c r="IDM29" s="707"/>
      <c r="IDN29" s="707"/>
      <c r="IDO29" s="707"/>
      <c r="IDP29" s="707"/>
      <c r="IDQ29" s="707"/>
      <c r="IDR29" s="707"/>
      <c r="IDS29" s="707"/>
      <c r="IDT29" s="707"/>
      <c r="IDU29" s="707"/>
      <c r="IDV29" s="707"/>
      <c r="IDW29" s="707"/>
      <c r="IDX29" s="707"/>
      <c r="IDY29" s="707"/>
      <c r="IDZ29" s="707"/>
      <c r="IEA29" s="707"/>
      <c r="IEB29" s="707"/>
      <c r="IEC29" s="707"/>
      <c r="IED29" s="707"/>
      <c r="IEE29" s="707"/>
      <c r="IEF29" s="707"/>
      <c r="IEG29" s="707"/>
      <c r="IEH29" s="707"/>
      <c r="IEI29" s="707"/>
      <c r="IEJ29" s="707"/>
      <c r="IEK29" s="707"/>
      <c r="IEL29" s="707"/>
      <c r="IEM29" s="707"/>
      <c r="IEN29" s="707"/>
      <c r="IEO29" s="707"/>
      <c r="IEP29" s="707"/>
      <c r="IEQ29" s="707"/>
      <c r="IER29" s="707"/>
      <c r="IES29" s="707"/>
      <c r="IET29" s="707"/>
      <c r="IEU29" s="707"/>
      <c r="IEV29" s="707"/>
      <c r="IEW29" s="707"/>
      <c r="IEX29" s="707"/>
      <c r="IEY29" s="707"/>
      <c r="IEZ29" s="707"/>
      <c r="IFA29" s="707"/>
      <c r="IFB29" s="707"/>
      <c r="IFC29" s="707"/>
      <c r="IFD29" s="707"/>
      <c r="IFE29" s="707"/>
      <c r="IFF29" s="707"/>
      <c r="IFG29" s="707"/>
      <c r="IFH29" s="707"/>
      <c r="IFI29" s="707"/>
      <c r="IFJ29" s="707"/>
      <c r="IFK29" s="707"/>
      <c r="IFL29" s="707"/>
      <c r="IFM29" s="707"/>
      <c r="IFN29" s="707"/>
      <c r="IFO29" s="707"/>
      <c r="IFP29" s="707"/>
      <c r="IFQ29" s="707"/>
      <c r="IFR29" s="707"/>
      <c r="IFS29" s="707"/>
      <c r="IFT29" s="707"/>
      <c r="IFU29" s="707"/>
      <c r="IFV29" s="707"/>
      <c r="IFW29" s="707"/>
      <c r="IFX29" s="707"/>
      <c r="IFY29" s="707"/>
      <c r="IFZ29" s="707"/>
      <c r="IGA29" s="707"/>
      <c r="IGB29" s="707"/>
      <c r="IGC29" s="707"/>
      <c r="IGD29" s="707"/>
      <c r="IGE29" s="707"/>
      <c r="IGF29" s="707"/>
      <c r="IGG29" s="707"/>
      <c r="IGH29" s="707"/>
      <c r="IGI29" s="707"/>
      <c r="IGJ29" s="707"/>
      <c r="IGK29" s="707"/>
      <c r="IGL29" s="707"/>
      <c r="IGM29" s="707"/>
      <c r="IGN29" s="707"/>
      <c r="IGO29" s="707"/>
      <c r="IGP29" s="707"/>
      <c r="IGQ29" s="707"/>
      <c r="IGR29" s="707"/>
      <c r="IGS29" s="707"/>
      <c r="IGT29" s="707"/>
      <c r="IGU29" s="707"/>
      <c r="IGV29" s="707"/>
      <c r="IGW29" s="707"/>
      <c r="IGX29" s="707"/>
      <c r="IGY29" s="707"/>
      <c r="IGZ29" s="707"/>
      <c r="IHA29" s="707"/>
      <c r="IHB29" s="707"/>
      <c r="IHC29" s="707"/>
      <c r="IHD29" s="707"/>
      <c r="IHE29" s="707"/>
      <c r="IHF29" s="707"/>
      <c r="IHG29" s="707"/>
      <c r="IHH29" s="707"/>
      <c r="IHI29" s="707"/>
      <c r="IHJ29" s="707"/>
      <c r="IHK29" s="707"/>
      <c r="IHL29" s="707"/>
      <c r="IHM29" s="707"/>
      <c r="IHN29" s="707"/>
      <c r="IHO29" s="707"/>
      <c r="IHP29" s="707"/>
      <c r="IHQ29" s="707"/>
      <c r="IHR29" s="707"/>
      <c r="IHS29" s="707"/>
      <c r="IHT29" s="707"/>
      <c r="IHU29" s="707"/>
      <c r="IHV29" s="707"/>
      <c r="IHW29" s="707"/>
      <c r="IHX29" s="707"/>
      <c r="IHY29" s="707"/>
      <c r="IHZ29" s="707"/>
      <c r="IIA29" s="707"/>
      <c r="IIB29" s="707"/>
      <c r="IIC29" s="707"/>
      <c r="IID29" s="707"/>
      <c r="IIE29" s="707"/>
      <c r="IIF29" s="707"/>
      <c r="IIG29" s="707"/>
      <c r="IIH29" s="707"/>
      <c r="III29" s="707"/>
      <c r="IIJ29" s="707"/>
      <c r="IIK29" s="707"/>
      <c r="IIL29" s="707"/>
      <c r="IIM29" s="707"/>
      <c r="IIN29" s="707"/>
      <c r="IIO29" s="707"/>
      <c r="IIP29" s="707"/>
      <c r="IIQ29" s="707"/>
      <c r="IIR29" s="707"/>
      <c r="IIS29" s="707"/>
      <c r="IIT29" s="707"/>
      <c r="IIU29" s="707"/>
      <c r="IIV29" s="707"/>
      <c r="IIW29" s="707"/>
      <c r="IIX29" s="707"/>
      <c r="IIY29" s="707"/>
      <c r="IIZ29" s="707"/>
      <c r="IJA29" s="707"/>
      <c r="IJB29" s="707"/>
      <c r="IJC29" s="707"/>
      <c r="IJD29" s="707"/>
      <c r="IJE29" s="707"/>
      <c r="IJF29" s="707"/>
      <c r="IJG29" s="707"/>
      <c r="IJH29" s="707"/>
      <c r="IJI29" s="707"/>
      <c r="IJJ29" s="707"/>
      <c r="IJK29" s="707"/>
      <c r="IJL29" s="707"/>
      <c r="IJM29" s="707"/>
      <c r="IJN29" s="707"/>
      <c r="IJO29" s="707"/>
      <c r="IJP29" s="707"/>
      <c r="IJQ29" s="707"/>
      <c r="IJR29" s="707"/>
      <c r="IJS29" s="707"/>
      <c r="IJT29" s="707"/>
      <c r="IJU29" s="707"/>
      <c r="IJV29" s="707"/>
      <c r="IJW29" s="707"/>
      <c r="IJX29" s="707"/>
      <c r="IJY29" s="707"/>
      <c r="IJZ29" s="707"/>
      <c r="IKA29" s="707"/>
      <c r="IKB29" s="707"/>
      <c r="IKC29" s="707"/>
      <c r="IKD29" s="707"/>
      <c r="IKE29" s="707"/>
      <c r="IKF29" s="707"/>
      <c r="IKG29" s="707"/>
      <c r="IKH29" s="707"/>
      <c r="IKI29" s="707"/>
      <c r="IKJ29" s="707"/>
      <c r="IKK29" s="707"/>
      <c r="IKL29" s="707"/>
      <c r="IKM29" s="707"/>
      <c r="IKN29" s="707"/>
      <c r="IKO29" s="707"/>
      <c r="IKP29" s="707"/>
      <c r="IKQ29" s="707"/>
      <c r="IKR29" s="707"/>
      <c r="IKS29" s="707"/>
      <c r="IKT29" s="707"/>
      <c r="IKU29" s="707"/>
      <c r="IKV29" s="707"/>
      <c r="IKW29" s="707"/>
      <c r="IKX29" s="707"/>
      <c r="IKY29" s="707"/>
      <c r="IKZ29" s="707"/>
      <c r="ILA29" s="707"/>
      <c r="ILB29" s="707"/>
      <c r="ILC29" s="707"/>
      <c r="ILD29" s="707"/>
      <c r="ILE29" s="707"/>
      <c r="ILF29" s="707"/>
      <c r="ILG29" s="707"/>
      <c r="ILH29" s="707"/>
      <c r="ILI29" s="707"/>
      <c r="ILJ29" s="707"/>
      <c r="ILK29" s="707"/>
      <c r="ILL29" s="707"/>
      <c r="ILM29" s="707"/>
      <c r="ILN29" s="707"/>
      <c r="ILO29" s="707"/>
      <c r="ILP29" s="707"/>
      <c r="ILQ29" s="707"/>
      <c r="ILR29" s="707"/>
      <c r="ILS29" s="707"/>
      <c r="ILT29" s="707"/>
      <c r="ILU29" s="707"/>
      <c r="ILV29" s="707"/>
      <c r="ILW29" s="707"/>
      <c r="ILX29" s="707"/>
      <c r="ILY29" s="707"/>
      <c r="ILZ29" s="707"/>
      <c r="IMA29" s="707"/>
      <c r="IMB29" s="707"/>
      <c r="IMC29" s="707"/>
      <c r="IMD29" s="707"/>
      <c r="IME29" s="707"/>
      <c r="IMF29" s="707"/>
      <c r="IMG29" s="707"/>
      <c r="IMH29" s="707"/>
      <c r="IMI29" s="707"/>
      <c r="IMJ29" s="707"/>
      <c r="IMK29" s="707"/>
      <c r="IML29" s="707"/>
      <c r="IMM29" s="707"/>
      <c r="IMN29" s="707"/>
      <c r="IMO29" s="707"/>
      <c r="IMP29" s="707"/>
      <c r="IMQ29" s="707"/>
      <c r="IMR29" s="707"/>
      <c r="IMS29" s="707"/>
      <c r="IMT29" s="707"/>
      <c r="IMU29" s="707"/>
      <c r="IMV29" s="707"/>
      <c r="IMW29" s="707"/>
      <c r="IMX29" s="707"/>
      <c r="IMY29" s="707"/>
      <c r="IMZ29" s="707"/>
      <c r="INA29" s="707"/>
      <c r="INB29" s="707"/>
      <c r="INC29" s="707"/>
      <c r="IND29" s="707"/>
      <c r="INE29" s="707"/>
      <c r="INF29" s="707"/>
      <c r="ING29" s="707"/>
      <c r="INH29" s="707"/>
      <c r="INI29" s="707"/>
      <c r="INJ29" s="707"/>
      <c r="INK29" s="707"/>
      <c r="INL29" s="707"/>
      <c r="INM29" s="707"/>
      <c r="INN29" s="707"/>
      <c r="INO29" s="707"/>
      <c r="INP29" s="707"/>
      <c r="INQ29" s="707"/>
      <c r="INR29" s="707"/>
      <c r="INS29" s="707"/>
      <c r="INT29" s="707"/>
      <c r="INU29" s="707"/>
      <c r="INV29" s="707"/>
      <c r="INW29" s="707"/>
      <c r="INX29" s="707"/>
      <c r="INY29" s="707"/>
      <c r="INZ29" s="707"/>
      <c r="IOA29" s="707"/>
      <c r="IOB29" s="707"/>
      <c r="IOC29" s="707"/>
      <c r="IOD29" s="707"/>
      <c r="IOE29" s="707"/>
      <c r="IOF29" s="707"/>
      <c r="IOG29" s="707"/>
      <c r="IOH29" s="707"/>
      <c r="IOI29" s="707"/>
      <c r="IOJ29" s="707"/>
      <c r="IOK29" s="707"/>
      <c r="IOL29" s="707"/>
      <c r="IOM29" s="707"/>
      <c r="ION29" s="707"/>
      <c r="IOO29" s="707"/>
      <c r="IOP29" s="707"/>
      <c r="IOQ29" s="707"/>
      <c r="IOR29" s="707"/>
      <c r="IOS29" s="707"/>
      <c r="IOT29" s="707"/>
      <c r="IOU29" s="707"/>
      <c r="IOV29" s="707"/>
      <c r="IOW29" s="707"/>
      <c r="IOX29" s="707"/>
      <c r="IOY29" s="707"/>
      <c r="IOZ29" s="707"/>
      <c r="IPA29" s="707"/>
      <c r="IPB29" s="707"/>
      <c r="IPC29" s="707"/>
      <c r="IPD29" s="707"/>
      <c r="IPE29" s="707"/>
      <c r="IPF29" s="707"/>
      <c r="IPG29" s="707"/>
      <c r="IPH29" s="707"/>
      <c r="IPI29" s="707"/>
      <c r="IPJ29" s="707"/>
      <c r="IPK29" s="707"/>
      <c r="IPL29" s="707"/>
      <c r="IPM29" s="707"/>
      <c r="IPN29" s="707"/>
      <c r="IPO29" s="707"/>
      <c r="IPP29" s="707"/>
      <c r="IPQ29" s="707"/>
      <c r="IPR29" s="707"/>
      <c r="IPS29" s="707"/>
      <c r="IPT29" s="707"/>
      <c r="IPU29" s="707"/>
      <c r="IPV29" s="707"/>
      <c r="IPW29" s="707"/>
      <c r="IPX29" s="707"/>
      <c r="IPY29" s="707"/>
      <c r="IPZ29" s="707"/>
      <c r="IQA29" s="707"/>
      <c r="IQB29" s="707"/>
      <c r="IQC29" s="707"/>
      <c r="IQD29" s="707"/>
      <c r="IQE29" s="707"/>
      <c r="IQF29" s="707"/>
      <c r="IQG29" s="707"/>
      <c r="IQH29" s="707"/>
      <c r="IQI29" s="707"/>
      <c r="IQJ29" s="707"/>
      <c r="IQK29" s="707"/>
      <c r="IQL29" s="707"/>
      <c r="IQM29" s="707"/>
      <c r="IQN29" s="707"/>
      <c r="IQO29" s="707"/>
      <c r="IQP29" s="707"/>
      <c r="IQQ29" s="707"/>
      <c r="IQR29" s="707"/>
      <c r="IQS29" s="707"/>
      <c r="IQT29" s="707"/>
      <c r="IQU29" s="707"/>
      <c r="IQV29" s="707"/>
      <c r="IQW29" s="707"/>
      <c r="IQX29" s="707"/>
      <c r="IQY29" s="707"/>
      <c r="IQZ29" s="707"/>
      <c r="IRA29" s="707"/>
      <c r="IRB29" s="707"/>
      <c r="IRC29" s="707"/>
      <c r="IRD29" s="707"/>
      <c r="IRE29" s="707"/>
      <c r="IRF29" s="707"/>
      <c r="IRG29" s="707"/>
      <c r="IRH29" s="707"/>
      <c r="IRI29" s="707"/>
      <c r="IRJ29" s="707"/>
      <c r="IRK29" s="707"/>
      <c r="IRL29" s="707"/>
      <c r="IRM29" s="707"/>
      <c r="IRN29" s="707"/>
      <c r="IRO29" s="707"/>
      <c r="IRP29" s="707"/>
      <c r="IRQ29" s="707"/>
      <c r="IRR29" s="707"/>
      <c r="IRS29" s="707"/>
      <c r="IRT29" s="707"/>
      <c r="IRU29" s="707"/>
      <c r="IRV29" s="707"/>
      <c r="IRW29" s="707"/>
      <c r="IRX29" s="707"/>
      <c r="IRY29" s="707"/>
      <c r="IRZ29" s="707"/>
      <c r="ISA29" s="707"/>
      <c r="ISB29" s="707"/>
      <c r="ISC29" s="707"/>
      <c r="ISD29" s="707"/>
      <c r="ISE29" s="707"/>
      <c r="ISF29" s="707"/>
      <c r="ISG29" s="707"/>
      <c r="ISH29" s="707"/>
      <c r="ISI29" s="707"/>
      <c r="ISJ29" s="707"/>
      <c r="ISK29" s="707"/>
      <c r="ISL29" s="707"/>
      <c r="ISM29" s="707"/>
      <c r="ISN29" s="707"/>
      <c r="ISO29" s="707"/>
      <c r="ISP29" s="707"/>
      <c r="ISQ29" s="707"/>
      <c r="ISR29" s="707"/>
      <c r="ISS29" s="707"/>
      <c r="IST29" s="707"/>
      <c r="ISU29" s="707"/>
      <c r="ISV29" s="707"/>
      <c r="ISW29" s="707"/>
      <c r="ISX29" s="707"/>
      <c r="ISY29" s="707"/>
      <c r="ISZ29" s="707"/>
      <c r="ITA29" s="707"/>
      <c r="ITB29" s="707"/>
      <c r="ITC29" s="707"/>
      <c r="ITD29" s="707"/>
      <c r="ITE29" s="707"/>
      <c r="ITF29" s="707"/>
      <c r="ITG29" s="707"/>
      <c r="ITH29" s="707"/>
      <c r="ITI29" s="707"/>
      <c r="ITJ29" s="707"/>
      <c r="ITK29" s="707"/>
      <c r="ITL29" s="707"/>
      <c r="ITM29" s="707"/>
      <c r="ITN29" s="707"/>
      <c r="ITO29" s="707"/>
      <c r="ITP29" s="707"/>
      <c r="ITQ29" s="707"/>
      <c r="ITR29" s="707"/>
      <c r="ITS29" s="707"/>
      <c r="ITT29" s="707"/>
      <c r="ITU29" s="707"/>
      <c r="ITV29" s="707"/>
      <c r="ITW29" s="707"/>
      <c r="ITX29" s="707"/>
      <c r="ITY29" s="707"/>
      <c r="ITZ29" s="707"/>
      <c r="IUA29" s="707"/>
      <c r="IUB29" s="707"/>
      <c r="IUC29" s="707"/>
      <c r="IUD29" s="707"/>
      <c r="IUE29" s="707"/>
      <c r="IUF29" s="707"/>
      <c r="IUG29" s="707"/>
      <c r="IUH29" s="707"/>
      <c r="IUI29" s="707"/>
      <c r="IUJ29" s="707"/>
      <c r="IUK29" s="707"/>
      <c r="IUL29" s="707"/>
      <c r="IUM29" s="707"/>
      <c r="IUN29" s="707"/>
      <c r="IUO29" s="707"/>
      <c r="IUP29" s="707"/>
      <c r="IUQ29" s="707"/>
      <c r="IUR29" s="707"/>
      <c r="IUS29" s="707"/>
      <c r="IUT29" s="707"/>
      <c r="IUU29" s="707"/>
      <c r="IUV29" s="707"/>
      <c r="IUW29" s="707"/>
      <c r="IUX29" s="707"/>
      <c r="IUY29" s="707"/>
      <c r="IUZ29" s="707"/>
      <c r="IVA29" s="707"/>
      <c r="IVB29" s="707"/>
      <c r="IVC29" s="707"/>
      <c r="IVD29" s="707"/>
      <c r="IVE29" s="707"/>
      <c r="IVF29" s="707"/>
      <c r="IVG29" s="707"/>
      <c r="IVH29" s="707"/>
      <c r="IVI29" s="707"/>
      <c r="IVJ29" s="707"/>
      <c r="IVK29" s="707"/>
      <c r="IVL29" s="707"/>
      <c r="IVM29" s="707"/>
      <c r="IVN29" s="707"/>
      <c r="IVO29" s="707"/>
      <c r="IVP29" s="707"/>
      <c r="IVQ29" s="707"/>
      <c r="IVR29" s="707"/>
      <c r="IVS29" s="707"/>
      <c r="IVT29" s="707"/>
      <c r="IVU29" s="707"/>
      <c r="IVV29" s="707"/>
      <c r="IVW29" s="707"/>
      <c r="IVX29" s="707"/>
      <c r="IVY29" s="707"/>
      <c r="IVZ29" s="707"/>
      <c r="IWA29" s="707"/>
      <c r="IWB29" s="707"/>
      <c r="IWC29" s="707"/>
      <c r="IWD29" s="707"/>
      <c r="IWE29" s="707"/>
      <c r="IWF29" s="707"/>
      <c r="IWG29" s="707"/>
      <c r="IWH29" s="707"/>
      <c r="IWI29" s="707"/>
      <c r="IWJ29" s="707"/>
      <c r="IWK29" s="707"/>
      <c r="IWL29" s="707"/>
      <c r="IWM29" s="707"/>
      <c r="IWN29" s="707"/>
      <c r="IWO29" s="707"/>
      <c r="IWP29" s="707"/>
      <c r="IWQ29" s="707"/>
      <c r="IWR29" s="707"/>
      <c r="IWS29" s="707"/>
      <c r="IWT29" s="707"/>
      <c r="IWU29" s="707"/>
      <c r="IWV29" s="707"/>
      <c r="IWW29" s="707"/>
      <c r="IWX29" s="707"/>
      <c r="IWY29" s="707"/>
      <c r="IWZ29" s="707"/>
      <c r="IXA29" s="707"/>
      <c r="IXB29" s="707"/>
      <c r="IXC29" s="707"/>
      <c r="IXD29" s="707"/>
      <c r="IXE29" s="707"/>
      <c r="IXF29" s="707"/>
      <c r="IXG29" s="707"/>
      <c r="IXH29" s="707"/>
      <c r="IXI29" s="707"/>
      <c r="IXJ29" s="707"/>
      <c r="IXK29" s="707"/>
      <c r="IXL29" s="707"/>
      <c r="IXM29" s="707"/>
      <c r="IXN29" s="707"/>
      <c r="IXO29" s="707"/>
      <c r="IXP29" s="707"/>
      <c r="IXQ29" s="707"/>
      <c r="IXR29" s="707"/>
      <c r="IXS29" s="707"/>
      <c r="IXT29" s="707"/>
      <c r="IXU29" s="707"/>
      <c r="IXV29" s="707"/>
      <c r="IXW29" s="707"/>
      <c r="IXX29" s="707"/>
      <c r="IXY29" s="707"/>
      <c r="IXZ29" s="707"/>
      <c r="IYA29" s="707"/>
      <c r="IYB29" s="707"/>
      <c r="IYC29" s="707"/>
      <c r="IYD29" s="707"/>
      <c r="IYE29" s="707"/>
      <c r="IYF29" s="707"/>
      <c r="IYG29" s="707"/>
      <c r="IYH29" s="707"/>
      <c r="IYI29" s="707"/>
      <c r="IYJ29" s="707"/>
      <c r="IYK29" s="707"/>
      <c r="IYL29" s="707"/>
      <c r="IYM29" s="707"/>
      <c r="IYN29" s="707"/>
      <c r="IYO29" s="707"/>
      <c r="IYP29" s="707"/>
      <c r="IYQ29" s="707"/>
      <c r="IYR29" s="707"/>
      <c r="IYS29" s="707"/>
      <c r="IYT29" s="707"/>
      <c r="IYU29" s="707"/>
      <c r="IYV29" s="707"/>
      <c r="IYW29" s="707"/>
      <c r="IYX29" s="707"/>
      <c r="IYY29" s="707"/>
      <c r="IYZ29" s="707"/>
      <c r="IZA29" s="707"/>
      <c r="IZB29" s="707"/>
      <c r="IZC29" s="707"/>
      <c r="IZD29" s="707"/>
      <c r="IZE29" s="707"/>
      <c r="IZF29" s="707"/>
      <c r="IZG29" s="707"/>
      <c r="IZH29" s="707"/>
      <c r="IZI29" s="707"/>
      <c r="IZJ29" s="707"/>
      <c r="IZK29" s="707"/>
      <c r="IZL29" s="707"/>
      <c r="IZM29" s="707"/>
      <c r="IZN29" s="707"/>
      <c r="IZO29" s="707"/>
      <c r="IZP29" s="707"/>
      <c r="IZQ29" s="707"/>
      <c r="IZR29" s="707"/>
      <c r="IZS29" s="707"/>
      <c r="IZT29" s="707"/>
      <c r="IZU29" s="707"/>
      <c r="IZV29" s="707"/>
      <c r="IZW29" s="707"/>
      <c r="IZX29" s="707"/>
      <c r="IZY29" s="707"/>
      <c r="IZZ29" s="707"/>
      <c r="JAA29" s="707"/>
      <c r="JAB29" s="707"/>
      <c r="JAC29" s="707"/>
      <c r="JAD29" s="707"/>
      <c r="JAE29" s="707"/>
      <c r="JAF29" s="707"/>
      <c r="JAG29" s="707"/>
      <c r="JAH29" s="707"/>
      <c r="JAI29" s="707"/>
      <c r="JAJ29" s="707"/>
      <c r="JAK29" s="707"/>
      <c r="JAL29" s="707"/>
      <c r="JAM29" s="707"/>
      <c r="JAN29" s="707"/>
      <c r="JAO29" s="707"/>
      <c r="JAP29" s="707"/>
      <c r="JAQ29" s="707"/>
      <c r="JAR29" s="707"/>
      <c r="JAS29" s="707"/>
      <c r="JAT29" s="707"/>
      <c r="JAU29" s="707"/>
      <c r="JAV29" s="707"/>
      <c r="JAW29" s="707"/>
      <c r="JAX29" s="707"/>
      <c r="JAY29" s="707"/>
      <c r="JAZ29" s="707"/>
      <c r="JBA29" s="707"/>
      <c r="JBB29" s="707"/>
      <c r="JBC29" s="707"/>
      <c r="JBD29" s="707"/>
      <c r="JBE29" s="707"/>
      <c r="JBF29" s="707"/>
      <c r="JBG29" s="707"/>
      <c r="JBH29" s="707"/>
      <c r="JBI29" s="707"/>
      <c r="JBJ29" s="707"/>
      <c r="JBK29" s="707"/>
      <c r="JBL29" s="707"/>
      <c r="JBM29" s="707"/>
      <c r="JBN29" s="707"/>
      <c r="JBO29" s="707"/>
      <c r="JBP29" s="707"/>
      <c r="JBQ29" s="707"/>
      <c r="JBR29" s="707"/>
      <c r="JBS29" s="707"/>
      <c r="JBT29" s="707"/>
      <c r="JBU29" s="707"/>
      <c r="JBV29" s="707"/>
      <c r="JBW29" s="707"/>
      <c r="JBX29" s="707"/>
      <c r="JBY29" s="707"/>
      <c r="JBZ29" s="707"/>
      <c r="JCA29" s="707"/>
      <c r="JCB29" s="707"/>
      <c r="JCC29" s="707"/>
      <c r="JCD29" s="707"/>
      <c r="JCE29" s="707"/>
      <c r="JCF29" s="707"/>
      <c r="JCG29" s="707"/>
      <c r="JCH29" s="707"/>
      <c r="JCI29" s="707"/>
      <c r="JCJ29" s="707"/>
      <c r="JCK29" s="707"/>
      <c r="JCL29" s="707"/>
      <c r="JCM29" s="707"/>
      <c r="JCN29" s="707"/>
      <c r="JCO29" s="707"/>
      <c r="JCP29" s="707"/>
      <c r="JCQ29" s="707"/>
      <c r="JCR29" s="707"/>
      <c r="JCS29" s="707"/>
      <c r="JCT29" s="707"/>
      <c r="JCU29" s="707"/>
      <c r="JCV29" s="707"/>
      <c r="JCW29" s="707"/>
      <c r="JCX29" s="707"/>
      <c r="JCY29" s="707"/>
      <c r="JCZ29" s="707"/>
      <c r="JDA29" s="707"/>
      <c r="JDB29" s="707"/>
      <c r="JDC29" s="707"/>
      <c r="JDD29" s="707"/>
      <c r="JDE29" s="707"/>
      <c r="JDF29" s="707"/>
      <c r="JDG29" s="707"/>
      <c r="JDH29" s="707"/>
      <c r="JDI29" s="707"/>
      <c r="JDJ29" s="707"/>
      <c r="JDK29" s="707"/>
      <c r="JDL29" s="707"/>
      <c r="JDM29" s="707"/>
      <c r="JDN29" s="707"/>
      <c r="JDO29" s="707"/>
      <c r="JDP29" s="707"/>
      <c r="JDQ29" s="707"/>
      <c r="JDR29" s="707"/>
      <c r="JDS29" s="707"/>
      <c r="JDT29" s="707"/>
      <c r="JDU29" s="707"/>
      <c r="JDV29" s="707"/>
      <c r="JDW29" s="707"/>
      <c r="JDX29" s="707"/>
      <c r="JDY29" s="707"/>
      <c r="JDZ29" s="707"/>
      <c r="JEA29" s="707"/>
      <c r="JEB29" s="707"/>
      <c r="JEC29" s="707"/>
      <c r="JED29" s="707"/>
      <c r="JEE29" s="707"/>
      <c r="JEF29" s="707"/>
      <c r="JEG29" s="707"/>
      <c r="JEH29" s="707"/>
      <c r="JEI29" s="707"/>
      <c r="JEJ29" s="707"/>
      <c r="JEK29" s="707"/>
      <c r="JEL29" s="707"/>
      <c r="JEM29" s="707"/>
      <c r="JEN29" s="707"/>
      <c r="JEO29" s="707"/>
      <c r="JEP29" s="707"/>
      <c r="JEQ29" s="707"/>
      <c r="JER29" s="707"/>
      <c r="JES29" s="707"/>
      <c r="JET29" s="707"/>
      <c r="JEU29" s="707"/>
      <c r="JEV29" s="707"/>
      <c r="JEW29" s="707"/>
      <c r="JEX29" s="707"/>
      <c r="JEY29" s="707"/>
      <c r="JEZ29" s="707"/>
      <c r="JFA29" s="707"/>
      <c r="JFB29" s="707"/>
      <c r="JFC29" s="707"/>
      <c r="JFD29" s="707"/>
      <c r="JFE29" s="707"/>
      <c r="JFF29" s="707"/>
      <c r="JFG29" s="707"/>
      <c r="JFH29" s="707"/>
      <c r="JFI29" s="707"/>
      <c r="JFJ29" s="707"/>
      <c r="JFK29" s="707"/>
      <c r="JFL29" s="707"/>
      <c r="JFM29" s="707"/>
      <c r="JFN29" s="707"/>
      <c r="JFO29" s="707"/>
      <c r="JFP29" s="707"/>
      <c r="JFQ29" s="707"/>
      <c r="JFR29" s="707"/>
      <c r="JFS29" s="707"/>
      <c r="JFT29" s="707"/>
      <c r="JFU29" s="707"/>
      <c r="JFV29" s="707"/>
      <c r="JFW29" s="707"/>
      <c r="JFX29" s="707"/>
      <c r="JFY29" s="707"/>
      <c r="JFZ29" s="707"/>
      <c r="JGA29" s="707"/>
      <c r="JGB29" s="707"/>
      <c r="JGC29" s="707"/>
      <c r="JGD29" s="707"/>
      <c r="JGE29" s="707"/>
      <c r="JGF29" s="707"/>
      <c r="JGG29" s="707"/>
      <c r="JGH29" s="707"/>
      <c r="JGI29" s="707"/>
      <c r="JGJ29" s="707"/>
      <c r="JGK29" s="707"/>
      <c r="JGL29" s="707"/>
      <c r="JGM29" s="707"/>
      <c r="JGN29" s="707"/>
      <c r="JGO29" s="707"/>
      <c r="JGP29" s="707"/>
      <c r="JGQ29" s="707"/>
      <c r="JGR29" s="707"/>
      <c r="JGS29" s="707"/>
      <c r="JGT29" s="707"/>
      <c r="JGU29" s="707"/>
      <c r="JGV29" s="707"/>
      <c r="JGW29" s="707"/>
      <c r="JGX29" s="707"/>
      <c r="JGY29" s="707"/>
      <c r="JGZ29" s="707"/>
      <c r="JHA29" s="707"/>
      <c r="JHB29" s="707"/>
      <c r="JHC29" s="707"/>
      <c r="JHD29" s="707"/>
      <c r="JHE29" s="707"/>
      <c r="JHF29" s="707"/>
      <c r="JHG29" s="707"/>
      <c r="JHH29" s="707"/>
      <c r="JHI29" s="707"/>
      <c r="JHJ29" s="707"/>
      <c r="JHK29" s="707"/>
      <c r="JHL29" s="707"/>
      <c r="JHM29" s="707"/>
      <c r="JHN29" s="707"/>
      <c r="JHO29" s="707"/>
      <c r="JHP29" s="707"/>
      <c r="JHQ29" s="707"/>
      <c r="JHR29" s="707"/>
      <c r="JHS29" s="707"/>
      <c r="JHT29" s="707"/>
      <c r="JHU29" s="707"/>
      <c r="JHV29" s="707"/>
      <c r="JHW29" s="707"/>
      <c r="JHX29" s="707"/>
      <c r="JHY29" s="707"/>
      <c r="JHZ29" s="707"/>
      <c r="JIA29" s="707"/>
      <c r="JIB29" s="707"/>
      <c r="JIC29" s="707"/>
      <c r="JID29" s="707"/>
      <c r="JIE29" s="707"/>
      <c r="JIF29" s="707"/>
      <c r="JIG29" s="707"/>
      <c r="JIH29" s="707"/>
      <c r="JII29" s="707"/>
      <c r="JIJ29" s="707"/>
      <c r="JIK29" s="707"/>
      <c r="JIL29" s="707"/>
      <c r="JIM29" s="707"/>
      <c r="JIN29" s="707"/>
      <c r="JIO29" s="707"/>
      <c r="JIP29" s="707"/>
      <c r="JIQ29" s="707"/>
      <c r="JIR29" s="707"/>
      <c r="JIS29" s="707"/>
      <c r="JIT29" s="707"/>
      <c r="JIU29" s="707"/>
      <c r="JIV29" s="707"/>
      <c r="JIW29" s="707"/>
      <c r="JIX29" s="707"/>
      <c r="JIY29" s="707"/>
      <c r="JIZ29" s="707"/>
      <c r="JJA29" s="707"/>
      <c r="JJB29" s="707"/>
      <c r="JJC29" s="707"/>
      <c r="JJD29" s="707"/>
      <c r="JJE29" s="707"/>
      <c r="JJF29" s="707"/>
      <c r="JJG29" s="707"/>
      <c r="JJH29" s="707"/>
      <c r="JJI29" s="707"/>
      <c r="JJJ29" s="707"/>
      <c r="JJK29" s="707"/>
      <c r="JJL29" s="707"/>
      <c r="JJM29" s="707"/>
      <c r="JJN29" s="707"/>
      <c r="JJO29" s="707"/>
      <c r="JJP29" s="707"/>
      <c r="JJQ29" s="707"/>
      <c r="JJR29" s="707"/>
      <c r="JJS29" s="707"/>
      <c r="JJT29" s="707"/>
      <c r="JJU29" s="707"/>
      <c r="JJV29" s="707"/>
      <c r="JJW29" s="707"/>
      <c r="JJX29" s="707"/>
      <c r="JJY29" s="707"/>
      <c r="JJZ29" s="707"/>
      <c r="JKA29" s="707"/>
      <c r="JKB29" s="707"/>
      <c r="JKC29" s="707"/>
      <c r="JKD29" s="707"/>
      <c r="JKE29" s="707"/>
      <c r="JKF29" s="707"/>
      <c r="JKG29" s="707"/>
      <c r="JKH29" s="707"/>
      <c r="JKI29" s="707"/>
      <c r="JKJ29" s="707"/>
      <c r="JKK29" s="707"/>
      <c r="JKL29" s="707"/>
      <c r="JKM29" s="707"/>
      <c r="JKN29" s="707"/>
      <c r="JKO29" s="707"/>
      <c r="JKP29" s="707"/>
      <c r="JKQ29" s="707"/>
      <c r="JKR29" s="707"/>
      <c r="JKS29" s="707"/>
      <c r="JKT29" s="707"/>
      <c r="JKU29" s="707"/>
      <c r="JKV29" s="707"/>
      <c r="JKW29" s="707"/>
      <c r="JKX29" s="707"/>
      <c r="JKY29" s="707"/>
      <c r="JKZ29" s="707"/>
      <c r="JLA29" s="707"/>
      <c r="JLB29" s="707"/>
      <c r="JLC29" s="707"/>
      <c r="JLD29" s="707"/>
      <c r="JLE29" s="707"/>
      <c r="JLF29" s="707"/>
      <c r="JLG29" s="707"/>
      <c r="JLH29" s="707"/>
      <c r="JLI29" s="707"/>
      <c r="JLJ29" s="707"/>
      <c r="JLK29" s="707"/>
      <c r="JLL29" s="707"/>
      <c r="JLM29" s="707"/>
      <c r="JLN29" s="707"/>
      <c r="JLO29" s="707"/>
      <c r="JLP29" s="707"/>
      <c r="JLQ29" s="707"/>
      <c r="JLR29" s="707"/>
      <c r="JLS29" s="707"/>
      <c r="JLT29" s="707"/>
      <c r="JLU29" s="707"/>
      <c r="JLV29" s="707"/>
      <c r="JLW29" s="707"/>
      <c r="JLX29" s="707"/>
      <c r="JLY29" s="707"/>
      <c r="JLZ29" s="707"/>
      <c r="JMA29" s="707"/>
      <c r="JMB29" s="707"/>
      <c r="JMC29" s="707"/>
      <c r="JMD29" s="707"/>
      <c r="JME29" s="707"/>
      <c r="JMF29" s="707"/>
      <c r="JMG29" s="707"/>
      <c r="JMH29" s="707"/>
      <c r="JMI29" s="707"/>
      <c r="JMJ29" s="707"/>
      <c r="JMK29" s="707"/>
      <c r="JML29" s="707"/>
      <c r="JMM29" s="707"/>
      <c r="JMN29" s="707"/>
      <c r="JMO29" s="707"/>
      <c r="JMP29" s="707"/>
      <c r="JMQ29" s="707"/>
      <c r="JMR29" s="707"/>
      <c r="JMS29" s="707"/>
      <c r="JMT29" s="707"/>
      <c r="JMU29" s="707"/>
      <c r="JMV29" s="707"/>
      <c r="JMW29" s="707"/>
      <c r="JMX29" s="707"/>
      <c r="JMY29" s="707"/>
      <c r="JMZ29" s="707"/>
      <c r="JNA29" s="707"/>
      <c r="JNB29" s="707"/>
      <c r="JNC29" s="707"/>
      <c r="JND29" s="707"/>
      <c r="JNE29" s="707"/>
      <c r="JNF29" s="707"/>
      <c r="JNG29" s="707"/>
      <c r="JNH29" s="707"/>
      <c r="JNI29" s="707"/>
      <c r="JNJ29" s="707"/>
      <c r="JNK29" s="707"/>
      <c r="JNL29" s="707"/>
      <c r="JNM29" s="707"/>
      <c r="JNN29" s="707"/>
      <c r="JNO29" s="707"/>
      <c r="JNP29" s="707"/>
      <c r="JNQ29" s="707"/>
      <c r="JNR29" s="707"/>
      <c r="JNS29" s="707"/>
      <c r="JNT29" s="707"/>
      <c r="JNU29" s="707"/>
      <c r="JNV29" s="707"/>
      <c r="JNW29" s="707"/>
      <c r="JNX29" s="707"/>
      <c r="JNY29" s="707"/>
      <c r="JNZ29" s="707"/>
      <c r="JOA29" s="707"/>
      <c r="JOB29" s="707"/>
      <c r="JOC29" s="707"/>
      <c r="JOD29" s="707"/>
      <c r="JOE29" s="707"/>
      <c r="JOF29" s="707"/>
      <c r="JOG29" s="707"/>
      <c r="JOH29" s="707"/>
      <c r="JOI29" s="707"/>
      <c r="JOJ29" s="707"/>
      <c r="JOK29" s="707"/>
      <c r="JOL29" s="707"/>
      <c r="JOM29" s="707"/>
      <c r="JON29" s="707"/>
      <c r="JOO29" s="707"/>
      <c r="JOP29" s="707"/>
      <c r="JOQ29" s="707"/>
      <c r="JOR29" s="707"/>
      <c r="JOS29" s="707"/>
      <c r="JOT29" s="707"/>
      <c r="JOU29" s="707"/>
      <c r="JOV29" s="707"/>
      <c r="JOW29" s="707"/>
      <c r="JOX29" s="707"/>
      <c r="JOY29" s="707"/>
      <c r="JOZ29" s="707"/>
      <c r="JPA29" s="707"/>
      <c r="JPB29" s="707"/>
      <c r="JPC29" s="707"/>
      <c r="JPD29" s="707"/>
      <c r="JPE29" s="707"/>
      <c r="JPF29" s="707"/>
      <c r="JPG29" s="707"/>
      <c r="JPH29" s="707"/>
      <c r="JPI29" s="707"/>
      <c r="JPJ29" s="707"/>
      <c r="JPK29" s="707"/>
      <c r="JPL29" s="707"/>
      <c r="JPM29" s="707"/>
      <c r="JPN29" s="707"/>
      <c r="JPO29" s="707"/>
      <c r="JPP29" s="707"/>
      <c r="JPQ29" s="707"/>
      <c r="JPR29" s="707"/>
      <c r="JPS29" s="707"/>
      <c r="JPT29" s="707"/>
      <c r="JPU29" s="707"/>
      <c r="JPV29" s="707"/>
      <c r="JPW29" s="707"/>
      <c r="JPX29" s="707"/>
      <c r="JPY29" s="707"/>
      <c r="JPZ29" s="707"/>
      <c r="JQA29" s="707"/>
      <c r="JQB29" s="707"/>
      <c r="JQC29" s="707"/>
      <c r="JQD29" s="707"/>
      <c r="JQE29" s="707"/>
      <c r="JQF29" s="707"/>
      <c r="JQG29" s="707"/>
      <c r="JQH29" s="707"/>
      <c r="JQI29" s="707"/>
      <c r="JQJ29" s="707"/>
      <c r="JQK29" s="707"/>
      <c r="JQL29" s="707"/>
      <c r="JQM29" s="707"/>
      <c r="JQN29" s="707"/>
      <c r="JQO29" s="707"/>
      <c r="JQP29" s="707"/>
      <c r="JQQ29" s="707"/>
      <c r="JQR29" s="707"/>
      <c r="JQS29" s="707"/>
      <c r="JQT29" s="707"/>
      <c r="JQU29" s="707"/>
      <c r="JQV29" s="707"/>
      <c r="JQW29" s="707"/>
      <c r="JQX29" s="707"/>
      <c r="JQY29" s="707"/>
      <c r="JQZ29" s="707"/>
      <c r="JRA29" s="707"/>
      <c r="JRB29" s="707"/>
      <c r="JRC29" s="707"/>
      <c r="JRD29" s="707"/>
      <c r="JRE29" s="707"/>
      <c r="JRF29" s="707"/>
      <c r="JRG29" s="707"/>
      <c r="JRH29" s="707"/>
      <c r="JRI29" s="707"/>
      <c r="JRJ29" s="707"/>
      <c r="JRK29" s="707"/>
      <c r="JRL29" s="707"/>
      <c r="JRM29" s="707"/>
      <c r="JRN29" s="707"/>
      <c r="JRO29" s="707"/>
      <c r="JRP29" s="707"/>
      <c r="JRQ29" s="707"/>
      <c r="JRR29" s="707"/>
      <c r="JRS29" s="707"/>
      <c r="JRT29" s="707"/>
      <c r="JRU29" s="707"/>
      <c r="JRV29" s="707"/>
      <c r="JRW29" s="707"/>
      <c r="JRX29" s="707"/>
      <c r="JRY29" s="707"/>
      <c r="JRZ29" s="707"/>
      <c r="JSA29" s="707"/>
      <c r="JSB29" s="707"/>
      <c r="JSC29" s="707"/>
      <c r="JSD29" s="707"/>
      <c r="JSE29" s="707"/>
      <c r="JSF29" s="707"/>
      <c r="JSG29" s="707"/>
      <c r="JSH29" s="707"/>
      <c r="JSI29" s="707"/>
      <c r="JSJ29" s="707"/>
      <c r="JSK29" s="707"/>
      <c r="JSL29" s="707"/>
      <c r="JSM29" s="707"/>
      <c r="JSN29" s="707"/>
      <c r="JSO29" s="707"/>
      <c r="JSP29" s="707"/>
      <c r="JSQ29" s="707"/>
      <c r="JSR29" s="707"/>
      <c r="JSS29" s="707"/>
      <c r="JST29" s="707"/>
      <c r="JSU29" s="707"/>
      <c r="JSV29" s="707"/>
      <c r="JSW29" s="707"/>
      <c r="JSX29" s="707"/>
      <c r="JSY29" s="707"/>
      <c r="JSZ29" s="707"/>
      <c r="JTA29" s="707"/>
      <c r="JTB29" s="707"/>
      <c r="JTC29" s="707"/>
      <c r="JTD29" s="707"/>
      <c r="JTE29" s="707"/>
      <c r="JTF29" s="707"/>
      <c r="JTG29" s="707"/>
      <c r="JTH29" s="707"/>
      <c r="JTI29" s="707"/>
      <c r="JTJ29" s="707"/>
      <c r="JTK29" s="707"/>
      <c r="JTL29" s="707"/>
      <c r="JTM29" s="707"/>
      <c r="JTN29" s="707"/>
      <c r="JTO29" s="707"/>
      <c r="JTP29" s="707"/>
      <c r="JTQ29" s="707"/>
      <c r="JTR29" s="707"/>
      <c r="JTS29" s="707"/>
      <c r="JTT29" s="707"/>
      <c r="JTU29" s="707"/>
      <c r="JTV29" s="707"/>
      <c r="JTW29" s="707"/>
      <c r="JTX29" s="707"/>
      <c r="JTY29" s="707"/>
      <c r="JTZ29" s="707"/>
      <c r="JUA29" s="707"/>
      <c r="JUB29" s="707"/>
      <c r="JUC29" s="707"/>
      <c r="JUD29" s="707"/>
      <c r="JUE29" s="707"/>
      <c r="JUF29" s="707"/>
      <c r="JUG29" s="707"/>
      <c r="JUH29" s="707"/>
      <c r="JUI29" s="707"/>
      <c r="JUJ29" s="707"/>
      <c r="JUK29" s="707"/>
      <c r="JUL29" s="707"/>
      <c r="JUM29" s="707"/>
      <c r="JUN29" s="707"/>
      <c r="JUO29" s="707"/>
      <c r="JUP29" s="707"/>
      <c r="JUQ29" s="707"/>
      <c r="JUR29" s="707"/>
      <c r="JUS29" s="707"/>
      <c r="JUT29" s="707"/>
      <c r="JUU29" s="707"/>
      <c r="JUV29" s="707"/>
      <c r="JUW29" s="707"/>
      <c r="JUX29" s="707"/>
      <c r="JUY29" s="707"/>
      <c r="JUZ29" s="707"/>
      <c r="JVA29" s="707"/>
      <c r="JVB29" s="707"/>
      <c r="JVC29" s="707"/>
      <c r="JVD29" s="707"/>
      <c r="JVE29" s="707"/>
      <c r="JVF29" s="707"/>
      <c r="JVG29" s="707"/>
      <c r="JVH29" s="707"/>
      <c r="JVI29" s="707"/>
      <c r="JVJ29" s="707"/>
      <c r="JVK29" s="707"/>
      <c r="JVL29" s="707"/>
      <c r="JVM29" s="707"/>
      <c r="JVN29" s="707"/>
      <c r="JVO29" s="707"/>
      <c r="JVP29" s="707"/>
      <c r="JVQ29" s="707"/>
      <c r="JVR29" s="707"/>
      <c r="JVS29" s="707"/>
      <c r="JVT29" s="707"/>
      <c r="JVU29" s="707"/>
      <c r="JVV29" s="707"/>
      <c r="JVW29" s="707"/>
      <c r="JVX29" s="707"/>
      <c r="JVY29" s="707"/>
      <c r="JVZ29" s="707"/>
      <c r="JWA29" s="707"/>
      <c r="JWB29" s="707"/>
      <c r="JWC29" s="707"/>
      <c r="JWD29" s="707"/>
      <c r="JWE29" s="707"/>
      <c r="JWF29" s="707"/>
      <c r="JWG29" s="707"/>
      <c r="JWH29" s="707"/>
      <c r="JWI29" s="707"/>
      <c r="JWJ29" s="707"/>
      <c r="JWK29" s="707"/>
      <c r="JWL29" s="707"/>
      <c r="JWM29" s="707"/>
      <c r="JWN29" s="707"/>
      <c r="JWO29" s="707"/>
      <c r="JWP29" s="707"/>
      <c r="JWQ29" s="707"/>
      <c r="JWR29" s="707"/>
      <c r="JWS29" s="707"/>
      <c r="JWT29" s="707"/>
      <c r="JWU29" s="707"/>
      <c r="JWV29" s="707"/>
      <c r="JWW29" s="707"/>
      <c r="JWX29" s="707"/>
      <c r="JWY29" s="707"/>
      <c r="JWZ29" s="707"/>
      <c r="JXA29" s="707"/>
      <c r="JXB29" s="707"/>
      <c r="JXC29" s="707"/>
      <c r="JXD29" s="707"/>
      <c r="JXE29" s="707"/>
      <c r="JXF29" s="707"/>
      <c r="JXG29" s="707"/>
      <c r="JXH29" s="707"/>
      <c r="JXI29" s="707"/>
      <c r="JXJ29" s="707"/>
      <c r="JXK29" s="707"/>
      <c r="JXL29" s="707"/>
      <c r="JXM29" s="707"/>
      <c r="JXN29" s="707"/>
      <c r="JXO29" s="707"/>
      <c r="JXP29" s="707"/>
      <c r="JXQ29" s="707"/>
      <c r="JXR29" s="707"/>
      <c r="JXS29" s="707"/>
      <c r="JXT29" s="707"/>
      <c r="JXU29" s="707"/>
      <c r="JXV29" s="707"/>
      <c r="JXW29" s="707"/>
      <c r="JXX29" s="707"/>
      <c r="JXY29" s="707"/>
      <c r="JXZ29" s="707"/>
      <c r="JYA29" s="707"/>
      <c r="JYB29" s="707"/>
      <c r="JYC29" s="707"/>
      <c r="JYD29" s="707"/>
      <c r="JYE29" s="707"/>
      <c r="JYF29" s="707"/>
      <c r="JYG29" s="707"/>
      <c r="JYH29" s="707"/>
      <c r="JYI29" s="707"/>
      <c r="JYJ29" s="707"/>
      <c r="JYK29" s="707"/>
      <c r="JYL29" s="707"/>
      <c r="JYM29" s="707"/>
      <c r="JYN29" s="707"/>
      <c r="JYO29" s="707"/>
      <c r="JYP29" s="707"/>
      <c r="JYQ29" s="707"/>
      <c r="JYR29" s="707"/>
      <c r="JYS29" s="707"/>
      <c r="JYT29" s="707"/>
      <c r="JYU29" s="707"/>
      <c r="JYV29" s="707"/>
      <c r="JYW29" s="707"/>
      <c r="JYX29" s="707"/>
      <c r="JYY29" s="707"/>
      <c r="JYZ29" s="707"/>
      <c r="JZA29" s="707"/>
      <c r="JZB29" s="707"/>
      <c r="JZC29" s="707"/>
      <c r="JZD29" s="707"/>
      <c r="JZE29" s="707"/>
      <c r="JZF29" s="707"/>
      <c r="JZG29" s="707"/>
      <c r="JZH29" s="707"/>
      <c r="JZI29" s="707"/>
      <c r="JZJ29" s="707"/>
      <c r="JZK29" s="707"/>
      <c r="JZL29" s="707"/>
      <c r="JZM29" s="707"/>
      <c r="JZN29" s="707"/>
      <c r="JZO29" s="707"/>
      <c r="JZP29" s="707"/>
      <c r="JZQ29" s="707"/>
      <c r="JZR29" s="707"/>
      <c r="JZS29" s="707"/>
      <c r="JZT29" s="707"/>
      <c r="JZU29" s="707"/>
      <c r="JZV29" s="707"/>
      <c r="JZW29" s="707"/>
      <c r="JZX29" s="707"/>
      <c r="JZY29" s="707"/>
      <c r="JZZ29" s="707"/>
      <c r="KAA29" s="707"/>
      <c r="KAB29" s="707"/>
      <c r="KAC29" s="707"/>
      <c r="KAD29" s="707"/>
      <c r="KAE29" s="707"/>
      <c r="KAF29" s="707"/>
      <c r="KAG29" s="707"/>
      <c r="KAH29" s="707"/>
      <c r="KAI29" s="707"/>
      <c r="KAJ29" s="707"/>
      <c r="KAK29" s="707"/>
      <c r="KAL29" s="707"/>
      <c r="KAM29" s="707"/>
      <c r="KAN29" s="707"/>
      <c r="KAO29" s="707"/>
      <c r="KAP29" s="707"/>
      <c r="KAQ29" s="707"/>
      <c r="KAR29" s="707"/>
      <c r="KAS29" s="707"/>
      <c r="KAT29" s="707"/>
      <c r="KAU29" s="707"/>
      <c r="KAV29" s="707"/>
      <c r="KAW29" s="707"/>
      <c r="KAX29" s="707"/>
      <c r="KAY29" s="707"/>
      <c r="KAZ29" s="707"/>
      <c r="KBA29" s="707"/>
      <c r="KBB29" s="707"/>
      <c r="KBC29" s="707"/>
      <c r="KBD29" s="707"/>
      <c r="KBE29" s="707"/>
      <c r="KBF29" s="707"/>
      <c r="KBG29" s="707"/>
      <c r="KBH29" s="707"/>
      <c r="KBI29" s="707"/>
      <c r="KBJ29" s="707"/>
      <c r="KBK29" s="707"/>
      <c r="KBL29" s="707"/>
      <c r="KBM29" s="707"/>
      <c r="KBN29" s="707"/>
      <c r="KBO29" s="707"/>
      <c r="KBP29" s="707"/>
      <c r="KBQ29" s="707"/>
      <c r="KBR29" s="707"/>
      <c r="KBS29" s="707"/>
      <c r="KBT29" s="707"/>
      <c r="KBU29" s="707"/>
      <c r="KBV29" s="707"/>
      <c r="KBW29" s="707"/>
      <c r="KBX29" s="707"/>
      <c r="KBY29" s="707"/>
      <c r="KBZ29" s="707"/>
      <c r="KCA29" s="707"/>
      <c r="KCB29" s="707"/>
      <c r="KCC29" s="707"/>
      <c r="KCD29" s="707"/>
      <c r="KCE29" s="707"/>
      <c r="KCF29" s="707"/>
      <c r="KCG29" s="707"/>
      <c r="KCH29" s="707"/>
      <c r="KCI29" s="707"/>
      <c r="KCJ29" s="707"/>
      <c r="KCK29" s="707"/>
      <c r="KCL29" s="707"/>
      <c r="KCM29" s="707"/>
      <c r="KCN29" s="707"/>
      <c r="KCO29" s="707"/>
      <c r="KCP29" s="707"/>
      <c r="KCQ29" s="707"/>
      <c r="KCR29" s="707"/>
      <c r="KCS29" s="707"/>
      <c r="KCT29" s="707"/>
      <c r="KCU29" s="707"/>
      <c r="KCV29" s="707"/>
      <c r="KCW29" s="707"/>
      <c r="KCX29" s="707"/>
      <c r="KCY29" s="707"/>
      <c r="KCZ29" s="707"/>
      <c r="KDA29" s="707"/>
      <c r="KDB29" s="707"/>
      <c r="KDC29" s="707"/>
      <c r="KDD29" s="707"/>
      <c r="KDE29" s="707"/>
      <c r="KDF29" s="707"/>
      <c r="KDG29" s="707"/>
      <c r="KDH29" s="707"/>
      <c r="KDI29" s="707"/>
      <c r="KDJ29" s="707"/>
      <c r="KDK29" s="707"/>
      <c r="KDL29" s="707"/>
      <c r="KDM29" s="707"/>
      <c r="KDN29" s="707"/>
      <c r="KDO29" s="707"/>
      <c r="KDP29" s="707"/>
      <c r="KDQ29" s="707"/>
      <c r="KDR29" s="707"/>
      <c r="KDS29" s="707"/>
      <c r="KDT29" s="707"/>
      <c r="KDU29" s="707"/>
      <c r="KDV29" s="707"/>
      <c r="KDW29" s="707"/>
      <c r="KDX29" s="707"/>
      <c r="KDY29" s="707"/>
      <c r="KDZ29" s="707"/>
      <c r="KEA29" s="707"/>
      <c r="KEB29" s="707"/>
      <c r="KEC29" s="707"/>
      <c r="KED29" s="707"/>
      <c r="KEE29" s="707"/>
      <c r="KEF29" s="707"/>
      <c r="KEG29" s="707"/>
      <c r="KEH29" s="707"/>
      <c r="KEI29" s="707"/>
      <c r="KEJ29" s="707"/>
      <c r="KEK29" s="707"/>
      <c r="KEL29" s="707"/>
      <c r="KEM29" s="707"/>
      <c r="KEN29" s="707"/>
      <c r="KEO29" s="707"/>
      <c r="KEP29" s="707"/>
      <c r="KEQ29" s="707"/>
      <c r="KER29" s="707"/>
      <c r="KES29" s="707"/>
      <c r="KET29" s="707"/>
      <c r="KEU29" s="707"/>
      <c r="KEV29" s="707"/>
      <c r="KEW29" s="707"/>
      <c r="KEX29" s="707"/>
      <c r="KEY29" s="707"/>
      <c r="KEZ29" s="707"/>
      <c r="KFA29" s="707"/>
      <c r="KFB29" s="707"/>
      <c r="KFC29" s="707"/>
      <c r="KFD29" s="707"/>
      <c r="KFE29" s="707"/>
      <c r="KFF29" s="707"/>
      <c r="KFG29" s="707"/>
      <c r="KFH29" s="707"/>
      <c r="KFI29" s="707"/>
      <c r="KFJ29" s="707"/>
      <c r="KFK29" s="707"/>
      <c r="KFL29" s="707"/>
      <c r="KFM29" s="707"/>
      <c r="KFN29" s="707"/>
      <c r="KFO29" s="707"/>
      <c r="KFP29" s="707"/>
      <c r="KFQ29" s="707"/>
      <c r="KFR29" s="707"/>
      <c r="KFS29" s="707"/>
      <c r="KFT29" s="707"/>
      <c r="KFU29" s="707"/>
      <c r="KFV29" s="707"/>
      <c r="KFW29" s="707"/>
      <c r="KFX29" s="707"/>
      <c r="KFY29" s="707"/>
      <c r="KFZ29" s="707"/>
      <c r="KGA29" s="707"/>
      <c r="KGB29" s="707"/>
      <c r="KGC29" s="707"/>
      <c r="KGD29" s="707"/>
      <c r="KGE29" s="707"/>
      <c r="KGF29" s="707"/>
      <c r="KGG29" s="707"/>
      <c r="KGH29" s="707"/>
      <c r="KGI29" s="707"/>
      <c r="KGJ29" s="707"/>
      <c r="KGK29" s="707"/>
      <c r="KGL29" s="707"/>
      <c r="KGM29" s="707"/>
      <c r="KGN29" s="707"/>
      <c r="KGO29" s="707"/>
      <c r="KGP29" s="707"/>
      <c r="KGQ29" s="707"/>
      <c r="KGR29" s="707"/>
      <c r="KGS29" s="707"/>
      <c r="KGT29" s="707"/>
      <c r="KGU29" s="707"/>
      <c r="KGV29" s="707"/>
      <c r="KGW29" s="707"/>
      <c r="KGX29" s="707"/>
      <c r="KGY29" s="707"/>
      <c r="KGZ29" s="707"/>
      <c r="KHA29" s="707"/>
      <c r="KHB29" s="707"/>
      <c r="KHC29" s="707"/>
      <c r="KHD29" s="707"/>
      <c r="KHE29" s="707"/>
      <c r="KHF29" s="707"/>
      <c r="KHG29" s="707"/>
      <c r="KHH29" s="707"/>
      <c r="KHI29" s="707"/>
      <c r="KHJ29" s="707"/>
      <c r="KHK29" s="707"/>
      <c r="KHL29" s="707"/>
      <c r="KHM29" s="707"/>
      <c r="KHN29" s="707"/>
      <c r="KHO29" s="707"/>
      <c r="KHP29" s="707"/>
      <c r="KHQ29" s="707"/>
      <c r="KHR29" s="707"/>
      <c r="KHS29" s="707"/>
      <c r="KHT29" s="707"/>
      <c r="KHU29" s="707"/>
      <c r="KHV29" s="707"/>
      <c r="KHW29" s="707"/>
      <c r="KHX29" s="707"/>
      <c r="KHY29" s="707"/>
      <c r="KHZ29" s="707"/>
      <c r="KIA29" s="707"/>
      <c r="KIB29" s="707"/>
      <c r="KIC29" s="707"/>
      <c r="KID29" s="707"/>
      <c r="KIE29" s="707"/>
      <c r="KIF29" s="707"/>
      <c r="KIG29" s="707"/>
      <c r="KIH29" s="707"/>
      <c r="KII29" s="707"/>
      <c r="KIJ29" s="707"/>
      <c r="KIK29" s="707"/>
      <c r="KIL29" s="707"/>
      <c r="KIM29" s="707"/>
      <c r="KIN29" s="707"/>
      <c r="KIO29" s="707"/>
      <c r="KIP29" s="707"/>
      <c r="KIQ29" s="707"/>
      <c r="KIR29" s="707"/>
      <c r="KIS29" s="707"/>
      <c r="KIT29" s="707"/>
      <c r="KIU29" s="707"/>
      <c r="KIV29" s="707"/>
      <c r="KIW29" s="707"/>
      <c r="KIX29" s="707"/>
      <c r="KIY29" s="707"/>
      <c r="KIZ29" s="707"/>
      <c r="KJA29" s="707"/>
      <c r="KJB29" s="707"/>
      <c r="KJC29" s="707"/>
      <c r="KJD29" s="707"/>
      <c r="KJE29" s="707"/>
      <c r="KJF29" s="707"/>
      <c r="KJG29" s="707"/>
      <c r="KJH29" s="707"/>
      <c r="KJI29" s="707"/>
      <c r="KJJ29" s="707"/>
      <c r="KJK29" s="707"/>
      <c r="KJL29" s="707"/>
      <c r="KJM29" s="707"/>
      <c r="KJN29" s="707"/>
      <c r="KJO29" s="707"/>
      <c r="KJP29" s="707"/>
      <c r="KJQ29" s="707"/>
      <c r="KJR29" s="707"/>
      <c r="KJS29" s="707"/>
      <c r="KJT29" s="707"/>
      <c r="KJU29" s="707"/>
      <c r="KJV29" s="707"/>
      <c r="KJW29" s="707"/>
      <c r="KJX29" s="707"/>
      <c r="KJY29" s="707"/>
      <c r="KJZ29" s="707"/>
      <c r="KKA29" s="707"/>
      <c r="KKB29" s="707"/>
      <c r="KKC29" s="707"/>
      <c r="KKD29" s="707"/>
      <c r="KKE29" s="707"/>
      <c r="KKF29" s="707"/>
      <c r="KKG29" s="707"/>
      <c r="KKH29" s="707"/>
      <c r="KKI29" s="707"/>
      <c r="KKJ29" s="707"/>
      <c r="KKK29" s="707"/>
      <c r="KKL29" s="707"/>
      <c r="KKM29" s="707"/>
      <c r="KKN29" s="707"/>
      <c r="KKO29" s="707"/>
      <c r="KKP29" s="707"/>
      <c r="KKQ29" s="707"/>
      <c r="KKR29" s="707"/>
      <c r="KKS29" s="707"/>
      <c r="KKT29" s="707"/>
      <c r="KKU29" s="707"/>
      <c r="KKV29" s="707"/>
      <c r="KKW29" s="707"/>
      <c r="KKX29" s="707"/>
      <c r="KKY29" s="707"/>
      <c r="KKZ29" s="707"/>
      <c r="KLA29" s="707"/>
      <c r="KLB29" s="707"/>
      <c r="KLC29" s="707"/>
      <c r="KLD29" s="707"/>
      <c r="KLE29" s="707"/>
      <c r="KLF29" s="707"/>
      <c r="KLG29" s="707"/>
      <c r="KLH29" s="707"/>
      <c r="KLI29" s="707"/>
      <c r="KLJ29" s="707"/>
      <c r="KLK29" s="707"/>
      <c r="KLL29" s="707"/>
      <c r="KLM29" s="707"/>
      <c r="KLN29" s="707"/>
      <c r="KLO29" s="707"/>
      <c r="KLP29" s="707"/>
      <c r="KLQ29" s="707"/>
      <c r="KLR29" s="707"/>
      <c r="KLS29" s="707"/>
      <c r="KLT29" s="707"/>
      <c r="KLU29" s="707"/>
      <c r="KLV29" s="707"/>
      <c r="KLW29" s="707"/>
      <c r="KLX29" s="707"/>
      <c r="KLY29" s="707"/>
      <c r="KLZ29" s="707"/>
      <c r="KMA29" s="707"/>
      <c r="KMB29" s="707"/>
      <c r="KMC29" s="707"/>
      <c r="KMD29" s="707"/>
      <c r="KME29" s="707"/>
      <c r="KMF29" s="707"/>
      <c r="KMG29" s="707"/>
      <c r="KMH29" s="707"/>
      <c r="KMI29" s="707"/>
      <c r="KMJ29" s="707"/>
      <c r="KMK29" s="707"/>
      <c r="KML29" s="707"/>
      <c r="KMM29" s="707"/>
      <c r="KMN29" s="707"/>
      <c r="KMO29" s="707"/>
      <c r="KMP29" s="707"/>
      <c r="KMQ29" s="707"/>
      <c r="KMR29" s="707"/>
      <c r="KMS29" s="707"/>
      <c r="KMT29" s="707"/>
      <c r="KMU29" s="707"/>
      <c r="KMV29" s="707"/>
      <c r="KMW29" s="707"/>
      <c r="KMX29" s="707"/>
      <c r="KMY29" s="707"/>
      <c r="KMZ29" s="707"/>
      <c r="KNA29" s="707"/>
      <c r="KNB29" s="707"/>
      <c r="KNC29" s="707"/>
      <c r="KND29" s="707"/>
      <c r="KNE29" s="707"/>
      <c r="KNF29" s="707"/>
      <c r="KNG29" s="707"/>
      <c r="KNH29" s="707"/>
      <c r="KNI29" s="707"/>
      <c r="KNJ29" s="707"/>
      <c r="KNK29" s="707"/>
      <c r="KNL29" s="707"/>
      <c r="KNM29" s="707"/>
      <c r="KNN29" s="707"/>
      <c r="KNO29" s="707"/>
      <c r="KNP29" s="707"/>
      <c r="KNQ29" s="707"/>
      <c r="KNR29" s="707"/>
      <c r="KNS29" s="707"/>
      <c r="KNT29" s="707"/>
      <c r="KNU29" s="707"/>
      <c r="KNV29" s="707"/>
      <c r="KNW29" s="707"/>
      <c r="KNX29" s="707"/>
      <c r="KNY29" s="707"/>
      <c r="KNZ29" s="707"/>
      <c r="KOA29" s="707"/>
      <c r="KOB29" s="707"/>
      <c r="KOC29" s="707"/>
      <c r="KOD29" s="707"/>
      <c r="KOE29" s="707"/>
      <c r="KOF29" s="707"/>
      <c r="KOG29" s="707"/>
      <c r="KOH29" s="707"/>
      <c r="KOI29" s="707"/>
      <c r="KOJ29" s="707"/>
      <c r="KOK29" s="707"/>
      <c r="KOL29" s="707"/>
      <c r="KOM29" s="707"/>
      <c r="KON29" s="707"/>
      <c r="KOO29" s="707"/>
      <c r="KOP29" s="707"/>
      <c r="KOQ29" s="707"/>
      <c r="KOR29" s="707"/>
      <c r="KOS29" s="707"/>
      <c r="KOT29" s="707"/>
      <c r="KOU29" s="707"/>
      <c r="KOV29" s="707"/>
      <c r="KOW29" s="707"/>
      <c r="KOX29" s="707"/>
      <c r="KOY29" s="707"/>
      <c r="KOZ29" s="707"/>
      <c r="KPA29" s="707"/>
      <c r="KPB29" s="707"/>
      <c r="KPC29" s="707"/>
      <c r="KPD29" s="707"/>
      <c r="KPE29" s="707"/>
      <c r="KPF29" s="707"/>
      <c r="KPG29" s="707"/>
      <c r="KPH29" s="707"/>
      <c r="KPI29" s="707"/>
      <c r="KPJ29" s="707"/>
      <c r="KPK29" s="707"/>
      <c r="KPL29" s="707"/>
      <c r="KPM29" s="707"/>
      <c r="KPN29" s="707"/>
      <c r="KPO29" s="707"/>
      <c r="KPP29" s="707"/>
      <c r="KPQ29" s="707"/>
      <c r="KPR29" s="707"/>
      <c r="KPS29" s="707"/>
      <c r="KPT29" s="707"/>
      <c r="KPU29" s="707"/>
      <c r="KPV29" s="707"/>
      <c r="KPW29" s="707"/>
      <c r="KPX29" s="707"/>
      <c r="KPY29" s="707"/>
      <c r="KPZ29" s="707"/>
      <c r="KQA29" s="707"/>
      <c r="KQB29" s="707"/>
      <c r="KQC29" s="707"/>
      <c r="KQD29" s="707"/>
      <c r="KQE29" s="707"/>
      <c r="KQF29" s="707"/>
      <c r="KQG29" s="707"/>
      <c r="KQH29" s="707"/>
      <c r="KQI29" s="707"/>
      <c r="KQJ29" s="707"/>
      <c r="KQK29" s="707"/>
      <c r="KQL29" s="707"/>
      <c r="KQM29" s="707"/>
      <c r="KQN29" s="707"/>
      <c r="KQO29" s="707"/>
      <c r="KQP29" s="707"/>
      <c r="KQQ29" s="707"/>
      <c r="KQR29" s="707"/>
      <c r="KQS29" s="707"/>
      <c r="KQT29" s="707"/>
      <c r="KQU29" s="707"/>
      <c r="KQV29" s="707"/>
      <c r="KQW29" s="707"/>
      <c r="KQX29" s="707"/>
      <c r="KQY29" s="707"/>
      <c r="KQZ29" s="707"/>
      <c r="KRA29" s="707"/>
      <c r="KRB29" s="707"/>
      <c r="KRC29" s="707"/>
      <c r="KRD29" s="707"/>
      <c r="KRE29" s="707"/>
      <c r="KRF29" s="707"/>
      <c r="KRG29" s="707"/>
      <c r="KRH29" s="707"/>
      <c r="KRI29" s="707"/>
      <c r="KRJ29" s="707"/>
      <c r="KRK29" s="707"/>
      <c r="KRL29" s="707"/>
      <c r="KRM29" s="707"/>
      <c r="KRN29" s="707"/>
      <c r="KRO29" s="707"/>
      <c r="KRP29" s="707"/>
      <c r="KRQ29" s="707"/>
      <c r="KRR29" s="707"/>
      <c r="KRS29" s="707"/>
      <c r="KRT29" s="707"/>
      <c r="KRU29" s="707"/>
      <c r="KRV29" s="707"/>
      <c r="KRW29" s="707"/>
      <c r="KRX29" s="707"/>
      <c r="KRY29" s="707"/>
      <c r="KRZ29" s="707"/>
      <c r="KSA29" s="707"/>
      <c r="KSB29" s="707"/>
      <c r="KSC29" s="707"/>
      <c r="KSD29" s="707"/>
      <c r="KSE29" s="707"/>
      <c r="KSF29" s="707"/>
      <c r="KSG29" s="707"/>
      <c r="KSH29" s="707"/>
      <c r="KSI29" s="707"/>
      <c r="KSJ29" s="707"/>
      <c r="KSK29" s="707"/>
      <c r="KSL29" s="707"/>
      <c r="KSM29" s="707"/>
      <c r="KSN29" s="707"/>
      <c r="KSO29" s="707"/>
      <c r="KSP29" s="707"/>
      <c r="KSQ29" s="707"/>
      <c r="KSR29" s="707"/>
      <c r="KSS29" s="707"/>
      <c r="KST29" s="707"/>
      <c r="KSU29" s="707"/>
      <c r="KSV29" s="707"/>
      <c r="KSW29" s="707"/>
      <c r="KSX29" s="707"/>
      <c r="KSY29" s="707"/>
      <c r="KSZ29" s="707"/>
      <c r="KTA29" s="707"/>
      <c r="KTB29" s="707"/>
      <c r="KTC29" s="707"/>
      <c r="KTD29" s="707"/>
      <c r="KTE29" s="707"/>
      <c r="KTF29" s="707"/>
      <c r="KTG29" s="707"/>
      <c r="KTH29" s="707"/>
      <c r="KTI29" s="707"/>
      <c r="KTJ29" s="707"/>
      <c r="KTK29" s="707"/>
      <c r="KTL29" s="707"/>
      <c r="KTM29" s="707"/>
      <c r="KTN29" s="707"/>
      <c r="KTO29" s="707"/>
      <c r="KTP29" s="707"/>
      <c r="KTQ29" s="707"/>
      <c r="KTR29" s="707"/>
      <c r="KTS29" s="707"/>
      <c r="KTT29" s="707"/>
      <c r="KTU29" s="707"/>
      <c r="KTV29" s="707"/>
      <c r="KTW29" s="707"/>
      <c r="KTX29" s="707"/>
      <c r="KTY29" s="707"/>
      <c r="KTZ29" s="707"/>
      <c r="KUA29" s="707"/>
      <c r="KUB29" s="707"/>
      <c r="KUC29" s="707"/>
      <c r="KUD29" s="707"/>
      <c r="KUE29" s="707"/>
      <c r="KUF29" s="707"/>
      <c r="KUG29" s="707"/>
      <c r="KUH29" s="707"/>
      <c r="KUI29" s="707"/>
      <c r="KUJ29" s="707"/>
      <c r="KUK29" s="707"/>
      <c r="KUL29" s="707"/>
      <c r="KUM29" s="707"/>
      <c r="KUN29" s="707"/>
      <c r="KUO29" s="707"/>
      <c r="KUP29" s="707"/>
      <c r="KUQ29" s="707"/>
      <c r="KUR29" s="707"/>
      <c r="KUS29" s="707"/>
      <c r="KUT29" s="707"/>
      <c r="KUU29" s="707"/>
      <c r="KUV29" s="707"/>
      <c r="KUW29" s="707"/>
      <c r="KUX29" s="707"/>
      <c r="KUY29" s="707"/>
      <c r="KUZ29" s="707"/>
      <c r="KVA29" s="707"/>
      <c r="KVB29" s="707"/>
      <c r="KVC29" s="707"/>
      <c r="KVD29" s="707"/>
      <c r="KVE29" s="707"/>
      <c r="KVF29" s="707"/>
      <c r="KVG29" s="707"/>
      <c r="KVH29" s="707"/>
      <c r="KVI29" s="707"/>
      <c r="KVJ29" s="707"/>
      <c r="KVK29" s="707"/>
      <c r="KVL29" s="707"/>
      <c r="KVM29" s="707"/>
      <c r="KVN29" s="707"/>
      <c r="KVO29" s="707"/>
      <c r="KVP29" s="707"/>
      <c r="KVQ29" s="707"/>
      <c r="KVR29" s="707"/>
      <c r="KVS29" s="707"/>
      <c r="KVT29" s="707"/>
      <c r="KVU29" s="707"/>
      <c r="KVV29" s="707"/>
      <c r="KVW29" s="707"/>
      <c r="KVX29" s="707"/>
      <c r="KVY29" s="707"/>
      <c r="KVZ29" s="707"/>
      <c r="KWA29" s="707"/>
      <c r="KWB29" s="707"/>
      <c r="KWC29" s="707"/>
      <c r="KWD29" s="707"/>
      <c r="KWE29" s="707"/>
      <c r="KWF29" s="707"/>
      <c r="KWG29" s="707"/>
      <c r="KWH29" s="707"/>
      <c r="KWI29" s="707"/>
      <c r="KWJ29" s="707"/>
      <c r="KWK29" s="707"/>
      <c r="KWL29" s="707"/>
      <c r="KWM29" s="707"/>
      <c r="KWN29" s="707"/>
      <c r="KWO29" s="707"/>
      <c r="KWP29" s="707"/>
      <c r="KWQ29" s="707"/>
      <c r="KWR29" s="707"/>
      <c r="KWS29" s="707"/>
      <c r="KWT29" s="707"/>
      <c r="KWU29" s="707"/>
      <c r="KWV29" s="707"/>
      <c r="KWW29" s="707"/>
      <c r="KWX29" s="707"/>
      <c r="KWY29" s="707"/>
      <c r="KWZ29" s="707"/>
      <c r="KXA29" s="707"/>
      <c r="KXB29" s="707"/>
      <c r="KXC29" s="707"/>
      <c r="KXD29" s="707"/>
      <c r="KXE29" s="707"/>
      <c r="KXF29" s="707"/>
      <c r="KXG29" s="707"/>
      <c r="KXH29" s="707"/>
      <c r="KXI29" s="707"/>
      <c r="KXJ29" s="707"/>
      <c r="KXK29" s="707"/>
      <c r="KXL29" s="707"/>
      <c r="KXM29" s="707"/>
      <c r="KXN29" s="707"/>
      <c r="KXO29" s="707"/>
      <c r="KXP29" s="707"/>
      <c r="KXQ29" s="707"/>
      <c r="KXR29" s="707"/>
      <c r="KXS29" s="707"/>
      <c r="KXT29" s="707"/>
      <c r="KXU29" s="707"/>
      <c r="KXV29" s="707"/>
      <c r="KXW29" s="707"/>
      <c r="KXX29" s="707"/>
      <c r="KXY29" s="707"/>
      <c r="KXZ29" s="707"/>
      <c r="KYA29" s="707"/>
      <c r="KYB29" s="707"/>
      <c r="KYC29" s="707"/>
      <c r="KYD29" s="707"/>
      <c r="KYE29" s="707"/>
      <c r="KYF29" s="707"/>
      <c r="KYG29" s="707"/>
      <c r="KYH29" s="707"/>
      <c r="KYI29" s="707"/>
      <c r="KYJ29" s="707"/>
      <c r="KYK29" s="707"/>
      <c r="KYL29" s="707"/>
      <c r="KYM29" s="707"/>
      <c r="KYN29" s="707"/>
      <c r="KYO29" s="707"/>
      <c r="KYP29" s="707"/>
      <c r="KYQ29" s="707"/>
      <c r="KYR29" s="707"/>
      <c r="KYS29" s="707"/>
      <c r="KYT29" s="707"/>
      <c r="KYU29" s="707"/>
      <c r="KYV29" s="707"/>
      <c r="KYW29" s="707"/>
      <c r="KYX29" s="707"/>
      <c r="KYY29" s="707"/>
      <c r="KYZ29" s="707"/>
      <c r="KZA29" s="707"/>
      <c r="KZB29" s="707"/>
      <c r="KZC29" s="707"/>
      <c r="KZD29" s="707"/>
      <c r="KZE29" s="707"/>
      <c r="KZF29" s="707"/>
      <c r="KZG29" s="707"/>
      <c r="KZH29" s="707"/>
      <c r="KZI29" s="707"/>
      <c r="KZJ29" s="707"/>
      <c r="KZK29" s="707"/>
      <c r="KZL29" s="707"/>
      <c r="KZM29" s="707"/>
      <c r="KZN29" s="707"/>
      <c r="KZO29" s="707"/>
      <c r="KZP29" s="707"/>
      <c r="KZQ29" s="707"/>
      <c r="KZR29" s="707"/>
      <c r="KZS29" s="707"/>
      <c r="KZT29" s="707"/>
      <c r="KZU29" s="707"/>
      <c r="KZV29" s="707"/>
      <c r="KZW29" s="707"/>
      <c r="KZX29" s="707"/>
      <c r="KZY29" s="707"/>
      <c r="KZZ29" s="707"/>
      <c r="LAA29" s="707"/>
      <c r="LAB29" s="707"/>
      <c r="LAC29" s="707"/>
      <c r="LAD29" s="707"/>
      <c r="LAE29" s="707"/>
      <c r="LAF29" s="707"/>
      <c r="LAG29" s="707"/>
      <c r="LAH29" s="707"/>
      <c r="LAI29" s="707"/>
      <c r="LAJ29" s="707"/>
      <c r="LAK29" s="707"/>
      <c r="LAL29" s="707"/>
      <c r="LAM29" s="707"/>
      <c r="LAN29" s="707"/>
      <c r="LAO29" s="707"/>
      <c r="LAP29" s="707"/>
      <c r="LAQ29" s="707"/>
      <c r="LAR29" s="707"/>
      <c r="LAS29" s="707"/>
      <c r="LAT29" s="707"/>
      <c r="LAU29" s="707"/>
      <c r="LAV29" s="707"/>
      <c r="LAW29" s="707"/>
      <c r="LAX29" s="707"/>
      <c r="LAY29" s="707"/>
      <c r="LAZ29" s="707"/>
      <c r="LBA29" s="707"/>
      <c r="LBB29" s="707"/>
      <c r="LBC29" s="707"/>
      <c r="LBD29" s="707"/>
      <c r="LBE29" s="707"/>
      <c r="LBF29" s="707"/>
      <c r="LBG29" s="707"/>
      <c r="LBH29" s="707"/>
      <c r="LBI29" s="707"/>
      <c r="LBJ29" s="707"/>
      <c r="LBK29" s="707"/>
      <c r="LBL29" s="707"/>
      <c r="LBM29" s="707"/>
      <c r="LBN29" s="707"/>
      <c r="LBO29" s="707"/>
      <c r="LBP29" s="707"/>
      <c r="LBQ29" s="707"/>
      <c r="LBR29" s="707"/>
      <c r="LBS29" s="707"/>
      <c r="LBT29" s="707"/>
      <c r="LBU29" s="707"/>
      <c r="LBV29" s="707"/>
      <c r="LBW29" s="707"/>
      <c r="LBX29" s="707"/>
      <c r="LBY29" s="707"/>
      <c r="LBZ29" s="707"/>
      <c r="LCA29" s="707"/>
      <c r="LCB29" s="707"/>
      <c r="LCC29" s="707"/>
      <c r="LCD29" s="707"/>
      <c r="LCE29" s="707"/>
      <c r="LCF29" s="707"/>
      <c r="LCG29" s="707"/>
      <c r="LCH29" s="707"/>
      <c r="LCI29" s="707"/>
      <c r="LCJ29" s="707"/>
      <c r="LCK29" s="707"/>
      <c r="LCL29" s="707"/>
      <c r="LCM29" s="707"/>
      <c r="LCN29" s="707"/>
      <c r="LCO29" s="707"/>
      <c r="LCP29" s="707"/>
      <c r="LCQ29" s="707"/>
      <c r="LCR29" s="707"/>
      <c r="LCS29" s="707"/>
      <c r="LCT29" s="707"/>
      <c r="LCU29" s="707"/>
      <c r="LCV29" s="707"/>
      <c r="LCW29" s="707"/>
      <c r="LCX29" s="707"/>
      <c r="LCY29" s="707"/>
      <c r="LCZ29" s="707"/>
      <c r="LDA29" s="707"/>
      <c r="LDB29" s="707"/>
      <c r="LDC29" s="707"/>
      <c r="LDD29" s="707"/>
      <c r="LDE29" s="707"/>
      <c r="LDF29" s="707"/>
      <c r="LDG29" s="707"/>
      <c r="LDH29" s="707"/>
      <c r="LDI29" s="707"/>
      <c r="LDJ29" s="707"/>
      <c r="LDK29" s="707"/>
      <c r="LDL29" s="707"/>
      <c r="LDM29" s="707"/>
      <c r="LDN29" s="707"/>
      <c r="LDO29" s="707"/>
      <c r="LDP29" s="707"/>
      <c r="LDQ29" s="707"/>
      <c r="LDR29" s="707"/>
      <c r="LDS29" s="707"/>
      <c r="LDT29" s="707"/>
      <c r="LDU29" s="707"/>
      <c r="LDV29" s="707"/>
      <c r="LDW29" s="707"/>
      <c r="LDX29" s="707"/>
      <c r="LDY29" s="707"/>
      <c r="LDZ29" s="707"/>
      <c r="LEA29" s="707"/>
      <c r="LEB29" s="707"/>
      <c r="LEC29" s="707"/>
      <c r="LED29" s="707"/>
      <c r="LEE29" s="707"/>
      <c r="LEF29" s="707"/>
      <c r="LEG29" s="707"/>
      <c r="LEH29" s="707"/>
      <c r="LEI29" s="707"/>
      <c r="LEJ29" s="707"/>
      <c r="LEK29" s="707"/>
      <c r="LEL29" s="707"/>
      <c r="LEM29" s="707"/>
      <c r="LEN29" s="707"/>
      <c r="LEO29" s="707"/>
      <c r="LEP29" s="707"/>
      <c r="LEQ29" s="707"/>
      <c r="LER29" s="707"/>
      <c r="LES29" s="707"/>
      <c r="LET29" s="707"/>
      <c r="LEU29" s="707"/>
      <c r="LEV29" s="707"/>
      <c r="LEW29" s="707"/>
      <c r="LEX29" s="707"/>
      <c r="LEY29" s="707"/>
      <c r="LEZ29" s="707"/>
      <c r="LFA29" s="707"/>
      <c r="LFB29" s="707"/>
      <c r="LFC29" s="707"/>
      <c r="LFD29" s="707"/>
      <c r="LFE29" s="707"/>
      <c r="LFF29" s="707"/>
      <c r="LFG29" s="707"/>
      <c r="LFH29" s="707"/>
      <c r="LFI29" s="707"/>
      <c r="LFJ29" s="707"/>
      <c r="LFK29" s="707"/>
      <c r="LFL29" s="707"/>
      <c r="LFM29" s="707"/>
      <c r="LFN29" s="707"/>
      <c r="LFO29" s="707"/>
      <c r="LFP29" s="707"/>
      <c r="LFQ29" s="707"/>
      <c r="LFR29" s="707"/>
      <c r="LFS29" s="707"/>
      <c r="LFT29" s="707"/>
      <c r="LFU29" s="707"/>
      <c r="LFV29" s="707"/>
      <c r="LFW29" s="707"/>
      <c r="LFX29" s="707"/>
      <c r="LFY29" s="707"/>
      <c r="LFZ29" s="707"/>
      <c r="LGA29" s="707"/>
      <c r="LGB29" s="707"/>
      <c r="LGC29" s="707"/>
      <c r="LGD29" s="707"/>
      <c r="LGE29" s="707"/>
      <c r="LGF29" s="707"/>
      <c r="LGG29" s="707"/>
      <c r="LGH29" s="707"/>
      <c r="LGI29" s="707"/>
      <c r="LGJ29" s="707"/>
      <c r="LGK29" s="707"/>
      <c r="LGL29" s="707"/>
      <c r="LGM29" s="707"/>
      <c r="LGN29" s="707"/>
      <c r="LGO29" s="707"/>
      <c r="LGP29" s="707"/>
      <c r="LGQ29" s="707"/>
      <c r="LGR29" s="707"/>
      <c r="LGS29" s="707"/>
      <c r="LGT29" s="707"/>
      <c r="LGU29" s="707"/>
      <c r="LGV29" s="707"/>
      <c r="LGW29" s="707"/>
      <c r="LGX29" s="707"/>
      <c r="LGY29" s="707"/>
      <c r="LGZ29" s="707"/>
      <c r="LHA29" s="707"/>
      <c r="LHB29" s="707"/>
      <c r="LHC29" s="707"/>
      <c r="LHD29" s="707"/>
      <c r="LHE29" s="707"/>
      <c r="LHF29" s="707"/>
      <c r="LHG29" s="707"/>
      <c r="LHH29" s="707"/>
      <c r="LHI29" s="707"/>
      <c r="LHJ29" s="707"/>
      <c r="LHK29" s="707"/>
      <c r="LHL29" s="707"/>
      <c r="LHM29" s="707"/>
      <c r="LHN29" s="707"/>
      <c r="LHO29" s="707"/>
      <c r="LHP29" s="707"/>
      <c r="LHQ29" s="707"/>
      <c r="LHR29" s="707"/>
      <c r="LHS29" s="707"/>
      <c r="LHT29" s="707"/>
      <c r="LHU29" s="707"/>
      <c r="LHV29" s="707"/>
      <c r="LHW29" s="707"/>
      <c r="LHX29" s="707"/>
      <c r="LHY29" s="707"/>
      <c r="LHZ29" s="707"/>
      <c r="LIA29" s="707"/>
      <c r="LIB29" s="707"/>
      <c r="LIC29" s="707"/>
      <c r="LID29" s="707"/>
      <c r="LIE29" s="707"/>
      <c r="LIF29" s="707"/>
      <c r="LIG29" s="707"/>
      <c r="LIH29" s="707"/>
      <c r="LII29" s="707"/>
      <c r="LIJ29" s="707"/>
      <c r="LIK29" s="707"/>
      <c r="LIL29" s="707"/>
      <c r="LIM29" s="707"/>
      <c r="LIN29" s="707"/>
      <c r="LIO29" s="707"/>
      <c r="LIP29" s="707"/>
      <c r="LIQ29" s="707"/>
      <c r="LIR29" s="707"/>
      <c r="LIS29" s="707"/>
      <c r="LIT29" s="707"/>
      <c r="LIU29" s="707"/>
      <c r="LIV29" s="707"/>
      <c r="LIW29" s="707"/>
      <c r="LIX29" s="707"/>
      <c r="LIY29" s="707"/>
      <c r="LIZ29" s="707"/>
      <c r="LJA29" s="707"/>
      <c r="LJB29" s="707"/>
      <c r="LJC29" s="707"/>
      <c r="LJD29" s="707"/>
      <c r="LJE29" s="707"/>
      <c r="LJF29" s="707"/>
      <c r="LJG29" s="707"/>
      <c r="LJH29" s="707"/>
      <c r="LJI29" s="707"/>
      <c r="LJJ29" s="707"/>
      <c r="LJK29" s="707"/>
      <c r="LJL29" s="707"/>
      <c r="LJM29" s="707"/>
      <c r="LJN29" s="707"/>
      <c r="LJO29" s="707"/>
      <c r="LJP29" s="707"/>
      <c r="LJQ29" s="707"/>
      <c r="LJR29" s="707"/>
      <c r="LJS29" s="707"/>
      <c r="LJT29" s="707"/>
      <c r="LJU29" s="707"/>
      <c r="LJV29" s="707"/>
      <c r="LJW29" s="707"/>
      <c r="LJX29" s="707"/>
      <c r="LJY29" s="707"/>
      <c r="LJZ29" s="707"/>
      <c r="LKA29" s="707"/>
      <c r="LKB29" s="707"/>
      <c r="LKC29" s="707"/>
      <c r="LKD29" s="707"/>
      <c r="LKE29" s="707"/>
      <c r="LKF29" s="707"/>
      <c r="LKG29" s="707"/>
      <c r="LKH29" s="707"/>
      <c r="LKI29" s="707"/>
      <c r="LKJ29" s="707"/>
      <c r="LKK29" s="707"/>
      <c r="LKL29" s="707"/>
      <c r="LKM29" s="707"/>
      <c r="LKN29" s="707"/>
      <c r="LKO29" s="707"/>
      <c r="LKP29" s="707"/>
      <c r="LKQ29" s="707"/>
      <c r="LKR29" s="707"/>
      <c r="LKS29" s="707"/>
      <c r="LKT29" s="707"/>
      <c r="LKU29" s="707"/>
      <c r="LKV29" s="707"/>
      <c r="LKW29" s="707"/>
      <c r="LKX29" s="707"/>
      <c r="LKY29" s="707"/>
      <c r="LKZ29" s="707"/>
      <c r="LLA29" s="707"/>
      <c r="LLB29" s="707"/>
      <c r="LLC29" s="707"/>
      <c r="LLD29" s="707"/>
      <c r="LLE29" s="707"/>
      <c r="LLF29" s="707"/>
      <c r="LLG29" s="707"/>
      <c r="LLH29" s="707"/>
      <c r="LLI29" s="707"/>
      <c r="LLJ29" s="707"/>
      <c r="LLK29" s="707"/>
      <c r="LLL29" s="707"/>
      <c r="LLM29" s="707"/>
      <c r="LLN29" s="707"/>
      <c r="LLO29" s="707"/>
      <c r="LLP29" s="707"/>
      <c r="LLQ29" s="707"/>
      <c r="LLR29" s="707"/>
      <c r="LLS29" s="707"/>
      <c r="LLT29" s="707"/>
      <c r="LLU29" s="707"/>
      <c r="LLV29" s="707"/>
      <c r="LLW29" s="707"/>
      <c r="LLX29" s="707"/>
      <c r="LLY29" s="707"/>
      <c r="LLZ29" s="707"/>
      <c r="LMA29" s="707"/>
      <c r="LMB29" s="707"/>
      <c r="LMC29" s="707"/>
      <c r="LMD29" s="707"/>
      <c r="LME29" s="707"/>
      <c r="LMF29" s="707"/>
      <c r="LMG29" s="707"/>
      <c r="LMH29" s="707"/>
      <c r="LMI29" s="707"/>
      <c r="LMJ29" s="707"/>
      <c r="LMK29" s="707"/>
      <c r="LML29" s="707"/>
      <c r="LMM29" s="707"/>
      <c r="LMN29" s="707"/>
      <c r="LMO29" s="707"/>
      <c r="LMP29" s="707"/>
      <c r="LMQ29" s="707"/>
      <c r="LMR29" s="707"/>
      <c r="LMS29" s="707"/>
      <c r="LMT29" s="707"/>
      <c r="LMU29" s="707"/>
      <c r="LMV29" s="707"/>
      <c r="LMW29" s="707"/>
      <c r="LMX29" s="707"/>
      <c r="LMY29" s="707"/>
      <c r="LMZ29" s="707"/>
      <c r="LNA29" s="707"/>
      <c r="LNB29" s="707"/>
      <c r="LNC29" s="707"/>
      <c r="LND29" s="707"/>
      <c r="LNE29" s="707"/>
      <c r="LNF29" s="707"/>
      <c r="LNG29" s="707"/>
      <c r="LNH29" s="707"/>
      <c r="LNI29" s="707"/>
      <c r="LNJ29" s="707"/>
      <c r="LNK29" s="707"/>
      <c r="LNL29" s="707"/>
      <c r="LNM29" s="707"/>
      <c r="LNN29" s="707"/>
      <c r="LNO29" s="707"/>
      <c r="LNP29" s="707"/>
      <c r="LNQ29" s="707"/>
      <c r="LNR29" s="707"/>
      <c r="LNS29" s="707"/>
      <c r="LNT29" s="707"/>
      <c r="LNU29" s="707"/>
      <c r="LNV29" s="707"/>
      <c r="LNW29" s="707"/>
      <c r="LNX29" s="707"/>
      <c r="LNY29" s="707"/>
      <c r="LNZ29" s="707"/>
      <c r="LOA29" s="707"/>
      <c r="LOB29" s="707"/>
      <c r="LOC29" s="707"/>
      <c r="LOD29" s="707"/>
      <c r="LOE29" s="707"/>
      <c r="LOF29" s="707"/>
      <c r="LOG29" s="707"/>
      <c r="LOH29" s="707"/>
      <c r="LOI29" s="707"/>
      <c r="LOJ29" s="707"/>
      <c r="LOK29" s="707"/>
      <c r="LOL29" s="707"/>
      <c r="LOM29" s="707"/>
      <c r="LON29" s="707"/>
      <c r="LOO29" s="707"/>
      <c r="LOP29" s="707"/>
      <c r="LOQ29" s="707"/>
      <c r="LOR29" s="707"/>
      <c r="LOS29" s="707"/>
      <c r="LOT29" s="707"/>
      <c r="LOU29" s="707"/>
      <c r="LOV29" s="707"/>
      <c r="LOW29" s="707"/>
      <c r="LOX29" s="707"/>
      <c r="LOY29" s="707"/>
      <c r="LOZ29" s="707"/>
      <c r="LPA29" s="707"/>
      <c r="LPB29" s="707"/>
      <c r="LPC29" s="707"/>
      <c r="LPD29" s="707"/>
      <c r="LPE29" s="707"/>
      <c r="LPF29" s="707"/>
      <c r="LPG29" s="707"/>
      <c r="LPH29" s="707"/>
      <c r="LPI29" s="707"/>
      <c r="LPJ29" s="707"/>
      <c r="LPK29" s="707"/>
      <c r="LPL29" s="707"/>
      <c r="LPM29" s="707"/>
      <c r="LPN29" s="707"/>
      <c r="LPO29" s="707"/>
      <c r="LPP29" s="707"/>
      <c r="LPQ29" s="707"/>
      <c r="LPR29" s="707"/>
      <c r="LPS29" s="707"/>
      <c r="LPT29" s="707"/>
      <c r="LPU29" s="707"/>
      <c r="LPV29" s="707"/>
      <c r="LPW29" s="707"/>
      <c r="LPX29" s="707"/>
      <c r="LPY29" s="707"/>
      <c r="LPZ29" s="707"/>
      <c r="LQA29" s="707"/>
      <c r="LQB29" s="707"/>
      <c r="LQC29" s="707"/>
      <c r="LQD29" s="707"/>
      <c r="LQE29" s="707"/>
      <c r="LQF29" s="707"/>
      <c r="LQG29" s="707"/>
      <c r="LQH29" s="707"/>
      <c r="LQI29" s="707"/>
      <c r="LQJ29" s="707"/>
      <c r="LQK29" s="707"/>
      <c r="LQL29" s="707"/>
      <c r="LQM29" s="707"/>
      <c r="LQN29" s="707"/>
      <c r="LQO29" s="707"/>
      <c r="LQP29" s="707"/>
      <c r="LQQ29" s="707"/>
      <c r="LQR29" s="707"/>
      <c r="LQS29" s="707"/>
      <c r="LQT29" s="707"/>
      <c r="LQU29" s="707"/>
      <c r="LQV29" s="707"/>
      <c r="LQW29" s="707"/>
      <c r="LQX29" s="707"/>
      <c r="LQY29" s="707"/>
      <c r="LQZ29" s="707"/>
      <c r="LRA29" s="707"/>
      <c r="LRB29" s="707"/>
      <c r="LRC29" s="707"/>
      <c r="LRD29" s="707"/>
      <c r="LRE29" s="707"/>
      <c r="LRF29" s="707"/>
      <c r="LRG29" s="707"/>
      <c r="LRH29" s="707"/>
      <c r="LRI29" s="707"/>
      <c r="LRJ29" s="707"/>
      <c r="LRK29" s="707"/>
      <c r="LRL29" s="707"/>
      <c r="LRM29" s="707"/>
      <c r="LRN29" s="707"/>
      <c r="LRO29" s="707"/>
      <c r="LRP29" s="707"/>
      <c r="LRQ29" s="707"/>
      <c r="LRR29" s="707"/>
      <c r="LRS29" s="707"/>
      <c r="LRT29" s="707"/>
      <c r="LRU29" s="707"/>
      <c r="LRV29" s="707"/>
      <c r="LRW29" s="707"/>
      <c r="LRX29" s="707"/>
      <c r="LRY29" s="707"/>
      <c r="LRZ29" s="707"/>
      <c r="LSA29" s="707"/>
      <c r="LSB29" s="707"/>
      <c r="LSC29" s="707"/>
      <c r="LSD29" s="707"/>
      <c r="LSE29" s="707"/>
      <c r="LSF29" s="707"/>
      <c r="LSG29" s="707"/>
      <c r="LSH29" s="707"/>
      <c r="LSI29" s="707"/>
      <c r="LSJ29" s="707"/>
      <c r="LSK29" s="707"/>
      <c r="LSL29" s="707"/>
      <c r="LSM29" s="707"/>
      <c r="LSN29" s="707"/>
      <c r="LSO29" s="707"/>
      <c r="LSP29" s="707"/>
      <c r="LSQ29" s="707"/>
      <c r="LSR29" s="707"/>
      <c r="LSS29" s="707"/>
      <c r="LST29" s="707"/>
      <c r="LSU29" s="707"/>
      <c r="LSV29" s="707"/>
      <c r="LSW29" s="707"/>
      <c r="LSX29" s="707"/>
      <c r="LSY29" s="707"/>
      <c r="LSZ29" s="707"/>
      <c r="LTA29" s="707"/>
      <c r="LTB29" s="707"/>
      <c r="LTC29" s="707"/>
      <c r="LTD29" s="707"/>
      <c r="LTE29" s="707"/>
      <c r="LTF29" s="707"/>
      <c r="LTG29" s="707"/>
      <c r="LTH29" s="707"/>
      <c r="LTI29" s="707"/>
      <c r="LTJ29" s="707"/>
      <c r="LTK29" s="707"/>
      <c r="LTL29" s="707"/>
      <c r="LTM29" s="707"/>
      <c r="LTN29" s="707"/>
      <c r="LTO29" s="707"/>
      <c r="LTP29" s="707"/>
      <c r="LTQ29" s="707"/>
      <c r="LTR29" s="707"/>
      <c r="LTS29" s="707"/>
      <c r="LTT29" s="707"/>
      <c r="LTU29" s="707"/>
      <c r="LTV29" s="707"/>
      <c r="LTW29" s="707"/>
      <c r="LTX29" s="707"/>
      <c r="LTY29" s="707"/>
      <c r="LTZ29" s="707"/>
      <c r="LUA29" s="707"/>
      <c r="LUB29" s="707"/>
      <c r="LUC29" s="707"/>
      <c r="LUD29" s="707"/>
      <c r="LUE29" s="707"/>
      <c r="LUF29" s="707"/>
      <c r="LUG29" s="707"/>
      <c r="LUH29" s="707"/>
      <c r="LUI29" s="707"/>
      <c r="LUJ29" s="707"/>
      <c r="LUK29" s="707"/>
      <c r="LUL29" s="707"/>
      <c r="LUM29" s="707"/>
      <c r="LUN29" s="707"/>
      <c r="LUO29" s="707"/>
      <c r="LUP29" s="707"/>
      <c r="LUQ29" s="707"/>
      <c r="LUR29" s="707"/>
      <c r="LUS29" s="707"/>
      <c r="LUT29" s="707"/>
      <c r="LUU29" s="707"/>
      <c r="LUV29" s="707"/>
      <c r="LUW29" s="707"/>
      <c r="LUX29" s="707"/>
      <c r="LUY29" s="707"/>
      <c r="LUZ29" s="707"/>
      <c r="LVA29" s="707"/>
      <c r="LVB29" s="707"/>
      <c r="LVC29" s="707"/>
      <c r="LVD29" s="707"/>
      <c r="LVE29" s="707"/>
      <c r="LVF29" s="707"/>
      <c r="LVG29" s="707"/>
      <c r="LVH29" s="707"/>
      <c r="LVI29" s="707"/>
      <c r="LVJ29" s="707"/>
      <c r="LVK29" s="707"/>
      <c r="LVL29" s="707"/>
      <c r="LVM29" s="707"/>
      <c r="LVN29" s="707"/>
      <c r="LVO29" s="707"/>
      <c r="LVP29" s="707"/>
      <c r="LVQ29" s="707"/>
      <c r="LVR29" s="707"/>
      <c r="LVS29" s="707"/>
      <c r="LVT29" s="707"/>
      <c r="LVU29" s="707"/>
      <c r="LVV29" s="707"/>
      <c r="LVW29" s="707"/>
      <c r="LVX29" s="707"/>
      <c r="LVY29" s="707"/>
      <c r="LVZ29" s="707"/>
      <c r="LWA29" s="707"/>
      <c r="LWB29" s="707"/>
      <c r="LWC29" s="707"/>
      <c r="LWD29" s="707"/>
      <c r="LWE29" s="707"/>
      <c r="LWF29" s="707"/>
      <c r="LWG29" s="707"/>
      <c r="LWH29" s="707"/>
      <c r="LWI29" s="707"/>
      <c r="LWJ29" s="707"/>
      <c r="LWK29" s="707"/>
      <c r="LWL29" s="707"/>
      <c r="LWM29" s="707"/>
      <c r="LWN29" s="707"/>
      <c r="LWO29" s="707"/>
      <c r="LWP29" s="707"/>
      <c r="LWQ29" s="707"/>
      <c r="LWR29" s="707"/>
      <c r="LWS29" s="707"/>
      <c r="LWT29" s="707"/>
      <c r="LWU29" s="707"/>
      <c r="LWV29" s="707"/>
      <c r="LWW29" s="707"/>
      <c r="LWX29" s="707"/>
      <c r="LWY29" s="707"/>
      <c r="LWZ29" s="707"/>
      <c r="LXA29" s="707"/>
      <c r="LXB29" s="707"/>
      <c r="LXC29" s="707"/>
      <c r="LXD29" s="707"/>
      <c r="LXE29" s="707"/>
      <c r="LXF29" s="707"/>
      <c r="LXG29" s="707"/>
      <c r="LXH29" s="707"/>
      <c r="LXI29" s="707"/>
      <c r="LXJ29" s="707"/>
      <c r="LXK29" s="707"/>
      <c r="LXL29" s="707"/>
      <c r="LXM29" s="707"/>
      <c r="LXN29" s="707"/>
      <c r="LXO29" s="707"/>
      <c r="LXP29" s="707"/>
      <c r="LXQ29" s="707"/>
      <c r="LXR29" s="707"/>
      <c r="LXS29" s="707"/>
      <c r="LXT29" s="707"/>
      <c r="LXU29" s="707"/>
      <c r="LXV29" s="707"/>
      <c r="LXW29" s="707"/>
      <c r="LXX29" s="707"/>
      <c r="LXY29" s="707"/>
      <c r="LXZ29" s="707"/>
      <c r="LYA29" s="707"/>
      <c r="LYB29" s="707"/>
      <c r="LYC29" s="707"/>
      <c r="LYD29" s="707"/>
      <c r="LYE29" s="707"/>
      <c r="LYF29" s="707"/>
      <c r="LYG29" s="707"/>
      <c r="LYH29" s="707"/>
      <c r="LYI29" s="707"/>
      <c r="LYJ29" s="707"/>
      <c r="LYK29" s="707"/>
      <c r="LYL29" s="707"/>
      <c r="LYM29" s="707"/>
      <c r="LYN29" s="707"/>
      <c r="LYO29" s="707"/>
      <c r="LYP29" s="707"/>
      <c r="LYQ29" s="707"/>
      <c r="LYR29" s="707"/>
      <c r="LYS29" s="707"/>
      <c r="LYT29" s="707"/>
      <c r="LYU29" s="707"/>
      <c r="LYV29" s="707"/>
      <c r="LYW29" s="707"/>
      <c r="LYX29" s="707"/>
      <c r="LYY29" s="707"/>
      <c r="LYZ29" s="707"/>
      <c r="LZA29" s="707"/>
      <c r="LZB29" s="707"/>
      <c r="LZC29" s="707"/>
      <c r="LZD29" s="707"/>
      <c r="LZE29" s="707"/>
      <c r="LZF29" s="707"/>
      <c r="LZG29" s="707"/>
      <c r="LZH29" s="707"/>
      <c r="LZI29" s="707"/>
      <c r="LZJ29" s="707"/>
      <c r="LZK29" s="707"/>
      <c r="LZL29" s="707"/>
      <c r="LZM29" s="707"/>
      <c r="LZN29" s="707"/>
      <c r="LZO29" s="707"/>
      <c r="LZP29" s="707"/>
      <c r="LZQ29" s="707"/>
      <c r="LZR29" s="707"/>
      <c r="LZS29" s="707"/>
      <c r="LZT29" s="707"/>
      <c r="LZU29" s="707"/>
      <c r="LZV29" s="707"/>
      <c r="LZW29" s="707"/>
      <c r="LZX29" s="707"/>
      <c r="LZY29" s="707"/>
      <c r="LZZ29" s="707"/>
      <c r="MAA29" s="707"/>
      <c r="MAB29" s="707"/>
      <c r="MAC29" s="707"/>
      <c r="MAD29" s="707"/>
      <c r="MAE29" s="707"/>
      <c r="MAF29" s="707"/>
      <c r="MAG29" s="707"/>
      <c r="MAH29" s="707"/>
      <c r="MAI29" s="707"/>
      <c r="MAJ29" s="707"/>
      <c r="MAK29" s="707"/>
      <c r="MAL29" s="707"/>
      <c r="MAM29" s="707"/>
      <c r="MAN29" s="707"/>
      <c r="MAO29" s="707"/>
      <c r="MAP29" s="707"/>
      <c r="MAQ29" s="707"/>
      <c r="MAR29" s="707"/>
      <c r="MAS29" s="707"/>
      <c r="MAT29" s="707"/>
      <c r="MAU29" s="707"/>
      <c r="MAV29" s="707"/>
      <c r="MAW29" s="707"/>
      <c r="MAX29" s="707"/>
      <c r="MAY29" s="707"/>
      <c r="MAZ29" s="707"/>
      <c r="MBA29" s="707"/>
      <c r="MBB29" s="707"/>
      <c r="MBC29" s="707"/>
      <c r="MBD29" s="707"/>
      <c r="MBE29" s="707"/>
      <c r="MBF29" s="707"/>
      <c r="MBG29" s="707"/>
      <c r="MBH29" s="707"/>
      <c r="MBI29" s="707"/>
      <c r="MBJ29" s="707"/>
      <c r="MBK29" s="707"/>
      <c r="MBL29" s="707"/>
      <c r="MBM29" s="707"/>
      <c r="MBN29" s="707"/>
      <c r="MBO29" s="707"/>
      <c r="MBP29" s="707"/>
      <c r="MBQ29" s="707"/>
      <c r="MBR29" s="707"/>
      <c r="MBS29" s="707"/>
      <c r="MBT29" s="707"/>
      <c r="MBU29" s="707"/>
      <c r="MBV29" s="707"/>
      <c r="MBW29" s="707"/>
      <c r="MBX29" s="707"/>
      <c r="MBY29" s="707"/>
      <c r="MBZ29" s="707"/>
      <c r="MCA29" s="707"/>
      <c r="MCB29" s="707"/>
      <c r="MCC29" s="707"/>
      <c r="MCD29" s="707"/>
      <c r="MCE29" s="707"/>
      <c r="MCF29" s="707"/>
      <c r="MCG29" s="707"/>
      <c r="MCH29" s="707"/>
      <c r="MCI29" s="707"/>
      <c r="MCJ29" s="707"/>
      <c r="MCK29" s="707"/>
      <c r="MCL29" s="707"/>
      <c r="MCM29" s="707"/>
      <c r="MCN29" s="707"/>
      <c r="MCO29" s="707"/>
      <c r="MCP29" s="707"/>
      <c r="MCQ29" s="707"/>
      <c r="MCR29" s="707"/>
      <c r="MCS29" s="707"/>
      <c r="MCT29" s="707"/>
      <c r="MCU29" s="707"/>
      <c r="MCV29" s="707"/>
      <c r="MCW29" s="707"/>
      <c r="MCX29" s="707"/>
      <c r="MCY29" s="707"/>
      <c r="MCZ29" s="707"/>
      <c r="MDA29" s="707"/>
      <c r="MDB29" s="707"/>
      <c r="MDC29" s="707"/>
      <c r="MDD29" s="707"/>
      <c r="MDE29" s="707"/>
      <c r="MDF29" s="707"/>
      <c r="MDG29" s="707"/>
      <c r="MDH29" s="707"/>
      <c r="MDI29" s="707"/>
      <c r="MDJ29" s="707"/>
      <c r="MDK29" s="707"/>
      <c r="MDL29" s="707"/>
      <c r="MDM29" s="707"/>
      <c r="MDN29" s="707"/>
      <c r="MDO29" s="707"/>
      <c r="MDP29" s="707"/>
      <c r="MDQ29" s="707"/>
      <c r="MDR29" s="707"/>
      <c r="MDS29" s="707"/>
      <c r="MDT29" s="707"/>
      <c r="MDU29" s="707"/>
      <c r="MDV29" s="707"/>
      <c r="MDW29" s="707"/>
      <c r="MDX29" s="707"/>
      <c r="MDY29" s="707"/>
      <c r="MDZ29" s="707"/>
      <c r="MEA29" s="707"/>
      <c r="MEB29" s="707"/>
      <c r="MEC29" s="707"/>
      <c r="MED29" s="707"/>
      <c r="MEE29" s="707"/>
      <c r="MEF29" s="707"/>
      <c r="MEG29" s="707"/>
      <c r="MEH29" s="707"/>
      <c r="MEI29" s="707"/>
      <c r="MEJ29" s="707"/>
      <c r="MEK29" s="707"/>
      <c r="MEL29" s="707"/>
      <c r="MEM29" s="707"/>
      <c r="MEN29" s="707"/>
      <c r="MEO29" s="707"/>
      <c r="MEP29" s="707"/>
      <c r="MEQ29" s="707"/>
      <c r="MER29" s="707"/>
      <c r="MES29" s="707"/>
      <c r="MET29" s="707"/>
      <c r="MEU29" s="707"/>
      <c r="MEV29" s="707"/>
      <c r="MEW29" s="707"/>
      <c r="MEX29" s="707"/>
      <c r="MEY29" s="707"/>
      <c r="MEZ29" s="707"/>
      <c r="MFA29" s="707"/>
      <c r="MFB29" s="707"/>
      <c r="MFC29" s="707"/>
      <c r="MFD29" s="707"/>
      <c r="MFE29" s="707"/>
      <c r="MFF29" s="707"/>
      <c r="MFG29" s="707"/>
      <c r="MFH29" s="707"/>
      <c r="MFI29" s="707"/>
      <c r="MFJ29" s="707"/>
      <c r="MFK29" s="707"/>
      <c r="MFL29" s="707"/>
      <c r="MFM29" s="707"/>
      <c r="MFN29" s="707"/>
      <c r="MFO29" s="707"/>
      <c r="MFP29" s="707"/>
      <c r="MFQ29" s="707"/>
      <c r="MFR29" s="707"/>
      <c r="MFS29" s="707"/>
      <c r="MFT29" s="707"/>
      <c r="MFU29" s="707"/>
      <c r="MFV29" s="707"/>
      <c r="MFW29" s="707"/>
      <c r="MFX29" s="707"/>
      <c r="MFY29" s="707"/>
      <c r="MFZ29" s="707"/>
      <c r="MGA29" s="707"/>
      <c r="MGB29" s="707"/>
      <c r="MGC29" s="707"/>
      <c r="MGD29" s="707"/>
      <c r="MGE29" s="707"/>
      <c r="MGF29" s="707"/>
      <c r="MGG29" s="707"/>
      <c r="MGH29" s="707"/>
      <c r="MGI29" s="707"/>
      <c r="MGJ29" s="707"/>
      <c r="MGK29" s="707"/>
      <c r="MGL29" s="707"/>
      <c r="MGM29" s="707"/>
      <c r="MGN29" s="707"/>
      <c r="MGO29" s="707"/>
      <c r="MGP29" s="707"/>
      <c r="MGQ29" s="707"/>
      <c r="MGR29" s="707"/>
      <c r="MGS29" s="707"/>
      <c r="MGT29" s="707"/>
      <c r="MGU29" s="707"/>
      <c r="MGV29" s="707"/>
      <c r="MGW29" s="707"/>
      <c r="MGX29" s="707"/>
      <c r="MGY29" s="707"/>
      <c r="MGZ29" s="707"/>
      <c r="MHA29" s="707"/>
      <c r="MHB29" s="707"/>
      <c r="MHC29" s="707"/>
      <c r="MHD29" s="707"/>
      <c r="MHE29" s="707"/>
      <c r="MHF29" s="707"/>
      <c r="MHG29" s="707"/>
      <c r="MHH29" s="707"/>
      <c r="MHI29" s="707"/>
      <c r="MHJ29" s="707"/>
      <c r="MHK29" s="707"/>
      <c r="MHL29" s="707"/>
      <c r="MHM29" s="707"/>
      <c r="MHN29" s="707"/>
      <c r="MHO29" s="707"/>
      <c r="MHP29" s="707"/>
      <c r="MHQ29" s="707"/>
      <c r="MHR29" s="707"/>
      <c r="MHS29" s="707"/>
      <c r="MHT29" s="707"/>
      <c r="MHU29" s="707"/>
      <c r="MHV29" s="707"/>
      <c r="MHW29" s="707"/>
      <c r="MHX29" s="707"/>
      <c r="MHY29" s="707"/>
      <c r="MHZ29" s="707"/>
      <c r="MIA29" s="707"/>
      <c r="MIB29" s="707"/>
      <c r="MIC29" s="707"/>
      <c r="MID29" s="707"/>
      <c r="MIE29" s="707"/>
      <c r="MIF29" s="707"/>
      <c r="MIG29" s="707"/>
      <c r="MIH29" s="707"/>
      <c r="MII29" s="707"/>
      <c r="MIJ29" s="707"/>
      <c r="MIK29" s="707"/>
      <c r="MIL29" s="707"/>
      <c r="MIM29" s="707"/>
      <c r="MIN29" s="707"/>
      <c r="MIO29" s="707"/>
      <c r="MIP29" s="707"/>
      <c r="MIQ29" s="707"/>
      <c r="MIR29" s="707"/>
      <c r="MIS29" s="707"/>
      <c r="MIT29" s="707"/>
      <c r="MIU29" s="707"/>
      <c r="MIV29" s="707"/>
      <c r="MIW29" s="707"/>
      <c r="MIX29" s="707"/>
      <c r="MIY29" s="707"/>
      <c r="MIZ29" s="707"/>
      <c r="MJA29" s="707"/>
      <c r="MJB29" s="707"/>
      <c r="MJC29" s="707"/>
      <c r="MJD29" s="707"/>
      <c r="MJE29" s="707"/>
      <c r="MJF29" s="707"/>
      <c r="MJG29" s="707"/>
      <c r="MJH29" s="707"/>
      <c r="MJI29" s="707"/>
      <c r="MJJ29" s="707"/>
      <c r="MJK29" s="707"/>
      <c r="MJL29" s="707"/>
      <c r="MJM29" s="707"/>
      <c r="MJN29" s="707"/>
      <c r="MJO29" s="707"/>
      <c r="MJP29" s="707"/>
      <c r="MJQ29" s="707"/>
      <c r="MJR29" s="707"/>
      <c r="MJS29" s="707"/>
      <c r="MJT29" s="707"/>
      <c r="MJU29" s="707"/>
      <c r="MJV29" s="707"/>
      <c r="MJW29" s="707"/>
      <c r="MJX29" s="707"/>
      <c r="MJY29" s="707"/>
      <c r="MJZ29" s="707"/>
      <c r="MKA29" s="707"/>
      <c r="MKB29" s="707"/>
      <c r="MKC29" s="707"/>
      <c r="MKD29" s="707"/>
      <c r="MKE29" s="707"/>
      <c r="MKF29" s="707"/>
      <c r="MKG29" s="707"/>
      <c r="MKH29" s="707"/>
      <c r="MKI29" s="707"/>
      <c r="MKJ29" s="707"/>
      <c r="MKK29" s="707"/>
      <c r="MKL29" s="707"/>
      <c r="MKM29" s="707"/>
      <c r="MKN29" s="707"/>
      <c r="MKO29" s="707"/>
      <c r="MKP29" s="707"/>
      <c r="MKQ29" s="707"/>
      <c r="MKR29" s="707"/>
      <c r="MKS29" s="707"/>
      <c r="MKT29" s="707"/>
      <c r="MKU29" s="707"/>
      <c r="MKV29" s="707"/>
      <c r="MKW29" s="707"/>
      <c r="MKX29" s="707"/>
      <c r="MKY29" s="707"/>
      <c r="MKZ29" s="707"/>
      <c r="MLA29" s="707"/>
      <c r="MLB29" s="707"/>
      <c r="MLC29" s="707"/>
      <c r="MLD29" s="707"/>
      <c r="MLE29" s="707"/>
      <c r="MLF29" s="707"/>
      <c r="MLG29" s="707"/>
      <c r="MLH29" s="707"/>
      <c r="MLI29" s="707"/>
      <c r="MLJ29" s="707"/>
      <c r="MLK29" s="707"/>
      <c r="MLL29" s="707"/>
      <c r="MLM29" s="707"/>
      <c r="MLN29" s="707"/>
      <c r="MLO29" s="707"/>
      <c r="MLP29" s="707"/>
      <c r="MLQ29" s="707"/>
      <c r="MLR29" s="707"/>
      <c r="MLS29" s="707"/>
      <c r="MLT29" s="707"/>
      <c r="MLU29" s="707"/>
      <c r="MLV29" s="707"/>
      <c r="MLW29" s="707"/>
      <c r="MLX29" s="707"/>
      <c r="MLY29" s="707"/>
      <c r="MLZ29" s="707"/>
      <c r="MMA29" s="707"/>
      <c r="MMB29" s="707"/>
      <c r="MMC29" s="707"/>
      <c r="MMD29" s="707"/>
      <c r="MME29" s="707"/>
      <c r="MMF29" s="707"/>
      <c r="MMG29" s="707"/>
      <c r="MMH29" s="707"/>
      <c r="MMI29" s="707"/>
      <c r="MMJ29" s="707"/>
      <c r="MMK29" s="707"/>
      <c r="MML29" s="707"/>
      <c r="MMM29" s="707"/>
      <c r="MMN29" s="707"/>
      <c r="MMO29" s="707"/>
      <c r="MMP29" s="707"/>
      <c r="MMQ29" s="707"/>
      <c r="MMR29" s="707"/>
      <c r="MMS29" s="707"/>
      <c r="MMT29" s="707"/>
      <c r="MMU29" s="707"/>
      <c r="MMV29" s="707"/>
      <c r="MMW29" s="707"/>
      <c r="MMX29" s="707"/>
      <c r="MMY29" s="707"/>
      <c r="MMZ29" s="707"/>
      <c r="MNA29" s="707"/>
      <c r="MNB29" s="707"/>
      <c r="MNC29" s="707"/>
      <c r="MND29" s="707"/>
      <c r="MNE29" s="707"/>
      <c r="MNF29" s="707"/>
      <c r="MNG29" s="707"/>
      <c r="MNH29" s="707"/>
      <c r="MNI29" s="707"/>
      <c r="MNJ29" s="707"/>
      <c r="MNK29" s="707"/>
      <c r="MNL29" s="707"/>
      <c r="MNM29" s="707"/>
      <c r="MNN29" s="707"/>
      <c r="MNO29" s="707"/>
      <c r="MNP29" s="707"/>
      <c r="MNQ29" s="707"/>
      <c r="MNR29" s="707"/>
      <c r="MNS29" s="707"/>
      <c r="MNT29" s="707"/>
      <c r="MNU29" s="707"/>
      <c r="MNV29" s="707"/>
      <c r="MNW29" s="707"/>
      <c r="MNX29" s="707"/>
      <c r="MNY29" s="707"/>
      <c r="MNZ29" s="707"/>
      <c r="MOA29" s="707"/>
      <c r="MOB29" s="707"/>
      <c r="MOC29" s="707"/>
      <c r="MOD29" s="707"/>
      <c r="MOE29" s="707"/>
      <c r="MOF29" s="707"/>
      <c r="MOG29" s="707"/>
      <c r="MOH29" s="707"/>
      <c r="MOI29" s="707"/>
      <c r="MOJ29" s="707"/>
      <c r="MOK29" s="707"/>
      <c r="MOL29" s="707"/>
      <c r="MOM29" s="707"/>
      <c r="MON29" s="707"/>
      <c r="MOO29" s="707"/>
      <c r="MOP29" s="707"/>
      <c r="MOQ29" s="707"/>
      <c r="MOR29" s="707"/>
      <c r="MOS29" s="707"/>
      <c r="MOT29" s="707"/>
      <c r="MOU29" s="707"/>
      <c r="MOV29" s="707"/>
      <c r="MOW29" s="707"/>
      <c r="MOX29" s="707"/>
      <c r="MOY29" s="707"/>
      <c r="MOZ29" s="707"/>
      <c r="MPA29" s="707"/>
      <c r="MPB29" s="707"/>
      <c r="MPC29" s="707"/>
      <c r="MPD29" s="707"/>
      <c r="MPE29" s="707"/>
      <c r="MPF29" s="707"/>
      <c r="MPG29" s="707"/>
      <c r="MPH29" s="707"/>
      <c r="MPI29" s="707"/>
      <c r="MPJ29" s="707"/>
      <c r="MPK29" s="707"/>
      <c r="MPL29" s="707"/>
      <c r="MPM29" s="707"/>
      <c r="MPN29" s="707"/>
      <c r="MPO29" s="707"/>
      <c r="MPP29" s="707"/>
      <c r="MPQ29" s="707"/>
      <c r="MPR29" s="707"/>
      <c r="MPS29" s="707"/>
      <c r="MPT29" s="707"/>
      <c r="MPU29" s="707"/>
      <c r="MPV29" s="707"/>
      <c r="MPW29" s="707"/>
      <c r="MPX29" s="707"/>
      <c r="MPY29" s="707"/>
      <c r="MPZ29" s="707"/>
      <c r="MQA29" s="707"/>
      <c r="MQB29" s="707"/>
      <c r="MQC29" s="707"/>
      <c r="MQD29" s="707"/>
      <c r="MQE29" s="707"/>
      <c r="MQF29" s="707"/>
      <c r="MQG29" s="707"/>
      <c r="MQH29" s="707"/>
      <c r="MQI29" s="707"/>
      <c r="MQJ29" s="707"/>
      <c r="MQK29" s="707"/>
      <c r="MQL29" s="707"/>
      <c r="MQM29" s="707"/>
      <c r="MQN29" s="707"/>
      <c r="MQO29" s="707"/>
      <c r="MQP29" s="707"/>
      <c r="MQQ29" s="707"/>
      <c r="MQR29" s="707"/>
      <c r="MQS29" s="707"/>
      <c r="MQT29" s="707"/>
      <c r="MQU29" s="707"/>
      <c r="MQV29" s="707"/>
      <c r="MQW29" s="707"/>
      <c r="MQX29" s="707"/>
      <c r="MQY29" s="707"/>
      <c r="MQZ29" s="707"/>
      <c r="MRA29" s="707"/>
      <c r="MRB29" s="707"/>
      <c r="MRC29" s="707"/>
      <c r="MRD29" s="707"/>
      <c r="MRE29" s="707"/>
      <c r="MRF29" s="707"/>
      <c r="MRG29" s="707"/>
      <c r="MRH29" s="707"/>
      <c r="MRI29" s="707"/>
      <c r="MRJ29" s="707"/>
      <c r="MRK29" s="707"/>
      <c r="MRL29" s="707"/>
      <c r="MRM29" s="707"/>
      <c r="MRN29" s="707"/>
      <c r="MRO29" s="707"/>
      <c r="MRP29" s="707"/>
      <c r="MRQ29" s="707"/>
      <c r="MRR29" s="707"/>
      <c r="MRS29" s="707"/>
      <c r="MRT29" s="707"/>
      <c r="MRU29" s="707"/>
      <c r="MRV29" s="707"/>
      <c r="MRW29" s="707"/>
      <c r="MRX29" s="707"/>
      <c r="MRY29" s="707"/>
      <c r="MRZ29" s="707"/>
      <c r="MSA29" s="707"/>
      <c r="MSB29" s="707"/>
      <c r="MSC29" s="707"/>
      <c r="MSD29" s="707"/>
      <c r="MSE29" s="707"/>
      <c r="MSF29" s="707"/>
      <c r="MSG29" s="707"/>
      <c r="MSH29" s="707"/>
      <c r="MSI29" s="707"/>
      <c r="MSJ29" s="707"/>
      <c r="MSK29" s="707"/>
      <c r="MSL29" s="707"/>
      <c r="MSM29" s="707"/>
      <c r="MSN29" s="707"/>
      <c r="MSO29" s="707"/>
      <c r="MSP29" s="707"/>
      <c r="MSQ29" s="707"/>
      <c r="MSR29" s="707"/>
      <c r="MSS29" s="707"/>
      <c r="MST29" s="707"/>
      <c r="MSU29" s="707"/>
      <c r="MSV29" s="707"/>
      <c r="MSW29" s="707"/>
      <c r="MSX29" s="707"/>
      <c r="MSY29" s="707"/>
      <c r="MSZ29" s="707"/>
      <c r="MTA29" s="707"/>
      <c r="MTB29" s="707"/>
      <c r="MTC29" s="707"/>
      <c r="MTD29" s="707"/>
      <c r="MTE29" s="707"/>
      <c r="MTF29" s="707"/>
      <c r="MTG29" s="707"/>
      <c r="MTH29" s="707"/>
      <c r="MTI29" s="707"/>
      <c r="MTJ29" s="707"/>
      <c r="MTK29" s="707"/>
      <c r="MTL29" s="707"/>
      <c r="MTM29" s="707"/>
      <c r="MTN29" s="707"/>
      <c r="MTO29" s="707"/>
      <c r="MTP29" s="707"/>
      <c r="MTQ29" s="707"/>
      <c r="MTR29" s="707"/>
      <c r="MTS29" s="707"/>
      <c r="MTT29" s="707"/>
      <c r="MTU29" s="707"/>
      <c r="MTV29" s="707"/>
      <c r="MTW29" s="707"/>
      <c r="MTX29" s="707"/>
      <c r="MTY29" s="707"/>
      <c r="MTZ29" s="707"/>
      <c r="MUA29" s="707"/>
      <c r="MUB29" s="707"/>
      <c r="MUC29" s="707"/>
      <c r="MUD29" s="707"/>
      <c r="MUE29" s="707"/>
      <c r="MUF29" s="707"/>
      <c r="MUG29" s="707"/>
      <c r="MUH29" s="707"/>
      <c r="MUI29" s="707"/>
      <c r="MUJ29" s="707"/>
      <c r="MUK29" s="707"/>
      <c r="MUL29" s="707"/>
      <c r="MUM29" s="707"/>
      <c r="MUN29" s="707"/>
      <c r="MUO29" s="707"/>
      <c r="MUP29" s="707"/>
      <c r="MUQ29" s="707"/>
      <c r="MUR29" s="707"/>
      <c r="MUS29" s="707"/>
      <c r="MUT29" s="707"/>
      <c r="MUU29" s="707"/>
      <c r="MUV29" s="707"/>
      <c r="MUW29" s="707"/>
      <c r="MUX29" s="707"/>
      <c r="MUY29" s="707"/>
      <c r="MUZ29" s="707"/>
      <c r="MVA29" s="707"/>
      <c r="MVB29" s="707"/>
      <c r="MVC29" s="707"/>
      <c r="MVD29" s="707"/>
      <c r="MVE29" s="707"/>
      <c r="MVF29" s="707"/>
      <c r="MVG29" s="707"/>
      <c r="MVH29" s="707"/>
      <c r="MVI29" s="707"/>
      <c r="MVJ29" s="707"/>
      <c r="MVK29" s="707"/>
      <c r="MVL29" s="707"/>
      <c r="MVM29" s="707"/>
      <c r="MVN29" s="707"/>
      <c r="MVO29" s="707"/>
      <c r="MVP29" s="707"/>
      <c r="MVQ29" s="707"/>
      <c r="MVR29" s="707"/>
      <c r="MVS29" s="707"/>
      <c r="MVT29" s="707"/>
      <c r="MVU29" s="707"/>
      <c r="MVV29" s="707"/>
      <c r="MVW29" s="707"/>
      <c r="MVX29" s="707"/>
      <c r="MVY29" s="707"/>
      <c r="MVZ29" s="707"/>
      <c r="MWA29" s="707"/>
      <c r="MWB29" s="707"/>
      <c r="MWC29" s="707"/>
      <c r="MWD29" s="707"/>
      <c r="MWE29" s="707"/>
      <c r="MWF29" s="707"/>
      <c r="MWG29" s="707"/>
      <c r="MWH29" s="707"/>
      <c r="MWI29" s="707"/>
      <c r="MWJ29" s="707"/>
      <c r="MWK29" s="707"/>
      <c r="MWL29" s="707"/>
      <c r="MWM29" s="707"/>
      <c r="MWN29" s="707"/>
      <c r="MWO29" s="707"/>
      <c r="MWP29" s="707"/>
      <c r="MWQ29" s="707"/>
      <c r="MWR29" s="707"/>
      <c r="MWS29" s="707"/>
      <c r="MWT29" s="707"/>
      <c r="MWU29" s="707"/>
      <c r="MWV29" s="707"/>
      <c r="MWW29" s="707"/>
      <c r="MWX29" s="707"/>
      <c r="MWY29" s="707"/>
      <c r="MWZ29" s="707"/>
      <c r="MXA29" s="707"/>
      <c r="MXB29" s="707"/>
      <c r="MXC29" s="707"/>
      <c r="MXD29" s="707"/>
      <c r="MXE29" s="707"/>
      <c r="MXF29" s="707"/>
      <c r="MXG29" s="707"/>
      <c r="MXH29" s="707"/>
      <c r="MXI29" s="707"/>
      <c r="MXJ29" s="707"/>
      <c r="MXK29" s="707"/>
      <c r="MXL29" s="707"/>
      <c r="MXM29" s="707"/>
      <c r="MXN29" s="707"/>
      <c r="MXO29" s="707"/>
      <c r="MXP29" s="707"/>
      <c r="MXQ29" s="707"/>
      <c r="MXR29" s="707"/>
      <c r="MXS29" s="707"/>
      <c r="MXT29" s="707"/>
      <c r="MXU29" s="707"/>
      <c r="MXV29" s="707"/>
      <c r="MXW29" s="707"/>
      <c r="MXX29" s="707"/>
      <c r="MXY29" s="707"/>
      <c r="MXZ29" s="707"/>
      <c r="MYA29" s="707"/>
      <c r="MYB29" s="707"/>
      <c r="MYC29" s="707"/>
      <c r="MYD29" s="707"/>
      <c r="MYE29" s="707"/>
      <c r="MYF29" s="707"/>
      <c r="MYG29" s="707"/>
      <c r="MYH29" s="707"/>
      <c r="MYI29" s="707"/>
      <c r="MYJ29" s="707"/>
      <c r="MYK29" s="707"/>
      <c r="MYL29" s="707"/>
      <c r="MYM29" s="707"/>
      <c r="MYN29" s="707"/>
      <c r="MYO29" s="707"/>
      <c r="MYP29" s="707"/>
      <c r="MYQ29" s="707"/>
      <c r="MYR29" s="707"/>
      <c r="MYS29" s="707"/>
      <c r="MYT29" s="707"/>
      <c r="MYU29" s="707"/>
      <c r="MYV29" s="707"/>
      <c r="MYW29" s="707"/>
      <c r="MYX29" s="707"/>
      <c r="MYY29" s="707"/>
      <c r="MYZ29" s="707"/>
      <c r="MZA29" s="707"/>
      <c r="MZB29" s="707"/>
      <c r="MZC29" s="707"/>
      <c r="MZD29" s="707"/>
      <c r="MZE29" s="707"/>
      <c r="MZF29" s="707"/>
      <c r="MZG29" s="707"/>
      <c r="MZH29" s="707"/>
      <c r="MZI29" s="707"/>
      <c r="MZJ29" s="707"/>
      <c r="MZK29" s="707"/>
      <c r="MZL29" s="707"/>
      <c r="MZM29" s="707"/>
      <c r="MZN29" s="707"/>
      <c r="MZO29" s="707"/>
      <c r="MZP29" s="707"/>
      <c r="MZQ29" s="707"/>
      <c r="MZR29" s="707"/>
      <c r="MZS29" s="707"/>
      <c r="MZT29" s="707"/>
      <c r="MZU29" s="707"/>
      <c r="MZV29" s="707"/>
      <c r="MZW29" s="707"/>
      <c r="MZX29" s="707"/>
      <c r="MZY29" s="707"/>
      <c r="MZZ29" s="707"/>
      <c r="NAA29" s="707"/>
      <c r="NAB29" s="707"/>
      <c r="NAC29" s="707"/>
      <c r="NAD29" s="707"/>
      <c r="NAE29" s="707"/>
      <c r="NAF29" s="707"/>
      <c r="NAG29" s="707"/>
      <c r="NAH29" s="707"/>
      <c r="NAI29" s="707"/>
      <c r="NAJ29" s="707"/>
      <c r="NAK29" s="707"/>
      <c r="NAL29" s="707"/>
      <c r="NAM29" s="707"/>
      <c r="NAN29" s="707"/>
      <c r="NAO29" s="707"/>
      <c r="NAP29" s="707"/>
      <c r="NAQ29" s="707"/>
      <c r="NAR29" s="707"/>
      <c r="NAS29" s="707"/>
      <c r="NAT29" s="707"/>
      <c r="NAU29" s="707"/>
      <c r="NAV29" s="707"/>
      <c r="NAW29" s="707"/>
      <c r="NAX29" s="707"/>
      <c r="NAY29" s="707"/>
      <c r="NAZ29" s="707"/>
      <c r="NBA29" s="707"/>
      <c r="NBB29" s="707"/>
      <c r="NBC29" s="707"/>
      <c r="NBD29" s="707"/>
      <c r="NBE29" s="707"/>
      <c r="NBF29" s="707"/>
      <c r="NBG29" s="707"/>
      <c r="NBH29" s="707"/>
      <c r="NBI29" s="707"/>
      <c r="NBJ29" s="707"/>
      <c r="NBK29" s="707"/>
      <c r="NBL29" s="707"/>
      <c r="NBM29" s="707"/>
      <c r="NBN29" s="707"/>
      <c r="NBO29" s="707"/>
      <c r="NBP29" s="707"/>
      <c r="NBQ29" s="707"/>
      <c r="NBR29" s="707"/>
      <c r="NBS29" s="707"/>
      <c r="NBT29" s="707"/>
      <c r="NBU29" s="707"/>
      <c r="NBV29" s="707"/>
      <c r="NBW29" s="707"/>
      <c r="NBX29" s="707"/>
      <c r="NBY29" s="707"/>
      <c r="NBZ29" s="707"/>
      <c r="NCA29" s="707"/>
      <c r="NCB29" s="707"/>
      <c r="NCC29" s="707"/>
      <c r="NCD29" s="707"/>
      <c r="NCE29" s="707"/>
      <c r="NCF29" s="707"/>
      <c r="NCG29" s="707"/>
      <c r="NCH29" s="707"/>
      <c r="NCI29" s="707"/>
      <c r="NCJ29" s="707"/>
      <c r="NCK29" s="707"/>
      <c r="NCL29" s="707"/>
      <c r="NCM29" s="707"/>
      <c r="NCN29" s="707"/>
      <c r="NCO29" s="707"/>
      <c r="NCP29" s="707"/>
      <c r="NCQ29" s="707"/>
      <c r="NCR29" s="707"/>
      <c r="NCS29" s="707"/>
      <c r="NCT29" s="707"/>
      <c r="NCU29" s="707"/>
      <c r="NCV29" s="707"/>
      <c r="NCW29" s="707"/>
      <c r="NCX29" s="707"/>
      <c r="NCY29" s="707"/>
      <c r="NCZ29" s="707"/>
      <c r="NDA29" s="707"/>
      <c r="NDB29" s="707"/>
      <c r="NDC29" s="707"/>
      <c r="NDD29" s="707"/>
      <c r="NDE29" s="707"/>
      <c r="NDF29" s="707"/>
      <c r="NDG29" s="707"/>
      <c r="NDH29" s="707"/>
      <c r="NDI29" s="707"/>
      <c r="NDJ29" s="707"/>
      <c r="NDK29" s="707"/>
      <c r="NDL29" s="707"/>
      <c r="NDM29" s="707"/>
      <c r="NDN29" s="707"/>
      <c r="NDO29" s="707"/>
      <c r="NDP29" s="707"/>
      <c r="NDQ29" s="707"/>
      <c r="NDR29" s="707"/>
      <c r="NDS29" s="707"/>
      <c r="NDT29" s="707"/>
      <c r="NDU29" s="707"/>
      <c r="NDV29" s="707"/>
      <c r="NDW29" s="707"/>
      <c r="NDX29" s="707"/>
      <c r="NDY29" s="707"/>
      <c r="NDZ29" s="707"/>
      <c r="NEA29" s="707"/>
      <c r="NEB29" s="707"/>
      <c r="NEC29" s="707"/>
      <c r="NED29" s="707"/>
      <c r="NEE29" s="707"/>
      <c r="NEF29" s="707"/>
      <c r="NEG29" s="707"/>
      <c r="NEH29" s="707"/>
      <c r="NEI29" s="707"/>
      <c r="NEJ29" s="707"/>
      <c r="NEK29" s="707"/>
      <c r="NEL29" s="707"/>
      <c r="NEM29" s="707"/>
      <c r="NEN29" s="707"/>
      <c r="NEO29" s="707"/>
      <c r="NEP29" s="707"/>
      <c r="NEQ29" s="707"/>
      <c r="NER29" s="707"/>
      <c r="NES29" s="707"/>
      <c r="NET29" s="707"/>
      <c r="NEU29" s="707"/>
      <c r="NEV29" s="707"/>
      <c r="NEW29" s="707"/>
      <c r="NEX29" s="707"/>
      <c r="NEY29" s="707"/>
      <c r="NEZ29" s="707"/>
      <c r="NFA29" s="707"/>
      <c r="NFB29" s="707"/>
      <c r="NFC29" s="707"/>
      <c r="NFD29" s="707"/>
      <c r="NFE29" s="707"/>
      <c r="NFF29" s="707"/>
      <c r="NFG29" s="707"/>
      <c r="NFH29" s="707"/>
      <c r="NFI29" s="707"/>
      <c r="NFJ29" s="707"/>
      <c r="NFK29" s="707"/>
      <c r="NFL29" s="707"/>
      <c r="NFM29" s="707"/>
      <c r="NFN29" s="707"/>
      <c r="NFO29" s="707"/>
      <c r="NFP29" s="707"/>
      <c r="NFQ29" s="707"/>
      <c r="NFR29" s="707"/>
      <c r="NFS29" s="707"/>
      <c r="NFT29" s="707"/>
      <c r="NFU29" s="707"/>
      <c r="NFV29" s="707"/>
      <c r="NFW29" s="707"/>
      <c r="NFX29" s="707"/>
      <c r="NFY29" s="707"/>
      <c r="NFZ29" s="707"/>
      <c r="NGA29" s="707"/>
      <c r="NGB29" s="707"/>
      <c r="NGC29" s="707"/>
      <c r="NGD29" s="707"/>
      <c r="NGE29" s="707"/>
      <c r="NGF29" s="707"/>
      <c r="NGG29" s="707"/>
      <c r="NGH29" s="707"/>
      <c r="NGI29" s="707"/>
      <c r="NGJ29" s="707"/>
      <c r="NGK29" s="707"/>
      <c r="NGL29" s="707"/>
      <c r="NGM29" s="707"/>
      <c r="NGN29" s="707"/>
      <c r="NGO29" s="707"/>
      <c r="NGP29" s="707"/>
      <c r="NGQ29" s="707"/>
      <c r="NGR29" s="707"/>
      <c r="NGS29" s="707"/>
      <c r="NGT29" s="707"/>
      <c r="NGU29" s="707"/>
      <c r="NGV29" s="707"/>
      <c r="NGW29" s="707"/>
      <c r="NGX29" s="707"/>
      <c r="NGY29" s="707"/>
      <c r="NGZ29" s="707"/>
      <c r="NHA29" s="707"/>
      <c r="NHB29" s="707"/>
      <c r="NHC29" s="707"/>
      <c r="NHD29" s="707"/>
      <c r="NHE29" s="707"/>
      <c r="NHF29" s="707"/>
      <c r="NHG29" s="707"/>
      <c r="NHH29" s="707"/>
      <c r="NHI29" s="707"/>
      <c r="NHJ29" s="707"/>
      <c r="NHK29" s="707"/>
      <c r="NHL29" s="707"/>
      <c r="NHM29" s="707"/>
      <c r="NHN29" s="707"/>
      <c r="NHO29" s="707"/>
      <c r="NHP29" s="707"/>
      <c r="NHQ29" s="707"/>
      <c r="NHR29" s="707"/>
      <c r="NHS29" s="707"/>
      <c r="NHT29" s="707"/>
      <c r="NHU29" s="707"/>
      <c r="NHV29" s="707"/>
      <c r="NHW29" s="707"/>
      <c r="NHX29" s="707"/>
      <c r="NHY29" s="707"/>
      <c r="NHZ29" s="707"/>
      <c r="NIA29" s="707"/>
      <c r="NIB29" s="707"/>
      <c r="NIC29" s="707"/>
      <c r="NID29" s="707"/>
      <c r="NIE29" s="707"/>
      <c r="NIF29" s="707"/>
      <c r="NIG29" s="707"/>
      <c r="NIH29" s="707"/>
      <c r="NII29" s="707"/>
      <c r="NIJ29" s="707"/>
      <c r="NIK29" s="707"/>
      <c r="NIL29" s="707"/>
      <c r="NIM29" s="707"/>
      <c r="NIN29" s="707"/>
      <c r="NIO29" s="707"/>
      <c r="NIP29" s="707"/>
      <c r="NIQ29" s="707"/>
      <c r="NIR29" s="707"/>
      <c r="NIS29" s="707"/>
      <c r="NIT29" s="707"/>
      <c r="NIU29" s="707"/>
      <c r="NIV29" s="707"/>
      <c r="NIW29" s="707"/>
      <c r="NIX29" s="707"/>
      <c r="NIY29" s="707"/>
      <c r="NIZ29" s="707"/>
      <c r="NJA29" s="707"/>
      <c r="NJB29" s="707"/>
      <c r="NJC29" s="707"/>
      <c r="NJD29" s="707"/>
      <c r="NJE29" s="707"/>
      <c r="NJF29" s="707"/>
      <c r="NJG29" s="707"/>
      <c r="NJH29" s="707"/>
      <c r="NJI29" s="707"/>
      <c r="NJJ29" s="707"/>
      <c r="NJK29" s="707"/>
      <c r="NJL29" s="707"/>
      <c r="NJM29" s="707"/>
      <c r="NJN29" s="707"/>
      <c r="NJO29" s="707"/>
      <c r="NJP29" s="707"/>
      <c r="NJQ29" s="707"/>
      <c r="NJR29" s="707"/>
      <c r="NJS29" s="707"/>
      <c r="NJT29" s="707"/>
      <c r="NJU29" s="707"/>
      <c r="NJV29" s="707"/>
      <c r="NJW29" s="707"/>
      <c r="NJX29" s="707"/>
      <c r="NJY29" s="707"/>
      <c r="NJZ29" s="707"/>
      <c r="NKA29" s="707"/>
      <c r="NKB29" s="707"/>
      <c r="NKC29" s="707"/>
      <c r="NKD29" s="707"/>
      <c r="NKE29" s="707"/>
      <c r="NKF29" s="707"/>
      <c r="NKG29" s="707"/>
      <c r="NKH29" s="707"/>
      <c r="NKI29" s="707"/>
      <c r="NKJ29" s="707"/>
      <c r="NKK29" s="707"/>
      <c r="NKL29" s="707"/>
      <c r="NKM29" s="707"/>
      <c r="NKN29" s="707"/>
      <c r="NKO29" s="707"/>
      <c r="NKP29" s="707"/>
      <c r="NKQ29" s="707"/>
      <c r="NKR29" s="707"/>
      <c r="NKS29" s="707"/>
      <c r="NKT29" s="707"/>
      <c r="NKU29" s="707"/>
      <c r="NKV29" s="707"/>
      <c r="NKW29" s="707"/>
      <c r="NKX29" s="707"/>
      <c r="NKY29" s="707"/>
      <c r="NKZ29" s="707"/>
      <c r="NLA29" s="707"/>
      <c r="NLB29" s="707"/>
      <c r="NLC29" s="707"/>
      <c r="NLD29" s="707"/>
      <c r="NLE29" s="707"/>
      <c r="NLF29" s="707"/>
      <c r="NLG29" s="707"/>
      <c r="NLH29" s="707"/>
      <c r="NLI29" s="707"/>
      <c r="NLJ29" s="707"/>
      <c r="NLK29" s="707"/>
      <c r="NLL29" s="707"/>
      <c r="NLM29" s="707"/>
      <c r="NLN29" s="707"/>
      <c r="NLO29" s="707"/>
      <c r="NLP29" s="707"/>
      <c r="NLQ29" s="707"/>
      <c r="NLR29" s="707"/>
      <c r="NLS29" s="707"/>
      <c r="NLT29" s="707"/>
      <c r="NLU29" s="707"/>
      <c r="NLV29" s="707"/>
      <c r="NLW29" s="707"/>
      <c r="NLX29" s="707"/>
      <c r="NLY29" s="707"/>
      <c r="NLZ29" s="707"/>
      <c r="NMA29" s="707"/>
      <c r="NMB29" s="707"/>
      <c r="NMC29" s="707"/>
      <c r="NMD29" s="707"/>
      <c r="NME29" s="707"/>
      <c r="NMF29" s="707"/>
      <c r="NMG29" s="707"/>
      <c r="NMH29" s="707"/>
      <c r="NMI29" s="707"/>
      <c r="NMJ29" s="707"/>
      <c r="NMK29" s="707"/>
      <c r="NML29" s="707"/>
      <c r="NMM29" s="707"/>
      <c r="NMN29" s="707"/>
      <c r="NMO29" s="707"/>
      <c r="NMP29" s="707"/>
      <c r="NMQ29" s="707"/>
      <c r="NMR29" s="707"/>
      <c r="NMS29" s="707"/>
      <c r="NMT29" s="707"/>
      <c r="NMU29" s="707"/>
      <c r="NMV29" s="707"/>
      <c r="NMW29" s="707"/>
      <c r="NMX29" s="707"/>
      <c r="NMY29" s="707"/>
      <c r="NMZ29" s="707"/>
      <c r="NNA29" s="707"/>
      <c r="NNB29" s="707"/>
      <c r="NNC29" s="707"/>
      <c r="NND29" s="707"/>
      <c r="NNE29" s="707"/>
      <c r="NNF29" s="707"/>
      <c r="NNG29" s="707"/>
      <c r="NNH29" s="707"/>
      <c r="NNI29" s="707"/>
      <c r="NNJ29" s="707"/>
      <c r="NNK29" s="707"/>
      <c r="NNL29" s="707"/>
      <c r="NNM29" s="707"/>
      <c r="NNN29" s="707"/>
      <c r="NNO29" s="707"/>
      <c r="NNP29" s="707"/>
      <c r="NNQ29" s="707"/>
      <c r="NNR29" s="707"/>
      <c r="NNS29" s="707"/>
      <c r="NNT29" s="707"/>
      <c r="NNU29" s="707"/>
      <c r="NNV29" s="707"/>
      <c r="NNW29" s="707"/>
      <c r="NNX29" s="707"/>
      <c r="NNY29" s="707"/>
      <c r="NNZ29" s="707"/>
      <c r="NOA29" s="707"/>
      <c r="NOB29" s="707"/>
      <c r="NOC29" s="707"/>
      <c r="NOD29" s="707"/>
      <c r="NOE29" s="707"/>
      <c r="NOF29" s="707"/>
      <c r="NOG29" s="707"/>
      <c r="NOH29" s="707"/>
      <c r="NOI29" s="707"/>
      <c r="NOJ29" s="707"/>
      <c r="NOK29" s="707"/>
      <c r="NOL29" s="707"/>
      <c r="NOM29" s="707"/>
      <c r="NON29" s="707"/>
      <c r="NOO29" s="707"/>
      <c r="NOP29" s="707"/>
      <c r="NOQ29" s="707"/>
      <c r="NOR29" s="707"/>
      <c r="NOS29" s="707"/>
      <c r="NOT29" s="707"/>
      <c r="NOU29" s="707"/>
      <c r="NOV29" s="707"/>
      <c r="NOW29" s="707"/>
      <c r="NOX29" s="707"/>
      <c r="NOY29" s="707"/>
      <c r="NOZ29" s="707"/>
      <c r="NPA29" s="707"/>
      <c r="NPB29" s="707"/>
      <c r="NPC29" s="707"/>
      <c r="NPD29" s="707"/>
      <c r="NPE29" s="707"/>
      <c r="NPF29" s="707"/>
      <c r="NPG29" s="707"/>
      <c r="NPH29" s="707"/>
      <c r="NPI29" s="707"/>
      <c r="NPJ29" s="707"/>
      <c r="NPK29" s="707"/>
      <c r="NPL29" s="707"/>
      <c r="NPM29" s="707"/>
      <c r="NPN29" s="707"/>
      <c r="NPO29" s="707"/>
      <c r="NPP29" s="707"/>
      <c r="NPQ29" s="707"/>
      <c r="NPR29" s="707"/>
      <c r="NPS29" s="707"/>
      <c r="NPT29" s="707"/>
      <c r="NPU29" s="707"/>
      <c r="NPV29" s="707"/>
      <c r="NPW29" s="707"/>
      <c r="NPX29" s="707"/>
      <c r="NPY29" s="707"/>
      <c r="NPZ29" s="707"/>
      <c r="NQA29" s="707"/>
      <c r="NQB29" s="707"/>
      <c r="NQC29" s="707"/>
      <c r="NQD29" s="707"/>
      <c r="NQE29" s="707"/>
      <c r="NQF29" s="707"/>
      <c r="NQG29" s="707"/>
      <c r="NQH29" s="707"/>
      <c r="NQI29" s="707"/>
      <c r="NQJ29" s="707"/>
      <c r="NQK29" s="707"/>
      <c r="NQL29" s="707"/>
      <c r="NQM29" s="707"/>
      <c r="NQN29" s="707"/>
      <c r="NQO29" s="707"/>
      <c r="NQP29" s="707"/>
      <c r="NQQ29" s="707"/>
      <c r="NQR29" s="707"/>
      <c r="NQS29" s="707"/>
      <c r="NQT29" s="707"/>
      <c r="NQU29" s="707"/>
      <c r="NQV29" s="707"/>
      <c r="NQW29" s="707"/>
      <c r="NQX29" s="707"/>
      <c r="NQY29" s="707"/>
      <c r="NQZ29" s="707"/>
      <c r="NRA29" s="707"/>
      <c r="NRB29" s="707"/>
      <c r="NRC29" s="707"/>
      <c r="NRD29" s="707"/>
      <c r="NRE29" s="707"/>
      <c r="NRF29" s="707"/>
      <c r="NRG29" s="707"/>
      <c r="NRH29" s="707"/>
      <c r="NRI29" s="707"/>
      <c r="NRJ29" s="707"/>
      <c r="NRK29" s="707"/>
      <c r="NRL29" s="707"/>
      <c r="NRM29" s="707"/>
      <c r="NRN29" s="707"/>
      <c r="NRO29" s="707"/>
      <c r="NRP29" s="707"/>
      <c r="NRQ29" s="707"/>
      <c r="NRR29" s="707"/>
      <c r="NRS29" s="707"/>
      <c r="NRT29" s="707"/>
      <c r="NRU29" s="707"/>
      <c r="NRV29" s="707"/>
      <c r="NRW29" s="707"/>
      <c r="NRX29" s="707"/>
      <c r="NRY29" s="707"/>
      <c r="NRZ29" s="707"/>
      <c r="NSA29" s="707"/>
      <c r="NSB29" s="707"/>
      <c r="NSC29" s="707"/>
      <c r="NSD29" s="707"/>
      <c r="NSE29" s="707"/>
      <c r="NSF29" s="707"/>
      <c r="NSG29" s="707"/>
      <c r="NSH29" s="707"/>
      <c r="NSI29" s="707"/>
      <c r="NSJ29" s="707"/>
      <c r="NSK29" s="707"/>
      <c r="NSL29" s="707"/>
      <c r="NSM29" s="707"/>
      <c r="NSN29" s="707"/>
      <c r="NSO29" s="707"/>
      <c r="NSP29" s="707"/>
      <c r="NSQ29" s="707"/>
      <c r="NSR29" s="707"/>
      <c r="NSS29" s="707"/>
      <c r="NST29" s="707"/>
      <c r="NSU29" s="707"/>
      <c r="NSV29" s="707"/>
      <c r="NSW29" s="707"/>
      <c r="NSX29" s="707"/>
      <c r="NSY29" s="707"/>
      <c r="NSZ29" s="707"/>
      <c r="NTA29" s="707"/>
      <c r="NTB29" s="707"/>
      <c r="NTC29" s="707"/>
      <c r="NTD29" s="707"/>
      <c r="NTE29" s="707"/>
      <c r="NTF29" s="707"/>
      <c r="NTG29" s="707"/>
      <c r="NTH29" s="707"/>
      <c r="NTI29" s="707"/>
      <c r="NTJ29" s="707"/>
      <c r="NTK29" s="707"/>
      <c r="NTL29" s="707"/>
      <c r="NTM29" s="707"/>
      <c r="NTN29" s="707"/>
      <c r="NTO29" s="707"/>
      <c r="NTP29" s="707"/>
      <c r="NTQ29" s="707"/>
      <c r="NTR29" s="707"/>
      <c r="NTS29" s="707"/>
      <c r="NTT29" s="707"/>
      <c r="NTU29" s="707"/>
      <c r="NTV29" s="707"/>
      <c r="NTW29" s="707"/>
      <c r="NTX29" s="707"/>
      <c r="NTY29" s="707"/>
      <c r="NTZ29" s="707"/>
      <c r="NUA29" s="707"/>
      <c r="NUB29" s="707"/>
      <c r="NUC29" s="707"/>
      <c r="NUD29" s="707"/>
      <c r="NUE29" s="707"/>
      <c r="NUF29" s="707"/>
      <c r="NUG29" s="707"/>
      <c r="NUH29" s="707"/>
      <c r="NUI29" s="707"/>
      <c r="NUJ29" s="707"/>
      <c r="NUK29" s="707"/>
      <c r="NUL29" s="707"/>
      <c r="NUM29" s="707"/>
      <c r="NUN29" s="707"/>
      <c r="NUO29" s="707"/>
      <c r="NUP29" s="707"/>
      <c r="NUQ29" s="707"/>
      <c r="NUR29" s="707"/>
      <c r="NUS29" s="707"/>
      <c r="NUT29" s="707"/>
      <c r="NUU29" s="707"/>
      <c r="NUV29" s="707"/>
      <c r="NUW29" s="707"/>
      <c r="NUX29" s="707"/>
      <c r="NUY29" s="707"/>
      <c r="NUZ29" s="707"/>
      <c r="NVA29" s="707"/>
      <c r="NVB29" s="707"/>
      <c r="NVC29" s="707"/>
      <c r="NVD29" s="707"/>
      <c r="NVE29" s="707"/>
      <c r="NVF29" s="707"/>
      <c r="NVG29" s="707"/>
      <c r="NVH29" s="707"/>
      <c r="NVI29" s="707"/>
      <c r="NVJ29" s="707"/>
      <c r="NVK29" s="707"/>
      <c r="NVL29" s="707"/>
      <c r="NVM29" s="707"/>
      <c r="NVN29" s="707"/>
      <c r="NVO29" s="707"/>
      <c r="NVP29" s="707"/>
      <c r="NVQ29" s="707"/>
      <c r="NVR29" s="707"/>
      <c r="NVS29" s="707"/>
      <c r="NVT29" s="707"/>
      <c r="NVU29" s="707"/>
      <c r="NVV29" s="707"/>
      <c r="NVW29" s="707"/>
      <c r="NVX29" s="707"/>
      <c r="NVY29" s="707"/>
      <c r="NVZ29" s="707"/>
      <c r="NWA29" s="707"/>
      <c r="NWB29" s="707"/>
      <c r="NWC29" s="707"/>
      <c r="NWD29" s="707"/>
      <c r="NWE29" s="707"/>
      <c r="NWF29" s="707"/>
      <c r="NWG29" s="707"/>
      <c r="NWH29" s="707"/>
      <c r="NWI29" s="707"/>
      <c r="NWJ29" s="707"/>
      <c r="NWK29" s="707"/>
      <c r="NWL29" s="707"/>
      <c r="NWM29" s="707"/>
      <c r="NWN29" s="707"/>
      <c r="NWO29" s="707"/>
      <c r="NWP29" s="707"/>
      <c r="NWQ29" s="707"/>
      <c r="NWR29" s="707"/>
      <c r="NWS29" s="707"/>
      <c r="NWT29" s="707"/>
      <c r="NWU29" s="707"/>
      <c r="NWV29" s="707"/>
      <c r="NWW29" s="707"/>
      <c r="NWX29" s="707"/>
      <c r="NWY29" s="707"/>
      <c r="NWZ29" s="707"/>
      <c r="NXA29" s="707"/>
      <c r="NXB29" s="707"/>
      <c r="NXC29" s="707"/>
      <c r="NXD29" s="707"/>
      <c r="NXE29" s="707"/>
      <c r="NXF29" s="707"/>
      <c r="NXG29" s="707"/>
      <c r="NXH29" s="707"/>
      <c r="NXI29" s="707"/>
      <c r="NXJ29" s="707"/>
      <c r="NXK29" s="707"/>
      <c r="NXL29" s="707"/>
      <c r="NXM29" s="707"/>
      <c r="NXN29" s="707"/>
      <c r="NXO29" s="707"/>
      <c r="NXP29" s="707"/>
      <c r="NXQ29" s="707"/>
      <c r="NXR29" s="707"/>
      <c r="NXS29" s="707"/>
      <c r="NXT29" s="707"/>
      <c r="NXU29" s="707"/>
      <c r="NXV29" s="707"/>
      <c r="NXW29" s="707"/>
      <c r="NXX29" s="707"/>
      <c r="NXY29" s="707"/>
      <c r="NXZ29" s="707"/>
      <c r="NYA29" s="707"/>
      <c r="NYB29" s="707"/>
      <c r="NYC29" s="707"/>
      <c r="NYD29" s="707"/>
      <c r="NYE29" s="707"/>
      <c r="NYF29" s="707"/>
      <c r="NYG29" s="707"/>
      <c r="NYH29" s="707"/>
      <c r="NYI29" s="707"/>
      <c r="NYJ29" s="707"/>
      <c r="NYK29" s="707"/>
      <c r="NYL29" s="707"/>
      <c r="NYM29" s="707"/>
      <c r="NYN29" s="707"/>
      <c r="NYO29" s="707"/>
      <c r="NYP29" s="707"/>
      <c r="NYQ29" s="707"/>
      <c r="NYR29" s="707"/>
      <c r="NYS29" s="707"/>
      <c r="NYT29" s="707"/>
      <c r="NYU29" s="707"/>
      <c r="NYV29" s="707"/>
      <c r="NYW29" s="707"/>
      <c r="NYX29" s="707"/>
      <c r="NYY29" s="707"/>
      <c r="NYZ29" s="707"/>
      <c r="NZA29" s="707"/>
      <c r="NZB29" s="707"/>
      <c r="NZC29" s="707"/>
      <c r="NZD29" s="707"/>
      <c r="NZE29" s="707"/>
      <c r="NZF29" s="707"/>
      <c r="NZG29" s="707"/>
      <c r="NZH29" s="707"/>
      <c r="NZI29" s="707"/>
      <c r="NZJ29" s="707"/>
      <c r="NZK29" s="707"/>
      <c r="NZL29" s="707"/>
      <c r="NZM29" s="707"/>
      <c r="NZN29" s="707"/>
      <c r="NZO29" s="707"/>
      <c r="NZP29" s="707"/>
      <c r="NZQ29" s="707"/>
      <c r="NZR29" s="707"/>
      <c r="NZS29" s="707"/>
      <c r="NZT29" s="707"/>
      <c r="NZU29" s="707"/>
      <c r="NZV29" s="707"/>
      <c r="NZW29" s="707"/>
      <c r="NZX29" s="707"/>
      <c r="NZY29" s="707"/>
      <c r="NZZ29" s="707"/>
      <c r="OAA29" s="707"/>
      <c r="OAB29" s="707"/>
      <c r="OAC29" s="707"/>
      <c r="OAD29" s="707"/>
      <c r="OAE29" s="707"/>
      <c r="OAF29" s="707"/>
      <c r="OAG29" s="707"/>
      <c r="OAH29" s="707"/>
      <c r="OAI29" s="707"/>
      <c r="OAJ29" s="707"/>
      <c r="OAK29" s="707"/>
      <c r="OAL29" s="707"/>
      <c r="OAM29" s="707"/>
      <c r="OAN29" s="707"/>
      <c r="OAO29" s="707"/>
      <c r="OAP29" s="707"/>
      <c r="OAQ29" s="707"/>
      <c r="OAR29" s="707"/>
      <c r="OAS29" s="707"/>
      <c r="OAT29" s="707"/>
      <c r="OAU29" s="707"/>
      <c r="OAV29" s="707"/>
      <c r="OAW29" s="707"/>
      <c r="OAX29" s="707"/>
      <c r="OAY29" s="707"/>
      <c r="OAZ29" s="707"/>
      <c r="OBA29" s="707"/>
      <c r="OBB29" s="707"/>
      <c r="OBC29" s="707"/>
      <c r="OBD29" s="707"/>
      <c r="OBE29" s="707"/>
      <c r="OBF29" s="707"/>
      <c r="OBG29" s="707"/>
      <c r="OBH29" s="707"/>
      <c r="OBI29" s="707"/>
      <c r="OBJ29" s="707"/>
      <c r="OBK29" s="707"/>
      <c r="OBL29" s="707"/>
      <c r="OBM29" s="707"/>
      <c r="OBN29" s="707"/>
      <c r="OBO29" s="707"/>
      <c r="OBP29" s="707"/>
      <c r="OBQ29" s="707"/>
      <c r="OBR29" s="707"/>
      <c r="OBS29" s="707"/>
      <c r="OBT29" s="707"/>
      <c r="OBU29" s="707"/>
      <c r="OBV29" s="707"/>
      <c r="OBW29" s="707"/>
      <c r="OBX29" s="707"/>
      <c r="OBY29" s="707"/>
      <c r="OBZ29" s="707"/>
      <c r="OCA29" s="707"/>
      <c r="OCB29" s="707"/>
      <c r="OCC29" s="707"/>
      <c r="OCD29" s="707"/>
      <c r="OCE29" s="707"/>
      <c r="OCF29" s="707"/>
      <c r="OCG29" s="707"/>
      <c r="OCH29" s="707"/>
      <c r="OCI29" s="707"/>
      <c r="OCJ29" s="707"/>
      <c r="OCK29" s="707"/>
      <c r="OCL29" s="707"/>
      <c r="OCM29" s="707"/>
      <c r="OCN29" s="707"/>
      <c r="OCO29" s="707"/>
      <c r="OCP29" s="707"/>
      <c r="OCQ29" s="707"/>
      <c r="OCR29" s="707"/>
      <c r="OCS29" s="707"/>
      <c r="OCT29" s="707"/>
      <c r="OCU29" s="707"/>
      <c r="OCV29" s="707"/>
      <c r="OCW29" s="707"/>
      <c r="OCX29" s="707"/>
      <c r="OCY29" s="707"/>
      <c r="OCZ29" s="707"/>
      <c r="ODA29" s="707"/>
      <c r="ODB29" s="707"/>
      <c r="ODC29" s="707"/>
      <c r="ODD29" s="707"/>
      <c r="ODE29" s="707"/>
      <c r="ODF29" s="707"/>
      <c r="ODG29" s="707"/>
      <c r="ODH29" s="707"/>
      <c r="ODI29" s="707"/>
      <c r="ODJ29" s="707"/>
      <c r="ODK29" s="707"/>
      <c r="ODL29" s="707"/>
      <c r="ODM29" s="707"/>
      <c r="ODN29" s="707"/>
      <c r="ODO29" s="707"/>
      <c r="ODP29" s="707"/>
      <c r="ODQ29" s="707"/>
      <c r="ODR29" s="707"/>
      <c r="ODS29" s="707"/>
      <c r="ODT29" s="707"/>
      <c r="ODU29" s="707"/>
      <c r="ODV29" s="707"/>
      <c r="ODW29" s="707"/>
      <c r="ODX29" s="707"/>
      <c r="ODY29" s="707"/>
      <c r="ODZ29" s="707"/>
      <c r="OEA29" s="707"/>
      <c r="OEB29" s="707"/>
      <c r="OEC29" s="707"/>
      <c r="OED29" s="707"/>
      <c r="OEE29" s="707"/>
      <c r="OEF29" s="707"/>
      <c r="OEG29" s="707"/>
      <c r="OEH29" s="707"/>
      <c r="OEI29" s="707"/>
      <c r="OEJ29" s="707"/>
      <c r="OEK29" s="707"/>
      <c r="OEL29" s="707"/>
      <c r="OEM29" s="707"/>
      <c r="OEN29" s="707"/>
      <c r="OEO29" s="707"/>
      <c r="OEP29" s="707"/>
      <c r="OEQ29" s="707"/>
      <c r="OER29" s="707"/>
      <c r="OES29" s="707"/>
      <c r="OET29" s="707"/>
      <c r="OEU29" s="707"/>
      <c r="OEV29" s="707"/>
      <c r="OEW29" s="707"/>
      <c r="OEX29" s="707"/>
      <c r="OEY29" s="707"/>
      <c r="OEZ29" s="707"/>
      <c r="OFA29" s="707"/>
      <c r="OFB29" s="707"/>
      <c r="OFC29" s="707"/>
      <c r="OFD29" s="707"/>
      <c r="OFE29" s="707"/>
      <c r="OFF29" s="707"/>
      <c r="OFG29" s="707"/>
      <c r="OFH29" s="707"/>
      <c r="OFI29" s="707"/>
      <c r="OFJ29" s="707"/>
      <c r="OFK29" s="707"/>
      <c r="OFL29" s="707"/>
      <c r="OFM29" s="707"/>
      <c r="OFN29" s="707"/>
      <c r="OFO29" s="707"/>
      <c r="OFP29" s="707"/>
      <c r="OFQ29" s="707"/>
      <c r="OFR29" s="707"/>
      <c r="OFS29" s="707"/>
      <c r="OFT29" s="707"/>
      <c r="OFU29" s="707"/>
      <c r="OFV29" s="707"/>
      <c r="OFW29" s="707"/>
      <c r="OFX29" s="707"/>
      <c r="OFY29" s="707"/>
      <c r="OFZ29" s="707"/>
      <c r="OGA29" s="707"/>
      <c r="OGB29" s="707"/>
      <c r="OGC29" s="707"/>
      <c r="OGD29" s="707"/>
      <c r="OGE29" s="707"/>
      <c r="OGF29" s="707"/>
      <c r="OGG29" s="707"/>
      <c r="OGH29" s="707"/>
      <c r="OGI29" s="707"/>
      <c r="OGJ29" s="707"/>
      <c r="OGK29" s="707"/>
      <c r="OGL29" s="707"/>
      <c r="OGM29" s="707"/>
      <c r="OGN29" s="707"/>
      <c r="OGO29" s="707"/>
      <c r="OGP29" s="707"/>
      <c r="OGQ29" s="707"/>
      <c r="OGR29" s="707"/>
      <c r="OGS29" s="707"/>
      <c r="OGT29" s="707"/>
      <c r="OGU29" s="707"/>
      <c r="OGV29" s="707"/>
      <c r="OGW29" s="707"/>
      <c r="OGX29" s="707"/>
      <c r="OGY29" s="707"/>
      <c r="OGZ29" s="707"/>
      <c r="OHA29" s="707"/>
      <c r="OHB29" s="707"/>
      <c r="OHC29" s="707"/>
      <c r="OHD29" s="707"/>
      <c r="OHE29" s="707"/>
      <c r="OHF29" s="707"/>
      <c r="OHG29" s="707"/>
      <c r="OHH29" s="707"/>
      <c r="OHI29" s="707"/>
      <c r="OHJ29" s="707"/>
      <c r="OHK29" s="707"/>
      <c r="OHL29" s="707"/>
      <c r="OHM29" s="707"/>
      <c r="OHN29" s="707"/>
      <c r="OHO29" s="707"/>
      <c r="OHP29" s="707"/>
      <c r="OHQ29" s="707"/>
      <c r="OHR29" s="707"/>
      <c r="OHS29" s="707"/>
      <c r="OHT29" s="707"/>
      <c r="OHU29" s="707"/>
      <c r="OHV29" s="707"/>
      <c r="OHW29" s="707"/>
      <c r="OHX29" s="707"/>
      <c r="OHY29" s="707"/>
      <c r="OHZ29" s="707"/>
      <c r="OIA29" s="707"/>
      <c r="OIB29" s="707"/>
      <c r="OIC29" s="707"/>
      <c r="OID29" s="707"/>
      <c r="OIE29" s="707"/>
      <c r="OIF29" s="707"/>
      <c r="OIG29" s="707"/>
      <c r="OIH29" s="707"/>
      <c r="OII29" s="707"/>
      <c r="OIJ29" s="707"/>
      <c r="OIK29" s="707"/>
      <c r="OIL29" s="707"/>
      <c r="OIM29" s="707"/>
      <c r="OIN29" s="707"/>
      <c r="OIO29" s="707"/>
      <c r="OIP29" s="707"/>
      <c r="OIQ29" s="707"/>
      <c r="OIR29" s="707"/>
      <c r="OIS29" s="707"/>
      <c r="OIT29" s="707"/>
      <c r="OIU29" s="707"/>
      <c r="OIV29" s="707"/>
      <c r="OIW29" s="707"/>
      <c r="OIX29" s="707"/>
      <c r="OIY29" s="707"/>
      <c r="OIZ29" s="707"/>
      <c r="OJA29" s="707"/>
      <c r="OJB29" s="707"/>
      <c r="OJC29" s="707"/>
      <c r="OJD29" s="707"/>
      <c r="OJE29" s="707"/>
      <c r="OJF29" s="707"/>
      <c r="OJG29" s="707"/>
      <c r="OJH29" s="707"/>
      <c r="OJI29" s="707"/>
      <c r="OJJ29" s="707"/>
      <c r="OJK29" s="707"/>
      <c r="OJL29" s="707"/>
      <c r="OJM29" s="707"/>
      <c r="OJN29" s="707"/>
      <c r="OJO29" s="707"/>
      <c r="OJP29" s="707"/>
      <c r="OJQ29" s="707"/>
      <c r="OJR29" s="707"/>
      <c r="OJS29" s="707"/>
      <c r="OJT29" s="707"/>
      <c r="OJU29" s="707"/>
      <c r="OJV29" s="707"/>
      <c r="OJW29" s="707"/>
      <c r="OJX29" s="707"/>
      <c r="OJY29" s="707"/>
      <c r="OJZ29" s="707"/>
      <c r="OKA29" s="707"/>
      <c r="OKB29" s="707"/>
      <c r="OKC29" s="707"/>
      <c r="OKD29" s="707"/>
      <c r="OKE29" s="707"/>
      <c r="OKF29" s="707"/>
      <c r="OKG29" s="707"/>
      <c r="OKH29" s="707"/>
      <c r="OKI29" s="707"/>
      <c r="OKJ29" s="707"/>
      <c r="OKK29" s="707"/>
      <c r="OKL29" s="707"/>
      <c r="OKM29" s="707"/>
      <c r="OKN29" s="707"/>
      <c r="OKO29" s="707"/>
      <c r="OKP29" s="707"/>
      <c r="OKQ29" s="707"/>
      <c r="OKR29" s="707"/>
      <c r="OKS29" s="707"/>
      <c r="OKT29" s="707"/>
      <c r="OKU29" s="707"/>
      <c r="OKV29" s="707"/>
      <c r="OKW29" s="707"/>
      <c r="OKX29" s="707"/>
      <c r="OKY29" s="707"/>
      <c r="OKZ29" s="707"/>
      <c r="OLA29" s="707"/>
      <c r="OLB29" s="707"/>
      <c r="OLC29" s="707"/>
      <c r="OLD29" s="707"/>
      <c r="OLE29" s="707"/>
      <c r="OLF29" s="707"/>
      <c r="OLG29" s="707"/>
      <c r="OLH29" s="707"/>
      <c r="OLI29" s="707"/>
      <c r="OLJ29" s="707"/>
      <c r="OLK29" s="707"/>
      <c r="OLL29" s="707"/>
      <c r="OLM29" s="707"/>
      <c r="OLN29" s="707"/>
      <c r="OLO29" s="707"/>
      <c r="OLP29" s="707"/>
      <c r="OLQ29" s="707"/>
      <c r="OLR29" s="707"/>
      <c r="OLS29" s="707"/>
      <c r="OLT29" s="707"/>
      <c r="OLU29" s="707"/>
      <c r="OLV29" s="707"/>
      <c r="OLW29" s="707"/>
      <c r="OLX29" s="707"/>
      <c r="OLY29" s="707"/>
      <c r="OLZ29" s="707"/>
      <c r="OMA29" s="707"/>
      <c r="OMB29" s="707"/>
      <c r="OMC29" s="707"/>
      <c r="OMD29" s="707"/>
      <c r="OME29" s="707"/>
      <c r="OMF29" s="707"/>
      <c r="OMG29" s="707"/>
      <c r="OMH29" s="707"/>
      <c r="OMI29" s="707"/>
      <c r="OMJ29" s="707"/>
      <c r="OMK29" s="707"/>
      <c r="OML29" s="707"/>
      <c r="OMM29" s="707"/>
      <c r="OMN29" s="707"/>
      <c r="OMO29" s="707"/>
      <c r="OMP29" s="707"/>
      <c r="OMQ29" s="707"/>
      <c r="OMR29" s="707"/>
      <c r="OMS29" s="707"/>
      <c r="OMT29" s="707"/>
      <c r="OMU29" s="707"/>
      <c r="OMV29" s="707"/>
      <c r="OMW29" s="707"/>
      <c r="OMX29" s="707"/>
      <c r="OMY29" s="707"/>
      <c r="OMZ29" s="707"/>
      <c r="ONA29" s="707"/>
      <c r="ONB29" s="707"/>
      <c r="ONC29" s="707"/>
      <c r="OND29" s="707"/>
      <c r="ONE29" s="707"/>
      <c r="ONF29" s="707"/>
      <c r="ONG29" s="707"/>
      <c r="ONH29" s="707"/>
      <c r="ONI29" s="707"/>
      <c r="ONJ29" s="707"/>
      <c r="ONK29" s="707"/>
      <c r="ONL29" s="707"/>
      <c r="ONM29" s="707"/>
      <c r="ONN29" s="707"/>
      <c r="ONO29" s="707"/>
      <c r="ONP29" s="707"/>
      <c r="ONQ29" s="707"/>
      <c r="ONR29" s="707"/>
      <c r="ONS29" s="707"/>
      <c r="ONT29" s="707"/>
      <c r="ONU29" s="707"/>
      <c r="ONV29" s="707"/>
      <c r="ONW29" s="707"/>
      <c r="ONX29" s="707"/>
      <c r="ONY29" s="707"/>
      <c r="ONZ29" s="707"/>
      <c r="OOA29" s="707"/>
      <c r="OOB29" s="707"/>
      <c r="OOC29" s="707"/>
      <c r="OOD29" s="707"/>
      <c r="OOE29" s="707"/>
      <c r="OOF29" s="707"/>
      <c r="OOG29" s="707"/>
      <c r="OOH29" s="707"/>
      <c r="OOI29" s="707"/>
      <c r="OOJ29" s="707"/>
      <c r="OOK29" s="707"/>
      <c r="OOL29" s="707"/>
      <c r="OOM29" s="707"/>
      <c r="OON29" s="707"/>
      <c r="OOO29" s="707"/>
      <c r="OOP29" s="707"/>
      <c r="OOQ29" s="707"/>
      <c r="OOR29" s="707"/>
      <c r="OOS29" s="707"/>
      <c r="OOT29" s="707"/>
      <c r="OOU29" s="707"/>
      <c r="OOV29" s="707"/>
      <c r="OOW29" s="707"/>
      <c r="OOX29" s="707"/>
      <c r="OOY29" s="707"/>
      <c r="OOZ29" s="707"/>
      <c r="OPA29" s="707"/>
      <c r="OPB29" s="707"/>
      <c r="OPC29" s="707"/>
      <c r="OPD29" s="707"/>
      <c r="OPE29" s="707"/>
      <c r="OPF29" s="707"/>
      <c r="OPG29" s="707"/>
      <c r="OPH29" s="707"/>
      <c r="OPI29" s="707"/>
      <c r="OPJ29" s="707"/>
      <c r="OPK29" s="707"/>
      <c r="OPL29" s="707"/>
      <c r="OPM29" s="707"/>
      <c r="OPN29" s="707"/>
      <c r="OPO29" s="707"/>
      <c r="OPP29" s="707"/>
      <c r="OPQ29" s="707"/>
      <c r="OPR29" s="707"/>
      <c r="OPS29" s="707"/>
      <c r="OPT29" s="707"/>
      <c r="OPU29" s="707"/>
      <c r="OPV29" s="707"/>
      <c r="OPW29" s="707"/>
      <c r="OPX29" s="707"/>
      <c r="OPY29" s="707"/>
      <c r="OPZ29" s="707"/>
      <c r="OQA29" s="707"/>
      <c r="OQB29" s="707"/>
      <c r="OQC29" s="707"/>
      <c r="OQD29" s="707"/>
      <c r="OQE29" s="707"/>
      <c r="OQF29" s="707"/>
      <c r="OQG29" s="707"/>
      <c r="OQH29" s="707"/>
      <c r="OQI29" s="707"/>
      <c r="OQJ29" s="707"/>
      <c r="OQK29" s="707"/>
      <c r="OQL29" s="707"/>
      <c r="OQM29" s="707"/>
      <c r="OQN29" s="707"/>
      <c r="OQO29" s="707"/>
      <c r="OQP29" s="707"/>
      <c r="OQQ29" s="707"/>
      <c r="OQR29" s="707"/>
      <c r="OQS29" s="707"/>
      <c r="OQT29" s="707"/>
      <c r="OQU29" s="707"/>
      <c r="OQV29" s="707"/>
      <c r="OQW29" s="707"/>
      <c r="OQX29" s="707"/>
      <c r="OQY29" s="707"/>
      <c r="OQZ29" s="707"/>
      <c r="ORA29" s="707"/>
      <c r="ORB29" s="707"/>
      <c r="ORC29" s="707"/>
      <c r="ORD29" s="707"/>
      <c r="ORE29" s="707"/>
      <c r="ORF29" s="707"/>
      <c r="ORG29" s="707"/>
      <c r="ORH29" s="707"/>
      <c r="ORI29" s="707"/>
      <c r="ORJ29" s="707"/>
      <c r="ORK29" s="707"/>
      <c r="ORL29" s="707"/>
      <c r="ORM29" s="707"/>
      <c r="ORN29" s="707"/>
      <c r="ORO29" s="707"/>
      <c r="ORP29" s="707"/>
      <c r="ORQ29" s="707"/>
      <c r="ORR29" s="707"/>
      <c r="ORS29" s="707"/>
      <c r="ORT29" s="707"/>
      <c r="ORU29" s="707"/>
      <c r="ORV29" s="707"/>
      <c r="ORW29" s="707"/>
      <c r="ORX29" s="707"/>
      <c r="ORY29" s="707"/>
      <c r="ORZ29" s="707"/>
      <c r="OSA29" s="707"/>
      <c r="OSB29" s="707"/>
      <c r="OSC29" s="707"/>
      <c r="OSD29" s="707"/>
      <c r="OSE29" s="707"/>
      <c r="OSF29" s="707"/>
      <c r="OSG29" s="707"/>
      <c r="OSH29" s="707"/>
      <c r="OSI29" s="707"/>
      <c r="OSJ29" s="707"/>
      <c r="OSK29" s="707"/>
      <c r="OSL29" s="707"/>
      <c r="OSM29" s="707"/>
      <c r="OSN29" s="707"/>
      <c r="OSO29" s="707"/>
      <c r="OSP29" s="707"/>
      <c r="OSQ29" s="707"/>
      <c r="OSR29" s="707"/>
      <c r="OSS29" s="707"/>
      <c r="OST29" s="707"/>
      <c r="OSU29" s="707"/>
      <c r="OSV29" s="707"/>
      <c r="OSW29" s="707"/>
      <c r="OSX29" s="707"/>
      <c r="OSY29" s="707"/>
      <c r="OSZ29" s="707"/>
      <c r="OTA29" s="707"/>
      <c r="OTB29" s="707"/>
      <c r="OTC29" s="707"/>
      <c r="OTD29" s="707"/>
      <c r="OTE29" s="707"/>
      <c r="OTF29" s="707"/>
      <c r="OTG29" s="707"/>
      <c r="OTH29" s="707"/>
      <c r="OTI29" s="707"/>
      <c r="OTJ29" s="707"/>
      <c r="OTK29" s="707"/>
      <c r="OTL29" s="707"/>
      <c r="OTM29" s="707"/>
      <c r="OTN29" s="707"/>
      <c r="OTO29" s="707"/>
      <c r="OTP29" s="707"/>
      <c r="OTQ29" s="707"/>
      <c r="OTR29" s="707"/>
      <c r="OTS29" s="707"/>
      <c r="OTT29" s="707"/>
      <c r="OTU29" s="707"/>
      <c r="OTV29" s="707"/>
      <c r="OTW29" s="707"/>
      <c r="OTX29" s="707"/>
      <c r="OTY29" s="707"/>
      <c r="OTZ29" s="707"/>
      <c r="OUA29" s="707"/>
      <c r="OUB29" s="707"/>
      <c r="OUC29" s="707"/>
      <c r="OUD29" s="707"/>
      <c r="OUE29" s="707"/>
      <c r="OUF29" s="707"/>
      <c r="OUG29" s="707"/>
      <c r="OUH29" s="707"/>
      <c r="OUI29" s="707"/>
      <c r="OUJ29" s="707"/>
      <c r="OUK29" s="707"/>
      <c r="OUL29" s="707"/>
      <c r="OUM29" s="707"/>
      <c r="OUN29" s="707"/>
      <c r="OUO29" s="707"/>
      <c r="OUP29" s="707"/>
      <c r="OUQ29" s="707"/>
      <c r="OUR29" s="707"/>
      <c r="OUS29" s="707"/>
      <c r="OUT29" s="707"/>
      <c r="OUU29" s="707"/>
      <c r="OUV29" s="707"/>
      <c r="OUW29" s="707"/>
      <c r="OUX29" s="707"/>
      <c r="OUY29" s="707"/>
      <c r="OUZ29" s="707"/>
      <c r="OVA29" s="707"/>
      <c r="OVB29" s="707"/>
      <c r="OVC29" s="707"/>
      <c r="OVD29" s="707"/>
      <c r="OVE29" s="707"/>
      <c r="OVF29" s="707"/>
      <c r="OVG29" s="707"/>
      <c r="OVH29" s="707"/>
      <c r="OVI29" s="707"/>
      <c r="OVJ29" s="707"/>
      <c r="OVK29" s="707"/>
      <c r="OVL29" s="707"/>
      <c r="OVM29" s="707"/>
      <c r="OVN29" s="707"/>
      <c r="OVO29" s="707"/>
      <c r="OVP29" s="707"/>
      <c r="OVQ29" s="707"/>
      <c r="OVR29" s="707"/>
      <c r="OVS29" s="707"/>
      <c r="OVT29" s="707"/>
      <c r="OVU29" s="707"/>
      <c r="OVV29" s="707"/>
      <c r="OVW29" s="707"/>
      <c r="OVX29" s="707"/>
      <c r="OVY29" s="707"/>
      <c r="OVZ29" s="707"/>
      <c r="OWA29" s="707"/>
      <c r="OWB29" s="707"/>
      <c r="OWC29" s="707"/>
      <c r="OWD29" s="707"/>
      <c r="OWE29" s="707"/>
      <c r="OWF29" s="707"/>
      <c r="OWG29" s="707"/>
      <c r="OWH29" s="707"/>
      <c r="OWI29" s="707"/>
      <c r="OWJ29" s="707"/>
      <c r="OWK29" s="707"/>
      <c r="OWL29" s="707"/>
      <c r="OWM29" s="707"/>
      <c r="OWN29" s="707"/>
      <c r="OWO29" s="707"/>
      <c r="OWP29" s="707"/>
      <c r="OWQ29" s="707"/>
      <c r="OWR29" s="707"/>
      <c r="OWS29" s="707"/>
      <c r="OWT29" s="707"/>
      <c r="OWU29" s="707"/>
      <c r="OWV29" s="707"/>
      <c r="OWW29" s="707"/>
      <c r="OWX29" s="707"/>
      <c r="OWY29" s="707"/>
      <c r="OWZ29" s="707"/>
      <c r="OXA29" s="707"/>
      <c r="OXB29" s="707"/>
      <c r="OXC29" s="707"/>
      <c r="OXD29" s="707"/>
      <c r="OXE29" s="707"/>
      <c r="OXF29" s="707"/>
      <c r="OXG29" s="707"/>
      <c r="OXH29" s="707"/>
      <c r="OXI29" s="707"/>
      <c r="OXJ29" s="707"/>
      <c r="OXK29" s="707"/>
      <c r="OXL29" s="707"/>
      <c r="OXM29" s="707"/>
      <c r="OXN29" s="707"/>
      <c r="OXO29" s="707"/>
      <c r="OXP29" s="707"/>
      <c r="OXQ29" s="707"/>
      <c r="OXR29" s="707"/>
      <c r="OXS29" s="707"/>
      <c r="OXT29" s="707"/>
      <c r="OXU29" s="707"/>
      <c r="OXV29" s="707"/>
      <c r="OXW29" s="707"/>
      <c r="OXX29" s="707"/>
      <c r="OXY29" s="707"/>
      <c r="OXZ29" s="707"/>
      <c r="OYA29" s="707"/>
      <c r="OYB29" s="707"/>
      <c r="OYC29" s="707"/>
      <c r="OYD29" s="707"/>
      <c r="OYE29" s="707"/>
      <c r="OYF29" s="707"/>
      <c r="OYG29" s="707"/>
      <c r="OYH29" s="707"/>
      <c r="OYI29" s="707"/>
      <c r="OYJ29" s="707"/>
      <c r="OYK29" s="707"/>
      <c r="OYL29" s="707"/>
      <c r="OYM29" s="707"/>
      <c r="OYN29" s="707"/>
      <c r="OYO29" s="707"/>
      <c r="OYP29" s="707"/>
      <c r="OYQ29" s="707"/>
      <c r="OYR29" s="707"/>
      <c r="OYS29" s="707"/>
      <c r="OYT29" s="707"/>
      <c r="OYU29" s="707"/>
      <c r="OYV29" s="707"/>
      <c r="OYW29" s="707"/>
      <c r="OYX29" s="707"/>
      <c r="OYY29" s="707"/>
      <c r="OYZ29" s="707"/>
      <c r="OZA29" s="707"/>
      <c r="OZB29" s="707"/>
      <c r="OZC29" s="707"/>
      <c r="OZD29" s="707"/>
      <c r="OZE29" s="707"/>
      <c r="OZF29" s="707"/>
      <c r="OZG29" s="707"/>
      <c r="OZH29" s="707"/>
      <c r="OZI29" s="707"/>
      <c r="OZJ29" s="707"/>
      <c r="OZK29" s="707"/>
      <c r="OZL29" s="707"/>
      <c r="OZM29" s="707"/>
      <c r="OZN29" s="707"/>
      <c r="OZO29" s="707"/>
      <c r="OZP29" s="707"/>
      <c r="OZQ29" s="707"/>
      <c r="OZR29" s="707"/>
      <c r="OZS29" s="707"/>
      <c r="OZT29" s="707"/>
      <c r="OZU29" s="707"/>
      <c r="OZV29" s="707"/>
      <c r="OZW29" s="707"/>
      <c r="OZX29" s="707"/>
      <c r="OZY29" s="707"/>
      <c r="OZZ29" s="707"/>
      <c r="PAA29" s="707"/>
      <c r="PAB29" s="707"/>
      <c r="PAC29" s="707"/>
      <c r="PAD29" s="707"/>
      <c r="PAE29" s="707"/>
      <c r="PAF29" s="707"/>
      <c r="PAG29" s="707"/>
      <c r="PAH29" s="707"/>
      <c r="PAI29" s="707"/>
      <c r="PAJ29" s="707"/>
      <c r="PAK29" s="707"/>
      <c r="PAL29" s="707"/>
      <c r="PAM29" s="707"/>
      <c r="PAN29" s="707"/>
      <c r="PAO29" s="707"/>
      <c r="PAP29" s="707"/>
      <c r="PAQ29" s="707"/>
      <c r="PAR29" s="707"/>
      <c r="PAS29" s="707"/>
      <c r="PAT29" s="707"/>
      <c r="PAU29" s="707"/>
      <c r="PAV29" s="707"/>
      <c r="PAW29" s="707"/>
      <c r="PAX29" s="707"/>
      <c r="PAY29" s="707"/>
      <c r="PAZ29" s="707"/>
      <c r="PBA29" s="707"/>
      <c r="PBB29" s="707"/>
      <c r="PBC29" s="707"/>
      <c r="PBD29" s="707"/>
      <c r="PBE29" s="707"/>
      <c r="PBF29" s="707"/>
      <c r="PBG29" s="707"/>
      <c r="PBH29" s="707"/>
      <c r="PBI29" s="707"/>
      <c r="PBJ29" s="707"/>
      <c r="PBK29" s="707"/>
      <c r="PBL29" s="707"/>
      <c r="PBM29" s="707"/>
      <c r="PBN29" s="707"/>
      <c r="PBO29" s="707"/>
      <c r="PBP29" s="707"/>
      <c r="PBQ29" s="707"/>
      <c r="PBR29" s="707"/>
      <c r="PBS29" s="707"/>
      <c r="PBT29" s="707"/>
      <c r="PBU29" s="707"/>
      <c r="PBV29" s="707"/>
      <c r="PBW29" s="707"/>
      <c r="PBX29" s="707"/>
      <c r="PBY29" s="707"/>
      <c r="PBZ29" s="707"/>
      <c r="PCA29" s="707"/>
      <c r="PCB29" s="707"/>
      <c r="PCC29" s="707"/>
      <c r="PCD29" s="707"/>
      <c r="PCE29" s="707"/>
      <c r="PCF29" s="707"/>
      <c r="PCG29" s="707"/>
      <c r="PCH29" s="707"/>
      <c r="PCI29" s="707"/>
      <c r="PCJ29" s="707"/>
      <c r="PCK29" s="707"/>
      <c r="PCL29" s="707"/>
      <c r="PCM29" s="707"/>
      <c r="PCN29" s="707"/>
      <c r="PCO29" s="707"/>
      <c r="PCP29" s="707"/>
      <c r="PCQ29" s="707"/>
      <c r="PCR29" s="707"/>
      <c r="PCS29" s="707"/>
      <c r="PCT29" s="707"/>
      <c r="PCU29" s="707"/>
      <c r="PCV29" s="707"/>
      <c r="PCW29" s="707"/>
      <c r="PCX29" s="707"/>
      <c r="PCY29" s="707"/>
      <c r="PCZ29" s="707"/>
      <c r="PDA29" s="707"/>
      <c r="PDB29" s="707"/>
      <c r="PDC29" s="707"/>
      <c r="PDD29" s="707"/>
      <c r="PDE29" s="707"/>
      <c r="PDF29" s="707"/>
      <c r="PDG29" s="707"/>
      <c r="PDH29" s="707"/>
      <c r="PDI29" s="707"/>
      <c r="PDJ29" s="707"/>
      <c r="PDK29" s="707"/>
      <c r="PDL29" s="707"/>
      <c r="PDM29" s="707"/>
      <c r="PDN29" s="707"/>
      <c r="PDO29" s="707"/>
      <c r="PDP29" s="707"/>
      <c r="PDQ29" s="707"/>
      <c r="PDR29" s="707"/>
      <c r="PDS29" s="707"/>
      <c r="PDT29" s="707"/>
      <c r="PDU29" s="707"/>
      <c r="PDV29" s="707"/>
      <c r="PDW29" s="707"/>
      <c r="PDX29" s="707"/>
      <c r="PDY29" s="707"/>
      <c r="PDZ29" s="707"/>
      <c r="PEA29" s="707"/>
      <c r="PEB29" s="707"/>
      <c r="PEC29" s="707"/>
      <c r="PED29" s="707"/>
      <c r="PEE29" s="707"/>
      <c r="PEF29" s="707"/>
      <c r="PEG29" s="707"/>
      <c r="PEH29" s="707"/>
      <c r="PEI29" s="707"/>
      <c r="PEJ29" s="707"/>
      <c r="PEK29" s="707"/>
      <c r="PEL29" s="707"/>
      <c r="PEM29" s="707"/>
      <c r="PEN29" s="707"/>
      <c r="PEO29" s="707"/>
      <c r="PEP29" s="707"/>
      <c r="PEQ29" s="707"/>
      <c r="PER29" s="707"/>
      <c r="PES29" s="707"/>
      <c r="PET29" s="707"/>
      <c r="PEU29" s="707"/>
      <c r="PEV29" s="707"/>
      <c r="PEW29" s="707"/>
      <c r="PEX29" s="707"/>
      <c r="PEY29" s="707"/>
      <c r="PEZ29" s="707"/>
      <c r="PFA29" s="707"/>
      <c r="PFB29" s="707"/>
      <c r="PFC29" s="707"/>
      <c r="PFD29" s="707"/>
      <c r="PFE29" s="707"/>
      <c r="PFF29" s="707"/>
      <c r="PFG29" s="707"/>
      <c r="PFH29" s="707"/>
      <c r="PFI29" s="707"/>
      <c r="PFJ29" s="707"/>
      <c r="PFK29" s="707"/>
      <c r="PFL29" s="707"/>
      <c r="PFM29" s="707"/>
      <c r="PFN29" s="707"/>
      <c r="PFO29" s="707"/>
      <c r="PFP29" s="707"/>
      <c r="PFQ29" s="707"/>
      <c r="PFR29" s="707"/>
      <c r="PFS29" s="707"/>
      <c r="PFT29" s="707"/>
      <c r="PFU29" s="707"/>
      <c r="PFV29" s="707"/>
      <c r="PFW29" s="707"/>
      <c r="PFX29" s="707"/>
      <c r="PFY29" s="707"/>
      <c r="PFZ29" s="707"/>
      <c r="PGA29" s="707"/>
      <c r="PGB29" s="707"/>
      <c r="PGC29" s="707"/>
      <c r="PGD29" s="707"/>
      <c r="PGE29" s="707"/>
      <c r="PGF29" s="707"/>
      <c r="PGG29" s="707"/>
      <c r="PGH29" s="707"/>
      <c r="PGI29" s="707"/>
      <c r="PGJ29" s="707"/>
      <c r="PGK29" s="707"/>
      <c r="PGL29" s="707"/>
      <c r="PGM29" s="707"/>
      <c r="PGN29" s="707"/>
      <c r="PGO29" s="707"/>
      <c r="PGP29" s="707"/>
      <c r="PGQ29" s="707"/>
      <c r="PGR29" s="707"/>
      <c r="PGS29" s="707"/>
      <c r="PGT29" s="707"/>
      <c r="PGU29" s="707"/>
      <c r="PGV29" s="707"/>
      <c r="PGW29" s="707"/>
      <c r="PGX29" s="707"/>
      <c r="PGY29" s="707"/>
      <c r="PGZ29" s="707"/>
      <c r="PHA29" s="707"/>
      <c r="PHB29" s="707"/>
      <c r="PHC29" s="707"/>
      <c r="PHD29" s="707"/>
      <c r="PHE29" s="707"/>
      <c r="PHF29" s="707"/>
      <c r="PHG29" s="707"/>
      <c r="PHH29" s="707"/>
      <c r="PHI29" s="707"/>
      <c r="PHJ29" s="707"/>
      <c r="PHK29" s="707"/>
      <c r="PHL29" s="707"/>
      <c r="PHM29" s="707"/>
      <c r="PHN29" s="707"/>
      <c r="PHO29" s="707"/>
      <c r="PHP29" s="707"/>
      <c r="PHQ29" s="707"/>
      <c r="PHR29" s="707"/>
      <c r="PHS29" s="707"/>
      <c r="PHT29" s="707"/>
      <c r="PHU29" s="707"/>
      <c r="PHV29" s="707"/>
      <c r="PHW29" s="707"/>
      <c r="PHX29" s="707"/>
      <c r="PHY29" s="707"/>
      <c r="PHZ29" s="707"/>
      <c r="PIA29" s="707"/>
      <c r="PIB29" s="707"/>
      <c r="PIC29" s="707"/>
      <c r="PID29" s="707"/>
      <c r="PIE29" s="707"/>
      <c r="PIF29" s="707"/>
      <c r="PIG29" s="707"/>
      <c r="PIH29" s="707"/>
      <c r="PII29" s="707"/>
      <c r="PIJ29" s="707"/>
      <c r="PIK29" s="707"/>
      <c r="PIL29" s="707"/>
      <c r="PIM29" s="707"/>
      <c r="PIN29" s="707"/>
      <c r="PIO29" s="707"/>
      <c r="PIP29" s="707"/>
      <c r="PIQ29" s="707"/>
      <c r="PIR29" s="707"/>
      <c r="PIS29" s="707"/>
      <c r="PIT29" s="707"/>
      <c r="PIU29" s="707"/>
      <c r="PIV29" s="707"/>
      <c r="PIW29" s="707"/>
      <c r="PIX29" s="707"/>
      <c r="PIY29" s="707"/>
      <c r="PIZ29" s="707"/>
      <c r="PJA29" s="707"/>
      <c r="PJB29" s="707"/>
      <c r="PJC29" s="707"/>
      <c r="PJD29" s="707"/>
      <c r="PJE29" s="707"/>
      <c r="PJF29" s="707"/>
      <c r="PJG29" s="707"/>
      <c r="PJH29" s="707"/>
      <c r="PJI29" s="707"/>
      <c r="PJJ29" s="707"/>
      <c r="PJK29" s="707"/>
      <c r="PJL29" s="707"/>
      <c r="PJM29" s="707"/>
      <c r="PJN29" s="707"/>
      <c r="PJO29" s="707"/>
      <c r="PJP29" s="707"/>
      <c r="PJQ29" s="707"/>
      <c r="PJR29" s="707"/>
      <c r="PJS29" s="707"/>
      <c r="PJT29" s="707"/>
      <c r="PJU29" s="707"/>
      <c r="PJV29" s="707"/>
      <c r="PJW29" s="707"/>
      <c r="PJX29" s="707"/>
      <c r="PJY29" s="707"/>
      <c r="PJZ29" s="707"/>
      <c r="PKA29" s="707"/>
      <c r="PKB29" s="707"/>
      <c r="PKC29" s="707"/>
      <c r="PKD29" s="707"/>
      <c r="PKE29" s="707"/>
      <c r="PKF29" s="707"/>
      <c r="PKG29" s="707"/>
      <c r="PKH29" s="707"/>
      <c r="PKI29" s="707"/>
      <c r="PKJ29" s="707"/>
      <c r="PKK29" s="707"/>
      <c r="PKL29" s="707"/>
      <c r="PKM29" s="707"/>
      <c r="PKN29" s="707"/>
      <c r="PKO29" s="707"/>
      <c r="PKP29" s="707"/>
      <c r="PKQ29" s="707"/>
      <c r="PKR29" s="707"/>
      <c r="PKS29" s="707"/>
      <c r="PKT29" s="707"/>
      <c r="PKU29" s="707"/>
      <c r="PKV29" s="707"/>
      <c r="PKW29" s="707"/>
      <c r="PKX29" s="707"/>
      <c r="PKY29" s="707"/>
      <c r="PKZ29" s="707"/>
      <c r="PLA29" s="707"/>
      <c r="PLB29" s="707"/>
      <c r="PLC29" s="707"/>
      <c r="PLD29" s="707"/>
      <c r="PLE29" s="707"/>
      <c r="PLF29" s="707"/>
      <c r="PLG29" s="707"/>
      <c r="PLH29" s="707"/>
      <c r="PLI29" s="707"/>
      <c r="PLJ29" s="707"/>
      <c r="PLK29" s="707"/>
      <c r="PLL29" s="707"/>
      <c r="PLM29" s="707"/>
      <c r="PLN29" s="707"/>
      <c r="PLO29" s="707"/>
      <c r="PLP29" s="707"/>
      <c r="PLQ29" s="707"/>
      <c r="PLR29" s="707"/>
      <c r="PLS29" s="707"/>
      <c r="PLT29" s="707"/>
      <c r="PLU29" s="707"/>
      <c r="PLV29" s="707"/>
      <c r="PLW29" s="707"/>
      <c r="PLX29" s="707"/>
      <c r="PLY29" s="707"/>
      <c r="PLZ29" s="707"/>
      <c r="PMA29" s="707"/>
      <c r="PMB29" s="707"/>
      <c r="PMC29" s="707"/>
      <c r="PMD29" s="707"/>
      <c r="PME29" s="707"/>
      <c r="PMF29" s="707"/>
      <c r="PMG29" s="707"/>
      <c r="PMH29" s="707"/>
      <c r="PMI29" s="707"/>
      <c r="PMJ29" s="707"/>
      <c r="PMK29" s="707"/>
      <c r="PML29" s="707"/>
      <c r="PMM29" s="707"/>
      <c r="PMN29" s="707"/>
      <c r="PMO29" s="707"/>
      <c r="PMP29" s="707"/>
      <c r="PMQ29" s="707"/>
      <c r="PMR29" s="707"/>
      <c r="PMS29" s="707"/>
      <c r="PMT29" s="707"/>
      <c r="PMU29" s="707"/>
      <c r="PMV29" s="707"/>
      <c r="PMW29" s="707"/>
      <c r="PMX29" s="707"/>
      <c r="PMY29" s="707"/>
      <c r="PMZ29" s="707"/>
      <c r="PNA29" s="707"/>
      <c r="PNB29" s="707"/>
      <c r="PNC29" s="707"/>
      <c r="PND29" s="707"/>
      <c r="PNE29" s="707"/>
      <c r="PNF29" s="707"/>
      <c r="PNG29" s="707"/>
      <c r="PNH29" s="707"/>
      <c r="PNI29" s="707"/>
      <c r="PNJ29" s="707"/>
      <c r="PNK29" s="707"/>
      <c r="PNL29" s="707"/>
      <c r="PNM29" s="707"/>
      <c r="PNN29" s="707"/>
      <c r="PNO29" s="707"/>
      <c r="PNP29" s="707"/>
      <c r="PNQ29" s="707"/>
      <c r="PNR29" s="707"/>
      <c r="PNS29" s="707"/>
      <c r="PNT29" s="707"/>
      <c r="PNU29" s="707"/>
      <c r="PNV29" s="707"/>
      <c r="PNW29" s="707"/>
      <c r="PNX29" s="707"/>
      <c r="PNY29" s="707"/>
      <c r="PNZ29" s="707"/>
      <c r="POA29" s="707"/>
      <c r="POB29" s="707"/>
      <c r="POC29" s="707"/>
      <c r="POD29" s="707"/>
      <c r="POE29" s="707"/>
      <c r="POF29" s="707"/>
      <c r="POG29" s="707"/>
      <c r="POH29" s="707"/>
      <c r="POI29" s="707"/>
      <c r="POJ29" s="707"/>
      <c r="POK29" s="707"/>
      <c r="POL29" s="707"/>
      <c r="POM29" s="707"/>
      <c r="PON29" s="707"/>
      <c r="POO29" s="707"/>
      <c r="POP29" s="707"/>
      <c r="POQ29" s="707"/>
      <c r="POR29" s="707"/>
      <c r="POS29" s="707"/>
      <c r="POT29" s="707"/>
      <c r="POU29" s="707"/>
      <c r="POV29" s="707"/>
      <c r="POW29" s="707"/>
      <c r="POX29" s="707"/>
      <c r="POY29" s="707"/>
      <c r="POZ29" s="707"/>
      <c r="PPA29" s="707"/>
      <c r="PPB29" s="707"/>
      <c r="PPC29" s="707"/>
      <c r="PPD29" s="707"/>
      <c r="PPE29" s="707"/>
      <c r="PPF29" s="707"/>
      <c r="PPG29" s="707"/>
      <c r="PPH29" s="707"/>
      <c r="PPI29" s="707"/>
      <c r="PPJ29" s="707"/>
      <c r="PPK29" s="707"/>
      <c r="PPL29" s="707"/>
      <c r="PPM29" s="707"/>
      <c r="PPN29" s="707"/>
      <c r="PPO29" s="707"/>
      <c r="PPP29" s="707"/>
      <c r="PPQ29" s="707"/>
      <c r="PPR29" s="707"/>
      <c r="PPS29" s="707"/>
      <c r="PPT29" s="707"/>
      <c r="PPU29" s="707"/>
      <c r="PPV29" s="707"/>
      <c r="PPW29" s="707"/>
      <c r="PPX29" s="707"/>
      <c r="PPY29" s="707"/>
      <c r="PPZ29" s="707"/>
      <c r="PQA29" s="707"/>
      <c r="PQB29" s="707"/>
      <c r="PQC29" s="707"/>
      <c r="PQD29" s="707"/>
      <c r="PQE29" s="707"/>
      <c r="PQF29" s="707"/>
      <c r="PQG29" s="707"/>
      <c r="PQH29" s="707"/>
      <c r="PQI29" s="707"/>
      <c r="PQJ29" s="707"/>
      <c r="PQK29" s="707"/>
      <c r="PQL29" s="707"/>
      <c r="PQM29" s="707"/>
      <c r="PQN29" s="707"/>
      <c r="PQO29" s="707"/>
      <c r="PQP29" s="707"/>
      <c r="PQQ29" s="707"/>
      <c r="PQR29" s="707"/>
      <c r="PQS29" s="707"/>
      <c r="PQT29" s="707"/>
      <c r="PQU29" s="707"/>
      <c r="PQV29" s="707"/>
      <c r="PQW29" s="707"/>
      <c r="PQX29" s="707"/>
      <c r="PQY29" s="707"/>
      <c r="PQZ29" s="707"/>
      <c r="PRA29" s="707"/>
      <c r="PRB29" s="707"/>
      <c r="PRC29" s="707"/>
      <c r="PRD29" s="707"/>
      <c r="PRE29" s="707"/>
      <c r="PRF29" s="707"/>
      <c r="PRG29" s="707"/>
      <c r="PRH29" s="707"/>
      <c r="PRI29" s="707"/>
      <c r="PRJ29" s="707"/>
      <c r="PRK29" s="707"/>
      <c r="PRL29" s="707"/>
      <c r="PRM29" s="707"/>
      <c r="PRN29" s="707"/>
      <c r="PRO29" s="707"/>
      <c r="PRP29" s="707"/>
      <c r="PRQ29" s="707"/>
      <c r="PRR29" s="707"/>
      <c r="PRS29" s="707"/>
      <c r="PRT29" s="707"/>
      <c r="PRU29" s="707"/>
      <c r="PRV29" s="707"/>
      <c r="PRW29" s="707"/>
      <c r="PRX29" s="707"/>
      <c r="PRY29" s="707"/>
      <c r="PRZ29" s="707"/>
      <c r="PSA29" s="707"/>
      <c r="PSB29" s="707"/>
      <c r="PSC29" s="707"/>
      <c r="PSD29" s="707"/>
      <c r="PSE29" s="707"/>
      <c r="PSF29" s="707"/>
      <c r="PSG29" s="707"/>
      <c r="PSH29" s="707"/>
      <c r="PSI29" s="707"/>
      <c r="PSJ29" s="707"/>
      <c r="PSK29" s="707"/>
      <c r="PSL29" s="707"/>
      <c r="PSM29" s="707"/>
      <c r="PSN29" s="707"/>
      <c r="PSO29" s="707"/>
      <c r="PSP29" s="707"/>
      <c r="PSQ29" s="707"/>
      <c r="PSR29" s="707"/>
      <c r="PSS29" s="707"/>
      <c r="PST29" s="707"/>
      <c r="PSU29" s="707"/>
      <c r="PSV29" s="707"/>
      <c r="PSW29" s="707"/>
      <c r="PSX29" s="707"/>
      <c r="PSY29" s="707"/>
      <c r="PSZ29" s="707"/>
      <c r="PTA29" s="707"/>
      <c r="PTB29" s="707"/>
      <c r="PTC29" s="707"/>
      <c r="PTD29" s="707"/>
      <c r="PTE29" s="707"/>
      <c r="PTF29" s="707"/>
      <c r="PTG29" s="707"/>
      <c r="PTH29" s="707"/>
      <c r="PTI29" s="707"/>
      <c r="PTJ29" s="707"/>
      <c r="PTK29" s="707"/>
      <c r="PTL29" s="707"/>
      <c r="PTM29" s="707"/>
      <c r="PTN29" s="707"/>
      <c r="PTO29" s="707"/>
      <c r="PTP29" s="707"/>
      <c r="PTQ29" s="707"/>
      <c r="PTR29" s="707"/>
      <c r="PTS29" s="707"/>
      <c r="PTT29" s="707"/>
      <c r="PTU29" s="707"/>
      <c r="PTV29" s="707"/>
      <c r="PTW29" s="707"/>
      <c r="PTX29" s="707"/>
      <c r="PTY29" s="707"/>
      <c r="PTZ29" s="707"/>
      <c r="PUA29" s="707"/>
      <c r="PUB29" s="707"/>
      <c r="PUC29" s="707"/>
      <c r="PUD29" s="707"/>
      <c r="PUE29" s="707"/>
      <c r="PUF29" s="707"/>
      <c r="PUG29" s="707"/>
      <c r="PUH29" s="707"/>
      <c r="PUI29" s="707"/>
      <c r="PUJ29" s="707"/>
      <c r="PUK29" s="707"/>
      <c r="PUL29" s="707"/>
      <c r="PUM29" s="707"/>
      <c r="PUN29" s="707"/>
      <c r="PUO29" s="707"/>
      <c r="PUP29" s="707"/>
      <c r="PUQ29" s="707"/>
      <c r="PUR29" s="707"/>
      <c r="PUS29" s="707"/>
      <c r="PUT29" s="707"/>
      <c r="PUU29" s="707"/>
      <c r="PUV29" s="707"/>
      <c r="PUW29" s="707"/>
      <c r="PUX29" s="707"/>
      <c r="PUY29" s="707"/>
      <c r="PUZ29" s="707"/>
      <c r="PVA29" s="707"/>
      <c r="PVB29" s="707"/>
      <c r="PVC29" s="707"/>
      <c r="PVD29" s="707"/>
      <c r="PVE29" s="707"/>
      <c r="PVF29" s="707"/>
      <c r="PVG29" s="707"/>
      <c r="PVH29" s="707"/>
      <c r="PVI29" s="707"/>
      <c r="PVJ29" s="707"/>
      <c r="PVK29" s="707"/>
      <c r="PVL29" s="707"/>
      <c r="PVM29" s="707"/>
      <c r="PVN29" s="707"/>
      <c r="PVO29" s="707"/>
      <c r="PVP29" s="707"/>
      <c r="PVQ29" s="707"/>
      <c r="PVR29" s="707"/>
      <c r="PVS29" s="707"/>
      <c r="PVT29" s="707"/>
      <c r="PVU29" s="707"/>
      <c r="PVV29" s="707"/>
      <c r="PVW29" s="707"/>
      <c r="PVX29" s="707"/>
      <c r="PVY29" s="707"/>
      <c r="PVZ29" s="707"/>
      <c r="PWA29" s="707"/>
      <c r="PWB29" s="707"/>
      <c r="PWC29" s="707"/>
      <c r="PWD29" s="707"/>
      <c r="PWE29" s="707"/>
      <c r="PWF29" s="707"/>
      <c r="PWG29" s="707"/>
      <c r="PWH29" s="707"/>
      <c r="PWI29" s="707"/>
      <c r="PWJ29" s="707"/>
      <c r="PWK29" s="707"/>
      <c r="PWL29" s="707"/>
      <c r="PWM29" s="707"/>
      <c r="PWN29" s="707"/>
      <c r="PWO29" s="707"/>
      <c r="PWP29" s="707"/>
      <c r="PWQ29" s="707"/>
      <c r="PWR29" s="707"/>
      <c r="PWS29" s="707"/>
      <c r="PWT29" s="707"/>
      <c r="PWU29" s="707"/>
      <c r="PWV29" s="707"/>
      <c r="PWW29" s="707"/>
      <c r="PWX29" s="707"/>
      <c r="PWY29" s="707"/>
      <c r="PWZ29" s="707"/>
      <c r="PXA29" s="707"/>
      <c r="PXB29" s="707"/>
      <c r="PXC29" s="707"/>
      <c r="PXD29" s="707"/>
      <c r="PXE29" s="707"/>
      <c r="PXF29" s="707"/>
      <c r="PXG29" s="707"/>
      <c r="PXH29" s="707"/>
      <c r="PXI29" s="707"/>
      <c r="PXJ29" s="707"/>
      <c r="PXK29" s="707"/>
      <c r="PXL29" s="707"/>
      <c r="PXM29" s="707"/>
      <c r="PXN29" s="707"/>
      <c r="PXO29" s="707"/>
      <c r="PXP29" s="707"/>
      <c r="PXQ29" s="707"/>
      <c r="PXR29" s="707"/>
      <c r="PXS29" s="707"/>
      <c r="PXT29" s="707"/>
      <c r="PXU29" s="707"/>
      <c r="PXV29" s="707"/>
      <c r="PXW29" s="707"/>
      <c r="PXX29" s="707"/>
      <c r="PXY29" s="707"/>
      <c r="PXZ29" s="707"/>
      <c r="PYA29" s="707"/>
      <c r="PYB29" s="707"/>
      <c r="PYC29" s="707"/>
      <c r="PYD29" s="707"/>
      <c r="PYE29" s="707"/>
      <c r="PYF29" s="707"/>
      <c r="PYG29" s="707"/>
      <c r="PYH29" s="707"/>
      <c r="PYI29" s="707"/>
      <c r="PYJ29" s="707"/>
      <c r="PYK29" s="707"/>
      <c r="PYL29" s="707"/>
      <c r="PYM29" s="707"/>
      <c r="PYN29" s="707"/>
      <c r="PYO29" s="707"/>
      <c r="PYP29" s="707"/>
      <c r="PYQ29" s="707"/>
      <c r="PYR29" s="707"/>
      <c r="PYS29" s="707"/>
      <c r="PYT29" s="707"/>
      <c r="PYU29" s="707"/>
      <c r="PYV29" s="707"/>
      <c r="PYW29" s="707"/>
      <c r="PYX29" s="707"/>
      <c r="PYY29" s="707"/>
      <c r="PYZ29" s="707"/>
      <c r="PZA29" s="707"/>
      <c r="PZB29" s="707"/>
      <c r="PZC29" s="707"/>
      <c r="PZD29" s="707"/>
      <c r="PZE29" s="707"/>
      <c r="PZF29" s="707"/>
      <c r="PZG29" s="707"/>
      <c r="PZH29" s="707"/>
      <c r="PZI29" s="707"/>
      <c r="PZJ29" s="707"/>
      <c r="PZK29" s="707"/>
      <c r="PZL29" s="707"/>
      <c r="PZM29" s="707"/>
      <c r="PZN29" s="707"/>
      <c r="PZO29" s="707"/>
      <c r="PZP29" s="707"/>
      <c r="PZQ29" s="707"/>
      <c r="PZR29" s="707"/>
      <c r="PZS29" s="707"/>
      <c r="PZT29" s="707"/>
      <c r="PZU29" s="707"/>
      <c r="PZV29" s="707"/>
      <c r="PZW29" s="707"/>
      <c r="PZX29" s="707"/>
      <c r="PZY29" s="707"/>
      <c r="PZZ29" s="707"/>
      <c r="QAA29" s="707"/>
      <c r="QAB29" s="707"/>
      <c r="QAC29" s="707"/>
      <c r="QAD29" s="707"/>
      <c r="QAE29" s="707"/>
      <c r="QAF29" s="707"/>
      <c r="QAG29" s="707"/>
      <c r="QAH29" s="707"/>
      <c r="QAI29" s="707"/>
      <c r="QAJ29" s="707"/>
      <c r="QAK29" s="707"/>
      <c r="QAL29" s="707"/>
      <c r="QAM29" s="707"/>
      <c r="QAN29" s="707"/>
      <c r="QAO29" s="707"/>
      <c r="QAP29" s="707"/>
      <c r="QAQ29" s="707"/>
      <c r="QAR29" s="707"/>
      <c r="QAS29" s="707"/>
      <c r="QAT29" s="707"/>
      <c r="QAU29" s="707"/>
      <c r="QAV29" s="707"/>
      <c r="QAW29" s="707"/>
      <c r="QAX29" s="707"/>
      <c r="QAY29" s="707"/>
      <c r="QAZ29" s="707"/>
      <c r="QBA29" s="707"/>
      <c r="QBB29" s="707"/>
      <c r="QBC29" s="707"/>
      <c r="QBD29" s="707"/>
      <c r="QBE29" s="707"/>
      <c r="QBF29" s="707"/>
      <c r="QBG29" s="707"/>
      <c r="QBH29" s="707"/>
      <c r="QBI29" s="707"/>
      <c r="QBJ29" s="707"/>
      <c r="QBK29" s="707"/>
      <c r="QBL29" s="707"/>
      <c r="QBM29" s="707"/>
      <c r="QBN29" s="707"/>
      <c r="QBO29" s="707"/>
      <c r="QBP29" s="707"/>
      <c r="QBQ29" s="707"/>
      <c r="QBR29" s="707"/>
      <c r="QBS29" s="707"/>
      <c r="QBT29" s="707"/>
      <c r="QBU29" s="707"/>
      <c r="QBV29" s="707"/>
      <c r="QBW29" s="707"/>
      <c r="QBX29" s="707"/>
      <c r="QBY29" s="707"/>
      <c r="QBZ29" s="707"/>
      <c r="QCA29" s="707"/>
      <c r="QCB29" s="707"/>
      <c r="QCC29" s="707"/>
      <c r="QCD29" s="707"/>
      <c r="QCE29" s="707"/>
      <c r="QCF29" s="707"/>
      <c r="QCG29" s="707"/>
      <c r="QCH29" s="707"/>
      <c r="QCI29" s="707"/>
      <c r="QCJ29" s="707"/>
      <c r="QCK29" s="707"/>
      <c r="QCL29" s="707"/>
      <c r="QCM29" s="707"/>
      <c r="QCN29" s="707"/>
      <c r="QCO29" s="707"/>
      <c r="QCP29" s="707"/>
      <c r="QCQ29" s="707"/>
      <c r="QCR29" s="707"/>
      <c r="QCS29" s="707"/>
      <c r="QCT29" s="707"/>
      <c r="QCU29" s="707"/>
      <c r="QCV29" s="707"/>
      <c r="QCW29" s="707"/>
      <c r="QCX29" s="707"/>
      <c r="QCY29" s="707"/>
      <c r="QCZ29" s="707"/>
      <c r="QDA29" s="707"/>
      <c r="QDB29" s="707"/>
      <c r="QDC29" s="707"/>
      <c r="QDD29" s="707"/>
      <c r="QDE29" s="707"/>
      <c r="QDF29" s="707"/>
      <c r="QDG29" s="707"/>
      <c r="QDH29" s="707"/>
      <c r="QDI29" s="707"/>
      <c r="QDJ29" s="707"/>
      <c r="QDK29" s="707"/>
      <c r="QDL29" s="707"/>
      <c r="QDM29" s="707"/>
      <c r="QDN29" s="707"/>
      <c r="QDO29" s="707"/>
      <c r="QDP29" s="707"/>
      <c r="QDQ29" s="707"/>
      <c r="QDR29" s="707"/>
      <c r="QDS29" s="707"/>
      <c r="QDT29" s="707"/>
      <c r="QDU29" s="707"/>
      <c r="QDV29" s="707"/>
      <c r="QDW29" s="707"/>
      <c r="QDX29" s="707"/>
      <c r="QDY29" s="707"/>
      <c r="QDZ29" s="707"/>
      <c r="QEA29" s="707"/>
      <c r="QEB29" s="707"/>
      <c r="QEC29" s="707"/>
      <c r="QED29" s="707"/>
      <c r="QEE29" s="707"/>
      <c r="QEF29" s="707"/>
      <c r="QEG29" s="707"/>
      <c r="QEH29" s="707"/>
      <c r="QEI29" s="707"/>
      <c r="QEJ29" s="707"/>
      <c r="QEK29" s="707"/>
      <c r="QEL29" s="707"/>
      <c r="QEM29" s="707"/>
      <c r="QEN29" s="707"/>
      <c r="QEO29" s="707"/>
      <c r="QEP29" s="707"/>
      <c r="QEQ29" s="707"/>
      <c r="QER29" s="707"/>
      <c r="QES29" s="707"/>
      <c r="QET29" s="707"/>
      <c r="QEU29" s="707"/>
      <c r="QEV29" s="707"/>
      <c r="QEW29" s="707"/>
      <c r="QEX29" s="707"/>
      <c r="QEY29" s="707"/>
      <c r="QEZ29" s="707"/>
      <c r="QFA29" s="707"/>
      <c r="QFB29" s="707"/>
      <c r="QFC29" s="707"/>
      <c r="QFD29" s="707"/>
      <c r="QFE29" s="707"/>
      <c r="QFF29" s="707"/>
      <c r="QFG29" s="707"/>
      <c r="QFH29" s="707"/>
      <c r="QFI29" s="707"/>
      <c r="QFJ29" s="707"/>
      <c r="QFK29" s="707"/>
      <c r="QFL29" s="707"/>
      <c r="QFM29" s="707"/>
      <c r="QFN29" s="707"/>
      <c r="QFO29" s="707"/>
      <c r="QFP29" s="707"/>
      <c r="QFQ29" s="707"/>
      <c r="QFR29" s="707"/>
      <c r="QFS29" s="707"/>
      <c r="QFT29" s="707"/>
      <c r="QFU29" s="707"/>
      <c r="QFV29" s="707"/>
      <c r="QFW29" s="707"/>
      <c r="QFX29" s="707"/>
      <c r="QFY29" s="707"/>
      <c r="QFZ29" s="707"/>
      <c r="QGA29" s="707"/>
      <c r="QGB29" s="707"/>
      <c r="QGC29" s="707"/>
      <c r="QGD29" s="707"/>
      <c r="QGE29" s="707"/>
      <c r="QGF29" s="707"/>
      <c r="QGG29" s="707"/>
      <c r="QGH29" s="707"/>
      <c r="QGI29" s="707"/>
      <c r="QGJ29" s="707"/>
      <c r="QGK29" s="707"/>
      <c r="QGL29" s="707"/>
      <c r="QGM29" s="707"/>
      <c r="QGN29" s="707"/>
      <c r="QGO29" s="707"/>
      <c r="QGP29" s="707"/>
      <c r="QGQ29" s="707"/>
      <c r="QGR29" s="707"/>
      <c r="QGS29" s="707"/>
      <c r="QGT29" s="707"/>
      <c r="QGU29" s="707"/>
      <c r="QGV29" s="707"/>
      <c r="QGW29" s="707"/>
      <c r="QGX29" s="707"/>
      <c r="QGY29" s="707"/>
      <c r="QGZ29" s="707"/>
      <c r="QHA29" s="707"/>
      <c r="QHB29" s="707"/>
      <c r="QHC29" s="707"/>
      <c r="QHD29" s="707"/>
      <c r="QHE29" s="707"/>
      <c r="QHF29" s="707"/>
      <c r="QHG29" s="707"/>
      <c r="QHH29" s="707"/>
      <c r="QHI29" s="707"/>
      <c r="QHJ29" s="707"/>
      <c r="QHK29" s="707"/>
      <c r="QHL29" s="707"/>
      <c r="QHM29" s="707"/>
      <c r="QHN29" s="707"/>
      <c r="QHO29" s="707"/>
      <c r="QHP29" s="707"/>
      <c r="QHQ29" s="707"/>
      <c r="QHR29" s="707"/>
      <c r="QHS29" s="707"/>
      <c r="QHT29" s="707"/>
      <c r="QHU29" s="707"/>
      <c r="QHV29" s="707"/>
      <c r="QHW29" s="707"/>
      <c r="QHX29" s="707"/>
      <c r="QHY29" s="707"/>
      <c r="QHZ29" s="707"/>
      <c r="QIA29" s="707"/>
      <c r="QIB29" s="707"/>
      <c r="QIC29" s="707"/>
      <c r="QID29" s="707"/>
      <c r="QIE29" s="707"/>
      <c r="QIF29" s="707"/>
      <c r="QIG29" s="707"/>
      <c r="QIH29" s="707"/>
      <c r="QII29" s="707"/>
      <c r="QIJ29" s="707"/>
      <c r="QIK29" s="707"/>
      <c r="QIL29" s="707"/>
      <c r="QIM29" s="707"/>
      <c r="QIN29" s="707"/>
      <c r="QIO29" s="707"/>
      <c r="QIP29" s="707"/>
      <c r="QIQ29" s="707"/>
      <c r="QIR29" s="707"/>
      <c r="QIS29" s="707"/>
      <c r="QIT29" s="707"/>
      <c r="QIU29" s="707"/>
      <c r="QIV29" s="707"/>
      <c r="QIW29" s="707"/>
      <c r="QIX29" s="707"/>
      <c r="QIY29" s="707"/>
      <c r="QIZ29" s="707"/>
      <c r="QJA29" s="707"/>
      <c r="QJB29" s="707"/>
      <c r="QJC29" s="707"/>
      <c r="QJD29" s="707"/>
      <c r="QJE29" s="707"/>
      <c r="QJF29" s="707"/>
      <c r="QJG29" s="707"/>
      <c r="QJH29" s="707"/>
      <c r="QJI29" s="707"/>
      <c r="QJJ29" s="707"/>
      <c r="QJK29" s="707"/>
      <c r="QJL29" s="707"/>
      <c r="QJM29" s="707"/>
      <c r="QJN29" s="707"/>
      <c r="QJO29" s="707"/>
      <c r="QJP29" s="707"/>
      <c r="QJQ29" s="707"/>
      <c r="QJR29" s="707"/>
      <c r="QJS29" s="707"/>
      <c r="QJT29" s="707"/>
      <c r="QJU29" s="707"/>
      <c r="QJV29" s="707"/>
      <c r="QJW29" s="707"/>
      <c r="QJX29" s="707"/>
      <c r="QJY29" s="707"/>
      <c r="QJZ29" s="707"/>
      <c r="QKA29" s="707"/>
      <c r="QKB29" s="707"/>
      <c r="QKC29" s="707"/>
      <c r="QKD29" s="707"/>
      <c r="QKE29" s="707"/>
      <c r="QKF29" s="707"/>
      <c r="QKG29" s="707"/>
      <c r="QKH29" s="707"/>
      <c r="QKI29" s="707"/>
      <c r="QKJ29" s="707"/>
      <c r="QKK29" s="707"/>
      <c r="QKL29" s="707"/>
      <c r="QKM29" s="707"/>
      <c r="QKN29" s="707"/>
      <c r="QKO29" s="707"/>
      <c r="QKP29" s="707"/>
      <c r="QKQ29" s="707"/>
      <c r="QKR29" s="707"/>
      <c r="QKS29" s="707"/>
      <c r="QKT29" s="707"/>
      <c r="QKU29" s="707"/>
      <c r="QKV29" s="707"/>
      <c r="QKW29" s="707"/>
      <c r="QKX29" s="707"/>
      <c r="QKY29" s="707"/>
      <c r="QKZ29" s="707"/>
      <c r="QLA29" s="707"/>
      <c r="QLB29" s="707"/>
      <c r="QLC29" s="707"/>
      <c r="QLD29" s="707"/>
      <c r="QLE29" s="707"/>
      <c r="QLF29" s="707"/>
      <c r="QLG29" s="707"/>
      <c r="QLH29" s="707"/>
      <c r="QLI29" s="707"/>
      <c r="QLJ29" s="707"/>
      <c r="QLK29" s="707"/>
      <c r="QLL29" s="707"/>
      <c r="QLM29" s="707"/>
      <c r="QLN29" s="707"/>
      <c r="QLO29" s="707"/>
      <c r="QLP29" s="707"/>
      <c r="QLQ29" s="707"/>
      <c r="QLR29" s="707"/>
      <c r="QLS29" s="707"/>
      <c r="QLT29" s="707"/>
      <c r="QLU29" s="707"/>
      <c r="QLV29" s="707"/>
      <c r="QLW29" s="707"/>
      <c r="QLX29" s="707"/>
      <c r="QLY29" s="707"/>
      <c r="QLZ29" s="707"/>
      <c r="QMA29" s="707"/>
      <c r="QMB29" s="707"/>
      <c r="QMC29" s="707"/>
      <c r="QMD29" s="707"/>
      <c r="QME29" s="707"/>
      <c r="QMF29" s="707"/>
      <c r="QMG29" s="707"/>
      <c r="QMH29" s="707"/>
      <c r="QMI29" s="707"/>
      <c r="QMJ29" s="707"/>
      <c r="QMK29" s="707"/>
      <c r="QML29" s="707"/>
      <c r="QMM29" s="707"/>
      <c r="QMN29" s="707"/>
      <c r="QMO29" s="707"/>
      <c r="QMP29" s="707"/>
      <c r="QMQ29" s="707"/>
      <c r="QMR29" s="707"/>
      <c r="QMS29" s="707"/>
      <c r="QMT29" s="707"/>
      <c r="QMU29" s="707"/>
      <c r="QMV29" s="707"/>
      <c r="QMW29" s="707"/>
      <c r="QMX29" s="707"/>
      <c r="QMY29" s="707"/>
      <c r="QMZ29" s="707"/>
      <c r="QNA29" s="707"/>
      <c r="QNB29" s="707"/>
      <c r="QNC29" s="707"/>
      <c r="QND29" s="707"/>
      <c r="QNE29" s="707"/>
      <c r="QNF29" s="707"/>
      <c r="QNG29" s="707"/>
      <c r="QNH29" s="707"/>
      <c r="QNI29" s="707"/>
      <c r="QNJ29" s="707"/>
      <c r="QNK29" s="707"/>
      <c r="QNL29" s="707"/>
      <c r="QNM29" s="707"/>
      <c r="QNN29" s="707"/>
      <c r="QNO29" s="707"/>
      <c r="QNP29" s="707"/>
      <c r="QNQ29" s="707"/>
      <c r="QNR29" s="707"/>
      <c r="QNS29" s="707"/>
      <c r="QNT29" s="707"/>
      <c r="QNU29" s="707"/>
      <c r="QNV29" s="707"/>
      <c r="QNW29" s="707"/>
      <c r="QNX29" s="707"/>
      <c r="QNY29" s="707"/>
      <c r="QNZ29" s="707"/>
      <c r="QOA29" s="707"/>
      <c r="QOB29" s="707"/>
      <c r="QOC29" s="707"/>
      <c r="QOD29" s="707"/>
      <c r="QOE29" s="707"/>
      <c r="QOF29" s="707"/>
      <c r="QOG29" s="707"/>
      <c r="QOH29" s="707"/>
      <c r="QOI29" s="707"/>
      <c r="QOJ29" s="707"/>
      <c r="QOK29" s="707"/>
      <c r="QOL29" s="707"/>
      <c r="QOM29" s="707"/>
      <c r="QON29" s="707"/>
      <c r="QOO29" s="707"/>
      <c r="QOP29" s="707"/>
      <c r="QOQ29" s="707"/>
      <c r="QOR29" s="707"/>
      <c r="QOS29" s="707"/>
      <c r="QOT29" s="707"/>
      <c r="QOU29" s="707"/>
      <c r="QOV29" s="707"/>
      <c r="QOW29" s="707"/>
      <c r="QOX29" s="707"/>
      <c r="QOY29" s="707"/>
      <c r="QOZ29" s="707"/>
      <c r="QPA29" s="707"/>
      <c r="QPB29" s="707"/>
      <c r="QPC29" s="707"/>
      <c r="QPD29" s="707"/>
      <c r="QPE29" s="707"/>
      <c r="QPF29" s="707"/>
      <c r="QPG29" s="707"/>
      <c r="QPH29" s="707"/>
      <c r="QPI29" s="707"/>
      <c r="QPJ29" s="707"/>
      <c r="QPK29" s="707"/>
      <c r="QPL29" s="707"/>
      <c r="QPM29" s="707"/>
      <c r="QPN29" s="707"/>
      <c r="QPO29" s="707"/>
      <c r="QPP29" s="707"/>
      <c r="QPQ29" s="707"/>
      <c r="QPR29" s="707"/>
      <c r="QPS29" s="707"/>
      <c r="QPT29" s="707"/>
      <c r="QPU29" s="707"/>
      <c r="QPV29" s="707"/>
      <c r="QPW29" s="707"/>
      <c r="QPX29" s="707"/>
      <c r="QPY29" s="707"/>
      <c r="QPZ29" s="707"/>
      <c r="QQA29" s="707"/>
      <c r="QQB29" s="707"/>
      <c r="QQC29" s="707"/>
      <c r="QQD29" s="707"/>
      <c r="QQE29" s="707"/>
      <c r="QQF29" s="707"/>
      <c r="QQG29" s="707"/>
      <c r="QQH29" s="707"/>
      <c r="QQI29" s="707"/>
      <c r="QQJ29" s="707"/>
      <c r="QQK29" s="707"/>
      <c r="QQL29" s="707"/>
      <c r="QQM29" s="707"/>
      <c r="QQN29" s="707"/>
      <c r="QQO29" s="707"/>
      <c r="QQP29" s="707"/>
      <c r="QQQ29" s="707"/>
      <c r="QQR29" s="707"/>
      <c r="QQS29" s="707"/>
      <c r="QQT29" s="707"/>
      <c r="QQU29" s="707"/>
      <c r="QQV29" s="707"/>
      <c r="QQW29" s="707"/>
      <c r="QQX29" s="707"/>
      <c r="QQY29" s="707"/>
      <c r="QQZ29" s="707"/>
      <c r="QRA29" s="707"/>
      <c r="QRB29" s="707"/>
      <c r="QRC29" s="707"/>
      <c r="QRD29" s="707"/>
      <c r="QRE29" s="707"/>
      <c r="QRF29" s="707"/>
      <c r="QRG29" s="707"/>
      <c r="QRH29" s="707"/>
      <c r="QRI29" s="707"/>
      <c r="QRJ29" s="707"/>
      <c r="QRK29" s="707"/>
      <c r="QRL29" s="707"/>
      <c r="QRM29" s="707"/>
      <c r="QRN29" s="707"/>
      <c r="QRO29" s="707"/>
      <c r="QRP29" s="707"/>
      <c r="QRQ29" s="707"/>
      <c r="QRR29" s="707"/>
      <c r="QRS29" s="707"/>
      <c r="QRT29" s="707"/>
      <c r="QRU29" s="707"/>
      <c r="QRV29" s="707"/>
      <c r="QRW29" s="707"/>
      <c r="QRX29" s="707"/>
      <c r="QRY29" s="707"/>
      <c r="QRZ29" s="707"/>
      <c r="QSA29" s="707"/>
      <c r="QSB29" s="707"/>
      <c r="QSC29" s="707"/>
      <c r="QSD29" s="707"/>
      <c r="QSE29" s="707"/>
      <c r="QSF29" s="707"/>
      <c r="QSG29" s="707"/>
      <c r="QSH29" s="707"/>
      <c r="QSI29" s="707"/>
      <c r="QSJ29" s="707"/>
      <c r="QSK29" s="707"/>
      <c r="QSL29" s="707"/>
      <c r="QSM29" s="707"/>
      <c r="QSN29" s="707"/>
      <c r="QSO29" s="707"/>
      <c r="QSP29" s="707"/>
      <c r="QSQ29" s="707"/>
      <c r="QSR29" s="707"/>
      <c r="QSS29" s="707"/>
      <c r="QST29" s="707"/>
      <c r="QSU29" s="707"/>
      <c r="QSV29" s="707"/>
      <c r="QSW29" s="707"/>
      <c r="QSX29" s="707"/>
      <c r="QSY29" s="707"/>
      <c r="QSZ29" s="707"/>
      <c r="QTA29" s="707"/>
      <c r="QTB29" s="707"/>
      <c r="QTC29" s="707"/>
      <c r="QTD29" s="707"/>
      <c r="QTE29" s="707"/>
      <c r="QTF29" s="707"/>
      <c r="QTG29" s="707"/>
      <c r="QTH29" s="707"/>
      <c r="QTI29" s="707"/>
      <c r="QTJ29" s="707"/>
      <c r="QTK29" s="707"/>
      <c r="QTL29" s="707"/>
      <c r="QTM29" s="707"/>
      <c r="QTN29" s="707"/>
      <c r="QTO29" s="707"/>
      <c r="QTP29" s="707"/>
      <c r="QTQ29" s="707"/>
      <c r="QTR29" s="707"/>
      <c r="QTS29" s="707"/>
      <c r="QTT29" s="707"/>
      <c r="QTU29" s="707"/>
      <c r="QTV29" s="707"/>
      <c r="QTW29" s="707"/>
      <c r="QTX29" s="707"/>
      <c r="QTY29" s="707"/>
      <c r="QTZ29" s="707"/>
      <c r="QUA29" s="707"/>
      <c r="QUB29" s="707"/>
      <c r="QUC29" s="707"/>
      <c r="QUD29" s="707"/>
      <c r="QUE29" s="707"/>
      <c r="QUF29" s="707"/>
      <c r="QUG29" s="707"/>
      <c r="QUH29" s="707"/>
      <c r="QUI29" s="707"/>
      <c r="QUJ29" s="707"/>
      <c r="QUK29" s="707"/>
      <c r="QUL29" s="707"/>
      <c r="QUM29" s="707"/>
      <c r="QUN29" s="707"/>
      <c r="QUO29" s="707"/>
      <c r="QUP29" s="707"/>
      <c r="QUQ29" s="707"/>
      <c r="QUR29" s="707"/>
      <c r="QUS29" s="707"/>
      <c r="QUT29" s="707"/>
      <c r="QUU29" s="707"/>
      <c r="QUV29" s="707"/>
      <c r="QUW29" s="707"/>
      <c r="QUX29" s="707"/>
      <c r="QUY29" s="707"/>
      <c r="QUZ29" s="707"/>
      <c r="QVA29" s="707"/>
      <c r="QVB29" s="707"/>
      <c r="QVC29" s="707"/>
      <c r="QVD29" s="707"/>
      <c r="QVE29" s="707"/>
      <c r="QVF29" s="707"/>
      <c r="QVG29" s="707"/>
      <c r="QVH29" s="707"/>
      <c r="QVI29" s="707"/>
      <c r="QVJ29" s="707"/>
      <c r="QVK29" s="707"/>
      <c r="QVL29" s="707"/>
      <c r="QVM29" s="707"/>
      <c r="QVN29" s="707"/>
      <c r="QVO29" s="707"/>
      <c r="QVP29" s="707"/>
      <c r="QVQ29" s="707"/>
      <c r="QVR29" s="707"/>
      <c r="QVS29" s="707"/>
      <c r="QVT29" s="707"/>
      <c r="QVU29" s="707"/>
      <c r="QVV29" s="707"/>
      <c r="QVW29" s="707"/>
      <c r="QVX29" s="707"/>
      <c r="QVY29" s="707"/>
      <c r="QVZ29" s="707"/>
      <c r="QWA29" s="707"/>
      <c r="QWB29" s="707"/>
      <c r="QWC29" s="707"/>
      <c r="QWD29" s="707"/>
      <c r="QWE29" s="707"/>
      <c r="QWF29" s="707"/>
      <c r="QWG29" s="707"/>
      <c r="QWH29" s="707"/>
      <c r="QWI29" s="707"/>
      <c r="QWJ29" s="707"/>
      <c r="QWK29" s="707"/>
      <c r="QWL29" s="707"/>
      <c r="QWM29" s="707"/>
      <c r="QWN29" s="707"/>
      <c r="QWO29" s="707"/>
      <c r="QWP29" s="707"/>
      <c r="QWQ29" s="707"/>
      <c r="QWR29" s="707"/>
      <c r="QWS29" s="707"/>
      <c r="QWT29" s="707"/>
      <c r="QWU29" s="707"/>
      <c r="QWV29" s="707"/>
      <c r="QWW29" s="707"/>
      <c r="QWX29" s="707"/>
      <c r="QWY29" s="707"/>
      <c r="QWZ29" s="707"/>
      <c r="QXA29" s="707"/>
      <c r="QXB29" s="707"/>
      <c r="QXC29" s="707"/>
      <c r="QXD29" s="707"/>
      <c r="QXE29" s="707"/>
      <c r="QXF29" s="707"/>
      <c r="QXG29" s="707"/>
      <c r="QXH29" s="707"/>
      <c r="QXI29" s="707"/>
      <c r="QXJ29" s="707"/>
      <c r="QXK29" s="707"/>
      <c r="QXL29" s="707"/>
      <c r="QXM29" s="707"/>
      <c r="QXN29" s="707"/>
      <c r="QXO29" s="707"/>
      <c r="QXP29" s="707"/>
      <c r="QXQ29" s="707"/>
      <c r="QXR29" s="707"/>
      <c r="QXS29" s="707"/>
      <c r="QXT29" s="707"/>
      <c r="QXU29" s="707"/>
      <c r="QXV29" s="707"/>
      <c r="QXW29" s="707"/>
      <c r="QXX29" s="707"/>
      <c r="QXY29" s="707"/>
      <c r="QXZ29" s="707"/>
      <c r="QYA29" s="707"/>
      <c r="QYB29" s="707"/>
      <c r="QYC29" s="707"/>
      <c r="QYD29" s="707"/>
      <c r="QYE29" s="707"/>
      <c r="QYF29" s="707"/>
      <c r="QYG29" s="707"/>
      <c r="QYH29" s="707"/>
      <c r="QYI29" s="707"/>
      <c r="QYJ29" s="707"/>
      <c r="QYK29" s="707"/>
      <c r="QYL29" s="707"/>
      <c r="QYM29" s="707"/>
      <c r="QYN29" s="707"/>
      <c r="QYO29" s="707"/>
      <c r="QYP29" s="707"/>
      <c r="QYQ29" s="707"/>
      <c r="QYR29" s="707"/>
      <c r="QYS29" s="707"/>
      <c r="QYT29" s="707"/>
      <c r="QYU29" s="707"/>
      <c r="QYV29" s="707"/>
      <c r="QYW29" s="707"/>
      <c r="QYX29" s="707"/>
      <c r="QYY29" s="707"/>
      <c r="QYZ29" s="707"/>
      <c r="QZA29" s="707"/>
      <c r="QZB29" s="707"/>
      <c r="QZC29" s="707"/>
      <c r="QZD29" s="707"/>
      <c r="QZE29" s="707"/>
      <c r="QZF29" s="707"/>
      <c r="QZG29" s="707"/>
      <c r="QZH29" s="707"/>
      <c r="QZI29" s="707"/>
      <c r="QZJ29" s="707"/>
      <c r="QZK29" s="707"/>
      <c r="QZL29" s="707"/>
      <c r="QZM29" s="707"/>
      <c r="QZN29" s="707"/>
      <c r="QZO29" s="707"/>
      <c r="QZP29" s="707"/>
      <c r="QZQ29" s="707"/>
      <c r="QZR29" s="707"/>
      <c r="QZS29" s="707"/>
      <c r="QZT29" s="707"/>
      <c r="QZU29" s="707"/>
      <c r="QZV29" s="707"/>
      <c r="QZW29" s="707"/>
      <c r="QZX29" s="707"/>
      <c r="QZY29" s="707"/>
      <c r="QZZ29" s="707"/>
      <c r="RAA29" s="707"/>
      <c r="RAB29" s="707"/>
      <c r="RAC29" s="707"/>
      <c r="RAD29" s="707"/>
      <c r="RAE29" s="707"/>
      <c r="RAF29" s="707"/>
      <c r="RAG29" s="707"/>
      <c r="RAH29" s="707"/>
      <c r="RAI29" s="707"/>
      <c r="RAJ29" s="707"/>
      <c r="RAK29" s="707"/>
      <c r="RAL29" s="707"/>
      <c r="RAM29" s="707"/>
      <c r="RAN29" s="707"/>
      <c r="RAO29" s="707"/>
      <c r="RAP29" s="707"/>
      <c r="RAQ29" s="707"/>
      <c r="RAR29" s="707"/>
      <c r="RAS29" s="707"/>
      <c r="RAT29" s="707"/>
      <c r="RAU29" s="707"/>
      <c r="RAV29" s="707"/>
      <c r="RAW29" s="707"/>
      <c r="RAX29" s="707"/>
      <c r="RAY29" s="707"/>
      <c r="RAZ29" s="707"/>
      <c r="RBA29" s="707"/>
      <c r="RBB29" s="707"/>
      <c r="RBC29" s="707"/>
      <c r="RBD29" s="707"/>
      <c r="RBE29" s="707"/>
      <c r="RBF29" s="707"/>
      <c r="RBG29" s="707"/>
      <c r="RBH29" s="707"/>
      <c r="RBI29" s="707"/>
      <c r="RBJ29" s="707"/>
      <c r="RBK29" s="707"/>
      <c r="RBL29" s="707"/>
      <c r="RBM29" s="707"/>
      <c r="RBN29" s="707"/>
      <c r="RBO29" s="707"/>
      <c r="RBP29" s="707"/>
      <c r="RBQ29" s="707"/>
      <c r="RBR29" s="707"/>
      <c r="RBS29" s="707"/>
      <c r="RBT29" s="707"/>
      <c r="RBU29" s="707"/>
      <c r="RBV29" s="707"/>
      <c r="RBW29" s="707"/>
      <c r="RBX29" s="707"/>
      <c r="RBY29" s="707"/>
      <c r="RBZ29" s="707"/>
      <c r="RCA29" s="707"/>
      <c r="RCB29" s="707"/>
      <c r="RCC29" s="707"/>
      <c r="RCD29" s="707"/>
      <c r="RCE29" s="707"/>
      <c r="RCF29" s="707"/>
      <c r="RCG29" s="707"/>
      <c r="RCH29" s="707"/>
      <c r="RCI29" s="707"/>
      <c r="RCJ29" s="707"/>
      <c r="RCK29" s="707"/>
      <c r="RCL29" s="707"/>
      <c r="RCM29" s="707"/>
      <c r="RCN29" s="707"/>
      <c r="RCO29" s="707"/>
      <c r="RCP29" s="707"/>
      <c r="RCQ29" s="707"/>
      <c r="RCR29" s="707"/>
      <c r="RCS29" s="707"/>
      <c r="RCT29" s="707"/>
      <c r="RCU29" s="707"/>
      <c r="RCV29" s="707"/>
      <c r="RCW29" s="707"/>
      <c r="RCX29" s="707"/>
      <c r="RCY29" s="707"/>
      <c r="RCZ29" s="707"/>
      <c r="RDA29" s="707"/>
      <c r="RDB29" s="707"/>
      <c r="RDC29" s="707"/>
      <c r="RDD29" s="707"/>
      <c r="RDE29" s="707"/>
      <c r="RDF29" s="707"/>
      <c r="RDG29" s="707"/>
      <c r="RDH29" s="707"/>
      <c r="RDI29" s="707"/>
      <c r="RDJ29" s="707"/>
      <c r="RDK29" s="707"/>
      <c r="RDL29" s="707"/>
      <c r="RDM29" s="707"/>
      <c r="RDN29" s="707"/>
      <c r="RDO29" s="707"/>
      <c r="RDP29" s="707"/>
      <c r="RDQ29" s="707"/>
      <c r="RDR29" s="707"/>
      <c r="RDS29" s="707"/>
      <c r="RDT29" s="707"/>
      <c r="RDU29" s="707"/>
      <c r="RDV29" s="707"/>
      <c r="RDW29" s="707"/>
      <c r="RDX29" s="707"/>
      <c r="RDY29" s="707"/>
      <c r="RDZ29" s="707"/>
      <c r="REA29" s="707"/>
      <c r="REB29" s="707"/>
      <c r="REC29" s="707"/>
      <c r="RED29" s="707"/>
      <c r="REE29" s="707"/>
      <c r="REF29" s="707"/>
      <c r="REG29" s="707"/>
      <c r="REH29" s="707"/>
      <c r="REI29" s="707"/>
      <c r="REJ29" s="707"/>
      <c r="REK29" s="707"/>
      <c r="REL29" s="707"/>
      <c r="REM29" s="707"/>
      <c r="REN29" s="707"/>
      <c r="REO29" s="707"/>
      <c r="REP29" s="707"/>
      <c r="REQ29" s="707"/>
      <c r="RER29" s="707"/>
      <c r="RES29" s="707"/>
      <c r="RET29" s="707"/>
      <c r="REU29" s="707"/>
      <c r="REV29" s="707"/>
      <c r="REW29" s="707"/>
      <c r="REX29" s="707"/>
      <c r="REY29" s="707"/>
      <c r="REZ29" s="707"/>
      <c r="RFA29" s="707"/>
      <c r="RFB29" s="707"/>
      <c r="RFC29" s="707"/>
      <c r="RFD29" s="707"/>
      <c r="RFE29" s="707"/>
      <c r="RFF29" s="707"/>
      <c r="RFG29" s="707"/>
      <c r="RFH29" s="707"/>
      <c r="RFI29" s="707"/>
      <c r="RFJ29" s="707"/>
      <c r="RFK29" s="707"/>
      <c r="RFL29" s="707"/>
      <c r="RFM29" s="707"/>
      <c r="RFN29" s="707"/>
      <c r="RFO29" s="707"/>
      <c r="RFP29" s="707"/>
      <c r="RFQ29" s="707"/>
      <c r="RFR29" s="707"/>
      <c r="RFS29" s="707"/>
      <c r="RFT29" s="707"/>
      <c r="RFU29" s="707"/>
      <c r="RFV29" s="707"/>
      <c r="RFW29" s="707"/>
      <c r="RFX29" s="707"/>
      <c r="RFY29" s="707"/>
      <c r="RFZ29" s="707"/>
      <c r="RGA29" s="707"/>
      <c r="RGB29" s="707"/>
      <c r="RGC29" s="707"/>
      <c r="RGD29" s="707"/>
      <c r="RGE29" s="707"/>
      <c r="RGF29" s="707"/>
      <c r="RGG29" s="707"/>
      <c r="RGH29" s="707"/>
      <c r="RGI29" s="707"/>
      <c r="RGJ29" s="707"/>
      <c r="RGK29" s="707"/>
      <c r="RGL29" s="707"/>
      <c r="RGM29" s="707"/>
      <c r="RGN29" s="707"/>
      <c r="RGO29" s="707"/>
      <c r="RGP29" s="707"/>
      <c r="RGQ29" s="707"/>
      <c r="RGR29" s="707"/>
      <c r="RGS29" s="707"/>
      <c r="RGT29" s="707"/>
      <c r="RGU29" s="707"/>
      <c r="RGV29" s="707"/>
      <c r="RGW29" s="707"/>
      <c r="RGX29" s="707"/>
      <c r="RGY29" s="707"/>
      <c r="RGZ29" s="707"/>
      <c r="RHA29" s="707"/>
      <c r="RHB29" s="707"/>
      <c r="RHC29" s="707"/>
      <c r="RHD29" s="707"/>
      <c r="RHE29" s="707"/>
      <c r="RHF29" s="707"/>
      <c r="RHG29" s="707"/>
      <c r="RHH29" s="707"/>
      <c r="RHI29" s="707"/>
      <c r="RHJ29" s="707"/>
      <c r="RHK29" s="707"/>
      <c r="RHL29" s="707"/>
      <c r="RHM29" s="707"/>
      <c r="RHN29" s="707"/>
      <c r="RHO29" s="707"/>
      <c r="RHP29" s="707"/>
      <c r="RHQ29" s="707"/>
      <c r="RHR29" s="707"/>
      <c r="RHS29" s="707"/>
      <c r="RHT29" s="707"/>
      <c r="RHU29" s="707"/>
      <c r="RHV29" s="707"/>
      <c r="RHW29" s="707"/>
      <c r="RHX29" s="707"/>
      <c r="RHY29" s="707"/>
      <c r="RHZ29" s="707"/>
      <c r="RIA29" s="707"/>
      <c r="RIB29" s="707"/>
      <c r="RIC29" s="707"/>
      <c r="RID29" s="707"/>
      <c r="RIE29" s="707"/>
      <c r="RIF29" s="707"/>
      <c r="RIG29" s="707"/>
      <c r="RIH29" s="707"/>
      <c r="RII29" s="707"/>
      <c r="RIJ29" s="707"/>
      <c r="RIK29" s="707"/>
      <c r="RIL29" s="707"/>
      <c r="RIM29" s="707"/>
      <c r="RIN29" s="707"/>
      <c r="RIO29" s="707"/>
      <c r="RIP29" s="707"/>
      <c r="RIQ29" s="707"/>
      <c r="RIR29" s="707"/>
      <c r="RIS29" s="707"/>
      <c r="RIT29" s="707"/>
      <c r="RIU29" s="707"/>
      <c r="RIV29" s="707"/>
      <c r="RIW29" s="707"/>
      <c r="RIX29" s="707"/>
      <c r="RIY29" s="707"/>
      <c r="RIZ29" s="707"/>
      <c r="RJA29" s="707"/>
      <c r="RJB29" s="707"/>
      <c r="RJC29" s="707"/>
      <c r="RJD29" s="707"/>
      <c r="RJE29" s="707"/>
      <c r="RJF29" s="707"/>
      <c r="RJG29" s="707"/>
      <c r="RJH29" s="707"/>
      <c r="RJI29" s="707"/>
      <c r="RJJ29" s="707"/>
      <c r="RJK29" s="707"/>
      <c r="RJL29" s="707"/>
      <c r="RJM29" s="707"/>
      <c r="RJN29" s="707"/>
      <c r="RJO29" s="707"/>
      <c r="RJP29" s="707"/>
      <c r="RJQ29" s="707"/>
      <c r="RJR29" s="707"/>
      <c r="RJS29" s="707"/>
      <c r="RJT29" s="707"/>
      <c r="RJU29" s="707"/>
      <c r="RJV29" s="707"/>
      <c r="RJW29" s="707"/>
      <c r="RJX29" s="707"/>
      <c r="RJY29" s="707"/>
      <c r="RJZ29" s="707"/>
      <c r="RKA29" s="707"/>
      <c r="RKB29" s="707"/>
      <c r="RKC29" s="707"/>
      <c r="RKD29" s="707"/>
      <c r="RKE29" s="707"/>
      <c r="RKF29" s="707"/>
      <c r="RKG29" s="707"/>
      <c r="RKH29" s="707"/>
      <c r="RKI29" s="707"/>
      <c r="RKJ29" s="707"/>
      <c r="RKK29" s="707"/>
      <c r="RKL29" s="707"/>
      <c r="RKM29" s="707"/>
      <c r="RKN29" s="707"/>
      <c r="RKO29" s="707"/>
      <c r="RKP29" s="707"/>
      <c r="RKQ29" s="707"/>
      <c r="RKR29" s="707"/>
      <c r="RKS29" s="707"/>
      <c r="RKT29" s="707"/>
      <c r="RKU29" s="707"/>
      <c r="RKV29" s="707"/>
      <c r="RKW29" s="707"/>
      <c r="RKX29" s="707"/>
      <c r="RKY29" s="707"/>
      <c r="RKZ29" s="707"/>
      <c r="RLA29" s="707"/>
      <c r="RLB29" s="707"/>
      <c r="RLC29" s="707"/>
      <c r="RLD29" s="707"/>
      <c r="RLE29" s="707"/>
      <c r="RLF29" s="707"/>
      <c r="RLG29" s="707"/>
      <c r="RLH29" s="707"/>
      <c r="RLI29" s="707"/>
      <c r="RLJ29" s="707"/>
      <c r="RLK29" s="707"/>
      <c r="RLL29" s="707"/>
      <c r="RLM29" s="707"/>
      <c r="RLN29" s="707"/>
      <c r="RLO29" s="707"/>
      <c r="RLP29" s="707"/>
      <c r="RLQ29" s="707"/>
      <c r="RLR29" s="707"/>
      <c r="RLS29" s="707"/>
      <c r="RLT29" s="707"/>
      <c r="RLU29" s="707"/>
      <c r="RLV29" s="707"/>
      <c r="RLW29" s="707"/>
      <c r="RLX29" s="707"/>
      <c r="RLY29" s="707"/>
      <c r="RLZ29" s="707"/>
      <c r="RMA29" s="707"/>
      <c r="RMB29" s="707"/>
      <c r="RMC29" s="707"/>
      <c r="RMD29" s="707"/>
      <c r="RME29" s="707"/>
      <c r="RMF29" s="707"/>
      <c r="RMG29" s="707"/>
      <c r="RMH29" s="707"/>
      <c r="RMI29" s="707"/>
      <c r="RMJ29" s="707"/>
      <c r="RMK29" s="707"/>
      <c r="RML29" s="707"/>
      <c r="RMM29" s="707"/>
      <c r="RMN29" s="707"/>
      <c r="RMO29" s="707"/>
      <c r="RMP29" s="707"/>
      <c r="RMQ29" s="707"/>
      <c r="RMR29" s="707"/>
      <c r="RMS29" s="707"/>
      <c r="RMT29" s="707"/>
      <c r="RMU29" s="707"/>
      <c r="RMV29" s="707"/>
      <c r="RMW29" s="707"/>
      <c r="RMX29" s="707"/>
      <c r="RMY29" s="707"/>
      <c r="RMZ29" s="707"/>
      <c r="RNA29" s="707"/>
      <c r="RNB29" s="707"/>
      <c r="RNC29" s="707"/>
      <c r="RND29" s="707"/>
      <c r="RNE29" s="707"/>
      <c r="RNF29" s="707"/>
      <c r="RNG29" s="707"/>
      <c r="RNH29" s="707"/>
      <c r="RNI29" s="707"/>
      <c r="RNJ29" s="707"/>
      <c r="RNK29" s="707"/>
      <c r="RNL29" s="707"/>
      <c r="RNM29" s="707"/>
      <c r="RNN29" s="707"/>
      <c r="RNO29" s="707"/>
      <c r="RNP29" s="707"/>
      <c r="RNQ29" s="707"/>
      <c r="RNR29" s="707"/>
      <c r="RNS29" s="707"/>
      <c r="RNT29" s="707"/>
      <c r="RNU29" s="707"/>
      <c r="RNV29" s="707"/>
      <c r="RNW29" s="707"/>
      <c r="RNX29" s="707"/>
      <c r="RNY29" s="707"/>
      <c r="RNZ29" s="707"/>
      <c r="ROA29" s="707"/>
      <c r="ROB29" s="707"/>
      <c r="ROC29" s="707"/>
      <c r="ROD29" s="707"/>
      <c r="ROE29" s="707"/>
      <c r="ROF29" s="707"/>
      <c r="ROG29" s="707"/>
      <c r="ROH29" s="707"/>
      <c r="ROI29" s="707"/>
      <c r="ROJ29" s="707"/>
      <c r="ROK29" s="707"/>
      <c r="ROL29" s="707"/>
      <c r="ROM29" s="707"/>
      <c r="RON29" s="707"/>
      <c r="ROO29" s="707"/>
      <c r="ROP29" s="707"/>
      <c r="ROQ29" s="707"/>
      <c r="ROR29" s="707"/>
      <c r="ROS29" s="707"/>
      <c r="ROT29" s="707"/>
      <c r="ROU29" s="707"/>
      <c r="ROV29" s="707"/>
      <c r="ROW29" s="707"/>
      <c r="ROX29" s="707"/>
      <c r="ROY29" s="707"/>
      <c r="ROZ29" s="707"/>
      <c r="RPA29" s="707"/>
      <c r="RPB29" s="707"/>
      <c r="RPC29" s="707"/>
      <c r="RPD29" s="707"/>
      <c r="RPE29" s="707"/>
      <c r="RPF29" s="707"/>
      <c r="RPG29" s="707"/>
      <c r="RPH29" s="707"/>
      <c r="RPI29" s="707"/>
      <c r="RPJ29" s="707"/>
      <c r="RPK29" s="707"/>
      <c r="RPL29" s="707"/>
      <c r="RPM29" s="707"/>
      <c r="RPN29" s="707"/>
      <c r="RPO29" s="707"/>
      <c r="RPP29" s="707"/>
      <c r="RPQ29" s="707"/>
      <c r="RPR29" s="707"/>
      <c r="RPS29" s="707"/>
      <c r="RPT29" s="707"/>
      <c r="RPU29" s="707"/>
      <c r="RPV29" s="707"/>
      <c r="RPW29" s="707"/>
      <c r="RPX29" s="707"/>
      <c r="RPY29" s="707"/>
      <c r="RPZ29" s="707"/>
      <c r="RQA29" s="707"/>
      <c r="RQB29" s="707"/>
      <c r="RQC29" s="707"/>
      <c r="RQD29" s="707"/>
      <c r="RQE29" s="707"/>
      <c r="RQF29" s="707"/>
      <c r="RQG29" s="707"/>
      <c r="RQH29" s="707"/>
      <c r="RQI29" s="707"/>
      <c r="RQJ29" s="707"/>
      <c r="RQK29" s="707"/>
      <c r="RQL29" s="707"/>
      <c r="RQM29" s="707"/>
      <c r="RQN29" s="707"/>
      <c r="RQO29" s="707"/>
      <c r="RQP29" s="707"/>
      <c r="RQQ29" s="707"/>
      <c r="RQR29" s="707"/>
      <c r="RQS29" s="707"/>
      <c r="RQT29" s="707"/>
      <c r="RQU29" s="707"/>
      <c r="RQV29" s="707"/>
      <c r="RQW29" s="707"/>
      <c r="RQX29" s="707"/>
      <c r="RQY29" s="707"/>
      <c r="RQZ29" s="707"/>
      <c r="RRA29" s="707"/>
      <c r="RRB29" s="707"/>
      <c r="RRC29" s="707"/>
      <c r="RRD29" s="707"/>
      <c r="RRE29" s="707"/>
      <c r="RRF29" s="707"/>
      <c r="RRG29" s="707"/>
      <c r="RRH29" s="707"/>
      <c r="RRI29" s="707"/>
      <c r="RRJ29" s="707"/>
      <c r="RRK29" s="707"/>
      <c r="RRL29" s="707"/>
      <c r="RRM29" s="707"/>
      <c r="RRN29" s="707"/>
      <c r="RRO29" s="707"/>
      <c r="RRP29" s="707"/>
      <c r="RRQ29" s="707"/>
      <c r="RRR29" s="707"/>
      <c r="RRS29" s="707"/>
      <c r="RRT29" s="707"/>
      <c r="RRU29" s="707"/>
      <c r="RRV29" s="707"/>
      <c r="RRW29" s="707"/>
      <c r="RRX29" s="707"/>
      <c r="RRY29" s="707"/>
      <c r="RRZ29" s="707"/>
      <c r="RSA29" s="707"/>
      <c r="RSB29" s="707"/>
      <c r="RSC29" s="707"/>
      <c r="RSD29" s="707"/>
      <c r="RSE29" s="707"/>
      <c r="RSF29" s="707"/>
      <c r="RSG29" s="707"/>
      <c r="RSH29" s="707"/>
      <c r="RSI29" s="707"/>
      <c r="RSJ29" s="707"/>
      <c r="RSK29" s="707"/>
      <c r="RSL29" s="707"/>
      <c r="RSM29" s="707"/>
      <c r="RSN29" s="707"/>
      <c r="RSO29" s="707"/>
      <c r="RSP29" s="707"/>
      <c r="RSQ29" s="707"/>
      <c r="RSR29" s="707"/>
      <c r="RSS29" s="707"/>
      <c r="RST29" s="707"/>
      <c r="RSU29" s="707"/>
      <c r="RSV29" s="707"/>
      <c r="RSW29" s="707"/>
      <c r="RSX29" s="707"/>
      <c r="RSY29" s="707"/>
      <c r="RSZ29" s="707"/>
      <c r="RTA29" s="707"/>
      <c r="RTB29" s="707"/>
      <c r="RTC29" s="707"/>
      <c r="RTD29" s="707"/>
      <c r="RTE29" s="707"/>
      <c r="RTF29" s="707"/>
      <c r="RTG29" s="707"/>
      <c r="RTH29" s="707"/>
      <c r="RTI29" s="707"/>
      <c r="RTJ29" s="707"/>
      <c r="RTK29" s="707"/>
      <c r="RTL29" s="707"/>
      <c r="RTM29" s="707"/>
      <c r="RTN29" s="707"/>
      <c r="RTO29" s="707"/>
      <c r="RTP29" s="707"/>
      <c r="RTQ29" s="707"/>
      <c r="RTR29" s="707"/>
      <c r="RTS29" s="707"/>
      <c r="RTT29" s="707"/>
      <c r="RTU29" s="707"/>
      <c r="RTV29" s="707"/>
      <c r="RTW29" s="707"/>
      <c r="RTX29" s="707"/>
      <c r="RTY29" s="707"/>
      <c r="RTZ29" s="707"/>
      <c r="RUA29" s="707"/>
      <c r="RUB29" s="707"/>
      <c r="RUC29" s="707"/>
      <c r="RUD29" s="707"/>
      <c r="RUE29" s="707"/>
      <c r="RUF29" s="707"/>
      <c r="RUG29" s="707"/>
      <c r="RUH29" s="707"/>
      <c r="RUI29" s="707"/>
      <c r="RUJ29" s="707"/>
      <c r="RUK29" s="707"/>
      <c r="RUL29" s="707"/>
      <c r="RUM29" s="707"/>
      <c r="RUN29" s="707"/>
      <c r="RUO29" s="707"/>
      <c r="RUP29" s="707"/>
      <c r="RUQ29" s="707"/>
      <c r="RUR29" s="707"/>
      <c r="RUS29" s="707"/>
      <c r="RUT29" s="707"/>
      <c r="RUU29" s="707"/>
      <c r="RUV29" s="707"/>
      <c r="RUW29" s="707"/>
      <c r="RUX29" s="707"/>
      <c r="RUY29" s="707"/>
      <c r="RUZ29" s="707"/>
      <c r="RVA29" s="707"/>
      <c r="RVB29" s="707"/>
      <c r="RVC29" s="707"/>
      <c r="RVD29" s="707"/>
      <c r="RVE29" s="707"/>
      <c r="RVF29" s="707"/>
      <c r="RVG29" s="707"/>
      <c r="RVH29" s="707"/>
      <c r="RVI29" s="707"/>
      <c r="RVJ29" s="707"/>
      <c r="RVK29" s="707"/>
      <c r="RVL29" s="707"/>
      <c r="RVM29" s="707"/>
      <c r="RVN29" s="707"/>
      <c r="RVO29" s="707"/>
      <c r="RVP29" s="707"/>
      <c r="RVQ29" s="707"/>
      <c r="RVR29" s="707"/>
      <c r="RVS29" s="707"/>
      <c r="RVT29" s="707"/>
      <c r="RVU29" s="707"/>
      <c r="RVV29" s="707"/>
      <c r="RVW29" s="707"/>
      <c r="RVX29" s="707"/>
      <c r="RVY29" s="707"/>
      <c r="RVZ29" s="707"/>
      <c r="RWA29" s="707"/>
      <c r="RWB29" s="707"/>
      <c r="RWC29" s="707"/>
      <c r="RWD29" s="707"/>
      <c r="RWE29" s="707"/>
      <c r="RWF29" s="707"/>
      <c r="RWG29" s="707"/>
      <c r="RWH29" s="707"/>
      <c r="RWI29" s="707"/>
      <c r="RWJ29" s="707"/>
      <c r="RWK29" s="707"/>
      <c r="RWL29" s="707"/>
      <c r="RWM29" s="707"/>
      <c r="RWN29" s="707"/>
      <c r="RWO29" s="707"/>
      <c r="RWP29" s="707"/>
      <c r="RWQ29" s="707"/>
      <c r="RWR29" s="707"/>
      <c r="RWS29" s="707"/>
      <c r="RWT29" s="707"/>
      <c r="RWU29" s="707"/>
      <c r="RWV29" s="707"/>
      <c r="RWW29" s="707"/>
      <c r="RWX29" s="707"/>
      <c r="RWY29" s="707"/>
      <c r="RWZ29" s="707"/>
      <c r="RXA29" s="707"/>
      <c r="RXB29" s="707"/>
      <c r="RXC29" s="707"/>
      <c r="RXD29" s="707"/>
      <c r="RXE29" s="707"/>
      <c r="RXF29" s="707"/>
      <c r="RXG29" s="707"/>
      <c r="RXH29" s="707"/>
      <c r="RXI29" s="707"/>
      <c r="RXJ29" s="707"/>
      <c r="RXK29" s="707"/>
      <c r="RXL29" s="707"/>
      <c r="RXM29" s="707"/>
      <c r="RXN29" s="707"/>
      <c r="RXO29" s="707"/>
      <c r="RXP29" s="707"/>
      <c r="RXQ29" s="707"/>
      <c r="RXR29" s="707"/>
      <c r="RXS29" s="707"/>
      <c r="RXT29" s="707"/>
      <c r="RXU29" s="707"/>
      <c r="RXV29" s="707"/>
      <c r="RXW29" s="707"/>
      <c r="RXX29" s="707"/>
      <c r="RXY29" s="707"/>
      <c r="RXZ29" s="707"/>
      <c r="RYA29" s="707"/>
      <c r="RYB29" s="707"/>
      <c r="RYC29" s="707"/>
      <c r="RYD29" s="707"/>
      <c r="RYE29" s="707"/>
      <c r="RYF29" s="707"/>
      <c r="RYG29" s="707"/>
      <c r="RYH29" s="707"/>
      <c r="RYI29" s="707"/>
      <c r="RYJ29" s="707"/>
      <c r="RYK29" s="707"/>
      <c r="RYL29" s="707"/>
      <c r="RYM29" s="707"/>
      <c r="RYN29" s="707"/>
      <c r="RYO29" s="707"/>
      <c r="RYP29" s="707"/>
      <c r="RYQ29" s="707"/>
      <c r="RYR29" s="707"/>
      <c r="RYS29" s="707"/>
      <c r="RYT29" s="707"/>
      <c r="RYU29" s="707"/>
      <c r="RYV29" s="707"/>
      <c r="RYW29" s="707"/>
      <c r="RYX29" s="707"/>
      <c r="RYY29" s="707"/>
      <c r="RYZ29" s="707"/>
      <c r="RZA29" s="707"/>
      <c r="RZB29" s="707"/>
      <c r="RZC29" s="707"/>
      <c r="RZD29" s="707"/>
      <c r="RZE29" s="707"/>
      <c r="RZF29" s="707"/>
      <c r="RZG29" s="707"/>
      <c r="RZH29" s="707"/>
      <c r="RZI29" s="707"/>
      <c r="RZJ29" s="707"/>
      <c r="RZK29" s="707"/>
      <c r="RZL29" s="707"/>
      <c r="RZM29" s="707"/>
      <c r="RZN29" s="707"/>
      <c r="RZO29" s="707"/>
      <c r="RZP29" s="707"/>
      <c r="RZQ29" s="707"/>
      <c r="RZR29" s="707"/>
      <c r="RZS29" s="707"/>
      <c r="RZT29" s="707"/>
      <c r="RZU29" s="707"/>
      <c r="RZV29" s="707"/>
      <c r="RZW29" s="707"/>
      <c r="RZX29" s="707"/>
      <c r="RZY29" s="707"/>
      <c r="RZZ29" s="707"/>
      <c r="SAA29" s="707"/>
      <c r="SAB29" s="707"/>
      <c r="SAC29" s="707"/>
      <c r="SAD29" s="707"/>
      <c r="SAE29" s="707"/>
      <c r="SAF29" s="707"/>
      <c r="SAG29" s="707"/>
      <c r="SAH29" s="707"/>
      <c r="SAI29" s="707"/>
      <c r="SAJ29" s="707"/>
      <c r="SAK29" s="707"/>
      <c r="SAL29" s="707"/>
      <c r="SAM29" s="707"/>
      <c r="SAN29" s="707"/>
      <c r="SAO29" s="707"/>
      <c r="SAP29" s="707"/>
      <c r="SAQ29" s="707"/>
      <c r="SAR29" s="707"/>
      <c r="SAS29" s="707"/>
      <c r="SAT29" s="707"/>
      <c r="SAU29" s="707"/>
      <c r="SAV29" s="707"/>
      <c r="SAW29" s="707"/>
      <c r="SAX29" s="707"/>
      <c r="SAY29" s="707"/>
      <c r="SAZ29" s="707"/>
      <c r="SBA29" s="707"/>
      <c r="SBB29" s="707"/>
      <c r="SBC29" s="707"/>
      <c r="SBD29" s="707"/>
      <c r="SBE29" s="707"/>
      <c r="SBF29" s="707"/>
      <c r="SBG29" s="707"/>
      <c r="SBH29" s="707"/>
      <c r="SBI29" s="707"/>
      <c r="SBJ29" s="707"/>
      <c r="SBK29" s="707"/>
      <c r="SBL29" s="707"/>
      <c r="SBM29" s="707"/>
      <c r="SBN29" s="707"/>
      <c r="SBO29" s="707"/>
      <c r="SBP29" s="707"/>
      <c r="SBQ29" s="707"/>
      <c r="SBR29" s="707"/>
      <c r="SBS29" s="707"/>
      <c r="SBT29" s="707"/>
      <c r="SBU29" s="707"/>
      <c r="SBV29" s="707"/>
      <c r="SBW29" s="707"/>
      <c r="SBX29" s="707"/>
      <c r="SBY29" s="707"/>
      <c r="SBZ29" s="707"/>
      <c r="SCA29" s="707"/>
      <c r="SCB29" s="707"/>
      <c r="SCC29" s="707"/>
      <c r="SCD29" s="707"/>
      <c r="SCE29" s="707"/>
      <c r="SCF29" s="707"/>
      <c r="SCG29" s="707"/>
      <c r="SCH29" s="707"/>
      <c r="SCI29" s="707"/>
      <c r="SCJ29" s="707"/>
      <c r="SCK29" s="707"/>
      <c r="SCL29" s="707"/>
      <c r="SCM29" s="707"/>
      <c r="SCN29" s="707"/>
      <c r="SCO29" s="707"/>
      <c r="SCP29" s="707"/>
      <c r="SCQ29" s="707"/>
      <c r="SCR29" s="707"/>
      <c r="SCS29" s="707"/>
      <c r="SCT29" s="707"/>
      <c r="SCU29" s="707"/>
      <c r="SCV29" s="707"/>
      <c r="SCW29" s="707"/>
      <c r="SCX29" s="707"/>
      <c r="SCY29" s="707"/>
      <c r="SCZ29" s="707"/>
      <c r="SDA29" s="707"/>
      <c r="SDB29" s="707"/>
      <c r="SDC29" s="707"/>
      <c r="SDD29" s="707"/>
      <c r="SDE29" s="707"/>
      <c r="SDF29" s="707"/>
      <c r="SDG29" s="707"/>
      <c r="SDH29" s="707"/>
      <c r="SDI29" s="707"/>
      <c r="SDJ29" s="707"/>
      <c r="SDK29" s="707"/>
      <c r="SDL29" s="707"/>
      <c r="SDM29" s="707"/>
      <c r="SDN29" s="707"/>
      <c r="SDO29" s="707"/>
      <c r="SDP29" s="707"/>
      <c r="SDQ29" s="707"/>
      <c r="SDR29" s="707"/>
      <c r="SDS29" s="707"/>
      <c r="SDT29" s="707"/>
      <c r="SDU29" s="707"/>
      <c r="SDV29" s="707"/>
      <c r="SDW29" s="707"/>
      <c r="SDX29" s="707"/>
      <c r="SDY29" s="707"/>
      <c r="SDZ29" s="707"/>
      <c r="SEA29" s="707"/>
      <c r="SEB29" s="707"/>
      <c r="SEC29" s="707"/>
      <c r="SED29" s="707"/>
      <c r="SEE29" s="707"/>
      <c r="SEF29" s="707"/>
      <c r="SEG29" s="707"/>
      <c r="SEH29" s="707"/>
      <c r="SEI29" s="707"/>
      <c r="SEJ29" s="707"/>
      <c r="SEK29" s="707"/>
      <c r="SEL29" s="707"/>
      <c r="SEM29" s="707"/>
      <c r="SEN29" s="707"/>
      <c r="SEO29" s="707"/>
      <c r="SEP29" s="707"/>
      <c r="SEQ29" s="707"/>
      <c r="SER29" s="707"/>
      <c r="SES29" s="707"/>
      <c r="SET29" s="707"/>
      <c r="SEU29" s="707"/>
      <c r="SEV29" s="707"/>
      <c r="SEW29" s="707"/>
      <c r="SEX29" s="707"/>
      <c r="SEY29" s="707"/>
      <c r="SEZ29" s="707"/>
      <c r="SFA29" s="707"/>
      <c r="SFB29" s="707"/>
      <c r="SFC29" s="707"/>
      <c r="SFD29" s="707"/>
      <c r="SFE29" s="707"/>
      <c r="SFF29" s="707"/>
      <c r="SFG29" s="707"/>
      <c r="SFH29" s="707"/>
      <c r="SFI29" s="707"/>
      <c r="SFJ29" s="707"/>
      <c r="SFK29" s="707"/>
      <c r="SFL29" s="707"/>
      <c r="SFM29" s="707"/>
      <c r="SFN29" s="707"/>
      <c r="SFO29" s="707"/>
      <c r="SFP29" s="707"/>
      <c r="SFQ29" s="707"/>
      <c r="SFR29" s="707"/>
      <c r="SFS29" s="707"/>
      <c r="SFT29" s="707"/>
      <c r="SFU29" s="707"/>
      <c r="SFV29" s="707"/>
      <c r="SFW29" s="707"/>
      <c r="SFX29" s="707"/>
      <c r="SFY29" s="707"/>
      <c r="SFZ29" s="707"/>
      <c r="SGA29" s="707"/>
      <c r="SGB29" s="707"/>
      <c r="SGC29" s="707"/>
      <c r="SGD29" s="707"/>
      <c r="SGE29" s="707"/>
      <c r="SGF29" s="707"/>
      <c r="SGG29" s="707"/>
      <c r="SGH29" s="707"/>
      <c r="SGI29" s="707"/>
      <c r="SGJ29" s="707"/>
      <c r="SGK29" s="707"/>
      <c r="SGL29" s="707"/>
      <c r="SGM29" s="707"/>
      <c r="SGN29" s="707"/>
      <c r="SGO29" s="707"/>
      <c r="SGP29" s="707"/>
      <c r="SGQ29" s="707"/>
      <c r="SGR29" s="707"/>
      <c r="SGS29" s="707"/>
      <c r="SGT29" s="707"/>
      <c r="SGU29" s="707"/>
      <c r="SGV29" s="707"/>
      <c r="SGW29" s="707"/>
      <c r="SGX29" s="707"/>
      <c r="SGY29" s="707"/>
      <c r="SGZ29" s="707"/>
      <c r="SHA29" s="707"/>
      <c r="SHB29" s="707"/>
      <c r="SHC29" s="707"/>
      <c r="SHD29" s="707"/>
      <c r="SHE29" s="707"/>
      <c r="SHF29" s="707"/>
      <c r="SHG29" s="707"/>
      <c r="SHH29" s="707"/>
      <c r="SHI29" s="707"/>
      <c r="SHJ29" s="707"/>
      <c r="SHK29" s="707"/>
      <c r="SHL29" s="707"/>
      <c r="SHM29" s="707"/>
      <c r="SHN29" s="707"/>
      <c r="SHO29" s="707"/>
      <c r="SHP29" s="707"/>
      <c r="SHQ29" s="707"/>
      <c r="SHR29" s="707"/>
      <c r="SHS29" s="707"/>
      <c r="SHT29" s="707"/>
      <c r="SHU29" s="707"/>
      <c r="SHV29" s="707"/>
      <c r="SHW29" s="707"/>
      <c r="SHX29" s="707"/>
      <c r="SHY29" s="707"/>
      <c r="SHZ29" s="707"/>
      <c r="SIA29" s="707"/>
      <c r="SIB29" s="707"/>
      <c r="SIC29" s="707"/>
      <c r="SID29" s="707"/>
      <c r="SIE29" s="707"/>
      <c r="SIF29" s="707"/>
      <c r="SIG29" s="707"/>
      <c r="SIH29" s="707"/>
      <c r="SII29" s="707"/>
      <c r="SIJ29" s="707"/>
      <c r="SIK29" s="707"/>
      <c r="SIL29" s="707"/>
      <c r="SIM29" s="707"/>
      <c r="SIN29" s="707"/>
      <c r="SIO29" s="707"/>
      <c r="SIP29" s="707"/>
      <c r="SIQ29" s="707"/>
      <c r="SIR29" s="707"/>
      <c r="SIS29" s="707"/>
      <c r="SIT29" s="707"/>
      <c r="SIU29" s="707"/>
      <c r="SIV29" s="707"/>
      <c r="SIW29" s="707"/>
      <c r="SIX29" s="707"/>
      <c r="SIY29" s="707"/>
      <c r="SIZ29" s="707"/>
      <c r="SJA29" s="707"/>
      <c r="SJB29" s="707"/>
      <c r="SJC29" s="707"/>
      <c r="SJD29" s="707"/>
      <c r="SJE29" s="707"/>
      <c r="SJF29" s="707"/>
      <c r="SJG29" s="707"/>
      <c r="SJH29" s="707"/>
      <c r="SJI29" s="707"/>
      <c r="SJJ29" s="707"/>
      <c r="SJK29" s="707"/>
      <c r="SJL29" s="707"/>
      <c r="SJM29" s="707"/>
      <c r="SJN29" s="707"/>
      <c r="SJO29" s="707"/>
      <c r="SJP29" s="707"/>
      <c r="SJQ29" s="707"/>
      <c r="SJR29" s="707"/>
      <c r="SJS29" s="707"/>
      <c r="SJT29" s="707"/>
      <c r="SJU29" s="707"/>
      <c r="SJV29" s="707"/>
      <c r="SJW29" s="707"/>
      <c r="SJX29" s="707"/>
      <c r="SJY29" s="707"/>
      <c r="SJZ29" s="707"/>
      <c r="SKA29" s="707"/>
      <c r="SKB29" s="707"/>
      <c r="SKC29" s="707"/>
      <c r="SKD29" s="707"/>
      <c r="SKE29" s="707"/>
      <c r="SKF29" s="707"/>
      <c r="SKG29" s="707"/>
      <c r="SKH29" s="707"/>
      <c r="SKI29" s="707"/>
      <c r="SKJ29" s="707"/>
      <c r="SKK29" s="707"/>
      <c r="SKL29" s="707"/>
      <c r="SKM29" s="707"/>
      <c r="SKN29" s="707"/>
      <c r="SKO29" s="707"/>
      <c r="SKP29" s="707"/>
      <c r="SKQ29" s="707"/>
      <c r="SKR29" s="707"/>
      <c r="SKS29" s="707"/>
      <c r="SKT29" s="707"/>
      <c r="SKU29" s="707"/>
      <c r="SKV29" s="707"/>
      <c r="SKW29" s="707"/>
      <c r="SKX29" s="707"/>
      <c r="SKY29" s="707"/>
      <c r="SKZ29" s="707"/>
      <c r="SLA29" s="707"/>
      <c r="SLB29" s="707"/>
      <c r="SLC29" s="707"/>
      <c r="SLD29" s="707"/>
      <c r="SLE29" s="707"/>
      <c r="SLF29" s="707"/>
      <c r="SLG29" s="707"/>
      <c r="SLH29" s="707"/>
      <c r="SLI29" s="707"/>
      <c r="SLJ29" s="707"/>
      <c r="SLK29" s="707"/>
      <c r="SLL29" s="707"/>
      <c r="SLM29" s="707"/>
      <c r="SLN29" s="707"/>
      <c r="SLO29" s="707"/>
      <c r="SLP29" s="707"/>
      <c r="SLQ29" s="707"/>
      <c r="SLR29" s="707"/>
      <c r="SLS29" s="707"/>
      <c r="SLT29" s="707"/>
      <c r="SLU29" s="707"/>
      <c r="SLV29" s="707"/>
      <c r="SLW29" s="707"/>
      <c r="SLX29" s="707"/>
      <c r="SLY29" s="707"/>
      <c r="SLZ29" s="707"/>
      <c r="SMA29" s="707"/>
      <c r="SMB29" s="707"/>
      <c r="SMC29" s="707"/>
      <c r="SMD29" s="707"/>
      <c r="SME29" s="707"/>
      <c r="SMF29" s="707"/>
      <c r="SMG29" s="707"/>
      <c r="SMH29" s="707"/>
      <c r="SMI29" s="707"/>
      <c r="SMJ29" s="707"/>
      <c r="SMK29" s="707"/>
      <c r="SML29" s="707"/>
      <c r="SMM29" s="707"/>
      <c r="SMN29" s="707"/>
      <c r="SMO29" s="707"/>
      <c r="SMP29" s="707"/>
      <c r="SMQ29" s="707"/>
      <c r="SMR29" s="707"/>
      <c r="SMS29" s="707"/>
      <c r="SMT29" s="707"/>
      <c r="SMU29" s="707"/>
      <c r="SMV29" s="707"/>
      <c r="SMW29" s="707"/>
      <c r="SMX29" s="707"/>
      <c r="SMY29" s="707"/>
      <c r="SMZ29" s="707"/>
      <c r="SNA29" s="707"/>
      <c r="SNB29" s="707"/>
      <c r="SNC29" s="707"/>
      <c r="SND29" s="707"/>
      <c r="SNE29" s="707"/>
      <c r="SNF29" s="707"/>
      <c r="SNG29" s="707"/>
      <c r="SNH29" s="707"/>
      <c r="SNI29" s="707"/>
      <c r="SNJ29" s="707"/>
      <c r="SNK29" s="707"/>
      <c r="SNL29" s="707"/>
      <c r="SNM29" s="707"/>
      <c r="SNN29" s="707"/>
      <c r="SNO29" s="707"/>
      <c r="SNP29" s="707"/>
      <c r="SNQ29" s="707"/>
      <c r="SNR29" s="707"/>
      <c r="SNS29" s="707"/>
      <c r="SNT29" s="707"/>
      <c r="SNU29" s="707"/>
      <c r="SNV29" s="707"/>
      <c r="SNW29" s="707"/>
      <c r="SNX29" s="707"/>
      <c r="SNY29" s="707"/>
      <c r="SNZ29" s="707"/>
      <c r="SOA29" s="707"/>
      <c r="SOB29" s="707"/>
      <c r="SOC29" s="707"/>
      <c r="SOD29" s="707"/>
      <c r="SOE29" s="707"/>
      <c r="SOF29" s="707"/>
      <c r="SOG29" s="707"/>
      <c r="SOH29" s="707"/>
      <c r="SOI29" s="707"/>
      <c r="SOJ29" s="707"/>
      <c r="SOK29" s="707"/>
      <c r="SOL29" s="707"/>
      <c r="SOM29" s="707"/>
      <c r="SON29" s="707"/>
      <c r="SOO29" s="707"/>
      <c r="SOP29" s="707"/>
      <c r="SOQ29" s="707"/>
      <c r="SOR29" s="707"/>
      <c r="SOS29" s="707"/>
      <c r="SOT29" s="707"/>
      <c r="SOU29" s="707"/>
      <c r="SOV29" s="707"/>
      <c r="SOW29" s="707"/>
      <c r="SOX29" s="707"/>
      <c r="SOY29" s="707"/>
      <c r="SOZ29" s="707"/>
      <c r="SPA29" s="707"/>
      <c r="SPB29" s="707"/>
      <c r="SPC29" s="707"/>
      <c r="SPD29" s="707"/>
      <c r="SPE29" s="707"/>
      <c r="SPF29" s="707"/>
      <c r="SPG29" s="707"/>
      <c r="SPH29" s="707"/>
      <c r="SPI29" s="707"/>
      <c r="SPJ29" s="707"/>
      <c r="SPK29" s="707"/>
      <c r="SPL29" s="707"/>
      <c r="SPM29" s="707"/>
      <c r="SPN29" s="707"/>
      <c r="SPO29" s="707"/>
      <c r="SPP29" s="707"/>
      <c r="SPQ29" s="707"/>
      <c r="SPR29" s="707"/>
      <c r="SPS29" s="707"/>
      <c r="SPT29" s="707"/>
      <c r="SPU29" s="707"/>
      <c r="SPV29" s="707"/>
      <c r="SPW29" s="707"/>
      <c r="SPX29" s="707"/>
      <c r="SPY29" s="707"/>
      <c r="SPZ29" s="707"/>
      <c r="SQA29" s="707"/>
      <c r="SQB29" s="707"/>
      <c r="SQC29" s="707"/>
      <c r="SQD29" s="707"/>
      <c r="SQE29" s="707"/>
      <c r="SQF29" s="707"/>
      <c r="SQG29" s="707"/>
      <c r="SQH29" s="707"/>
      <c r="SQI29" s="707"/>
      <c r="SQJ29" s="707"/>
      <c r="SQK29" s="707"/>
      <c r="SQL29" s="707"/>
      <c r="SQM29" s="707"/>
      <c r="SQN29" s="707"/>
      <c r="SQO29" s="707"/>
      <c r="SQP29" s="707"/>
      <c r="SQQ29" s="707"/>
      <c r="SQR29" s="707"/>
      <c r="SQS29" s="707"/>
      <c r="SQT29" s="707"/>
      <c r="SQU29" s="707"/>
      <c r="SQV29" s="707"/>
      <c r="SQW29" s="707"/>
      <c r="SQX29" s="707"/>
      <c r="SQY29" s="707"/>
      <c r="SQZ29" s="707"/>
      <c r="SRA29" s="707"/>
      <c r="SRB29" s="707"/>
      <c r="SRC29" s="707"/>
      <c r="SRD29" s="707"/>
      <c r="SRE29" s="707"/>
      <c r="SRF29" s="707"/>
      <c r="SRG29" s="707"/>
      <c r="SRH29" s="707"/>
      <c r="SRI29" s="707"/>
      <c r="SRJ29" s="707"/>
      <c r="SRK29" s="707"/>
      <c r="SRL29" s="707"/>
      <c r="SRM29" s="707"/>
      <c r="SRN29" s="707"/>
      <c r="SRO29" s="707"/>
      <c r="SRP29" s="707"/>
      <c r="SRQ29" s="707"/>
      <c r="SRR29" s="707"/>
      <c r="SRS29" s="707"/>
      <c r="SRT29" s="707"/>
      <c r="SRU29" s="707"/>
      <c r="SRV29" s="707"/>
      <c r="SRW29" s="707"/>
      <c r="SRX29" s="707"/>
      <c r="SRY29" s="707"/>
      <c r="SRZ29" s="707"/>
      <c r="SSA29" s="707"/>
      <c r="SSB29" s="707"/>
      <c r="SSC29" s="707"/>
      <c r="SSD29" s="707"/>
      <c r="SSE29" s="707"/>
      <c r="SSF29" s="707"/>
      <c r="SSG29" s="707"/>
      <c r="SSH29" s="707"/>
      <c r="SSI29" s="707"/>
      <c r="SSJ29" s="707"/>
      <c r="SSK29" s="707"/>
      <c r="SSL29" s="707"/>
      <c r="SSM29" s="707"/>
      <c r="SSN29" s="707"/>
      <c r="SSO29" s="707"/>
      <c r="SSP29" s="707"/>
      <c r="SSQ29" s="707"/>
      <c r="SSR29" s="707"/>
      <c r="SSS29" s="707"/>
      <c r="SST29" s="707"/>
      <c r="SSU29" s="707"/>
      <c r="SSV29" s="707"/>
      <c r="SSW29" s="707"/>
      <c r="SSX29" s="707"/>
      <c r="SSY29" s="707"/>
      <c r="SSZ29" s="707"/>
      <c r="STA29" s="707"/>
      <c r="STB29" s="707"/>
      <c r="STC29" s="707"/>
      <c r="STD29" s="707"/>
      <c r="STE29" s="707"/>
      <c r="STF29" s="707"/>
      <c r="STG29" s="707"/>
      <c r="STH29" s="707"/>
      <c r="STI29" s="707"/>
      <c r="STJ29" s="707"/>
      <c r="STK29" s="707"/>
      <c r="STL29" s="707"/>
      <c r="STM29" s="707"/>
      <c r="STN29" s="707"/>
      <c r="STO29" s="707"/>
      <c r="STP29" s="707"/>
      <c r="STQ29" s="707"/>
      <c r="STR29" s="707"/>
      <c r="STS29" s="707"/>
      <c r="STT29" s="707"/>
      <c r="STU29" s="707"/>
      <c r="STV29" s="707"/>
      <c r="STW29" s="707"/>
      <c r="STX29" s="707"/>
      <c r="STY29" s="707"/>
      <c r="STZ29" s="707"/>
      <c r="SUA29" s="707"/>
      <c r="SUB29" s="707"/>
      <c r="SUC29" s="707"/>
      <c r="SUD29" s="707"/>
      <c r="SUE29" s="707"/>
      <c r="SUF29" s="707"/>
      <c r="SUG29" s="707"/>
      <c r="SUH29" s="707"/>
      <c r="SUI29" s="707"/>
      <c r="SUJ29" s="707"/>
      <c r="SUK29" s="707"/>
      <c r="SUL29" s="707"/>
      <c r="SUM29" s="707"/>
      <c r="SUN29" s="707"/>
      <c r="SUO29" s="707"/>
      <c r="SUP29" s="707"/>
      <c r="SUQ29" s="707"/>
      <c r="SUR29" s="707"/>
      <c r="SUS29" s="707"/>
      <c r="SUT29" s="707"/>
      <c r="SUU29" s="707"/>
      <c r="SUV29" s="707"/>
      <c r="SUW29" s="707"/>
      <c r="SUX29" s="707"/>
      <c r="SUY29" s="707"/>
      <c r="SUZ29" s="707"/>
      <c r="SVA29" s="707"/>
      <c r="SVB29" s="707"/>
      <c r="SVC29" s="707"/>
      <c r="SVD29" s="707"/>
      <c r="SVE29" s="707"/>
      <c r="SVF29" s="707"/>
      <c r="SVG29" s="707"/>
      <c r="SVH29" s="707"/>
      <c r="SVI29" s="707"/>
      <c r="SVJ29" s="707"/>
      <c r="SVK29" s="707"/>
      <c r="SVL29" s="707"/>
      <c r="SVM29" s="707"/>
      <c r="SVN29" s="707"/>
      <c r="SVO29" s="707"/>
      <c r="SVP29" s="707"/>
      <c r="SVQ29" s="707"/>
      <c r="SVR29" s="707"/>
      <c r="SVS29" s="707"/>
      <c r="SVT29" s="707"/>
      <c r="SVU29" s="707"/>
      <c r="SVV29" s="707"/>
      <c r="SVW29" s="707"/>
      <c r="SVX29" s="707"/>
      <c r="SVY29" s="707"/>
      <c r="SVZ29" s="707"/>
      <c r="SWA29" s="707"/>
      <c r="SWB29" s="707"/>
      <c r="SWC29" s="707"/>
      <c r="SWD29" s="707"/>
      <c r="SWE29" s="707"/>
      <c r="SWF29" s="707"/>
      <c r="SWG29" s="707"/>
      <c r="SWH29" s="707"/>
      <c r="SWI29" s="707"/>
      <c r="SWJ29" s="707"/>
      <c r="SWK29" s="707"/>
      <c r="SWL29" s="707"/>
      <c r="SWM29" s="707"/>
      <c r="SWN29" s="707"/>
      <c r="SWO29" s="707"/>
      <c r="SWP29" s="707"/>
      <c r="SWQ29" s="707"/>
      <c r="SWR29" s="707"/>
      <c r="SWS29" s="707"/>
      <c r="SWT29" s="707"/>
      <c r="SWU29" s="707"/>
      <c r="SWV29" s="707"/>
      <c r="SWW29" s="707"/>
      <c r="SWX29" s="707"/>
      <c r="SWY29" s="707"/>
      <c r="SWZ29" s="707"/>
      <c r="SXA29" s="707"/>
      <c r="SXB29" s="707"/>
      <c r="SXC29" s="707"/>
      <c r="SXD29" s="707"/>
      <c r="SXE29" s="707"/>
      <c r="SXF29" s="707"/>
      <c r="SXG29" s="707"/>
      <c r="SXH29" s="707"/>
      <c r="SXI29" s="707"/>
      <c r="SXJ29" s="707"/>
      <c r="SXK29" s="707"/>
      <c r="SXL29" s="707"/>
      <c r="SXM29" s="707"/>
      <c r="SXN29" s="707"/>
      <c r="SXO29" s="707"/>
      <c r="SXP29" s="707"/>
      <c r="SXQ29" s="707"/>
      <c r="SXR29" s="707"/>
      <c r="SXS29" s="707"/>
      <c r="SXT29" s="707"/>
      <c r="SXU29" s="707"/>
      <c r="SXV29" s="707"/>
      <c r="SXW29" s="707"/>
      <c r="SXX29" s="707"/>
      <c r="SXY29" s="707"/>
      <c r="SXZ29" s="707"/>
      <c r="SYA29" s="707"/>
      <c r="SYB29" s="707"/>
      <c r="SYC29" s="707"/>
      <c r="SYD29" s="707"/>
      <c r="SYE29" s="707"/>
      <c r="SYF29" s="707"/>
      <c r="SYG29" s="707"/>
      <c r="SYH29" s="707"/>
      <c r="SYI29" s="707"/>
      <c r="SYJ29" s="707"/>
      <c r="SYK29" s="707"/>
      <c r="SYL29" s="707"/>
      <c r="SYM29" s="707"/>
      <c r="SYN29" s="707"/>
      <c r="SYO29" s="707"/>
      <c r="SYP29" s="707"/>
      <c r="SYQ29" s="707"/>
      <c r="SYR29" s="707"/>
      <c r="SYS29" s="707"/>
      <c r="SYT29" s="707"/>
      <c r="SYU29" s="707"/>
      <c r="SYV29" s="707"/>
      <c r="SYW29" s="707"/>
      <c r="SYX29" s="707"/>
      <c r="SYY29" s="707"/>
      <c r="SYZ29" s="707"/>
      <c r="SZA29" s="707"/>
      <c r="SZB29" s="707"/>
      <c r="SZC29" s="707"/>
      <c r="SZD29" s="707"/>
      <c r="SZE29" s="707"/>
      <c r="SZF29" s="707"/>
      <c r="SZG29" s="707"/>
      <c r="SZH29" s="707"/>
      <c r="SZI29" s="707"/>
      <c r="SZJ29" s="707"/>
      <c r="SZK29" s="707"/>
      <c r="SZL29" s="707"/>
      <c r="SZM29" s="707"/>
      <c r="SZN29" s="707"/>
      <c r="SZO29" s="707"/>
      <c r="SZP29" s="707"/>
      <c r="SZQ29" s="707"/>
      <c r="SZR29" s="707"/>
      <c r="SZS29" s="707"/>
      <c r="SZT29" s="707"/>
      <c r="SZU29" s="707"/>
      <c r="SZV29" s="707"/>
      <c r="SZW29" s="707"/>
      <c r="SZX29" s="707"/>
      <c r="SZY29" s="707"/>
      <c r="SZZ29" s="707"/>
      <c r="TAA29" s="707"/>
      <c r="TAB29" s="707"/>
      <c r="TAC29" s="707"/>
      <c r="TAD29" s="707"/>
      <c r="TAE29" s="707"/>
      <c r="TAF29" s="707"/>
      <c r="TAG29" s="707"/>
      <c r="TAH29" s="707"/>
      <c r="TAI29" s="707"/>
      <c r="TAJ29" s="707"/>
      <c r="TAK29" s="707"/>
      <c r="TAL29" s="707"/>
      <c r="TAM29" s="707"/>
      <c r="TAN29" s="707"/>
      <c r="TAO29" s="707"/>
      <c r="TAP29" s="707"/>
      <c r="TAQ29" s="707"/>
      <c r="TAR29" s="707"/>
      <c r="TAS29" s="707"/>
      <c r="TAT29" s="707"/>
      <c r="TAU29" s="707"/>
      <c r="TAV29" s="707"/>
      <c r="TAW29" s="707"/>
      <c r="TAX29" s="707"/>
      <c r="TAY29" s="707"/>
      <c r="TAZ29" s="707"/>
      <c r="TBA29" s="707"/>
      <c r="TBB29" s="707"/>
      <c r="TBC29" s="707"/>
      <c r="TBD29" s="707"/>
      <c r="TBE29" s="707"/>
      <c r="TBF29" s="707"/>
      <c r="TBG29" s="707"/>
      <c r="TBH29" s="707"/>
      <c r="TBI29" s="707"/>
      <c r="TBJ29" s="707"/>
      <c r="TBK29" s="707"/>
      <c r="TBL29" s="707"/>
      <c r="TBM29" s="707"/>
      <c r="TBN29" s="707"/>
      <c r="TBO29" s="707"/>
      <c r="TBP29" s="707"/>
      <c r="TBQ29" s="707"/>
      <c r="TBR29" s="707"/>
      <c r="TBS29" s="707"/>
      <c r="TBT29" s="707"/>
      <c r="TBU29" s="707"/>
      <c r="TBV29" s="707"/>
      <c r="TBW29" s="707"/>
      <c r="TBX29" s="707"/>
      <c r="TBY29" s="707"/>
      <c r="TBZ29" s="707"/>
      <c r="TCA29" s="707"/>
      <c r="TCB29" s="707"/>
      <c r="TCC29" s="707"/>
      <c r="TCD29" s="707"/>
      <c r="TCE29" s="707"/>
      <c r="TCF29" s="707"/>
      <c r="TCG29" s="707"/>
      <c r="TCH29" s="707"/>
      <c r="TCI29" s="707"/>
      <c r="TCJ29" s="707"/>
      <c r="TCK29" s="707"/>
      <c r="TCL29" s="707"/>
      <c r="TCM29" s="707"/>
      <c r="TCN29" s="707"/>
      <c r="TCO29" s="707"/>
      <c r="TCP29" s="707"/>
      <c r="TCQ29" s="707"/>
      <c r="TCR29" s="707"/>
      <c r="TCS29" s="707"/>
      <c r="TCT29" s="707"/>
      <c r="TCU29" s="707"/>
      <c r="TCV29" s="707"/>
      <c r="TCW29" s="707"/>
      <c r="TCX29" s="707"/>
      <c r="TCY29" s="707"/>
      <c r="TCZ29" s="707"/>
      <c r="TDA29" s="707"/>
      <c r="TDB29" s="707"/>
      <c r="TDC29" s="707"/>
      <c r="TDD29" s="707"/>
      <c r="TDE29" s="707"/>
      <c r="TDF29" s="707"/>
      <c r="TDG29" s="707"/>
      <c r="TDH29" s="707"/>
      <c r="TDI29" s="707"/>
      <c r="TDJ29" s="707"/>
      <c r="TDK29" s="707"/>
      <c r="TDL29" s="707"/>
      <c r="TDM29" s="707"/>
      <c r="TDN29" s="707"/>
      <c r="TDO29" s="707"/>
      <c r="TDP29" s="707"/>
      <c r="TDQ29" s="707"/>
      <c r="TDR29" s="707"/>
      <c r="TDS29" s="707"/>
      <c r="TDT29" s="707"/>
      <c r="TDU29" s="707"/>
      <c r="TDV29" s="707"/>
      <c r="TDW29" s="707"/>
      <c r="TDX29" s="707"/>
      <c r="TDY29" s="707"/>
      <c r="TDZ29" s="707"/>
      <c r="TEA29" s="707"/>
      <c r="TEB29" s="707"/>
      <c r="TEC29" s="707"/>
      <c r="TED29" s="707"/>
      <c r="TEE29" s="707"/>
      <c r="TEF29" s="707"/>
      <c r="TEG29" s="707"/>
      <c r="TEH29" s="707"/>
      <c r="TEI29" s="707"/>
      <c r="TEJ29" s="707"/>
      <c r="TEK29" s="707"/>
      <c r="TEL29" s="707"/>
      <c r="TEM29" s="707"/>
      <c r="TEN29" s="707"/>
      <c r="TEO29" s="707"/>
      <c r="TEP29" s="707"/>
      <c r="TEQ29" s="707"/>
      <c r="TER29" s="707"/>
      <c r="TES29" s="707"/>
      <c r="TET29" s="707"/>
      <c r="TEU29" s="707"/>
      <c r="TEV29" s="707"/>
      <c r="TEW29" s="707"/>
      <c r="TEX29" s="707"/>
      <c r="TEY29" s="707"/>
      <c r="TEZ29" s="707"/>
      <c r="TFA29" s="707"/>
      <c r="TFB29" s="707"/>
      <c r="TFC29" s="707"/>
      <c r="TFD29" s="707"/>
      <c r="TFE29" s="707"/>
      <c r="TFF29" s="707"/>
      <c r="TFG29" s="707"/>
      <c r="TFH29" s="707"/>
      <c r="TFI29" s="707"/>
      <c r="TFJ29" s="707"/>
      <c r="TFK29" s="707"/>
      <c r="TFL29" s="707"/>
      <c r="TFM29" s="707"/>
      <c r="TFN29" s="707"/>
      <c r="TFO29" s="707"/>
      <c r="TFP29" s="707"/>
      <c r="TFQ29" s="707"/>
      <c r="TFR29" s="707"/>
      <c r="TFS29" s="707"/>
      <c r="TFT29" s="707"/>
      <c r="TFU29" s="707"/>
      <c r="TFV29" s="707"/>
      <c r="TFW29" s="707"/>
      <c r="TFX29" s="707"/>
      <c r="TFY29" s="707"/>
      <c r="TFZ29" s="707"/>
      <c r="TGA29" s="707"/>
      <c r="TGB29" s="707"/>
      <c r="TGC29" s="707"/>
      <c r="TGD29" s="707"/>
      <c r="TGE29" s="707"/>
      <c r="TGF29" s="707"/>
      <c r="TGG29" s="707"/>
      <c r="TGH29" s="707"/>
      <c r="TGI29" s="707"/>
      <c r="TGJ29" s="707"/>
      <c r="TGK29" s="707"/>
      <c r="TGL29" s="707"/>
      <c r="TGM29" s="707"/>
      <c r="TGN29" s="707"/>
      <c r="TGO29" s="707"/>
      <c r="TGP29" s="707"/>
      <c r="TGQ29" s="707"/>
      <c r="TGR29" s="707"/>
      <c r="TGS29" s="707"/>
      <c r="TGT29" s="707"/>
      <c r="TGU29" s="707"/>
      <c r="TGV29" s="707"/>
      <c r="TGW29" s="707"/>
      <c r="TGX29" s="707"/>
      <c r="TGY29" s="707"/>
      <c r="TGZ29" s="707"/>
      <c r="THA29" s="707"/>
      <c r="THB29" s="707"/>
      <c r="THC29" s="707"/>
      <c r="THD29" s="707"/>
      <c r="THE29" s="707"/>
      <c r="THF29" s="707"/>
      <c r="THG29" s="707"/>
      <c r="THH29" s="707"/>
      <c r="THI29" s="707"/>
      <c r="THJ29" s="707"/>
      <c r="THK29" s="707"/>
      <c r="THL29" s="707"/>
      <c r="THM29" s="707"/>
      <c r="THN29" s="707"/>
      <c r="THO29" s="707"/>
      <c r="THP29" s="707"/>
      <c r="THQ29" s="707"/>
      <c r="THR29" s="707"/>
      <c r="THS29" s="707"/>
      <c r="THT29" s="707"/>
      <c r="THU29" s="707"/>
      <c r="THV29" s="707"/>
      <c r="THW29" s="707"/>
      <c r="THX29" s="707"/>
      <c r="THY29" s="707"/>
      <c r="THZ29" s="707"/>
      <c r="TIA29" s="707"/>
      <c r="TIB29" s="707"/>
      <c r="TIC29" s="707"/>
      <c r="TID29" s="707"/>
      <c r="TIE29" s="707"/>
      <c r="TIF29" s="707"/>
      <c r="TIG29" s="707"/>
      <c r="TIH29" s="707"/>
      <c r="TII29" s="707"/>
      <c r="TIJ29" s="707"/>
      <c r="TIK29" s="707"/>
      <c r="TIL29" s="707"/>
      <c r="TIM29" s="707"/>
      <c r="TIN29" s="707"/>
      <c r="TIO29" s="707"/>
      <c r="TIP29" s="707"/>
      <c r="TIQ29" s="707"/>
      <c r="TIR29" s="707"/>
      <c r="TIS29" s="707"/>
      <c r="TIT29" s="707"/>
      <c r="TIU29" s="707"/>
      <c r="TIV29" s="707"/>
      <c r="TIW29" s="707"/>
      <c r="TIX29" s="707"/>
      <c r="TIY29" s="707"/>
      <c r="TIZ29" s="707"/>
      <c r="TJA29" s="707"/>
      <c r="TJB29" s="707"/>
      <c r="TJC29" s="707"/>
      <c r="TJD29" s="707"/>
      <c r="TJE29" s="707"/>
      <c r="TJF29" s="707"/>
      <c r="TJG29" s="707"/>
      <c r="TJH29" s="707"/>
      <c r="TJI29" s="707"/>
      <c r="TJJ29" s="707"/>
      <c r="TJK29" s="707"/>
      <c r="TJL29" s="707"/>
      <c r="TJM29" s="707"/>
      <c r="TJN29" s="707"/>
      <c r="TJO29" s="707"/>
      <c r="TJP29" s="707"/>
      <c r="TJQ29" s="707"/>
      <c r="TJR29" s="707"/>
      <c r="TJS29" s="707"/>
      <c r="TJT29" s="707"/>
      <c r="TJU29" s="707"/>
      <c r="TJV29" s="707"/>
      <c r="TJW29" s="707"/>
      <c r="TJX29" s="707"/>
      <c r="TJY29" s="707"/>
      <c r="TJZ29" s="707"/>
      <c r="TKA29" s="707"/>
      <c r="TKB29" s="707"/>
      <c r="TKC29" s="707"/>
      <c r="TKD29" s="707"/>
      <c r="TKE29" s="707"/>
      <c r="TKF29" s="707"/>
      <c r="TKG29" s="707"/>
      <c r="TKH29" s="707"/>
      <c r="TKI29" s="707"/>
      <c r="TKJ29" s="707"/>
      <c r="TKK29" s="707"/>
      <c r="TKL29" s="707"/>
      <c r="TKM29" s="707"/>
      <c r="TKN29" s="707"/>
      <c r="TKO29" s="707"/>
      <c r="TKP29" s="707"/>
      <c r="TKQ29" s="707"/>
      <c r="TKR29" s="707"/>
      <c r="TKS29" s="707"/>
      <c r="TKT29" s="707"/>
      <c r="TKU29" s="707"/>
      <c r="TKV29" s="707"/>
      <c r="TKW29" s="707"/>
      <c r="TKX29" s="707"/>
      <c r="TKY29" s="707"/>
      <c r="TKZ29" s="707"/>
      <c r="TLA29" s="707"/>
      <c r="TLB29" s="707"/>
      <c r="TLC29" s="707"/>
      <c r="TLD29" s="707"/>
      <c r="TLE29" s="707"/>
      <c r="TLF29" s="707"/>
      <c r="TLG29" s="707"/>
      <c r="TLH29" s="707"/>
      <c r="TLI29" s="707"/>
      <c r="TLJ29" s="707"/>
      <c r="TLK29" s="707"/>
      <c r="TLL29" s="707"/>
      <c r="TLM29" s="707"/>
      <c r="TLN29" s="707"/>
      <c r="TLO29" s="707"/>
      <c r="TLP29" s="707"/>
      <c r="TLQ29" s="707"/>
      <c r="TLR29" s="707"/>
      <c r="TLS29" s="707"/>
      <c r="TLT29" s="707"/>
      <c r="TLU29" s="707"/>
      <c r="TLV29" s="707"/>
      <c r="TLW29" s="707"/>
      <c r="TLX29" s="707"/>
      <c r="TLY29" s="707"/>
      <c r="TLZ29" s="707"/>
      <c r="TMA29" s="707"/>
      <c r="TMB29" s="707"/>
      <c r="TMC29" s="707"/>
      <c r="TMD29" s="707"/>
      <c r="TME29" s="707"/>
      <c r="TMF29" s="707"/>
      <c r="TMG29" s="707"/>
      <c r="TMH29" s="707"/>
      <c r="TMI29" s="707"/>
      <c r="TMJ29" s="707"/>
      <c r="TMK29" s="707"/>
      <c r="TML29" s="707"/>
      <c r="TMM29" s="707"/>
      <c r="TMN29" s="707"/>
      <c r="TMO29" s="707"/>
      <c r="TMP29" s="707"/>
      <c r="TMQ29" s="707"/>
      <c r="TMR29" s="707"/>
      <c r="TMS29" s="707"/>
      <c r="TMT29" s="707"/>
      <c r="TMU29" s="707"/>
      <c r="TMV29" s="707"/>
      <c r="TMW29" s="707"/>
      <c r="TMX29" s="707"/>
      <c r="TMY29" s="707"/>
      <c r="TMZ29" s="707"/>
      <c r="TNA29" s="707"/>
      <c r="TNB29" s="707"/>
      <c r="TNC29" s="707"/>
      <c r="TND29" s="707"/>
      <c r="TNE29" s="707"/>
      <c r="TNF29" s="707"/>
      <c r="TNG29" s="707"/>
      <c r="TNH29" s="707"/>
      <c r="TNI29" s="707"/>
      <c r="TNJ29" s="707"/>
      <c r="TNK29" s="707"/>
      <c r="TNL29" s="707"/>
      <c r="TNM29" s="707"/>
      <c r="TNN29" s="707"/>
      <c r="TNO29" s="707"/>
      <c r="TNP29" s="707"/>
      <c r="TNQ29" s="707"/>
      <c r="TNR29" s="707"/>
      <c r="TNS29" s="707"/>
      <c r="TNT29" s="707"/>
      <c r="TNU29" s="707"/>
      <c r="TNV29" s="707"/>
      <c r="TNW29" s="707"/>
      <c r="TNX29" s="707"/>
      <c r="TNY29" s="707"/>
      <c r="TNZ29" s="707"/>
      <c r="TOA29" s="707"/>
      <c r="TOB29" s="707"/>
      <c r="TOC29" s="707"/>
      <c r="TOD29" s="707"/>
      <c r="TOE29" s="707"/>
      <c r="TOF29" s="707"/>
      <c r="TOG29" s="707"/>
      <c r="TOH29" s="707"/>
      <c r="TOI29" s="707"/>
      <c r="TOJ29" s="707"/>
      <c r="TOK29" s="707"/>
      <c r="TOL29" s="707"/>
      <c r="TOM29" s="707"/>
      <c r="TON29" s="707"/>
      <c r="TOO29" s="707"/>
      <c r="TOP29" s="707"/>
      <c r="TOQ29" s="707"/>
      <c r="TOR29" s="707"/>
      <c r="TOS29" s="707"/>
      <c r="TOT29" s="707"/>
      <c r="TOU29" s="707"/>
      <c r="TOV29" s="707"/>
      <c r="TOW29" s="707"/>
      <c r="TOX29" s="707"/>
      <c r="TOY29" s="707"/>
      <c r="TOZ29" s="707"/>
      <c r="TPA29" s="707"/>
      <c r="TPB29" s="707"/>
      <c r="TPC29" s="707"/>
      <c r="TPD29" s="707"/>
      <c r="TPE29" s="707"/>
      <c r="TPF29" s="707"/>
      <c r="TPG29" s="707"/>
      <c r="TPH29" s="707"/>
      <c r="TPI29" s="707"/>
      <c r="TPJ29" s="707"/>
      <c r="TPK29" s="707"/>
      <c r="TPL29" s="707"/>
      <c r="TPM29" s="707"/>
      <c r="TPN29" s="707"/>
      <c r="TPO29" s="707"/>
      <c r="TPP29" s="707"/>
      <c r="TPQ29" s="707"/>
      <c r="TPR29" s="707"/>
      <c r="TPS29" s="707"/>
      <c r="TPT29" s="707"/>
      <c r="TPU29" s="707"/>
      <c r="TPV29" s="707"/>
      <c r="TPW29" s="707"/>
      <c r="TPX29" s="707"/>
      <c r="TPY29" s="707"/>
      <c r="TPZ29" s="707"/>
      <c r="TQA29" s="707"/>
      <c r="TQB29" s="707"/>
      <c r="TQC29" s="707"/>
      <c r="TQD29" s="707"/>
      <c r="TQE29" s="707"/>
      <c r="TQF29" s="707"/>
      <c r="TQG29" s="707"/>
      <c r="TQH29" s="707"/>
      <c r="TQI29" s="707"/>
      <c r="TQJ29" s="707"/>
      <c r="TQK29" s="707"/>
      <c r="TQL29" s="707"/>
      <c r="TQM29" s="707"/>
      <c r="TQN29" s="707"/>
      <c r="TQO29" s="707"/>
      <c r="TQP29" s="707"/>
      <c r="TQQ29" s="707"/>
      <c r="TQR29" s="707"/>
      <c r="TQS29" s="707"/>
      <c r="TQT29" s="707"/>
      <c r="TQU29" s="707"/>
      <c r="TQV29" s="707"/>
      <c r="TQW29" s="707"/>
      <c r="TQX29" s="707"/>
      <c r="TQY29" s="707"/>
      <c r="TQZ29" s="707"/>
      <c r="TRA29" s="707"/>
      <c r="TRB29" s="707"/>
      <c r="TRC29" s="707"/>
      <c r="TRD29" s="707"/>
      <c r="TRE29" s="707"/>
      <c r="TRF29" s="707"/>
      <c r="TRG29" s="707"/>
      <c r="TRH29" s="707"/>
      <c r="TRI29" s="707"/>
      <c r="TRJ29" s="707"/>
      <c r="TRK29" s="707"/>
      <c r="TRL29" s="707"/>
      <c r="TRM29" s="707"/>
      <c r="TRN29" s="707"/>
      <c r="TRO29" s="707"/>
      <c r="TRP29" s="707"/>
      <c r="TRQ29" s="707"/>
      <c r="TRR29" s="707"/>
      <c r="TRS29" s="707"/>
      <c r="TRT29" s="707"/>
      <c r="TRU29" s="707"/>
      <c r="TRV29" s="707"/>
      <c r="TRW29" s="707"/>
      <c r="TRX29" s="707"/>
      <c r="TRY29" s="707"/>
      <c r="TRZ29" s="707"/>
      <c r="TSA29" s="707"/>
      <c r="TSB29" s="707"/>
      <c r="TSC29" s="707"/>
      <c r="TSD29" s="707"/>
      <c r="TSE29" s="707"/>
      <c r="TSF29" s="707"/>
      <c r="TSG29" s="707"/>
      <c r="TSH29" s="707"/>
      <c r="TSI29" s="707"/>
      <c r="TSJ29" s="707"/>
      <c r="TSK29" s="707"/>
      <c r="TSL29" s="707"/>
      <c r="TSM29" s="707"/>
      <c r="TSN29" s="707"/>
      <c r="TSO29" s="707"/>
      <c r="TSP29" s="707"/>
      <c r="TSQ29" s="707"/>
      <c r="TSR29" s="707"/>
      <c r="TSS29" s="707"/>
      <c r="TST29" s="707"/>
      <c r="TSU29" s="707"/>
      <c r="TSV29" s="707"/>
      <c r="TSW29" s="707"/>
      <c r="TSX29" s="707"/>
      <c r="TSY29" s="707"/>
      <c r="TSZ29" s="707"/>
      <c r="TTA29" s="707"/>
      <c r="TTB29" s="707"/>
      <c r="TTC29" s="707"/>
      <c r="TTD29" s="707"/>
      <c r="TTE29" s="707"/>
      <c r="TTF29" s="707"/>
      <c r="TTG29" s="707"/>
      <c r="TTH29" s="707"/>
      <c r="TTI29" s="707"/>
      <c r="TTJ29" s="707"/>
      <c r="TTK29" s="707"/>
      <c r="TTL29" s="707"/>
      <c r="TTM29" s="707"/>
      <c r="TTN29" s="707"/>
      <c r="TTO29" s="707"/>
      <c r="TTP29" s="707"/>
      <c r="TTQ29" s="707"/>
      <c r="TTR29" s="707"/>
      <c r="TTS29" s="707"/>
      <c r="TTT29" s="707"/>
      <c r="TTU29" s="707"/>
      <c r="TTV29" s="707"/>
      <c r="TTW29" s="707"/>
      <c r="TTX29" s="707"/>
      <c r="TTY29" s="707"/>
      <c r="TTZ29" s="707"/>
      <c r="TUA29" s="707"/>
      <c r="TUB29" s="707"/>
      <c r="TUC29" s="707"/>
      <c r="TUD29" s="707"/>
      <c r="TUE29" s="707"/>
      <c r="TUF29" s="707"/>
      <c r="TUG29" s="707"/>
      <c r="TUH29" s="707"/>
      <c r="TUI29" s="707"/>
      <c r="TUJ29" s="707"/>
      <c r="TUK29" s="707"/>
      <c r="TUL29" s="707"/>
      <c r="TUM29" s="707"/>
      <c r="TUN29" s="707"/>
      <c r="TUO29" s="707"/>
      <c r="TUP29" s="707"/>
      <c r="TUQ29" s="707"/>
      <c r="TUR29" s="707"/>
      <c r="TUS29" s="707"/>
      <c r="TUT29" s="707"/>
      <c r="TUU29" s="707"/>
      <c r="TUV29" s="707"/>
      <c r="TUW29" s="707"/>
      <c r="TUX29" s="707"/>
      <c r="TUY29" s="707"/>
      <c r="TUZ29" s="707"/>
      <c r="TVA29" s="707"/>
      <c r="TVB29" s="707"/>
      <c r="TVC29" s="707"/>
      <c r="TVD29" s="707"/>
      <c r="TVE29" s="707"/>
      <c r="TVF29" s="707"/>
      <c r="TVG29" s="707"/>
      <c r="TVH29" s="707"/>
      <c r="TVI29" s="707"/>
      <c r="TVJ29" s="707"/>
      <c r="TVK29" s="707"/>
      <c r="TVL29" s="707"/>
      <c r="TVM29" s="707"/>
      <c r="TVN29" s="707"/>
      <c r="TVO29" s="707"/>
      <c r="TVP29" s="707"/>
      <c r="TVQ29" s="707"/>
      <c r="TVR29" s="707"/>
      <c r="TVS29" s="707"/>
      <c r="TVT29" s="707"/>
      <c r="TVU29" s="707"/>
      <c r="TVV29" s="707"/>
      <c r="TVW29" s="707"/>
      <c r="TVX29" s="707"/>
      <c r="TVY29" s="707"/>
      <c r="TVZ29" s="707"/>
      <c r="TWA29" s="707"/>
      <c r="TWB29" s="707"/>
      <c r="TWC29" s="707"/>
      <c r="TWD29" s="707"/>
      <c r="TWE29" s="707"/>
      <c r="TWF29" s="707"/>
      <c r="TWG29" s="707"/>
      <c r="TWH29" s="707"/>
      <c r="TWI29" s="707"/>
      <c r="TWJ29" s="707"/>
      <c r="TWK29" s="707"/>
      <c r="TWL29" s="707"/>
      <c r="TWM29" s="707"/>
      <c r="TWN29" s="707"/>
      <c r="TWO29" s="707"/>
      <c r="TWP29" s="707"/>
      <c r="TWQ29" s="707"/>
      <c r="TWR29" s="707"/>
      <c r="TWS29" s="707"/>
      <c r="TWT29" s="707"/>
      <c r="TWU29" s="707"/>
      <c r="TWV29" s="707"/>
      <c r="TWW29" s="707"/>
      <c r="TWX29" s="707"/>
      <c r="TWY29" s="707"/>
      <c r="TWZ29" s="707"/>
      <c r="TXA29" s="707"/>
      <c r="TXB29" s="707"/>
      <c r="TXC29" s="707"/>
      <c r="TXD29" s="707"/>
      <c r="TXE29" s="707"/>
      <c r="TXF29" s="707"/>
      <c r="TXG29" s="707"/>
      <c r="TXH29" s="707"/>
      <c r="TXI29" s="707"/>
      <c r="TXJ29" s="707"/>
      <c r="TXK29" s="707"/>
      <c r="TXL29" s="707"/>
      <c r="TXM29" s="707"/>
      <c r="TXN29" s="707"/>
      <c r="TXO29" s="707"/>
      <c r="TXP29" s="707"/>
      <c r="TXQ29" s="707"/>
      <c r="TXR29" s="707"/>
      <c r="TXS29" s="707"/>
      <c r="TXT29" s="707"/>
      <c r="TXU29" s="707"/>
      <c r="TXV29" s="707"/>
      <c r="TXW29" s="707"/>
      <c r="TXX29" s="707"/>
      <c r="TXY29" s="707"/>
      <c r="TXZ29" s="707"/>
      <c r="TYA29" s="707"/>
      <c r="TYB29" s="707"/>
      <c r="TYC29" s="707"/>
      <c r="TYD29" s="707"/>
      <c r="TYE29" s="707"/>
      <c r="TYF29" s="707"/>
      <c r="TYG29" s="707"/>
      <c r="TYH29" s="707"/>
      <c r="TYI29" s="707"/>
      <c r="TYJ29" s="707"/>
      <c r="TYK29" s="707"/>
      <c r="TYL29" s="707"/>
      <c r="TYM29" s="707"/>
      <c r="TYN29" s="707"/>
      <c r="TYO29" s="707"/>
      <c r="TYP29" s="707"/>
      <c r="TYQ29" s="707"/>
      <c r="TYR29" s="707"/>
      <c r="TYS29" s="707"/>
      <c r="TYT29" s="707"/>
      <c r="TYU29" s="707"/>
      <c r="TYV29" s="707"/>
      <c r="TYW29" s="707"/>
      <c r="TYX29" s="707"/>
      <c r="TYY29" s="707"/>
      <c r="TYZ29" s="707"/>
      <c r="TZA29" s="707"/>
      <c r="TZB29" s="707"/>
      <c r="TZC29" s="707"/>
      <c r="TZD29" s="707"/>
      <c r="TZE29" s="707"/>
      <c r="TZF29" s="707"/>
      <c r="TZG29" s="707"/>
      <c r="TZH29" s="707"/>
      <c r="TZI29" s="707"/>
      <c r="TZJ29" s="707"/>
      <c r="TZK29" s="707"/>
      <c r="TZL29" s="707"/>
      <c r="TZM29" s="707"/>
      <c r="TZN29" s="707"/>
      <c r="TZO29" s="707"/>
      <c r="TZP29" s="707"/>
      <c r="TZQ29" s="707"/>
      <c r="TZR29" s="707"/>
      <c r="TZS29" s="707"/>
      <c r="TZT29" s="707"/>
      <c r="TZU29" s="707"/>
      <c r="TZV29" s="707"/>
      <c r="TZW29" s="707"/>
      <c r="TZX29" s="707"/>
      <c r="TZY29" s="707"/>
      <c r="TZZ29" s="707"/>
      <c r="UAA29" s="707"/>
      <c r="UAB29" s="707"/>
      <c r="UAC29" s="707"/>
      <c r="UAD29" s="707"/>
      <c r="UAE29" s="707"/>
      <c r="UAF29" s="707"/>
      <c r="UAG29" s="707"/>
      <c r="UAH29" s="707"/>
      <c r="UAI29" s="707"/>
      <c r="UAJ29" s="707"/>
      <c r="UAK29" s="707"/>
      <c r="UAL29" s="707"/>
      <c r="UAM29" s="707"/>
      <c r="UAN29" s="707"/>
      <c r="UAO29" s="707"/>
      <c r="UAP29" s="707"/>
      <c r="UAQ29" s="707"/>
      <c r="UAR29" s="707"/>
      <c r="UAS29" s="707"/>
      <c r="UAT29" s="707"/>
      <c r="UAU29" s="707"/>
      <c r="UAV29" s="707"/>
      <c r="UAW29" s="707"/>
      <c r="UAX29" s="707"/>
      <c r="UAY29" s="707"/>
      <c r="UAZ29" s="707"/>
      <c r="UBA29" s="707"/>
      <c r="UBB29" s="707"/>
      <c r="UBC29" s="707"/>
      <c r="UBD29" s="707"/>
      <c r="UBE29" s="707"/>
      <c r="UBF29" s="707"/>
      <c r="UBG29" s="707"/>
      <c r="UBH29" s="707"/>
      <c r="UBI29" s="707"/>
      <c r="UBJ29" s="707"/>
      <c r="UBK29" s="707"/>
      <c r="UBL29" s="707"/>
      <c r="UBM29" s="707"/>
      <c r="UBN29" s="707"/>
      <c r="UBO29" s="707"/>
      <c r="UBP29" s="707"/>
      <c r="UBQ29" s="707"/>
      <c r="UBR29" s="707"/>
      <c r="UBS29" s="707"/>
      <c r="UBT29" s="707"/>
      <c r="UBU29" s="707"/>
      <c r="UBV29" s="707"/>
      <c r="UBW29" s="707"/>
      <c r="UBX29" s="707"/>
      <c r="UBY29" s="707"/>
      <c r="UBZ29" s="707"/>
      <c r="UCA29" s="707"/>
      <c r="UCB29" s="707"/>
      <c r="UCC29" s="707"/>
      <c r="UCD29" s="707"/>
      <c r="UCE29" s="707"/>
      <c r="UCF29" s="707"/>
      <c r="UCG29" s="707"/>
      <c r="UCH29" s="707"/>
      <c r="UCI29" s="707"/>
      <c r="UCJ29" s="707"/>
      <c r="UCK29" s="707"/>
      <c r="UCL29" s="707"/>
      <c r="UCM29" s="707"/>
      <c r="UCN29" s="707"/>
      <c r="UCO29" s="707"/>
      <c r="UCP29" s="707"/>
      <c r="UCQ29" s="707"/>
      <c r="UCR29" s="707"/>
      <c r="UCS29" s="707"/>
      <c r="UCT29" s="707"/>
      <c r="UCU29" s="707"/>
      <c r="UCV29" s="707"/>
      <c r="UCW29" s="707"/>
      <c r="UCX29" s="707"/>
      <c r="UCY29" s="707"/>
      <c r="UCZ29" s="707"/>
      <c r="UDA29" s="707"/>
      <c r="UDB29" s="707"/>
      <c r="UDC29" s="707"/>
      <c r="UDD29" s="707"/>
      <c r="UDE29" s="707"/>
      <c r="UDF29" s="707"/>
      <c r="UDG29" s="707"/>
      <c r="UDH29" s="707"/>
      <c r="UDI29" s="707"/>
      <c r="UDJ29" s="707"/>
      <c r="UDK29" s="707"/>
      <c r="UDL29" s="707"/>
      <c r="UDM29" s="707"/>
      <c r="UDN29" s="707"/>
      <c r="UDO29" s="707"/>
      <c r="UDP29" s="707"/>
      <c r="UDQ29" s="707"/>
      <c r="UDR29" s="707"/>
      <c r="UDS29" s="707"/>
      <c r="UDT29" s="707"/>
      <c r="UDU29" s="707"/>
      <c r="UDV29" s="707"/>
      <c r="UDW29" s="707"/>
      <c r="UDX29" s="707"/>
      <c r="UDY29" s="707"/>
      <c r="UDZ29" s="707"/>
      <c r="UEA29" s="707"/>
      <c r="UEB29" s="707"/>
      <c r="UEC29" s="707"/>
      <c r="UED29" s="707"/>
      <c r="UEE29" s="707"/>
      <c r="UEF29" s="707"/>
      <c r="UEG29" s="707"/>
      <c r="UEH29" s="707"/>
      <c r="UEI29" s="707"/>
      <c r="UEJ29" s="707"/>
      <c r="UEK29" s="707"/>
      <c r="UEL29" s="707"/>
      <c r="UEM29" s="707"/>
      <c r="UEN29" s="707"/>
      <c r="UEO29" s="707"/>
      <c r="UEP29" s="707"/>
      <c r="UEQ29" s="707"/>
      <c r="UER29" s="707"/>
      <c r="UES29" s="707"/>
      <c r="UET29" s="707"/>
      <c r="UEU29" s="707"/>
      <c r="UEV29" s="707"/>
      <c r="UEW29" s="707"/>
      <c r="UEX29" s="707"/>
      <c r="UEY29" s="707"/>
      <c r="UEZ29" s="707"/>
      <c r="UFA29" s="707"/>
      <c r="UFB29" s="707"/>
      <c r="UFC29" s="707"/>
      <c r="UFD29" s="707"/>
      <c r="UFE29" s="707"/>
      <c r="UFF29" s="707"/>
      <c r="UFG29" s="707"/>
      <c r="UFH29" s="707"/>
      <c r="UFI29" s="707"/>
      <c r="UFJ29" s="707"/>
      <c r="UFK29" s="707"/>
      <c r="UFL29" s="707"/>
      <c r="UFM29" s="707"/>
      <c r="UFN29" s="707"/>
      <c r="UFO29" s="707"/>
      <c r="UFP29" s="707"/>
      <c r="UFQ29" s="707"/>
      <c r="UFR29" s="707"/>
      <c r="UFS29" s="707"/>
      <c r="UFT29" s="707"/>
      <c r="UFU29" s="707"/>
      <c r="UFV29" s="707"/>
      <c r="UFW29" s="707"/>
      <c r="UFX29" s="707"/>
      <c r="UFY29" s="707"/>
      <c r="UFZ29" s="707"/>
      <c r="UGA29" s="707"/>
      <c r="UGB29" s="707"/>
      <c r="UGC29" s="707"/>
      <c r="UGD29" s="707"/>
      <c r="UGE29" s="707"/>
      <c r="UGF29" s="707"/>
      <c r="UGG29" s="707"/>
      <c r="UGH29" s="707"/>
      <c r="UGI29" s="707"/>
      <c r="UGJ29" s="707"/>
      <c r="UGK29" s="707"/>
      <c r="UGL29" s="707"/>
      <c r="UGM29" s="707"/>
      <c r="UGN29" s="707"/>
      <c r="UGO29" s="707"/>
      <c r="UGP29" s="707"/>
      <c r="UGQ29" s="707"/>
      <c r="UGR29" s="707"/>
      <c r="UGS29" s="707"/>
      <c r="UGT29" s="707"/>
      <c r="UGU29" s="707"/>
      <c r="UGV29" s="707"/>
      <c r="UGW29" s="707"/>
      <c r="UGX29" s="707"/>
      <c r="UGY29" s="707"/>
      <c r="UGZ29" s="707"/>
      <c r="UHA29" s="707"/>
      <c r="UHB29" s="707"/>
      <c r="UHC29" s="707"/>
      <c r="UHD29" s="707"/>
      <c r="UHE29" s="707"/>
      <c r="UHF29" s="707"/>
      <c r="UHG29" s="707"/>
      <c r="UHH29" s="707"/>
      <c r="UHI29" s="707"/>
      <c r="UHJ29" s="707"/>
      <c r="UHK29" s="707"/>
      <c r="UHL29" s="707"/>
      <c r="UHM29" s="707"/>
      <c r="UHN29" s="707"/>
      <c r="UHO29" s="707"/>
      <c r="UHP29" s="707"/>
      <c r="UHQ29" s="707"/>
      <c r="UHR29" s="707"/>
      <c r="UHS29" s="707"/>
      <c r="UHT29" s="707"/>
      <c r="UHU29" s="707"/>
      <c r="UHV29" s="707"/>
      <c r="UHW29" s="707"/>
      <c r="UHX29" s="707"/>
      <c r="UHY29" s="707"/>
      <c r="UHZ29" s="707"/>
      <c r="UIA29" s="707"/>
      <c r="UIB29" s="707"/>
      <c r="UIC29" s="707"/>
      <c r="UID29" s="707"/>
      <c r="UIE29" s="707"/>
      <c r="UIF29" s="707"/>
      <c r="UIG29" s="707"/>
      <c r="UIH29" s="707"/>
      <c r="UII29" s="707"/>
      <c r="UIJ29" s="707"/>
      <c r="UIK29" s="707"/>
      <c r="UIL29" s="707"/>
      <c r="UIM29" s="707"/>
      <c r="UIN29" s="707"/>
      <c r="UIO29" s="707"/>
      <c r="UIP29" s="707"/>
      <c r="UIQ29" s="707"/>
      <c r="UIR29" s="707"/>
      <c r="UIS29" s="707"/>
      <c r="UIT29" s="707"/>
      <c r="UIU29" s="707"/>
      <c r="UIV29" s="707"/>
      <c r="UIW29" s="707"/>
      <c r="UIX29" s="707"/>
      <c r="UIY29" s="707"/>
      <c r="UIZ29" s="707"/>
      <c r="UJA29" s="707"/>
      <c r="UJB29" s="707"/>
      <c r="UJC29" s="707"/>
      <c r="UJD29" s="707"/>
      <c r="UJE29" s="707"/>
      <c r="UJF29" s="707"/>
      <c r="UJG29" s="707"/>
      <c r="UJH29" s="707"/>
      <c r="UJI29" s="707"/>
      <c r="UJJ29" s="707"/>
      <c r="UJK29" s="707"/>
      <c r="UJL29" s="707"/>
      <c r="UJM29" s="707"/>
      <c r="UJN29" s="707"/>
      <c r="UJO29" s="707"/>
      <c r="UJP29" s="707"/>
      <c r="UJQ29" s="707"/>
      <c r="UJR29" s="707"/>
      <c r="UJS29" s="707"/>
      <c r="UJT29" s="707"/>
      <c r="UJU29" s="707"/>
      <c r="UJV29" s="707"/>
      <c r="UJW29" s="707"/>
      <c r="UJX29" s="707"/>
      <c r="UJY29" s="707"/>
      <c r="UJZ29" s="707"/>
      <c r="UKA29" s="707"/>
      <c r="UKB29" s="707"/>
      <c r="UKC29" s="707"/>
      <c r="UKD29" s="707"/>
      <c r="UKE29" s="707"/>
      <c r="UKF29" s="707"/>
      <c r="UKG29" s="707"/>
      <c r="UKH29" s="707"/>
      <c r="UKI29" s="707"/>
      <c r="UKJ29" s="707"/>
      <c r="UKK29" s="707"/>
      <c r="UKL29" s="707"/>
      <c r="UKM29" s="707"/>
      <c r="UKN29" s="707"/>
      <c r="UKO29" s="707"/>
      <c r="UKP29" s="707"/>
      <c r="UKQ29" s="707"/>
      <c r="UKR29" s="707"/>
      <c r="UKS29" s="707"/>
      <c r="UKT29" s="707"/>
      <c r="UKU29" s="707"/>
      <c r="UKV29" s="707"/>
      <c r="UKW29" s="707"/>
      <c r="UKX29" s="707"/>
      <c r="UKY29" s="707"/>
      <c r="UKZ29" s="707"/>
      <c r="ULA29" s="707"/>
      <c r="ULB29" s="707"/>
      <c r="ULC29" s="707"/>
      <c r="ULD29" s="707"/>
      <c r="ULE29" s="707"/>
      <c r="ULF29" s="707"/>
      <c r="ULG29" s="707"/>
      <c r="ULH29" s="707"/>
      <c r="ULI29" s="707"/>
      <c r="ULJ29" s="707"/>
      <c r="ULK29" s="707"/>
      <c r="ULL29" s="707"/>
      <c r="ULM29" s="707"/>
      <c r="ULN29" s="707"/>
      <c r="ULO29" s="707"/>
      <c r="ULP29" s="707"/>
      <c r="ULQ29" s="707"/>
      <c r="ULR29" s="707"/>
      <c r="ULS29" s="707"/>
      <c r="ULT29" s="707"/>
      <c r="ULU29" s="707"/>
      <c r="ULV29" s="707"/>
      <c r="ULW29" s="707"/>
      <c r="ULX29" s="707"/>
      <c r="ULY29" s="707"/>
      <c r="ULZ29" s="707"/>
      <c r="UMA29" s="707"/>
      <c r="UMB29" s="707"/>
      <c r="UMC29" s="707"/>
      <c r="UMD29" s="707"/>
      <c r="UME29" s="707"/>
      <c r="UMF29" s="707"/>
      <c r="UMG29" s="707"/>
      <c r="UMH29" s="707"/>
      <c r="UMI29" s="707"/>
      <c r="UMJ29" s="707"/>
      <c r="UMK29" s="707"/>
      <c r="UML29" s="707"/>
      <c r="UMM29" s="707"/>
      <c r="UMN29" s="707"/>
      <c r="UMO29" s="707"/>
      <c r="UMP29" s="707"/>
      <c r="UMQ29" s="707"/>
      <c r="UMR29" s="707"/>
      <c r="UMS29" s="707"/>
      <c r="UMT29" s="707"/>
      <c r="UMU29" s="707"/>
      <c r="UMV29" s="707"/>
      <c r="UMW29" s="707"/>
      <c r="UMX29" s="707"/>
      <c r="UMY29" s="707"/>
      <c r="UMZ29" s="707"/>
      <c r="UNA29" s="707"/>
      <c r="UNB29" s="707"/>
      <c r="UNC29" s="707"/>
      <c r="UND29" s="707"/>
      <c r="UNE29" s="707"/>
      <c r="UNF29" s="707"/>
      <c r="UNG29" s="707"/>
      <c r="UNH29" s="707"/>
      <c r="UNI29" s="707"/>
      <c r="UNJ29" s="707"/>
      <c r="UNK29" s="707"/>
      <c r="UNL29" s="707"/>
      <c r="UNM29" s="707"/>
      <c r="UNN29" s="707"/>
      <c r="UNO29" s="707"/>
      <c r="UNP29" s="707"/>
      <c r="UNQ29" s="707"/>
      <c r="UNR29" s="707"/>
      <c r="UNS29" s="707"/>
      <c r="UNT29" s="707"/>
      <c r="UNU29" s="707"/>
      <c r="UNV29" s="707"/>
      <c r="UNW29" s="707"/>
      <c r="UNX29" s="707"/>
      <c r="UNY29" s="707"/>
      <c r="UNZ29" s="707"/>
      <c r="UOA29" s="707"/>
      <c r="UOB29" s="707"/>
      <c r="UOC29" s="707"/>
      <c r="UOD29" s="707"/>
      <c r="UOE29" s="707"/>
      <c r="UOF29" s="707"/>
      <c r="UOG29" s="707"/>
      <c r="UOH29" s="707"/>
      <c r="UOI29" s="707"/>
      <c r="UOJ29" s="707"/>
      <c r="UOK29" s="707"/>
      <c r="UOL29" s="707"/>
      <c r="UOM29" s="707"/>
      <c r="UON29" s="707"/>
      <c r="UOO29" s="707"/>
      <c r="UOP29" s="707"/>
      <c r="UOQ29" s="707"/>
      <c r="UOR29" s="707"/>
      <c r="UOS29" s="707"/>
      <c r="UOT29" s="707"/>
      <c r="UOU29" s="707"/>
      <c r="UOV29" s="707"/>
      <c r="UOW29" s="707"/>
      <c r="UOX29" s="707"/>
      <c r="UOY29" s="707"/>
      <c r="UOZ29" s="707"/>
      <c r="UPA29" s="707"/>
      <c r="UPB29" s="707"/>
      <c r="UPC29" s="707"/>
      <c r="UPD29" s="707"/>
      <c r="UPE29" s="707"/>
      <c r="UPF29" s="707"/>
      <c r="UPG29" s="707"/>
      <c r="UPH29" s="707"/>
      <c r="UPI29" s="707"/>
      <c r="UPJ29" s="707"/>
      <c r="UPK29" s="707"/>
      <c r="UPL29" s="707"/>
      <c r="UPM29" s="707"/>
      <c r="UPN29" s="707"/>
      <c r="UPO29" s="707"/>
      <c r="UPP29" s="707"/>
      <c r="UPQ29" s="707"/>
      <c r="UPR29" s="707"/>
      <c r="UPS29" s="707"/>
      <c r="UPT29" s="707"/>
      <c r="UPU29" s="707"/>
      <c r="UPV29" s="707"/>
      <c r="UPW29" s="707"/>
      <c r="UPX29" s="707"/>
      <c r="UPY29" s="707"/>
      <c r="UPZ29" s="707"/>
      <c r="UQA29" s="707"/>
      <c r="UQB29" s="707"/>
      <c r="UQC29" s="707"/>
      <c r="UQD29" s="707"/>
      <c r="UQE29" s="707"/>
      <c r="UQF29" s="707"/>
      <c r="UQG29" s="707"/>
      <c r="UQH29" s="707"/>
      <c r="UQI29" s="707"/>
      <c r="UQJ29" s="707"/>
      <c r="UQK29" s="707"/>
      <c r="UQL29" s="707"/>
      <c r="UQM29" s="707"/>
      <c r="UQN29" s="707"/>
      <c r="UQO29" s="707"/>
      <c r="UQP29" s="707"/>
      <c r="UQQ29" s="707"/>
      <c r="UQR29" s="707"/>
      <c r="UQS29" s="707"/>
      <c r="UQT29" s="707"/>
      <c r="UQU29" s="707"/>
      <c r="UQV29" s="707"/>
      <c r="UQW29" s="707"/>
      <c r="UQX29" s="707"/>
      <c r="UQY29" s="707"/>
      <c r="UQZ29" s="707"/>
      <c r="URA29" s="707"/>
      <c r="URB29" s="707"/>
      <c r="URC29" s="707"/>
      <c r="URD29" s="707"/>
      <c r="URE29" s="707"/>
      <c r="URF29" s="707"/>
      <c r="URG29" s="707"/>
      <c r="URH29" s="707"/>
      <c r="URI29" s="707"/>
      <c r="URJ29" s="707"/>
      <c r="URK29" s="707"/>
      <c r="URL29" s="707"/>
      <c r="URM29" s="707"/>
      <c r="URN29" s="707"/>
      <c r="URO29" s="707"/>
      <c r="URP29" s="707"/>
      <c r="URQ29" s="707"/>
      <c r="URR29" s="707"/>
      <c r="URS29" s="707"/>
      <c r="URT29" s="707"/>
      <c r="URU29" s="707"/>
      <c r="URV29" s="707"/>
      <c r="URW29" s="707"/>
      <c r="URX29" s="707"/>
      <c r="URY29" s="707"/>
      <c r="URZ29" s="707"/>
      <c r="USA29" s="707"/>
      <c r="USB29" s="707"/>
      <c r="USC29" s="707"/>
      <c r="USD29" s="707"/>
      <c r="USE29" s="707"/>
      <c r="USF29" s="707"/>
      <c r="USG29" s="707"/>
      <c r="USH29" s="707"/>
      <c r="USI29" s="707"/>
      <c r="USJ29" s="707"/>
      <c r="USK29" s="707"/>
      <c r="USL29" s="707"/>
      <c r="USM29" s="707"/>
      <c r="USN29" s="707"/>
      <c r="USO29" s="707"/>
      <c r="USP29" s="707"/>
      <c r="USQ29" s="707"/>
      <c r="USR29" s="707"/>
      <c r="USS29" s="707"/>
      <c r="UST29" s="707"/>
      <c r="USU29" s="707"/>
      <c r="USV29" s="707"/>
      <c r="USW29" s="707"/>
      <c r="USX29" s="707"/>
      <c r="USY29" s="707"/>
      <c r="USZ29" s="707"/>
      <c r="UTA29" s="707"/>
      <c r="UTB29" s="707"/>
      <c r="UTC29" s="707"/>
      <c r="UTD29" s="707"/>
      <c r="UTE29" s="707"/>
      <c r="UTF29" s="707"/>
      <c r="UTG29" s="707"/>
      <c r="UTH29" s="707"/>
      <c r="UTI29" s="707"/>
      <c r="UTJ29" s="707"/>
      <c r="UTK29" s="707"/>
      <c r="UTL29" s="707"/>
      <c r="UTM29" s="707"/>
      <c r="UTN29" s="707"/>
      <c r="UTO29" s="707"/>
      <c r="UTP29" s="707"/>
      <c r="UTQ29" s="707"/>
      <c r="UTR29" s="707"/>
      <c r="UTS29" s="707"/>
      <c r="UTT29" s="707"/>
      <c r="UTU29" s="707"/>
      <c r="UTV29" s="707"/>
      <c r="UTW29" s="707"/>
      <c r="UTX29" s="707"/>
      <c r="UTY29" s="707"/>
      <c r="UTZ29" s="707"/>
      <c r="UUA29" s="707"/>
      <c r="UUB29" s="707"/>
      <c r="UUC29" s="707"/>
      <c r="UUD29" s="707"/>
      <c r="UUE29" s="707"/>
      <c r="UUF29" s="707"/>
      <c r="UUG29" s="707"/>
      <c r="UUH29" s="707"/>
      <c r="UUI29" s="707"/>
      <c r="UUJ29" s="707"/>
      <c r="UUK29" s="707"/>
      <c r="UUL29" s="707"/>
      <c r="UUM29" s="707"/>
      <c r="UUN29" s="707"/>
      <c r="UUO29" s="707"/>
      <c r="UUP29" s="707"/>
      <c r="UUQ29" s="707"/>
      <c r="UUR29" s="707"/>
      <c r="UUS29" s="707"/>
      <c r="UUT29" s="707"/>
      <c r="UUU29" s="707"/>
      <c r="UUV29" s="707"/>
      <c r="UUW29" s="707"/>
      <c r="UUX29" s="707"/>
      <c r="UUY29" s="707"/>
      <c r="UUZ29" s="707"/>
      <c r="UVA29" s="707"/>
      <c r="UVB29" s="707"/>
      <c r="UVC29" s="707"/>
      <c r="UVD29" s="707"/>
      <c r="UVE29" s="707"/>
      <c r="UVF29" s="707"/>
      <c r="UVG29" s="707"/>
      <c r="UVH29" s="707"/>
      <c r="UVI29" s="707"/>
      <c r="UVJ29" s="707"/>
      <c r="UVK29" s="707"/>
      <c r="UVL29" s="707"/>
      <c r="UVM29" s="707"/>
      <c r="UVN29" s="707"/>
      <c r="UVO29" s="707"/>
      <c r="UVP29" s="707"/>
      <c r="UVQ29" s="707"/>
      <c r="UVR29" s="707"/>
      <c r="UVS29" s="707"/>
      <c r="UVT29" s="707"/>
      <c r="UVU29" s="707"/>
      <c r="UVV29" s="707"/>
      <c r="UVW29" s="707"/>
      <c r="UVX29" s="707"/>
      <c r="UVY29" s="707"/>
      <c r="UVZ29" s="707"/>
      <c r="UWA29" s="707"/>
      <c r="UWB29" s="707"/>
      <c r="UWC29" s="707"/>
      <c r="UWD29" s="707"/>
      <c r="UWE29" s="707"/>
      <c r="UWF29" s="707"/>
      <c r="UWG29" s="707"/>
      <c r="UWH29" s="707"/>
      <c r="UWI29" s="707"/>
      <c r="UWJ29" s="707"/>
      <c r="UWK29" s="707"/>
      <c r="UWL29" s="707"/>
      <c r="UWM29" s="707"/>
      <c r="UWN29" s="707"/>
      <c r="UWO29" s="707"/>
      <c r="UWP29" s="707"/>
      <c r="UWQ29" s="707"/>
      <c r="UWR29" s="707"/>
      <c r="UWS29" s="707"/>
      <c r="UWT29" s="707"/>
      <c r="UWU29" s="707"/>
      <c r="UWV29" s="707"/>
      <c r="UWW29" s="707"/>
      <c r="UWX29" s="707"/>
      <c r="UWY29" s="707"/>
      <c r="UWZ29" s="707"/>
      <c r="UXA29" s="707"/>
      <c r="UXB29" s="707"/>
      <c r="UXC29" s="707"/>
      <c r="UXD29" s="707"/>
      <c r="UXE29" s="707"/>
      <c r="UXF29" s="707"/>
      <c r="UXG29" s="707"/>
      <c r="UXH29" s="707"/>
      <c r="UXI29" s="707"/>
      <c r="UXJ29" s="707"/>
      <c r="UXK29" s="707"/>
      <c r="UXL29" s="707"/>
      <c r="UXM29" s="707"/>
      <c r="UXN29" s="707"/>
      <c r="UXO29" s="707"/>
      <c r="UXP29" s="707"/>
      <c r="UXQ29" s="707"/>
      <c r="UXR29" s="707"/>
      <c r="UXS29" s="707"/>
      <c r="UXT29" s="707"/>
      <c r="UXU29" s="707"/>
      <c r="UXV29" s="707"/>
      <c r="UXW29" s="707"/>
      <c r="UXX29" s="707"/>
      <c r="UXY29" s="707"/>
      <c r="UXZ29" s="707"/>
      <c r="UYA29" s="707"/>
      <c r="UYB29" s="707"/>
      <c r="UYC29" s="707"/>
      <c r="UYD29" s="707"/>
      <c r="UYE29" s="707"/>
      <c r="UYF29" s="707"/>
      <c r="UYG29" s="707"/>
      <c r="UYH29" s="707"/>
      <c r="UYI29" s="707"/>
      <c r="UYJ29" s="707"/>
      <c r="UYK29" s="707"/>
      <c r="UYL29" s="707"/>
      <c r="UYM29" s="707"/>
      <c r="UYN29" s="707"/>
      <c r="UYO29" s="707"/>
      <c r="UYP29" s="707"/>
      <c r="UYQ29" s="707"/>
      <c r="UYR29" s="707"/>
      <c r="UYS29" s="707"/>
      <c r="UYT29" s="707"/>
      <c r="UYU29" s="707"/>
      <c r="UYV29" s="707"/>
      <c r="UYW29" s="707"/>
      <c r="UYX29" s="707"/>
      <c r="UYY29" s="707"/>
      <c r="UYZ29" s="707"/>
      <c r="UZA29" s="707"/>
      <c r="UZB29" s="707"/>
      <c r="UZC29" s="707"/>
      <c r="UZD29" s="707"/>
      <c r="UZE29" s="707"/>
      <c r="UZF29" s="707"/>
      <c r="UZG29" s="707"/>
      <c r="UZH29" s="707"/>
      <c r="UZI29" s="707"/>
      <c r="UZJ29" s="707"/>
      <c r="UZK29" s="707"/>
      <c r="UZL29" s="707"/>
      <c r="UZM29" s="707"/>
      <c r="UZN29" s="707"/>
      <c r="UZO29" s="707"/>
      <c r="UZP29" s="707"/>
      <c r="UZQ29" s="707"/>
      <c r="UZR29" s="707"/>
      <c r="UZS29" s="707"/>
      <c r="UZT29" s="707"/>
      <c r="UZU29" s="707"/>
      <c r="UZV29" s="707"/>
      <c r="UZW29" s="707"/>
      <c r="UZX29" s="707"/>
      <c r="UZY29" s="707"/>
      <c r="UZZ29" s="707"/>
      <c r="VAA29" s="707"/>
      <c r="VAB29" s="707"/>
      <c r="VAC29" s="707"/>
      <c r="VAD29" s="707"/>
      <c r="VAE29" s="707"/>
      <c r="VAF29" s="707"/>
      <c r="VAG29" s="707"/>
      <c r="VAH29" s="707"/>
      <c r="VAI29" s="707"/>
      <c r="VAJ29" s="707"/>
      <c r="VAK29" s="707"/>
      <c r="VAL29" s="707"/>
      <c r="VAM29" s="707"/>
      <c r="VAN29" s="707"/>
      <c r="VAO29" s="707"/>
      <c r="VAP29" s="707"/>
      <c r="VAQ29" s="707"/>
      <c r="VAR29" s="707"/>
      <c r="VAS29" s="707"/>
      <c r="VAT29" s="707"/>
      <c r="VAU29" s="707"/>
      <c r="VAV29" s="707"/>
      <c r="VAW29" s="707"/>
      <c r="VAX29" s="707"/>
      <c r="VAY29" s="707"/>
      <c r="VAZ29" s="707"/>
      <c r="VBA29" s="707"/>
      <c r="VBB29" s="707"/>
      <c r="VBC29" s="707"/>
      <c r="VBD29" s="707"/>
      <c r="VBE29" s="707"/>
      <c r="VBF29" s="707"/>
      <c r="VBG29" s="707"/>
      <c r="VBH29" s="707"/>
      <c r="VBI29" s="707"/>
      <c r="VBJ29" s="707"/>
      <c r="VBK29" s="707"/>
      <c r="VBL29" s="707"/>
      <c r="VBM29" s="707"/>
      <c r="VBN29" s="707"/>
      <c r="VBO29" s="707"/>
      <c r="VBP29" s="707"/>
      <c r="VBQ29" s="707"/>
      <c r="VBR29" s="707"/>
      <c r="VBS29" s="707"/>
      <c r="VBT29" s="707"/>
      <c r="VBU29" s="707"/>
      <c r="VBV29" s="707"/>
      <c r="VBW29" s="707"/>
      <c r="VBX29" s="707"/>
      <c r="VBY29" s="707"/>
      <c r="VBZ29" s="707"/>
      <c r="VCA29" s="707"/>
      <c r="VCB29" s="707"/>
      <c r="VCC29" s="707"/>
      <c r="VCD29" s="707"/>
      <c r="VCE29" s="707"/>
      <c r="VCF29" s="707"/>
      <c r="VCG29" s="707"/>
      <c r="VCH29" s="707"/>
      <c r="VCI29" s="707"/>
      <c r="VCJ29" s="707"/>
      <c r="VCK29" s="707"/>
      <c r="VCL29" s="707"/>
      <c r="VCM29" s="707"/>
      <c r="VCN29" s="707"/>
      <c r="VCO29" s="707"/>
      <c r="VCP29" s="707"/>
      <c r="VCQ29" s="707"/>
      <c r="VCR29" s="707"/>
      <c r="VCS29" s="707"/>
      <c r="VCT29" s="707"/>
      <c r="VCU29" s="707"/>
      <c r="VCV29" s="707"/>
      <c r="VCW29" s="707"/>
      <c r="VCX29" s="707"/>
      <c r="VCY29" s="707"/>
      <c r="VCZ29" s="707"/>
      <c r="VDA29" s="707"/>
      <c r="VDB29" s="707"/>
      <c r="VDC29" s="707"/>
      <c r="VDD29" s="707"/>
      <c r="VDE29" s="707"/>
      <c r="VDF29" s="707"/>
      <c r="VDG29" s="707"/>
      <c r="VDH29" s="707"/>
      <c r="VDI29" s="707"/>
      <c r="VDJ29" s="707"/>
      <c r="VDK29" s="707"/>
      <c r="VDL29" s="707"/>
      <c r="VDM29" s="707"/>
      <c r="VDN29" s="707"/>
      <c r="VDO29" s="707"/>
      <c r="VDP29" s="707"/>
      <c r="VDQ29" s="707"/>
      <c r="VDR29" s="707"/>
      <c r="VDS29" s="707"/>
      <c r="VDT29" s="707"/>
      <c r="VDU29" s="707"/>
      <c r="VDV29" s="707"/>
      <c r="VDW29" s="707"/>
      <c r="VDX29" s="707"/>
      <c r="VDY29" s="707"/>
      <c r="VDZ29" s="707"/>
      <c r="VEA29" s="707"/>
      <c r="VEB29" s="707"/>
      <c r="VEC29" s="707"/>
      <c r="VED29" s="707"/>
      <c r="VEE29" s="707"/>
      <c r="VEF29" s="707"/>
      <c r="VEG29" s="707"/>
      <c r="VEH29" s="707"/>
      <c r="VEI29" s="707"/>
      <c r="VEJ29" s="707"/>
      <c r="VEK29" s="707"/>
      <c r="VEL29" s="707"/>
      <c r="VEM29" s="707"/>
      <c r="VEN29" s="707"/>
      <c r="VEO29" s="707"/>
      <c r="VEP29" s="707"/>
      <c r="VEQ29" s="707"/>
      <c r="VER29" s="707"/>
      <c r="VES29" s="707"/>
      <c r="VET29" s="707"/>
      <c r="VEU29" s="707"/>
      <c r="VEV29" s="707"/>
      <c r="VEW29" s="707"/>
      <c r="VEX29" s="707"/>
      <c r="VEY29" s="707"/>
      <c r="VEZ29" s="707"/>
      <c r="VFA29" s="707"/>
      <c r="VFB29" s="707"/>
      <c r="VFC29" s="707"/>
      <c r="VFD29" s="707"/>
      <c r="VFE29" s="707"/>
      <c r="VFF29" s="707"/>
      <c r="VFG29" s="707"/>
      <c r="VFH29" s="707"/>
      <c r="VFI29" s="707"/>
      <c r="VFJ29" s="707"/>
      <c r="VFK29" s="707"/>
      <c r="VFL29" s="707"/>
      <c r="VFM29" s="707"/>
      <c r="VFN29" s="707"/>
      <c r="VFO29" s="707"/>
      <c r="VFP29" s="707"/>
      <c r="VFQ29" s="707"/>
      <c r="VFR29" s="707"/>
      <c r="VFS29" s="707"/>
      <c r="VFT29" s="707"/>
      <c r="VFU29" s="707"/>
      <c r="VFV29" s="707"/>
      <c r="VFW29" s="707"/>
      <c r="VFX29" s="707"/>
      <c r="VFY29" s="707"/>
      <c r="VFZ29" s="707"/>
      <c r="VGA29" s="707"/>
      <c r="VGB29" s="707"/>
      <c r="VGC29" s="707"/>
      <c r="VGD29" s="707"/>
      <c r="VGE29" s="707"/>
      <c r="VGF29" s="707"/>
      <c r="VGG29" s="707"/>
      <c r="VGH29" s="707"/>
      <c r="VGI29" s="707"/>
      <c r="VGJ29" s="707"/>
      <c r="VGK29" s="707"/>
      <c r="VGL29" s="707"/>
      <c r="VGM29" s="707"/>
      <c r="VGN29" s="707"/>
      <c r="VGO29" s="707"/>
      <c r="VGP29" s="707"/>
      <c r="VGQ29" s="707"/>
      <c r="VGR29" s="707"/>
      <c r="VGS29" s="707"/>
      <c r="VGT29" s="707"/>
      <c r="VGU29" s="707"/>
      <c r="VGV29" s="707"/>
      <c r="VGW29" s="707"/>
      <c r="VGX29" s="707"/>
      <c r="VGY29" s="707"/>
      <c r="VGZ29" s="707"/>
      <c r="VHA29" s="707"/>
      <c r="VHB29" s="707"/>
      <c r="VHC29" s="707"/>
      <c r="VHD29" s="707"/>
      <c r="VHE29" s="707"/>
      <c r="VHF29" s="707"/>
      <c r="VHG29" s="707"/>
      <c r="VHH29" s="707"/>
      <c r="VHI29" s="707"/>
      <c r="VHJ29" s="707"/>
      <c r="VHK29" s="707"/>
      <c r="VHL29" s="707"/>
      <c r="VHM29" s="707"/>
      <c r="VHN29" s="707"/>
      <c r="VHO29" s="707"/>
      <c r="VHP29" s="707"/>
      <c r="VHQ29" s="707"/>
      <c r="VHR29" s="707"/>
      <c r="VHS29" s="707"/>
      <c r="VHT29" s="707"/>
      <c r="VHU29" s="707"/>
      <c r="VHV29" s="707"/>
      <c r="VHW29" s="707"/>
      <c r="VHX29" s="707"/>
      <c r="VHY29" s="707"/>
      <c r="VHZ29" s="707"/>
      <c r="VIA29" s="707"/>
      <c r="VIB29" s="707"/>
      <c r="VIC29" s="707"/>
      <c r="VID29" s="707"/>
      <c r="VIE29" s="707"/>
      <c r="VIF29" s="707"/>
      <c r="VIG29" s="707"/>
      <c r="VIH29" s="707"/>
      <c r="VII29" s="707"/>
      <c r="VIJ29" s="707"/>
      <c r="VIK29" s="707"/>
      <c r="VIL29" s="707"/>
      <c r="VIM29" s="707"/>
      <c r="VIN29" s="707"/>
      <c r="VIO29" s="707"/>
      <c r="VIP29" s="707"/>
      <c r="VIQ29" s="707"/>
      <c r="VIR29" s="707"/>
      <c r="VIS29" s="707"/>
      <c r="VIT29" s="707"/>
      <c r="VIU29" s="707"/>
      <c r="VIV29" s="707"/>
      <c r="VIW29" s="707"/>
      <c r="VIX29" s="707"/>
      <c r="VIY29" s="707"/>
      <c r="VIZ29" s="707"/>
      <c r="VJA29" s="707"/>
      <c r="VJB29" s="707"/>
      <c r="VJC29" s="707"/>
      <c r="VJD29" s="707"/>
      <c r="VJE29" s="707"/>
      <c r="VJF29" s="707"/>
      <c r="VJG29" s="707"/>
      <c r="VJH29" s="707"/>
      <c r="VJI29" s="707"/>
      <c r="VJJ29" s="707"/>
      <c r="VJK29" s="707"/>
      <c r="VJL29" s="707"/>
      <c r="VJM29" s="707"/>
      <c r="VJN29" s="707"/>
      <c r="VJO29" s="707"/>
      <c r="VJP29" s="707"/>
      <c r="VJQ29" s="707"/>
      <c r="VJR29" s="707"/>
      <c r="VJS29" s="707"/>
      <c r="VJT29" s="707"/>
      <c r="VJU29" s="707"/>
      <c r="VJV29" s="707"/>
      <c r="VJW29" s="707"/>
      <c r="VJX29" s="707"/>
      <c r="VJY29" s="707"/>
      <c r="VJZ29" s="707"/>
      <c r="VKA29" s="707"/>
      <c r="VKB29" s="707"/>
      <c r="VKC29" s="707"/>
      <c r="VKD29" s="707"/>
      <c r="VKE29" s="707"/>
      <c r="VKF29" s="707"/>
      <c r="VKG29" s="707"/>
      <c r="VKH29" s="707"/>
      <c r="VKI29" s="707"/>
      <c r="VKJ29" s="707"/>
      <c r="VKK29" s="707"/>
      <c r="VKL29" s="707"/>
      <c r="VKM29" s="707"/>
      <c r="VKN29" s="707"/>
      <c r="VKO29" s="707"/>
      <c r="VKP29" s="707"/>
      <c r="VKQ29" s="707"/>
      <c r="VKR29" s="707"/>
      <c r="VKS29" s="707"/>
      <c r="VKT29" s="707"/>
      <c r="VKU29" s="707"/>
      <c r="VKV29" s="707"/>
      <c r="VKW29" s="707"/>
      <c r="VKX29" s="707"/>
      <c r="VKY29" s="707"/>
      <c r="VKZ29" s="707"/>
      <c r="VLA29" s="707"/>
      <c r="VLB29" s="707"/>
      <c r="VLC29" s="707"/>
      <c r="VLD29" s="707"/>
      <c r="VLE29" s="707"/>
      <c r="VLF29" s="707"/>
      <c r="VLG29" s="707"/>
      <c r="VLH29" s="707"/>
      <c r="VLI29" s="707"/>
      <c r="VLJ29" s="707"/>
      <c r="VLK29" s="707"/>
      <c r="VLL29" s="707"/>
      <c r="VLM29" s="707"/>
      <c r="VLN29" s="707"/>
      <c r="VLO29" s="707"/>
      <c r="VLP29" s="707"/>
      <c r="VLQ29" s="707"/>
      <c r="VLR29" s="707"/>
      <c r="VLS29" s="707"/>
      <c r="VLT29" s="707"/>
      <c r="VLU29" s="707"/>
      <c r="VLV29" s="707"/>
      <c r="VLW29" s="707"/>
      <c r="VLX29" s="707"/>
      <c r="VLY29" s="707"/>
      <c r="VLZ29" s="707"/>
      <c r="VMA29" s="707"/>
      <c r="VMB29" s="707"/>
      <c r="VMC29" s="707"/>
      <c r="VMD29" s="707"/>
      <c r="VME29" s="707"/>
      <c r="VMF29" s="707"/>
      <c r="VMG29" s="707"/>
      <c r="VMH29" s="707"/>
      <c r="VMI29" s="707"/>
      <c r="VMJ29" s="707"/>
      <c r="VMK29" s="707"/>
      <c r="VML29" s="707"/>
      <c r="VMM29" s="707"/>
      <c r="VMN29" s="707"/>
      <c r="VMO29" s="707"/>
      <c r="VMP29" s="707"/>
      <c r="VMQ29" s="707"/>
      <c r="VMR29" s="707"/>
      <c r="VMS29" s="707"/>
      <c r="VMT29" s="707"/>
      <c r="VMU29" s="707"/>
      <c r="VMV29" s="707"/>
      <c r="VMW29" s="707"/>
      <c r="VMX29" s="707"/>
      <c r="VMY29" s="707"/>
      <c r="VMZ29" s="707"/>
      <c r="VNA29" s="707"/>
      <c r="VNB29" s="707"/>
      <c r="VNC29" s="707"/>
      <c r="VND29" s="707"/>
      <c r="VNE29" s="707"/>
      <c r="VNF29" s="707"/>
      <c r="VNG29" s="707"/>
      <c r="VNH29" s="707"/>
      <c r="VNI29" s="707"/>
      <c r="VNJ29" s="707"/>
      <c r="VNK29" s="707"/>
      <c r="VNL29" s="707"/>
      <c r="VNM29" s="707"/>
      <c r="VNN29" s="707"/>
      <c r="VNO29" s="707"/>
      <c r="VNP29" s="707"/>
      <c r="VNQ29" s="707"/>
      <c r="VNR29" s="707"/>
      <c r="VNS29" s="707"/>
      <c r="VNT29" s="707"/>
      <c r="VNU29" s="707"/>
      <c r="VNV29" s="707"/>
      <c r="VNW29" s="707"/>
      <c r="VNX29" s="707"/>
      <c r="VNY29" s="707"/>
      <c r="VNZ29" s="707"/>
      <c r="VOA29" s="707"/>
      <c r="VOB29" s="707"/>
      <c r="VOC29" s="707"/>
      <c r="VOD29" s="707"/>
      <c r="VOE29" s="707"/>
      <c r="VOF29" s="707"/>
      <c r="VOG29" s="707"/>
      <c r="VOH29" s="707"/>
      <c r="VOI29" s="707"/>
      <c r="VOJ29" s="707"/>
      <c r="VOK29" s="707"/>
      <c r="VOL29" s="707"/>
      <c r="VOM29" s="707"/>
      <c r="VON29" s="707"/>
      <c r="VOO29" s="707"/>
      <c r="VOP29" s="707"/>
      <c r="VOQ29" s="707"/>
      <c r="VOR29" s="707"/>
      <c r="VOS29" s="707"/>
      <c r="VOT29" s="707"/>
      <c r="VOU29" s="707"/>
      <c r="VOV29" s="707"/>
      <c r="VOW29" s="707"/>
      <c r="VOX29" s="707"/>
      <c r="VOY29" s="707"/>
      <c r="VOZ29" s="707"/>
      <c r="VPA29" s="707"/>
      <c r="VPB29" s="707"/>
      <c r="VPC29" s="707"/>
      <c r="VPD29" s="707"/>
      <c r="VPE29" s="707"/>
      <c r="VPF29" s="707"/>
      <c r="VPG29" s="707"/>
      <c r="VPH29" s="707"/>
      <c r="VPI29" s="707"/>
      <c r="VPJ29" s="707"/>
      <c r="VPK29" s="707"/>
      <c r="VPL29" s="707"/>
      <c r="VPM29" s="707"/>
      <c r="VPN29" s="707"/>
      <c r="VPO29" s="707"/>
      <c r="VPP29" s="707"/>
      <c r="VPQ29" s="707"/>
      <c r="VPR29" s="707"/>
      <c r="VPS29" s="707"/>
      <c r="VPT29" s="707"/>
      <c r="VPU29" s="707"/>
      <c r="VPV29" s="707"/>
      <c r="VPW29" s="707"/>
      <c r="VPX29" s="707"/>
      <c r="VPY29" s="707"/>
      <c r="VPZ29" s="707"/>
      <c r="VQA29" s="707"/>
      <c r="VQB29" s="707"/>
      <c r="VQC29" s="707"/>
      <c r="VQD29" s="707"/>
      <c r="VQE29" s="707"/>
      <c r="VQF29" s="707"/>
      <c r="VQG29" s="707"/>
      <c r="VQH29" s="707"/>
      <c r="VQI29" s="707"/>
      <c r="VQJ29" s="707"/>
      <c r="VQK29" s="707"/>
      <c r="VQL29" s="707"/>
      <c r="VQM29" s="707"/>
      <c r="VQN29" s="707"/>
      <c r="VQO29" s="707"/>
      <c r="VQP29" s="707"/>
      <c r="VQQ29" s="707"/>
      <c r="VQR29" s="707"/>
      <c r="VQS29" s="707"/>
      <c r="VQT29" s="707"/>
      <c r="VQU29" s="707"/>
      <c r="VQV29" s="707"/>
      <c r="VQW29" s="707"/>
      <c r="VQX29" s="707"/>
      <c r="VQY29" s="707"/>
      <c r="VQZ29" s="707"/>
      <c r="VRA29" s="707"/>
      <c r="VRB29" s="707"/>
      <c r="VRC29" s="707"/>
      <c r="VRD29" s="707"/>
      <c r="VRE29" s="707"/>
      <c r="VRF29" s="707"/>
      <c r="VRG29" s="707"/>
      <c r="VRH29" s="707"/>
      <c r="VRI29" s="707"/>
      <c r="VRJ29" s="707"/>
      <c r="VRK29" s="707"/>
      <c r="VRL29" s="707"/>
      <c r="VRM29" s="707"/>
      <c r="VRN29" s="707"/>
      <c r="VRO29" s="707"/>
      <c r="VRP29" s="707"/>
      <c r="VRQ29" s="707"/>
      <c r="VRR29" s="707"/>
      <c r="VRS29" s="707"/>
      <c r="VRT29" s="707"/>
      <c r="VRU29" s="707"/>
      <c r="VRV29" s="707"/>
      <c r="VRW29" s="707"/>
      <c r="VRX29" s="707"/>
      <c r="VRY29" s="707"/>
      <c r="VRZ29" s="707"/>
      <c r="VSA29" s="707"/>
      <c r="VSB29" s="707"/>
      <c r="VSC29" s="707"/>
      <c r="VSD29" s="707"/>
      <c r="VSE29" s="707"/>
      <c r="VSF29" s="707"/>
      <c r="VSG29" s="707"/>
      <c r="VSH29" s="707"/>
      <c r="VSI29" s="707"/>
      <c r="VSJ29" s="707"/>
      <c r="VSK29" s="707"/>
      <c r="VSL29" s="707"/>
      <c r="VSM29" s="707"/>
      <c r="VSN29" s="707"/>
      <c r="VSO29" s="707"/>
      <c r="VSP29" s="707"/>
      <c r="VSQ29" s="707"/>
      <c r="VSR29" s="707"/>
      <c r="VSS29" s="707"/>
      <c r="VST29" s="707"/>
      <c r="VSU29" s="707"/>
      <c r="VSV29" s="707"/>
      <c r="VSW29" s="707"/>
      <c r="VSX29" s="707"/>
      <c r="VSY29" s="707"/>
      <c r="VSZ29" s="707"/>
      <c r="VTA29" s="707"/>
      <c r="VTB29" s="707"/>
      <c r="VTC29" s="707"/>
      <c r="VTD29" s="707"/>
      <c r="VTE29" s="707"/>
      <c r="VTF29" s="707"/>
      <c r="VTG29" s="707"/>
      <c r="VTH29" s="707"/>
      <c r="VTI29" s="707"/>
      <c r="VTJ29" s="707"/>
      <c r="VTK29" s="707"/>
      <c r="VTL29" s="707"/>
      <c r="VTM29" s="707"/>
      <c r="VTN29" s="707"/>
      <c r="VTO29" s="707"/>
      <c r="VTP29" s="707"/>
      <c r="VTQ29" s="707"/>
      <c r="VTR29" s="707"/>
      <c r="VTS29" s="707"/>
      <c r="VTT29" s="707"/>
      <c r="VTU29" s="707"/>
      <c r="VTV29" s="707"/>
      <c r="VTW29" s="707"/>
      <c r="VTX29" s="707"/>
      <c r="VTY29" s="707"/>
      <c r="VTZ29" s="707"/>
      <c r="VUA29" s="707"/>
      <c r="VUB29" s="707"/>
      <c r="VUC29" s="707"/>
      <c r="VUD29" s="707"/>
      <c r="VUE29" s="707"/>
      <c r="VUF29" s="707"/>
      <c r="VUG29" s="707"/>
      <c r="VUH29" s="707"/>
      <c r="VUI29" s="707"/>
      <c r="VUJ29" s="707"/>
      <c r="VUK29" s="707"/>
      <c r="VUL29" s="707"/>
      <c r="VUM29" s="707"/>
      <c r="VUN29" s="707"/>
      <c r="VUO29" s="707"/>
      <c r="VUP29" s="707"/>
      <c r="VUQ29" s="707"/>
      <c r="VUR29" s="707"/>
      <c r="VUS29" s="707"/>
      <c r="VUT29" s="707"/>
      <c r="VUU29" s="707"/>
      <c r="VUV29" s="707"/>
      <c r="VUW29" s="707"/>
      <c r="VUX29" s="707"/>
      <c r="VUY29" s="707"/>
      <c r="VUZ29" s="707"/>
      <c r="VVA29" s="707"/>
      <c r="VVB29" s="707"/>
      <c r="VVC29" s="707"/>
      <c r="VVD29" s="707"/>
      <c r="VVE29" s="707"/>
      <c r="VVF29" s="707"/>
      <c r="VVG29" s="707"/>
      <c r="VVH29" s="707"/>
      <c r="VVI29" s="707"/>
      <c r="VVJ29" s="707"/>
      <c r="VVK29" s="707"/>
      <c r="VVL29" s="707"/>
      <c r="VVM29" s="707"/>
      <c r="VVN29" s="707"/>
      <c r="VVO29" s="707"/>
      <c r="VVP29" s="707"/>
      <c r="VVQ29" s="707"/>
      <c r="VVR29" s="707"/>
      <c r="VVS29" s="707"/>
      <c r="VVT29" s="707"/>
      <c r="VVU29" s="707"/>
      <c r="VVV29" s="707"/>
      <c r="VVW29" s="707"/>
      <c r="VVX29" s="707"/>
      <c r="VVY29" s="707"/>
      <c r="VVZ29" s="707"/>
      <c r="VWA29" s="707"/>
      <c r="VWB29" s="707"/>
      <c r="VWC29" s="707"/>
      <c r="VWD29" s="707"/>
      <c r="VWE29" s="707"/>
      <c r="VWF29" s="707"/>
      <c r="VWG29" s="707"/>
      <c r="VWH29" s="707"/>
      <c r="VWI29" s="707"/>
      <c r="VWJ29" s="707"/>
      <c r="VWK29" s="707"/>
      <c r="VWL29" s="707"/>
      <c r="VWM29" s="707"/>
      <c r="VWN29" s="707"/>
      <c r="VWO29" s="707"/>
      <c r="VWP29" s="707"/>
      <c r="VWQ29" s="707"/>
      <c r="VWR29" s="707"/>
      <c r="VWS29" s="707"/>
      <c r="VWT29" s="707"/>
      <c r="VWU29" s="707"/>
      <c r="VWV29" s="707"/>
      <c r="VWW29" s="707"/>
      <c r="VWX29" s="707"/>
      <c r="VWY29" s="707"/>
      <c r="VWZ29" s="707"/>
      <c r="VXA29" s="707"/>
      <c r="VXB29" s="707"/>
      <c r="VXC29" s="707"/>
      <c r="VXD29" s="707"/>
      <c r="VXE29" s="707"/>
      <c r="VXF29" s="707"/>
      <c r="VXG29" s="707"/>
      <c r="VXH29" s="707"/>
      <c r="VXI29" s="707"/>
      <c r="VXJ29" s="707"/>
      <c r="VXK29" s="707"/>
      <c r="VXL29" s="707"/>
      <c r="VXM29" s="707"/>
      <c r="VXN29" s="707"/>
      <c r="VXO29" s="707"/>
      <c r="VXP29" s="707"/>
      <c r="VXQ29" s="707"/>
      <c r="VXR29" s="707"/>
      <c r="VXS29" s="707"/>
      <c r="VXT29" s="707"/>
      <c r="VXU29" s="707"/>
      <c r="VXV29" s="707"/>
      <c r="VXW29" s="707"/>
      <c r="VXX29" s="707"/>
      <c r="VXY29" s="707"/>
      <c r="VXZ29" s="707"/>
      <c r="VYA29" s="707"/>
      <c r="VYB29" s="707"/>
      <c r="VYC29" s="707"/>
      <c r="VYD29" s="707"/>
      <c r="VYE29" s="707"/>
      <c r="VYF29" s="707"/>
      <c r="VYG29" s="707"/>
      <c r="VYH29" s="707"/>
      <c r="VYI29" s="707"/>
      <c r="VYJ29" s="707"/>
      <c r="VYK29" s="707"/>
      <c r="VYL29" s="707"/>
      <c r="VYM29" s="707"/>
      <c r="VYN29" s="707"/>
      <c r="VYO29" s="707"/>
      <c r="VYP29" s="707"/>
      <c r="VYQ29" s="707"/>
      <c r="VYR29" s="707"/>
      <c r="VYS29" s="707"/>
      <c r="VYT29" s="707"/>
      <c r="VYU29" s="707"/>
      <c r="VYV29" s="707"/>
      <c r="VYW29" s="707"/>
      <c r="VYX29" s="707"/>
      <c r="VYY29" s="707"/>
      <c r="VYZ29" s="707"/>
      <c r="VZA29" s="707"/>
      <c r="VZB29" s="707"/>
      <c r="VZC29" s="707"/>
      <c r="VZD29" s="707"/>
      <c r="VZE29" s="707"/>
      <c r="VZF29" s="707"/>
      <c r="VZG29" s="707"/>
      <c r="VZH29" s="707"/>
      <c r="VZI29" s="707"/>
      <c r="VZJ29" s="707"/>
      <c r="VZK29" s="707"/>
      <c r="VZL29" s="707"/>
      <c r="VZM29" s="707"/>
      <c r="VZN29" s="707"/>
      <c r="VZO29" s="707"/>
      <c r="VZP29" s="707"/>
      <c r="VZQ29" s="707"/>
      <c r="VZR29" s="707"/>
      <c r="VZS29" s="707"/>
      <c r="VZT29" s="707"/>
      <c r="VZU29" s="707"/>
      <c r="VZV29" s="707"/>
      <c r="VZW29" s="707"/>
      <c r="VZX29" s="707"/>
      <c r="VZY29" s="707"/>
      <c r="VZZ29" s="707"/>
      <c r="WAA29" s="707"/>
      <c r="WAB29" s="707"/>
      <c r="WAC29" s="707"/>
      <c r="WAD29" s="707"/>
      <c r="WAE29" s="707"/>
      <c r="WAF29" s="707"/>
      <c r="WAG29" s="707"/>
      <c r="WAH29" s="707"/>
      <c r="WAI29" s="707"/>
      <c r="WAJ29" s="707"/>
      <c r="WAK29" s="707"/>
      <c r="WAL29" s="707"/>
      <c r="WAM29" s="707"/>
      <c r="WAN29" s="707"/>
      <c r="WAO29" s="707"/>
      <c r="WAP29" s="707"/>
      <c r="WAQ29" s="707"/>
      <c r="WAR29" s="707"/>
      <c r="WAS29" s="707"/>
      <c r="WAT29" s="707"/>
      <c r="WAU29" s="707"/>
      <c r="WAV29" s="707"/>
      <c r="WAW29" s="707"/>
      <c r="WAX29" s="707"/>
      <c r="WAY29" s="707"/>
      <c r="WAZ29" s="707"/>
      <c r="WBA29" s="707"/>
      <c r="WBB29" s="707"/>
      <c r="WBC29" s="707"/>
      <c r="WBD29" s="707"/>
      <c r="WBE29" s="707"/>
      <c r="WBF29" s="707"/>
      <c r="WBG29" s="707"/>
      <c r="WBH29" s="707"/>
      <c r="WBI29" s="707"/>
      <c r="WBJ29" s="707"/>
      <c r="WBK29" s="707"/>
      <c r="WBL29" s="707"/>
      <c r="WBM29" s="707"/>
      <c r="WBN29" s="707"/>
      <c r="WBO29" s="707"/>
      <c r="WBP29" s="707"/>
      <c r="WBQ29" s="707"/>
      <c r="WBR29" s="707"/>
      <c r="WBS29" s="707"/>
      <c r="WBT29" s="707"/>
      <c r="WBU29" s="707"/>
      <c r="WBV29" s="707"/>
      <c r="WBW29" s="707"/>
      <c r="WBX29" s="707"/>
      <c r="WBY29" s="707"/>
      <c r="WBZ29" s="707"/>
      <c r="WCA29" s="707"/>
      <c r="WCB29" s="707"/>
      <c r="WCC29" s="707"/>
      <c r="WCD29" s="707"/>
      <c r="WCE29" s="707"/>
      <c r="WCF29" s="707"/>
      <c r="WCG29" s="707"/>
      <c r="WCH29" s="707"/>
      <c r="WCI29" s="707"/>
      <c r="WCJ29" s="707"/>
      <c r="WCK29" s="707"/>
      <c r="WCL29" s="707"/>
      <c r="WCM29" s="707"/>
      <c r="WCN29" s="707"/>
      <c r="WCO29" s="707"/>
      <c r="WCP29" s="707"/>
      <c r="WCQ29" s="707"/>
      <c r="WCR29" s="707"/>
      <c r="WCS29" s="707"/>
      <c r="WCT29" s="707"/>
      <c r="WCU29" s="707"/>
      <c r="WCV29" s="707"/>
      <c r="WCW29" s="707"/>
      <c r="WCX29" s="707"/>
      <c r="WCY29" s="707"/>
      <c r="WCZ29" s="707"/>
      <c r="WDA29" s="707"/>
      <c r="WDB29" s="707"/>
      <c r="WDC29" s="707"/>
      <c r="WDD29" s="707"/>
      <c r="WDE29" s="707"/>
      <c r="WDF29" s="707"/>
      <c r="WDG29" s="707"/>
      <c r="WDH29" s="707"/>
      <c r="WDI29" s="707"/>
      <c r="WDJ29" s="707"/>
      <c r="WDK29" s="707"/>
      <c r="WDL29" s="707"/>
      <c r="WDM29" s="707"/>
      <c r="WDN29" s="707"/>
      <c r="WDO29" s="707"/>
      <c r="WDP29" s="707"/>
      <c r="WDQ29" s="707"/>
      <c r="WDR29" s="707"/>
      <c r="WDS29" s="707"/>
      <c r="WDT29" s="707"/>
      <c r="WDU29" s="707"/>
      <c r="WDV29" s="707"/>
      <c r="WDW29" s="707"/>
      <c r="WDX29" s="707"/>
      <c r="WDY29" s="707"/>
      <c r="WDZ29" s="707"/>
      <c r="WEA29" s="707"/>
      <c r="WEB29" s="707"/>
      <c r="WEC29" s="707"/>
      <c r="WED29" s="707"/>
      <c r="WEE29" s="707"/>
      <c r="WEF29" s="707"/>
      <c r="WEG29" s="707"/>
      <c r="WEH29" s="707"/>
      <c r="WEI29" s="707"/>
      <c r="WEJ29" s="707"/>
      <c r="WEK29" s="707"/>
      <c r="WEL29" s="707"/>
      <c r="WEM29" s="707"/>
      <c r="WEN29" s="707"/>
      <c r="WEO29" s="707"/>
      <c r="WEP29" s="707"/>
      <c r="WEQ29" s="707"/>
      <c r="WER29" s="707"/>
      <c r="WES29" s="707"/>
      <c r="WET29" s="707"/>
      <c r="WEU29" s="707"/>
      <c r="WEV29" s="707"/>
      <c r="WEW29" s="707"/>
      <c r="WEX29" s="707"/>
      <c r="WEY29" s="707"/>
      <c r="WEZ29" s="707"/>
      <c r="WFA29" s="707"/>
      <c r="WFB29" s="707"/>
      <c r="WFC29" s="707"/>
      <c r="WFD29" s="707"/>
      <c r="WFE29" s="707"/>
      <c r="WFF29" s="707"/>
      <c r="WFG29" s="707"/>
      <c r="WFH29" s="707"/>
      <c r="WFI29" s="707"/>
      <c r="WFJ29" s="707"/>
      <c r="WFK29" s="707"/>
      <c r="WFL29" s="707"/>
      <c r="WFM29" s="707"/>
      <c r="WFN29" s="707"/>
      <c r="WFO29" s="707"/>
      <c r="WFP29" s="707"/>
      <c r="WFQ29" s="707"/>
      <c r="WFR29" s="707"/>
      <c r="WFS29" s="707"/>
      <c r="WFT29" s="707"/>
      <c r="WFU29" s="707"/>
      <c r="WFV29" s="707"/>
      <c r="WFW29" s="707"/>
      <c r="WFX29" s="707"/>
      <c r="WFY29" s="707"/>
      <c r="WFZ29" s="707"/>
      <c r="WGA29" s="707"/>
      <c r="WGB29" s="707"/>
      <c r="WGC29" s="707"/>
      <c r="WGD29" s="707"/>
      <c r="WGE29" s="707"/>
      <c r="WGF29" s="707"/>
      <c r="WGG29" s="707"/>
      <c r="WGH29" s="707"/>
      <c r="WGI29" s="707"/>
      <c r="WGJ29" s="707"/>
      <c r="WGK29" s="707"/>
      <c r="WGL29" s="707"/>
      <c r="WGM29" s="707"/>
      <c r="WGN29" s="707"/>
      <c r="WGO29" s="707"/>
      <c r="WGP29" s="707"/>
      <c r="WGQ29" s="707"/>
      <c r="WGR29" s="707"/>
      <c r="WGS29" s="707"/>
      <c r="WGT29" s="707"/>
      <c r="WGU29" s="707"/>
      <c r="WGV29" s="707"/>
      <c r="WGW29" s="707"/>
      <c r="WGX29" s="707"/>
      <c r="WGY29" s="707"/>
      <c r="WGZ29" s="707"/>
      <c r="WHA29" s="707"/>
      <c r="WHB29" s="707"/>
      <c r="WHC29" s="707"/>
      <c r="WHD29" s="707"/>
      <c r="WHE29" s="707"/>
      <c r="WHF29" s="707"/>
      <c r="WHG29" s="707"/>
      <c r="WHH29" s="707"/>
      <c r="WHI29" s="707"/>
      <c r="WHJ29" s="707"/>
      <c r="WHK29" s="707"/>
      <c r="WHL29" s="707"/>
      <c r="WHM29" s="707"/>
      <c r="WHN29" s="707"/>
      <c r="WHO29" s="707"/>
      <c r="WHP29" s="707"/>
      <c r="WHQ29" s="707"/>
      <c r="WHR29" s="707"/>
      <c r="WHS29" s="707"/>
      <c r="WHT29" s="707"/>
      <c r="WHU29" s="707"/>
      <c r="WHV29" s="707"/>
      <c r="WHW29" s="707"/>
      <c r="WHX29" s="707"/>
      <c r="WHY29" s="707"/>
      <c r="WHZ29" s="707"/>
      <c r="WIA29" s="707"/>
      <c r="WIB29" s="707"/>
      <c r="WIC29" s="707"/>
      <c r="WID29" s="707"/>
      <c r="WIE29" s="707"/>
      <c r="WIF29" s="707"/>
      <c r="WIG29" s="707"/>
      <c r="WIH29" s="707"/>
      <c r="WII29" s="707"/>
      <c r="WIJ29" s="707"/>
      <c r="WIK29" s="707"/>
      <c r="WIL29" s="707"/>
      <c r="WIM29" s="707"/>
      <c r="WIN29" s="707"/>
      <c r="WIO29" s="707"/>
      <c r="WIP29" s="707"/>
      <c r="WIQ29" s="707"/>
      <c r="WIR29" s="707"/>
      <c r="WIS29" s="707"/>
      <c r="WIT29" s="707"/>
      <c r="WIU29" s="707"/>
      <c r="WIV29" s="707"/>
      <c r="WIW29" s="707"/>
      <c r="WIX29" s="707"/>
      <c r="WIY29" s="707"/>
      <c r="WIZ29" s="707"/>
      <c r="WJA29" s="707"/>
      <c r="WJB29" s="707"/>
      <c r="WJC29" s="707"/>
      <c r="WJD29" s="707"/>
      <c r="WJE29" s="707"/>
      <c r="WJF29" s="707"/>
      <c r="WJG29" s="707"/>
      <c r="WJH29" s="707"/>
      <c r="WJI29" s="707"/>
      <c r="WJJ29" s="707"/>
      <c r="WJK29" s="707"/>
      <c r="WJL29" s="707"/>
      <c r="WJM29" s="707"/>
      <c r="WJN29" s="707"/>
      <c r="WJO29" s="707"/>
      <c r="WJP29" s="707"/>
      <c r="WJQ29" s="707"/>
      <c r="WJR29" s="707"/>
      <c r="WJS29" s="707"/>
      <c r="WJT29" s="707"/>
      <c r="WJU29" s="707"/>
      <c r="WJV29" s="707"/>
      <c r="WJW29" s="707"/>
      <c r="WJX29" s="707"/>
      <c r="WJY29" s="707"/>
      <c r="WJZ29" s="707"/>
      <c r="WKA29" s="707"/>
      <c r="WKB29" s="707"/>
      <c r="WKC29" s="707"/>
      <c r="WKD29" s="707"/>
      <c r="WKE29" s="707"/>
      <c r="WKF29" s="707"/>
      <c r="WKG29" s="707"/>
      <c r="WKH29" s="707"/>
      <c r="WKI29" s="707"/>
      <c r="WKJ29" s="707"/>
      <c r="WKK29" s="707"/>
      <c r="WKL29" s="707"/>
      <c r="WKM29" s="707"/>
      <c r="WKN29" s="707"/>
      <c r="WKO29" s="707"/>
      <c r="WKP29" s="707"/>
      <c r="WKQ29" s="707"/>
      <c r="WKR29" s="707"/>
      <c r="WKS29" s="707"/>
      <c r="WKT29" s="707"/>
      <c r="WKU29" s="707"/>
      <c r="WKV29" s="707"/>
      <c r="WKW29" s="707"/>
      <c r="WKX29" s="707"/>
      <c r="WKY29" s="707"/>
      <c r="WKZ29" s="707"/>
      <c r="WLA29" s="707"/>
      <c r="WLB29" s="707"/>
      <c r="WLC29" s="707"/>
      <c r="WLD29" s="707"/>
      <c r="WLE29" s="707"/>
      <c r="WLF29" s="707"/>
      <c r="WLG29" s="707"/>
      <c r="WLH29" s="707"/>
      <c r="WLI29" s="707"/>
      <c r="WLJ29" s="707"/>
      <c r="WLK29" s="707"/>
      <c r="WLL29" s="707"/>
      <c r="WLM29" s="707"/>
      <c r="WLN29" s="707"/>
      <c r="WLO29" s="707"/>
      <c r="WLP29" s="707"/>
      <c r="WLQ29" s="707"/>
      <c r="WLR29" s="707"/>
      <c r="WLS29" s="707"/>
      <c r="WLT29" s="707"/>
      <c r="WLU29" s="707"/>
      <c r="WLV29" s="707"/>
      <c r="WLW29" s="707"/>
      <c r="WLX29" s="707"/>
      <c r="WLY29" s="707"/>
      <c r="WLZ29" s="707"/>
      <c r="WMA29" s="707"/>
      <c r="WMB29" s="707"/>
      <c r="WMC29" s="707"/>
      <c r="WMD29" s="707"/>
      <c r="WME29" s="707"/>
      <c r="WMF29" s="707"/>
      <c r="WMG29" s="707"/>
      <c r="WMH29" s="707"/>
      <c r="WMI29" s="707"/>
      <c r="WMJ29" s="707"/>
      <c r="WMK29" s="707"/>
      <c r="WML29" s="707"/>
      <c r="WMM29" s="707"/>
      <c r="WMN29" s="707"/>
      <c r="WMO29" s="707"/>
      <c r="WMP29" s="707"/>
      <c r="WMQ29" s="707"/>
      <c r="WMR29" s="707"/>
      <c r="WMS29" s="707"/>
      <c r="WMT29" s="707"/>
      <c r="WMU29" s="707"/>
      <c r="WMV29" s="707"/>
      <c r="WMW29" s="707"/>
      <c r="WMX29" s="707"/>
      <c r="WMY29" s="707"/>
      <c r="WMZ29" s="707"/>
      <c r="WNA29" s="707"/>
      <c r="WNB29" s="707"/>
      <c r="WNC29" s="707"/>
      <c r="WND29" s="707"/>
      <c r="WNE29" s="707"/>
      <c r="WNF29" s="707"/>
      <c r="WNG29" s="707"/>
      <c r="WNH29" s="707"/>
      <c r="WNI29" s="707"/>
      <c r="WNJ29" s="707"/>
      <c r="WNK29" s="707"/>
      <c r="WNL29" s="707"/>
      <c r="WNM29" s="707"/>
      <c r="WNN29" s="707"/>
      <c r="WNO29" s="707"/>
      <c r="WNP29" s="707"/>
      <c r="WNQ29" s="707"/>
      <c r="WNR29" s="707"/>
      <c r="WNS29" s="707"/>
      <c r="WNT29" s="707"/>
      <c r="WNU29" s="707"/>
      <c r="WNV29" s="707"/>
      <c r="WNW29" s="707"/>
      <c r="WNX29" s="707"/>
      <c r="WNY29" s="707"/>
      <c r="WNZ29" s="707"/>
      <c r="WOA29" s="707"/>
      <c r="WOB29" s="707"/>
      <c r="WOC29" s="707"/>
      <c r="WOD29" s="707"/>
      <c r="WOE29" s="707"/>
      <c r="WOF29" s="707"/>
      <c r="WOG29" s="707"/>
      <c r="WOH29" s="707"/>
      <c r="WOI29" s="707"/>
      <c r="WOJ29" s="707"/>
      <c r="WOK29" s="707"/>
      <c r="WOL29" s="707"/>
      <c r="WOM29" s="707"/>
      <c r="WON29" s="707"/>
      <c r="WOO29" s="707"/>
      <c r="WOP29" s="707"/>
      <c r="WOQ29" s="707"/>
      <c r="WOR29" s="707"/>
      <c r="WOS29" s="707"/>
      <c r="WOT29" s="707"/>
      <c r="WOU29" s="707"/>
      <c r="WOV29" s="707"/>
      <c r="WOW29" s="707"/>
      <c r="WOX29" s="707"/>
      <c r="WOY29" s="707"/>
      <c r="WOZ29" s="707"/>
      <c r="WPA29" s="707"/>
      <c r="WPB29" s="707"/>
      <c r="WPC29" s="707"/>
      <c r="WPD29" s="707"/>
      <c r="WPE29" s="707"/>
      <c r="WPF29" s="707"/>
      <c r="WPG29" s="707"/>
      <c r="WPH29" s="707"/>
      <c r="WPI29" s="707"/>
      <c r="WPJ29" s="707"/>
      <c r="WPK29" s="707"/>
      <c r="WPL29" s="707"/>
      <c r="WPM29" s="707"/>
      <c r="WPN29" s="707"/>
      <c r="WPO29" s="707"/>
      <c r="WPP29" s="707"/>
      <c r="WPQ29" s="707"/>
      <c r="WPR29" s="707"/>
      <c r="WPS29" s="707"/>
      <c r="WPT29" s="707"/>
      <c r="WPU29" s="707"/>
      <c r="WPV29" s="707"/>
      <c r="WPW29" s="707"/>
      <c r="WPX29" s="707"/>
      <c r="WPY29" s="707"/>
      <c r="WPZ29" s="707"/>
      <c r="WQA29" s="707"/>
      <c r="WQB29" s="707"/>
      <c r="WQC29" s="707"/>
      <c r="WQD29" s="707"/>
      <c r="WQE29" s="707"/>
      <c r="WQF29" s="707"/>
      <c r="WQG29" s="707"/>
      <c r="WQH29" s="707"/>
      <c r="WQI29" s="707"/>
      <c r="WQJ29" s="707"/>
      <c r="WQK29" s="707"/>
      <c r="WQL29" s="707"/>
      <c r="WQM29" s="707"/>
      <c r="WQN29" s="707"/>
      <c r="WQO29" s="707"/>
      <c r="WQP29" s="707"/>
      <c r="WQQ29" s="707"/>
      <c r="WQR29" s="707"/>
      <c r="WQS29" s="707"/>
      <c r="WQT29" s="707"/>
      <c r="WQU29" s="707"/>
      <c r="WQV29" s="707"/>
      <c r="WQW29" s="707"/>
      <c r="WQX29" s="707"/>
      <c r="WQY29" s="707"/>
      <c r="WQZ29" s="707"/>
      <c r="WRA29" s="707"/>
      <c r="WRB29" s="707"/>
      <c r="WRC29" s="707"/>
      <c r="WRD29" s="707"/>
      <c r="WRE29" s="707"/>
      <c r="WRF29" s="707"/>
      <c r="WRG29" s="707"/>
      <c r="WRH29" s="707"/>
      <c r="WRI29" s="707"/>
      <c r="WRJ29" s="707"/>
      <c r="WRK29" s="707"/>
      <c r="WRL29" s="707"/>
      <c r="WRM29" s="707"/>
      <c r="WRN29" s="707"/>
      <c r="WRO29" s="707"/>
      <c r="WRP29" s="707"/>
      <c r="WRQ29" s="707"/>
      <c r="WRR29" s="707"/>
      <c r="WRS29" s="707"/>
      <c r="WRT29" s="707"/>
      <c r="WRU29" s="707"/>
      <c r="WRV29" s="707"/>
      <c r="WRW29" s="707"/>
      <c r="WRX29" s="707"/>
      <c r="WRY29" s="707"/>
      <c r="WRZ29" s="707"/>
      <c r="WSA29" s="707"/>
      <c r="WSB29" s="707"/>
      <c r="WSC29" s="707"/>
      <c r="WSD29" s="707"/>
      <c r="WSE29" s="707"/>
      <c r="WSF29" s="707"/>
      <c r="WSG29" s="707"/>
      <c r="WSH29" s="707"/>
      <c r="WSI29" s="707"/>
      <c r="WSJ29" s="707"/>
      <c r="WSK29" s="707"/>
      <c r="WSL29" s="707"/>
      <c r="WSM29" s="707"/>
      <c r="WSN29" s="707"/>
      <c r="WSO29" s="707"/>
      <c r="WSP29" s="707"/>
      <c r="WSQ29" s="707"/>
      <c r="WSR29" s="707"/>
      <c r="WSS29" s="707"/>
      <c r="WST29" s="707"/>
      <c r="WSU29" s="707"/>
      <c r="WSV29" s="707"/>
      <c r="WSW29" s="707"/>
      <c r="WSX29" s="707"/>
      <c r="WSY29" s="707"/>
      <c r="WSZ29" s="707"/>
      <c r="WTA29" s="707"/>
      <c r="WTB29" s="707"/>
      <c r="WTC29" s="707"/>
      <c r="WTD29" s="707"/>
      <c r="WTE29" s="707"/>
      <c r="WTF29" s="707"/>
      <c r="WTG29" s="707"/>
      <c r="WTH29" s="707"/>
      <c r="WTI29" s="707"/>
      <c r="WTJ29" s="707"/>
      <c r="WTK29" s="707"/>
      <c r="WTL29" s="707"/>
      <c r="WTM29" s="707"/>
      <c r="WTN29" s="707"/>
      <c r="WTO29" s="707"/>
      <c r="WTP29" s="707"/>
      <c r="WTQ29" s="707"/>
      <c r="WTR29" s="707"/>
      <c r="WTS29" s="707"/>
      <c r="WTT29" s="707"/>
      <c r="WTU29" s="707"/>
      <c r="WTV29" s="707"/>
      <c r="WTW29" s="707"/>
      <c r="WTX29" s="707"/>
      <c r="WTY29" s="707"/>
      <c r="WTZ29" s="707"/>
      <c r="WUA29" s="707"/>
      <c r="WUB29" s="707"/>
      <c r="WUC29" s="707"/>
      <c r="WUD29" s="707"/>
      <c r="WUE29" s="707"/>
      <c r="WUF29" s="707"/>
      <c r="WUG29" s="707"/>
      <c r="WUH29" s="707"/>
      <c r="WUI29" s="707"/>
      <c r="WUJ29" s="707"/>
      <c r="WUK29" s="707"/>
      <c r="WUL29" s="707"/>
      <c r="WUM29" s="707"/>
      <c r="WUN29" s="707"/>
      <c r="WUO29" s="707"/>
      <c r="WUP29" s="707"/>
      <c r="WUQ29" s="707"/>
      <c r="WUR29" s="707"/>
      <c r="WUS29" s="707"/>
      <c r="WUT29" s="707"/>
      <c r="WUU29" s="707"/>
      <c r="WUV29" s="707"/>
      <c r="WUW29" s="707"/>
      <c r="WUX29" s="707"/>
      <c r="WUY29" s="707"/>
      <c r="WUZ29" s="707"/>
      <c r="WVA29" s="707"/>
      <c r="WVB29" s="707"/>
      <c r="WVC29" s="707"/>
      <c r="WVD29" s="707"/>
      <c r="WVE29" s="707"/>
      <c r="WVF29" s="707"/>
      <c r="WVG29" s="707"/>
      <c r="WVH29" s="707"/>
      <c r="WVI29" s="707"/>
      <c r="WVJ29" s="707"/>
      <c r="WVK29" s="707"/>
      <c r="WVL29" s="707"/>
      <c r="WVM29" s="707"/>
      <c r="WVN29" s="707"/>
      <c r="WVO29" s="707"/>
      <c r="WVP29" s="707"/>
      <c r="WVQ29" s="707"/>
      <c r="WVR29" s="707"/>
      <c r="WVS29" s="707"/>
      <c r="WVT29" s="707"/>
      <c r="WVU29" s="707"/>
      <c r="WVV29" s="707"/>
      <c r="WVW29" s="707"/>
      <c r="WVX29" s="707"/>
      <c r="WVY29" s="707"/>
      <c r="WVZ29" s="707"/>
      <c r="WWA29" s="707"/>
      <c r="WWB29" s="707"/>
      <c r="WWC29" s="707"/>
      <c r="WWD29" s="707"/>
      <c r="WWE29" s="707"/>
      <c r="WWF29" s="707"/>
      <c r="WWG29" s="707"/>
      <c r="WWH29" s="707"/>
      <c r="WWI29" s="707"/>
    </row>
    <row r="30" spans="1:16155" ht="2.25" customHeight="1">
      <c r="C30" s="727"/>
      <c r="D30" s="1887"/>
      <c r="E30" s="1887"/>
      <c r="F30" s="1887"/>
      <c r="G30" s="1887"/>
      <c r="H30" s="1887"/>
      <c r="I30" s="1887"/>
      <c r="J30" s="1888"/>
      <c r="K30" s="727"/>
      <c r="L30" s="729"/>
      <c r="M30" s="729"/>
      <c r="N30" s="729"/>
      <c r="O30" s="729"/>
      <c r="P30" s="715"/>
      <c r="Q30" s="730"/>
      <c r="R30" s="731"/>
      <c r="S30" s="741"/>
      <c r="T30" s="731"/>
      <c r="U30" s="731"/>
      <c r="V30" s="731"/>
      <c r="W30" s="732"/>
      <c r="X30" s="742"/>
      <c r="AF30" s="720"/>
      <c r="BX30" s="1"/>
      <c r="BY30" s="1"/>
      <c r="BZ30" s="1">
        <v>28</v>
      </c>
    </row>
    <row r="31" spans="1:16155" s="708" customFormat="1" ht="19.5" customHeight="1">
      <c r="A31" s="707"/>
      <c r="B31" s="707"/>
      <c r="C31" s="727"/>
      <c r="D31" s="1887"/>
      <c r="E31" s="1887"/>
      <c r="F31" s="1887"/>
      <c r="G31" s="1887"/>
      <c r="H31" s="1887"/>
      <c r="I31" s="1887"/>
      <c r="J31" s="1888"/>
      <c r="K31" s="716"/>
      <c r="L31" s="716" t="s">
        <v>2545</v>
      </c>
      <c r="M31" s="716"/>
      <c r="N31" s="716"/>
      <c r="O31" s="716"/>
      <c r="P31" s="716"/>
      <c r="Q31" s="716"/>
      <c r="R31" s="1892"/>
      <c r="S31" s="1892"/>
      <c r="T31" s="1892"/>
      <c r="U31" s="1892"/>
      <c r="V31" s="1892"/>
      <c r="W31" s="716" t="s">
        <v>2645</v>
      </c>
      <c r="X31" s="743"/>
      <c r="AB31" s="737"/>
      <c r="AC31" s="707"/>
      <c r="AE31" s="707"/>
      <c r="AF31" s="720"/>
      <c r="AG31" s="707"/>
      <c r="AH31" s="707"/>
      <c r="AI31" s="707"/>
      <c r="AJ31" s="707"/>
      <c r="AK31" s="707"/>
      <c r="AL31" s="707"/>
      <c r="AM31" s="707"/>
      <c r="AN31" s="707"/>
      <c r="AO31" s="707"/>
      <c r="AP31" s="707"/>
      <c r="AQ31" s="707"/>
      <c r="AR31" s="707"/>
      <c r="AS31" s="707"/>
      <c r="AT31" s="707"/>
      <c r="AU31" s="707"/>
      <c r="AV31" s="707"/>
      <c r="AW31" s="707"/>
      <c r="AX31" s="707"/>
      <c r="AY31" s="707"/>
      <c r="AZ31" s="707"/>
      <c r="BA31" s="707"/>
      <c r="BB31" s="707"/>
      <c r="BC31" s="707"/>
      <c r="BD31" s="707"/>
      <c r="BE31" s="707"/>
      <c r="BF31" s="707"/>
      <c r="BG31" s="707"/>
      <c r="BH31" s="707"/>
      <c r="BI31" s="707"/>
      <c r="BJ31" s="707"/>
      <c r="BK31" s="707"/>
      <c r="BL31" s="707"/>
      <c r="BM31" s="707"/>
      <c r="BN31" s="707"/>
      <c r="BO31" s="707"/>
      <c r="BP31" s="707"/>
      <c r="BQ31" s="707"/>
      <c r="BR31" s="707"/>
      <c r="BS31" s="707"/>
      <c r="BT31" s="707"/>
      <c r="BU31" s="707"/>
      <c r="BV31" s="707"/>
      <c r="BW31" s="707"/>
      <c r="BX31" s="1"/>
      <c r="BY31" s="1"/>
      <c r="BZ31" s="1">
        <v>29</v>
      </c>
      <c r="CA31" s="707"/>
      <c r="CB31" s="707"/>
      <c r="CC31" s="707"/>
      <c r="CD31" s="707"/>
      <c r="CE31" s="707"/>
      <c r="CF31" s="707"/>
      <c r="CG31" s="707"/>
      <c r="CH31" s="707"/>
      <c r="CI31" s="707"/>
      <c r="CJ31" s="707"/>
      <c r="CK31" s="707"/>
      <c r="CL31" s="707"/>
      <c r="CM31" s="707"/>
      <c r="CN31" s="707"/>
      <c r="CO31" s="707"/>
      <c r="CP31" s="707"/>
      <c r="CQ31" s="707"/>
      <c r="CR31" s="707"/>
      <c r="CS31" s="707"/>
      <c r="CT31" s="707"/>
      <c r="CU31" s="707"/>
      <c r="CV31" s="707"/>
      <c r="CW31" s="707"/>
      <c r="CX31" s="707"/>
      <c r="CY31" s="707"/>
      <c r="CZ31" s="707"/>
      <c r="DA31" s="707"/>
      <c r="DB31" s="707"/>
      <c r="DC31" s="707"/>
      <c r="DD31" s="707"/>
      <c r="DE31" s="707"/>
      <c r="DF31" s="707"/>
      <c r="DG31" s="707"/>
      <c r="DH31" s="707"/>
      <c r="DI31" s="707"/>
      <c r="DJ31" s="707"/>
      <c r="DK31" s="707"/>
      <c r="DL31" s="707"/>
      <c r="DM31" s="707"/>
      <c r="DN31" s="707"/>
      <c r="DO31" s="707"/>
      <c r="DP31" s="707"/>
      <c r="DQ31" s="707"/>
      <c r="DR31" s="707"/>
      <c r="DS31" s="707"/>
      <c r="DT31" s="707"/>
      <c r="DU31" s="707"/>
      <c r="DV31" s="707"/>
      <c r="DW31" s="707"/>
      <c r="DX31" s="707"/>
      <c r="DY31" s="707"/>
      <c r="DZ31" s="707"/>
      <c r="EA31" s="707"/>
      <c r="EB31" s="707"/>
      <c r="EC31" s="707"/>
      <c r="ED31" s="707"/>
      <c r="EE31" s="707"/>
      <c r="EF31" s="707"/>
      <c r="EG31" s="707"/>
      <c r="EH31" s="707"/>
      <c r="EI31" s="707"/>
      <c r="EJ31" s="707"/>
      <c r="EK31" s="707"/>
      <c r="EL31" s="707"/>
      <c r="EM31" s="707"/>
      <c r="EN31" s="707"/>
      <c r="EO31" s="707"/>
      <c r="EP31" s="707"/>
      <c r="EQ31" s="707"/>
      <c r="ER31" s="707"/>
      <c r="ES31" s="707"/>
      <c r="ET31" s="707"/>
      <c r="EU31" s="707"/>
      <c r="EV31" s="707"/>
      <c r="EW31" s="707"/>
      <c r="EX31" s="707"/>
      <c r="EY31" s="707"/>
      <c r="EZ31" s="707"/>
      <c r="FA31" s="707"/>
      <c r="FB31" s="707"/>
      <c r="FC31" s="707"/>
      <c r="FD31" s="707"/>
      <c r="FE31" s="707"/>
      <c r="FF31" s="707"/>
      <c r="FG31" s="707"/>
      <c r="FH31" s="707"/>
      <c r="FI31" s="707"/>
      <c r="FJ31" s="707"/>
      <c r="FK31" s="707"/>
      <c r="FL31" s="707"/>
      <c r="FM31" s="707"/>
      <c r="FN31" s="707"/>
      <c r="FO31" s="707"/>
      <c r="FP31" s="707"/>
      <c r="FQ31" s="707"/>
      <c r="FR31" s="707"/>
      <c r="FS31" s="707"/>
      <c r="FT31" s="707"/>
      <c r="FU31" s="707"/>
      <c r="FV31" s="707"/>
      <c r="FW31" s="707"/>
      <c r="FX31" s="707"/>
      <c r="FY31" s="707"/>
      <c r="FZ31" s="707"/>
      <c r="GA31" s="707"/>
      <c r="GB31" s="707"/>
      <c r="GC31" s="707"/>
      <c r="GD31" s="707"/>
      <c r="GE31" s="707"/>
      <c r="GF31" s="707"/>
      <c r="GG31" s="707"/>
      <c r="GH31" s="707"/>
      <c r="GI31" s="707"/>
      <c r="GJ31" s="707"/>
      <c r="GK31" s="707"/>
      <c r="GL31" s="707"/>
      <c r="GM31" s="707"/>
      <c r="GN31" s="707"/>
      <c r="GO31" s="707"/>
      <c r="GP31" s="707"/>
      <c r="GQ31" s="707"/>
      <c r="GR31" s="707"/>
      <c r="GS31" s="707"/>
      <c r="GT31" s="707"/>
      <c r="GU31" s="707"/>
      <c r="GV31" s="707"/>
      <c r="GW31" s="707"/>
      <c r="GX31" s="707"/>
      <c r="GY31" s="707"/>
      <c r="GZ31" s="707"/>
      <c r="HA31" s="707"/>
      <c r="HB31" s="707"/>
      <c r="HC31" s="707"/>
      <c r="HD31" s="707"/>
      <c r="HE31" s="707"/>
      <c r="HF31" s="707"/>
      <c r="HG31" s="707"/>
      <c r="HH31" s="707"/>
      <c r="HI31" s="707"/>
      <c r="HJ31" s="707"/>
      <c r="HK31" s="707"/>
      <c r="HL31" s="707"/>
      <c r="HM31" s="707"/>
      <c r="HN31" s="707"/>
      <c r="HO31" s="707"/>
      <c r="HP31" s="707"/>
      <c r="HQ31" s="707"/>
      <c r="HR31" s="707"/>
      <c r="HS31" s="707"/>
      <c r="HT31" s="707"/>
      <c r="HU31" s="707"/>
      <c r="HV31" s="707"/>
      <c r="HW31" s="707"/>
      <c r="HX31" s="707"/>
      <c r="HY31" s="707"/>
      <c r="HZ31" s="707"/>
      <c r="IA31" s="707"/>
      <c r="IB31" s="707"/>
      <c r="IC31" s="707"/>
      <c r="ID31" s="707"/>
      <c r="IE31" s="707"/>
      <c r="IF31" s="707"/>
      <c r="IG31" s="707"/>
      <c r="IH31" s="707"/>
      <c r="II31" s="707"/>
      <c r="IJ31" s="707"/>
      <c r="IK31" s="707"/>
      <c r="IL31" s="707"/>
      <c r="IM31" s="707"/>
      <c r="IN31" s="707"/>
      <c r="IO31" s="707"/>
      <c r="IP31" s="707"/>
      <c r="IQ31" s="707"/>
      <c r="IR31" s="707"/>
      <c r="IS31" s="707"/>
      <c r="IT31" s="707"/>
      <c r="IU31" s="707"/>
      <c r="IV31" s="707"/>
      <c r="IW31" s="707"/>
      <c r="IX31" s="707"/>
      <c r="IY31" s="707"/>
      <c r="IZ31" s="707"/>
      <c r="JA31" s="707"/>
      <c r="JB31" s="707"/>
      <c r="JC31" s="707"/>
      <c r="JD31" s="707"/>
      <c r="JE31" s="707"/>
      <c r="JF31" s="707"/>
      <c r="JG31" s="707"/>
      <c r="JH31" s="707"/>
      <c r="JI31" s="707"/>
      <c r="JJ31" s="707"/>
      <c r="JK31" s="707"/>
      <c r="JL31" s="707"/>
      <c r="JM31" s="707"/>
      <c r="JN31" s="707"/>
      <c r="JO31" s="707"/>
      <c r="JP31" s="707"/>
      <c r="JQ31" s="707"/>
      <c r="JR31" s="707"/>
      <c r="JS31" s="707"/>
      <c r="JT31" s="707"/>
      <c r="JU31" s="707"/>
      <c r="JV31" s="707"/>
      <c r="JW31" s="707"/>
      <c r="JX31" s="707"/>
      <c r="JY31" s="707"/>
      <c r="JZ31" s="707"/>
      <c r="KA31" s="707"/>
      <c r="KB31" s="707"/>
      <c r="KC31" s="707"/>
      <c r="KD31" s="707"/>
      <c r="KE31" s="707"/>
      <c r="KF31" s="707"/>
      <c r="KG31" s="707"/>
      <c r="KH31" s="707"/>
      <c r="KI31" s="707"/>
      <c r="KJ31" s="707"/>
      <c r="KK31" s="707"/>
      <c r="KL31" s="707"/>
      <c r="KM31" s="707"/>
      <c r="KN31" s="707"/>
      <c r="KO31" s="707"/>
      <c r="KP31" s="707"/>
      <c r="KQ31" s="707"/>
      <c r="KR31" s="707"/>
      <c r="KS31" s="707"/>
      <c r="KT31" s="707"/>
      <c r="KU31" s="707"/>
      <c r="KV31" s="707"/>
      <c r="KW31" s="707"/>
      <c r="KX31" s="707"/>
      <c r="KY31" s="707"/>
      <c r="KZ31" s="707"/>
      <c r="LA31" s="707"/>
      <c r="LB31" s="707"/>
      <c r="LC31" s="707"/>
      <c r="LD31" s="707"/>
      <c r="LE31" s="707"/>
      <c r="LF31" s="707"/>
      <c r="LG31" s="707"/>
      <c r="LH31" s="707"/>
      <c r="LI31" s="707"/>
      <c r="LJ31" s="707"/>
      <c r="LK31" s="707"/>
      <c r="LL31" s="707"/>
      <c r="LM31" s="707"/>
      <c r="LN31" s="707"/>
      <c r="LO31" s="707"/>
      <c r="LP31" s="707"/>
      <c r="LQ31" s="707"/>
      <c r="LR31" s="707"/>
      <c r="LS31" s="707"/>
      <c r="LT31" s="707"/>
      <c r="LU31" s="707"/>
      <c r="LV31" s="707"/>
      <c r="LW31" s="707"/>
      <c r="LX31" s="707"/>
      <c r="LY31" s="707"/>
      <c r="LZ31" s="707"/>
      <c r="MA31" s="707"/>
      <c r="MB31" s="707"/>
      <c r="MC31" s="707"/>
      <c r="MD31" s="707"/>
      <c r="ME31" s="707"/>
      <c r="MF31" s="707"/>
      <c r="MG31" s="707"/>
      <c r="MH31" s="707"/>
      <c r="MI31" s="707"/>
      <c r="MJ31" s="707"/>
      <c r="MK31" s="707"/>
      <c r="ML31" s="707"/>
      <c r="MM31" s="707"/>
      <c r="MN31" s="707"/>
      <c r="MO31" s="707"/>
      <c r="MP31" s="707"/>
      <c r="MQ31" s="707"/>
      <c r="MR31" s="707"/>
      <c r="MS31" s="707"/>
      <c r="MT31" s="707"/>
      <c r="MU31" s="707"/>
      <c r="MV31" s="707"/>
      <c r="MW31" s="707"/>
      <c r="MX31" s="707"/>
      <c r="MY31" s="707"/>
      <c r="MZ31" s="707"/>
      <c r="NA31" s="707"/>
      <c r="NB31" s="707"/>
      <c r="NC31" s="707"/>
      <c r="ND31" s="707"/>
      <c r="NE31" s="707"/>
      <c r="NF31" s="707"/>
      <c r="NG31" s="707"/>
      <c r="NH31" s="707"/>
      <c r="NI31" s="707"/>
      <c r="NJ31" s="707"/>
      <c r="NK31" s="707"/>
      <c r="NL31" s="707"/>
      <c r="NM31" s="707"/>
      <c r="NN31" s="707"/>
      <c r="NO31" s="707"/>
      <c r="NP31" s="707"/>
      <c r="NQ31" s="707"/>
      <c r="NR31" s="707"/>
      <c r="NS31" s="707"/>
      <c r="NT31" s="707"/>
      <c r="NU31" s="707"/>
      <c r="NV31" s="707"/>
      <c r="NW31" s="707"/>
      <c r="NX31" s="707"/>
      <c r="NY31" s="707"/>
      <c r="NZ31" s="707"/>
      <c r="OA31" s="707"/>
      <c r="OB31" s="707"/>
      <c r="OC31" s="707"/>
      <c r="OD31" s="707"/>
      <c r="OE31" s="707"/>
      <c r="OF31" s="707"/>
      <c r="OG31" s="707"/>
      <c r="OH31" s="707"/>
      <c r="OI31" s="707"/>
      <c r="OJ31" s="707"/>
      <c r="OK31" s="707"/>
      <c r="OL31" s="707"/>
      <c r="OM31" s="707"/>
      <c r="ON31" s="707"/>
      <c r="OO31" s="707"/>
      <c r="OP31" s="707"/>
      <c r="OQ31" s="707"/>
      <c r="OR31" s="707"/>
      <c r="OS31" s="707"/>
      <c r="OT31" s="707"/>
      <c r="OU31" s="707"/>
      <c r="OV31" s="707"/>
      <c r="OW31" s="707"/>
      <c r="OX31" s="707"/>
      <c r="OY31" s="707"/>
      <c r="OZ31" s="707"/>
      <c r="PA31" s="707"/>
      <c r="PB31" s="707"/>
      <c r="PC31" s="707"/>
      <c r="PD31" s="707"/>
      <c r="PE31" s="707"/>
      <c r="PF31" s="707"/>
      <c r="PG31" s="707"/>
      <c r="PH31" s="707"/>
      <c r="PI31" s="707"/>
      <c r="PJ31" s="707"/>
      <c r="PK31" s="707"/>
      <c r="PL31" s="707"/>
      <c r="PM31" s="707"/>
      <c r="PN31" s="707"/>
      <c r="PO31" s="707"/>
      <c r="PP31" s="707"/>
      <c r="PQ31" s="707"/>
      <c r="PR31" s="707"/>
      <c r="PS31" s="707"/>
      <c r="PT31" s="707"/>
      <c r="PU31" s="707"/>
      <c r="PV31" s="707"/>
      <c r="PW31" s="707"/>
      <c r="PX31" s="707"/>
      <c r="PY31" s="707"/>
      <c r="PZ31" s="707"/>
      <c r="QA31" s="707"/>
      <c r="QB31" s="707"/>
      <c r="QC31" s="707"/>
      <c r="QD31" s="707"/>
      <c r="QE31" s="707"/>
      <c r="QF31" s="707"/>
      <c r="QG31" s="707"/>
      <c r="QH31" s="707"/>
      <c r="QI31" s="707"/>
      <c r="QJ31" s="707"/>
      <c r="QK31" s="707"/>
      <c r="QL31" s="707"/>
      <c r="QM31" s="707"/>
      <c r="QN31" s="707"/>
      <c r="QO31" s="707"/>
      <c r="QP31" s="707"/>
      <c r="QQ31" s="707"/>
      <c r="QR31" s="707"/>
      <c r="QS31" s="707"/>
      <c r="QT31" s="707"/>
      <c r="QU31" s="707"/>
      <c r="QV31" s="707"/>
      <c r="QW31" s="707"/>
      <c r="QX31" s="707"/>
      <c r="QY31" s="707"/>
      <c r="QZ31" s="707"/>
      <c r="RA31" s="707"/>
      <c r="RB31" s="707"/>
      <c r="RC31" s="707"/>
      <c r="RD31" s="707"/>
      <c r="RE31" s="707"/>
      <c r="RF31" s="707"/>
      <c r="RG31" s="707"/>
      <c r="RH31" s="707"/>
      <c r="RI31" s="707"/>
      <c r="RJ31" s="707"/>
      <c r="RK31" s="707"/>
      <c r="RL31" s="707"/>
      <c r="RM31" s="707"/>
      <c r="RN31" s="707"/>
      <c r="RO31" s="707"/>
      <c r="RP31" s="707"/>
      <c r="RQ31" s="707"/>
      <c r="RR31" s="707"/>
      <c r="RS31" s="707"/>
      <c r="RT31" s="707"/>
      <c r="RU31" s="707"/>
      <c r="RV31" s="707"/>
      <c r="RW31" s="707"/>
      <c r="RX31" s="707"/>
      <c r="RY31" s="707"/>
      <c r="RZ31" s="707"/>
      <c r="SA31" s="707"/>
      <c r="SB31" s="707"/>
      <c r="SC31" s="707"/>
      <c r="SD31" s="707"/>
      <c r="SE31" s="707"/>
      <c r="SF31" s="707"/>
      <c r="SG31" s="707"/>
      <c r="SH31" s="707"/>
      <c r="SI31" s="707"/>
      <c r="SJ31" s="707"/>
      <c r="SK31" s="707"/>
      <c r="SL31" s="707"/>
      <c r="SM31" s="707"/>
      <c r="SN31" s="707"/>
      <c r="SO31" s="707"/>
      <c r="SP31" s="707"/>
      <c r="SQ31" s="707"/>
      <c r="SR31" s="707"/>
      <c r="SS31" s="707"/>
      <c r="ST31" s="707"/>
      <c r="SU31" s="707"/>
      <c r="SV31" s="707"/>
      <c r="SW31" s="707"/>
      <c r="SX31" s="707"/>
      <c r="SY31" s="707"/>
      <c r="SZ31" s="707"/>
      <c r="TA31" s="707"/>
      <c r="TB31" s="707"/>
      <c r="TC31" s="707"/>
      <c r="TD31" s="707"/>
      <c r="TE31" s="707"/>
      <c r="TF31" s="707"/>
      <c r="TG31" s="707"/>
      <c r="TH31" s="707"/>
      <c r="TI31" s="707"/>
      <c r="TJ31" s="707"/>
      <c r="TK31" s="707"/>
      <c r="TL31" s="707"/>
      <c r="TM31" s="707"/>
      <c r="TN31" s="707"/>
      <c r="TO31" s="707"/>
      <c r="TP31" s="707"/>
      <c r="TQ31" s="707"/>
      <c r="TR31" s="707"/>
      <c r="TS31" s="707"/>
      <c r="TT31" s="707"/>
      <c r="TU31" s="707"/>
      <c r="TV31" s="707"/>
      <c r="TW31" s="707"/>
      <c r="TX31" s="707"/>
      <c r="TY31" s="707"/>
      <c r="TZ31" s="707"/>
      <c r="UA31" s="707"/>
      <c r="UB31" s="707"/>
      <c r="UC31" s="707"/>
      <c r="UD31" s="707"/>
      <c r="UE31" s="707"/>
      <c r="UF31" s="707"/>
      <c r="UG31" s="707"/>
      <c r="UH31" s="707"/>
      <c r="UI31" s="707"/>
      <c r="UJ31" s="707"/>
      <c r="UK31" s="707"/>
      <c r="UL31" s="707"/>
      <c r="UM31" s="707"/>
      <c r="UN31" s="707"/>
      <c r="UO31" s="707"/>
      <c r="UP31" s="707"/>
      <c r="UQ31" s="707"/>
      <c r="UR31" s="707"/>
      <c r="US31" s="707"/>
      <c r="UT31" s="707"/>
      <c r="UU31" s="707"/>
      <c r="UV31" s="707"/>
      <c r="UW31" s="707"/>
      <c r="UX31" s="707"/>
      <c r="UY31" s="707"/>
      <c r="UZ31" s="707"/>
      <c r="VA31" s="707"/>
      <c r="VB31" s="707"/>
      <c r="VC31" s="707"/>
      <c r="VD31" s="707"/>
      <c r="VE31" s="707"/>
      <c r="VF31" s="707"/>
      <c r="VG31" s="707"/>
      <c r="VH31" s="707"/>
      <c r="VI31" s="707"/>
      <c r="VJ31" s="707"/>
      <c r="VK31" s="707"/>
      <c r="VL31" s="707"/>
      <c r="VM31" s="707"/>
      <c r="VN31" s="707"/>
      <c r="VO31" s="707"/>
      <c r="VP31" s="707"/>
      <c r="VQ31" s="707"/>
      <c r="VR31" s="707"/>
      <c r="VS31" s="707"/>
      <c r="VT31" s="707"/>
      <c r="VU31" s="707"/>
      <c r="VV31" s="707"/>
      <c r="VW31" s="707"/>
      <c r="VX31" s="707"/>
      <c r="VY31" s="707"/>
      <c r="VZ31" s="707"/>
      <c r="WA31" s="707"/>
      <c r="WB31" s="707"/>
      <c r="WC31" s="707"/>
      <c r="WD31" s="707"/>
      <c r="WE31" s="707"/>
      <c r="WF31" s="707"/>
      <c r="WG31" s="707"/>
      <c r="WH31" s="707"/>
      <c r="WI31" s="707"/>
      <c r="WJ31" s="707"/>
      <c r="WK31" s="707"/>
      <c r="WL31" s="707"/>
      <c r="WM31" s="707"/>
      <c r="WN31" s="707"/>
      <c r="WO31" s="707"/>
      <c r="WP31" s="707"/>
      <c r="WQ31" s="707"/>
      <c r="WR31" s="707"/>
      <c r="WS31" s="707"/>
      <c r="WT31" s="707"/>
      <c r="WU31" s="707"/>
      <c r="WV31" s="707"/>
      <c r="WW31" s="707"/>
      <c r="WX31" s="707"/>
      <c r="WY31" s="707"/>
      <c r="WZ31" s="707"/>
      <c r="XA31" s="707"/>
      <c r="XB31" s="707"/>
      <c r="XC31" s="707"/>
      <c r="XD31" s="707"/>
      <c r="XE31" s="707"/>
      <c r="XF31" s="707"/>
      <c r="XG31" s="707"/>
      <c r="XH31" s="707"/>
      <c r="XI31" s="707"/>
      <c r="XJ31" s="707"/>
      <c r="XK31" s="707"/>
      <c r="XL31" s="707"/>
      <c r="XM31" s="707"/>
      <c r="XN31" s="707"/>
      <c r="XO31" s="707"/>
      <c r="XP31" s="707"/>
      <c r="XQ31" s="707"/>
      <c r="XR31" s="707"/>
      <c r="XS31" s="707"/>
      <c r="XT31" s="707"/>
      <c r="XU31" s="707"/>
      <c r="XV31" s="707"/>
      <c r="XW31" s="707"/>
      <c r="XX31" s="707"/>
      <c r="XY31" s="707"/>
      <c r="XZ31" s="707"/>
      <c r="YA31" s="707"/>
      <c r="YB31" s="707"/>
      <c r="YC31" s="707"/>
      <c r="YD31" s="707"/>
      <c r="YE31" s="707"/>
      <c r="YF31" s="707"/>
      <c r="YG31" s="707"/>
      <c r="YH31" s="707"/>
      <c r="YI31" s="707"/>
      <c r="YJ31" s="707"/>
      <c r="YK31" s="707"/>
      <c r="YL31" s="707"/>
      <c r="YM31" s="707"/>
      <c r="YN31" s="707"/>
      <c r="YO31" s="707"/>
      <c r="YP31" s="707"/>
      <c r="YQ31" s="707"/>
      <c r="YR31" s="707"/>
      <c r="YS31" s="707"/>
      <c r="YT31" s="707"/>
      <c r="YU31" s="707"/>
      <c r="YV31" s="707"/>
      <c r="YW31" s="707"/>
      <c r="YX31" s="707"/>
      <c r="YY31" s="707"/>
      <c r="YZ31" s="707"/>
      <c r="ZA31" s="707"/>
      <c r="ZB31" s="707"/>
      <c r="ZC31" s="707"/>
      <c r="ZD31" s="707"/>
      <c r="ZE31" s="707"/>
      <c r="ZF31" s="707"/>
      <c r="ZG31" s="707"/>
      <c r="ZH31" s="707"/>
      <c r="ZI31" s="707"/>
      <c r="ZJ31" s="707"/>
      <c r="ZK31" s="707"/>
      <c r="ZL31" s="707"/>
      <c r="ZM31" s="707"/>
      <c r="ZN31" s="707"/>
      <c r="ZO31" s="707"/>
      <c r="ZP31" s="707"/>
      <c r="ZQ31" s="707"/>
      <c r="ZR31" s="707"/>
      <c r="ZS31" s="707"/>
      <c r="ZT31" s="707"/>
      <c r="ZU31" s="707"/>
      <c r="ZV31" s="707"/>
      <c r="ZW31" s="707"/>
      <c r="ZX31" s="707"/>
      <c r="ZY31" s="707"/>
      <c r="ZZ31" s="707"/>
      <c r="AAA31" s="707"/>
      <c r="AAB31" s="707"/>
      <c r="AAC31" s="707"/>
      <c r="AAD31" s="707"/>
      <c r="AAE31" s="707"/>
      <c r="AAF31" s="707"/>
      <c r="AAG31" s="707"/>
      <c r="AAH31" s="707"/>
      <c r="AAI31" s="707"/>
      <c r="AAJ31" s="707"/>
      <c r="AAK31" s="707"/>
      <c r="AAL31" s="707"/>
      <c r="AAM31" s="707"/>
      <c r="AAN31" s="707"/>
      <c r="AAO31" s="707"/>
      <c r="AAP31" s="707"/>
      <c r="AAQ31" s="707"/>
      <c r="AAR31" s="707"/>
      <c r="AAS31" s="707"/>
      <c r="AAT31" s="707"/>
      <c r="AAU31" s="707"/>
      <c r="AAV31" s="707"/>
      <c r="AAW31" s="707"/>
      <c r="AAX31" s="707"/>
      <c r="AAY31" s="707"/>
      <c r="AAZ31" s="707"/>
      <c r="ABA31" s="707"/>
      <c r="ABB31" s="707"/>
      <c r="ABC31" s="707"/>
      <c r="ABD31" s="707"/>
      <c r="ABE31" s="707"/>
      <c r="ABF31" s="707"/>
      <c r="ABG31" s="707"/>
      <c r="ABH31" s="707"/>
      <c r="ABI31" s="707"/>
      <c r="ABJ31" s="707"/>
      <c r="ABK31" s="707"/>
      <c r="ABL31" s="707"/>
      <c r="ABM31" s="707"/>
      <c r="ABN31" s="707"/>
      <c r="ABO31" s="707"/>
      <c r="ABP31" s="707"/>
      <c r="ABQ31" s="707"/>
      <c r="ABR31" s="707"/>
      <c r="ABS31" s="707"/>
      <c r="ABT31" s="707"/>
      <c r="ABU31" s="707"/>
      <c r="ABV31" s="707"/>
      <c r="ABW31" s="707"/>
      <c r="ABX31" s="707"/>
      <c r="ABY31" s="707"/>
      <c r="ABZ31" s="707"/>
      <c r="ACA31" s="707"/>
      <c r="ACB31" s="707"/>
      <c r="ACC31" s="707"/>
      <c r="ACD31" s="707"/>
      <c r="ACE31" s="707"/>
      <c r="ACF31" s="707"/>
      <c r="ACG31" s="707"/>
      <c r="ACH31" s="707"/>
      <c r="ACI31" s="707"/>
      <c r="ACJ31" s="707"/>
      <c r="ACK31" s="707"/>
      <c r="ACL31" s="707"/>
      <c r="ACM31" s="707"/>
      <c r="ACN31" s="707"/>
      <c r="ACO31" s="707"/>
      <c r="ACP31" s="707"/>
      <c r="ACQ31" s="707"/>
      <c r="ACR31" s="707"/>
      <c r="ACS31" s="707"/>
      <c r="ACT31" s="707"/>
      <c r="ACU31" s="707"/>
      <c r="ACV31" s="707"/>
      <c r="ACW31" s="707"/>
      <c r="ACX31" s="707"/>
      <c r="ACY31" s="707"/>
      <c r="ACZ31" s="707"/>
      <c r="ADA31" s="707"/>
      <c r="ADB31" s="707"/>
      <c r="ADC31" s="707"/>
      <c r="ADD31" s="707"/>
      <c r="ADE31" s="707"/>
      <c r="ADF31" s="707"/>
      <c r="ADG31" s="707"/>
      <c r="ADH31" s="707"/>
      <c r="ADI31" s="707"/>
      <c r="ADJ31" s="707"/>
      <c r="ADK31" s="707"/>
      <c r="ADL31" s="707"/>
      <c r="ADM31" s="707"/>
      <c r="ADN31" s="707"/>
      <c r="ADO31" s="707"/>
      <c r="ADP31" s="707"/>
      <c r="ADQ31" s="707"/>
      <c r="ADR31" s="707"/>
      <c r="ADS31" s="707"/>
      <c r="ADT31" s="707"/>
      <c r="ADU31" s="707"/>
      <c r="ADV31" s="707"/>
      <c r="ADW31" s="707"/>
      <c r="ADX31" s="707"/>
      <c r="ADY31" s="707"/>
      <c r="ADZ31" s="707"/>
      <c r="AEA31" s="707"/>
      <c r="AEB31" s="707"/>
      <c r="AEC31" s="707"/>
      <c r="AED31" s="707"/>
      <c r="AEE31" s="707"/>
      <c r="AEF31" s="707"/>
      <c r="AEG31" s="707"/>
      <c r="AEH31" s="707"/>
      <c r="AEI31" s="707"/>
      <c r="AEJ31" s="707"/>
      <c r="AEK31" s="707"/>
      <c r="AEL31" s="707"/>
      <c r="AEM31" s="707"/>
      <c r="AEN31" s="707"/>
      <c r="AEO31" s="707"/>
      <c r="AEP31" s="707"/>
      <c r="AEQ31" s="707"/>
      <c r="AER31" s="707"/>
      <c r="AES31" s="707"/>
      <c r="AET31" s="707"/>
      <c r="AEU31" s="707"/>
      <c r="AEV31" s="707"/>
      <c r="AEW31" s="707"/>
      <c r="AEX31" s="707"/>
      <c r="AEY31" s="707"/>
      <c r="AEZ31" s="707"/>
      <c r="AFA31" s="707"/>
      <c r="AFB31" s="707"/>
      <c r="AFC31" s="707"/>
      <c r="AFD31" s="707"/>
      <c r="AFE31" s="707"/>
      <c r="AFF31" s="707"/>
      <c r="AFG31" s="707"/>
      <c r="AFH31" s="707"/>
      <c r="AFI31" s="707"/>
      <c r="AFJ31" s="707"/>
      <c r="AFK31" s="707"/>
      <c r="AFL31" s="707"/>
      <c r="AFM31" s="707"/>
      <c r="AFN31" s="707"/>
      <c r="AFO31" s="707"/>
      <c r="AFP31" s="707"/>
      <c r="AFQ31" s="707"/>
      <c r="AFR31" s="707"/>
      <c r="AFS31" s="707"/>
      <c r="AFT31" s="707"/>
      <c r="AFU31" s="707"/>
      <c r="AFV31" s="707"/>
      <c r="AFW31" s="707"/>
      <c r="AFX31" s="707"/>
      <c r="AFY31" s="707"/>
      <c r="AFZ31" s="707"/>
      <c r="AGA31" s="707"/>
      <c r="AGB31" s="707"/>
      <c r="AGC31" s="707"/>
      <c r="AGD31" s="707"/>
      <c r="AGE31" s="707"/>
      <c r="AGF31" s="707"/>
      <c r="AGG31" s="707"/>
      <c r="AGH31" s="707"/>
      <c r="AGI31" s="707"/>
      <c r="AGJ31" s="707"/>
      <c r="AGK31" s="707"/>
      <c r="AGL31" s="707"/>
      <c r="AGM31" s="707"/>
      <c r="AGN31" s="707"/>
      <c r="AGO31" s="707"/>
      <c r="AGP31" s="707"/>
      <c r="AGQ31" s="707"/>
      <c r="AGR31" s="707"/>
      <c r="AGS31" s="707"/>
      <c r="AGT31" s="707"/>
      <c r="AGU31" s="707"/>
      <c r="AGV31" s="707"/>
      <c r="AGW31" s="707"/>
      <c r="AGX31" s="707"/>
      <c r="AGY31" s="707"/>
      <c r="AGZ31" s="707"/>
      <c r="AHA31" s="707"/>
      <c r="AHB31" s="707"/>
      <c r="AHC31" s="707"/>
      <c r="AHD31" s="707"/>
      <c r="AHE31" s="707"/>
      <c r="AHF31" s="707"/>
      <c r="AHG31" s="707"/>
      <c r="AHH31" s="707"/>
      <c r="AHI31" s="707"/>
      <c r="AHJ31" s="707"/>
      <c r="AHK31" s="707"/>
      <c r="AHL31" s="707"/>
      <c r="AHM31" s="707"/>
      <c r="AHN31" s="707"/>
      <c r="AHO31" s="707"/>
      <c r="AHP31" s="707"/>
      <c r="AHQ31" s="707"/>
      <c r="AHR31" s="707"/>
      <c r="AHS31" s="707"/>
      <c r="AHT31" s="707"/>
      <c r="AHU31" s="707"/>
      <c r="AHV31" s="707"/>
      <c r="AHW31" s="707"/>
      <c r="AHX31" s="707"/>
      <c r="AHY31" s="707"/>
      <c r="AHZ31" s="707"/>
      <c r="AIA31" s="707"/>
      <c r="AIB31" s="707"/>
      <c r="AIC31" s="707"/>
      <c r="AID31" s="707"/>
      <c r="AIE31" s="707"/>
      <c r="AIF31" s="707"/>
      <c r="AIG31" s="707"/>
      <c r="AIH31" s="707"/>
      <c r="AII31" s="707"/>
      <c r="AIJ31" s="707"/>
      <c r="AIK31" s="707"/>
      <c r="AIL31" s="707"/>
      <c r="AIM31" s="707"/>
      <c r="AIN31" s="707"/>
      <c r="AIO31" s="707"/>
      <c r="AIP31" s="707"/>
      <c r="AIQ31" s="707"/>
      <c r="AIR31" s="707"/>
      <c r="AIS31" s="707"/>
      <c r="AIT31" s="707"/>
      <c r="AIU31" s="707"/>
      <c r="AIV31" s="707"/>
      <c r="AIW31" s="707"/>
      <c r="AIX31" s="707"/>
      <c r="AIY31" s="707"/>
      <c r="AIZ31" s="707"/>
      <c r="AJA31" s="707"/>
      <c r="AJB31" s="707"/>
      <c r="AJC31" s="707"/>
      <c r="AJD31" s="707"/>
      <c r="AJE31" s="707"/>
      <c r="AJF31" s="707"/>
      <c r="AJG31" s="707"/>
      <c r="AJH31" s="707"/>
      <c r="AJI31" s="707"/>
      <c r="AJJ31" s="707"/>
      <c r="AJK31" s="707"/>
      <c r="AJL31" s="707"/>
      <c r="AJM31" s="707"/>
      <c r="AJN31" s="707"/>
      <c r="AJO31" s="707"/>
      <c r="AJP31" s="707"/>
      <c r="AJQ31" s="707"/>
      <c r="AJR31" s="707"/>
      <c r="AJS31" s="707"/>
      <c r="AJT31" s="707"/>
      <c r="AJU31" s="707"/>
      <c r="AJV31" s="707"/>
      <c r="AJW31" s="707"/>
      <c r="AJX31" s="707"/>
      <c r="AJY31" s="707"/>
      <c r="AJZ31" s="707"/>
      <c r="AKA31" s="707"/>
      <c r="AKB31" s="707"/>
      <c r="AKC31" s="707"/>
      <c r="AKD31" s="707"/>
      <c r="AKE31" s="707"/>
      <c r="AKF31" s="707"/>
      <c r="AKG31" s="707"/>
      <c r="AKH31" s="707"/>
      <c r="AKI31" s="707"/>
      <c r="AKJ31" s="707"/>
      <c r="AKK31" s="707"/>
      <c r="AKL31" s="707"/>
      <c r="AKM31" s="707"/>
      <c r="AKN31" s="707"/>
      <c r="AKO31" s="707"/>
      <c r="AKP31" s="707"/>
      <c r="AKQ31" s="707"/>
      <c r="AKR31" s="707"/>
      <c r="AKS31" s="707"/>
      <c r="AKT31" s="707"/>
      <c r="AKU31" s="707"/>
      <c r="AKV31" s="707"/>
      <c r="AKW31" s="707"/>
      <c r="AKX31" s="707"/>
      <c r="AKY31" s="707"/>
      <c r="AKZ31" s="707"/>
      <c r="ALA31" s="707"/>
      <c r="ALB31" s="707"/>
      <c r="ALC31" s="707"/>
      <c r="ALD31" s="707"/>
      <c r="ALE31" s="707"/>
      <c r="ALF31" s="707"/>
      <c r="ALG31" s="707"/>
      <c r="ALH31" s="707"/>
      <c r="ALI31" s="707"/>
      <c r="ALJ31" s="707"/>
      <c r="ALK31" s="707"/>
      <c r="ALL31" s="707"/>
      <c r="ALM31" s="707"/>
      <c r="ALN31" s="707"/>
      <c r="ALO31" s="707"/>
      <c r="ALP31" s="707"/>
      <c r="ALQ31" s="707"/>
      <c r="ALR31" s="707"/>
      <c r="ALS31" s="707"/>
      <c r="ALT31" s="707"/>
      <c r="ALU31" s="707"/>
      <c r="ALV31" s="707"/>
      <c r="ALW31" s="707"/>
      <c r="ALX31" s="707"/>
      <c r="ALY31" s="707"/>
      <c r="ALZ31" s="707"/>
      <c r="AMA31" s="707"/>
      <c r="AMB31" s="707"/>
      <c r="AMC31" s="707"/>
      <c r="AMD31" s="707"/>
      <c r="AME31" s="707"/>
      <c r="AMF31" s="707"/>
      <c r="AMG31" s="707"/>
      <c r="AMH31" s="707"/>
      <c r="AMI31" s="707"/>
      <c r="AMJ31" s="707"/>
      <c r="AMK31" s="707"/>
      <c r="AML31" s="707"/>
      <c r="AMM31" s="707"/>
      <c r="AMN31" s="707"/>
      <c r="AMO31" s="707"/>
      <c r="AMP31" s="707"/>
      <c r="AMQ31" s="707"/>
      <c r="AMR31" s="707"/>
      <c r="AMS31" s="707"/>
      <c r="AMT31" s="707"/>
      <c r="AMU31" s="707"/>
      <c r="AMV31" s="707"/>
      <c r="AMW31" s="707"/>
      <c r="AMX31" s="707"/>
      <c r="AMY31" s="707"/>
      <c r="AMZ31" s="707"/>
      <c r="ANA31" s="707"/>
      <c r="ANB31" s="707"/>
      <c r="ANC31" s="707"/>
      <c r="AND31" s="707"/>
      <c r="ANE31" s="707"/>
      <c r="ANF31" s="707"/>
      <c r="ANG31" s="707"/>
      <c r="ANH31" s="707"/>
      <c r="ANI31" s="707"/>
      <c r="ANJ31" s="707"/>
      <c r="ANK31" s="707"/>
      <c r="ANL31" s="707"/>
      <c r="ANM31" s="707"/>
      <c r="ANN31" s="707"/>
      <c r="ANO31" s="707"/>
      <c r="ANP31" s="707"/>
      <c r="ANQ31" s="707"/>
      <c r="ANR31" s="707"/>
      <c r="ANS31" s="707"/>
      <c r="ANT31" s="707"/>
      <c r="ANU31" s="707"/>
      <c r="ANV31" s="707"/>
      <c r="ANW31" s="707"/>
      <c r="ANX31" s="707"/>
      <c r="ANY31" s="707"/>
      <c r="ANZ31" s="707"/>
      <c r="AOA31" s="707"/>
      <c r="AOB31" s="707"/>
      <c r="AOC31" s="707"/>
      <c r="AOD31" s="707"/>
      <c r="AOE31" s="707"/>
      <c r="AOF31" s="707"/>
      <c r="AOG31" s="707"/>
      <c r="AOH31" s="707"/>
      <c r="AOI31" s="707"/>
      <c r="AOJ31" s="707"/>
      <c r="AOK31" s="707"/>
      <c r="AOL31" s="707"/>
      <c r="AOM31" s="707"/>
      <c r="AON31" s="707"/>
      <c r="AOO31" s="707"/>
      <c r="AOP31" s="707"/>
      <c r="AOQ31" s="707"/>
      <c r="AOR31" s="707"/>
      <c r="AOS31" s="707"/>
      <c r="AOT31" s="707"/>
      <c r="AOU31" s="707"/>
      <c r="AOV31" s="707"/>
      <c r="AOW31" s="707"/>
      <c r="AOX31" s="707"/>
      <c r="AOY31" s="707"/>
      <c r="AOZ31" s="707"/>
      <c r="APA31" s="707"/>
      <c r="APB31" s="707"/>
      <c r="APC31" s="707"/>
      <c r="APD31" s="707"/>
      <c r="APE31" s="707"/>
      <c r="APF31" s="707"/>
      <c r="APG31" s="707"/>
      <c r="APH31" s="707"/>
      <c r="API31" s="707"/>
      <c r="APJ31" s="707"/>
      <c r="APK31" s="707"/>
      <c r="APL31" s="707"/>
      <c r="APM31" s="707"/>
      <c r="APN31" s="707"/>
      <c r="APO31" s="707"/>
      <c r="APP31" s="707"/>
      <c r="APQ31" s="707"/>
      <c r="APR31" s="707"/>
      <c r="APS31" s="707"/>
      <c r="APT31" s="707"/>
      <c r="APU31" s="707"/>
      <c r="APV31" s="707"/>
      <c r="APW31" s="707"/>
      <c r="APX31" s="707"/>
      <c r="APY31" s="707"/>
      <c r="APZ31" s="707"/>
      <c r="AQA31" s="707"/>
      <c r="AQB31" s="707"/>
      <c r="AQC31" s="707"/>
      <c r="AQD31" s="707"/>
      <c r="AQE31" s="707"/>
      <c r="AQF31" s="707"/>
      <c r="AQG31" s="707"/>
      <c r="AQH31" s="707"/>
      <c r="AQI31" s="707"/>
      <c r="AQJ31" s="707"/>
      <c r="AQK31" s="707"/>
      <c r="AQL31" s="707"/>
      <c r="AQM31" s="707"/>
      <c r="AQN31" s="707"/>
      <c r="AQO31" s="707"/>
      <c r="AQP31" s="707"/>
      <c r="AQQ31" s="707"/>
      <c r="AQR31" s="707"/>
      <c r="AQS31" s="707"/>
      <c r="AQT31" s="707"/>
      <c r="AQU31" s="707"/>
      <c r="AQV31" s="707"/>
      <c r="AQW31" s="707"/>
      <c r="AQX31" s="707"/>
      <c r="AQY31" s="707"/>
      <c r="AQZ31" s="707"/>
      <c r="ARA31" s="707"/>
      <c r="ARB31" s="707"/>
      <c r="ARC31" s="707"/>
      <c r="ARD31" s="707"/>
      <c r="ARE31" s="707"/>
      <c r="ARF31" s="707"/>
      <c r="ARG31" s="707"/>
      <c r="ARH31" s="707"/>
      <c r="ARI31" s="707"/>
      <c r="ARJ31" s="707"/>
      <c r="ARK31" s="707"/>
      <c r="ARL31" s="707"/>
      <c r="ARM31" s="707"/>
      <c r="ARN31" s="707"/>
      <c r="ARO31" s="707"/>
      <c r="ARP31" s="707"/>
      <c r="ARQ31" s="707"/>
      <c r="ARR31" s="707"/>
      <c r="ARS31" s="707"/>
      <c r="ART31" s="707"/>
      <c r="ARU31" s="707"/>
      <c r="ARV31" s="707"/>
      <c r="ARW31" s="707"/>
      <c r="ARX31" s="707"/>
      <c r="ARY31" s="707"/>
      <c r="ARZ31" s="707"/>
      <c r="ASA31" s="707"/>
      <c r="ASB31" s="707"/>
      <c r="ASC31" s="707"/>
      <c r="ASD31" s="707"/>
      <c r="ASE31" s="707"/>
      <c r="ASF31" s="707"/>
      <c r="ASG31" s="707"/>
      <c r="ASH31" s="707"/>
      <c r="ASI31" s="707"/>
      <c r="ASJ31" s="707"/>
      <c r="ASK31" s="707"/>
      <c r="ASL31" s="707"/>
      <c r="ASM31" s="707"/>
      <c r="ASN31" s="707"/>
      <c r="ASO31" s="707"/>
      <c r="ASP31" s="707"/>
      <c r="ASQ31" s="707"/>
      <c r="ASR31" s="707"/>
      <c r="ASS31" s="707"/>
      <c r="AST31" s="707"/>
      <c r="ASU31" s="707"/>
      <c r="ASV31" s="707"/>
      <c r="ASW31" s="707"/>
      <c r="ASX31" s="707"/>
      <c r="ASY31" s="707"/>
      <c r="ASZ31" s="707"/>
      <c r="ATA31" s="707"/>
      <c r="ATB31" s="707"/>
      <c r="ATC31" s="707"/>
      <c r="ATD31" s="707"/>
      <c r="ATE31" s="707"/>
      <c r="ATF31" s="707"/>
      <c r="ATG31" s="707"/>
      <c r="ATH31" s="707"/>
      <c r="ATI31" s="707"/>
      <c r="ATJ31" s="707"/>
      <c r="ATK31" s="707"/>
      <c r="ATL31" s="707"/>
      <c r="ATM31" s="707"/>
      <c r="ATN31" s="707"/>
      <c r="ATO31" s="707"/>
      <c r="ATP31" s="707"/>
      <c r="ATQ31" s="707"/>
      <c r="ATR31" s="707"/>
      <c r="ATS31" s="707"/>
      <c r="ATT31" s="707"/>
      <c r="ATU31" s="707"/>
      <c r="ATV31" s="707"/>
      <c r="ATW31" s="707"/>
      <c r="ATX31" s="707"/>
      <c r="ATY31" s="707"/>
      <c r="ATZ31" s="707"/>
      <c r="AUA31" s="707"/>
      <c r="AUB31" s="707"/>
      <c r="AUC31" s="707"/>
      <c r="AUD31" s="707"/>
      <c r="AUE31" s="707"/>
      <c r="AUF31" s="707"/>
      <c r="AUG31" s="707"/>
      <c r="AUH31" s="707"/>
      <c r="AUI31" s="707"/>
      <c r="AUJ31" s="707"/>
      <c r="AUK31" s="707"/>
      <c r="AUL31" s="707"/>
      <c r="AUM31" s="707"/>
      <c r="AUN31" s="707"/>
      <c r="AUO31" s="707"/>
      <c r="AUP31" s="707"/>
      <c r="AUQ31" s="707"/>
      <c r="AUR31" s="707"/>
      <c r="AUS31" s="707"/>
      <c r="AUT31" s="707"/>
      <c r="AUU31" s="707"/>
      <c r="AUV31" s="707"/>
      <c r="AUW31" s="707"/>
      <c r="AUX31" s="707"/>
      <c r="AUY31" s="707"/>
      <c r="AUZ31" s="707"/>
      <c r="AVA31" s="707"/>
      <c r="AVB31" s="707"/>
      <c r="AVC31" s="707"/>
      <c r="AVD31" s="707"/>
      <c r="AVE31" s="707"/>
      <c r="AVF31" s="707"/>
      <c r="AVG31" s="707"/>
      <c r="AVH31" s="707"/>
      <c r="AVI31" s="707"/>
      <c r="AVJ31" s="707"/>
      <c r="AVK31" s="707"/>
      <c r="AVL31" s="707"/>
      <c r="AVM31" s="707"/>
      <c r="AVN31" s="707"/>
      <c r="AVO31" s="707"/>
      <c r="AVP31" s="707"/>
      <c r="AVQ31" s="707"/>
      <c r="AVR31" s="707"/>
      <c r="AVS31" s="707"/>
      <c r="AVT31" s="707"/>
      <c r="AVU31" s="707"/>
      <c r="AVV31" s="707"/>
      <c r="AVW31" s="707"/>
      <c r="AVX31" s="707"/>
      <c r="AVY31" s="707"/>
      <c r="AVZ31" s="707"/>
      <c r="AWA31" s="707"/>
      <c r="AWB31" s="707"/>
      <c r="AWC31" s="707"/>
      <c r="AWD31" s="707"/>
      <c r="AWE31" s="707"/>
      <c r="AWF31" s="707"/>
      <c r="AWG31" s="707"/>
      <c r="AWH31" s="707"/>
      <c r="AWI31" s="707"/>
      <c r="AWJ31" s="707"/>
      <c r="AWK31" s="707"/>
      <c r="AWL31" s="707"/>
      <c r="AWM31" s="707"/>
      <c r="AWN31" s="707"/>
      <c r="AWO31" s="707"/>
      <c r="AWP31" s="707"/>
      <c r="AWQ31" s="707"/>
      <c r="AWR31" s="707"/>
      <c r="AWS31" s="707"/>
      <c r="AWT31" s="707"/>
      <c r="AWU31" s="707"/>
      <c r="AWV31" s="707"/>
      <c r="AWW31" s="707"/>
      <c r="AWX31" s="707"/>
      <c r="AWY31" s="707"/>
      <c r="AWZ31" s="707"/>
      <c r="AXA31" s="707"/>
      <c r="AXB31" s="707"/>
      <c r="AXC31" s="707"/>
      <c r="AXD31" s="707"/>
      <c r="AXE31" s="707"/>
      <c r="AXF31" s="707"/>
      <c r="AXG31" s="707"/>
      <c r="AXH31" s="707"/>
      <c r="AXI31" s="707"/>
      <c r="AXJ31" s="707"/>
      <c r="AXK31" s="707"/>
      <c r="AXL31" s="707"/>
      <c r="AXM31" s="707"/>
      <c r="AXN31" s="707"/>
      <c r="AXO31" s="707"/>
      <c r="AXP31" s="707"/>
      <c r="AXQ31" s="707"/>
      <c r="AXR31" s="707"/>
      <c r="AXS31" s="707"/>
      <c r="AXT31" s="707"/>
      <c r="AXU31" s="707"/>
      <c r="AXV31" s="707"/>
      <c r="AXW31" s="707"/>
      <c r="AXX31" s="707"/>
      <c r="AXY31" s="707"/>
      <c r="AXZ31" s="707"/>
      <c r="AYA31" s="707"/>
      <c r="AYB31" s="707"/>
      <c r="AYC31" s="707"/>
      <c r="AYD31" s="707"/>
      <c r="AYE31" s="707"/>
      <c r="AYF31" s="707"/>
      <c r="AYG31" s="707"/>
      <c r="AYH31" s="707"/>
      <c r="AYI31" s="707"/>
      <c r="AYJ31" s="707"/>
      <c r="AYK31" s="707"/>
      <c r="AYL31" s="707"/>
      <c r="AYM31" s="707"/>
      <c r="AYN31" s="707"/>
      <c r="AYO31" s="707"/>
      <c r="AYP31" s="707"/>
      <c r="AYQ31" s="707"/>
      <c r="AYR31" s="707"/>
      <c r="AYS31" s="707"/>
      <c r="AYT31" s="707"/>
      <c r="AYU31" s="707"/>
      <c r="AYV31" s="707"/>
      <c r="AYW31" s="707"/>
      <c r="AYX31" s="707"/>
      <c r="AYY31" s="707"/>
      <c r="AYZ31" s="707"/>
      <c r="AZA31" s="707"/>
      <c r="AZB31" s="707"/>
      <c r="AZC31" s="707"/>
      <c r="AZD31" s="707"/>
      <c r="AZE31" s="707"/>
      <c r="AZF31" s="707"/>
      <c r="AZG31" s="707"/>
      <c r="AZH31" s="707"/>
      <c r="AZI31" s="707"/>
      <c r="AZJ31" s="707"/>
      <c r="AZK31" s="707"/>
      <c r="AZL31" s="707"/>
      <c r="AZM31" s="707"/>
      <c r="AZN31" s="707"/>
      <c r="AZO31" s="707"/>
      <c r="AZP31" s="707"/>
      <c r="AZQ31" s="707"/>
      <c r="AZR31" s="707"/>
      <c r="AZS31" s="707"/>
      <c r="AZT31" s="707"/>
      <c r="AZU31" s="707"/>
      <c r="AZV31" s="707"/>
      <c r="AZW31" s="707"/>
      <c r="AZX31" s="707"/>
      <c r="AZY31" s="707"/>
      <c r="AZZ31" s="707"/>
      <c r="BAA31" s="707"/>
      <c r="BAB31" s="707"/>
      <c r="BAC31" s="707"/>
      <c r="BAD31" s="707"/>
      <c r="BAE31" s="707"/>
      <c r="BAF31" s="707"/>
      <c r="BAG31" s="707"/>
      <c r="BAH31" s="707"/>
      <c r="BAI31" s="707"/>
      <c r="BAJ31" s="707"/>
      <c r="BAK31" s="707"/>
      <c r="BAL31" s="707"/>
      <c r="BAM31" s="707"/>
      <c r="BAN31" s="707"/>
      <c r="BAO31" s="707"/>
      <c r="BAP31" s="707"/>
      <c r="BAQ31" s="707"/>
      <c r="BAR31" s="707"/>
      <c r="BAS31" s="707"/>
      <c r="BAT31" s="707"/>
      <c r="BAU31" s="707"/>
      <c r="BAV31" s="707"/>
      <c r="BAW31" s="707"/>
      <c r="BAX31" s="707"/>
      <c r="BAY31" s="707"/>
      <c r="BAZ31" s="707"/>
      <c r="BBA31" s="707"/>
      <c r="BBB31" s="707"/>
      <c r="BBC31" s="707"/>
      <c r="BBD31" s="707"/>
      <c r="BBE31" s="707"/>
      <c r="BBF31" s="707"/>
      <c r="BBG31" s="707"/>
      <c r="BBH31" s="707"/>
      <c r="BBI31" s="707"/>
      <c r="BBJ31" s="707"/>
      <c r="BBK31" s="707"/>
      <c r="BBL31" s="707"/>
      <c r="BBM31" s="707"/>
      <c r="BBN31" s="707"/>
      <c r="BBO31" s="707"/>
      <c r="BBP31" s="707"/>
      <c r="BBQ31" s="707"/>
      <c r="BBR31" s="707"/>
      <c r="BBS31" s="707"/>
      <c r="BBT31" s="707"/>
      <c r="BBU31" s="707"/>
      <c r="BBV31" s="707"/>
      <c r="BBW31" s="707"/>
      <c r="BBX31" s="707"/>
      <c r="BBY31" s="707"/>
      <c r="BBZ31" s="707"/>
      <c r="BCA31" s="707"/>
      <c r="BCB31" s="707"/>
      <c r="BCC31" s="707"/>
      <c r="BCD31" s="707"/>
      <c r="BCE31" s="707"/>
      <c r="BCF31" s="707"/>
      <c r="BCG31" s="707"/>
      <c r="BCH31" s="707"/>
      <c r="BCI31" s="707"/>
      <c r="BCJ31" s="707"/>
      <c r="BCK31" s="707"/>
      <c r="BCL31" s="707"/>
      <c r="BCM31" s="707"/>
      <c r="BCN31" s="707"/>
      <c r="BCO31" s="707"/>
      <c r="BCP31" s="707"/>
      <c r="BCQ31" s="707"/>
      <c r="BCR31" s="707"/>
      <c r="BCS31" s="707"/>
      <c r="BCT31" s="707"/>
      <c r="BCU31" s="707"/>
      <c r="BCV31" s="707"/>
      <c r="BCW31" s="707"/>
      <c r="BCX31" s="707"/>
      <c r="BCY31" s="707"/>
      <c r="BCZ31" s="707"/>
      <c r="BDA31" s="707"/>
      <c r="BDB31" s="707"/>
      <c r="BDC31" s="707"/>
      <c r="BDD31" s="707"/>
      <c r="BDE31" s="707"/>
      <c r="BDF31" s="707"/>
      <c r="BDG31" s="707"/>
      <c r="BDH31" s="707"/>
      <c r="BDI31" s="707"/>
      <c r="BDJ31" s="707"/>
      <c r="BDK31" s="707"/>
      <c r="BDL31" s="707"/>
      <c r="BDM31" s="707"/>
      <c r="BDN31" s="707"/>
      <c r="BDO31" s="707"/>
      <c r="BDP31" s="707"/>
      <c r="BDQ31" s="707"/>
      <c r="BDR31" s="707"/>
      <c r="BDS31" s="707"/>
      <c r="BDT31" s="707"/>
      <c r="BDU31" s="707"/>
      <c r="BDV31" s="707"/>
      <c r="BDW31" s="707"/>
      <c r="BDX31" s="707"/>
      <c r="BDY31" s="707"/>
      <c r="BDZ31" s="707"/>
      <c r="BEA31" s="707"/>
      <c r="BEB31" s="707"/>
      <c r="BEC31" s="707"/>
      <c r="BED31" s="707"/>
      <c r="BEE31" s="707"/>
      <c r="BEF31" s="707"/>
      <c r="BEG31" s="707"/>
      <c r="BEH31" s="707"/>
      <c r="BEI31" s="707"/>
      <c r="BEJ31" s="707"/>
      <c r="BEK31" s="707"/>
      <c r="BEL31" s="707"/>
      <c r="BEM31" s="707"/>
      <c r="BEN31" s="707"/>
      <c r="BEO31" s="707"/>
      <c r="BEP31" s="707"/>
      <c r="BEQ31" s="707"/>
      <c r="BER31" s="707"/>
      <c r="BES31" s="707"/>
      <c r="BET31" s="707"/>
      <c r="BEU31" s="707"/>
      <c r="BEV31" s="707"/>
      <c r="BEW31" s="707"/>
      <c r="BEX31" s="707"/>
      <c r="BEY31" s="707"/>
      <c r="BEZ31" s="707"/>
      <c r="BFA31" s="707"/>
      <c r="BFB31" s="707"/>
      <c r="BFC31" s="707"/>
      <c r="BFD31" s="707"/>
      <c r="BFE31" s="707"/>
      <c r="BFF31" s="707"/>
      <c r="BFG31" s="707"/>
      <c r="BFH31" s="707"/>
      <c r="BFI31" s="707"/>
      <c r="BFJ31" s="707"/>
      <c r="BFK31" s="707"/>
      <c r="BFL31" s="707"/>
      <c r="BFM31" s="707"/>
      <c r="BFN31" s="707"/>
      <c r="BFO31" s="707"/>
      <c r="BFP31" s="707"/>
      <c r="BFQ31" s="707"/>
      <c r="BFR31" s="707"/>
      <c r="BFS31" s="707"/>
      <c r="BFT31" s="707"/>
      <c r="BFU31" s="707"/>
      <c r="BFV31" s="707"/>
      <c r="BFW31" s="707"/>
      <c r="BFX31" s="707"/>
      <c r="BFY31" s="707"/>
      <c r="BFZ31" s="707"/>
      <c r="BGA31" s="707"/>
      <c r="BGB31" s="707"/>
      <c r="BGC31" s="707"/>
      <c r="BGD31" s="707"/>
      <c r="BGE31" s="707"/>
      <c r="BGF31" s="707"/>
      <c r="BGG31" s="707"/>
      <c r="BGH31" s="707"/>
      <c r="BGI31" s="707"/>
      <c r="BGJ31" s="707"/>
      <c r="BGK31" s="707"/>
      <c r="BGL31" s="707"/>
      <c r="BGM31" s="707"/>
      <c r="BGN31" s="707"/>
      <c r="BGO31" s="707"/>
      <c r="BGP31" s="707"/>
      <c r="BGQ31" s="707"/>
      <c r="BGR31" s="707"/>
      <c r="BGS31" s="707"/>
      <c r="BGT31" s="707"/>
      <c r="BGU31" s="707"/>
      <c r="BGV31" s="707"/>
      <c r="BGW31" s="707"/>
      <c r="BGX31" s="707"/>
      <c r="BGY31" s="707"/>
      <c r="BGZ31" s="707"/>
      <c r="BHA31" s="707"/>
      <c r="BHB31" s="707"/>
      <c r="BHC31" s="707"/>
      <c r="BHD31" s="707"/>
      <c r="BHE31" s="707"/>
      <c r="BHF31" s="707"/>
      <c r="BHG31" s="707"/>
      <c r="BHH31" s="707"/>
      <c r="BHI31" s="707"/>
      <c r="BHJ31" s="707"/>
      <c r="BHK31" s="707"/>
      <c r="BHL31" s="707"/>
      <c r="BHM31" s="707"/>
      <c r="BHN31" s="707"/>
      <c r="BHO31" s="707"/>
      <c r="BHP31" s="707"/>
      <c r="BHQ31" s="707"/>
      <c r="BHR31" s="707"/>
      <c r="BHS31" s="707"/>
      <c r="BHT31" s="707"/>
      <c r="BHU31" s="707"/>
      <c r="BHV31" s="707"/>
      <c r="BHW31" s="707"/>
      <c r="BHX31" s="707"/>
      <c r="BHY31" s="707"/>
      <c r="BHZ31" s="707"/>
      <c r="BIA31" s="707"/>
      <c r="BIB31" s="707"/>
      <c r="BIC31" s="707"/>
      <c r="BID31" s="707"/>
      <c r="BIE31" s="707"/>
      <c r="BIF31" s="707"/>
      <c r="BIG31" s="707"/>
      <c r="BIH31" s="707"/>
      <c r="BII31" s="707"/>
      <c r="BIJ31" s="707"/>
      <c r="BIK31" s="707"/>
      <c r="BIL31" s="707"/>
      <c r="BIM31" s="707"/>
      <c r="BIN31" s="707"/>
      <c r="BIO31" s="707"/>
      <c r="BIP31" s="707"/>
      <c r="BIQ31" s="707"/>
      <c r="BIR31" s="707"/>
      <c r="BIS31" s="707"/>
      <c r="BIT31" s="707"/>
      <c r="BIU31" s="707"/>
      <c r="BIV31" s="707"/>
      <c r="BIW31" s="707"/>
      <c r="BIX31" s="707"/>
      <c r="BIY31" s="707"/>
      <c r="BIZ31" s="707"/>
      <c r="BJA31" s="707"/>
      <c r="BJB31" s="707"/>
      <c r="BJC31" s="707"/>
      <c r="BJD31" s="707"/>
      <c r="BJE31" s="707"/>
      <c r="BJF31" s="707"/>
      <c r="BJG31" s="707"/>
      <c r="BJH31" s="707"/>
      <c r="BJI31" s="707"/>
      <c r="BJJ31" s="707"/>
      <c r="BJK31" s="707"/>
      <c r="BJL31" s="707"/>
      <c r="BJM31" s="707"/>
      <c r="BJN31" s="707"/>
      <c r="BJO31" s="707"/>
      <c r="BJP31" s="707"/>
      <c r="BJQ31" s="707"/>
      <c r="BJR31" s="707"/>
      <c r="BJS31" s="707"/>
      <c r="BJT31" s="707"/>
      <c r="BJU31" s="707"/>
      <c r="BJV31" s="707"/>
      <c r="BJW31" s="707"/>
      <c r="BJX31" s="707"/>
      <c r="BJY31" s="707"/>
      <c r="BJZ31" s="707"/>
      <c r="BKA31" s="707"/>
      <c r="BKB31" s="707"/>
      <c r="BKC31" s="707"/>
      <c r="BKD31" s="707"/>
      <c r="BKE31" s="707"/>
      <c r="BKF31" s="707"/>
      <c r="BKG31" s="707"/>
      <c r="BKH31" s="707"/>
      <c r="BKI31" s="707"/>
      <c r="BKJ31" s="707"/>
      <c r="BKK31" s="707"/>
      <c r="BKL31" s="707"/>
      <c r="BKM31" s="707"/>
      <c r="BKN31" s="707"/>
      <c r="BKO31" s="707"/>
      <c r="BKP31" s="707"/>
      <c r="BKQ31" s="707"/>
      <c r="BKR31" s="707"/>
      <c r="BKS31" s="707"/>
      <c r="BKT31" s="707"/>
      <c r="BKU31" s="707"/>
      <c r="BKV31" s="707"/>
      <c r="BKW31" s="707"/>
      <c r="BKX31" s="707"/>
      <c r="BKY31" s="707"/>
      <c r="BKZ31" s="707"/>
      <c r="BLA31" s="707"/>
      <c r="BLB31" s="707"/>
      <c r="BLC31" s="707"/>
      <c r="BLD31" s="707"/>
      <c r="BLE31" s="707"/>
      <c r="BLF31" s="707"/>
      <c r="BLG31" s="707"/>
      <c r="BLH31" s="707"/>
      <c r="BLI31" s="707"/>
      <c r="BLJ31" s="707"/>
      <c r="BLK31" s="707"/>
      <c r="BLL31" s="707"/>
      <c r="BLM31" s="707"/>
      <c r="BLN31" s="707"/>
      <c r="BLO31" s="707"/>
      <c r="BLP31" s="707"/>
      <c r="BLQ31" s="707"/>
      <c r="BLR31" s="707"/>
      <c r="BLS31" s="707"/>
      <c r="BLT31" s="707"/>
      <c r="BLU31" s="707"/>
      <c r="BLV31" s="707"/>
      <c r="BLW31" s="707"/>
      <c r="BLX31" s="707"/>
      <c r="BLY31" s="707"/>
      <c r="BLZ31" s="707"/>
      <c r="BMA31" s="707"/>
      <c r="BMB31" s="707"/>
      <c r="BMC31" s="707"/>
      <c r="BMD31" s="707"/>
      <c r="BME31" s="707"/>
      <c r="BMF31" s="707"/>
      <c r="BMG31" s="707"/>
      <c r="BMH31" s="707"/>
      <c r="BMI31" s="707"/>
      <c r="BMJ31" s="707"/>
      <c r="BMK31" s="707"/>
      <c r="BML31" s="707"/>
      <c r="BMM31" s="707"/>
      <c r="BMN31" s="707"/>
      <c r="BMO31" s="707"/>
      <c r="BMP31" s="707"/>
      <c r="BMQ31" s="707"/>
      <c r="BMR31" s="707"/>
      <c r="BMS31" s="707"/>
      <c r="BMT31" s="707"/>
      <c r="BMU31" s="707"/>
      <c r="BMV31" s="707"/>
      <c r="BMW31" s="707"/>
      <c r="BMX31" s="707"/>
      <c r="BMY31" s="707"/>
      <c r="BMZ31" s="707"/>
      <c r="BNA31" s="707"/>
      <c r="BNB31" s="707"/>
      <c r="BNC31" s="707"/>
      <c r="BND31" s="707"/>
      <c r="BNE31" s="707"/>
      <c r="BNF31" s="707"/>
      <c r="BNG31" s="707"/>
      <c r="BNH31" s="707"/>
      <c r="BNI31" s="707"/>
      <c r="BNJ31" s="707"/>
      <c r="BNK31" s="707"/>
      <c r="BNL31" s="707"/>
      <c r="BNM31" s="707"/>
      <c r="BNN31" s="707"/>
      <c r="BNO31" s="707"/>
      <c r="BNP31" s="707"/>
      <c r="BNQ31" s="707"/>
      <c r="BNR31" s="707"/>
      <c r="BNS31" s="707"/>
      <c r="BNT31" s="707"/>
      <c r="BNU31" s="707"/>
      <c r="BNV31" s="707"/>
      <c r="BNW31" s="707"/>
      <c r="BNX31" s="707"/>
      <c r="BNY31" s="707"/>
      <c r="BNZ31" s="707"/>
      <c r="BOA31" s="707"/>
      <c r="BOB31" s="707"/>
      <c r="BOC31" s="707"/>
      <c r="BOD31" s="707"/>
      <c r="BOE31" s="707"/>
      <c r="BOF31" s="707"/>
      <c r="BOG31" s="707"/>
      <c r="BOH31" s="707"/>
      <c r="BOI31" s="707"/>
      <c r="BOJ31" s="707"/>
      <c r="BOK31" s="707"/>
      <c r="BOL31" s="707"/>
      <c r="BOM31" s="707"/>
      <c r="BON31" s="707"/>
      <c r="BOO31" s="707"/>
      <c r="BOP31" s="707"/>
      <c r="BOQ31" s="707"/>
      <c r="BOR31" s="707"/>
      <c r="BOS31" s="707"/>
      <c r="BOT31" s="707"/>
      <c r="BOU31" s="707"/>
      <c r="BOV31" s="707"/>
      <c r="BOW31" s="707"/>
      <c r="BOX31" s="707"/>
      <c r="BOY31" s="707"/>
      <c r="BOZ31" s="707"/>
      <c r="BPA31" s="707"/>
      <c r="BPB31" s="707"/>
      <c r="BPC31" s="707"/>
      <c r="BPD31" s="707"/>
      <c r="BPE31" s="707"/>
      <c r="BPF31" s="707"/>
      <c r="BPG31" s="707"/>
      <c r="BPH31" s="707"/>
      <c r="BPI31" s="707"/>
      <c r="BPJ31" s="707"/>
      <c r="BPK31" s="707"/>
      <c r="BPL31" s="707"/>
      <c r="BPM31" s="707"/>
      <c r="BPN31" s="707"/>
      <c r="BPO31" s="707"/>
      <c r="BPP31" s="707"/>
      <c r="BPQ31" s="707"/>
      <c r="BPR31" s="707"/>
      <c r="BPS31" s="707"/>
      <c r="BPT31" s="707"/>
      <c r="BPU31" s="707"/>
      <c r="BPV31" s="707"/>
      <c r="BPW31" s="707"/>
      <c r="BPX31" s="707"/>
      <c r="BPY31" s="707"/>
      <c r="BPZ31" s="707"/>
      <c r="BQA31" s="707"/>
      <c r="BQB31" s="707"/>
      <c r="BQC31" s="707"/>
      <c r="BQD31" s="707"/>
      <c r="BQE31" s="707"/>
      <c r="BQF31" s="707"/>
      <c r="BQG31" s="707"/>
      <c r="BQH31" s="707"/>
      <c r="BQI31" s="707"/>
      <c r="BQJ31" s="707"/>
      <c r="BQK31" s="707"/>
      <c r="BQL31" s="707"/>
      <c r="BQM31" s="707"/>
      <c r="BQN31" s="707"/>
      <c r="BQO31" s="707"/>
      <c r="BQP31" s="707"/>
      <c r="BQQ31" s="707"/>
      <c r="BQR31" s="707"/>
      <c r="BQS31" s="707"/>
      <c r="BQT31" s="707"/>
      <c r="BQU31" s="707"/>
      <c r="BQV31" s="707"/>
      <c r="BQW31" s="707"/>
      <c r="BQX31" s="707"/>
      <c r="BQY31" s="707"/>
      <c r="BQZ31" s="707"/>
      <c r="BRA31" s="707"/>
      <c r="BRB31" s="707"/>
      <c r="BRC31" s="707"/>
      <c r="BRD31" s="707"/>
      <c r="BRE31" s="707"/>
      <c r="BRF31" s="707"/>
      <c r="BRG31" s="707"/>
      <c r="BRH31" s="707"/>
      <c r="BRI31" s="707"/>
      <c r="BRJ31" s="707"/>
      <c r="BRK31" s="707"/>
      <c r="BRL31" s="707"/>
      <c r="BRM31" s="707"/>
      <c r="BRN31" s="707"/>
      <c r="BRO31" s="707"/>
      <c r="BRP31" s="707"/>
      <c r="BRQ31" s="707"/>
      <c r="BRR31" s="707"/>
      <c r="BRS31" s="707"/>
      <c r="BRT31" s="707"/>
      <c r="BRU31" s="707"/>
      <c r="BRV31" s="707"/>
      <c r="BRW31" s="707"/>
      <c r="BRX31" s="707"/>
      <c r="BRY31" s="707"/>
      <c r="BRZ31" s="707"/>
      <c r="BSA31" s="707"/>
      <c r="BSB31" s="707"/>
      <c r="BSC31" s="707"/>
      <c r="BSD31" s="707"/>
      <c r="BSE31" s="707"/>
      <c r="BSF31" s="707"/>
      <c r="BSG31" s="707"/>
      <c r="BSH31" s="707"/>
      <c r="BSI31" s="707"/>
      <c r="BSJ31" s="707"/>
      <c r="BSK31" s="707"/>
      <c r="BSL31" s="707"/>
      <c r="BSM31" s="707"/>
      <c r="BSN31" s="707"/>
      <c r="BSO31" s="707"/>
      <c r="BSP31" s="707"/>
      <c r="BSQ31" s="707"/>
      <c r="BSR31" s="707"/>
      <c r="BSS31" s="707"/>
      <c r="BST31" s="707"/>
      <c r="BSU31" s="707"/>
      <c r="BSV31" s="707"/>
      <c r="BSW31" s="707"/>
      <c r="BSX31" s="707"/>
      <c r="BSY31" s="707"/>
      <c r="BSZ31" s="707"/>
      <c r="BTA31" s="707"/>
      <c r="BTB31" s="707"/>
      <c r="BTC31" s="707"/>
      <c r="BTD31" s="707"/>
      <c r="BTE31" s="707"/>
      <c r="BTF31" s="707"/>
      <c r="BTG31" s="707"/>
      <c r="BTH31" s="707"/>
      <c r="BTI31" s="707"/>
      <c r="BTJ31" s="707"/>
      <c r="BTK31" s="707"/>
      <c r="BTL31" s="707"/>
      <c r="BTM31" s="707"/>
      <c r="BTN31" s="707"/>
      <c r="BTO31" s="707"/>
      <c r="BTP31" s="707"/>
      <c r="BTQ31" s="707"/>
      <c r="BTR31" s="707"/>
      <c r="BTS31" s="707"/>
      <c r="BTT31" s="707"/>
      <c r="BTU31" s="707"/>
      <c r="BTV31" s="707"/>
      <c r="BTW31" s="707"/>
      <c r="BTX31" s="707"/>
      <c r="BTY31" s="707"/>
      <c r="BTZ31" s="707"/>
      <c r="BUA31" s="707"/>
      <c r="BUB31" s="707"/>
      <c r="BUC31" s="707"/>
      <c r="BUD31" s="707"/>
      <c r="BUE31" s="707"/>
      <c r="BUF31" s="707"/>
      <c r="BUG31" s="707"/>
      <c r="BUH31" s="707"/>
      <c r="BUI31" s="707"/>
      <c r="BUJ31" s="707"/>
      <c r="BUK31" s="707"/>
      <c r="BUL31" s="707"/>
      <c r="BUM31" s="707"/>
      <c r="BUN31" s="707"/>
      <c r="BUO31" s="707"/>
      <c r="BUP31" s="707"/>
      <c r="BUQ31" s="707"/>
      <c r="BUR31" s="707"/>
      <c r="BUS31" s="707"/>
      <c r="BUT31" s="707"/>
      <c r="BUU31" s="707"/>
      <c r="BUV31" s="707"/>
      <c r="BUW31" s="707"/>
      <c r="BUX31" s="707"/>
      <c r="BUY31" s="707"/>
      <c r="BUZ31" s="707"/>
      <c r="BVA31" s="707"/>
      <c r="BVB31" s="707"/>
      <c r="BVC31" s="707"/>
      <c r="BVD31" s="707"/>
      <c r="BVE31" s="707"/>
      <c r="BVF31" s="707"/>
      <c r="BVG31" s="707"/>
      <c r="BVH31" s="707"/>
      <c r="BVI31" s="707"/>
      <c r="BVJ31" s="707"/>
      <c r="BVK31" s="707"/>
      <c r="BVL31" s="707"/>
      <c r="BVM31" s="707"/>
      <c r="BVN31" s="707"/>
      <c r="BVO31" s="707"/>
      <c r="BVP31" s="707"/>
      <c r="BVQ31" s="707"/>
      <c r="BVR31" s="707"/>
      <c r="BVS31" s="707"/>
      <c r="BVT31" s="707"/>
      <c r="BVU31" s="707"/>
      <c r="BVV31" s="707"/>
      <c r="BVW31" s="707"/>
      <c r="BVX31" s="707"/>
      <c r="BVY31" s="707"/>
      <c r="BVZ31" s="707"/>
      <c r="BWA31" s="707"/>
      <c r="BWB31" s="707"/>
      <c r="BWC31" s="707"/>
      <c r="BWD31" s="707"/>
      <c r="BWE31" s="707"/>
      <c r="BWF31" s="707"/>
      <c r="BWG31" s="707"/>
      <c r="BWH31" s="707"/>
      <c r="BWI31" s="707"/>
      <c r="BWJ31" s="707"/>
      <c r="BWK31" s="707"/>
      <c r="BWL31" s="707"/>
      <c r="BWM31" s="707"/>
      <c r="BWN31" s="707"/>
      <c r="BWO31" s="707"/>
      <c r="BWP31" s="707"/>
      <c r="BWQ31" s="707"/>
      <c r="BWR31" s="707"/>
      <c r="BWS31" s="707"/>
      <c r="BWT31" s="707"/>
      <c r="BWU31" s="707"/>
      <c r="BWV31" s="707"/>
      <c r="BWW31" s="707"/>
      <c r="BWX31" s="707"/>
      <c r="BWY31" s="707"/>
      <c r="BWZ31" s="707"/>
      <c r="BXA31" s="707"/>
      <c r="BXB31" s="707"/>
      <c r="BXC31" s="707"/>
      <c r="BXD31" s="707"/>
      <c r="BXE31" s="707"/>
      <c r="BXF31" s="707"/>
      <c r="BXG31" s="707"/>
      <c r="BXH31" s="707"/>
      <c r="BXI31" s="707"/>
      <c r="BXJ31" s="707"/>
      <c r="BXK31" s="707"/>
      <c r="BXL31" s="707"/>
      <c r="BXM31" s="707"/>
      <c r="BXN31" s="707"/>
      <c r="BXO31" s="707"/>
      <c r="BXP31" s="707"/>
      <c r="BXQ31" s="707"/>
      <c r="BXR31" s="707"/>
      <c r="BXS31" s="707"/>
      <c r="BXT31" s="707"/>
      <c r="BXU31" s="707"/>
      <c r="BXV31" s="707"/>
      <c r="BXW31" s="707"/>
      <c r="BXX31" s="707"/>
      <c r="BXY31" s="707"/>
      <c r="BXZ31" s="707"/>
      <c r="BYA31" s="707"/>
      <c r="BYB31" s="707"/>
      <c r="BYC31" s="707"/>
      <c r="BYD31" s="707"/>
      <c r="BYE31" s="707"/>
      <c r="BYF31" s="707"/>
      <c r="BYG31" s="707"/>
      <c r="BYH31" s="707"/>
      <c r="BYI31" s="707"/>
      <c r="BYJ31" s="707"/>
      <c r="BYK31" s="707"/>
      <c r="BYL31" s="707"/>
      <c r="BYM31" s="707"/>
      <c r="BYN31" s="707"/>
      <c r="BYO31" s="707"/>
      <c r="BYP31" s="707"/>
      <c r="BYQ31" s="707"/>
      <c r="BYR31" s="707"/>
      <c r="BYS31" s="707"/>
      <c r="BYT31" s="707"/>
      <c r="BYU31" s="707"/>
      <c r="BYV31" s="707"/>
      <c r="BYW31" s="707"/>
      <c r="BYX31" s="707"/>
      <c r="BYY31" s="707"/>
      <c r="BYZ31" s="707"/>
      <c r="BZA31" s="707"/>
      <c r="BZB31" s="707"/>
      <c r="BZC31" s="707"/>
      <c r="BZD31" s="707"/>
      <c r="BZE31" s="707"/>
      <c r="BZF31" s="707"/>
      <c r="BZG31" s="707"/>
      <c r="BZH31" s="707"/>
      <c r="BZI31" s="707"/>
      <c r="BZJ31" s="707"/>
      <c r="BZK31" s="707"/>
      <c r="BZL31" s="707"/>
      <c r="BZM31" s="707"/>
      <c r="BZN31" s="707"/>
      <c r="BZO31" s="707"/>
      <c r="BZP31" s="707"/>
      <c r="BZQ31" s="707"/>
      <c r="BZR31" s="707"/>
      <c r="BZS31" s="707"/>
      <c r="BZT31" s="707"/>
      <c r="BZU31" s="707"/>
      <c r="BZV31" s="707"/>
      <c r="BZW31" s="707"/>
      <c r="BZX31" s="707"/>
      <c r="BZY31" s="707"/>
      <c r="BZZ31" s="707"/>
      <c r="CAA31" s="707"/>
      <c r="CAB31" s="707"/>
      <c r="CAC31" s="707"/>
      <c r="CAD31" s="707"/>
      <c r="CAE31" s="707"/>
      <c r="CAF31" s="707"/>
      <c r="CAG31" s="707"/>
      <c r="CAH31" s="707"/>
      <c r="CAI31" s="707"/>
      <c r="CAJ31" s="707"/>
      <c r="CAK31" s="707"/>
      <c r="CAL31" s="707"/>
      <c r="CAM31" s="707"/>
      <c r="CAN31" s="707"/>
      <c r="CAO31" s="707"/>
      <c r="CAP31" s="707"/>
      <c r="CAQ31" s="707"/>
      <c r="CAR31" s="707"/>
      <c r="CAS31" s="707"/>
      <c r="CAT31" s="707"/>
      <c r="CAU31" s="707"/>
      <c r="CAV31" s="707"/>
      <c r="CAW31" s="707"/>
      <c r="CAX31" s="707"/>
      <c r="CAY31" s="707"/>
      <c r="CAZ31" s="707"/>
      <c r="CBA31" s="707"/>
      <c r="CBB31" s="707"/>
      <c r="CBC31" s="707"/>
      <c r="CBD31" s="707"/>
      <c r="CBE31" s="707"/>
      <c r="CBF31" s="707"/>
      <c r="CBG31" s="707"/>
      <c r="CBH31" s="707"/>
      <c r="CBI31" s="707"/>
      <c r="CBJ31" s="707"/>
      <c r="CBK31" s="707"/>
      <c r="CBL31" s="707"/>
      <c r="CBM31" s="707"/>
      <c r="CBN31" s="707"/>
      <c r="CBO31" s="707"/>
      <c r="CBP31" s="707"/>
      <c r="CBQ31" s="707"/>
      <c r="CBR31" s="707"/>
      <c r="CBS31" s="707"/>
      <c r="CBT31" s="707"/>
      <c r="CBU31" s="707"/>
      <c r="CBV31" s="707"/>
      <c r="CBW31" s="707"/>
      <c r="CBX31" s="707"/>
      <c r="CBY31" s="707"/>
      <c r="CBZ31" s="707"/>
      <c r="CCA31" s="707"/>
      <c r="CCB31" s="707"/>
      <c r="CCC31" s="707"/>
      <c r="CCD31" s="707"/>
      <c r="CCE31" s="707"/>
      <c r="CCF31" s="707"/>
      <c r="CCG31" s="707"/>
      <c r="CCH31" s="707"/>
      <c r="CCI31" s="707"/>
      <c r="CCJ31" s="707"/>
      <c r="CCK31" s="707"/>
      <c r="CCL31" s="707"/>
      <c r="CCM31" s="707"/>
      <c r="CCN31" s="707"/>
      <c r="CCO31" s="707"/>
      <c r="CCP31" s="707"/>
      <c r="CCQ31" s="707"/>
      <c r="CCR31" s="707"/>
      <c r="CCS31" s="707"/>
      <c r="CCT31" s="707"/>
      <c r="CCU31" s="707"/>
      <c r="CCV31" s="707"/>
      <c r="CCW31" s="707"/>
      <c r="CCX31" s="707"/>
      <c r="CCY31" s="707"/>
      <c r="CCZ31" s="707"/>
      <c r="CDA31" s="707"/>
      <c r="CDB31" s="707"/>
      <c r="CDC31" s="707"/>
      <c r="CDD31" s="707"/>
      <c r="CDE31" s="707"/>
      <c r="CDF31" s="707"/>
      <c r="CDG31" s="707"/>
      <c r="CDH31" s="707"/>
      <c r="CDI31" s="707"/>
      <c r="CDJ31" s="707"/>
      <c r="CDK31" s="707"/>
      <c r="CDL31" s="707"/>
      <c r="CDM31" s="707"/>
      <c r="CDN31" s="707"/>
      <c r="CDO31" s="707"/>
      <c r="CDP31" s="707"/>
      <c r="CDQ31" s="707"/>
      <c r="CDR31" s="707"/>
      <c r="CDS31" s="707"/>
      <c r="CDT31" s="707"/>
      <c r="CDU31" s="707"/>
      <c r="CDV31" s="707"/>
      <c r="CDW31" s="707"/>
      <c r="CDX31" s="707"/>
      <c r="CDY31" s="707"/>
      <c r="CDZ31" s="707"/>
      <c r="CEA31" s="707"/>
      <c r="CEB31" s="707"/>
      <c r="CEC31" s="707"/>
      <c r="CED31" s="707"/>
      <c r="CEE31" s="707"/>
      <c r="CEF31" s="707"/>
      <c r="CEG31" s="707"/>
      <c r="CEH31" s="707"/>
      <c r="CEI31" s="707"/>
      <c r="CEJ31" s="707"/>
      <c r="CEK31" s="707"/>
      <c r="CEL31" s="707"/>
      <c r="CEM31" s="707"/>
      <c r="CEN31" s="707"/>
      <c r="CEO31" s="707"/>
      <c r="CEP31" s="707"/>
      <c r="CEQ31" s="707"/>
      <c r="CER31" s="707"/>
      <c r="CES31" s="707"/>
      <c r="CET31" s="707"/>
      <c r="CEU31" s="707"/>
      <c r="CEV31" s="707"/>
      <c r="CEW31" s="707"/>
      <c r="CEX31" s="707"/>
      <c r="CEY31" s="707"/>
      <c r="CEZ31" s="707"/>
      <c r="CFA31" s="707"/>
      <c r="CFB31" s="707"/>
      <c r="CFC31" s="707"/>
      <c r="CFD31" s="707"/>
      <c r="CFE31" s="707"/>
      <c r="CFF31" s="707"/>
      <c r="CFG31" s="707"/>
      <c r="CFH31" s="707"/>
      <c r="CFI31" s="707"/>
      <c r="CFJ31" s="707"/>
      <c r="CFK31" s="707"/>
      <c r="CFL31" s="707"/>
      <c r="CFM31" s="707"/>
      <c r="CFN31" s="707"/>
      <c r="CFO31" s="707"/>
      <c r="CFP31" s="707"/>
      <c r="CFQ31" s="707"/>
      <c r="CFR31" s="707"/>
      <c r="CFS31" s="707"/>
      <c r="CFT31" s="707"/>
      <c r="CFU31" s="707"/>
      <c r="CFV31" s="707"/>
      <c r="CFW31" s="707"/>
      <c r="CFX31" s="707"/>
      <c r="CFY31" s="707"/>
      <c r="CFZ31" s="707"/>
      <c r="CGA31" s="707"/>
      <c r="CGB31" s="707"/>
      <c r="CGC31" s="707"/>
      <c r="CGD31" s="707"/>
      <c r="CGE31" s="707"/>
      <c r="CGF31" s="707"/>
      <c r="CGG31" s="707"/>
      <c r="CGH31" s="707"/>
      <c r="CGI31" s="707"/>
      <c r="CGJ31" s="707"/>
      <c r="CGK31" s="707"/>
      <c r="CGL31" s="707"/>
      <c r="CGM31" s="707"/>
      <c r="CGN31" s="707"/>
      <c r="CGO31" s="707"/>
      <c r="CGP31" s="707"/>
      <c r="CGQ31" s="707"/>
      <c r="CGR31" s="707"/>
      <c r="CGS31" s="707"/>
      <c r="CGT31" s="707"/>
      <c r="CGU31" s="707"/>
      <c r="CGV31" s="707"/>
      <c r="CGW31" s="707"/>
      <c r="CGX31" s="707"/>
      <c r="CGY31" s="707"/>
      <c r="CGZ31" s="707"/>
      <c r="CHA31" s="707"/>
      <c r="CHB31" s="707"/>
      <c r="CHC31" s="707"/>
      <c r="CHD31" s="707"/>
      <c r="CHE31" s="707"/>
      <c r="CHF31" s="707"/>
      <c r="CHG31" s="707"/>
      <c r="CHH31" s="707"/>
      <c r="CHI31" s="707"/>
      <c r="CHJ31" s="707"/>
      <c r="CHK31" s="707"/>
      <c r="CHL31" s="707"/>
      <c r="CHM31" s="707"/>
      <c r="CHN31" s="707"/>
      <c r="CHO31" s="707"/>
      <c r="CHP31" s="707"/>
      <c r="CHQ31" s="707"/>
      <c r="CHR31" s="707"/>
      <c r="CHS31" s="707"/>
      <c r="CHT31" s="707"/>
      <c r="CHU31" s="707"/>
      <c r="CHV31" s="707"/>
      <c r="CHW31" s="707"/>
      <c r="CHX31" s="707"/>
      <c r="CHY31" s="707"/>
      <c r="CHZ31" s="707"/>
      <c r="CIA31" s="707"/>
      <c r="CIB31" s="707"/>
      <c r="CIC31" s="707"/>
      <c r="CID31" s="707"/>
      <c r="CIE31" s="707"/>
      <c r="CIF31" s="707"/>
      <c r="CIG31" s="707"/>
      <c r="CIH31" s="707"/>
      <c r="CII31" s="707"/>
      <c r="CIJ31" s="707"/>
      <c r="CIK31" s="707"/>
      <c r="CIL31" s="707"/>
      <c r="CIM31" s="707"/>
      <c r="CIN31" s="707"/>
      <c r="CIO31" s="707"/>
      <c r="CIP31" s="707"/>
      <c r="CIQ31" s="707"/>
      <c r="CIR31" s="707"/>
      <c r="CIS31" s="707"/>
      <c r="CIT31" s="707"/>
      <c r="CIU31" s="707"/>
      <c r="CIV31" s="707"/>
      <c r="CIW31" s="707"/>
      <c r="CIX31" s="707"/>
      <c r="CIY31" s="707"/>
      <c r="CIZ31" s="707"/>
      <c r="CJA31" s="707"/>
      <c r="CJB31" s="707"/>
      <c r="CJC31" s="707"/>
      <c r="CJD31" s="707"/>
      <c r="CJE31" s="707"/>
      <c r="CJF31" s="707"/>
      <c r="CJG31" s="707"/>
      <c r="CJH31" s="707"/>
      <c r="CJI31" s="707"/>
      <c r="CJJ31" s="707"/>
      <c r="CJK31" s="707"/>
      <c r="CJL31" s="707"/>
      <c r="CJM31" s="707"/>
      <c r="CJN31" s="707"/>
      <c r="CJO31" s="707"/>
      <c r="CJP31" s="707"/>
      <c r="CJQ31" s="707"/>
      <c r="CJR31" s="707"/>
      <c r="CJS31" s="707"/>
      <c r="CJT31" s="707"/>
      <c r="CJU31" s="707"/>
      <c r="CJV31" s="707"/>
      <c r="CJW31" s="707"/>
      <c r="CJX31" s="707"/>
      <c r="CJY31" s="707"/>
      <c r="CJZ31" s="707"/>
      <c r="CKA31" s="707"/>
      <c r="CKB31" s="707"/>
      <c r="CKC31" s="707"/>
      <c r="CKD31" s="707"/>
      <c r="CKE31" s="707"/>
      <c r="CKF31" s="707"/>
      <c r="CKG31" s="707"/>
      <c r="CKH31" s="707"/>
      <c r="CKI31" s="707"/>
      <c r="CKJ31" s="707"/>
      <c r="CKK31" s="707"/>
      <c r="CKL31" s="707"/>
      <c r="CKM31" s="707"/>
      <c r="CKN31" s="707"/>
      <c r="CKO31" s="707"/>
      <c r="CKP31" s="707"/>
      <c r="CKQ31" s="707"/>
      <c r="CKR31" s="707"/>
      <c r="CKS31" s="707"/>
      <c r="CKT31" s="707"/>
      <c r="CKU31" s="707"/>
      <c r="CKV31" s="707"/>
      <c r="CKW31" s="707"/>
      <c r="CKX31" s="707"/>
      <c r="CKY31" s="707"/>
      <c r="CKZ31" s="707"/>
      <c r="CLA31" s="707"/>
      <c r="CLB31" s="707"/>
      <c r="CLC31" s="707"/>
      <c r="CLD31" s="707"/>
      <c r="CLE31" s="707"/>
      <c r="CLF31" s="707"/>
      <c r="CLG31" s="707"/>
      <c r="CLH31" s="707"/>
      <c r="CLI31" s="707"/>
      <c r="CLJ31" s="707"/>
      <c r="CLK31" s="707"/>
      <c r="CLL31" s="707"/>
      <c r="CLM31" s="707"/>
      <c r="CLN31" s="707"/>
      <c r="CLO31" s="707"/>
      <c r="CLP31" s="707"/>
      <c r="CLQ31" s="707"/>
      <c r="CLR31" s="707"/>
      <c r="CLS31" s="707"/>
      <c r="CLT31" s="707"/>
      <c r="CLU31" s="707"/>
      <c r="CLV31" s="707"/>
      <c r="CLW31" s="707"/>
      <c r="CLX31" s="707"/>
      <c r="CLY31" s="707"/>
      <c r="CLZ31" s="707"/>
      <c r="CMA31" s="707"/>
      <c r="CMB31" s="707"/>
      <c r="CMC31" s="707"/>
      <c r="CMD31" s="707"/>
      <c r="CME31" s="707"/>
      <c r="CMF31" s="707"/>
      <c r="CMG31" s="707"/>
      <c r="CMH31" s="707"/>
      <c r="CMI31" s="707"/>
      <c r="CMJ31" s="707"/>
      <c r="CMK31" s="707"/>
      <c r="CML31" s="707"/>
      <c r="CMM31" s="707"/>
      <c r="CMN31" s="707"/>
      <c r="CMO31" s="707"/>
      <c r="CMP31" s="707"/>
      <c r="CMQ31" s="707"/>
      <c r="CMR31" s="707"/>
      <c r="CMS31" s="707"/>
      <c r="CMT31" s="707"/>
      <c r="CMU31" s="707"/>
      <c r="CMV31" s="707"/>
      <c r="CMW31" s="707"/>
      <c r="CMX31" s="707"/>
      <c r="CMY31" s="707"/>
      <c r="CMZ31" s="707"/>
      <c r="CNA31" s="707"/>
      <c r="CNB31" s="707"/>
      <c r="CNC31" s="707"/>
      <c r="CND31" s="707"/>
      <c r="CNE31" s="707"/>
      <c r="CNF31" s="707"/>
      <c r="CNG31" s="707"/>
      <c r="CNH31" s="707"/>
      <c r="CNI31" s="707"/>
      <c r="CNJ31" s="707"/>
      <c r="CNK31" s="707"/>
      <c r="CNL31" s="707"/>
      <c r="CNM31" s="707"/>
      <c r="CNN31" s="707"/>
      <c r="CNO31" s="707"/>
      <c r="CNP31" s="707"/>
      <c r="CNQ31" s="707"/>
      <c r="CNR31" s="707"/>
      <c r="CNS31" s="707"/>
      <c r="CNT31" s="707"/>
      <c r="CNU31" s="707"/>
      <c r="CNV31" s="707"/>
      <c r="CNW31" s="707"/>
      <c r="CNX31" s="707"/>
      <c r="CNY31" s="707"/>
      <c r="CNZ31" s="707"/>
      <c r="COA31" s="707"/>
      <c r="COB31" s="707"/>
      <c r="COC31" s="707"/>
      <c r="COD31" s="707"/>
      <c r="COE31" s="707"/>
      <c r="COF31" s="707"/>
      <c r="COG31" s="707"/>
      <c r="COH31" s="707"/>
      <c r="COI31" s="707"/>
      <c r="COJ31" s="707"/>
      <c r="COK31" s="707"/>
      <c r="COL31" s="707"/>
      <c r="COM31" s="707"/>
      <c r="CON31" s="707"/>
      <c r="COO31" s="707"/>
      <c r="COP31" s="707"/>
      <c r="COQ31" s="707"/>
      <c r="COR31" s="707"/>
      <c r="COS31" s="707"/>
      <c r="COT31" s="707"/>
      <c r="COU31" s="707"/>
      <c r="COV31" s="707"/>
      <c r="COW31" s="707"/>
      <c r="COX31" s="707"/>
      <c r="COY31" s="707"/>
      <c r="COZ31" s="707"/>
      <c r="CPA31" s="707"/>
      <c r="CPB31" s="707"/>
      <c r="CPC31" s="707"/>
      <c r="CPD31" s="707"/>
      <c r="CPE31" s="707"/>
      <c r="CPF31" s="707"/>
      <c r="CPG31" s="707"/>
      <c r="CPH31" s="707"/>
      <c r="CPI31" s="707"/>
      <c r="CPJ31" s="707"/>
      <c r="CPK31" s="707"/>
      <c r="CPL31" s="707"/>
      <c r="CPM31" s="707"/>
      <c r="CPN31" s="707"/>
      <c r="CPO31" s="707"/>
      <c r="CPP31" s="707"/>
      <c r="CPQ31" s="707"/>
      <c r="CPR31" s="707"/>
      <c r="CPS31" s="707"/>
      <c r="CPT31" s="707"/>
      <c r="CPU31" s="707"/>
      <c r="CPV31" s="707"/>
      <c r="CPW31" s="707"/>
      <c r="CPX31" s="707"/>
      <c r="CPY31" s="707"/>
      <c r="CPZ31" s="707"/>
      <c r="CQA31" s="707"/>
      <c r="CQB31" s="707"/>
      <c r="CQC31" s="707"/>
      <c r="CQD31" s="707"/>
      <c r="CQE31" s="707"/>
      <c r="CQF31" s="707"/>
      <c r="CQG31" s="707"/>
      <c r="CQH31" s="707"/>
      <c r="CQI31" s="707"/>
      <c r="CQJ31" s="707"/>
      <c r="CQK31" s="707"/>
      <c r="CQL31" s="707"/>
      <c r="CQM31" s="707"/>
      <c r="CQN31" s="707"/>
      <c r="CQO31" s="707"/>
      <c r="CQP31" s="707"/>
      <c r="CQQ31" s="707"/>
      <c r="CQR31" s="707"/>
      <c r="CQS31" s="707"/>
      <c r="CQT31" s="707"/>
      <c r="CQU31" s="707"/>
      <c r="CQV31" s="707"/>
      <c r="CQW31" s="707"/>
      <c r="CQX31" s="707"/>
      <c r="CQY31" s="707"/>
      <c r="CQZ31" s="707"/>
      <c r="CRA31" s="707"/>
      <c r="CRB31" s="707"/>
      <c r="CRC31" s="707"/>
      <c r="CRD31" s="707"/>
      <c r="CRE31" s="707"/>
      <c r="CRF31" s="707"/>
      <c r="CRG31" s="707"/>
      <c r="CRH31" s="707"/>
      <c r="CRI31" s="707"/>
      <c r="CRJ31" s="707"/>
      <c r="CRK31" s="707"/>
      <c r="CRL31" s="707"/>
      <c r="CRM31" s="707"/>
      <c r="CRN31" s="707"/>
      <c r="CRO31" s="707"/>
      <c r="CRP31" s="707"/>
      <c r="CRQ31" s="707"/>
      <c r="CRR31" s="707"/>
      <c r="CRS31" s="707"/>
      <c r="CRT31" s="707"/>
      <c r="CRU31" s="707"/>
      <c r="CRV31" s="707"/>
      <c r="CRW31" s="707"/>
      <c r="CRX31" s="707"/>
      <c r="CRY31" s="707"/>
      <c r="CRZ31" s="707"/>
      <c r="CSA31" s="707"/>
      <c r="CSB31" s="707"/>
      <c r="CSC31" s="707"/>
      <c r="CSD31" s="707"/>
      <c r="CSE31" s="707"/>
      <c r="CSF31" s="707"/>
      <c r="CSG31" s="707"/>
      <c r="CSH31" s="707"/>
      <c r="CSI31" s="707"/>
      <c r="CSJ31" s="707"/>
      <c r="CSK31" s="707"/>
      <c r="CSL31" s="707"/>
      <c r="CSM31" s="707"/>
      <c r="CSN31" s="707"/>
      <c r="CSO31" s="707"/>
      <c r="CSP31" s="707"/>
      <c r="CSQ31" s="707"/>
      <c r="CSR31" s="707"/>
      <c r="CSS31" s="707"/>
      <c r="CST31" s="707"/>
      <c r="CSU31" s="707"/>
      <c r="CSV31" s="707"/>
      <c r="CSW31" s="707"/>
      <c r="CSX31" s="707"/>
      <c r="CSY31" s="707"/>
      <c r="CSZ31" s="707"/>
      <c r="CTA31" s="707"/>
      <c r="CTB31" s="707"/>
      <c r="CTC31" s="707"/>
      <c r="CTD31" s="707"/>
      <c r="CTE31" s="707"/>
      <c r="CTF31" s="707"/>
      <c r="CTG31" s="707"/>
      <c r="CTH31" s="707"/>
      <c r="CTI31" s="707"/>
      <c r="CTJ31" s="707"/>
      <c r="CTK31" s="707"/>
      <c r="CTL31" s="707"/>
      <c r="CTM31" s="707"/>
      <c r="CTN31" s="707"/>
      <c r="CTO31" s="707"/>
      <c r="CTP31" s="707"/>
      <c r="CTQ31" s="707"/>
      <c r="CTR31" s="707"/>
      <c r="CTS31" s="707"/>
      <c r="CTT31" s="707"/>
      <c r="CTU31" s="707"/>
      <c r="CTV31" s="707"/>
      <c r="CTW31" s="707"/>
      <c r="CTX31" s="707"/>
      <c r="CTY31" s="707"/>
      <c r="CTZ31" s="707"/>
      <c r="CUA31" s="707"/>
      <c r="CUB31" s="707"/>
      <c r="CUC31" s="707"/>
      <c r="CUD31" s="707"/>
      <c r="CUE31" s="707"/>
      <c r="CUF31" s="707"/>
      <c r="CUG31" s="707"/>
      <c r="CUH31" s="707"/>
      <c r="CUI31" s="707"/>
      <c r="CUJ31" s="707"/>
      <c r="CUK31" s="707"/>
      <c r="CUL31" s="707"/>
      <c r="CUM31" s="707"/>
      <c r="CUN31" s="707"/>
      <c r="CUO31" s="707"/>
      <c r="CUP31" s="707"/>
      <c r="CUQ31" s="707"/>
      <c r="CUR31" s="707"/>
      <c r="CUS31" s="707"/>
      <c r="CUT31" s="707"/>
      <c r="CUU31" s="707"/>
      <c r="CUV31" s="707"/>
      <c r="CUW31" s="707"/>
      <c r="CUX31" s="707"/>
      <c r="CUY31" s="707"/>
      <c r="CUZ31" s="707"/>
      <c r="CVA31" s="707"/>
      <c r="CVB31" s="707"/>
      <c r="CVC31" s="707"/>
      <c r="CVD31" s="707"/>
      <c r="CVE31" s="707"/>
      <c r="CVF31" s="707"/>
      <c r="CVG31" s="707"/>
      <c r="CVH31" s="707"/>
      <c r="CVI31" s="707"/>
      <c r="CVJ31" s="707"/>
      <c r="CVK31" s="707"/>
      <c r="CVL31" s="707"/>
      <c r="CVM31" s="707"/>
      <c r="CVN31" s="707"/>
      <c r="CVO31" s="707"/>
      <c r="CVP31" s="707"/>
      <c r="CVQ31" s="707"/>
      <c r="CVR31" s="707"/>
      <c r="CVS31" s="707"/>
      <c r="CVT31" s="707"/>
      <c r="CVU31" s="707"/>
      <c r="CVV31" s="707"/>
      <c r="CVW31" s="707"/>
      <c r="CVX31" s="707"/>
      <c r="CVY31" s="707"/>
      <c r="CVZ31" s="707"/>
      <c r="CWA31" s="707"/>
      <c r="CWB31" s="707"/>
      <c r="CWC31" s="707"/>
      <c r="CWD31" s="707"/>
      <c r="CWE31" s="707"/>
      <c r="CWF31" s="707"/>
      <c r="CWG31" s="707"/>
      <c r="CWH31" s="707"/>
      <c r="CWI31" s="707"/>
      <c r="CWJ31" s="707"/>
      <c r="CWK31" s="707"/>
      <c r="CWL31" s="707"/>
      <c r="CWM31" s="707"/>
      <c r="CWN31" s="707"/>
      <c r="CWO31" s="707"/>
      <c r="CWP31" s="707"/>
      <c r="CWQ31" s="707"/>
      <c r="CWR31" s="707"/>
      <c r="CWS31" s="707"/>
      <c r="CWT31" s="707"/>
      <c r="CWU31" s="707"/>
      <c r="CWV31" s="707"/>
      <c r="CWW31" s="707"/>
      <c r="CWX31" s="707"/>
      <c r="CWY31" s="707"/>
      <c r="CWZ31" s="707"/>
      <c r="CXA31" s="707"/>
      <c r="CXB31" s="707"/>
      <c r="CXC31" s="707"/>
      <c r="CXD31" s="707"/>
      <c r="CXE31" s="707"/>
      <c r="CXF31" s="707"/>
      <c r="CXG31" s="707"/>
      <c r="CXH31" s="707"/>
      <c r="CXI31" s="707"/>
      <c r="CXJ31" s="707"/>
      <c r="CXK31" s="707"/>
      <c r="CXL31" s="707"/>
      <c r="CXM31" s="707"/>
      <c r="CXN31" s="707"/>
      <c r="CXO31" s="707"/>
      <c r="CXP31" s="707"/>
      <c r="CXQ31" s="707"/>
      <c r="CXR31" s="707"/>
      <c r="CXS31" s="707"/>
      <c r="CXT31" s="707"/>
      <c r="CXU31" s="707"/>
      <c r="CXV31" s="707"/>
      <c r="CXW31" s="707"/>
      <c r="CXX31" s="707"/>
      <c r="CXY31" s="707"/>
      <c r="CXZ31" s="707"/>
      <c r="CYA31" s="707"/>
      <c r="CYB31" s="707"/>
      <c r="CYC31" s="707"/>
      <c r="CYD31" s="707"/>
      <c r="CYE31" s="707"/>
      <c r="CYF31" s="707"/>
      <c r="CYG31" s="707"/>
      <c r="CYH31" s="707"/>
      <c r="CYI31" s="707"/>
      <c r="CYJ31" s="707"/>
      <c r="CYK31" s="707"/>
      <c r="CYL31" s="707"/>
      <c r="CYM31" s="707"/>
      <c r="CYN31" s="707"/>
      <c r="CYO31" s="707"/>
      <c r="CYP31" s="707"/>
      <c r="CYQ31" s="707"/>
      <c r="CYR31" s="707"/>
      <c r="CYS31" s="707"/>
      <c r="CYT31" s="707"/>
      <c r="CYU31" s="707"/>
      <c r="CYV31" s="707"/>
      <c r="CYW31" s="707"/>
      <c r="CYX31" s="707"/>
      <c r="CYY31" s="707"/>
      <c r="CYZ31" s="707"/>
      <c r="CZA31" s="707"/>
      <c r="CZB31" s="707"/>
      <c r="CZC31" s="707"/>
      <c r="CZD31" s="707"/>
      <c r="CZE31" s="707"/>
      <c r="CZF31" s="707"/>
      <c r="CZG31" s="707"/>
      <c r="CZH31" s="707"/>
      <c r="CZI31" s="707"/>
      <c r="CZJ31" s="707"/>
      <c r="CZK31" s="707"/>
      <c r="CZL31" s="707"/>
      <c r="CZM31" s="707"/>
      <c r="CZN31" s="707"/>
      <c r="CZO31" s="707"/>
      <c r="CZP31" s="707"/>
      <c r="CZQ31" s="707"/>
      <c r="CZR31" s="707"/>
      <c r="CZS31" s="707"/>
      <c r="CZT31" s="707"/>
      <c r="CZU31" s="707"/>
      <c r="CZV31" s="707"/>
      <c r="CZW31" s="707"/>
      <c r="CZX31" s="707"/>
      <c r="CZY31" s="707"/>
      <c r="CZZ31" s="707"/>
      <c r="DAA31" s="707"/>
      <c r="DAB31" s="707"/>
      <c r="DAC31" s="707"/>
      <c r="DAD31" s="707"/>
      <c r="DAE31" s="707"/>
      <c r="DAF31" s="707"/>
      <c r="DAG31" s="707"/>
      <c r="DAH31" s="707"/>
      <c r="DAI31" s="707"/>
      <c r="DAJ31" s="707"/>
      <c r="DAK31" s="707"/>
      <c r="DAL31" s="707"/>
      <c r="DAM31" s="707"/>
      <c r="DAN31" s="707"/>
      <c r="DAO31" s="707"/>
      <c r="DAP31" s="707"/>
      <c r="DAQ31" s="707"/>
      <c r="DAR31" s="707"/>
      <c r="DAS31" s="707"/>
      <c r="DAT31" s="707"/>
      <c r="DAU31" s="707"/>
      <c r="DAV31" s="707"/>
      <c r="DAW31" s="707"/>
      <c r="DAX31" s="707"/>
      <c r="DAY31" s="707"/>
      <c r="DAZ31" s="707"/>
      <c r="DBA31" s="707"/>
      <c r="DBB31" s="707"/>
      <c r="DBC31" s="707"/>
      <c r="DBD31" s="707"/>
      <c r="DBE31" s="707"/>
      <c r="DBF31" s="707"/>
      <c r="DBG31" s="707"/>
      <c r="DBH31" s="707"/>
      <c r="DBI31" s="707"/>
      <c r="DBJ31" s="707"/>
      <c r="DBK31" s="707"/>
      <c r="DBL31" s="707"/>
      <c r="DBM31" s="707"/>
      <c r="DBN31" s="707"/>
      <c r="DBO31" s="707"/>
      <c r="DBP31" s="707"/>
      <c r="DBQ31" s="707"/>
      <c r="DBR31" s="707"/>
      <c r="DBS31" s="707"/>
      <c r="DBT31" s="707"/>
      <c r="DBU31" s="707"/>
      <c r="DBV31" s="707"/>
      <c r="DBW31" s="707"/>
      <c r="DBX31" s="707"/>
      <c r="DBY31" s="707"/>
      <c r="DBZ31" s="707"/>
      <c r="DCA31" s="707"/>
      <c r="DCB31" s="707"/>
      <c r="DCC31" s="707"/>
      <c r="DCD31" s="707"/>
      <c r="DCE31" s="707"/>
      <c r="DCF31" s="707"/>
      <c r="DCG31" s="707"/>
      <c r="DCH31" s="707"/>
      <c r="DCI31" s="707"/>
      <c r="DCJ31" s="707"/>
      <c r="DCK31" s="707"/>
      <c r="DCL31" s="707"/>
      <c r="DCM31" s="707"/>
      <c r="DCN31" s="707"/>
      <c r="DCO31" s="707"/>
      <c r="DCP31" s="707"/>
      <c r="DCQ31" s="707"/>
      <c r="DCR31" s="707"/>
      <c r="DCS31" s="707"/>
      <c r="DCT31" s="707"/>
      <c r="DCU31" s="707"/>
      <c r="DCV31" s="707"/>
      <c r="DCW31" s="707"/>
      <c r="DCX31" s="707"/>
      <c r="DCY31" s="707"/>
      <c r="DCZ31" s="707"/>
      <c r="DDA31" s="707"/>
      <c r="DDB31" s="707"/>
      <c r="DDC31" s="707"/>
      <c r="DDD31" s="707"/>
      <c r="DDE31" s="707"/>
      <c r="DDF31" s="707"/>
      <c r="DDG31" s="707"/>
      <c r="DDH31" s="707"/>
      <c r="DDI31" s="707"/>
      <c r="DDJ31" s="707"/>
      <c r="DDK31" s="707"/>
      <c r="DDL31" s="707"/>
      <c r="DDM31" s="707"/>
      <c r="DDN31" s="707"/>
      <c r="DDO31" s="707"/>
      <c r="DDP31" s="707"/>
      <c r="DDQ31" s="707"/>
      <c r="DDR31" s="707"/>
      <c r="DDS31" s="707"/>
      <c r="DDT31" s="707"/>
      <c r="DDU31" s="707"/>
      <c r="DDV31" s="707"/>
      <c r="DDW31" s="707"/>
      <c r="DDX31" s="707"/>
      <c r="DDY31" s="707"/>
      <c r="DDZ31" s="707"/>
      <c r="DEA31" s="707"/>
      <c r="DEB31" s="707"/>
      <c r="DEC31" s="707"/>
      <c r="DED31" s="707"/>
      <c r="DEE31" s="707"/>
      <c r="DEF31" s="707"/>
      <c r="DEG31" s="707"/>
      <c r="DEH31" s="707"/>
      <c r="DEI31" s="707"/>
      <c r="DEJ31" s="707"/>
      <c r="DEK31" s="707"/>
      <c r="DEL31" s="707"/>
      <c r="DEM31" s="707"/>
      <c r="DEN31" s="707"/>
      <c r="DEO31" s="707"/>
      <c r="DEP31" s="707"/>
      <c r="DEQ31" s="707"/>
      <c r="DER31" s="707"/>
      <c r="DES31" s="707"/>
      <c r="DET31" s="707"/>
      <c r="DEU31" s="707"/>
      <c r="DEV31" s="707"/>
      <c r="DEW31" s="707"/>
      <c r="DEX31" s="707"/>
      <c r="DEY31" s="707"/>
      <c r="DEZ31" s="707"/>
      <c r="DFA31" s="707"/>
      <c r="DFB31" s="707"/>
      <c r="DFC31" s="707"/>
      <c r="DFD31" s="707"/>
      <c r="DFE31" s="707"/>
      <c r="DFF31" s="707"/>
      <c r="DFG31" s="707"/>
      <c r="DFH31" s="707"/>
      <c r="DFI31" s="707"/>
      <c r="DFJ31" s="707"/>
      <c r="DFK31" s="707"/>
      <c r="DFL31" s="707"/>
      <c r="DFM31" s="707"/>
      <c r="DFN31" s="707"/>
      <c r="DFO31" s="707"/>
      <c r="DFP31" s="707"/>
      <c r="DFQ31" s="707"/>
      <c r="DFR31" s="707"/>
      <c r="DFS31" s="707"/>
      <c r="DFT31" s="707"/>
      <c r="DFU31" s="707"/>
      <c r="DFV31" s="707"/>
      <c r="DFW31" s="707"/>
      <c r="DFX31" s="707"/>
      <c r="DFY31" s="707"/>
      <c r="DFZ31" s="707"/>
      <c r="DGA31" s="707"/>
      <c r="DGB31" s="707"/>
      <c r="DGC31" s="707"/>
      <c r="DGD31" s="707"/>
      <c r="DGE31" s="707"/>
      <c r="DGF31" s="707"/>
      <c r="DGG31" s="707"/>
      <c r="DGH31" s="707"/>
      <c r="DGI31" s="707"/>
      <c r="DGJ31" s="707"/>
      <c r="DGK31" s="707"/>
      <c r="DGL31" s="707"/>
      <c r="DGM31" s="707"/>
      <c r="DGN31" s="707"/>
      <c r="DGO31" s="707"/>
      <c r="DGP31" s="707"/>
      <c r="DGQ31" s="707"/>
      <c r="DGR31" s="707"/>
      <c r="DGS31" s="707"/>
      <c r="DGT31" s="707"/>
      <c r="DGU31" s="707"/>
      <c r="DGV31" s="707"/>
      <c r="DGW31" s="707"/>
      <c r="DGX31" s="707"/>
      <c r="DGY31" s="707"/>
      <c r="DGZ31" s="707"/>
      <c r="DHA31" s="707"/>
      <c r="DHB31" s="707"/>
      <c r="DHC31" s="707"/>
      <c r="DHD31" s="707"/>
      <c r="DHE31" s="707"/>
      <c r="DHF31" s="707"/>
      <c r="DHG31" s="707"/>
      <c r="DHH31" s="707"/>
      <c r="DHI31" s="707"/>
      <c r="DHJ31" s="707"/>
      <c r="DHK31" s="707"/>
      <c r="DHL31" s="707"/>
      <c r="DHM31" s="707"/>
      <c r="DHN31" s="707"/>
      <c r="DHO31" s="707"/>
      <c r="DHP31" s="707"/>
      <c r="DHQ31" s="707"/>
      <c r="DHR31" s="707"/>
      <c r="DHS31" s="707"/>
      <c r="DHT31" s="707"/>
      <c r="DHU31" s="707"/>
      <c r="DHV31" s="707"/>
      <c r="DHW31" s="707"/>
      <c r="DHX31" s="707"/>
      <c r="DHY31" s="707"/>
      <c r="DHZ31" s="707"/>
      <c r="DIA31" s="707"/>
      <c r="DIB31" s="707"/>
      <c r="DIC31" s="707"/>
      <c r="DID31" s="707"/>
      <c r="DIE31" s="707"/>
      <c r="DIF31" s="707"/>
      <c r="DIG31" s="707"/>
      <c r="DIH31" s="707"/>
      <c r="DII31" s="707"/>
      <c r="DIJ31" s="707"/>
      <c r="DIK31" s="707"/>
      <c r="DIL31" s="707"/>
      <c r="DIM31" s="707"/>
      <c r="DIN31" s="707"/>
      <c r="DIO31" s="707"/>
      <c r="DIP31" s="707"/>
      <c r="DIQ31" s="707"/>
      <c r="DIR31" s="707"/>
      <c r="DIS31" s="707"/>
      <c r="DIT31" s="707"/>
      <c r="DIU31" s="707"/>
      <c r="DIV31" s="707"/>
      <c r="DIW31" s="707"/>
      <c r="DIX31" s="707"/>
      <c r="DIY31" s="707"/>
      <c r="DIZ31" s="707"/>
      <c r="DJA31" s="707"/>
      <c r="DJB31" s="707"/>
      <c r="DJC31" s="707"/>
      <c r="DJD31" s="707"/>
      <c r="DJE31" s="707"/>
      <c r="DJF31" s="707"/>
      <c r="DJG31" s="707"/>
      <c r="DJH31" s="707"/>
      <c r="DJI31" s="707"/>
      <c r="DJJ31" s="707"/>
      <c r="DJK31" s="707"/>
      <c r="DJL31" s="707"/>
      <c r="DJM31" s="707"/>
      <c r="DJN31" s="707"/>
      <c r="DJO31" s="707"/>
      <c r="DJP31" s="707"/>
      <c r="DJQ31" s="707"/>
      <c r="DJR31" s="707"/>
      <c r="DJS31" s="707"/>
      <c r="DJT31" s="707"/>
      <c r="DJU31" s="707"/>
      <c r="DJV31" s="707"/>
      <c r="DJW31" s="707"/>
      <c r="DJX31" s="707"/>
      <c r="DJY31" s="707"/>
      <c r="DJZ31" s="707"/>
      <c r="DKA31" s="707"/>
      <c r="DKB31" s="707"/>
      <c r="DKC31" s="707"/>
      <c r="DKD31" s="707"/>
      <c r="DKE31" s="707"/>
      <c r="DKF31" s="707"/>
      <c r="DKG31" s="707"/>
      <c r="DKH31" s="707"/>
      <c r="DKI31" s="707"/>
      <c r="DKJ31" s="707"/>
      <c r="DKK31" s="707"/>
      <c r="DKL31" s="707"/>
      <c r="DKM31" s="707"/>
      <c r="DKN31" s="707"/>
      <c r="DKO31" s="707"/>
      <c r="DKP31" s="707"/>
      <c r="DKQ31" s="707"/>
      <c r="DKR31" s="707"/>
      <c r="DKS31" s="707"/>
      <c r="DKT31" s="707"/>
      <c r="DKU31" s="707"/>
      <c r="DKV31" s="707"/>
      <c r="DKW31" s="707"/>
      <c r="DKX31" s="707"/>
      <c r="DKY31" s="707"/>
      <c r="DKZ31" s="707"/>
      <c r="DLA31" s="707"/>
      <c r="DLB31" s="707"/>
      <c r="DLC31" s="707"/>
      <c r="DLD31" s="707"/>
      <c r="DLE31" s="707"/>
      <c r="DLF31" s="707"/>
      <c r="DLG31" s="707"/>
      <c r="DLH31" s="707"/>
      <c r="DLI31" s="707"/>
      <c r="DLJ31" s="707"/>
      <c r="DLK31" s="707"/>
      <c r="DLL31" s="707"/>
      <c r="DLM31" s="707"/>
      <c r="DLN31" s="707"/>
      <c r="DLO31" s="707"/>
      <c r="DLP31" s="707"/>
      <c r="DLQ31" s="707"/>
      <c r="DLR31" s="707"/>
      <c r="DLS31" s="707"/>
      <c r="DLT31" s="707"/>
      <c r="DLU31" s="707"/>
      <c r="DLV31" s="707"/>
      <c r="DLW31" s="707"/>
      <c r="DLX31" s="707"/>
      <c r="DLY31" s="707"/>
      <c r="DLZ31" s="707"/>
      <c r="DMA31" s="707"/>
      <c r="DMB31" s="707"/>
      <c r="DMC31" s="707"/>
      <c r="DMD31" s="707"/>
      <c r="DME31" s="707"/>
      <c r="DMF31" s="707"/>
      <c r="DMG31" s="707"/>
      <c r="DMH31" s="707"/>
      <c r="DMI31" s="707"/>
      <c r="DMJ31" s="707"/>
      <c r="DMK31" s="707"/>
      <c r="DML31" s="707"/>
      <c r="DMM31" s="707"/>
      <c r="DMN31" s="707"/>
      <c r="DMO31" s="707"/>
      <c r="DMP31" s="707"/>
      <c r="DMQ31" s="707"/>
      <c r="DMR31" s="707"/>
      <c r="DMS31" s="707"/>
      <c r="DMT31" s="707"/>
      <c r="DMU31" s="707"/>
      <c r="DMV31" s="707"/>
      <c r="DMW31" s="707"/>
      <c r="DMX31" s="707"/>
      <c r="DMY31" s="707"/>
      <c r="DMZ31" s="707"/>
      <c r="DNA31" s="707"/>
      <c r="DNB31" s="707"/>
      <c r="DNC31" s="707"/>
      <c r="DND31" s="707"/>
      <c r="DNE31" s="707"/>
      <c r="DNF31" s="707"/>
      <c r="DNG31" s="707"/>
      <c r="DNH31" s="707"/>
      <c r="DNI31" s="707"/>
      <c r="DNJ31" s="707"/>
      <c r="DNK31" s="707"/>
      <c r="DNL31" s="707"/>
      <c r="DNM31" s="707"/>
      <c r="DNN31" s="707"/>
      <c r="DNO31" s="707"/>
      <c r="DNP31" s="707"/>
      <c r="DNQ31" s="707"/>
      <c r="DNR31" s="707"/>
      <c r="DNS31" s="707"/>
      <c r="DNT31" s="707"/>
      <c r="DNU31" s="707"/>
      <c r="DNV31" s="707"/>
      <c r="DNW31" s="707"/>
      <c r="DNX31" s="707"/>
      <c r="DNY31" s="707"/>
      <c r="DNZ31" s="707"/>
      <c r="DOA31" s="707"/>
      <c r="DOB31" s="707"/>
      <c r="DOC31" s="707"/>
      <c r="DOD31" s="707"/>
      <c r="DOE31" s="707"/>
      <c r="DOF31" s="707"/>
      <c r="DOG31" s="707"/>
      <c r="DOH31" s="707"/>
      <c r="DOI31" s="707"/>
      <c r="DOJ31" s="707"/>
      <c r="DOK31" s="707"/>
      <c r="DOL31" s="707"/>
      <c r="DOM31" s="707"/>
      <c r="DON31" s="707"/>
      <c r="DOO31" s="707"/>
      <c r="DOP31" s="707"/>
      <c r="DOQ31" s="707"/>
      <c r="DOR31" s="707"/>
      <c r="DOS31" s="707"/>
      <c r="DOT31" s="707"/>
      <c r="DOU31" s="707"/>
      <c r="DOV31" s="707"/>
      <c r="DOW31" s="707"/>
      <c r="DOX31" s="707"/>
      <c r="DOY31" s="707"/>
      <c r="DOZ31" s="707"/>
      <c r="DPA31" s="707"/>
      <c r="DPB31" s="707"/>
      <c r="DPC31" s="707"/>
      <c r="DPD31" s="707"/>
      <c r="DPE31" s="707"/>
      <c r="DPF31" s="707"/>
      <c r="DPG31" s="707"/>
      <c r="DPH31" s="707"/>
      <c r="DPI31" s="707"/>
      <c r="DPJ31" s="707"/>
      <c r="DPK31" s="707"/>
      <c r="DPL31" s="707"/>
      <c r="DPM31" s="707"/>
      <c r="DPN31" s="707"/>
      <c r="DPO31" s="707"/>
      <c r="DPP31" s="707"/>
      <c r="DPQ31" s="707"/>
      <c r="DPR31" s="707"/>
      <c r="DPS31" s="707"/>
      <c r="DPT31" s="707"/>
      <c r="DPU31" s="707"/>
      <c r="DPV31" s="707"/>
      <c r="DPW31" s="707"/>
      <c r="DPX31" s="707"/>
      <c r="DPY31" s="707"/>
      <c r="DPZ31" s="707"/>
      <c r="DQA31" s="707"/>
      <c r="DQB31" s="707"/>
      <c r="DQC31" s="707"/>
      <c r="DQD31" s="707"/>
      <c r="DQE31" s="707"/>
      <c r="DQF31" s="707"/>
      <c r="DQG31" s="707"/>
      <c r="DQH31" s="707"/>
      <c r="DQI31" s="707"/>
      <c r="DQJ31" s="707"/>
      <c r="DQK31" s="707"/>
      <c r="DQL31" s="707"/>
      <c r="DQM31" s="707"/>
      <c r="DQN31" s="707"/>
      <c r="DQO31" s="707"/>
      <c r="DQP31" s="707"/>
      <c r="DQQ31" s="707"/>
      <c r="DQR31" s="707"/>
      <c r="DQS31" s="707"/>
      <c r="DQT31" s="707"/>
      <c r="DQU31" s="707"/>
      <c r="DQV31" s="707"/>
      <c r="DQW31" s="707"/>
      <c r="DQX31" s="707"/>
      <c r="DQY31" s="707"/>
      <c r="DQZ31" s="707"/>
      <c r="DRA31" s="707"/>
      <c r="DRB31" s="707"/>
      <c r="DRC31" s="707"/>
      <c r="DRD31" s="707"/>
      <c r="DRE31" s="707"/>
      <c r="DRF31" s="707"/>
      <c r="DRG31" s="707"/>
      <c r="DRH31" s="707"/>
      <c r="DRI31" s="707"/>
      <c r="DRJ31" s="707"/>
      <c r="DRK31" s="707"/>
      <c r="DRL31" s="707"/>
      <c r="DRM31" s="707"/>
      <c r="DRN31" s="707"/>
      <c r="DRO31" s="707"/>
      <c r="DRP31" s="707"/>
      <c r="DRQ31" s="707"/>
      <c r="DRR31" s="707"/>
      <c r="DRS31" s="707"/>
      <c r="DRT31" s="707"/>
      <c r="DRU31" s="707"/>
      <c r="DRV31" s="707"/>
      <c r="DRW31" s="707"/>
      <c r="DRX31" s="707"/>
      <c r="DRY31" s="707"/>
      <c r="DRZ31" s="707"/>
      <c r="DSA31" s="707"/>
      <c r="DSB31" s="707"/>
      <c r="DSC31" s="707"/>
      <c r="DSD31" s="707"/>
      <c r="DSE31" s="707"/>
      <c r="DSF31" s="707"/>
      <c r="DSG31" s="707"/>
      <c r="DSH31" s="707"/>
      <c r="DSI31" s="707"/>
      <c r="DSJ31" s="707"/>
      <c r="DSK31" s="707"/>
      <c r="DSL31" s="707"/>
      <c r="DSM31" s="707"/>
      <c r="DSN31" s="707"/>
      <c r="DSO31" s="707"/>
      <c r="DSP31" s="707"/>
      <c r="DSQ31" s="707"/>
      <c r="DSR31" s="707"/>
      <c r="DSS31" s="707"/>
      <c r="DST31" s="707"/>
      <c r="DSU31" s="707"/>
      <c r="DSV31" s="707"/>
      <c r="DSW31" s="707"/>
      <c r="DSX31" s="707"/>
      <c r="DSY31" s="707"/>
      <c r="DSZ31" s="707"/>
      <c r="DTA31" s="707"/>
      <c r="DTB31" s="707"/>
      <c r="DTC31" s="707"/>
      <c r="DTD31" s="707"/>
      <c r="DTE31" s="707"/>
      <c r="DTF31" s="707"/>
      <c r="DTG31" s="707"/>
      <c r="DTH31" s="707"/>
      <c r="DTI31" s="707"/>
      <c r="DTJ31" s="707"/>
      <c r="DTK31" s="707"/>
      <c r="DTL31" s="707"/>
      <c r="DTM31" s="707"/>
      <c r="DTN31" s="707"/>
      <c r="DTO31" s="707"/>
      <c r="DTP31" s="707"/>
      <c r="DTQ31" s="707"/>
      <c r="DTR31" s="707"/>
      <c r="DTS31" s="707"/>
      <c r="DTT31" s="707"/>
      <c r="DTU31" s="707"/>
      <c r="DTV31" s="707"/>
      <c r="DTW31" s="707"/>
      <c r="DTX31" s="707"/>
      <c r="DTY31" s="707"/>
      <c r="DTZ31" s="707"/>
      <c r="DUA31" s="707"/>
      <c r="DUB31" s="707"/>
      <c r="DUC31" s="707"/>
      <c r="DUD31" s="707"/>
      <c r="DUE31" s="707"/>
      <c r="DUF31" s="707"/>
      <c r="DUG31" s="707"/>
      <c r="DUH31" s="707"/>
      <c r="DUI31" s="707"/>
      <c r="DUJ31" s="707"/>
      <c r="DUK31" s="707"/>
      <c r="DUL31" s="707"/>
      <c r="DUM31" s="707"/>
      <c r="DUN31" s="707"/>
      <c r="DUO31" s="707"/>
      <c r="DUP31" s="707"/>
      <c r="DUQ31" s="707"/>
      <c r="DUR31" s="707"/>
      <c r="DUS31" s="707"/>
      <c r="DUT31" s="707"/>
      <c r="DUU31" s="707"/>
      <c r="DUV31" s="707"/>
      <c r="DUW31" s="707"/>
      <c r="DUX31" s="707"/>
      <c r="DUY31" s="707"/>
      <c r="DUZ31" s="707"/>
      <c r="DVA31" s="707"/>
      <c r="DVB31" s="707"/>
      <c r="DVC31" s="707"/>
      <c r="DVD31" s="707"/>
      <c r="DVE31" s="707"/>
      <c r="DVF31" s="707"/>
      <c r="DVG31" s="707"/>
      <c r="DVH31" s="707"/>
      <c r="DVI31" s="707"/>
      <c r="DVJ31" s="707"/>
      <c r="DVK31" s="707"/>
      <c r="DVL31" s="707"/>
      <c r="DVM31" s="707"/>
      <c r="DVN31" s="707"/>
      <c r="DVO31" s="707"/>
      <c r="DVP31" s="707"/>
      <c r="DVQ31" s="707"/>
      <c r="DVR31" s="707"/>
      <c r="DVS31" s="707"/>
      <c r="DVT31" s="707"/>
      <c r="DVU31" s="707"/>
      <c r="DVV31" s="707"/>
      <c r="DVW31" s="707"/>
      <c r="DVX31" s="707"/>
      <c r="DVY31" s="707"/>
      <c r="DVZ31" s="707"/>
      <c r="DWA31" s="707"/>
      <c r="DWB31" s="707"/>
      <c r="DWC31" s="707"/>
      <c r="DWD31" s="707"/>
      <c r="DWE31" s="707"/>
      <c r="DWF31" s="707"/>
      <c r="DWG31" s="707"/>
      <c r="DWH31" s="707"/>
      <c r="DWI31" s="707"/>
      <c r="DWJ31" s="707"/>
      <c r="DWK31" s="707"/>
      <c r="DWL31" s="707"/>
      <c r="DWM31" s="707"/>
      <c r="DWN31" s="707"/>
      <c r="DWO31" s="707"/>
      <c r="DWP31" s="707"/>
      <c r="DWQ31" s="707"/>
      <c r="DWR31" s="707"/>
      <c r="DWS31" s="707"/>
      <c r="DWT31" s="707"/>
      <c r="DWU31" s="707"/>
      <c r="DWV31" s="707"/>
      <c r="DWW31" s="707"/>
      <c r="DWX31" s="707"/>
      <c r="DWY31" s="707"/>
      <c r="DWZ31" s="707"/>
      <c r="DXA31" s="707"/>
      <c r="DXB31" s="707"/>
      <c r="DXC31" s="707"/>
      <c r="DXD31" s="707"/>
      <c r="DXE31" s="707"/>
      <c r="DXF31" s="707"/>
      <c r="DXG31" s="707"/>
      <c r="DXH31" s="707"/>
      <c r="DXI31" s="707"/>
      <c r="DXJ31" s="707"/>
      <c r="DXK31" s="707"/>
      <c r="DXL31" s="707"/>
      <c r="DXM31" s="707"/>
      <c r="DXN31" s="707"/>
      <c r="DXO31" s="707"/>
      <c r="DXP31" s="707"/>
      <c r="DXQ31" s="707"/>
      <c r="DXR31" s="707"/>
      <c r="DXS31" s="707"/>
      <c r="DXT31" s="707"/>
      <c r="DXU31" s="707"/>
      <c r="DXV31" s="707"/>
      <c r="DXW31" s="707"/>
      <c r="DXX31" s="707"/>
      <c r="DXY31" s="707"/>
      <c r="DXZ31" s="707"/>
      <c r="DYA31" s="707"/>
      <c r="DYB31" s="707"/>
      <c r="DYC31" s="707"/>
      <c r="DYD31" s="707"/>
      <c r="DYE31" s="707"/>
      <c r="DYF31" s="707"/>
      <c r="DYG31" s="707"/>
      <c r="DYH31" s="707"/>
      <c r="DYI31" s="707"/>
      <c r="DYJ31" s="707"/>
      <c r="DYK31" s="707"/>
      <c r="DYL31" s="707"/>
      <c r="DYM31" s="707"/>
      <c r="DYN31" s="707"/>
      <c r="DYO31" s="707"/>
      <c r="DYP31" s="707"/>
      <c r="DYQ31" s="707"/>
      <c r="DYR31" s="707"/>
      <c r="DYS31" s="707"/>
      <c r="DYT31" s="707"/>
      <c r="DYU31" s="707"/>
      <c r="DYV31" s="707"/>
      <c r="DYW31" s="707"/>
      <c r="DYX31" s="707"/>
      <c r="DYY31" s="707"/>
      <c r="DYZ31" s="707"/>
      <c r="DZA31" s="707"/>
      <c r="DZB31" s="707"/>
      <c r="DZC31" s="707"/>
      <c r="DZD31" s="707"/>
      <c r="DZE31" s="707"/>
      <c r="DZF31" s="707"/>
      <c r="DZG31" s="707"/>
      <c r="DZH31" s="707"/>
      <c r="DZI31" s="707"/>
      <c r="DZJ31" s="707"/>
      <c r="DZK31" s="707"/>
      <c r="DZL31" s="707"/>
      <c r="DZM31" s="707"/>
      <c r="DZN31" s="707"/>
      <c r="DZO31" s="707"/>
      <c r="DZP31" s="707"/>
      <c r="DZQ31" s="707"/>
      <c r="DZR31" s="707"/>
      <c r="DZS31" s="707"/>
      <c r="DZT31" s="707"/>
      <c r="DZU31" s="707"/>
      <c r="DZV31" s="707"/>
      <c r="DZW31" s="707"/>
      <c r="DZX31" s="707"/>
      <c r="DZY31" s="707"/>
      <c r="DZZ31" s="707"/>
      <c r="EAA31" s="707"/>
      <c r="EAB31" s="707"/>
      <c r="EAC31" s="707"/>
      <c r="EAD31" s="707"/>
      <c r="EAE31" s="707"/>
      <c r="EAF31" s="707"/>
      <c r="EAG31" s="707"/>
      <c r="EAH31" s="707"/>
      <c r="EAI31" s="707"/>
      <c r="EAJ31" s="707"/>
      <c r="EAK31" s="707"/>
      <c r="EAL31" s="707"/>
      <c r="EAM31" s="707"/>
      <c r="EAN31" s="707"/>
      <c r="EAO31" s="707"/>
      <c r="EAP31" s="707"/>
      <c r="EAQ31" s="707"/>
      <c r="EAR31" s="707"/>
      <c r="EAS31" s="707"/>
      <c r="EAT31" s="707"/>
      <c r="EAU31" s="707"/>
      <c r="EAV31" s="707"/>
      <c r="EAW31" s="707"/>
      <c r="EAX31" s="707"/>
      <c r="EAY31" s="707"/>
      <c r="EAZ31" s="707"/>
      <c r="EBA31" s="707"/>
      <c r="EBB31" s="707"/>
      <c r="EBC31" s="707"/>
      <c r="EBD31" s="707"/>
      <c r="EBE31" s="707"/>
      <c r="EBF31" s="707"/>
      <c r="EBG31" s="707"/>
      <c r="EBH31" s="707"/>
      <c r="EBI31" s="707"/>
      <c r="EBJ31" s="707"/>
      <c r="EBK31" s="707"/>
      <c r="EBL31" s="707"/>
      <c r="EBM31" s="707"/>
      <c r="EBN31" s="707"/>
      <c r="EBO31" s="707"/>
      <c r="EBP31" s="707"/>
      <c r="EBQ31" s="707"/>
      <c r="EBR31" s="707"/>
      <c r="EBS31" s="707"/>
      <c r="EBT31" s="707"/>
      <c r="EBU31" s="707"/>
      <c r="EBV31" s="707"/>
      <c r="EBW31" s="707"/>
      <c r="EBX31" s="707"/>
      <c r="EBY31" s="707"/>
      <c r="EBZ31" s="707"/>
      <c r="ECA31" s="707"/>
      <c r="ECB31" s="707"/>
      <c r="ECC31" s="707"/>
      <c r="ECD31" s="707"/>
      <c r="ECE31" s="707"/>
      <c r="ECF31" s="707"/>
      <c r="ECG31" s="707"/>
      <c r="ECH31" s="707"/>
      <c r="ECI31" s="707"/>
      <c r="ECJ31" s="707"/>
      <c r="ECK31" s="707"/>
      <c r="ECL31" s="707"/>
      <c r="ECM31" s="707"/>
      <c r="ECN31" s="707"/>
      <c r="ECO31" s="707"/>
      <c r="ECP31" s="707"/>
      <c r="ECQ31" s="707"/>
      <c r="ECR31" s="707"/>
      <c r="ECS31" s="707"/>
      <c r="ECT31" s="707"/>
      <c r="ECU31" s="707"/>
      <c r="ECV31" s="707"/>
      <c r="ECW31" s="707"/>
      <c r="ECX31" s="707"/>
      <c r="ECY31" s="707"/>
      <c r="ECZ31" s="707"/>
      <c r="EDA31" s="707"/>
      <c r="EDB31" s="707"/>
      <c r="EDC31" s="707"/>
      <c r="EDD31" s="707"/>
      <c r="EDE31" s="707"/>
      <c r="EDF31" s="707"/>
      <c r="EDG31" s="707"/>
      <c r="EDH31" s="707"/>
      <c r="EDI31" s="707"/>
      <c r="EDJ31" s="707"/>
      <c r="EDK31" s="707"/>
      <c r="EDL31" s="707"/>
      <c r="EDM31" s="707"/>
      <c r="EDN31" s="707"/>
      <c r="EDO31" s="707"/>
      <c r="EDP31" s="707"/>
      <c r="EDQ31" s="707"/>
      <c r="EDR31" s="707"/>
      <c r="EDS31" s="707"/>
      <c r="EDT31" s="707"/>
      <c r="EDU31" s="707"/>
      <c r="EDV31" s="707"/>
      <c r="EDW31" s="707"/>
      <c r="EDX31" s="707"/>
      <c r="EDY31" s="707"/>
      <c r="EDZ31" s="707"/>
      <c r="EEA31" s="707"/>
      <c r="EEB31" s="707"/>
      <c r="EEC31" s="707"/>
      <c r="EED31" s="707"/>
      <c r="EEE31" s="707"/>
      <c r="EEF31" s="707"/>
      <c r="EEG31" s="707"/>
      <c r="EEH31" s="707"/>
      <c r="EEI31" s="707"/>
      <c r="EEJ31" s="707"/>
      <c r="EEK31" s="707"/>
      <c r="EEL31" s="707"/>
      <c r="EEM31" s="707"/>
      <c r="EEN31" s="707"/>
      <c r="EEO31" s="707"/>
      <c r="EEP31" s="707"/>
      <c r="EEQ31" s="707"/>
      <c r="EER31" s="707"/>
      <c r="EES31" s="707"/>
      <c r="EET31" s="707"/>
      <c r="EEU31" s="707"/>
      <c r="EEV31" s="707"/>
      <c r="EEW31" s="707"/>
      <c r="EEX31" s="707"/>
      <c r="EEY31" s="707"/>
      <c r="EEZ31" s="707"/>
      <c r="EFA31" s="707"/>
      <c r="EFB31" s="707"/>
      <c r="EFC31" s="707"/>
      <c r="EFD31" s="707"/>
      <c r="EFE31" s="707"/>
      <c r="EFF31" s="707"/>
      <c r="EFG31" s="707"/>
      <c r="EFH31" s="707"/>
      <c r="EFI31" s="707"/>
      <c r="EFJ31" s="707"/>
      <c r="EFK31" s="707"/>
      <c r="EFL31" s="707"/>
      <c r="EFM31" s="707"/>
      <c r="EFN31" s="707"/>
      <c r="EFO31" s="707"/>
      <c r="EFP31" s="707"/>
      <c r="EFQ31" s="707"/>
      <c r="EFR31" s="707"/>
      <c r="EFS31" s="707"/>
      <c r="EFT31" s="707"/>
      <c r="EFU31" s="707"/>
      <c r="EFV31" s="707"/>
      <c r="EFW31" s="707"/>
      <c r="EFX31" s="707"/>
      <c r="EFY31" s="707"/>
      <c r="EFZ31" s="707"/>
      <c r="EGA31" s="707"/>
      <c r="EGB31" s="707"/>
      <c r="EGC31" s="707"/>
      <c r="EGD31" s="707"/>
      <c r="EGE31" s="707"/>
      <c r="EGF31" s="707"/>
      <c r="EGG31" s="707"/>
      <c r="EGH31" s="707"/>
      <c r="EGI31" s="707"/>
      <c r="EGJ31" s="707"/>
      <c r="EGK31" s="707"/>
      <c r="EGL31" s="707"/>
      <c r="EGM31" s="707"/>
      <c r="EGN31" s="707"/>
      <c r="EGO31" s="707"/>
      <c r="EGP31" s="707"/>
      <c r="EGQ31" s="707"/>
      <c r="EGR31" s="707"/>
      <c r="EGS31" s="707"/>
      <c r="EGT31" s="707"/>
      <c r="EGU31" s="707"/>
      <c r="EGV31" s="707"/>
      <c r="EGW31" s="707"/>
      <c r="EGX31" s="707"/>
      <c r="EGY31" s="707"/>
      <c r="EGZ31" s="707"/>
      <c r="EHA31" s="707"/>
      <c r="EHB31" s="707"/>
      <c r="EHC31" s="707"/>
      <c r="EHD31" s="707"/>
      <c r="EHE31" s="707"/>
      <c r="EHF31" s="707"/>
      <c r="EHG31" s="707"/>
      <c r="EHH31" s="707"/>
      <c r="EHI31" s="707"/>
      <c r="EHJ31" s="707"/>
      <c r="EHK31" s="707"/>
      <c r="EHL31" s="707"/>
      <c r="EHM31" s="707"/>
      <c r="EHN31" s="707"/>
      <c r="EHO31" s="707"/>
      <c r="EHP31" s="707"/>
      <c r="EHQ31" s="707"/>
      <c r="EHR31" s="707"/>
      <c r="EHS31" s="707"/>
      <c r="EHT31" s="707"/>
      <c r="EHU31" s="707"/>
      <c r="EHV31" s="707"/>
      <c r="EHW31" s="707"/>
      <c r="EHX31" s="707"/>
      <c r="EHY31" s="707"/>
      <c r="EHZ31" s="707"/>
      <c r="EIA31" s="707"/>
      <c r="EIB31" s="707"/>
      <c r="EIC31" s="707"/>
      <c r="EID31" s="707"/>
      <c r="EIE31" s="707"/>
      <c r="EIF31" s="707"/>
      <c r="EIG31" s="707"/>
      <c r="EIH31" s="707"/>
      <c r="EII31" s="707"/>
      <c r="EIJ31" s="707"/>
      <c r="EIK31" s="707"/>
      <c r="EIL31" s="707"/>
      <c r="EIM31" s="707"/>
      <c r="EIN31" s="707"/>
      <c r="EIO31" s="707"/>
      <c r="EIP31" s="707"/>
      <c r="EIQ31" s="707"/>
      <c r="EIR31" s="707"/>
      <c r="EIS31" s="707"/>
      <c r="EIT31" s="707"/>
      <c r="EIU31" s="707"/>
      <c r="EIV31" s="707"/>
      <c r="EIW31" s="707"/>
      <c r="EIX31" s="707"/>
      <c r="EIY31" s="707"/>
      <c r="EIZ31" s="707"/>
      <c r="EJA31" s="707"/>
      <c r="EJB31" s="707"/>
      <c r="EJC31" s="707"/>
      <c r="EJD31" s="707"/>
      <c r="EJE31" s="707"/>
      <c r="EJF31" s="707"/>
      <c r="EJG31" s="707"/>
      <c r="EJH31" s="707"/>
      <c r="EJI31" s="707"/>
      <c r="EJJ31" s="707"/>
      <c r="EJK31" s="707"/>
      <c r="EJL31" s="707"/>
      <c r="EJM31" s="707"/>
      <c r="EJN31" s="707"/>
      <c r="EJO31" s="707"/>
      <c r="EJP31" s="707"/>
      <c r="EJQ31" s="707"/>
      <c r="EJR31" s="707"/>
      <c r="EJS31" s="707"/>
      <c r="EJT31" s="707"/>
      <c r="EJU31" s="707"/>
      <c r="EJV31" s="707"/>
      <c r="EJW31" s="707"/>
      <c r="EJX31" s="707"/>
      <c r="EJY31" s="707"/>
      <c r="EJZ31" s="707"/>
      <c r="EKA31" s="707"/>
      <c r="EKB31" s="707"/>
      <c r="EKC31" s="707"/>
      <c r="EKD31" s="707"/>
      <c r="EKE31" s="707"/>
      <c r="EKF31" s="707"/>
      <c r="EKG31" s="707"/>
      <c r="EKH31" s="707"/>
      <c r="EKI31" s="707"/>
      <c r="EKJ31" s="707"/>
      <c r="EKK31" s="707"/>
      <c r="EKL31" s="707"/>
      <c r="EKM31" s="707"/>
      <c r="EKN31" s="707"/>
      <c r="EKO31" s="707"/>
      <c r="EKP31" s="707"/>
      <c r="EKQ31" s="707"/>
      <c r="EKR31" s="707"/>
      <c r="EKS31" s="707"/>
      <c r="EKT31" s="707"/>
      <c r="EKU31" s="707"/>
      <c r="EKV31" s="707"/>
      <c r="EKW31" s="707"/>
      <c r="EKX31" s="707"/>
      <c r="EKY31" s="707"/>
      <c r="EKZ31" s="707"/>
      <c r="ELA31" s="707"/>
      <c r="ELB31" s="707"/>
      <c r="ELC31" s="707"/>
      <c r="ELD31" s="707"/>
      <c r="ELE31" s="707"/>
      <c r="ELF31" s="707"/>
      <c r="ELG31" s="707"/>
      <c r="ELH31" s="707"/>
      <c r="ELI31" s="707"/>
      <c r="ELJ31" s="707"/>
      <c r="ELK31" s="707"/>
      <c r="ELL31" s="707"/>
      <c r="ELM31" s="707"/>
      <c r="ELN31" s="707"/>
      <c r="ELO31" s="707"/>
      <c r="ELP31" s="707"/>
      <c r="ELQ31" s="707"/>
      <c r="ELR31" s="707"/>
      <c r="ELS31" s="707"/>
      <c r="ELT31" s="707"/>
      <c r="ELU31" s="707"/>
      <c r="ELV31" s="707"/>
      <c r="ELW31" s="707"/>
      <c r="ELX31" s="707"/>
      <c r="ELY31" s="707"/>
      <c r="ELZ31" s="707"/>
      <c r="EMA31" s="707"/>
      <c r="EMB31" s="707"/>
      <c r="EMC31" s="707"/>
      <c r="EMD31" s="707"/>
      <c r="EME31" s="707"/>
      <c r="EMF31" s="707"/>
      <c r="EMG31" s="707"/>
      <c r="EMH31" s="707"/>
      <c r="EMI31" s="707"/>
      <c r="EMJ31" s="707"/>
      <c r="EMK31" s="707"/>
      <c r="EML31" s="707"/>
      <c r="EMM31" s="707"/>
      <c r="EMN31" s="707"/>
      <c r="EMO31" s="707"/>
      <c r="EMP31" s="707"/>
      <c r="EMQ31" s="707"/>
      <c r="EMR31" s="707"/>
      <c r="EMS31" s="707"/>
      <c r="EMT31" s="707"/>
      <c r="EMU31" s="707"/>
      <c r="EMV31" s="707"/>
      <c r="EMW31" s="707"/>
      <c r="EMX31" s="707"/>
      <c r="EMY31" s="707"/>
      <c r="EMZ31" s="707"/>
      <c r="ENA31" s="707"/>
      <c r="ENB31" s="707"/>
      <c r="ENC31" s="707"/>
      <c r="END31" s="707"/>
      <c r="ENE31" s="707"/>
      <c r="ENF31" s="707"/>
      <c r="ENG31" s="707"/>
      <c r="ENH31" s="707"/>
      <c r="ENI31" s="707"/>
      <c r="ENJ31" s="707"/>
      <c r="ENK31" s="707"/>
      <c r="ENL31" s="707"/>
      <c r="ENM31" s="707"/>
      <c r="ENN31" s="707"/>
      <c r="ENO31" s="707"/>
      <c r="ENP31" s="707"/>
      <c r="ENQ31" s="707"/>
      <c r="ENR31" s="707"/>
      <c r="ENS31" s="707"/>
      <c r="ENT31" s="707"/>
      <c r="ENU31" s="707"/>
      <c r="ENV31" s="707"/>
      <c r="ENW31" s="707"/>
      <c r="ENX31" s="707"/>
      <c r="ENY31" s="707"/>
      <c r="ENZ31" s="707"/>
      <c r="EOA31" s="707"/>
      <c r="EOB31" s="707"/>
      <c r="EOC31" s="707"/>
      <c r="EOD31" s="707"/>
      <c r="EOE31" s="707"/>
      <c r="EOF31" s="707"/>
      <c r="EOG31" s="707"/>
      <c r="EOH31" s="707"/>
      <c r="EOI31" s="707"/>
      <c r="EOJ31" s="707"/>
      <c r="EOK31" s="707"/>
      <c r="EOL31" s="707"/>
      <c r="EOM31" s="707"/>
      <c r="EON31" s="707"/>
      <c r="EOO31" s="707"/>
      <c r="EOP31" s="707"/>
      <c r="EOQ31" s="707"/>
      <c r="EOR31" s="707"/>
      <c r="EOS31" s="707"/>
      <c r="EOT31" s="707"/>
      <c r="EOU31" s="707"/>
      <c r="EOV31" s="707"/>
      <c r="EOW31" s="707"/>
      <c r="EOX31" s="707"/>
      <c r="EOY31" s="707"/>
      <c r="EOZ31" s="707"/>
      <c r="EPA31" s="707"/>
      <c r="EPB31" s="707"/>
      <c r="EPC31" s="707"/>
      <c r="EPD31" s="707"/>
      <c r="EPE31" s="707"/>
      <c r="EPF31" s="707"/>
      <c r="EPG31" s="707"/>
      <c r="EPH31" s="707"/>
      <c r="EPI31" s="707"/>
      <c r="EPJ31" s="707"/>
      <c r="EPK31" s="707"/>
      <c r="EPL31" s="707"/>
      <c r="EPM31" s="707"/>
      <c r="EPN31" s="707"/>
      <c r="EPO31" s="707"/>
      <c r="EPP31" s="707"/>
      <c r="EPQ31" s="707"/>
      <c r="EPR31" s="707"/>
      <c r="EPS31" s="707"/>
      <c r="EPT31" s="707"/>
      <c r="EPU31" s="707"/>
      <c r="EPV31" s="707"/>
      <c r="EPW31" s="707"/>
      <c r="EPX31" s="707"/>
      <c r="EPY31" s="707"/>
      <c r="EPZ31" s="707"/>
      <c r="EQA31" s="707"/>
      <c r="EQB31" s="707"/>
      <c r="EQC31" s="707"/>
      <c r="EQD31" s="707"/>
      <c r="EQE31" s="707"/>
      <c r="EQF31" s="707"/>
      <c r="EQG31" s="707"/>
      <c r="EQH31" s="707"/>
      <c r="EQI31" s="707"/>
      <c r="EQJ31" s="707"/>
      <c r="EQK31" s="707"/>
      <c r="EQL31" s="707"/>
      <c r="EQM31" s="707"/>
      <c r="EQN31" s="707"/>
      <c r="EQO31" s="707"/>
      <c r="EQP31" s="707"/>
      <c r="EQQ31" s="707"/>
      <c r="EQR31" s="707"/>
      <c r="EQS31" s="707"/>
      <c r="EQT31" s="707"/>
      <c r="EQU31" s="707"/>
      <c r="EQV31" s="707"/>
      <c r="EQW31" s="707"/>
      <c r="EQX31" s="707"/>
      <c r="EQY31" s="707"/>
      <c r="EQZ31" s="707"/>
      <c r="ERA31" s="707"/>
      <c r="ERB31" s="707"/>
      <c r="ERC31" s="707"/>
      <c r="ERD31" s="707"/>
      <c r="ERE31" s="707"/>
      <c r="ERF31" s="707"/>
      <c r="ERG31" s="707"/>
      <c r="ERH31" s="707"/>
      <c r="ERI31" s="707"/>
      <c r="ERJ31" s="707"/>
      <c r="ERK31" s="707"/>
      <c r="ERL31" s="707"/>
      <c r="ERM31" s="707"/>
      <c r="ERN31" s="707"/>
      <c r="ERO31" s="707"/>
      <c r="ERP31" s="707"/>
      <c r="ERQ31" s="707"/>
      <c r="ERR31" s="707"/>
      <c r="ERS31" s="707"/>
      <c r="ERT31" s="707"/>
      <c r="ERU31" s="707"/>
      <c r="ERV31" s="707"/>
      <c r="ERW31" s="707"/>
      <c r="ERX31" s="707"/>
      <c r="ERY31" s="707"/>
      <c r="ERZ31" s="707"/>
      <c r="ESA31" s="707"/>
      <c r="ESB31" s="707"/>
      <c r="ESC31" s="707"/>
      <c r="ESD31" s="707"/>
      <c r="ESE31" s="707"/>
      <c r="ESF31" s="707"/>
      <c r="ESG31" s="707"/>
      <c r="ESH31" s="707"/>
      <c r="ESI31" s="707"/>
      <c r="ESJ31" s="707"/>
      <c r="ESK31" s="707"/>
      <c r="ESL31" s="707"/>
      <c r="ESM31" s="707"/>
      <c r="ESN31" s="707"/>
      <c r="ESO31" s="707"/>
      <c r="ESP31" s="707"/>
      <c r="ESQ31" s="707"/>
      <c r="ESR31" s="707"/>
      <c r="ESS31" s="707"/>
      <c r="EST31" s="707"/>
      <c r="ESU31" s="707"/>
      <c r="ESV31" s="707"/>
      <c r="ESW31" s="707"/>
      <c r="ESX31" s="707"/>
      <c r="ESY31" s="707"/>
      <c r="ESZ31" s="707"/>
      <c r="ETA31" s="707"/>
      <c r="ETB31" s="707"/>
      <c r="ETC31" s="707"/>
      <c r="ETD31" s="707"/>
      <c r="ETE31" s="707"/>
      <c r="ETF31" s="707"/>
      <c r="ETG31" s="707"/>
      <c r="ETH31" s="707"/>
      <c r="ETI31" s="707"/>
      <c r="ETJ31" s="707"/>
      <c r="ETK31" s="707"/>
      <c r="ETL31" s="707"/>
      <c r="ETM31" s="707"/>
      <c r="ETN31" s="707"/>
      <c r="ETO31" s="707"/>
      <c r="ETP31" s="707"/>
      <c r="ETQ31" s="707"/>
      <c r="ETR31" s="707"/>
      <c r="ETS31" s="707"/>
      <c r="ETT31" s="707"/>
      <c r="ETU31" s="707"/>
      <c r="ETV31" s="707"/>
      <c r="ETW31" s="707"/>
      <c r="ETX31" s="707"/>
      <c r="ETY31" s="707"/>
      <c r="ETZ31" s="707"/>
      <c r="EUA31" s="707"/>
      <c r="EUB31" s="707"/>
      <c r="EUC31" s="707"/>
      <c r="EUD31" s="707"/>
      <c r="EUE31" s="707"/>
      <c r="EUF31" s="707"/>
      <c r="EUG31" s="707"/>
      <c r="EUH31" s="707"/>
      <c r="EUI31" s="707"/>
      <c r="EUJ31" s="707"/>
      <c r="EUK31" s="707"/>
      <c r="EUL31" s="707"/>
      <c r="EUM31" s="707"/>
      <c r="EUN31" s="707"/>
      <c r="EUO31" s="707"/>
      <c r="EUP31" s="707"/>
      <c r="EUQ31" s="707"/>
      <c r="EUR31" s="707"/>
      <c r="EUS31" s="707"/>
      <c r="EUT31" s="707"/>
      <c r="EUU31" s="707"/>
      <c r="EUV31" s="707"/>
      <c r="EUW31" s="707"/>
      <c r="EUX31" s="707"/>
      <c r="EUY31" s="707"/>
      <c r="EUZ31" s="707"/>
      <c r="EVA31" s="707"/>
      <c r="EVB31" s="707"/>
      <c r="EVC31" s="707"/>
      <c r="EVD31" s="707"/>
      <c r="EVE31" s="707"/>
      <c r="EVF31" s="707"/>
      <c r="EVG31" s="707"/>
      <c r="EVH31" s="707"/>
      <c r="EVI31" s="707"/>
      <c r="EVJ31" s="707"/>
      <c r="EVK31" s="707"/>
      <c r="EVL31" s="707"/>
      <c r="EVM31" s="707"/>
      <c r="EVN31" s="707"/>
      <c r="EVO31" s="707"/>
      <c r="EVP31" s="707"/>
      <c r="EVQ31" s="707"/>
      <c r="EVR31" s="707"/>
      <c r="EVS31" s="707"/>
      <c r="EVT31" s="707"/>
      <c r="EVU31" s="707"/>
      <c r="EVV31" s="707"/>
      <c r="EVW31" s="707"/>
      <c r="EVX31" s="707"/>
      <c r="EVY31" s="707"/>
      <c r="EVZ31" s="707"/>
      <c r="EWA31" s="707"/>
      <c r="EWB31" s="707"/>
      <c r="EWC31" s="707"/>
      <c r="EWD31" s="707"/>
      <c r="EWE31" s="707"/>
      <c r="EWF31" s="707"/>
      <c r="EWG31" s="707"/>
      <c r="EWH31" s="707"/>
      <c r="EWI31" s="707"/>
      <c r="EWJ31" s="707"/>
      <c r="EWK31" s="707"/>
      <c r="EWL31" s="707"/>
      <c r="EWM31" s="707"/>
      <c r="EWN31" s="707"/>
      <c r="EWO31" s="707"/>
      <c r="EWP31" s="707"/>
      <c r="EWQ31" s="707"/>
      <c r="EWR31" s="707"/>
      <c r="EWS31" s="707"/>
      <c r="EWT31" s="707"/>
      <c r="EWU31" s="707"/>
      <c r="EWV31" s="707"/>
      <c r="EWW31" s="707"/>
      <c r="EWX31" s="707"/>
      <c r="EWY31" s="707"/>
      <c r="EWZ31" s="707"/>
      <c r="EXA31" s="707"/>
      <c r="EXB31" s="707"/>
      <c r="EXC31" s="707"/>
      <c r="EXD31" s="707"/>
      <c r="EXE31" s="707"/>
      <c r="EXF31" s="707"/>
      <c r="EXG31" s="707"/>
      <c r="EXH31" s="707"/>
      <c r="EXI31" s="707"/>
      <c r="EXJ31" s="707"/>
      <c r="EXK31" s="707"/>
      <c r="EXL31" s="707"/>
      <c r="EXM31" s="707"/>
      <c r="EXN31" s="707"/>
      <c r="EXO31" s="707"/>
      <c r="EXP31" s="707"/>
      <c r="EXQ31" s="707"/>
      <c r="EXR31" s="707"/>
      <c r="EXS31" s="707"/>
      <c r="EXT31" s="707"/>
      <c r="EXU31" s="707"/>
      <c r="EXV31" s="707"/>
      <c r="EXW31" s="707"/>
      <c r="EXX31" s="707"/>
      <c r="EXY31" s="707"/>
      <c r="EXZ31" s="707"/>
      <c r="EYA31" s="707"/>
      <c r="EYB31" s="707"/>
      <c r="EYC31" s="707"/>
      <c r="EYD31" s="707"/>
      <c r="EYE31" s="707"/>
      <c r="EYF31" s="707"/>
      <c r="EYG31" s="707"/>
      <c r="EYH31" s="707"/>
      <c r="EYI31" s="707"/>
      <c r="EYJ31" s="707"/>
      <c r="EYK31" s="707"/>
      <c r="EYL31" s="707"/>
      <c r="EYM31" s="707"/>
      <c r="EYN31" s="707"/>
      <c r="EYO31" s="707"/>
      <c r="EYP31" s="707"/>
      <c r="EYQ31" s="707"/>
      <c r="EYR31" s="707"/>
      <c r="EYS31" s="707"/>
      <c r="EYT31" s="707"/>
      <c r="EYU31" s="707"/>
      <c r="EYV31" s="707"/>
      <c r="EYW31" s="707"/>
      <c r="EYX31" s="707"/>
      <c r="EYY31" s="707"/>
      <c r="EYZ31" s="707"/>
      <c r="EZA31" s="707"/>
      <c r="EZB31" s="707"/>
      <c r="EZC31" s="707"/>
      <c r="EZD31" s="707"/>
      <c r="EZE31" s="707"/>
      <c r="EZF31" s="707"/>
      <c r="EZG31" s="707"/>
      <c r="EZH31" s="707"/>
      <c r="EZI31" s="707"/>
      <c r="EZJ31" s="707"/>
      <c r="EZK31" s="707"/>
      <c r="EZL31" s="707"/>
      <c r="EZM31" s="707"/>
      <c r="EZN31" s="707"/>
      <c r="EZO31" s="707"/>
      <c r="EZP31" s="707"/>
      <c r="EZQ31" s="707"/>
      <c r="EZR31" s="707"/>
      <c r="EZS31" s="707"/>
      <c r="EZT31" s="707"/>
      <c r="EZU31" s="707"/>
      <c r="EZV31" s="707"/>
      <c r="EZW31" s="707"/>
      <c r="EZX31" s="707"/>
      <c r="EZY31" s="707"/>
      <c r="EZZ31" s="707"/>
      <c r="FAA31" s="707"/>
      <c r="FAB31" s="707"/>
      <c r="FAC31" s="707"/>
      <c r="FAD31" s="707"/>
      <c r="FAE31" s="707"/>
      <c r="FAF31" s="707"/>
      <c r="FAG31" s="707"/>
      <c r="FAH31" s="707"/>
      <c r="FAI31" s="707"/>
      <c r="FAJ31" s="707"/>
      <c r="FAK31" s="707"/>
      <c r="FAL31" s="707"/>
      <c r="FAM31" s="707"/>
      <c r="FAN31" s="707"/>
      <c r="FAO31" s="707"/>
      <c r="FAP31" s="707"/>
      <c r="FAQ31" s="707"/>
      <c r="FAR31" s="707"/>
      <c r="FAS31" s="707"/>
      <c r="FAT31" s="707"/>
      <c r="FAU31" s="707"/>
      <c r="FAV31" s="707"/>
      <c r="FAW31" s="707"/>
      <c r="FAX31" s="707"/>
      <c r="FAY31" s="707"/>
      <c r="FAZ31" s="707"/>
      <c r="FBA31" s="707"/>
      <c r="FBB31" s="707"/>
      <c r="FBC31" s="707"/>
      <c r="FBD31" s="707"/>
      <c r="FBE31" s="707"/>
      <c r="FBF31" s="707"/>
      <c r="FBG31" s="707"/>
      <c r="FBH31" s="707"/>
      <c r="FBI31" s="707"/>
      <c r="FBJ31" s="707"/>
      <c r="FBK31" s="707"/>
      <c r="FBL31" s="707"/>
      <c r="FBM31" s="707"/>
      <c r="FBN31" s="707"/>
      <c r="FBO31" s="707"/>
      <c r="FBP31" s="707"/>
      <c r="FBQ31" s="707"/>
      <c r="FBR31" s="707"/>
      <c r="FBS31" s="707"/>
      <c r="FBT31" s="707"/>
      <c r="FBU31" s="707"/>
      <c r="FBV31" s="707"/>
      <c r="FBW31" s="707"/>
      <c r="FBX31" s="707"/>
      <c r="FBY31" s="707"/>
      <c r="FBZ31" s="707"/>
      <c r="FCA31" s="707"/>
      <c r="FCB31" s="707"/>
      <c r="FCC31" s="707"/>
      <c r="FCD31" s="707"/>
      <c r="FCE31" s="707"/>
      <c r="FCF31" s="707"/>
      <c r="FCG31" s="707"/>
      <c r="FCH31" s="707"/>
      <c r="FCI31" s="707"/>
      <c r="FCJ31" s="707"/>
      <c r="FCK31" s="707"/>
      <c r="FCL31" s="707"/>
      <c r="FCM31" s="707"/>
      <c r="FCN31" s="707"/>
      <c r="FCO31" s="707"/>
      <c r="FCP31" s="707"/>
      <c r="FCQ31" s="707"/>
      <c r="FCR31" s="707"/>
      <c r="FCS31" s="707"/>
      <c r="FCT31" s="707"/>
      <c r="FCU31" s="707"/>
      <c r="FCV31" s="707"/>
      <c r="FCW31" s="707"/>
      <c r="FCX31" s="707"/>
      <c r="FCY31" s="707"/>
      <c r="FCZ31" s="707"/>
      <c r="FDA31" s="707"/>
      <c r="FDB31" s="707"/>
      <c r="FDC31" s="707"/>
      <c r="FDD31" s="707"/>
      <c r="FDE31" s="707"/>
      <c r="FDF31" s="707"/>
      <c r="FDG31" s="707"/>
      <c r="FDH31" s="707"/>
      <c r="FDI31" s="707"/>
      <c r="FDJ31" s="707"/>
      <c r="FDK31" s="707"/>
      <c r="FDL31" s="707"/>
      <c r="FDM31" s="707"/>
      <c r="FDN31" s="707"/>
      <c r="FDO31" s="707"/>
      <c r="FDP31" s="707"/>
      <c r="FDQ31" s="707"/>
      <c r="FDR31" s="707"/>
      <c r="FDS31" s="707"/>
      <c r="FDT31" s="707"/>
      <c r="FDU31" s="707"/>
      <c r="FDV31" s="707"/>
      <c r="FDW31" s="707"/>
      <c r="FDX31" s="707"/>
      <c r="FDY31" s="707"/>
      <c r="FDZ31" s="707"/>
      <c r="FEA31" s="707"/>
      <c r="FEB31" s="707"/>
      <c r="FEC31" s="707"/>
      <c r="FED31" s="707"/>
      <c r="FEE31" s="707"/>
      <c r="FEF31" s="707"/>
      <c r="FEG31" s="707"/>
      <c r="FEH31" s="707"/>
      <c r="FEI31" s="707"/>
      <c r="FEJ31" s="707"/>
      <c r="FEK31" s="707"/>
      <c r="FEL31" s="707"/>
      <c r="FEM31" s="707"/>
      <c r="FEN31" s="707"/>
      <c r="FEO31" s="707"/>
      <c r="FEP31" s="707"/>
      <c r="FEQ31" s="707"/>
      <c r="FER31" s="707"/>
      <c r="FES31" s="707"/>
      <c r="FET31" s="707"/>
      <c r="FEU31" s="707"/>
      <c r="FEV31" s="707"/>
      <c r="FEW31" s="707"/>
      <c r="FEX31" s="707"/>
      <c r="FEY31" s="707"/>
      <c r="FEZ31" s="707"/>
      <c r="FFA31" s="707"/>
      <c r="FFB31" s="707"/>
      <c r="FFC31" s="707"/>
      <c r="FFD31" s="707"/>
      <c r="FFE31" s="707"/>
      <c r="FFF31" s="707"/>
      <c r="FFG31" s="707"/>
      <c r="FFH31" s="707"/>
      <c r="FFI31" s="707"/>
      <c r="FFJ31" s="707"/>
      <c r="FFK31" s="707"/>
      <c r="FFL31" s="707"/>
      <c r="FFM31" s="707"/>
      <c r="FFN31" s="707"/>
      <c r="FFO31" s="707"/>
      <c r="FFP31" s="707"/>
      <c r="FFQ31" s="707"/>
      <c r="FFR31" s="707"/>
      <c r="FFS31" s="707"/>
      <c r="FFT31" s="707"/>
      <c r="FFU31" s="707"/>
      <c r="FFV31" s="707"/>
      <c r="FFW31" s="707"/>
      <c r="FFX31" s="707"/>
      <c r="FFY31" s="707"/>
      <c r="FFZ31" s="707"/>
      <c r="FGA31" s="707"/>
      <c r="FGB31" s="707"/>
      <c r="FGC31" s="707"/>
      <c r="FGD31" s="707"/>
      <c r="FGE31" s="707"/>
      <c r="FGF31" s="707"/>
      <c r="FGG31" s="707"/>
      <c r="FGH31" s="707"/>
      <c r="FGI31" s="707"/>
      <c r="FGJ31" s="707"/>
      <c r="FGK31" s="707"/>
      <c r="FGL31" s="707"/>
      <c r="FGM31" s="707"/>
      <c r="FGN31" s="707"/>
      <c r="FGO31" s="707"/>
      <c r="FGP31" s="707"/>
      <c r="FGQ31" s="707"/>
      <c r="FGR31" s="707"/>
      <c r="FGS31" s="707"/>
      <c r="FGT31" s="707"/>
      <c r="FGU31" s="707"/>
      <c r="FGV31" s="707"/>
      <c r="FGW31" s="707"/>
      <c r="FGX31" s="707"/>
      <c r="FGY31" s="707"/>
      <c r="FGZ31" s="707"/>
      <c r="FHA31" s="707"/>
      <c r="FHB31" s="707"/>
      <c r="FHC31" s="707"/>
      <c r="FHD31" s="707"/>
      <c r="FHE31" s="707"/>
      <c r="FHF31" s="707"/>
      <c r="FHG31" s="707"/>
      <c r="FHH31" s="707"/>
      <c r="FHI31" s="707"/>
      <c r="FHJ31" s="707"/>
      <c r="FHK31" s="707"/>
      <c r="FHL31" s="707"/>
      <c r="FHM31" s="707"/>
      <c r="FHN31" s="707"/>
      <c r="FHO31" s="707"/>
      <c r="FHP31" s="707"/>
      <c r="FHQ31" s="707"/>
      <c r="FHR31" s="707"/>
      <c r="FHS31" s="707"/>
      <c r="FHT31" s="707"/>
      <c r="FHU31" s="707"/>
      <c r="FHV31" s="707"/>
      <c r="FHW31" s="707"/>
      <c r="FHX31" s="707"/>
      <c r="FHY31" s="707"/>
      <c r="FHZ31" s="707"/>
      <c r="FIA31" s="707"/>
      <c r="FIB31" s="707"/>
      <c r="FIC31" s="707"/>
      <c r="FID31" s="707"/>
      <c r="FIE31" s="707"/>
      <c r="FIF31" s="707"/>
      <c r="FIG31" s="707"/>
      <c r="FIH31" s="707"/>
      <c r="FII31" s="707"/>
      <c r="FIJ31" s="707"/>
      <c r="FIK31" s="707"/>
      <c r="FIL31" s="707"/>
      <c r="FIM31" s="707"/>
      <c r="FIN31" s="707"/>
      <c r="FIO31" s="707"/>
      <c r="FIP31" s="707"/>
      <c r="FIQ31" s="707"/>
      <c r="FIR31" s="707"/>
      <c r="FIS31" s="707"/>
      <c r="FIT31" s="707"/>
      <c r="FIU31" s="707"/>
      <c r="FIV31" s="707"/>
      <c r="FIW31" s="707"/>
      <c r="FIX31" s="707"/>
      <c r="FIY31" s="707"/>
      <c r="FIZ31" s="707"/>
      <c r="FJA31" s="707"/>
      <c r="FJB31" s="707"/>
      <c r="FJC31" s="707"/>
      <c r="FJD31" s="707"/>
      <c r="FJE31" s="707"/>
      <c r="FJF31" s="707"/>
      <c r="FJG31" s="707"/>
      <c r="FJH31" s="707"/>
      <c r="FJI31" s="707"/>
      <c r="FJJ31" s="707"/>
      <c r="FJK31" s="707"/>
      <c r="FJL31" s="707"/>
      <c r="FJM31" s="707"/>
      <c r="FJN31" s="707"/>
      <c r="FJO31" s="707"/>
      <c r="FJP31" s="707"/>
      <c r="FJQ31" s="707"/>
      <c r="FJR31" s="707"/>
      <c r="FJS31" s="707"/>
      <c r="FJT31" s="707"/>
      <c r="FJU31" s="707"/>
      <c r="FJV31" s="707"/>
      <c r="FJW31" s="707"/>
      <c r="FJX31" s="707"/>
      <c r="FJY31" s="707"/>
      <c r="FJZ31" s="707"/>
      <c r="FKA31" s="707"/>
      <c r="FKB31" s="707"/>
      <c r="FKC31" s="707"/>
      <c r="FKD31" s="707"/>
      <c r="FKE31" s="707"/>
      <c r="FKF31" s="707"/>
      <c r="FKG31" s="707"/>
      <c r="FKH31" s="707"/>
      <c r="FKI31" s="707"/>
      <c r="FKJ31" s="707"/>
      <c r="FKK31" s="707"/>
      <c r="FKL31" s="707"/>
      <c r="FKM31" s="707"/>
      <c r="FKN31" s="707"/>
      <c r="FKO31" s="707"/>
      <c r="FKP31" s="707"/>
      <c r="FKQ31" s="707"/>
      <c r="FKR31" s="707"/>
      <c r="FKS31" s="707"/>
      <c r="FKT31" s="707"/>
      <c r="FKU31" s="707"/>
      <c r="FKV31" s="707"/>
      <c r="FKW31" s="707"/>
      <c r="FKX31" s="707"/>
      <c r="FKY31" s="707"/>
      <c r="FKZ31" s="707"/>
      <c r="FLA31" s="707"/>
      <c r="FLB31" s="707"/>
      <c r="FLC31" s="707"/>
      <c r="FLD31" s="707"/>
      <c r="FLE31" s="707"/>
      <c r="FLF31" s="707"/>
      <c r="FLG31" s="707"/>
      <c r="FLH31" s="707"/>
      <c r="FLI31" s="707"/>
      <c r="FLJ31" s="707"/>
      <c r="FLK31" s="707"/>
      <c r="FLL31" s="707"/>
      <c r="FLM31" s="707"/>
      <c r="FLN31" s="707"/>
      <c r="FLO31" s="707"/>
      <c r="FLP31" s="707"/>
      <c r="FLQ31" s="707"/>
      <c r="FLR31" s="707"/>
      <c r="FLS31" s="707"/>
      <c r="FLT31" s="707"/>
      <c r="FLU31" s="707"/>
      <c r="FLV31" s="707"/>
      <c r="FLW31" s="707"/>
      <c r="FLX31" s="707"/>
      <c r="FLY31" s="707"/>
      <c r="FLZ31" s="707"/>
      <c r="FMA31" s="707"/>
      <c r="FMB31" s="707"/>
      <c r="FMC31" s="707"/>
      <c r="FMD31" s="707"/>
      <c r="FME31" s="707"/>
      <c r="FMF31" s="707"/>
      <c r="FMG31" s="707"/>
      <c r="FMH31" s="707"/>
      <c r="FMI31" s="707"/>
      <c r="FMJ31" s="707"/>
      <c r="FMK31" s="707"/>
      <c r="FML31" s="707"/>
      <c r="FMM31" s="707"/>
      <c r="FMN31" s="707"/>
      <c r="FMO31" s="707"/>
      <c r="FMP31" s="707"/>
      <c r="FMQ31" s="707"/>
      <c r="FMR31" s="707"/>
      <c r="FMS31" s="707"/>
      <c r="FMT31" s="707"/>
      <c r="FMU31" s="707"/>
      <c r="FMV31" s="707"/>
      <c r="FMW31" s="707"/>
      <c r="FMX31" s="707"/>
      <c r="FMY31" s="707"/>
      <c r="FMZ31" s="707"/>
      <c r="FNA31" s="707"/>
      <c r="FNB31" s="707"/>
      <c r="FNC31" s="707"/>
      <c r="FND31" s="707"/>
      <c r="FNE31" s="707"/>
      <c r="FNF31" s="707"/>
      <c r="FNG31" s="707"/>
      <c r="FNH31" s="707"/>
      <c r="FNI31" s="707"/>
      <c r="FNJ31" s="707"/>
      <c r="FNK31" s="707"/>
      <c r="FNL31" s="707"/>
      <c r="FNM31" s="707"/>
      <c r="FNN31" s="707"/>
      <c r="FNO31" s="707"/>
      <c r="FNP31" s="707"/>
      <c r="FNQ31" s="707"/>
      <c r="FNR31" s="707"/>
      <c r="FNS31" s="707"/>
      <c r="FNT31" s="707"/>
      <c r="FNU31" s="707"/>
      <c r="FNV31" s="707"/>
      <c r="FNW31" s="707"/>
      <c r="FNX31" s="707"/>
      <c r="FNY31" s="707"/>
      <c r="FNZ31" s="707"/>
      <c r="FOA31" s="707"/>
      <c r="FOB31" s="707"/>
      <c r="FOC31" s="707"/>
      <c r="FOD31" s="707"/>
      <c r="FOE31" s="707"/>
      <c r="FOF31" s="707"/>
      <c r="FOG31" s="707"/>
      <c r="FOH31" s="707"/>
      <c r="FOI31" s="707"/>
      <c r="FOJ31" s="707"/>
      <c r="FOK31" s="707"/>
      <c r="FOL31" s="707"/>
      <c r="FOM31" s="707"/>
      <c r="FON31" s="707"/>
      <c r="FOO31" s="707"/>
      <c r="FOP31" s="707"/>
      <c r="FOQ31" s="707"/>
      <c r="FOR31" s="707"/>
      <c r="FOS31" s="707"/>
      <c r="FOT31" s="707"/>
      <c r="FOU31" s="707"/>
      <c r="FOV31" s="707"/>
      <c r="FOW31" s="707"/>
      <c r="FOX31" s="707"/>
      <c r="FOY31" s="707"/>
      <c r="FOZ31" s="707"/>
      <c r="FPA31" s="707"/>
      <c r="FPB31" s="707"/>
      <c r="FPC31" s="707"/>
      <c r="FPD31" s="707"/>
      <c r="FPE31" s="707"/>
      <c r="FPF31" s="707"/>
      <c r="FPG31" s="707"/>
      <c r="FPH31" s="707"/>
      <c r="FPI31" s="707"/>
      <c r="FPJ31" s="707"/>
      <c r="FPK31" s="707"/>
      <c r="FPL31" s="707"/>
      <c r="FPM31" s="707"/>
      <c r="FPN31" s="707"/>
      <c r="FPO31" s="707"/>
      <c r="FPP31" s="707"/>
      <c r="FPQ31" s="707"/>
      <c r="FPR31" s="707"/>
      <c r="FPS31" s="707"/>
      <c r="FPT31" s="707"/>
      <c r="FPU31" s="707"/>
      <c r="FPV31" s="707"/>
      <c r="FPW31" s="707"/>
      <c r="FPX31" s="707"/>
      <c r="FPY31" s="707"/>
      <c r="FPZ31" s="707"/>
      <c r="FQA31" s="707"/>
      <c r="FQB31" s="707"/>
      <c r="FQC31" s="707"/>
      <c r="FQD31" s="707"/>
      <c r="FQE31" s="707"/>
      <c r="FQF31" s="707"/>
      <c r="FQG31" s="707"/>
      <c r="FQH31" s="707"/>
      <c r="FQI31" s="707"/>
      <c r="FQJ31" s="707"/>
      <c r="FQK31" s="707"/>
      <c r="FQL31" s="707"/>
      <c r="FQM31" s="707"/>
      <c r="FQN31" s="707"/>
      <c r="FQO31" s="707"/>
      <c r="FQP31" s="707"/>
      <c r="FQQ31" s="707"/>
      <c r="FQR31" s="707"/>
      <c r="FQS31" s="707"/>
      <c r="FQT31" s="707"/>
      <c r="FQU31" s="707"/>
      <c r="FQV31" s="707"/>
      <c r="FQW31" s="707"/>
      <c r="FQX31" s="707"/>
      <c r="FQY31" s="707"/>
      <c r="FQZ31" s="707"/>
      <c r="FRA31" s="707"/>
      <c r="FRB31" s="707"/>
      <c r="FRC31" s="707"/>
      <c r="FRD31" s="707"/>
      <c r="FRE31" s="707"/>
      <c r="FRF31" s="707"/>
      <c r="FRG31" s="707"/>
      <c r="FRH31" s="707"/>
      <c r="FRI31" s="707"/>
      <c r="FRJ31" s="707"/>
      <c r="FRK31" s="707"/>
      <c r="FRL31" s="707"/>
      <c r="FRM31" s="707"/>
      <c r="FRN31" s="707"/>
      <c r="FRO31" s="707"/>
      <c r="FRP31" s="707"/>
      <c r="FRQ31" s="707"/>
      <c r="FRR31" s="707"/>
      <c r="FRS31" s="707"/>
      <c r="FRT31" s="707"/>
      <c r="FRU31" s="707"/>
      <c r="FRV31" s="707"/>
      <c r="FRW31" s="707"/>
      <c r="FRX31" s="707"/>
      <c r="FRY31" s="707"/>
      <c r="FRZ31" s="707"/>
      <c r="FSA31" s="707"/>
      <c r="FSB31" s="707"/>
      <c r="FSC31" s="707"/>
      <c r="FSD31" s="707"/>
      <c r="FSE31" s="707"/>
      <c r="FSF31" s="707"/>
      <c r="FSG31" s="707"/>
      <c r="FSH31" s="707"/>
      <c r="FSI31" s="707"/>
      <c r="FSJ31" s="707"/>
      <c r="FSK31" s="707"/>
      <c r="FSL31" s="707"/>
      <c r="FSM31" s="707"/>
      <c r="FSN31" s="707"/>
      <c r="FSO31" s="707"/>
      <c r="FSP31" s="707"/>
      <c r="FSQ31" s="707"/>
      <c r="FSR31" s="707"/>
      <c r="FSS31" s="707"/>
      <c r="FST31" s="707"/>
      <c r="FSU31" s="707"/>
      <c r="FSV31" s="707"/>
      <c r="FSW31" s="707"/>
      <c r="FSX31" s="707"/>
      <c r="FSY31" s="707"/>
      <c r="FSZ31" s="707"/>
      <c r="FTA31" s="707"/>
      <c r="FTB31" s="707"/>
      <c r="FTC31" s="707"/>
      <c r="FTD31" s="707"/>
      <c r="FTE31" s="707"/>
      <c r="FTF31" s="707"/>
      <c r="FTG31" s="707"/>
      <c r="FTH31" s="707"/>
      <c r="FTI31" s="707"/>
      <c r="FTJ31" s="707"/>
      <c r="FTK31" s="707"/>
      <c r="FTL31" s="707"/>
      <c r="FTM31" s="707"/>
      <c r="FTN31" s="707"/>
      <c r="FTO31" s="707"/>
      <c r="FTP31" s="707"/>
      <c r="FTQ31" s="707"/>
      <c r="FTR31" s="707"/>
      <c r="FTS31" s="707"/>
      <c r="FTT31" s="707"/>
      <c r="FTU31" s="707"/>
      <c r="FTV31" s="707"/>
      <c r="FTW31" s="707"/>
      <c r="FTX31" s="707"/>
      <c r="FTY31" s="707"/>
      <c r="FTZ31" s="707"/>
      <c r="FUA31" s="707"/>
      <c r="FUB31" s="707"/>
      <c r="FUC31" s="707"/>
      <c r="FUD31" s="707"/>
      <c r="FUE31" s="707"/>
      <c r="FUF31" s="707"/>
      <c r="FUG31" s="707"/>
      <c r="FUH31" s="707"/>
      <c r="FUI31" s="707"/>
      <c r="FUJ31" s="707"/>
      <c r="FUK31" s="707"/>
      <c r="FUL31" s="707"/>
      <c r="FUM31" s="707"/>
      <c r="FUN31" s="707"/>
      <c r="FUO31" s="707"/>
      <c r="FUP31" s="707"/>
      <c r="FUQ31" s="707"/>
      <c r="FUR31" s="707"/>
      <c r="FUS31" s="707"/>
      <c r="FUT31" s="707"/>
      <c r="FUU31" s="707"/>
      <c r="FUV31" s="707"/>
      <c r="FUW31" s="707"/>
      <c r="FUX31" s="707"/>
      <c r="FUY31" s="707"/>
      <c r="FUZ31" s="707"/>
      <c r="FVA31" s="707"/>
      <c r="FVB31" s="707"/>
      <c r="FVC31" s="707"/>
      <c r="FVD31" s="707"/>
      <c r="FVE31" s="707"/>
      <c r="FVF31" s="707"/>
      <c r="FVG31" s="707"/>
      <c r="FVH31" s="707"/>
      <c r="FVI31" s="707"/>
      <c r="FVJ31" s="707"/>
      <c r="FVK31" s="707"/>
      <c r="FVL31" s="707"/>
      <c r="FVM31" s="707"/>
      <c r="FVN31" s="707"/>
      <c r="FVO31" s="707"/>
      <c r="FVP31" s="707"/>
      <c r="FVQ31" s="707"/>
      <c r="FVR31" s="707"/>
      <c r="FVS31" s="707"/>
      <c r="FVT31" s="707"/>
      <c r="FVU31" s="707"/>
      <c r="FVV31" s="707"/>
      <c r="FVW31" s="707"/>
      <c r="FVX31" s="707"/>
      <c r="FVY31" s="707"/>
      <c r="FVZ31" s="707"/>
      <c r="FWA31" s="707"/>
      <c r="FWB31" s="707"/>
      <c r="FWC31" s="707"/>
      <c r="FWD31" s="707"/>
      <c r="FWE31" s="707"/>
      <c r="FWF31" s="707"/>
      <c r="FWG31" s="707"/>
      <c r="FWH31" s="707"/>
      <c r="FWI31" s="707"/>
      <c r="FWJ31" s="707"/>
      <c r="FWK31" s="707"/>
      <c r="FWL31" s="707"/>
      <c r="FWM31" s="707"/>
      <c r="FWN31" s="707"/>
      <c r="FWO31" s="707"/>
      <c r="FWP31" s="707"/>
      <c r="FWQ31" s="707"/>
      <c r="FWR31" s="707"/>
      <c r="FWS31" s="707"/>
      <c r="FWT31" s="707"/>
      <c r="FWU31" s="707"/>
      <c r="FWV31" s="707"/>
      <c r="FWW31" s="707"/>
      <c r="FWX31" s="707"/>
      <c r="FWY31" s="707"/>
      <c r="FWZ31" s="707"/>
      <c r="FXA31" s="707"/>
      <c r="FXB31" s="707"/>
      <c r="FXC31" s="707"/>
      <c r="FXD31" s="707"/>
      <c r="FXE31" s="707"/>
      <c r="FXF31" s="707"/>
      <c r="FXG31" s="707"/>
      <c r="FXH31" s="707"/>
      <c r="FXI31" s="707"/>
      <c r="FXJ31" s="707"/>
      <c r="FXK31" s="707"/>
      <c r="FXL31" s="707"/>
      <c r="FXM31" s="707"/>
      <c r="FXN31" s="707"/>
      <c r="FXO31" s="707"/>
      <c r="FXP31" s="707"/>
      <c r="FXQ31" s="707"/>
      <c r="FXR31" s="707"/>
      <c r="FXS31" s="707"/>
      <c r="FXT31" s="707"/>
      <c r="FXU31" s="707"/>
      <c r="FXV31" s="707"/>
      <c r="FXW31" s="707"/>
      <c r="FXX31" s="707"/>
      <c r="FXY31" s="707"/>
      <c r="FXZ31" s="707"/>
      <c r="FYA31" s="707"/>
      <c r="FYB31" s="707"/>
      <c r="FYC31" s="707"/>
      <c r="FYD31" s="707"/>
      <c r="FYE31" s="707"/>
      <c r="FYF31" s="707"/>
      <c r="FYG31" s="707"/>
      <c r="FYH31" s="707"/>
      <c r="FYI31" s="707"/>
      <c r="FYJ31" s="707"/>
      <c r="FYK31" s="707"/>
      <c r="FYL31" s="707"/>
      <c r="FYM31" s="707"/>
      <c r="FYN31" s="707"/>
      <c r="FYO31" s="707"/>
      <c r="FYP31" s="707"/>
      <c r="FYQ31" s="707"/>
      <c r="FYR31" s="707"/>
      <c r="FYS31" s="707"/>
      <c r="FYT31" s="707"/>
      <c r="FYU31" s="707"/>
      <c r="FYV31" s="707"/>
      <c r="FYW31" s="707"/>
      <c r="FYX31" s="707"/>
      <c r="FYY31" s="707"/>
      <c r="FYZ31" s="707"/>
      <c r="FZA31" s="707"/>
      <c r="FZB31" s="707"/>
      <c r="FZC31" s="707"/>
      <c r="FZD31" s="707"/>
      <c r="FZE31" s="707"/>
      <c r="FZF31" s="707"/>
      <c r="FZG31" s="707"/>
      <c r="FZH31" s="707"/>
      <c r="FZI31" s="707"/>
      <c r="FZJ31" s="707"/>
      <c r="FZK31" s="707"/>
      <c r="FZL31" s="707"/>
      <c r="FZM31" s="707"/>
      <c r="FZN31" s="707"/>
      <c r="FZO31" s="707"/>
      <c r="FZP31" s="707"/>
      <c r="FZQ31" s="707"/>
      <c r="FZR31" s="707"/>
      <c r="FZS31" s="707"/>
      <c r="FZT31" s="707"/>
      <c r="FZU31" s="707"/>
      <c r="FZV31" s="707"/>
      <c r="FZW31" s="707"/>
      <c r="FZX31" s="707"/>
      <c r="FZY31" s="707"/>
      <c r="FZZ31" s="707"/>
      <c r="GAA31" s="707"/>
      <c r="GAB31" s="707"/>
      <c r="GAC31" s="707"/>
      <c r="GAD31" s="707"/>
      <c r="GAE31" s="707"/>
      <c r="GAF31" s="707"/>
      <c r="GAG31" s="707"/>
      <c r="GAH31" s="707"/>
      <c r="GAI31" s="707"/>
      <c r="GAJ31" s="707"/>
      <c r="GAK31" s="707"/>
      <c r="GAL31" s="707"/>
      <c r="GAM31" s="707"/>
      <c r="GAN31" s="707"/>
      <c r="GAO31" s="707"/>
      <c r="GAP31" s="707"/>
      <c r="GAQ31" s="707"/>
      <c r="GAR31" s="707"/>
      <c r="GAS31" s="707"/>
      <c r="GAT31" s="707"/>
      <c r="GAU31" s="707"/>
      <c r="GAV31" s="707"/>
      <c r="GAW31" s="707"/>
      <c r="GAX31" s="707"/>
      <c r="GAY31" s="707"/>
      <c r="GAZ31" s="707"/>
      <c r="GBA31" s="707"/>
      <c r="GBB31" s="707"/>
      <c r="GBC31" s="707"/>
      <c r="GBD31" s="707"/>
      <c r="GBE31" s="707"/>
      <c r="GBF31" s="707"/>
      <c r="GBG31" s="707"/>
      <c r="GBH31" s="707"/>
      <c r="GBI31" s="707"/>
      <c r="GBJ31" s="707"/>
      <c r="GBK31" s="707"/>
      <c r="GBL31" s="707"/>
      <c r="GBM31" s="707"/>
      <c r="GBN31" s="707"/>
      <c r="GBO31" s="707"/>
      <c r="GBP31" s="707"/>
      <c r="GBQ31" s="707"/>
      <c r="GBR31" s="707"/>
      <c r="GBS31" s="707"/>
      <c r="GBT31" s="707"/>
      <c r="GBU31" s="707"/>
      <c r="GBV31" s="707"/>
      <c r="GBW31" s="707"/>
      <c r="GBX31" s="707"/>
      <c r="GBY31" s="707"/>
      <c r="GBZ31" s="707"/>
      <c r="GCA31" s="707"/>
      <c r="GCB31" s="707"/>
      <c r="GCC31" s="707"/>
      <c r="GCD31" s="707"/>
      <c r="GCE31" s="707"/>
      <c r="GCF31" s="707"/>
      <c r="GCG31" s="707"/>
      <c r="GCH31" s="707"/>
      <c r="GCI31" s="707"/>
      <c r="GCJ31" s="707"/>
      <c r="GCK31" s="707"/>
      <c r="GCL31" s="707"/>
      <c r="GCM31" s="707"/>
      <c r="GCN31" s="707"/>
      <c r="GCO31" s="707"/>
      <c r="GCP31" s="707"/>
      <c r="GCQ31" s="707"/>
      <c r="GCR31" s="707"/>
      <c r="GCS31" s="707"/>
      <c r="GCT31" s="707"/>
      <c r="GCU31" s="707"/>
      <c r="GCV31" s="707"/>
      <c r="GCW31" s="707"/>
      <c r="GCX31" s="707"/>
      <c r="GCY31" s="707"/>
      <c r="GCZ31" s="707"/>
      <c r="GDA31" s="707"/>
      <c r="GDB31" s="707"/>
      <c r="GDC31" s="707"/>
      <c r="GDD31" s="707"/>
      <c r="GDE31" s="707"/>
      <c r="GDF31" s="707"/>
      <c r="GDG31" s="707"/>
      <c r="GDH31" s="707"/>
      <c r="GDI31" s="707"/>
      <c r="GDJ31" s="707"/>
      <c r="GDK31" s="707"/>
      <c r="GDL31" s="707"/>
      <c r="GDM31" s="707"/>
      <c r="GDN31" s="707"/>
      <c r="GDO31" s="707"/>
      <c r="GDP31" s="707"/>
      <c r="GDQ31" s="707"/>
      <c r="GDR31" s="707"/>
      <c r="GDS31" s="707"/>
      <c r="GDT31" s="707"/>
      <c r="GDU31" s="707"/>
      <c r="GDV31" s="707"/>
      <c r="GDW31" s="707"/>
      <c r="GDX31" s="707"/>
      <c r="GDY31" s="707"/>
      <c r="GDZ31" s="707"/>
      <c r="GEA31" s="707"/>
      <c r="GEB31" s="707"/>
      <c r="GEC31" s="707"/>
      <c r="GED31" s="707"/>
      <c r="GEE31" s="707"/>
      <c r="GEF31" s="707"/>
      <c r="GEG31" s="707"/>
      <c r="GEH31" s="707"/>
      <c r="GEI31" s="707"/>
      <c r="GEJ31" s="707"/>
      <c r="GEK31" s="707"/>
      <c r="GEL31" s="707"/>
      <c r="GEM31" s="707"/>
      <c r="GEN31" s="707"/>
      <c r="GEO31" s="707"/>
      <c r="GEP31" s="707"/>
      <c r="GEQ31" s="707"/>
      <c r="GER31" s="707"/>
      <c r="GES31" s="707"/>
      <c r="GET31" s="707"/>
      <c r="GEU31" s="707"/>
      <c r="GEV31" s="707"/>
      <c r="GEW31" s="707"/>
      <c r="GEX31" s="707"/>
      <c r="GEY31" s="707"/>
      <c r="GEZ31" s="707"/>
      <c r="GFA31" s="707"/>
      <c r="GFB31" s="707"/>
      <c r="GFC31" s="707"/>
      <c r="GFD31" s="707"/>
      <c r="GFE31" s="707"/>
      <c r="GFF31" s="707"/>
      <c r="GFG31" s="707"/>
      <c r="GFH31" s="707"/>
      <c r="GFI31" s="707"/>
      <c r="GFJ31" s="707"/>
      <c r="GFK31" s="707"/>
      <c r="GFL31" s="707"/>
      <c r="GFM31" s="707"/>
      <c r="GFN31" s="707"/>
      <c r="GFO31" s="707"/>
      <c r="GFP31" s="707"/>
      <c r="GFQ31" s="707"/>
      <c r="GFR31" s="707"/>
      <c r="GFS31" s="707"/>
      <c r="GFT31" s="707"/>
      <c r="GFU31" s="707"/>
      <c r="GFV31" s="707"/>
      <c r="GFW31" s="707"/>
      <c r="GFX31" s="707"/>
      <c r="GFY31" s="707"/>
      <c r="GFZ31" s="707"/>
      <c r="GGA31" s="707"/>
      <c r="GGB31" s="707"/>
      <c r="GGC31" s="707"/>
      <c r="GGD31" s="707"/>
      <c r="GGE31" s="707"/>
      <c r="GGF31" s="707"/>
      <c r="GGG31" s="707"/>
      <c r="GGH31" s="707"/>
      <c r="GGI31" s="707"/>
      <c r="GGJ31" s="707"/>
      <c r="GGK31" s="707"/>
      <c r="GGL31" s="707"/>
      <c r="GGM31" s="707"/>
      <c r="GGN31" s="707"/>
      <c r="GGO31" s="707"/>
      <c r="GGP31" s="707"/>
      <c r="GGQ31" s="707"/>
      <c r="GGR31" s="707"/>
      <c r="GGS31" s="707"/>
      <c r="GGT31" s="707"/>
      <c r="GGU31" s="707"/>
      <c r="GGV31" s="707"/>
      <c r="GGW31" s="707"/>
      <c r="GGX31" s="707"/>
      <c r="GGY31" s="707"/>
      <c r="GGZ31" s="707"/>
      <c r="GHA31" s="707"/>
      <c r="GHB31" s="707"/>
      <c r="GHC31" s="707"/>
      <c r="GHD31" s="707"/>
      <c r="GHE31" s="707"/>
      <c r="GHF31" s="707"/>
      <c r="GHG31" s="707"/>
      <c r="GHH31" s="707"/>
      <c r="GHI31" s="707"/>
      <c r="GHJ31" s="707"/>
      <c r="GHK31" s="707"/>
      <c r="GHL31" s="707"/>
      <c r="GHM31" s="707"/>
      <c r="GHN31" s="707"/>
      <c r="GHO31" s="707"/>
      <c r="GHP31" s="707"/>
      <c r="GHQ31" s="707"/>
      <c r="GHR31" s="707"/>
      <c r="GHS31" s="707"/>
      <c r="GHT31" s="707"/>
      <c r="GHU31" s="707"/>
      <c r="GHV31" s="707"/>
      <c r="GHW31" s="707"/>
      <c r="GHX31" s="707"/>
      <c r="GHY31" s="707"/>
      <c r="GHZ31" s="707"/>
      <c r="GIA31" s="707"/>
      <c r="GIB31" s="707"/>
      <c r="GIC31" s="707"/>
      <c r="GID31" s="707"/>
      <c r="GIE31" s="707"/>
      <c r="GIF31" s="707"/>
      <c r="GIG31" s="707"/>
      <c r="GIH31" s="707"/>
      <c r="GII31" s="707"/>
      <c r="GIJ31" s="707"/>
      <c r="GIK31" s="707"/>
      <c r="GIL31" s="707"/>
      <c r="GIM31" s="707"/>
      <c r="GIN31" s="707"/>
      <c r="GIO31" s="707"/>
      <c r="GIP31" s="707"/>
      <c r="GIQ31" s="707"/>
      <c r="GIR31" s="707"/>
      <c r="GIS31" s="707"/>
      <c r="GIT31" s="707"/>
      <c r="GIU31" s="707"/>
      <c r="GIV31" s="707"/>
      <c r="GIW31" s="707"/>
      <c r="GIX31" s="707"/>
      <c r="GIY31" s="707"/>
      <c r="GIZ31" s="707"/>
      <c r="GJA31" s="707"/>
      <c r="GJB31" s="707"/>
      <c r="GJC31" s="707"/>
      <c r="GJD31" s="707"/>
      <c r="GJE31" s="707"/>
      <c r="GJF31" s="707"/>
      <c r="GJG31" s="707"/>
      <c r="GJH31" s="707"/>
      <c r="GJI31" s="707"/>
      <c r="GJJ31" s="707"/>
      <c r="GJK31" s="707"/>
      <c r="GJL31" s="707"/>
      <c r="GJM31" s="707"/>
      <c r="GJN31" s="707"/>
      <c r="GJO31" s="707"/>
      <c r="GJP31" s="707"/>
      <c r="GJQ31" s="707"/>
      <c r="GJR31" s="707"/>
      <c r="GJS31" s="707"/>
      <c r="GJT31" s="707"/>
      <c r="GJU31" s="707"/>
      <c r="GJV31" s="707"/>
      <c r="GJW31" s="707"/>
      <c r="GJX31" s="707"/>
      <c r="GJY31" s="707"/>
      <c r="GJZ31" s="707"/>
      <c r="GKA31" s="707"/>
      <c r="GKB31" s="707"/>
      <c r="GKC31" s="707"/>
      <c r="GKD31" s="707"/>
      <c r="GKE31" s="707"/>
      <c r="GKF31" s="707"/>
      <c r="GKG31" s="707"/>
      <c r="GKH31" s="707"/>
      <c r="GKI31" s="707"/>
      <c r="GKJ31" s="707"/>
      <c r="GKK31" s="707"/>
      <c r="GKL31" s="707"/>
      <c r="GKM31" s="707"/>
      <c r="GKN31" s="707"/>
      <c r="GKO31" s="707"/>
      <c r="GKP31" s="707"/>
      <c r="GKQ31" s="707"/>
      <c r="GKR31" s="707"/>
      <c r="GKS31" s="707"/>
      <c r="GKT31" s="707"/>
      <c r="GKU31" s="707"/>
      <c r="GKV31" s="707"/>
      <c r="GKW31" s="707"/>
      <c r="GKX31" s="707"/>
      <c r="GKY31" s="707"/>
      <c r="GKZ31" s="707"/>
      <c r="GLA31" s="707"/>
      <c r="GLB31" s="707"/>
      <c r="GLC31" s="707"/>
      <c r="GLD31" s="707"/>
      <c r="GLE31" s="707"/>
      <c r="GLF31" s="707"/>
      <c r="GLG31" s="707"/>
      <c r="GLH31" s="707"/>
      <c r="GLI31" s="707"/>
      <c r="GLJ31" s="707"/>
      <c r="GLK31" s="707"/>
      <c r="GLL31" s="707"/>
      <c r="GLM31" s="707"/>
      <c r="GLN31" s="707"/>
      <c r="GLO31" s="707"/>
      <c r="GLP31" s="707"/>
      <c r="GLQ31" s="707"/>
      <c r="GLR31" s="707"/>
      <c r="GLS31" s="707"/>
      <c r="GLT31" s="707"/>
      <c r="GLU31" s="707"/>
      <c r="GLV31" s="707"/>
      <c r="GLW31" s="707"/>
      <c r="GLX31" s="707"/>
      <c r="GLY31" s="707"/>
      <c r="GLZ31" s="707"/>
      <c r="GMA31" s="707"/>
      <c r="GMB31" s="707"/>
      <c r="GMC31" s="707"/>
      <c r="GMD31" s="707"/>
      <c r="GME31" s="707"/>
      <c r="GMF31" s="707"/>
      <c r="GMG31" s="707"/>
      <c r="GMH31" s="707"/>
      <c r="GMI31" s="707"/>
      <c r="GMJ31" s="707"/>
      <c r="GMK31" s="707"/>
      <c r="GML31" s="707"/>
      <c r="GMM31" s="707"/>
      <c r="GMN31" s="707"/>
      <c r="GMO31" s="707"/>
      <c r="GMP31" s="707"/>
      <c r="GMQ31" s="707"/>
      <c r="GMR31" s="707"/>
      <c r="GMS31" s="707"/>
      <c r="GMT31" s="707"/>
      <c r="GMU31" s="707"/>
      <c r="GMV31" s="707"/>
      <c r="GMW31" s="707"/>
      <c r="GMX31" s="707"/>
      <c r="GMY31" s="707"/>
      <c r="GMZ31" s="707"/>
      <c r="GNA31" s="707"/>
      <c r="GNB31" s="707"/>
      <c r="GNC31" s="707"/>
      <c r="GND31" s="707"/>
      <c r="GNE31" s="707"/>
      <c r="GNF31" s="707"/>
      <c r="GNG31" s="707"/>
      <c r="GNH31" s="707"/>
      <c r="GNI31" s="707"/>
      <c r="GNJ31" s="707"/>
      <c r="GNK31" s="707"/>
      <c r="GNL31" s="707"/>
      <c r="GNM31" s="707"/>
      <c r="GNN31" s="707"/>
      <c r="GNO31" s="707"/>
      <c r="GNP31" s="707"/>
      <c r="GNQ31" s="707"/>
      <c r="GNR31" s="707"/>
      <c r="GNS31" s="707"/>
      <c r="GNT31" s="707"/>
      <c r="GNU31" s="707"/>
      <c r="GNV31" s="707"/>
      <c r="GNW31" s="707"/>
      <c r="GNX31" s="707"/>
      <c r="GNY31" s="707"/>
      <c r="GNZ31" s="707"/>
      <c r="GOA31" s="707"/>
      <c r="GOB31" s="707"/>
      <c r="GOC31" s="707"/>
      <c r="GOD31" s="707"/>
      <c r="GOE31" s="707"/>
      <c r="GOF31" s="707"/>
      <c r="GOG31" s="707"/>
      <c r="GOH31" s="707"/>
      <c r="GOI31" s="707"/>
      <c r="GOJ31" s="707"/>
      <c r="GOK31" s="707"/>
      <c r="GOL31" s="707"/>
      <c r="GOM31" s="707"/>
      <c r="GON31" s="707"/>
      <c r="GOO31" s="707"/>
      <c r="GOP31" s="707"/>
      <c r="GOQ31" s="707"/>
      <c r="GOR31" s="707"/>
      <c r="GOS31" s="707"/>
      <c r="GOT31" s="707"/>
      <c r="GOU31" s="707"/>
      <c r="GOV31" s="707"/>
      <c r="GOW31" s="707"/>
      <c r="GOX31" s="707"/>
      <c r="GOY31" s="707"/>
      <c r="GOZ31" s="707"/>
      <c r="GPA31" s="707"/>
      <c r="GPB31" s="707"/>
      <c r="GPC31" s="707"/>
      <c r="GPD31" s="707"/>
      <c r="GPE31" s="707"/>
      <c r="GPF31" s="707"/>
      <c r="GPG31" s="707"/>
      <c r="GPH31" s="707"/>
      <c r="GPI31" s="707"/>
      <c r="GPJ31" s="707"/>
      <c r="GPK31" s="707"/>
      <c r="GPL31" s="707"/>
      <c r="GPM31" s="707"/>
      <c r="GPN31" s="707"/>
      <c r="GPO31" s="707"/>
      <c r="GPP31" s="707"/>
      <c r="GPQ31" s="707"/>
      <c r="GPR31" s="707"/>
      <c r="GPS31" s="707"/>
      <c r="GPT31" s="707"/>
      <c r="GPU31" s="707"/>
      <c r="GPV31" s="707"/>
      <c r="GPW31" s="707"/>
      <c r="GPX31" s="707"/>
      <c r="GPY31" s="707"/>
      <c r="GPZ31" s="707"/>
      <c r="GQA31" s="707"/>
      <c r="GQB31" s="707"/>
      <c r="GQC31" s="707"/>
      <c r="GQD31" s="707"/>
      <c r="GQE31" s="707"/>
      <c r="GQF31" s="707"/>
      <c r="GQG31" s="707"/>
      <c r="GQH31" s="707"/>
      <c r="GQI31" s="707"/>
      <c r="GQJ31" s="707"/>
      <c r="GQK31" s="707"/>
      <c r="GQL31" s="707"/>
      <c r="GQM31" s="707"/>
      <c r="GQN31" s="707"/>
      <c r="GQO31" s="707"/>
      <c r="GQP31" s="707"/>
      <c r="GQQ31" s="707"/>
      <c r="GQR31" s="707"/>
      <c r="GQS31" s="707"/>
      <c r="GQT31" s="707"/>
      <c r="GQU31" s="707"/>
      <c r="GQV31" s="707"/>
      <c r="GQW31" s="707"/>
      <c r="GQX31" s="707"/>
      <c r="GQY31" s="707"/>
      <c r="GQZ31" s="707"/>
      <c r="GRA31" s="707"/>
      <c r="GRB31" s="707"/>
      <c r="GRC31" s="707"/>
      <c r="GRD31" s="707"/>
      <c r="GRE31" s="707"/>
      <c r="GRF31" s="707"/>
      <c r="GRG31" s="707"/>
      <c r="GRH31" s="707"/>
      <c r="GRI31" s="707"/>
      <c r="GRJ31" s="707"/>
      <c r="GRK31" s="707"/>
      <c r="GRL31" s="707"/>
      <c r="GRM31" s="707"/>
      <c r="GRN31" s="707"/>
      <c r="GRO31" s="707"/>
      <c r="GRP31" s="707"/>
      <c r="GRQ31" s="707"/>
      <c r="GRR31" s="707"/>
      <c r="GRS31" s="707"/>
      <c r="GRT31" s="707"/>
      <c r="GRU31" s="707"/>
      <c r="GRV31" s="707"/>
      <c r="GRW31" s="707"/>
      <c r="GRX31" s="707"/>
      <c r="GRY31" s="707"/>
      <c r="GRZ31" s="707"/>
      <c r="GSA31" s="707"/>
      <c r="GSB31" s="707"/>
      <c r="GSC31" s="707"/>
      <c r="GSD31" s="707"/>
      <c r="GSE31" s="707"/>
      <c r="GSF31" s="707"/>
      <c r="GSG31" s="707"/>
      <c r="GSH31" s="707"/>
      <c r="GSI31" s="707"/>
      <c r="GSJ31" s="707"/>
      <c r="GSK31" s="707"/>
      <c r="GSL31" s="707"/>
      <c r="GSM31" s="707"/>
      <c r="GSN31" s="707"/>
      <c r="GSO31" s="707"/>
      <c r="GSP31" s="707"/>
      <c r="GSQ31" s="707"/>
      <c r="GSR31" s="707"/>
      <c r="GSS31" s="707"/>
      <c r="GST31" s="707"/>
      <c r="GSU31" s="707"/>
      <c r="GSV31" s="707"/>
      <c r="GSW31" s="707"/>
      <c r="GSX31" s="707"/>
      <c r="GSY31" s="707"/>
      <c r="GSZ31" s="707"/>
      <c r="GTA31" s="707"/>
      <c r="GTB31" s="707"/>
      <c r="GTC31" s="707"/>
      <c r="GTD31" s="707"/>
      <c r="GTE31" s="707"/>
      <c r="GTF31" s="707"/>
      <c r="GTG31" s="707"/>
      <c r="GTH31" s="707"/>
      <c r="GTI31" s="707"/>
      <c r="GTJ31" s="707"/>
      <c r="GTK31" s="707"/>
      <c r="GTL31" s="707"/>
      <c r="GTM31" s="707"/>
      <c r="GTN31" s="707"/>
      <c r="GTO31" s="707"/>
      <c r="GTP31" s="707"/>
      <c r="GTQ31" s="707"/>
      <c r="GTR31" s="707"/>
      <c r="GTS31" s="707"/>
      <c r="GTT31" s="707"/>
      <c r="GTU31" s="707"/>
      <c r="GTV31" s="707"/>
      <c r="GTW31" s="707"/>
      <c r="GTX31" s="707"/>
      <c r="GTY31" s="707"/>
      <c r="GTZ31" s="707"/>
      <c r="GUA31" s="707"/>
      <c r="GUB31" s="707"/>
      <c r="GUC31" s="707"/>
      <c r="GUD31" s="707"/>
      <c r="GUE31" s="707"/>
      <c r="GUF31" s="707"/>
      <c r="GUG31" s="707"/>
      <c r="GUH31" s="707"/>
      <c r="GUI31" s="707"/>
      <c r="GUJ31" s="707"/>
      <c r="GUK31" s="707"/>
      <c r="GUL31" s="707"/>
      <c r="GUM31" s="707"/>
      <c r="GUN31" s="707"/>
      <c r="GUO31" s="707"/>
      <c r="GUP31" s="707"/>
      <c r="GUQ31" s="707"/>
      <c r="GUR31" s="707"/>
      <c r="GUS31" s="707"/>
      <c r="GUT31" s="707"/>
      <c r="GUU31" s="707"/>
      <c r="GUV31" s="707"/>
      <c r="GUW31" s="707"/>
      <c r="GUX31" s="707"/>
      <c r="GUY31" s="707"/>
      <c r="GUZ31" s="707"/>
      <c r="GVA31" s="707"/>
      <c r="GVB31" s="707"/>
      <c r="GVC31" s="707"/>
      <c r="GVD31" s="707"/>
      <c r="GVE31" s="707"/>
      <c r="GVF31" s="707"/>
      <c r="GVG31" s="707"/>
      <c r="GVH31" s="707"/>
      <c r="GVI31" s="707"/>
      <c r="GVJ31" s="707"/>
      <c r="GVK31" s="707"/>
      <c r="GVL31" s="707"/>
      <c r="GVM31" s="707"/>
      <c r="GVN31" s="707"/>
      <c r="GVO31" s="707"/>
      <c r="GVP31" s="707"/>
      <c r="GVQ31" s="707"/>
      <c r="GVR31" s="707"/>
      <c r="GVS31" s="707"/>
      <c r="GVT31" s="707"/>
      <c r="GVU31" s="707"/>
      <c r="GVV31" s="707"/>
      <c r="GVW31" s="707"/>
      <c r="GVX31" s="707"/>
      <c r="GVY31" s="707"/>
      <c r="GVZ31" s="707"/>
      <c r="GWA31" s="707"/>
      <c r="GWB31" s="707"/>
      <c r="GWC31" s="707"/>
      <c r="GWD31" s="707"/>
      <c r="GWE31" s="707"/>
      <c r="GWF31" s="707"/>
      <c r="GWG31" s="707"/>
      <c r="GWH31" s="707"/>
      <c r="GWI31" s="707"/>
      <c r="GWJ31" s="707"/>
      <c r="GWK31" s="707"/>
      <c r="GWL31" s="707"/>
      <c r="GWM31" s="707"/>
      <c r="GWN31" s="707"/>
      <c r="GWO31" s="707"/>
      <c r="GWP31" s="707"/>
      <c r="GWQ31" s="707"/>
      <c r="GWR31" s="707"/>
      <c r="GWS31" s="707"/>
      <c r="GWT31" s="707"/>
      <c r="GWU31" s="707"/>
      <c r="GWV31" s="707"/>
      <c r="GWW31" s="707"/>
      <c r="GWX31" s="707"/>
      <c r="GWY31" s="707"/>
      <c r="GWZ31" s="707"/>
      <c r="GXA31" s="707"/>
      <c r="GXB31" s="707"/>
      <c r="GXC31" s="707"/>
      <c r="GXD31" s="707"/>
      <c r="GXE31" s="707"/>
      <c r="GXF31" s="707"/>
      <c r="GXG31" s="707"/>
      <c r="GXH31" s="707"/>
      <c r="GXI31" s="707"/>
      <c r="GXJ31" s="707"/>
      <c r="GXK31" s="707"/>
      <c r="GXL31" s="707"/>
      <c r="GXM31" s="707"/>
      <c r="GXN31" s="707"/>
      <c r="GXO31" s="707"/>
      <c r="GXP31" s="707"/>
      <c r="GXQ31" s="707"/>
      <c r="GXR31" s="707"/>
      <c r="GXS31" s="707"/>
      <c r="GXT31" s="707"/>
      <c r="GXU31" s="707"/>
      <c r="GXV31" s="707"/>
      <c r="GXW31" s="707"/>
      <c r="GXX31" s="707"/>
      <c r="GXY31" s="707"/>
      <c r="GXZ31" s="707"/>
      <c r="GYA31" s="707"/>
      <c r="GYB31" s="707"/>
      <c r="GYC31" s="707"/>
      <c r="GYD31" s="707"/>
      <c r="GYE31" s="707"/>
      <c r="GYF31" s="707"/>
      <c r="GYG31" s="707"/>
      <c r="GYH31" s="707"/>
      <c r="GYI31" s="707"/>
      <c r="GYJ31" s="707"/>
      <c r="GYK31" s="707"/>
      <c r="GYL31" s="707"/>
      <c r="GYM31" s="707"/>
      <c r="GYN31" s="707"/>
      <c r="GYO31" s="707"/>
      <c r="GYP31" s="707"/>
      <c r="GYQ31" s="707"/>
      <c r="GYR31" s="707"/>
      <c r="GYS31" s="707"/>
      <c r="GYT31" s="707"/>
      <c r="GYU31" s="707"/>
      <c r="GYV31" s="707"/>
      <c r="GYW31" s="707"/>
      <c r="GYX31" s="707"/>
      <c r="GYY31" s="707"/>
      <c r="GYZ31" s="707"/>
      <c r="GZA31" s="707"/>
      <c r="GZB31" s="707"/>
      <c r="GZC31" s="707"/>
      <c r="GZD31" s="707"/>
      <c r="GZE31" s="707"/>
      <c r="GZF31" s="707"/>
      <c r="GZG31" s="707"/>
      <c r="GZH31" s="707"/>
      <c r="GZI31" s="707"/>
      <c r="GZJ31" s="707"/>
      <c r="GZK31" s="707"/>
      <c r="GZL31" s="707"/>
      <c r="GZM31" s="707"/>
      <c r="GZN31" s="707"/>
      <c r="GZO31" s="707"/>
      <c r="GZP31" s="707"/>
      <c r="GZQ31" s="707"/>
      <c r="GZR31" s="707"/>
      <c r="GZS31" s="707"/>
      <c r="GZT31" s="707"/>
      <c r="GZU31" s="707"/>
      <c r="GZV31" s="707"/>
      <c r="GZW31" s="707"/>
      <c r="GZX31" s="707"/>
      <c r="GZY31" s="707"/>
      <c r="GZZ31" s="707"/>
      <c r="HAA31" s="707"/>
      <c r="HAB31" s="707"/>
      <c r="HAC31" s="707"/>
      <c r="HAD31" s="707"/>
      <c r="HAE31" s="707"/>
      <c r="HAF31" s="707"/>
      <c r="HAG31" s="707"/>
      <c r="HAH31" s="707"/>
      <c r="HAI31" s="707"/>
      <c r="HAJ31" s="707"/>
      <c r="HAK31" s="707"/>
      <c r="HAL31" s="707"/>
      <c r="HAM31" s="707"/>
      <c r="HAN31" s="707"/>
      <c r="HAO31" s="707"/>
      <c r="HAP31" s="707"/>
      <c r="HAQ31" s="707"/>
      <c r="HAR31" s="707"/>
      <c r="HAS31" s="707"/>
      <c r="HAT31" s="707"/>
      <c r="HAU31" s="707"/>
      <c r="HAV31" s="707"/>
      <c r="HAW31" s="707"/>
      <c r="HAX31" s="707"/>
      <c r="HAY31" s="707"/>
      <c r="HAZ31" s="707"/>
      <c r="HBA31" s="707"/>
      <c r="HBB31" s="707"/>
      <c r="HBC31" s="707"/>
      <c r="HBD31" s="707"/>
      <c r="HBE31" s="707"/>
      <c r="HBF31" s="707"/>
      <c r="HBG31" s="707"/>
      <c r="HBH31" s="707"/>
      <c r="HBI31" s="707"/>
      <c r="HBJ31" s="707"/>
      <c r="HBK31" s="707"/>
      <c r="HBL31" s="707"/>
      <c r="HBM31" s="707"/>
      <c r="HBN31" s="707"/>
      <c r="HBO31" s="707"/>
      <c r="HBP31" s="707"/>
      <c r="HBQ31" s="707"/>
      <c r="HBR31" s="707"/>
      <c r="HBS31" s="707"/>
      <c r="HBT31" s="707"/>
      <c r="HBU31" s="707"/>
      <c r="HBV31" s="707"/>
      <c r="HBW31" s="707"/>
      <c r="HBX31" s="707"/>
      <c r="HBY31" s="707"/>
      <c r="HBZ31" s="707"/>
      <c r="HCA31" s="707"/>
      <c r="HCB31" s="707"/>
      <c r="HCC31" s="707"/>
      <c r="HCD31" s="707"/>
      <c r="HCE31" s="707"/>
      <c r="HCF31" s="707"/>
      <c r="HCG31" s="707"/>
      <c r="HCH31" s="707"/>
      <c r="HCI31" s="707"/>
      <c r="HCJ31" s="707"/>
      <c r="HCK31" s="707"/>
      <c r="HCL31" s="707"/>
      <c r="HCM31" s="707"/>
      <c r="HCN31" s="707"/>
      <c r="HCO31" s="707"/>
      <c r="HCP31" s="707"/>
      <c r="HCQ31" s="707"/>
      <c r="HCR31" s="707"/>
      <c r="HCS31" s="707"/>
      <c r="HCT31" s="707"/>
      <c r="HCU31" s="707"/>
      <c r="HCV31" s="707"/>
      <c r="HCW31" s="707"/>
      <c r="HCX31" s="707"/>
      <c r="HCY31" s="707"/>
      <c r="HCZ31" s="707"/>
      <c r="HDA31" s="707"/>
      <c r="HDB31" s="707"/>
      <c r="HDC31" s="707"/>
      <c r="HDD31" s="707"/>
      <c r="HDE31" s="707"/>
      <c r="HDF31" s="707"/>
      <c r="HDG31" s="707"/>
      <c r="HDH31" s="707"/>
      <c r="HDI31" s="707"/>
      <c r="HDJ31" s="707"/>
      <c r="HDK31" s="707"/>
      <c r="HDL31" s="707"/>
      <c r="HDM31" s="707"/>
      <c r="HDN31" s="707"/>
      <c r="HDO31" s="707"/>
      <c r="HDP31" s="707"/>
      <c r="HDQ31" s="707"/>
      <c r="HDR31" s="707"/>
      <c r="HDS31" s="707"/>
      <c r="HDT31" s="707"/>
      <c r="HDU31" s="707"/>
      <c r="HDV31" s="707"/>
      <c r="HDW31" s="707"/>
      <c r="HDX31" s="707"/>
      <c r="HDY31" s="707"/>
      <c r="HDZ31" s="707"/>
      <c r="HEA31" s="707"/>
      <c r="HEB31" s="707"/>
      <c r="HEC31" s="707"/>
      <c r="HED31" s="707"/>
      <c r="HEE31" s="707"/>
      <c r="HEF31" s="707"/>
      <c r="HEG31" s="707"/>
      <c r="HEH31" s="707"/>
      <c r="HEI31" s="707"/>
      <c r="HEJ31" s="707"/>
      <c r="HEK31" s="707"/>
      <c r="HEL31" s="707"/>
      <c r="HEM31" s="707"/>
      <c r="HEN31" s="707"/>
      <c r="HEO31" s="707"/>
      <c r="HEP31" s="707"/>
      <c r="HEQ31" s="707"/>
      <c r="HER31" s="707"/>
      <c r="HES31" s="707"/>
      <c r="HET31" s="707"/>
      <c r="HEU31" s="707"/>
      <c r="HEV31" s="707"/>
      <c r="HEW31" s="707"/>
      <c r="HEX31" s="707"/>
      <c r="HEY31" s="707"/>
      <c r="HEZ31" s="707"/>
      <c r="HFA31" s="707"/>
      <c r="HFB31" s="707"/>
      <c r="HFC31" s="707"/>
      <c r="HFD31" s="707"/>
      <c r="HFE31" s="707"/>
      <c r="HFF31" s="707"/>
      <c r="HFG31" s="707"/>
      <c r="HFH31" s="707"/>
      <c r="HFI31" s="707"/>
      <c r="HFJ31" s="707"/>
      <c r="HFK31" s="707"/>
      <c r="HFL31" s="707"/>
      <c r="HFM31" s="707"/>
      <c r="HFN31" s="707"/>
      <c r="HFO31" s="707"/>
      <c r="HFP31" s="707"/>
      <c r="HFQ31" s="707"/>
      <c r="HFR31" s="707"/>
      <c r="HFS31" s="707"/>
      <c r="HFT31" s="707"/>
      <c r="HFU31" s="707"/>
      <c r="HFV31" s="707"/>
      <c r="HFW31" s="707"/>
      <c r="HFX31" s="707"/>
      <c r="HFY31" s="707"/>
      <c r="HFZ31" s="707"/>
      <c r="HGA31" s="707"/>
      <c r="HGB31" s="707"/>
      <c r="HGC31" s="707"/>
      <c r="HGD31" s="707"/>
      <c r="HGE31" s="707"/>
      <c r="HGF31" s="707"/>
      <c r="HGG31" s="707"/>
      <c r="HGH31" s="707"/>
      <c r="HGI31" s="707"/>
      <c r="HGJ31" s="707"/>
      <c r="HGK31" s="707"/>
      <c r="HGL31" s="707"/>
      <c r="HGM31" s="707"/>
      <c r="HGN31" s="707"/>
      <c r="HGO31" s="707"/>
      <c r="HGP31" s="707"/>
      <c r="HGQ31" s="707"/>
      <c r="HGR31" s="707"/>
      <c r="HGS31" s="707"/>
      <c r="HGT31" s="707"/>
      <c r="HGU31" s="707"/>
      <c r="HGV31" s="707"/>
      <c r="HGW31" s="707"/>
      <c r="HGX31" s="707"/>
      <c r="HGY31" s="707"/>
      <c r="HGZ31" s="707"/>
      <c r="HHA31" s="707"/>
      <c r="HHB31" s="707"/>
      <c r="HHC31" s="707"/>
      <c r="HHD31" s="707"/>
      <c r="HHE31" s="707"/>
      <c r="HHF31" s="707"/>
      <c r="HHG31" s="707"/>
      <c r="HHH31" s="707"/>
      <c r="HHI31" s="707"/>
      <c r="HHJ31" s="707"/>
      <c r="HHK31" s="707"/>
      <c r="HHL31" s="707"/>
      <c r="HHM31" s="707"/>
      <c r="HHN31" s="707"/>
      <c r="HHO31" s="707"/>
      <c r="HHP31" s="707"/>
      <c r="HHQ31" s="707"/>
      <c r="HHR31" s="707"/>
      <c r="HHS31" s="707"/>
      <c r="HHT31" s="707"/>
      <c r="HHU31" s="707"/>
      <c r="HHV31" s="707"/>
      <c r="HHW31" s="707"/>
      <c r="HHX31" s="707"/>
      <c r="HHY31" s="707"/>
      <c r="HHZ31" s="707"/>
      <c r="HIA31" s="707"/>
      <c r="HIB31" s="707"/>
      <c r="HIC31" s="707"/>
      <c r="HID31" s="707"/>
      <c r="HIE31" s="707"/>
      <c r="HIF31" s="707"/>
      <c r="HIG31" s="707"/>
      <c r="HIH31" s="707"/>
      <c r="HII31" s="707"/>
      <c r="HIJ31" s="707"/>
      <c r="HIK31" s="707"/>
      <c r="HIL31" s="707"/>
      <c r="HIM31" s="707"/>
      <c r="HIN31" s="707"/>
      <c r="HIO31" s="707"/>
      <c r="HIP31" s="707"/>
      <c r="HIQ31" s="707"/>
      <c r="HIR31" s="707"/>
      <c r="HIS31" s="707"/>
      <c r="HIT31" s="707"/>
      <c r="HIU31" s="707"/>
      <c r="HIV31" s="707"/>
      <c r="HIW31" s="707"/>
      <c r="HIX31" s="707"/>
      <c r="HIY31" s="707"/>
      <c r="HIZ31" s="707"/>
      <c r="HJA31" s="707"/>
      <c r="HJB31" s="707"/>
      <c r="HJC31" s="707"/>
      <c r="HJD31" s="707"/>
      <c r="HJE31" s="707"/>
      <c r="HJF31" s="707"/>
      <c r="HJG31" s="707"/>
      <c r="HJH31" s="707"/>
      <c r="HJI31" s="707"/>
      <c r="HJJ31" s="707"/>
      <c r="HJK31" s="707"/>
      <c r="HJL31" s="707"/>
      <c r="HJM31" s="707"/>
      <c r="HJN31" s="707"/>
      <c r="HJO31" s="707"/>
      <c r="HJP31" s="707"/>
      <c r="HJQ31" s="707"/>
      <c r="HJR31" s="707"/>
      <c r="HJS31" s="707"/>
      <c r="HJT31" s="707"/>
      <c r="HJU31" s="707"/>
      <c r="HJV31" s="707"/>
      <c r="HJW31" s="707"/>
      <c r="HJX31" s="707"/>
      <c r="HJY31" s="707"/>
      <c r="HJZ31" s="707"/>
      <c r="HKA31" s="707"/>
      <c r="HKB31" s="707"/>
      <c r="HKC31" s="707"/>
      <c r="HKD31" s="707"/>
      <c r="HKE31" s="707"/>
      <c r="HKF31" s="707"/>
      <c r="HKG31" s="707"/>
      <c r="HKH31" s="707"/>
      <c r="HKI31" s="707"/>
      <c r="HKJ31" s="707"/>
      <c r="HKK31" s="707"/>
      <c r="HKL31" s="707"/>
      <c r="HKM31" s="707"/>
      <c r="HKN31" s="707"/>
      <c r="HKO31" s="707"/>
      <c r="HKP31" s="707"/>
      <c r="HKQ31" s="707"/>
      <c r="HKR31" s="707"/>
      <c r="HKS31" s="707"/>
      <c r="HKT31" s="707"/>
      <c r="HKU31" s="707"/>
      <c r="HKV31" s="707"/>
      <c r="HKW31" s="707"/>
      <c r="HKX31" s="707"/>
      <c r="HKY31" s="707"/>
      <c r="HKZ31" s="707"/>
      <c r="HLA31" s="707"/>
      <c r="HLB31" s="707"/>
      <c r="HLC31" s="707"/>
      <c r="HLD31" s="707"/>
      <c r="HLE31" s="707"/>
      <c r="HLF31" s="707"/>
      <c r="HLG31" s="707"/>
      <c r="HLH31" s="707"/>
      <c r="HLI31" s="707"/>
      <c r="HLJ31" s="707"/>
      <c r="HLK31" s="707"/>
      <c r="HLL31" s="707"/>
      <c r="HLM31" s="707"/>
      <c r="HLN31" s="707"/>
      <c r="HLO31" s="707"/>
      <c r="HLP31" s="707"/>
      <c r="HLQ31" s="707"/>
      <c r="HLR31" s="707"/>
      <c r="HLS31" s="707"/>
      <c r="HLT31" s="707"/>
      <c r="HLU31" s="707"/>
      <c r="HLV31" s="707"/>
      <c r="HLW31" s="707"/>
      <c r="HLX31" s="707"/>
      <c r="HLY31" s="707"/>
      <c r="HLZ31" s="707"/>
      <c r="HMA31" s="707"/>
      <c r="HMB31" s="707"/>
      <c r="HMC31" s="707"/>
      <c r="HMD31" s="707"/>
      <c r="HME31" s="707"/>
      <c r="HMF31" s="707"/>
      <c r="HMG31" s="707"/>
      <c r="HMH31" s="707"/>
      <c r="HMI31" s="707"/>
      <c r="HMJ31" s="707"/>
      <c r="HMK31" s="707"/>
      <c r="HML31" s="707"/>
      <c r="HMM31" s="707"/>
      <c r="HMN31" s="707"/>
      <c r="HMO31" s="707"/>
      <c r="HMP31" s="707"/>
      <c r="HMQ31" s="707"/>
      <c r="HMR31" s="707"/>
      <c r="HMS31" s="707"/>
      <c r="HMT31" s="707"/>
      <c r="HMU31" s="707"/>
      <c r="HMV31" s="707"/>
      <c r="HMW31" s="707"/>
      <c r="HMX31" s="707"/>
      <c r="HMY31" s="707"/>
      <c r="HMZ31" s="707"/>
      <c r="HNA31" s="707"/>
      <c r="HNB31" s="707"/>
      <c r="HNC31" s="707"/>
      <c r="HND31" s="707"/>
      <c r="HNE31" s="707"/>
      <c r="HNF31" s="707"/>
      <c r="HNG31" s="707"/>
      <c r="HNH31" s="707"/>
      <c r="HNI31" s="707"/>
      <c r="HNJ31" s="707"/>
      <c r="HNK31" s="707"/>
      <c r="HNL31" s="707"/>
      <c r="HNM31" s="707"/>
      <c r="HNN31" s="707"/>
      <c r="HNO31" s="707"/>
      <c r="HNP31" s="707"/>
      <c r="HNQ31" s="707"/>
      <c r="HNR31" s="707"/>
      <c r="HNS31" s="707"/>
      <c r="HNT31" s="707"/>
      <c r="HNU31" s="707"/>
      <c r="HNV31" s="707"/>
      <c r="HNW31" s="707"/>
      <c r="HNX31" s="707"/>
      <c r="HNY31" s="707"/>
      <c r="HNZ31" s="707"/>
      <c r="HOA31" s="707"/>
      <c r="HOB31" s="707"/>
      <c r="HOC31" s="707"/>
      <c r="HOD31" s="707"/>
      <c r="HOE31" s="707"/>
      <c r="HOF31" s="707"/>
      <c r="HOG31" s="707"/>
      <c r="HOH31" s="707"/>
      <c r="HOI31" s="707"/>
      <c r="HOJ31" s="707"/>
      <c r="HOK31" s="707"/>
      <c r="HOL31" s="707"/>
      <c r="HOM31" s="707"/>
      <c r="HON31" s="707"/>
      <c r="HOO31" s="707"/>
      <c r="HOP31" s="707"/>
      <c r="HOQ31" s="707"/>
      <c r="HOR31" s="707"/>
      <c r="HOS31" s="707"/>
      <c r="HOT31" s="707"/>
      <c r="HOU31" s="707"/>
      <c r="HOV31" s="707"/>
      <c r="HOW31" s="707"/>
      <c r="HOX31" s="707"/>
      <c r="HOY31" s="707"/>
      <c r="HOZ31" s="707"/>
      <c r="HPA31" s="707"/>
      <c r="HPB31" s="707"/>
      <c r="HPC31" s="707"/>
      <c r="HPD31" s="707"/>
      <c r="HPE31" s="707"/>
      <c r="HPF31" s="707"/>
      <c r="HPG31" s="707"/>
      <c r="HPH31" s="707"/>
      <c r="HPI31" s="707"/>
      <c r="HPJ31" s="707"/>
      <c r="HPK31" s="707"/>
      <c r="HPL31" s="707"/>
      <c r="HPM31" s="707"/>
      <c r="HPN31" s="707"/>
      <c r="HPO31" s="707"/>
      <c r="HPP31" s="707"/>
      <c r="HPQ31" s="707"/>
      <c r="HPR31" s="707"/>
      <c r="HPS31" s="707"/>
      <c r="HPT31" s="707"/>
      <c r="HPU31" s="707"/>
      <c r="HPV31" s="707"/>
      <c r="HPW31" s="707"/>
      <c r="HPX31" s="707"/>
      <c r="HPY31" s="707"/>
      <c r="HPZ31" s="707"/>
      <c r="HQA31" s="707"/>
      <c r="HQB31" s="707"/>
      <c r="HQC31" s="707"/>
      <c r="HQD31" s="707"/>
      <c r="HQE31" s="707"/>
      <c r="HQF31" s="707"/>
      <c r="HQG31" s="707"/>
      <c r="HQH31" s="707"/>
      <c r="HQI31" s="707"/>
      <c r="HQJ31" s="707"/>
      <c r="HQK31" s="707"/>
      <c r="HQL31" s="707"/>
      <c r="HQM31" s="707"/>
      <c r="HQN31" s="707"/>
      <c r="HQO31" s="707"/>
      <c r="HQP31" s="707"/>
      <c r="HQQ31" s="707"/>
      <c r="HQR31" s="707"/>
      <c r="HQS31" s="707"/>
      <c r="HQT31" s="707"/>
      <c r="HQU31" s="707"/>
      <c r="HQV31" s="707"/>
      <c r="HQW31" s="707"/>
      <c r="HQX31" s="707"/>
      <c r="HQY31" s="707"/>
      <c r="HQZ31" s="707"/>
      <c r="HRA31" s="707"/>
      <c r="HRB31" s="707"/>
      <c r="HRC31" s="707"/>
      <c r="HRD31" s="707"/>
      <c r="HRE31" s="707"/>
      <c r="HRF31" s="707"/>
      <c r="HRG31" s="707"/>
      <c r="HRH31" s="707"/>
      <c r="HRI31" s="707"/>
      <c r="HRJ31" s="707"/>
      <c r="HRK31" s="707"/>
      <c r="HRL31" s="707"/>
      <c r="HRM31" s="707"/>
      <c r="HRN31" s="707"/>
      <c r="HRO31" s="707"/>
      <c r="HRP31" s="707"/>
      <c r="HRQ31" s="707"/>
      <c r="HRR31" s="707"/>
      <c r="HRS31" s="707"/>
      <c r="HRT31" s="707"/>
      <c r="HRU31" s="707"/>
      <c r="HRV31" s="707"/>
      <c r="HRW31" s="707"/>
      <c r="HRX31" s="707"/>
      <c r="HRY31" s="707"/>
      <c r="HRZ31" s="707"/>
      <c r="HSA31" s="707"/>
      <c r="HSB31" s="707"/>
      <c r="HSC31" s="707"/>
      <c r="HSD31" s="707"/>
      <c r="HSE31" s="707"/>
      <c r="HSF31" s="707"/>
      <c r="HSG31" s="707"/>
      <c r="HSH31" s="707"/>
      <c r="HSI31" s="707"/>
      <c r="HSJ31" s="707"/>
      <c r="HSK31" s="707"/>
      <c r="HSL31" s="707"/>
      <c r="HSM31" s="707"/>
      <c r="HSN31" s="707"/>
      <c r="HSO31" s="707"/>
      <c r="HSP31" s="707"/>
      <c r="HSQ31" s="707"/>
      <c r="HSR31" s="707"/>
      <c r="HSS31" s="707"/>
      <c r="HST31" s="707"/>
      <c r="HSU31" s="707"/>
      <c r="HSV31" s="707"/>
      <c r="HSW31" s="707"/>
      <c r="HSX31" s="707"/>
      <c r="HSY31" s="707"/>
      <c r="HSZ31" s="707"/>
      <c r="HTA31" s="707"/>
      <c r="HTB31" s="707"/>
      <c r="HTC31" s="707"/>
      <c r="HTD31" s="707"/>
      <c r="HTE31" s="707"/>
      <c r="HTF31" s="707"/>
      <c r="HTG31" s="707"/>
      <c r="HTH31" s="707"/>
      <c r="HTI31" s="707"/>
      <c r="HTJ31" s="707"/>
      <c r="HTK31" s="707"/>
      <c r="HTL31" s="707"/>
      <c r="HTM31" s="707"/>
      <c r="HTN31" s="707"/>
      <c r="HTO31" s="707"/>
      <c r="HTP31" s="707"/>
      <c r="HTQ31" s="707"/>
      <c r="HTR31" s="707"/>
      <c r="HTS31" s="707"/>
      <c r="HTT31" s="707"/>
      <c r="HTU31" s="707"/>
      <c r="HTV31" s="707"/>
      <c r="HTW31" s="707"/>
      <c r="HTX31" s="707"/>
      <c r="HTY31" s="707"/>
      <c r="HTZ31" s="707"/>
      <c r="HUA31" s="707"/>
      <c r="HUB31" s="707"/>
      <c r="HUC31" s="707"/>
      <c r="HUD31" s="707"/>
      <c r="HUE31" s="707"/>
      <c r="HUF31" s="707"/>
      <c r="HUG31" s="707"/>
      <c r="HUH31" s="707"/>
      <c r="HUI31" s="707"/>
      <c r="HUJ31" s="707"/>
      <c r="HUK31" s="707"/>
      <c r="HUL31" s="707"/>
      <c r="HUM31" s="707"/>
      <c r="HUN31" s="707"/>
      <c r="HUO31" s="707"/>
      <c r="HUP31" s="707"/>
      <c r="HUQ31" s="707"/>
      <c r="HUR31" s="707"/>
      <c r="HUS31" s="707"/>
      <c r="HUT31" s="707"/>
      <c r="HUU31" s="707"/>
      <c r="HUV31" s="707"/>
      <c r="HUW31" s="707"/>
      <c r="HUX31" s="707"/>
      <c r="HUY31" s="707"/>
      <c r="HUZ31" s="707"/>
      <c r="HVA31" s="707"/>
      <c r="HVB31" s="707"/>
      <c r="HVC31" s="707"/>
      <c r="HVD31" s="707"/>
      <c r="HVE31" s="707"/>
      <c r="HVF31" s="707"/>
      <c r="HVG31" s="707"/>
      <c r="HVH31" s="707"/>
      <c r="HVI31" s="707"/>
      <c r="HVJ31" s="707"/>
      <c r="HVK31" s="707"/>
      <c r="HVL31" s="707"/>
      <c r="HVM31" s="707"/>
      <c r="HVN31" s="707"/>
      <c r="HVO31" s="707"/>
      <c r="HVP31" s="707"/>
      <c r="HVQ31" s="707"/>
      <c r="HVR31" s="707"/>
      <c r="HVS31" s="707"/>
      <c r="HVT31" s="707"/>
      <c r="HVU31" s="707"/>
      <c r="HVV31" s="707"/>
      <c r="HVW31" s="707"/>
      <c r="HVX31" s="707"/>
      <c r="HVY31" s="707"/>
      <c r="HVZ31" s="707"/>
      <c r="HWA31" s="707"/>
      <c r="HWB31" s="707"/>
      <c r="HWC31" s="707"/>
      <c r="HWD31" s="707"/>
      <c r="HWE31" s="707"/>
      <c r="HWF31" s="707"/>
      <c r="HWG31" s="707"/>
      <c r="HWH31" s="707"/>
      <c r="HWI31" s="707"/>
      <c r="HWJ31" s="707"/>
      <c r="HWK31" s="707"/>
      <c r="HWL31" s="707"/>
      <c r="HWM31" s="707"/>
      <c r="HWN31" s="707"/>
      <c r="HWO31" s="707"/>
      <c r="HWP31" s="707"/>
      <c r="HWQ31" s="707"/>
      <c r="HWR31" s="707"/>
      <c r="HWS31" s="707"/>
      <c r="HWT31" s="707"/>
      <c r="HWU31" s="707"/>
      <c r="HWV31" s="707"/>
      <c r="HWW31" s="707"/>
      <c r="HWX31" s="707"/>
      <c r="HWY31" s="707"/>
      <c r="HWZ31" s="707"/>
      <c r="HXA31" s="707"/>
      <c r="HXB31" s="707"/>
      <c r="HXC31" s="707"/>
      <c r="HXD31" s="707"/>
      <c r="HXE31" s="707"/>
      <c r="HXF31" s="707"/>
      <c r="HXG31" s="707"/>
      <c r="HXH31" s="707"/>
      <c r="HXI31" s="707"/>
      <c r="HXJ31" s="707"/>
      <c r="HXK31" s="707"/>
      <c r="HXL31" s="707"/>
      <c r="HXM31" s="707"/>
      <c r="HXN31" s="707"/>
      <c r="HXO31" s="707"/>
      <c r="HXP31" s="707"/>
      <c r="HXQ31" s="707"/>
      <c r="HXR31" s="707"/>
      <c r="HXS31" s="707"/>
      <c r="HXT31" s="707"/>
      <c r="HXU31" s="707"/>
      <c r="HXV31" s="707"/>
      <c r="HXW31" s="707"/>
      <c r="HXX31" s="707"/>
      <c r="HXY31" s="707"/>
      <c r="HXZ31" s="707"/>
      <c r="HYA31" s="707"/>
      <c r="HYB31" s="707"/>
      <c r="HYC31" s="707"/>
      <c r="HYD31" s="707"/>
      <c r="HYE31" s="707"/>
      <c r="HYF31" s="707"/>
      <c r="HYG31" s="707"/>
      <c r="HYH31" s="707"/>
      <c r="HYI31" s="707"/>
      <c r="HYJ31" s="707"/>
      <c r="HYK31" s="707"/>
      <c r="HYL31" s="707"/>
      <c r="HYM31" s="707"/>
      <c r="HYN31" s="707"/>
      <c r="HYO31" s="707"/>
      <c r="HYP31" s="707"/>
      <c r="HYQ31" s="707"/>
      <c r="HYR31" s="707"/>
      <c r="HYS31" s="707"/>
      <c r="HYT31" s="707"/>
      <c r="HYU31" s="707"/>
      <c r="HYV31" s="707"/>
      <c r="HYW31" s="707"/>
      <c r="HYX31" s="707"/>
      <c r="HYY31" s="707"/>
      <c r="HYZ31" s="707"/>
      <c r="HZA31" s="707"/>
      <c r="HZB31" s="707"/>
      <c r="HZC31" s="707"/>
      <c r="HZD31" s="707"/>
      <c r="HZE31" s="707"/>
      <c r="HZF31" s="707"/>
      <c r="HZG31" s="707"/>
      <c r="HZH31" s="707"/>
      <c r="HZI31" s="707"/>
      <c r="HZJ31" s="707"/>
      <c r="HZK31" s="707"/>
      <c r="HZL31" s="707"/>
      <c r="HZM31" s="707"/>
      <c r="HZN31" s="707"/>
      <c r="HZO31" s="707"/>
      <c r="HZP31" s="707"/>
      <c r="HZQ31" s="707"/>
      <c r="HZR31" s="707"/>
      <c r="HZS31" s="707"/>
      <c r="HZT31" s="707"/>
      <c r="HZU31" s="707"/>
      <c r="HZV31" s="707"/>
      <c r="HZW31" s="707"/>
      <c r="HZX31" s="707"/>
      <c r="HZY31" s="707"/>
      <c r="HZZ31" s="707"/>
      <c r="IAA31" s="707"/>
      <c r="IAB31" s="707"/>
      <c r="IAC31" s="707"/>
      <c r="IAD31" s="707"/>
      <c r="IAE31" s="707"/>
      <c r="IAF31" s="707"/>
      <c r="IAG31" s="707"/>
      <c r="IAH31" s="707"/>
      <c r="IAI31" s="707"/>
      <c r="IAJ31" s="707"/>
      <c r="IAK31" s="707"/>
      <c r="IAL31" s="707"/>
      <c r="IAM31" s="707"/>
      <c r="IAN31" s="707"/>
      <c r="IAO31" s="707"/>
      <c r="IAP31" s="707"/>
      <c r="IAQ31" s="707"/>
      <c r="IAR31" s="707"/>
      <c r="IAS31" s="707"/>
      <c r="IAT31" s="707"/>
      <c r="IAU31" s="707"/>
      <c r="IAV31" s="707"/>
      <c r="IAW31" s="707"/>
      <c r="IAX31" s="707"/>
      <c r="IAY31" s="707"/>
      <c r="IAZ31" s="707"/>
      <c r="IBA31" s="707"/>
      <c r="IBB31" s="707"/>
      <c r="IBC31" s="707"/>
      <c r="IBD31" s="707"/>
      <c r="IBE31" s="707"/>
      <c r="IBF31" s="707"/>
      <c r="IBG31" s="707"/>
      <c r="IBH31" s="707"/>
      <c r="IBI31" s="707"/>
      <c r="IBJ31" s="707"/>
      <c r="IBK31" s="707"/>
      <c r="IBL31" s="707"/>
      <c r="IBM31" s="707"/>
      <c r="IBN31" s="707"/>
      <c r="IBO31" s="707"/>
      <c r="IBP31" s="707"/>
      <c r="IBQ31" s="707"/>
      <c r="IBR31" s="707"/>
      <c r="IBS31" s="707"/>
      <c r="IBT31" s="707"/>
      <c r="IBU31" s="707"/>
      <c r="IBV31" s="707"/>
      <c r="IBW31" s="707"/>
      <c r="IBX31" s="707"/>
      <c r="IBY31" s="707"/>
      <c r="IBZ31" s="707"/>
      <c r="ICA31" s="707"/>
      <c r="ICB31" s="707"/>
      <c r="ICC31" s="707"/>
      <c r="ICD31" s="707"/>
      <c r="ICE31" s="707"/>
      <c r="ICF31" s="707"/>
      <c r="ICG31" s="707"/>
      <c r="ICH31" s="707"/>
      <c r="ICI31" s="707"/>
      <c r="ICJ31" s="707"/>
      <c r="ICK31" s="707"/>
      <c r="ICL31" s="707"/>
      <c r="ICM31" s="707"/>
      <c r="ICN31" s="707"/>
      <c r="ICO31" s="707"/>
      <c r="ICP31" s="707"/>
      <c r="ICQ31" s="707"/>
      <c r="ICR31" s="707"/>
      <c r="ICS31" s="707"/>
      <c r="ICT31" s="707"/>
      <c r="ICU31" s="707"/>
      <c r="ICV31" s="707"/>
      <c r="ICW31" s="707"/>
      <c r="ICX31" s="707"/>
      <c r="ICY31" s="707"/>
      <c r="ICZ31" s="707"/>
      <c r="IDA31" s="707"/>
      <c r="IDB31" s="707"/>
      <c r="IDC31" s="707"/>
      <c r="IDD31" s="707"/>
      <c r="IDE31" s="707"/>
      <c r="IDF31" s="707"/>
      <c r="IDG31" s="707"/>
      <c r="IDH31" s="707"/>
      <c r="IDI31" s="707"/>
      <c r="IDJ31" s="707"/>
      <c r="IDK31" s="707"/>
      <c r="IDL31" s="707"/>
      <c r="IDM31" s="707"/>
      <c r="IDN31" s="707"/>
      <c r="IDO31" s="707"/>
      <c r="IDP31" s="707"/>
      <c r="IDQ31" s="707"/>
      <c r="IDR31" s="707"/>
      <c r="IDS31" s="707"/>
      <c r="IDT31" s="707"/>
      <c r="IDU31" s="707"/>
      <c r="IDV31" s="707"/>
      <c r="IDW31" s="707"/>
      <c r="IDX31" s="707"/>
      <c r="IDY31" s="707"/>
      <c r="IDZ31" s="707"/>
      <c r="IEA31" s="707"/>
      <c r="IEB31" s="707"/>
      <c r="IEC31" s="707"/>
      <c r="IED31" s="707"/>
      <c r="IEE31" s="707"/>
      <c r="IEF31" s="707"/>
      <c r="IEG31" s="707"/>
      <c r="IEH31" s="707"/>
      <c r="IEI31" s="707"/>
      <c r="IEJ31" s="707"/>
      <c r="IEK31" s="707"/>
      <c r="IEL31" s="707"/>
      <c r="IEM31" s="707"/>
      <c r="IEN31" s="707"/>
      <c r="IEO31" s="707"/>
      <c r="IEP31" s="707"/>
      <c r="IEQ31" s="707"/>
      <c r="IER31" s="707"/>
      <c r="IES31" s="707"/>
      <c r="IET31" s="707"/>
      <c r="IEU31" s="707"/>
      <c r="IEV31" s="707"/>
      <c r="IEW31" s="707"/>
      <c r="IEX31" s="707"/>
      <c r="IEY31" s="707"/>
      <c r="IEZ31" s="707"/>
      <c r="IFA31" s="707"/>
      <c r="IFB31" s="707"/>
      <c r="IFC31" s="707"/>
      <c r="IFD31" s="707"/>
      <c r="IFE31" s="707"/>
      <c r="IFF31" s="707"/>
      <c r="IFG31" s="707"/>
      <c r="IFH31" s="707"/>
      <c r="IFI31" s="707"/>
      <c r="IFJ31" s="707"/>
      <c r="IFK31" s="707"/>
      <c r="IFL31" s="707"/>
      <c r="IFM31" s="707"/>
      <c r="IFN31" s="707"/>
      <c r="IFO31" s="707"/>
      <c r="IFP31" s="707"/>
      <c r="IFQ31" s="707"/>
      <c r="IFR31" s="707"/>
      <c r="IFS31" s="707"/>
      <c r="IFT31" s="707"/>
      <c r="IFU31" s="707"/>
      <c r="IFV31" s="707"/>
      <c r="IFW31" s="707"/>
      <c r="IFX31" s="707"/>
      <c r="IFY31" s="707"/>
      <c r="IFZ31" s="707"/>
      <c r="IGA31" s="707"/>
      <c r="IGB31" s="707"/>
      <c r="IGC31" s="707"/>
      <c r="IGD31" s="707"/>
      <c r="IGE31" s="707"/>
      <c r="IGF31" s="707"/>
      <c r="IGG31" s="707"/>
      <c r="IGH31" s="707"/>
      <c r="IGI31" s="707"/>
      <c r="IGJ31" s="707"/>
      <c r="IGK31" s="707"/>
      <c r="IGL31" s="707"/>
      <c r="IGM31" s="707"/>
      <c r="IGN31" s="707"/>
      <c r="IGO31" s="707"/>
      <c r="IGP31" s="707"/>
      <c r="IGQ31" s="707"/>
      <c r="IGR31" s="707"/>
      <c r="IGS31" s="707"/>
      <c r="IGT31" s="707"/>
      <c r="IGU31" s="707"/>
      <c r="IGV31" s="707"/>
      <c r="IGW31" s="707"/>
      <c r="IGX31" s="707"/>
      <c r="IGY31" s="707"/>
      <c r="IGZ31" s="707"/>
      <c r="IHA31" s="707"/>
      <c r="IHB31" s="707"/>
      <c r="IHC31" s="707"/>
      <c r="IHD31" s="707"/>
      <c r="IHE31" s="707"/>
      <c r="IHF31" s="707"/>
      <c r="IHG31" s="707"/>
      <c r="IHH31" s="707"/>
      <c r="IHI31" s="707"/>
      <c r="IHJ31" s="707"/>
      <c r="IHK31" s="707"/>
      <c r="IHL31" s="707"/>
      <c r="IHM31" s="707"/>
      <c r="IHN31" s="707"/>
      <c r="IHO31" s="707"/>
      <c r="IHP31" s="707"/>
      <c r="IHQ31" s="707"/>
      <c r="IHR31" s="707"/>
      <c r="IHS31" s="707"/>
      <c r="IHT31" s="707"/>
      <c r="IHU31" s="707"/>
      <c r="IHV31" s="707"/>
      <c r="IHW31" s="707"/>
      <c r="IHX31" s="707"/>
      <c r="IHY31" s="707"/>
      <c r="IHZ31" s="707"/>
      <c r="IIA31" s="707"/>
      <c r="IIB31" s="707"/>
      <c r="IIC31" s="707"/>
      <c r="IID31" s="707"/>
      <c r="IIE31" s="707"/>
      <c r="IIF31" s="707"/>
      <c r="IIG31" s="707"/>
      <c r="IIH31" s="707"/>
      <c r="III31" s="707"/>
      <c r="IIJ31" s="707"/>
      <c r="IIK31" s="707"/>
      <c r="IIL31" s="707"/>
      <c r="IIM31" s="707"/>
      <c r="IIN31" s="707"/>
      <c r="IIO31" s="707"/>
      <c r="IIP31" s="707"/>
      <c r="IIQ31" s="707"/>
      <c r="IIR31" s="707"/>
      <c r="IIS31" s="707"/>
      <c r="IIT31" s="707"/>
      <c r="IIU31" s="707"/>
      <c r="IIV31" s="707"/>
      <c r="IIW31" s="707"/>
      <c r="IIX31" s="707"/>
      <c r="IIY31" s="707"/>
      <c r="IIZ31" s="707"/>
      <c r="IJA31" s="707"/>
      <c r="IJB31" s="707"/>
      <c r="IJC31" s="707"/>
      <c r="IJD31" s="707"/>
      <c r="IJE31" s="707"/>
      <c r="IJF31" s="707"/>
      <c r="IJG31" s="707"/>
      <c r="IJH31" s="707"/>
      <c r="IJI31" s="707"/>
      <c r="IJJ31" s="707"/>
      <c r="IJK31" s="707"/>
      <c r="IJL31" s="707"/>
      <c r="IJM31" s="707"/>
      <c r="IJN31" s="707"/>
      <c r="IJO31" s="707"/>
      <c r="IJP31" s="707"/>
      <c r="IJQ31" s="707"/>
      <c r="IJR31" s="707"/>
      <c r="IJS31" s="707"/>
      <c r="IJT31" s="707"/>
      <c r="IJU31" s="707"/>
      <c r="IJV31" s="707"/>
      <c r="IJW31" s="707"/>
      <c r="IJX31" s="707"/>
      <c r="IJY31" s="707"/>
      <c r="IJZ31" s="707"/>
      <c r="IKA31" s="707"/>
      <c r="IKB31" s="707"/>
      <c r="IKC31" s="707"/>
      <c r="IKD31" s="707"/>
      <c r="IKE31" s="707"/>
      <c r="IKF31" s="707"/>
      <c r="IKG31" s="707"/>
      <c r="IKH31" s="707"/>
      <c r="IKI31" s="707"/>
      <c r="IKJ31" s="707"/>
      <c r="IKK31" s="707"/>
      <c r="IKL31" s="707"/>
      <c r="IKM31" s="707"/>
      <c r="IKN31" s="707"/>
      <c r="IKO31" s="707"/>
      <c r="IKP31" s="707"/>
      <c r="IKQ31" s="707"/>
      <c r="IKR31" s="707"/>
      <c r="IKS31" s="707"/>
      <c r="IKT31" s="707"/>
      <c r="IKU31" s="707"/>
      <c r="IKV31" s="707"/>
      <c r="IKW31" s="707"/>
      <c r="IKX31" s="707"/>
      <c r="IKY31" s="707"/>
      <c r="IKZ31" s="707"/>
      <c r="ILA31" s="707"/>
      <c r="ILB31" s="707"/>
      <c r="ILC31" s="707"/>
      <c r="ILD31" s="707"/>
      <c r="ILE31" s="707"/>
      <c r="ILF31" s="707"/>
      <c r="ILG31" s="707"/>
      <c r="ILH31" s="707"/>
      <c r="ILI31" s="707"/>
      <c r="ILJ31" s="707"/>
      <c r="ILK31" s="707"/>
      <c r="ILL31" s="707"/>
      <c r="ILM31" s="707"/>
      <c r="ILN31" s="707"/>
      <c r="ILO31" s="707"/>
      <c r="ILP31" s="707"/>
      <c r="ILQ31" s="707"/>
      <c r="ILR31" s="707"/>
      <c r="ILS31" s="707"/>
      <c r="ILT31" s="707"/>
      <c r="ILU31" s="707"/>
      <c r="ILV31" s="707"/>
      <c r="ILW31" s="707"/>
      <c r="ILX31" s="707"/>
      <c r="ILY31" s="707"/>
      <c r="ILZ31" s="707"/>
      <c r="IMA31" s="707"/>
      <c r="IMB31" s="707"/>
      <c r="IMC31" s="707"/>
      <c r="IMD31" s="707"/>
      <c r="IME31" s="707"/>
      <c r="IMF31" s="707"/>
      <c r="IMG31" s="707"/>
      <c r="IMH31" s="707"/>
      <c r="IMI31" s="707"/>
      <c r="IMJ31" s="707"/>
      <c r="IMK31" s="707"/>
      <c r="IML31" s="707"/>
      <c r="IMM31" s="707"/>
      <c r="IMN31" s="707"/>
      <c r="IMO31" s="707"/>
      <c r="IMP31" s="707"/>
      <c r="IMQ31" s="707"/>
      <c r="IMR31" s="707"/>
      <c r="IMS31" s="707"/>
      <c r="IMT31" s="707"/>
      <c r="IMU31" s="707"/>
      <c r="IMV31" s="707"/>
      <c r="IMW31" s="707"/>
      <c r="IMX31" s="707"/>
      <c r="IMY31" s="707"/>
      <c r="IMZ31" s="707"/>
      <c r="INA31" s="707"/>
      <c r="INB31" s="707"/>
      <c r="INC31" s="707"/>
      <c r="IND31" s="707"/>
      <c r="INE31" s="707"/>
      <c r="INF31" s="707"/>
      <c r="ING31" s="707"/>
      <c r="INH31" s="707"/>
      <c r="INI31" s="707"/>
      <c r="INJ31" s="707"/>
      <c r="INK31" s="707"/>
      <c r="INL31" s="707"/>
      <c r="INM31" s="707"/>
      <c r="INN31" s="707"/>
      <c r="INO31" s="707"/>
      <c r="INP31" s="707"/>
      <c r="INQ31" s="707"/>
      <c r="INR31" s="707"/>
      <c r="INS31" s="707"/>
      <c r="INT31" s="707"/>
      <c r="INU31" s="707"/>
      <c r="INV31" s="707"/>
      <c r="INW31" s="707"/>
      <c r="INX31" s="707"/>
      <c r="INY31" s="707"/>
      <c r="INZ31" s="707"/>
      <c r="IOA31" s="707"/>
      <c r="IOB31" s="707"/>
      <c r="IOC31" s="707"/>
      <c r="IOD31" s="707"/>
      <c r="IOE31" s="707"/>
      <c r="IOF31" s="707"/>
      <c r="IOG31" s="707"/>
      <c r="IOH31" s="707"/>
      <c r="IOI31" s="707"/>
      <c r="IOJ31" s="707"/>
      <c r="IOK31" s="707"/>
      <c r="IOL31" s="707"/>
      <c r="IOM31" s="707"/>
      <c r="ION31" s="707"/>
      <c r="IOO31" s="707"/>
      <c r="IOP31" s="707"/>
      <c r="IOQ31" s="707"/>
      <c r="IOR31" s="707"/>
      <c r="IOS31" s="707"/>
      <c r="IOT31" s="707"/>
      <c r="IOU31" s="707"/>
      <c r="IOV31" s="707"/>
      <c r="IOW31" s="707"/>
      <c r="IOX31" s="707"/>
      <c r="IOY31" s="707"/>
      <c r="IOZ31" s="707"/>
      <c r="IPA31" s="707"/>
      <c r="IPB31" s="707"/>
      <c r="IPC31" s="707"/>
      <c r="IPD31" s="707"/>
      <c r="IPE31" s="707"/>
      <c r="IPF31" s="707"/>
      <c r="IPG31" s="707"/>
      <c r="IPH31" s="707"/>
      <c r="IPI31" s="707"/>
      <c r="IPJ31" s="707"/>
      <c r="IPK31" s="707"/>
      <c r="IPL31" s="707"/>
      <c r="IPM31" s="707"/>
      <c r="IPN31" s="707"/>
      <c r="IPO31" s="707"/>
      <c r="IPP31" s="707"/>
      <c r="IPQ31" s="707"/>
      <c r="IPR31" s="707"/>
      <c r="IPS31" s="707"/>
      <c r="IPT31" s="707"/>
      <c r="IPU31" s="707"/>
      <c r="IPV31" s="707"/>
      <c r="IPW31" s="707"/>
      <c r="IPX31" s="707"/>
      <c r="IPY31" s="707"/>
      <c r="IPZ31" s="707"/>
      <c r="IQA31" s="707"/>
      <c r="IQB31" s="707"/>
      <c r="IQC31" s="707"/>
      <c r="IQD31" s="707"/>
      <c r="IQE31" s="707"/>
      <c r="IQF31" s="707"/>
      <c r="IQG31" s="707"/>
      <c r="IQH31" s="707"/>
      <c r="IQI31" s="707"/>
      <c r="IQJ31" s="707"/>
      <c r="IQK31" s="707"/>
      <c r="IQL31" s="707"/>
      <c r="IQM31" s="707"/>
      <c r="IQN31" s="707"/>
      <c r="IQO31" s="707"/>
      <c r="IQP31" s="707"/>
      <c r="IQQ31" s="707"/>
      <c r="IQR31" s="707"/>
      <c r="IQS31" s="707"/>
      <c r="IQT31" s="707"/>
      <c r="IQU31" s="707"/>
      <c r="IQV31" s="707"/>
      <c r="IQW31" s="707"/>
      <c r="IQX31" s="707"/>
      <c r="IQY31" s="707"/>
      <c r="IQZ31" s="707"/>
      <c r="IRA31" s="707"/>
      <c r="IRB31" s="707"/>
      <c r="IRC31" s="707"/>
      <c r="IRD31" s="707"/>
      <c r="IRE31" s="707"/>
      <c r="IRF31" s="707"/>
      <c r="IRG31" s="707"/>
      <c r="IRH31" s="707"/>
      <c r="IRI31" s="707"/>
      <c r="IRJ31" s="707"/>
      <c r="IRK31" s="707"/>
      <c r="IRL31" s="707"/>
      <c r="IRM31" s="707"/>
      <c r="IRN31" s="707"/>
      <c r="IRO31" s="707"/>
      <c r="IRP31" s="707"/>
      <c r="IRQ31" s="707"/>
      <c r="IRR31" s="707"/>
      <c r="IRS31" s="707"/>
      <c r="IRT31" s="707"/>
      <c r="IRU31" s="707"/>
      <c r="IRV31" s="707"/>
      <c r="IRW31" s="707"/>
      <c r="IRX31" s="707"/>
      <c r="IRY31" s="707"/>
      <c r="IRZ31" s="707"/>
      <c r="ISA31" s="707"/>
      <c r="ISB31" s="707"/>
      <c r="ISC31" s="707"/>
      <c r="ISD31" s="707"/>
      <c r="ISE31" s="707"/>
      <c r="ISF31" s="707"/>
      <c r="ISG31" s="707"/>
      <c r="ISH31" s="707"/>
      <c r="ISI31" s="707"/>
      <c r="ISJ31" s="707"/>
      <c r="ISK31" s="707"/>
      <c r="ISL31" s="707"/>
      <c r="ISM31" s="707"/>
      <c r="ISN31" s="707"/>
      <c r="ISO31" s="707"/>
      <c r="ISP31" s="707"/>
      <c r="ISQ31" s="707"/>
      <c r="ISR31" s="707"/>
      <c r="ISS31" s="707"/>
      <c r="IST31" s="707"/>
      <c r="ISU31" s="707"/>
      <c r="ISV31" s="707"/>
      <c r="ISW31" s="707"/>
      <c r="ISX31" s="707"/>
      <c r="ISY31" s="707"/>
      <c r="ISZ31" s="707"/>
      <c r="ITA31" s="707"/>
      <c r="ITB31" s="707"/>
      <c r="ITC31" s="707"/>
      <c r="ITD31" s="707"/>
      <c r="ITE31" s="707"/>
      <c r="ITF31" s="707"/>
      <c r="ITG31" s="707"/>
      <c r="ITH31" s="707"/>
      <c r="ITI31" s="707"/>
      <c r="ITJ31" s="707"/>
      <c r="ITK31" s="707"/>
      <c r="ITL31" s="707"/>
      <c r="ITM31" s="707"/>
      <c r="ITN31" s="707"/>
      <c r="ITO31" s="707"/>
      <c r="ITP31" s="707"/>
      <c r="ITQ31" s="707"/>
      <c r="ITR31" s="707"/>
      <c r="ITS31" s="707"/>
      <c r="ITT31" s="707"/>
      <c r="ITU31" s="707"/>
      <c r="ITV31" s="707"/>
      <c r="ITW31" s="707"/>
      <c r="ITX31" s="707"/>
      <c r="ITY31" s="707"/>
      <c r="ITZ31" s="707"/>
      <c r="IUA31" s="707"/>
      <c r="IUB31" s="707"/>
      <c r="IUC31" s="707"/>
      <c r="IUD31" s="707"/>
      <c r="IUE31" s="707"/>
      <c r="IUF31" s="707"/>
      <c r="IUG31" s="707"/>
      <c r="IUH31" s="707"/>
      <c r="IUI31" s="707"/>
      <c r="IUJ31" s="707"/>
      <c r="IUK31" s="707"/>
      <c r="IUL31" s="707"/>
      <c r="IUM31" s="707"/>
      <c r="IUN31" s="707"/>
      <c r="IUO31" s="707"/>
      <c r="IUP31" s="707"/>
      <c r="IUQ31" s="707"/>
      <c r="IUR31" s="707"/>
      <c r="IUS31" s="707"/>
      <c r="IUT31" s="707"/>
      <c r="IUU31" s="707"/>
      <c r="IUV31" s="707"/>
      <c r="IUW31" s="707"/>
      <c r="IUX31" s="707"/>
      <c r="IUY31" s="707"/>
      <c r="IUZ31" s="707"/>
      <c r="IVA31" s="707"/>
      <c r="IVB31" s="707"/>
      <c r="IVC31" s="707"/>
      <c r="IVD31" s="707"/>
      <c r="IVE31" s="707"/>
      <c r="IVF31" s="707"/>
      <c r="IVG31" s="707"/>
      <c r="IVH31" s="707"/>
      <c r="IVI31" s="707"/>
      <c r="IVJ31" s="707"/>
      <c r="IVK31" s="707"/>
      <c r="IVL31" s="707"/>
      <c r="IVM31" s="707"/>
      <c r="IVN31" s="707"/>
      <c r="IVO31" s="707"/>
      <c r="IVP31" s="707"/>
      <c r="IVQ31" s="707"/>
      <c r="IVR31" s="707"/>
      <c r="IVS31" s="707"/>
      <c r="IVT31" s="707"/>
      <c r="IVU31" s="707"/>
      <c r="IVV31" s="707"/>
      <c r="IVW31" s="707"/>
      <c r="IVX31" s="707"/>
      <c r="IVY31" s="707"/>
      <c r="IVZ31" s="707"/>
      <c r="IWA31" s="707"/>
      <c r="IWB31" s="707"/>
      <c r="IWC31" s="707"/>
      <c r="IWD31" s="707"/>
      <c r="IWE31" s="707"/>
      <c r="IWF31" s="707"/>
      <c r="IWG31" s="707"/>
      <c r="IWH31" s="707"/>
      <c r="IWI31" s="707"/>
      <c r="IWJ31" s="707"/>
      <c r="IWK31" s="707"/>
      <c r="IWL31" s="707"/>
      <c r="IWM31" s="707"/>
      <c r="IWN31" s="707"/>
      <c r="IWO31" s="707"/>
      <c r="IWP31" s="707"/>
      <c r="IWQ31" s="707"/>
      <c r="IWR31" s="707"/>
      <c r="IWS31" s="707"/>
      <c r="IWT31" s="707"/>
      <c r="IWU31" s="707"/>
      <c r="IWV31" s="707"/>
      <c r="IWW31" s="707"/>
      <c r="IWX31" s="707"/>
      <c r="IWY31" s="707"/>
      <c r="IWZ31" s="707"/>
      <c r="IXA31" s="707"/>
      <c r="IXB31" s="707"/>
      <c r="IXC31" s="707"/>
      <c r="IXD31" s="707"/>
      <c r="IXE31" s="707"/>
      <c r="IXF31" s="707"/>
      <c r="IXG31" s="707"/>
      <c r="IXH31" s="707"/>
      <c r="IXI31" s="707"/>
      <c r="IXJ31" s="707"/>
      <c r="IXK31" s="707"/>
      <c r="IXL31" s="707"/>
      <c r="IXM31" s="707"/>
      <c r="IXN31" s="707"/>
      <c r="IXO31" s="707"/>
      <c r="IXP31" s="707"/>
      <c r="IXQ31" s="707"/>
      <c r="IXR31" s="707"/>
      <c r="IXS31" s="707"/>
      <c r="IXT31" s="707"/>
      <c r="IXU31" s="707"/>
      <c r="IXV31" s="707"/>
      <c r="IXW31" s="707"/>
      <c r="IXX31" s="707"/>
      <c r="IXY31" s="707"/>
      <c r="IXZ31" s="707"/>
      <c r="IYA31" s="707"/>
      <c r="IYB31" s="707"/>
      <c r="IYC31" s="707"/>
      <c r="IYD31" s="707"/>
      <c r="IYE31" s="707"/>
      <c r="IYF31" s="707"/>
      <c r="IYG31" s="707"/>
      <c r="IYH31" s="707"/>
      <c r="IYI31" s="707"/>
      <c r="IYJ31" s="707"/>
      <c r="IYK31" s="707"/>
      <c r="IYL31" s="707"/>
      <c r="IYM31" s="707"/>
      <c r="IYN31" s="707"/>
      <c r="IYO31" s="707"/>
      <c r="IYP31" s="707"/>
      <c r="IYQ31" s="707"/>
      <c r="IYR31" s="707"/>
      <c r="IYS31" s="707"/>
      <c r="IYT31" s="707"/>
      <c r="IYU31" s="707"/>
      <c r="IYV31" s="707"/>
      <c r="IYW31" s="707"/>
      <c r="IYX31" s="707"/>
      <c r="IYY31" s="707"/>
      <c r="IYZ31" s="707"/>
      <c r="IZA31" s="707"/>
      <c r="IZB31" s="707"/>
      <c r="IZC31" s="707"/>
      <c r="IZD31" s="707"/>
      <c r="IZE31" s="707"/>
      <c r="IZF31" s="707"/>
      <c r="IZG31" s="707"/>
      <c r="IZH31" s="707"/>
      <c r="IZI31" s="707"/>
      <c r="IZJ31" s="707"/>
      <c r="IZK31" s="707"/>
      <c r="IZL31" s="707"/>
      <c r="IZM31" s="707"/>
      <c r="IZN31" s="707"/>
      <c r="IZO31" s="707"/>
      <c r="IZP31" s="707"/>
      <c r="IZQ31" s="707"/>
      <c r="IZR31" s="707"/>
      <c r="IZS31" s="707"/>
      <c r="IZT31" s="707"/>
      <c r="IZU31" s="707"/>
      <c r="IZV31" s="707"/>
      <c r="IZW31" s="707"/>
      <c r="IZX31" s="707"/>
      <c r="IZY31" s="707"/>
      <c r="IZZ31" s="707"/>
      <c r="JAA31" s="707"/>
      <c r="JAB31" s="707"/>
      <c r="JAC31" s="707"/>
      <c r="JAD31" s="707"/>
      <c r="JAE31" s="707"/>
      <c r="JAF31" s="707"/>
      <c r="JAG31" s="707"/>
      <c r="JAH31" s="707"/>
      <c r="JAI31" s="707"/>
      <c r="JAJ31" s="707"/>
      <c r="JAK31" s="707"/>
      <c r="JAL31" s="707"/>
      <c r="JAM31" s="707"/>
      <c r="JAN31" s="707"/>
      <c r="JAO31" s="707"/>
      <c r="JAP31" s="707"/>
      <c r="JAQ31" s="707"/>
      <c r="JAR31" s="707"/>
      <c r="JAS31" s="707"/>
      <c r="JAT31" s="707"/>
      <c r="JAU31" s="707"/>
      <c r="JAV31" s="707"/>
      <c r="JAW31" s="707"/>
      <c r="JAX31" s="707"/>
      <c r="JAY31" s="707"/>
      <c r="JAZ31" s="707"/>
      <c r="JBA31" s="707"/>
      <c r="JBB31" s="707"/>
      <c r="JBC31" s="707"/>
      <c r="JBD31" s="707"/>
      <c r="JBE31" s="707"/>
      <c r="JBF31" s="707"/>
      <c r="JBG31" s="707"/>
      <c r="JBH31" s="707"/>
      <c r="JBI31" s="707"/>
      <c r="JBJ31" s="707"/>
      <c r="JBK31" s="707"/>
      <c r="JBL31" s="707"/>
      <c r="JBM31" s="707"/>
      <c r="JBN31" s="707"/>
      <c r="JBO31" s="707"/>
      <c r="JBP31" s="707"/>
      <c r="JBQ31" s="707"/>
      <c r="JBR31" s="707"/>
      <c r="JBS31" s="707"/>
      <c r="JBT31" s="707"/>
      <c r="JBU31" s="707"/>
      <c r="JBV31" s="707"/>
      <c r="JBW31" s="707"/>
      <c r="JBX31" s="707"/>
      <c r="JBY31" s="707"/>
      <c r="JBZ31" s="707"/>
      <c r="JCA31" s="707"/>
      <c r="JCB31" s="707"/>
      <c r="JCC31" s="707"/>
      <c r="JCD31" s="707"/>
      <c r="JCE31" s="707"/>
      <c r="JCF31" s="707"/>
      <c r="JCG31" s="707"/>
      <c r="JCH31" s="707"/>
      <c r="JCI31" s="707"/>
      <c r="JCJ31" s="707"/>
      <c r="JCK31" s="707"/>
      <c r="JCL31" s="707"/>
      <c r="JCM31" s="707"/>
      <c r="JCN31" s="707"/>
      <c r="JCO31" s="707"/>
      <c r="JCP31" s="707"/>
      <c r="JCQ31" s="707"/>
      <c r="JCR31" s="707"/>
      <c r="JCS31" s="707"/>
      <c r="JCT31" s="707"/>
      <c r="JCU31" s="707"/>
      <c r="JCV31" s="707"/>
      <c r="JCW31" s="707"/>
      <c r="JCX31" s="707"/>
      <c r="JCY31" s="707"/>
      <c r="JCZ31" s="707"/>
      <c r="JDA31" s="707"/>
      <c r="JDB31" s="707"/>
      <c r="JDC31" s="707"/>
      <c r="JDD31" s="707"/>
      <c r="JDE31" s="707"/>
      <c r="JDF31" s="707"/>
      <c r="JDG31" s="707"/>
      <c r="JDH31" s="707"/>
      <c r="JDI31" s="707"/>
      <c r="JDJ31" s="707"/>
      <c r="JDK31" s="707"/>
      <c r="JDL31" s="707"/>
      <c r="JDM31" s="707"/>
      <c r="JDN31" s="707"/>
      <c r="JDO31" s="707"/>
      <c r="JDP31" s="707"/>
      <c r="JDQ31" s="707"/>
      <c r="JDR31" s="707"/>
      <c r="JDS31" s="707"/>
      <c r="JDT31" s="707"/>
      <c r="JDU31" s="707"/>
      <c r="JDV31" s="707"/>
      <c r="JDW31" s="707"/>
      <c r="JDX31" s="707"/>
      <c r="JDY31" s="707"/>
      <c r="JDZ31" s="707"/>
      <c r="JEA31" s="707"/>
      <c r="JEB31" s="707"/>
      <c r="JEC31" s="707"/>
      <c r="JED31" s="707"/>
      <c r="JEE31" s="707"/>
      <c r="JEF31" s="707"/>
      <c r="JEG31" s="707"/>
      <c r="JEH31" s="707"/>
      <c r="JEI31" s="707"/>
      <c r="JEJ31" s="707"/>
      <c r="JEK31" s="707"/>
      <c r="JEL31" s="707"/>
      <c r="JEM31" s="707"/>
      <c r="JEN31" s="707"/>
      <c r="JEO31" s="707"/>
      <c r="JEP31" s="707"/>
      <c r="JEQ31" s="707"/>
      <c r="JER31" s="707"/>
      <c r="JES31" s="707"/>
      <c r="JET31" s="707"/>
      <c r="JEU31" s="707"/>
      <c r="JEV31" s="707"/>
      <c r="JEW31" s="707"/>
      <c r="JEX31" s="707"/>
      <c r="JEY31" s="707"/>
      <c r="JEZ31" s="707"/>
      <c r="JFA31" s="707"/>
      <c r="JFB31" s="707"/>
      <c r="JFC31" s="707"/>
      <c r="JFD31" s="707"/>
      <c r="JFE31" s="707"/>
      <c r="JFF31" s="707"/>
      <c r="JFG31" s="707"/>
      <c r="JFH31" s="707"/>
      <c r="JFI31" s="707"/>
      <c r="JFJ31" s="707"/>
      <c r="JFK31" s="707"/>
      <c r="JFL31" s="707"/>
      <c r="JFM31" s="707"/>
      <c r="JFN31" s="707"/>
      <c r="JFO31" s="707"/>
      <c r="JFP31" s="707"/>
      <c r="JFQ31" s="707"/>
      <c r="JFR31" s="707"/>
      <c r="JFS31" s="707"/>
      <c r="JFT31" s="707"/>
      <c r="JFU31" s="707"/>
      <c r="JFV31" s="707"/>
      <c r="JFW31" s="707"/>
      <c r="JFX31" s="707"/>
      <c r="JFY31" s="707"/>
      <c r="JFZ31" s="707"/>
      <c r="JGA31" s="707"/>
      <c r="JGB31" s="707"/>
      <c r="JGC31" s="707"/>
      <c r="JGD31" s="707"/>
      <c r="JGE31" s="707"/>
      <c r="JGF31" s="707"/>
      <c r="JGG31" s="707"/>
      <c r="JGH31" s="707"/>
      <c r="JGI31" s="707"/>
      <c r="JGJ31" s="707"/>
      <c r="JGK31" s="707"/>
      <c r="JGL31" s="707"/>
      <c r="JGM31" s="707"/>
      <c r="JGN31" s="707"/>
      <c r="JGO31" s="707"/>
      <c r="JGP31" s="707"/>
      <c r="JGQ31" s="707"/>
      <c r="JGR31" s="707"/>
      <c r="JGS31" s="707"/>
      <c r="JGT31" s="707"/>
      <c r="JGU31" s="707"/>
      <c r="JGV31" s="707"/>
      <c r="JGW31" s="707"/>
      <c r="JGX31" s="707"/>
      <c r="JGY31" s="707"/>
      <c r="JGZ31" s="707"/>
      <c r="JHA31" s="707"/>
      <c r="JHB31" s="707"/>
      <c r="JHC31" s="707"/>
      <c r="JHD31" s="707"/>
      <c r="JHE31" s="707"/>
      <c r="JHF31" s="707"/>
      <c r="JHG31" s="707"/>
      <c r="JHH31" s="707"/>
      <c r="JHI31" s="707"/>
      <c r="JHJ31" s="707"/>
      <c r="JHK31" s="707"/>
      <c r="JHL31" s="707"/>
      <c r="JHM31" s="707"/>
      <c r="JHN31" s="707"/>
      <c r="JHO31" s="707"/>
      <c r="JHP31" s="707"/>
      <c r="JHQ31" s="707"/>
      <c r="JHR31" s="707"/>
      <c r="JHS31" s="707"/>
      <c r="JHT31" s="707"/>
      <c r="JHU31" s="707"/>
      <c r="JHV31" s="707"/>
      <c r="JHW31" s="707"/>
      <c r="JHX31" s="707"/>
      <c r="JHY31" s="707"/>
      <c r="JHZ31" s="707"/>
      <c r="JIA31" s="707"/>
      <c r="JIB31" s="707"/>
      <c r="JIC31" s="707"/>
      <c r="JID31" s="707"/>
      <c r="JIE31" s="707"/>
      <c r="JIF31" s="707"/>
      <c r="JIG31" s="707"/>
      <c r="JIH31" s="707"/>
      <c r="JII31" s="707"/>
      <c r="JIJ31" s="707"/>
      <c r="JIK31" s="707"/>
      <c r="JIL31" s="707"/>
      <c r="JIM31" s="707"/>
      <c r="JIN31" s="707"/>
      <c r="JIO31" s="707"/>
      <c r="JIP31" s="707"/>
      <c r="JIQ31" s="707"/>
      <c r="JIR31" s="707"/>
      <c r="JIS31" s="707"/>
      <c r="JIT31" s="707"/>
      <c r="JIU31" s="707"/>
      <c r="JIV31" s="707"/>
      <c r="JIW31" s="707"/>
      <c r="JIX31" s="707"/>
      <c r="JIY31" s="707"/>
      <c r="JIZ31" s="707"/>
      <c r="JJA31" s="707"/>
      <c r="JJB31" s="707"/>
      <c r="JJC31" s="707"/>
      <c r="JJD31" s="707"/>
      <c r="JJE31" s="707"/>
      <c r="JJF31" s="707"/>
      <c r="JJG31" s="707"/>
      <c r="JJH31" s="707"/>
      <c r="JJI31" s="707"/>
      <c r="JJJ31" s="707"/>
      <c r="JJK31" s="707"/>
      <c r="JJL31" s="707"/>
      <c r="JJM31" s="707"/>
      <c r="JJN31" s="707"/>
      <c r="JJO31" s="707"/>
      <c r="JJP31" s="707"/>
      <c r="JJQ31" s="707"/>
      <c r="JJR31" s="707"/>
      <c r="JJS31" s="707"/>
      <c r="JJT31" s="707"/>
      <c r="JJU31" s="707"/>
      <c r="JJV31" s="707"/>
      <c r="JJW31" s="707"/>
      <c r="JJX31" s="707"/>
      <c r="JJY31" s="707"/>
      <c r="JJZ31" s="707"/>
      <c r="JKA31" s="707"/>
      <c r="JKB31" s="707"/>
      <c r="JKC31" s="707"/>
      <c r="JKD31" s="707"/>
      <c r="JKE31" s="707"/>
      <c r="JKF31" s="707"/>
      <c r="JKG31" s="707"/>
      <c r="JKH31" s="707"/>
      <c r="JKI31" s="707"/>
      <c r="JKJ31" s="707"/>
      <c r="JKK31" s="707"/>
      <c r="JKL31" s="707"/>
      <c r="JKM31" s="707"/>
      <c r="JKN31" s="707"/>
      <c r="JKO31" s="707"/>
      <c r="JKP31" s="707"/>
      <c r="JKQ31" s="707"/>
      <c r="JKR31" s="707"/>
      <c r="JKS31" s="707"/>
      <c r="JKT31" s="707"/>
      <c r="JKU31" s="707"/>
      <c r="JKV31" s="707"/>
      <c r="JKW31" s="707"/>
      <c r="JKX31" s="707"/>
      <c r="JKY31" s="707"/>
      <c r="JKZ31" s="707"/>
      <c r="JLA31" s="707"/>
      <c r="JLB31" s="707"/>
      <c r="JLC31" s="707"/>
      <c r="JLD31" s="707"/>
      <c r="JLE31" s="707"/>
      <c r="JLF31" s="707"/>
      <c r="JLG31" s="707"/>
      <c r="JLH31" s="707"/>
      <c r="JLI31" s="707"/>
      <c r="JLJ31" s="707"/>
      <c r="JLK31" s="707"/>
      <c r="JLL31" s="707"/>
      <c r="JLM31" s="707"/>
      <c r="JLN31" s="707"/>
      <c r="JLO31" s="707"/>
      <c r="JLP31" s="707"/>
      <c r="JLQ31" s="707"/>
      <c r="JLR31" s="707"/>
      <c r="JLS31" s="707"/>
      <c r="JLT31" s="707"/>
      <c r="JLU31" s="707"/>
      <c r="JLV31" s="707"/>
      <c r="JLW31" s="707"/>
      <c r="JLX31" s="707"/>
      <c r="JLY31" s="707"/>
      <c r="JLZ31" s="707"/>
      <c r="JMA31" s="707"/>
      <c r="JMB31" s="707"/>
      <c r="JMC31" s="707"/>
      <c r="JMD31" s="707"/>
      <c r="JME31" s="707"/>
      <c r="JMF31" s="707"/>
      <c r="JMG31" s="707"/>
      <c r="JMH31" s="707"/>
      <c r="JMI31" s="707"/>
      <c r="JMJ31" s="707"/>
      <c r="JMK31" s="707"/>
      <c r="JML31" s="707"/>
      <c r="JMM31" s="707"/>
      <c r="JMN31" s="707"/>
      <c r="JMO31" s="707"/>
      <c r="JMP31" s="707"/>
      <c r="JMQ31" s="707"/>
      <c r="JMR31" s="707"/>
      <c r="JMS31" s="707"/>
      <c r="JMT31" s="707"/>
      <c r="JMU31" s="707"/>
      <c r="JMV31" s="707"/>
      <c r="JMW31" s="707"/>
      <c r="JMX31" s="707"/>
      <c r="JMY31" s="707"/>
      <c r="JMZ31" s="707"/>
      <c r="JNA31" s="707"/>
      <c r="JNB31" s="707"/>
      <c r="JNC31" s="707"/>
      <c r="JND31" s="707"/>
      <c r="JNE31" s="707"/>
      <c r="JNF31" s="707"/>
      <c r="JNG31" s="707"/>
      <c r="JNH31" s="707"/>
      <c r="JNI31" s="707"/>
      <c r="JNJ31" s="707"/>
      <c r="JNK31" s="707"/>
      <c r="JNL31" s="707"/>
      <c r="JNM31" s="707"/>
      <c r="JNN31" s="707"/>
      <c r="JNO31" s="707"/>
      <c r="JNP31" s="707"/>
      <c r="JNQ31" s="707"/>
      <c r="JNR31" s="707"/>
      <c r="JNS31" s="707"/>
      <c r="JNT31" s="707"/>
      <c r="JNU31" s="707"/>
      <c r="JNV31" s="707"/>
      <c r="JNW31" s="707"/>
      <c r="JNX31" s="707"/>
      <c r="JNY31" s="707"/>
      <c r="JNZ31" s="707"/>
      <c r="JOA31" s="707"/>
      <c r="JOB31" s="707"/>
      <c r="JOC31" s="707"/>
      <c r="JOD31" s="707"/>
      <c r="JOE31" s="707"/>
      <c r="JOF31" s="707"/>
      <c r="JOG31" s="707"/>
      <c r="JOH31" s="707"/>
      <c r="JOI31" s="707"/>
      <c r="JOJ31" s="707"/>
      <c r="JOK31" s="707"/>
      <c r="JOL31" s="707"/>
      <c r="JOM31" s="707"/>
      <c r="JON31" s="707"/>
      <c r="JOO31" s="707"/>
      <c r="JOP31" s="707"/>
      <c r="JOQ31" s="707"/>
      <c r="JOR31" s="707"/>
      <c r="JOS31" s="707"/>
      <c r="JOT31" s="707"/>
      <c r="JOU31" s="707"/>
      <c r="JOV31" s="707"/>
      <c r="JOW31" s="707"/>
      <c r="JOX31" s="707"/>
      <c r="JOY31" s="707"/>
      <c r="JOZ31" s="707"/>
      <c r="JPA31" s="707"/>
      <c r="JPB31" s="707"/>
      <c r="JPC31" s="707"/>
      <c r="JPD31" s="707"/>
      <c r="JPE31" s="707"/>
      <c r="JPF31" s="707"/>
      <c r="JPG31" s="707"/>
      <c r="JPH31" s="707"/>
      <c r="JPI31" s="707"/>
      <c r="JPJ31" s="707"/>
      <c r="JPK31" s="707"/>
      <c r="JPL31" s="707"/>
      <c r="JPM31" s="707"/>
      <c r="JPN31" s="707"/>
      <c r="JPO31" s="707"/>
      <c r="JPP31" s="707"/>
      <c r="JPQ31" s="707"/>
      <c r="JPR31" s="707"/>
      <c r="JPS31" s="707"/>
      <c r="JPT31" s="707"/>
      <c r="JPU31" s="707"/>
      <c r="JPV31" s="707"/>
      <c r="JPW31" s="707"/>
      <c r="JPX31" s="707"/>
      <c r="JPY31" s="707"/>
      <c r="JPZ31" s="707"/>
      <c r="JQA31" s="707"/>
      <c r="JQB31" s="707"/>
      <c r="JQC31" s="707"/>
      <c r="JQD31" s="707"/>
      <c r="JQE31" s="707"/>
      <c r="JQF31" s="707"/>
      <c r="JQG31" s="707"/>
      <c r="JQH31" s="707"/>
      <c r="JQI31" s="707"/>
      <c r="JQJ31" s="707"/>
      <c r="JQK31" s="707"/>
      <c r="JQL31" s="707"/>
      <c r="JQM31" s="707"/>
      <c r="JQN31" s="707"/>
      <c r="JQO31" s="707"/>
      <c r="JQP31" s="707"/>
      <c r="JQQ31" s="707"/>
      <c r="JQR31" s="707"/>
      <c r="JQS31" s="707"/>
      <c r="JQT31" s="707"/>
      <c r="JQU31" s="707"/>
      <c r="JQV31" s="707"/>
      <c r="JQW31" s="707"/>
      <c r="JQX31" s="707"/>
      <c r="JQY31" s="707"/>
      <c r="JQZ31" s="707"/>
      <c r="JRA31" s="707"/>
      <c r="JRB31" s="707"/>
      <c r="JRC31" s="707"/>
      <c r="JRD31" s="707"/>
      <c r="JRE31" s="707"/>
      <c r="JRF31" s="707"/>
      <c r="JRG31" s="707"/>
      <c r="JRH31" s="707"/>
      <c r="JRI31" s="707"/>
      <c r="JRJ31" s="707"/>
      <c r="JRK31" s="707"/>
      <c r="JRL31" s="707"/>
      <c r="JRM31" s="707"/>
      <c r="JRN31" s="707"/>
      <c r="JRO31" s="707"/>
      <c r="JRP31" s="707"/>
      <c r="JRQ31" s="707"/>
      <c r="JRR31" s="707"/>
      <c r="JRS31" s="707"/>
      <c r="JRT31" s="707"/>
      <c r="JRU31" s="707"/>
      <c r="JRV31" s="707"/>
      <c r="JRW31" s="707"/>
      <c r="JRX31" s="707"/>
      <c r="JRY31" s="707"/>
      <c r="JRZ31" s="707"/>
      <c r="JSA31" s="707"/>
      <c r="JSB31" s="707"/>
      <c r="JSC31" s="707"/>
      <c r="JSD31" s="707"/>
      <c r="JSE31" s="707"/>
      <c r="JSF31" s="707"/>
      <c r="JSG31" s="707"/>
      <c r="JSH31" s="707"/>
      <c r="JSI31" s="707"/>
      <c r="JSJ31" s="707"/>
      <c r="JSK31" s="707"/>
      <c r="JSL31" s="707"/>
      <c r="JSM31" s="707"/>
      <c r="JSN31" s="707"/>
      <c r="JSO31" s="707"/>
      <c r="JSP31" s="707"/>
      <c r="JSQ31" s="707"/>
      <c r="JSR31" s="707"/>
      <c r="JSS31" s="707"/>
      <c r="JST31" s="707"/>
      <c r="JSU31" s="707"/>
      <c r="JSV31" s="707"/>
      <c r="JSW31" s="707"/>
      <c r="JSX31" s="707"/>
      <c r="JSY31" s="707"/>
      <c r="JSZ31" s="707"/>
      <c r="JTA31" s="707"/>
      <c r="JTB31" s="707"/>
      <c r="JTC31" s="707"/>
      <c r="JTD31" s="707"/>
      <c r="JTE31" s="707"/>
      <c r="JTF31" s="707"/>
      <c r="JTG31" s="707"/>
      <c r="JTH31" s="707"/>
      <c r="JTI31" s="707"/>
      <c r="JTJ31" s="707"/>
      <c r="JTK31" s="707"/>
      <c r="JTL31" s="707"/>
      <c r="JTM31" s="707"/>
      <c r="JTN31" s="707"/>
      <c r="JTO31" s="707"/>
      <c r="JTP31" s="707"/>
      <c r="JTQ31" s="707"/>
      <c r="JTR31" s="707"/>
      <c r="JTS31" s="707"/>
      <c r="JTT31" s="707"/>
      <c r="JTU31" s="707"/>
      <c r="JTV31" s="707"/>
      <c r="JTW31" s="707"/>
      <c r="JTX31" s="707"/>
      <c r="JTY31" s="707"/>
      <c r="JTZ31" s="707"/>
      <c r="JUA31" s="707"/>
      <c r="JUB31" s="707"/>
      <c r="JUC31" s="707"/>
      <c r="JUD31" s="707"/>
      <c r="JUE31" s="707"/>
      <c r="JUF31" s="707"/>
      <c r="JUG31" s="707"/>
      <c r="JUH31" s="707"/>
      <c r="JUI31" s="707"/>
      <c r="JUJ31" s="707"/>
      <c r="JUK31" s="707"/>
      <c r="JUL31" s="707"/>
      <c r="JUM31" s="707"/>
      <c r="JUN31" s="707"/>
      <c r="JUO31" s="707"/>
      <c r="JUP31" s="707"/>
      <c r="JUQ31" s="707"/>
      <c r="JUR31" s="707"/>
      <c r="JUS31" s="707"/>
      <c r="JUT31" s="707"/>
      <c r="JUU31" s="707"/>
      <c r="JUV31" s="707"/>
      <c r="JUW31" s="707"/>
      <c r="JUX31" s="707"/>
      <c r="JUY31" s="707"/>
      <c r="JUZ31" s="707"/>
      <c r="JVA31" s="707"/>
      <c r="JVB31" s="707"/>
      <c r="JVC31" s="707"/>
      <c r="JVD31" s="707"/>
      <c r="JVE31" s="707"/>
      <c r="JVF31" s="707"/>
      <c r="JVG31" s="707"/>
      <c r="JVH31" s="707"/>
      <c r="JVI31" s="707"/>
      <c r="JVJ31" s="707"/>
      <c r="JVK31" s="707"/>
      <c r="JVL31" s="707"/>
      <c r="JVM31" s="707"/>
      <c r="JVN31" s="707"/>
      <c r="JVO31" s="707"/>
      <c r="JVP31" s="707"/>
      <c r="JVQ31" s="707"/>
      <c r="JVR31" s="707"/>
      <c r="JVS31" s="707"/>
      <c r="JVT31" s="707"/>
      <c r="JVU31" s="707"/>
      <c r="JVV31" s="707"/>
      <c r="JVW31" s="707"/>
      <c r="JVX31" s="707"/>
      <c r="JVY31" s="707"/>
      <c r="JVZ31" s="707"/>
      <c r="JWA31" s="707"/>
      <c r="JWB31" s="707"/>
      <c r="JWC31" s="707"/>
      <c r="JWD31" s="707"/>
      <c r="JWE31" s="707"/>
      <c r="JWF31" s="707"/>
      <c r="JWG31" s="707"/>
      <c r="JWH31" s="707"/>
      <c r="JWI31" s="707"/>
      <c r="JWJ31" s="707"/>
      <c r="JWK31" s="707"/>
      <c r="JWL31" s="707"/>
      <c r="JWM31" s="707"/>
      <c r="JWN31" s="707"/>
      <c r="JWO31" s="707"/>
      <c r="JWP31" s="707"/>
      <c r="JWQ31" s="707"/>
      <c r="JWR31" s="707"/>
      <c r="JWS31" s="707"/>
      <c r="JWT31" s="707"/>
      <c r="JWU31" s="707"/>
      <c r="JWV31" s="707"/>
      <c r="JWW31" s="707"/>
      <c r="JWX31" s="707"/>
      <c r="JWY31" s="707"/>
      <c r="JWZ31" s="707"/>
      <c r="JXA31" s="707"/>
      <c r="JXB31" s="707"/>
      <c r="JXC31" s="707"/>
      <c r="JXD31" s="707"/>
      <c r="JXE31" s="707"/>
      <c r="JXF31" s="707"/>
      <c r="JXG31" s="707"/>
      <c r="JXH31" s="707"/>
      <c r="JXI31" s="707"/>
      <c r="JXJ31" s="707"/>
      <c r="JXK31" s="707"/>
      <c r="JXL31" s="707"/>
      <c r="JXM31" s="707"/>
      <c r="JXN31" s="707"/>
      <c r="JXO31" s="707"/>
      <c r="JXP31" s="707"/>
      <c r="JXQ31" s="707"/>
      <c r="JXR31" s="707"/>
      <c r="JXS31" s="707"/>
      <c r="JXT31" s="707"/>
      <c r="JXU31" s="707"/>
      <c r="JXV31" s="707"/>
      <c r="JXW31" s="707"/>
      <c r="JXX31" s="707"/>
      <c r="JXY31" s="707"/>
      <c r="JXZ31" s="707"/>
      <c r="JYA31" s="707"/>
      <c r="JYB31" s="707"/>
      <c r="JYC31" s="707"/>
      <c r="JYD31" s="707"/>
      <c r="JYE31" s="707"/>
      <c r="JYF31" s="707"/>
      <c r="JYG31" s="707"/>
      <c r="JYH31" s="707"/>
      <c r="JYI31" s="707"/>
      <c r="JYJ31" s="707"/>
      <c r="JYK31" s="707"/>
      <c r="JYL31" s="707"/>
      <c r="JYM31" s="707"/>
      <c r="JYN31" s="707"/>
      <c r="JYO31" s="707"/>
      <c r="JYP31" s="707"/>
      <c r="JYQ31" s="707"/>
      <c r="JYR31" s="707"/>
      <c r="JYS31" s="707"/>
      <c r="JYT31" s="707"/>
      <c r="JYU31" s="707"/>
      <c r="JYV31" s="707"/>
      <c r="JYW31" s="707"/>
      <c r="JYX31" s="707"/>
      <c r="JYY31" s="707"/>
      <c r="JYZ31" s="707"/>
      <c r="JZA31" s="707"/>
      <c r="JZB31" s="707"/>
      <c r="JZC31" s="707"/>
      <c r="JZD31" s="707"/>
      <c r="JZE31" s="707"/>
      <c r="JZF31" s="707"/>
      <c r="JZG31" s="707"/>
      <c r="JZH31" s="707"/>
      <c r="JZI31" s="707"/>
      <c r="JZJ31" s="707"/>
      <c r="JZK31" s="707"/>
      <c r="JZL31" s="707"/>
      <c r="JZM31" s="707"/>
      <c r="JZN31" s="707"/>
      <c r="JZO31" s="707"/>
      <c r="JZP31" s="707"/>
      <c r="JZQ31" s="707"/>
      <c r="JZR31" s="707"/>
      <c r="JZS31" s="707"/>
      <c r="JZT31" s="707"/>
      <c r="JZU31" s="707"/>
      <c r="JZV31" s="707"/>
      <c r="JZW31" s="707"/>
      <c r="JZX31" s="707"/>
      <c r="JZY31" s="707"/>
      <c r="JZZ31" s="707"/>
      <c r="KAA31" s="707"/>
      <c r="KAB31" s="707"/>
      <c r="KAC31" s="707"/>
      <c r="KAD31" s="707"/>
      <c r="KAE31" s="707"/>
      <c r="KAF31" s="707"/>
      <c r="KAG31" s="707"/>
      <c r="KAH31" s="707"/>
      <c r="KAI31" s="707"/>
      <c r="KAJ31" s="707"/>
      <c r="KAK31" s="707"/>
      <c r="KAL31" s="707"/>
      <c r="KAM31" s="707"/>
      <c r="KAN31" s="707"/>
      <c r="KAO31" s="707"/>
      <c r="KAP31" s="707"/>
      <c r="KAQ31" s="707"/>
      <c r="KAR31" s="707"/>
      <c r="KAS31" s="707"/>
      <c r="KAT31" s="707"/>
      <c r="KAU31" s="707"/>
      <c r="KAV31" s="707"/>
      <c r="KAW31" s="707"/>
      <c r="KAX31" s="707"/>
      <c r="KAY31" s="707"/>
      <c r="KAZ31" s="707"/>
      <c r="KBA31" s="707"/>
      <c r="KBB31" s="707"/>
      <c r="KBC31" s="707"/>
      <c r="KBD31" s="707"/>
      <c r="KBE31" s="707"/>
      <c r="KBF31" s="707"/>
      <c r="KBG31" s="707"/>
      <c r="KBH31" s="707"/>
      <c r="KBI31" s="707"/>
      <c r="KBJ31" s="707"/>
      <c r="KBK31" s="707"/>
      <c r="KBL31" s="707"/>
      <c r="KBM31" s="707"/>
      <c r="KBN31" s="707"/>
      <c r="KBO31" s="707"/>
      <c r="KBP31" s="707"/>
      <c r="KBQ31" s="707"/>
      <c r="KBR31" s="707"/>
      <c r="KBS31" s="707"/>
      <c r="KBT31" s="707"/>
      <c r="KBU31" s="707"/>
      <c r="KBV31" s="707"/>
      <c r="KBW31" s="707"/>
      <c r="KBX31" s="707"/>
      <c r="KBY31" s="707"/>
      <c r="KBZ31" s="707"/>
      <c r="KCA31" s="707"/>
      <c r="KCB31" s="707"/>
      <c r="KCC31" s="707"/>
      <c r="KCD31" s="707"/>
      <c r="KCE31" s="707"/>
      <c r="KCF31" s="707"/>
      <c r="KCG31" s="707"/>
      <c r="KCH31" s="707"/>
      <c r="KCI31" s="707"/>
      <c r="KCJ31" s="707"/>
      <c r="KCK31" s="707"/>
      <c r="KCL31" s="707"/>
      <c r="KCM31" s="707"/>
      <c r="KCN31" s="707"/>
      <c r="KCO31" s="707"/>
      <c r="KCP31" s="707"/>
      <c r="KCQ31" s="707"/>
      <c r="KCR31" s="707"/>
      <c r="KCS31" s="707"/>
      <c r="KCT31" s="707"/>
      <c r="KCU31" s="707"/>
      <c r="KCV31" s="707"/>
      <c r="KCW31" s="707"/>
      <c r="KCX31" s="707"/>
      <c r="KCY31" s="707"/>
      <c r="KCZ31" s="707"/>
      <c r="KDA31" s="707"/>
      <c r="KDB31" s="707"/>
      <c r="KDC31" s="707"/>
      <c r="KDD31" s="707"/>
      <c r="KDE31" s="707"/>
      <c r="KDF31" s="707"/>
      <c r="KDG31" s="707"/>
      <c r="KDH31" s="707"/>
      <c r="KDI31" s="707"/>
      <c r="KDJ31" s="707"/>
      <c r="KDK31" s="707"/>
      <c r="KDL31" s="707"/>
      <c r="KDM31" s="707"/>
      <c r="KDN31" s="707"/>
      <c r="KDO31" s="707"/>
      <c r="KDP31" s="707"/>
      <c r="KDQ31" s="707"/>
      <c r="KDR31" s="707"/>
      <c r="KDS31" s="707"/>
      <c r="KDT31" s="707"/>
      <c r="KDU31" s="707"/>
      <c r="KDV31" s="707"/>
      <c r="KDW31" s="707"/>
      <c r="KDX31" s="707"/>
      <c r="KDY31" s="707"/>
      <c r="KDZ31" s="707"/>
      <c r="KEA31" s="707"/>
      <c r="KEB31" s="707"/>
      <c r="KEC31" s="707"/>
      <c r="KED31" s="707"/>
      <c r="KEE31" s="707"/>
      <c r="KEF31" s="707"/>
      <c r="KEG31" s="707"/>
      <c r="KEH31" s="707"/>
      <c r="KEI31" s="707"/>
      <c r="KEJ31" s="707"/>
      <c r="KEK31" s="707"/>
      <c r="KEL31" s="707"/>
      <c r="KEM31" s="707"/>
      <c r="KEN31" s="707"/>
      <c r="KEO31" s="707"/>
      <c r="KEP31" s="707"/>
      <c r="KEQ31" s="707"/>
      <c r="KER31" s="707"/>
      <c r="KES31" s="707"/>
      <c r="KET31" s="707"/>
      <c r="KEU31" s="707"/>
      <c r="KEV31" s="707"/>
      <c r="KEW31" s="707"/>
      <c r="KEX31" s="707"/>
      <c r="KEY31" s="707"/>
      <c r="KEZ31" s="707"/>
      <c r="KFA31" s="707"/>
      <c r="KFB31" s="707"/>
      <c r="KFC31" s="707"/>
      <c r="KFD31" s="707"/>
      <c r="KFE31" s="707"/>
      <c r="KFF31" s="707"/>
      <c r="KFG31" s="707"/>
      <c r="KFH31" s="707"/>
      <c r="KFI31" s="707"/>
      <c r="KFJ31" s="707"/>
      <c r="KFK31" s="707"/>
      <c r="KFL31" s="707"/>
      <c r="KFM31" s="707"/>
      <c r="KFN31" s="707"/>
      <c r="KFO31" s="707"/>
      <c r="KFP31" s="707"/>
      <c r="KFQ31" s="707"/>
      <c r="KFR31" s="707"/>
      <c r="KFS31" s="707"/>
      <c r="KFT31" s="707"/>
      <c r="KFU31" s="707"/>
      <c r="KFV31" s="707"/>
      <c r="KFW31" s="707"/>
      <c r="KFX31" s="707"/>
      <c r="KFY31" s="707"/>
      <c r="KFZ31" s="707"/>
      <c r="KGA31" s="707"/>
      <c r="KGB31" s="707"/>
      <c r="KGC31" s="707"/>
      <c r="KGD31" s="707"/>
      <c r="KGE31" s="707"/>
      <c r="KGF31" s="707"/>
      <c r="KGG31" s="707"/>
      <c r="KGH31" s="707"/>
      <c r="KGI31" s="707"/>
      <c r="KGJ31" s="707"/>
      <c r="KGK31" s="707"/>
      <c r="KGL31" s="707"/>
      <c r="KGM31" s="707"/>
      <c r="KGN31" s="707"/>
      <c r="KGO31" s="707"/>
      <c r="KGP31" s="707"/>
      <c r="KGQ31" s="707"/>
      <c r="KGR31" s="707"/>
      <c r="KGS31" s="707"/>
      <c r="KGT31" s="707"/>
      <c r="KGU31" s="707"/>
      <c r="KGV31" s="707"/>
      <c r="KGW31" s="707"/>
      <c r="KGX31" s="707"/>
      <c r="KGY31" s="707"/>
      <c r="KGZ31" s="707"/>
      <c r="KHA31" s="707"/>
      <c r="KHB31" s="707"/>
      <c r="KHC31" s="707"/>
      <c r="KHD31" s="707"/>
      <c r="KHE31" s="707"/>
      <c r="KHF31" s="707"/>
      <c r="KHG31" s="707"/>
      <c r="KHH31" s="707"/>
      <c r="KHI31" s="707"/>
      <c r="KHJ31" s="707"/>
      <c r="KHK31" s="707"/>
      <c r="KHL31" s="707"/>
      <c r="KHM31" s="707"/>
      <c r="KHN31" s="707"/>
      <c r="KHO31" s="707"/>
      <c r="KHP31" s="707"/>
      <c r="KHQ31" s="707"/>
      <c r="KHR31" s="707"/>
      <c r="KHS31" s="707"/>
      <c r="KHT31" s="707"/>
      <c r="KHU31" s="707"/>
      <c r="KHV31" s="707"/>
      <c r="KHW31" s="707"/>
      <c r="KHX31" s="707"/>
      <c r="KHY31" s="707"/>
      <c r="KHZ31" s="707"/>
      <c r="KIA31" s="707"/>
      <c r="KIB31" s="707"/>
      <c r="KIC31" s="707"/>
      <c r="KID31" s="707"/>
      <c r="KIE31" s="707"/>
      <c r="KIF31" s="707"/>
      <c r="KIG31" s="707"/>
      <c r="KIH31" s="707"/>
      <c r="KII31" s="707"/>
      <c r="KIJ31" s="707"/>
      <c r="KIK31" s="707"/>
      <c r="KIL31" s="707"/>
      <c r="KIM31" s="707"/>
      <c r="KIN31" s="707"/>
      <c r="KIO31" s="707"/>
      <c r="KIP31" s="707"/>
      <c r="KIQ31" s="707"/>
      <c r="KIR31" s="707"/>
      <c r="KIS31" s="707"/>
      <c r="KIT31" s="707"/>
      <c r="KIU31" s="707"/>
      <c r="KIV31" s="707"/>
      <c r="KIW31" s="707"/>
      <c r="KIX31" s="707"/>
      <c r="KIY31" s="707"/>
      <c r="KIZ31" s="707"/>
      <c r="KJA31" s="707"/>
      <c r="KJB31" s="707"/>
      <c r="KJC31" s="707"/>
      <c r="KJD31" s="707"/>
      <c r="KJE31" s="707"/>
      <c r="KJF31" s="707"/>
      <c r="KJG31" s="707"/>
      <c r="KJH31" s="707"/>
      <c r="KJI31" s="707"/>
      <c r="KJJ31" s="707"/>
      <c r="KJK31" s="707"/>
      <c r="KJL31" s="707"/>
      <c r="KJM31" s="707"/>
      <c r="KJN31" s="707"/>
      <c r="KJO31" s="707"/>
      <c r="KJP31" s="707"/>
      <c r="KJQ31" s="707"/>
      <c r="KJR31" s="707"/>
      <c r="KJS31" s="707"/>
      <c r="KJT31" s="707"/>
      <c r="KJU31" s="707"/>
      <c r="KJV31" s="707"/>
      <c r="KJW31" s="707"/>
      <c r="KJX31" s="707"/>
      <c r="KJY31" s="707"/>
      <c r="KJZ31" s="707"/>
      <c r="KKA31" s="707"/>
      <c r="KKB31" s="707"/>
      <c r="KKC31" s="707"/>
      <c r="KKD31" s="707"/>
      <c r="KKE31" s="707"/>
      <c r="KKF31" s="707"/>
      <c r="KKG31" s="707"/>
      <c r="KKH31" s="707"/>
      <c r="KKI31" s="707"/>
      <c r="KKJ31" s="707"/>
      <c r="KKK31" s="707"/>
      <c r="KKL31" s="707"/>
      <c r="KKM31" s="707"/>
      <c r="KKN31" s="707"/>
      <c r="KKO31" s="707"/>
      <c r="KKP31" s="707"/>
      <c r="KKQ31" s="707"/>
      <c r="KKR31" s="707"/>
      <c r="KKS31" s="707"/>
      <c r="KKT31" s="707"/>
      <c r="KKU31" s="707"/>
      <c r="KKV31" s="707"/>
      <c r="KKW31" s="707"/>
      <c r="KKX31" s="707"/>
      <c r="KKY31" s="707"/>
      <c r="KKZ31" s="707"/>
      <c r="KLA31" s="707"/>
      <c r="KLB31" s="707"/>
      <c r="KLC31" s="707"/>
      <c r="KLD31" s="707"/>
      <c r="KLE31" s="707"/>
      <c r="KLF31" s="707"/>
      <c r="KLG31" s="707"/>
      <c r="KLH31" s="707"/>
      <c r="KLI31" s="707"/>
      <c r="KLJ31" s="707"/>
      <c r="KLK31" s="707"/>
      <c r="KLL31" s="707"/>
      <c r="KLM31" s="707"/>
      <c r="KLN31" s="707"/>
      <c r="KLO31" s="707"/>
      <c r="KLP31" s="707"/>
      <c r="KLQ31" s="707"/>
      <c r="KLR31" s="707"/>
      <c r="KLS31" s="707"/>
      <c r="KLT31" s="707"/>
      <c r="KLU31" s="707"/>
      <c r="KLV31" s="707"/>
      <c r="KLW31" s="707"/>
      <c r="KLX31" s="707"/>
      <c r="KLY31" s="707"/>
      <c r="KLZ31" s="707"/>
      <c r="KMA31" s="707"/>
      <c r="KMB31" s="707"/>
      <c r="KMC31" s="707"/>
      <c r="KMD31" s="707"/>
      <c r="KME31" s="707"/>
      <c r="KMF31" s="707"/>
      <c r="KMG31" s="707"/>
      <c r="KMH31" s="707"/>
      <c r="KMI31" s="707"/>
      <c r="KMJ31" s="707"/>
      <c r="KMK31" s="707"/>
      <c r="KML31" s="707"/>
      <c r="KMM31" s="707"/>
      <c r="KMN31" s="707"/>
      <c r="KMO31" s="707"/>
      <c r="KMP31" s="707"/>
      <c r="KMQ31" s="707"/>
      <c r="KMR31" s="707"/>
      <c r="KMS31" s="707"/>
      <c r="KMT31" s="707"/>
      <c r="KMU31" s="707"/>
      <c r="KMV31" s="707"/>
      <c r="KMW31" s="707"/>
      <c r="KMX31" s="707"/>
      <c r="KMY31" s="707"/>
      <c r="KMZ31" s="707"/>
      <c r="KNA31" s="707"/>
      <c r="KNB31" s="707"/>
      <c r="KNC31" s="707"/>
      <c r="KND31" s="707"/>
      <c r="KNE31" s="707"/>
      <c r="KNF31" s="707"/>
      <c r="KNG31" s="707"/>
      <c r="KNH31" s="707"/>
      <c r="KNI31" s="707"/>
      <c r="KNJ31" s="707"/>
      <c r="KNK31" s="707"/>
      <c r="KNL31" s="707"/>
      <c r="KNM31" s="707"/>
      <c r="KNN31" s="707"/>
      <c r="KNO31" s="707"/>
      <c r="KNP31" s="707"/>
      <c r="KNQ31" s="707"/>
      <c r="KNR31" s="707"/>
      <c r="KNS31" s="707"/>
      <c r="KNT31" s="707"/>
      <c r="KNU31" s="707"/>
      <c r="KNV31" s="707"/>
      <c r="KNW31" s="707"/>
      <c r="KNX31" s="707"/>
      <c r="KNY31" s="707"/>
      <c r="KNZ31" s="707"/>
      <c r="KOA31" s="707"/>
      <c r="KOB31" s="707"/>
      <c r="KOC31" s="707"/>
      <c r="KOD31" s="707"/>
      <c r="KOE31" s="707"/>
      <c r="KOF31" s="707"/>
      <c r="KOG31" s="707"/>
      <c r="KOH31" s="707"/>
      <c r="KOI31" s="707"/>
      <c r="KOJ31" s="707"/>
      <c r="KOK31" s="707"/>
      <c r="KOL31" s="707"/>
      <c r="KOM31" s="707"/>
      <c r="KON31" s="707"/>
      <c r="KOO31" s="707"/>
      <c r="KOP31" s="707"/>
      <c r="KOQ31" s="707"/>
      <c r="KOR31" s="707"/>
      <c r="KOS31" s="707"/>
      <c r="KOT31" s="707"/>
      <c r="KOU31" s="707"/>
      <c r="KOV31" s="707"/>
      <c r="KOW31" s="707"/>
      <c r="KOX31" s="707"/>
      <c r="KOY31" s="707"/>
      <c r="KOZ31" s="707"/>
      <c r="KPA31" s="707"/>
      <c r="KPB31" s="707"/>
      <c r="KPC31" s="707"/>
      <c r="KPD31" s="707"/>
      <c r="KPE31" s="707"/>
      <c r="KPF31" s="707"/>
      <c r="KPG31" s="707"/>
      <c r="KPH31" s="707"/>
      <c r="KPI31" s="707"/>
      <c r="KPJ31" s="707"/>
      <c r="KPK31" s="707"/>
      <c r="KPL31" s="707"/>
      <c r="KPM31" s="707"/>
      <c r="KPN31" s="707"/>
      <c r="KPO31" s="707"/>
      <c r="KPP31" s="707"/>
      <c r="KPQ31" s="707"/>
      <c r="KPR31" s="707"/>
      <c r="KPS31" s="707"/>
      <c r="KPT31" s="707"/>
      <c r="KPU31" s="707"/>
      <c r="KPV31" s="707"/>
      <c r="KPW31" s="707"/>
      <c r="KPX31" s="707"/>
      <c r="KPY31" s="707"/>
      <c r="KPZ31" s="707"/>
      <c r="KQA31" s="707"/>
      <c r="KQB31" s="707"/>
      <c r="KQC31" s="707"/>
      <c r="KQD31" s="707"/>
      <c r="KQE31" s="707"/>
      <c r="KQF31" s="707"/>
      <c r="KQG31" s="707"/>
      <c r="KQH31" s="707"/>
      <c r="KQI31" s="707"/>
      <c r="KQJ31" s="707"/>
      <c r="KQK31" s="707"/>
      <c r="KQL31" s="707"/>
      <c r="KQM31" s="707"/>
      <c r="KQN31" s="707"/>
      <c r="KQO31" s="707"/>
      <c r="KQP31" s="707"/>
      <c r="KQQ31" s="707"/>
      <c r="KQR31" s="707"/>
      <c r="KQS31" s="707"/>
      <c r="KQT31" s="707"/>
      <c r="KQU31" s="707"/>
      <c r="KQV31" s="707"/>
      <c r="KQW31" s="707"/>
      <c r="KQX31" s="707"/>
      <c r="KQY31" s="707"/>
      <c r="KQZ31" s="707"/>
      <c r="KRA31" s="707"/>
      <c r="KRB31" s="707"/>
      <c r="KRC31" s="707"/>
      <c r="KRD31" s="707"/>
      <c r="KRE31" s="707"/>
      <c r="KRF31" s="707"/>
      <c r="KRG31" s="707"/>
      <c r="KRH31" s="707"/>
      <c r="KRI31" s="707"/>
      <c r="KRJ31" s="707"/>
      <c r="KRK31" s="707"/>
      <c r="KRL31" s="707"/>
      <c r="KRM31" s="707"/>
      <c r="KRN31" s="707"/>
      <c r="KRO31" s="707"/>
      <c r="KRP31" s="707"/>
      <c r="KRQ31" s="707"/>
      <c r="KRR31" s="707"/>
      <c r="KRS31" s="707"/>
      <c r="KRT31" s="707"/>
      <c r="KRU31" s="707"/>
      <c r="KRV31" s="707"/>
      <c r="KRW31" s="707"/>
      <c r="KRX31" s="707"/>
      <c r="KRY31" s="707"/>
      <c r="KRZ31" s="707"/>
      <c r="KSA31" s="707"/>
      <c r="KSB31" s="707"/>
      <c r="KSC31" s="707"/>
      <c r="KSD31" s="707"/>
      <c r="KSE31" s="707"/>
      <c r="KSF31" s="707"/>
      <c r="KSG31" s="707"/>
      <c r="KSH31" s="707"/>
      <c r="KSI31" s="707"/>
      <c r="KSJ31" s="707"/>
      <c r="KSK31" s="707"/>
      <c r="KSL31" s="707"/>
      <c r="KSM31" s="707"/>
      <c r="KSN31" s="707"/>
      <c r="KSO31" s="707"/>
      <c r="KSP31" s="707"/>
      <c r="KSQ31" s="707"/>
      <c r="KSR31" s="707"/>
      <c r="KSS31" s="707"/>
      <c r="KST31" s="707"/>
      <c r="KSU31" s="707"/>
      <c r="KSV31" s="707"/>
      <c r="KSW31" s="707"/>
      <c r="KSX31" s="707"/>
      <c r="KSY31" s="707"/>
      <c r="KSZ31" s="707"/>
      <c r="KTA31" s="707"/>
      <c r="KTB31" s="707"/>
      <c r="KTC31" s="707"/>
      <c r="KTD31" s="707"/>
      <c r="KTE31" s="707"/>
      <c r="KTF31" s="707"/>
      <c r="KTG31" s="707"/>
      <c r="KTH31" s="707"/>
      <c r="KTI31" s="707"/>
      <c r="KTJ31" s="707"/>
      <c r="KTK31" s="707"/>
      <c r="KTL31" s="707"/>
      <c r="KTM31" s="707"/>
      <c r="KTN31" s="707"/>
      <c r="KTO31" s="707"/>
      <c r="KTP31" s="707"/>
      <c r="KTQ31" s="707"/>
      <c r="KTR31" s="707"/>
      <c r="KTS31" s="707"/>
      <c r="KTT31" s="707"/>
      <c r="KTU31" s="707"/>
      <c r="KTV31" s="707"/>
      <c r="KTW31" s="707"/>
      <c r="KTX31" s="707"/>
      <c r="KTY31" s="707"/>
      <c r="KTZ31" s="707"/>
      <c r="KUA31" s="707"/>
      <c r="KUB31" s="707"/>
      <c r="KUC31" s="707"/>
      <c r="KUD31" s="707"/>
      <c r="KUE31" s="707"/>
      <c r="KUF31" s="707"/>
      <c r="KUG31" s="707"/>
      <c r="KUH31" s="707"/>
      <c r="KUI31" s="707"/>
      <c r="KUJ31" s="707"/>
      <c r="KUK31" s="707"/>
      <c r="KUL31" s="707"/>
      <c r="KUM31" s="707"/>
      <c r="KUN31" s="707"/>
      <c r="KUO31" s="707"/>
      <c r="KUP31" s="707"/>
      <c r="KUQ31" s="707"/>
      <c r="KUR31" s="707"/>
      <c r="KUS31" s="707"/>
      <c r="KUT31" s="707"/>
      <c r="KUU31" s="707"/>
      <c r="KUV31" s="707"/>
      <c r="KUW31" s="707"/>
      <c r="KUX31" s="707"/>
      <c r="KUY31" s="707"/>
      <c r="KUZ31" s="707"/>
      <c r="KVA31" s="707"/>
      <c r="KVB31" s="707"/>
      <c r="KVC31" s="707"/>
      <c r="KVD31" s="707"/>
      <c r="KVE31" s="707"/>
      <c r="KVF31" s="707"/>
      <c r="KVG31" s="707"/>
      <c r="KVH31" s="707"/>
      <c r="KVI31" s="707"/>
      <c r="KVJ31" s="707"/>
      <c r="KVK31" s="707"/>
      <c r="KVL31" s="707"/>
      <c r="KVM31" s="707"/>
      <c r="KVN31" s="707"/>
      <c r="KVO31" s="707"/>
      <c r="KVP31" s="707"/>
      <c r="KVQ31" s="707"/>
      <c r="KVR31" s="707"/>
      <c r="KVS31" s="707"/>
      <c r="KVT31" s="707"/>
      <c r="KVU31" s="707"/>
      <c r="KVV31" s="707"/>
      <c r="KVW31" s="707"/>
      <c r="KVX31" s="707"/>
      <c r="KVY31" s="707"/>
      <c r="KVZ31" s="707"/>
      <c r="KWA31" s="707"/>
      <c r="KWB31" s="707"/>
      <c r="KWC31" s="707"/>
      <c r="KWD31" s="707"/>
      <c r="KWE31" s="707"/>
      <c r="KWF31" s="707"/>
      <c r="KWG31" s="707"/>
      <c r="KWH31" s="707"/>
      <c r="KWI31" s="707"/>
      <c r="KWJ31" s="707"/>
      <c r="KWK31" s="707"/>
      <c r="KWL31" s="707"/>
      <c r="KWM31" s="707"/>
      <c r="KWN31" s="707"/>
      <c r="KWO31" s="707"/>
      <c r="KWP31" s="707"/>
      <c r="KWQ31" s="707"/>
      <c r="KWR31" s="707"/>
      <c r="KWS31" s="707"/>
      <c r="KWT31" s="707"/>
      <c r="KWU31" s="707"/>
      <c r="KWV31" s="707"/>
      <c r="KWW31" s="707"/>
      <c r="KWX31" s="707"/>
      <c r="KWY31" s="707"/>
      <c r="KWZ31" s="707"/>
      <c r="KXA31" s="707"/>
      <c r="KXB31" s="707"/>
      <c r="KXC31" s="707"/>
      <c r="KXD31" s="707"/>
      <c r="KXE31" s="707"/>
      <c r="KXF31" s="707"/>
      <c r="KXG31" s="707"/>
      <c r="KXH31" s="707"/>
      <c r="KXI31" s="707"/>
      <c r="KXJ31" s="707"/>
      <c r="KXK31" s="707"/>
      <c r="KXL31" s="707"/>
      <c r="KXM31" s="707"/>
      <c r="KXN31" s="707"/>
      <c r="KXO31" s="707"/>
      <c r="KXP31" s="707"/>
      <c r="KXQ31" s="707"/>
      <c r="KXR31" s="707"/>
      <c r="KXS31" s="707"/>
      <c r="KXT31" s="707"/>
      <c r="KXU31" s="707"/>
      <c r="KXV31" s="707"/>
      <c r="KXW31" s="707"/>
      <c r="KXX31" s="707"/>
      <c r="KXY31" s="707"/>
      <c r="KXZ31" s="707"/>
      <c r="KYA31" s="707"/>
      <c r="KYB31" s="707"/>
      <c r="KYC31" s="707"/>
      <c r="KYD31" s="707"/>
      <c r="KYE31" s="707"/>
      <c r="KYF31" s="707"/>
      <c r="KYG31" s="707"/>
      <c r="KYH31" s="707"/>
      <c r="KYI31" s="707"/>
      <c r="KYJ31" s="707"/>
      <c r="KYK31" s="707"/>
      <c r="KYL31" s="707"/>
      <c r="KYM31" s="707"/>
      <c r="KYN31" s="707"/>
      <c r="KYO31" s="707"/>
      <c r="KYP31" s="707"/>
      <c r="KYQ31" s="707"/>
      <c r="KYR31" s="707"/>
      <c r="KYS31" s="707"/>
      <c r="KYT31" s="707"/>
      <c r="KYU31" s="707"/>
      <c r="KYV31" s="707"/>
      <c r="KYW31" s="707"/>
      <c r="KYX31" s="707"/>
      <c r="KYY31" s="707"/>
      <c r="KYZ31" s="707"/>
      <c r="KZA31" s="707"/>
      <c r="KZB31" s="707"/>
      <c r="KZC31" s="707"/>
      <c r="KZD31" s="707"/>
      <c r="KZE31" s="707"/>
      <c r="KZF31" s="707"/>
      <c r="KZG31" s="707"/>
      <c r="KZH31" s="707"/>
      <c r="KZI31" s="707"/>
      <c r="KZJ31" s="707"/>
      <c r="KZK31" s="707"/>
      <c r="KZL31" s="707"/>
      <c r="KZM31" s="707"/>
      <c r="KZN31" s="707"/>
      <c r="KZO31" s="707"/>
      <c r="KZP31" s="707"/>
      <c r="KZQ31" s="707"/>
      <c r="KZR31" s="707"/>
      <c r="KZS31" s="707"/>
      <c r="KZT31" s="707"/>
      <c r="KZU31" s="707"/>
      <c r="KZV31" s="707"/>
      <c r="KZW31" s="707"/>
      <c r="KZX31" s="707"/>
      <c r="KZY31" s="707"/>
      <c r="KZZ31" s="707"/>
      <c r="LAA31" s="707"/>
      <c r="LAB31" s="707"/>
      <c r="LAC31" s="707"/>
      <c r="LAD31" s="707"/>
      <c r="LAE31" s="707"/>
      <c r="LAF31" s="707"/>
      <c r="LAG31" s="707"/>
      <c r="LAH31" s="707"/>
      <c r="LAI31" s="707"/>
      <c r="LAJ31" s="707"/>
      <c r="LAK31" s="707"/>
      <c r="LAL31" s="707"/>
      <c r="LAM31" s="707"/>
      <c r="LAN31" s="707"/>
      <c r="LAO31" s="707"/>
      <c r="LAP31" s="707"/>
      <c r="LAQ31" s="707"/>
      <c r="LAR31" s="707"/>
      <c r="LAS31" s="707"/>
      <c r="LAT31" s="707"/>
      <c r="LAU31" s="707"/>
      <c r="LAV31" s="707"/>
      <c r="LAW31" s="707"/>
      <c r="LAX31" s="707"/>
      <c r="LAY31" s="707"/>
      <c r="LAZ31" s="707"/>
      <c r="LBA31" s="707"/>
      <c r="LBB31" s="707"/>
      <c r="LBC31" s="707"/>
      <c r="LBD31" s="707"/>
      <c r="LBE31" s="707"/>
      <c r="LBF31" s="707"/>
      <c r="LBG31" s="707"/>
      <c r="LBH31" s="707"/>
      <c r="LBI31" s="707"/>
      <c r="LBJ31" s="707"/>
      <c r="LBK31" s="707"/>
      <c r="LBL31" s="707"/>
      <c r="LBM31" s="707"/>
      <c r="LBN31" s="707"/>
      <c r="LBO31" s="707"/>
      <c r="LBP31" s="707"/>
      <c r="LBQ31" s="707"/>
      <c r="LBR31" s="707"/>
      <c r="LBS31" s="707"/>
      <c r="LBT31" s="707"/>
      <c r="LBU31" s="707"/>
      <c r="LBV31" s="707"/>
      <c r="LBW31" s="707"/>
      <c r="LBX31" s="707"/>
      <c r="LBY31" s="707"/>
      <c r="LBZ31" s="707"/>
      <c r="LCA31" s="707"/>
      <c r="LCB31" s="707"/>
      <c r="LCC31" s="707"/>
      <c r="LCD31" s="707"/>
      <c r="LCE31" s="707"/>
      <c r="LCF31" s="707"/>
      <c r="LCG31" s="707"/>
      <c r="LCH31" s="707"/>
      <c r="LCI31" s="707"/>
      <c r="LCJ31" s="707"/>
      <c r="LCK31" s="707"/>
      <c r="LCL31" s="707"/>
      <c r="LCM31" s="707"/>
      <c r="LCN31" s="707"/>
      <c r="LCO31" s="707"/>
      <c r="LCP31" s="707"/>
      <c r="LCQ31" s="707"/>
      <c r="LCR31" s="707"/>
      <c r="LCS31" s="707"/>
      <c r="LCT31" s="707"/>
      <c r="LCU31" s="707"/>
      <c r="LCV31" s="707"/>
      <c r="LCW31" s="707"/>
      <c r="LCX31" s="707"/>
      <c r="LCY31" s="707"/>
      <c r="LCZ31" s="707"/>
      <c r="LDA31" s="707"/>
      <c r="LDB31" s="707"/>
      <c r="LDC31" s="707"/>
      <c r="LDD31" s="707"/>
      <c r="LDE31" s="707"/>
      <c r="LDF31" s="707"/>
      <c r="LDG31" s="707"/>
      <c r="LDH31" s="707"/>
      <c r="LDI31" s="707"/>
      <c r="LDJ31" s="707"/>
      <c r="LDK31" s="707"/>
      <c r="LDL31" s="707"/>
      <c r="LDM31" s="707"/>
      <c r="LDN31" s="707"/>
      <c r="LDO31" s="707"/>
      <c r="LDP31" s="707"/>
      <c r="LDQ31" s="707"/>
      <c r="LDR31" s="707"/>
      <c r="LDS31" s="707"/>
      <c r="LDT31" s="707"/>
      <c r="LDU31" s="707"/>
      <c r="LDV31" s="707"/>
      <c r="LDW31" s="707"/>
      <c r="LDX31" s="707"/>
      <c r="LDY31" s="707"/>
      <c r="LDZ31" s="707"/>
      <c r="LEA31" s="707"/>
      <c r="LEB31" s="707"/>
      <c r="LEC31" s="707"/>
      <c r="LED31" s="707"/>
      <c r="LEE31" s="707"/>
      <c r="LEF31" s="707"/>
      <c r="LEG31" s="707"/>
      <c r="LEH31" s="707"/>
      <c r="LEI31" s="707"/>
      <c r="LEJ31" s="707"/>
      <c r="LEK31" s="707"/>
      <c r="LEL31" s="707"/>
      <c r="LEM31" s="707"/>
      <c r="LEN31" s="707"/>
      <c r="LEO31" s="707"/>
      <c r="LEP31" s="707"/>
      <c r="LEQ31" s="707"/>
      <c r="LER31" s="707"/>
      <c r="LES31" s="707"/>
      <c r="LET31" s="707"/>
      <c r="LEU31" s="707"/>
      <c r="LEV31" s="707"/>
      <c r="LEW31" s="707"/>
      <c r="LEX31" s="707"/>
      <c r="LEY31" s="707"/>
      <c r="LEZ31" s="707"/>
      <c r="LFA31" s="707"/>
      <c r="LFB31" s="707"/>
      <c r="LFC31" s="707"/>
      <c r="LFD31" s="707"/>
      <c r="LFE31" s="707"/>
      <c r="LFF31" s="707"/>
      <c r="LFG31" s="707"/>
      <c r="LFH31" s="707"/>
      <c r="LFI31" s="707"/>
      <c r="LFJ31" s="707"/>
      <c r="LFK31" s="707"/>
      <c r="LFL31" s="707"/>
      <c r="LFM31" s="707"/>
      <c r="LFN31" s="707"/>
      <c r="LFO31" s="707"/>
      <c r="LFP31" s="707"/>
      <c r="LFQ31" s="707"/>
      <c r="LFR31" s="707"/>
      <c r="LFS31" s="707"/>
      <c r="LFT31" s="707"/>
      <c r="LFU31" s="707"/>
      <c r="LFV31" s="707"/>
      <c r="LFW31" s="707"/>
      <c r="LFX31" s="707"/>
      <c r="LFY31" s="707"/>
      <c r="LFZ31" s="707"/>
      <c r="LGA31" s="707"/>
      <c r="LGB31" s="707"/>
      <c r="LGC31" s="707"/>
      <c r="LGD31" s="707"/>
      <c r="LGE31" s="707"/>
      <c r="LGF31" s="707"/>
      <c r="LGG31" s="707"/>
      <c r="LGH31" s="707"/>
      <c r="LGI31" s="707"/>
      <c r="LGJ31" s="707"/>
      <c r="LGK31" s="707"/>
      <c r="LGL31" s="707"/>
      <c r="LGM31" s="707"/>
      <c r="LGN31" s="707"/>
      <c r="LGO31" s="707"/>
      <c r="LGP31" s="707"/>
      <c r="LGQ31" s="707"/>
      <c r="LGR31" s="707"/>
      <c r="LGS31" s="707"/>
      <c r="LGT31" s="707"/>
      <c r="LGU31" s="707"/>
      <c r="LGV31" s="707"/>
      <c r="LGW31" s="707"/>
      <c r="LGX31" s="707"/>
      <c r="LGY31" s="707"/>
      <c r="LGZ31" s="707"/>
      <c r="LHA31" s="707"/>
      <c r="LHB31" s="707"/>
      <c r="LHC31" s="707"/>
      <c r="LHD31" s="707"/>
      <c r="LHE31" s="707"/>
      <c r="LHF31" s="707"/>
      <c r="LHG31" s="707"/>
      <c r="LHH31" s="707"/>
      <c r="LHI31" s="707"/>
      <c r="LHJ31" s="707"/>
      <c r="LHK31" s="707"/>
      <c r="LHL31" s="707"/>
      <c r="LHM31" s="707"/>
      <c r="LHN31" s="707"/>
      <c r="LHO31" s="707"/>
      <c r="LHP31" s="707"/>
      <c r="LHQ31" s="707"/>
      <c r="LHR31" s="707"/>
      <c r="LHS31" s="707"/>
      <c r="LHT31" s="707"/>
      <c r="LHU31" s="707"/>
      <c r="LHV31" s="707"/>
      <c r="LHW31" s="707"/>
      <c r="LHX31" s="707"/>
      <c r="LHY31" s="707"/>
      <c r="LHZ31" s="707"/>
      <c r="LIA31" s="707"/>
      <c r="LIB31" s="707"/>
      <c r="LIC31" s="707"/>
      <c r="LID31" s="707"/>
      <c r="LIE31" s="707"/>
      <c r="LIF31" s="707"/>
      <c r="LIG31" s="707"/>
      <c r="LIH31" s="707"/>
      <c r="LII31" s="707"/>
      <c r="LIJ31" s="707"/>
      <c r="LIK31" s="707"/>
      <c r="LIL31" s="707"/>
      <c r="LIM31" s="707"/>
      <c r="LIN31" s="707"/>
      <c r="LIO31" s="707"/>
      <c r="LIP31" s="707"/>
      <c r="LIQ31" s="707"/>
      <c r="LIR31" s="707"/>
      <c r="LIS31" s="707"/>
      <c r="LIT31" s="707"/>
      <c r="LIU31" s="707"/>
      <c r="LIV31" s="707"/>
      <c r="LIW31" s="707"/>
      <c r="LIX31" s="707"/>
      <c r="LIY31" s="707"/>
      <c r="LIZ31" s="707"/>
      <c r="LJA31" s="707"/>
      <c r="LJB31" s="707"/>
      <c r="LJC31" s="707"/>
      <c r="LJD31" s="707"/>
      <c r="LJE31" s="707"/>
      <c r="LJF31" s="707"/>
      <c r="LJG31" s="707"/>
      <c r="LJH31" s="707"/>
      <c r="LJI31" s="707"/>
      <c r="LJJ31" s="707"/>
      <c r="LJK31" s="707"/>
      <c r="LJL31" s="707"/>
      <c r="LJM31" s="707"/>
      <c r="LJN31" s="707"/>
      <c r="LJO31" s="707"/>
      <c r="LJP31" s="707"/>
      <c r="LJQ31" s="707"/>
      <c r="LJR31" s="707"/>
      <c r="LJS31" s="707"/>
      <c r="LJT31" s="707"/>
      <c r="LJU31" s="707"/>
      <c r="LJV31" s="707"/>
      <c r="LJW31" s="707"/>
      <c r="LJX31" s="707"/>
      <c r="LJY31" s="707"/>
      <c r="LJZ31" s="707"/>
      <c r="LKA31" s="707"/>
      <c r="LKB31" s="707"/>
      <c r="LKC31" s="707"/>
      <c r="LKD31" s="707"/>
      <c r="LKE31" s="707"/>
      <c r="LKF31" s="707"/>
      <c r="LKG31" s="707"/>
      <c r="LKH31" s="707"/>
      <c r="LKI31" s="707"/>
      <c r="LKJ31" s="707"/>
      <c r="LKK31" s="707"/>
      <c r="LKL31" s="707"/>
      <c r="LKM31" s="707"/>
      <c r="LKN31" s="707"/>
      <c r="LKO31" s="707"/>
      <c r="LKP31" s="707"/>
      <c r="LKQ31" s="707"/>
      <c r="LKR31" s="707"/>
      <c r="LKS31" s="707"/>
      <c r="LKT31" s="707"/>
      <c r="LKU31" s="707"/>
      <c r="LKV31" s="707"/>
      <c r="LKW31" s="707"/>
      <c r="LKX31" s="707"/>
      <c r="LKY31" s="707"/>
      <c r="LKZ31" s="707"/>
      <c r="LLA31" s="707"/>
      <c r="LLB31" s="707"/>
      <c r="LLC31" s="707"/>
      <c r="LLD31" s="707"/>
      <c r="LLE31" s="707"/>
      <c r="LLF31" s="707"/>
      <c r="LLG31" s="707"/>
      <c r="LLH31" s="707"/>
      <c r="LLI31" s="707"/>
      <c r="LLJ31" s="707"/>
      <c r="LLK31" s="707"/>
      <c r="LLL31" s="707"/>
      <c r="LLM31" s="707"/>
      <c r="LLN31" s="707"/>
      <c r="LLO31" s="707"/>
      <c r="LLP31" s="707"/>
      <c r="LLQ31" s="707"/>
      <c r="LLR31" s="707"/>
      <c r="LLS31" s="707"/>
      <c r="LLT31" s="707"/>
      <c r="LLU31" s="707"/>
      <c r="LLV31" s="707"/>
      <c r="LLW31" s="707"/>
      <c r="LLX31" s="707"/>
      <c r="LLY31" s="707"/>
      <c r="LLZ31" s="707"/>
      <c r="LMA31" s="707"/>
      <c r="LMB31" s="707"/>
      <c r="LMC31" s="707"/>
      <c r="LMD31" s="707"/>
      <c r="LME31" s="707"/>
      <c r="LMF31" s="707"/>
      <c r="LMG31" s="707"/>
      <c r="LMH31" s="707"/>
      <c r="LMI31" s="707"/>
      <c r="LMJ31" s="707"/>
      <c r="LMK31" s="707"/>
      <c r="LML31" s="707"/>
      <c r="LMM31" s="707"/>
      <c r="LMN31" s="707"/>
      <c r="LMO31" s="707"/>
      <c r="LMP31" s="707"/>
      <c r="LMQ31" s="707"/>
      <c r="LMR31" s="707"/>
      <c r="LMS31" s="707"/>
      <c r="LMT31" s="707"/>
      <c r="LMU31" s="707"/>
      <c r="LMV31" s="707"/>
      <c r="LMW31" s="707"/>
      <c r="LMX31" s="707"/>
      <c r="LMY31" s="707"/>
      <c r="LMZ31" s="707"/>
      <c r="LNA31" s="707"/>
      <c r="LNB31" s="707"/>
      <c r="LNC31" s="707"/>
      <c r="LND31" s="707"/>
      <c r="LNE31" s="707"/>
      <c r="LNF31" s="707"/>
      <c r="LNG31" s="707"/>
      <c r="LNH31" s="707"/>
      <c r="LNI31" s="707"/>
      <c r="LNJ31" s="707"/>
      <c r="LNK31" s="707"/>
      <c r="LNL31" s="707"/>
      <c r="LNM31" s="707"/>
      <c r="LNN31" s="707"/>
      <c r="LNO31" s="707"/>
      <c r="LNP31" s="707"/>
      <c r="LNQ31" s="707"/>
      <c r="LNR31" s="707"/>
      <c r="LNS31" s="707"/>
      <c r="LNT31" s="707"/>
      <c r="LNU31" s="707"/>
      <c r="LNV31" s="707"/>
      <c r="LNW31" s="707"/>
      <c r="LNX31" s="707"/>
      <c r="LNY31" s="707"/>
      <c r="LNZ31" s="707"/>
      <c r="LOA31" s="707"/>
      <c r="LOB31" s="707"/>
      <c r="LOC31" s="707"/>
      <c r="LOD31" s="707"/>
      <c r="LOE31" s="707"/>
      <c r="LOF31" s="707"/>
      <c r="LOG31" s="707"/>
      <c r="LOH31" s="707"/>
      <c r="LOI31" s="707"/>
      <c r="LOJ31" s="707"/>
      <c r="LOK31" s="707"/>
      <c r="LOL31" s="707"/>
      <c r="LOM31" s="707"/>
      <c r="LON31" s="707"/>
      <c r="LOO31" s="707"/>
      <c r="LOP31" s="707"/>
      <c r="LOQ31" s="707"/>
      <c r="LOR31" s="707"/>
      <c r="LOS31" s="707"/>
      <c r="LOT31" s="707"/>
      <c r="LOU31" s="707"/>
      <c r="LOV31" s="707"/>
      <c r="LOW31" s="707"/>
      <c r="LOX31" s="707"/>
      <c r="LOY31" s="707"/>
      <c r="LOZ31" s="707"/>
      <c r="LPA31" s="707"/>
      <c r="LPB31" s="707"/>
      <c r="LPC31" s="707"/>
      <c r="LPD31" s="707"/>
      <c r="LPE31" s="707"/>
      <c r="LPF31" s="707"/>
      <c r="LPG31" s="707"/>
      <c r="LPH31" s="707"/>
      <c r="LPI31" s="707"/>
      <c r="LPJ31" s="707"/>
      <c r="LPK31" s="707"/>
      <c r="LPL31" s="707"/>
      <c r="LPM31" s="707"/>
      <c r="LPN31" s="707"/>
      <c r="LPO31" s="707"/>
      <c r="LPP31" s="707"/>
      <c r="LPQ31" s="707"/>
      <c r="LPR31" s="707"/>
      <c r="LPS31" s="707"/>
      <c r="LPT31" s="707"/>
      <c r="LPU31" s="707"/>
      <c r="LPV31" s="707"/>
      <c r="LPW31" s="707"/>
      <c r="LPX31" s="707"/>
      <c r="LPY31" s="707"/>
      <c r="LPZ31" s="707"/>
      <c r="LQA31" s="707"/>
      <c r="LQB31" s="707"/>
      <c r="LQC31" s="707"/>
      <c r="LQD31" s="707"/>
      <c r="LQE31" s="707"/>
      <c r="LQF31" s="707"/>
      <c r="LQG31" s="707"/>
      <c r="LQH31" s="707"/>
      <c r="LQI31" s="707"/>
      <c r="LQJ31" s="707"/>
      <c r="LQK31" s="707"/>
      <c r="LQL31" s="707"/>
      <c r="LQM31" s="707"/>
      <c r="LQN31" s="707"/>
      <c r="LQO31" s="707"/>
      <c r="LQP31" s="707"/>
      <c r="LQQ31" s="707"/>
      <c r="LQR31" s="707"/>
      <c r="LQS31" s="707"/>
      <c r="LQT31" s="707"/>
      <c r="LQU31" s="707"/>
      <c r="LQV31" s="707"/>
      <c r="LQW31" s="707"/>
      <c r="LQX31" s="707"/>
      <c r="LQY31" s="707"/>
      <c r="LQZ31" s="707"/>
      <c r="LRA31" s="707"/>
      <c r="LRB31" s="707"/>
      <c r="LRC31" s="707"/>
      <c r="LRD31" s="707"/>
      <c r="LRE31" s="707"/>
      <c r="LRF31" s="707"/>
      <c r="LRG31" s="707"/>
      <c r="LRH31" s="707"/>
      <c r="LRI31" s="707"/>
      <c r="LRJ31" s="707"/>
      <c r="LRK31" s="707"/>
      <c r="LRL31" s="707"/>
      <c r="LRM31" s="707"/>
      <c r="LRN31" s="707"/>
      <c r="LRO31" s="707"/>
      <c r="LRP31" s="707"/>
      <c r="LRQ31" s="707"/>
      <c r="LRR31" s="707"/>
      <c r="LRS31" s="707"/>
      <c r="LRT31" s="707"/>
      <c r="LRU31" s="707"/>
      <c r="LRV31" s="707"/>
      <c r="LRW31" s="707"/>
      <c r="LRX31" s="707"/>
      <c r="LRY31" s="707"/>
      <c r="LRZ31" s="707"/>
      <c r="LSA31" s="707"/>
      <c r="LSB31" s="707"/>
      <c r="LSC31" s="707"/>
      <c r="LSD31" s="707"/>
      <c r="LSE31" s="707"/>
      <c r="LSF31" s="707"/>
      <c r="LSG31" s="707"/>
      <c r="LSH31" s="707"/>
      <c r="LSI31" s="707"/>
      <c r="LSJ31" s="707"/>
      <c r="LSK31" s="707"/>
      <c r="LSL31" s="707"/>
      <c r="LSM31" s="707"/>
      <c r="LSN31" s="707"/>
      <c r="LSO31" s="707"/>
      <c r="LSP31" s="707"/>
      <c r="LSQ31" s="707"/>
      <c r="LSR31" s="707"/>
      <c r="LSS31" s="707"/>
      <c r="LST31" s="707"/>
      <c r="LSU31" s="707"/>
      <c r="LSV31" s="707"/>
      <c r="LSW31" s="707"/>
      <c r="LSX31" s="707"/>
      <c r="LSY31" s="707"/>
      <c r="LSZ31" s="707"/>
      <c r="LTA31" s="707"/>
      <c r="LTB31" s="707"/>
      <c r="LTC31" s="707"/>
      <c r="LTD31" s="707"/>
      <c r="LTE31" s="707"/>
      <c r="LTF31" s="707"/>
      <c r="LTG31" s="707"/>
      <c r="LTH31" s="707"/>
      <c r="LTI31" s="707"/>
      <c r="LTJ31" s="707"/>
      <c r="LTK31" s="707"/>
      <c r="LTL31" s="707"/>
      <c r="LTM31" s="707"/>
      <c r="LTN31" s="707"/>
      <c r="LTO31" s="707"/>
      <c r="LTP31" s="707"/>
      <c r="LTQ31" s="707"/>
      <c r="LTR31" s="707"/>
      <c r="LTS31" s="707"/>
      <c r="LTT31" s="707"/>
      <c r="LTU31" s="707"/>
      <c r="LTV31" s="707"/>
      <c r="LTW31" s="707"/>
      <c r="LTX31" s="707"/>
      <c r="LTY31" s="707"/>
      <c r="LTZ31" s="707"/>
      <c r="LUA31" s="707"/>
      <c r="LUB31" s="707"/>
      <c r="LUC31" s="707"/>
      <c r="LUD31" s="707"/>
      <c r="LUE31" s="707"/>
      <c r="LUF31" s="707"/>
      <c r="LUG31" s="707"/>
      <c r="LUH31" s="707"/>
      <c r="LUI31" s="707"/>
      <c r="LUJ31" s="707"/>
      <c r="LUK31" s="707"/>
      <c r="LUL31" s="707"/>
      <c r="LUM31" s="707"/>
      <c r="LUN31" s="707"/>
      <c r="LUO31" s="707"/>
      <c r="LUP31" s="707"/>
      <c r="LUQ31" s="707"/>
      <c r="LUR31" s="707"/>
      <c r="LUS31" s="707"/>
      <c r="LUT31" s="707"/>
      <c r="LUU31" s="707"/>
      <c r="LUV31" s="707"/>
      <c r="LUW31" s="707"/>
      <c r="LUX31" s="707"/>
      <c r="LUY31" s="707"/>
      <c r="LUZ31" s="707"/>
      <c r="LVA31" s="707"/>
      <c r="LVB31" s="707"/>
      <c r="LVC31" s="707"/>
      <c r="LVD31" s="707"/>
      <c r="LVE31" s="707"/>
      <c r="LVF31" s="707"/>
      <c r="LVG31" s="707"/>
      <c r="LVH31" s="707"/>
      <c r="LVI31" s="707"/>
      <c r="LVJ31" s="707"/>
      <c r="LVK31" s="707"/>
      <c r="LVL31" s="707"/>
      <c r="LVM31" s="707"/>
      <c r="LVN31" s="707"/>
      <c r="LVO31" s="707"/>
      <c r="LVP31" s="707"/>
      <c r="LVQ31" s="707"/>
      <c r="LVR31" s="707"/>
      <c r="LVS31" s="707"/>
      <c r="LVT31" s="707"/>
      <c r="LVU31" s="707"/>
      <c r="LVV31" s="707"/>
      <c r="LVW31" s="707"/>
      <c r="LVX31" s="707"/>
      <c r="LVY31" s="707"/>
      <c r="LVZ31" s="707"/>
      <c r="LWA31" s="707"/>
      <c r="LWB31" s="707"/>
      <c r="LWC31" s="707"/>
      <c r="LWD31" s="707"/>
      <c r="LWE31" s="707"/>
      <c r="LWF31" s="707"/>
      <c r="LWG31" s="707"/>
      <c r="LWH31" s="707"/>
      <c r="LWI31" s="707"/>
      <c r="LWJ31" s="707"/>
      <c r="LWK31" s="707"/>
      <c r="LWL31" s="707"/>
      <c r="LWM31" s="707"/>
      <c r="LWN31" s="707"/>
      <c r="LWO31" s="707"/>
      <c r="LWP31" s="707"/>
      <c r="LWQ31" s="707"/>
      <c r="LWR31" s="707"/>
      <c r="LWS31" s="707"/>
      <c r="LWT31" s="707"/>
      <c r="LWU31" s="707"/>
      <c r="LWV31" s="707"/>
      <c r="LWW31" s="707"/>
      <c r="LWX31" s="707"/>
      <c r="LWY31" s="707"/>
      <c r="LWZ31" s="707"/>
      <c r="LXA31" s="707"/>
      <c r="LXB31" s="707"/>
      <c r="LXC31" s="707"/>
      <c r="LXD31" s="707"/>
      <c r="LXE31" s="707"/>
      <c r="LXF31" s="707"/>
      <c r="LXG31" s="707"/>
      <c r="LXH31" s="707"/>
      <c r="LXI31" s="707"/>
      <c r="LXJ31" s="707"/>
      <c r="LXK31" s="707"/>
      <c r="LXL31" s="707"/>
      <c r="LXM31" s="707"/>
      <c r="LXN31" s="707"/>
      <c r="LXO31" s="707"/>
      <c r="LXP31" s="707"/>
      <c r="LXQ31" s="707"/>
      <c r="LXR31" s="707"/>
      <c r="LXS31" s="707"/>
      <c r="LXT31" s="707"/>
      <c r="LXU31" s="707"/>
      <c r="LXV31" s="707"/>
      <c r="LXW31" s="707"/>
      <c r="LXX31" s="707"/>
      <c r="LXY31" s="707"/>
      <c r="LXZ31" s="707"/>
      <c r="LYA31" s="707"/>
      <c r="LYB31" s="707"/>
      <c r="LYC31" s="707"/>
      <c r="LYD31" s="707"/>
      <c r="LYE31" s="707"/>
      <c r="LYF31" s="707"/>
      <c r="LYG31" s="707"/>
      <c r="LYH31" s="707"/>
      <c r="LYI31" s="707"/>
      <c r="LYJ31" s="707"/>
      <c r="LYK31" s="707"/>
      <c r="LYL31" s="707"/>
      <c r="LYM31" s="707"/>
      <c r="LYN31" s="707"/>
      <c r="LYO31" s="707"/>
      <c r="LYP31" s="707"/>
      <c r="LYQ31" s="707"/>
      <c r="LYR31" s="707"/>
      <c r="LYS31" s="707"/>
      <c r="LYT31" s="707"/>
      <c r="LYU31" s="707"/>
      <c r="LYV31" s="707"/>
      <c r="LYW31" s="707"/>
      <c r="LYX31" s="707"/>
      <c r="LYY31" s="707"/>
      <c r="LYZ31" s="707"/>
      <c r="LZA31" s="707"/>
      <c r="LZB31" s="707"/>
      <c r="LZC31" s="707"/>
      <c r="LZD31" s="707"/>
      <c r="LZE31" s="707"/>
      <c r="LZF31" s="707"/>
      <c r="LZG31" s="707"/>
      <c r="LZH31" s="707"/>
      <c r="LZI31" s="707"/>
      <c r="LZJ31" s="707"/>
      <c r="LZK31" s="707"/>
      <c r="LZL31" s="707"/>
      <c r="LZM31" s="707"/>
      <c r="LZN31" s="707"/>
      <c r="LZO31" s="707"/>
      <c r="LZP31" s="707"/>
      <c r="LZQ31" s="707"/>
      <c r="LZR31" s="707"/>
      <c r="LZS31" s="707"/>
      <c r="LZT31" s="707"/>
      <c r="LZU31" s="707"/>
      <c r="LZV31" s="707"/>
      <c r="LZW31" s="707"/>
      <c r="LZX31" s="707"/>
      <c r="LZY31" s="707"/>
      <c r="LZZ31" s="707"/>
      <c r="MAA31" s="707"/>
      <c r="MAB31" s="707"/>
      <c r="MAC31" s="707"/>
      <c r="MAD31" s="707"/>
      <c r="MAE31" s="707"/>
      <c r="MAF31" s="707"/>
      <c r="MAG31" s="707"/>
      <c r="MAH31" s="707"/>
      <c r="MAI31" s="707"/>
      <c r="MAJ31" s="707"/>
      <c r="MAK31" s="707"/>
      <c r="MAL31" s="707"/>
      <c r="MAM31" s="707"/>
      <c r="MAN31" s="707"/>
      <c r="MAO31" s="707"/>
      <c r="MAP31" s="707"/>
      <c r="MAQ31" s="707"/>
      <c r="MAR31" s="707"/>
      <c r="MAS31" s="707"/>
      <c r="MAT31" s="707"/>
      <c r="MAU31" s="707"/>
      <c r="MAV31" s="707"/>
      <c r="MAW31" s="707"/>
      <c r="MAX31" s="707"/>
      <c r="MAY31" s="707"/>
      <c r="MAZ31" s="707"/>
      <c r="MBA31" s="707"/>
      <c r="MBB31" s="707"/>
      <c r="MBC31" s="707"/>
      <c r="MBD31" s="707"/>
      <c r="MBE31" s="707"/>
      <c r="MBF31" s="707"/>
      <c r="MBG31" s="707"/>
      <c r="MBH31" s="707"/>
      <c r="MBI31" s="707"/>
      <c r="MBJ31" s="707"/>
      <c r="MBK31" s="707"/>
      <c r="MBL31" s="707"/>
      <c r="MBM31" s="707"/>
      <c r="MBN31" s="707"/>
      <c r="MBO31" s="707"/>
      <c r="MBP31" s="707"/>
      <c r="MBQ31" s="707"/>
      <c r="MBR31" s="707"/>
      <c r="MBS31" s="707"/>
      <c r="MBT31" s="707"/>
      <c r="MBU31" s="707"/>
      <c r="MBV31" s="707"/>
      <c r="MBW31" s="707"/>
      <c r="MBX31" s="707"/>
      <c r="MBY31" s="707"/>
      <c r="MBZ31" s="707"/>
      <c r="MCA31" s="707"/>
      <c r="MCB31" s="707"/>
      <c r="MCC31" s="707"/>
      <c r="MCD31" s="707"/>
      <c r="MCE31" s="707"/>
      <c r="MCF31" s="707"/>
      <c r="MCG31" s="707"/>
      <c r="MCH31" s="707"/>
      <c r="MCI31" s="707"/>
      <c r="MCJ31" s="707"/>
      <c r="MCK31" s="707"/>
      <c r="MCL31" s="707"/>
      <c r="MCM31" s="707"/>
      <c r="MCN31" s="707"/>
      <c r="MCO31" s="707"/>
      <c r="MCP31" s="707"/>
      <c r="MCQ31" s="707"/>
      <c r="MCR31" s="707"/>
      <c r="MCS31" s="707"/>
      <c r="MCT31" s="707"/>
      <c r="MCU31" s="707"/>
      <c r="MCV31" s="707"/>
      <c r="MCW31" s="707"/>
      <c r="MCX31" s="707"/>
      <c r="MCY31" s="707"/>
      <c r="MCZ31" s="707"/>
      <c r="MDA31" s="707"/>
      <c r="MDB31" s="707"/>
      <c r="MDC31" s="707"/>
      <c r="MDD31" s="707"/>
      <c r="MDE31" s="707"/>
      <c r="MDF31" s="707"/>
      <c r="MDG31" s="707"/>
      <c r="MDH31" s="707"/>
      <c r="MDI31" s="707"/>
      <c r="MDJ31" s="707"/>
      <c r="MDK31" s="707"/>
      <c r="MDL31" s="707"/>
      <c r="MDM31" s="707"/>
      <c r="MDN31" s="707"/>
      <c r="MDO31" s="707"/>
      <c r="MDP31" s="707"/>
      <c r="MDQ31" s="707"/>
      <c r="MDR31" s="707"/>
      <c r="MDS31" s="707"/>
      <c r="MDT31" s="707"/>
      <c r="MDU31" s="707"/>
      <c r="MDV31" s="707"/>
      <c r="MDW31" s="707"/>
      <c r="MDX31" s="707"/>
      <c r="MDY31" s="707"/>
      <c r="MDZ31" s="707"/>
      <c r="MEA31" s="707"/>
      <c r="MEB31" s="707"/>
      <c r="MEC31" s="707"/>
      <c r="MED31" s="707"/>
      <c r="MEE31" s="707"/>
      <c r="MEF31" s="707"/>
      <c r="MEG31" s="707"/>
      <c r="MEH31" s="707"/>
      <c r="MEI31" s="707"/>
      <c r="MEJ31" s="707"/>
      <c r="MEK31" s="707"/>
      <c r="MEL31" s="707"/>
      <c r="MEM31" s="707"/>
      <c r="MEN31" s="707"/>
      <c r="MEO31" s="707"/>
      <c r="MEP31" s="707"/>
      <c r="MEQ31" s="707"/>
      <c r="MER31" s="707"/>
      <c r="MES31" s="707"/>
      <c r="MET31" s="707"/>
      <c r="MEU31" s="707"/>
      <c r="MEV31" s="707"/>
      <c r="MEW31" s="707"/>
      <c r="MEX31" s="707"/>
      <c r="MEY31" s="707"/>
      <c r="MEZ31" s="707"/>
      <c r="MFA31" s="707"/>
      <c r="MFB31" s="707"/>
      <c r="MFC31" s="707"/>
      <c r="MFD31" s="707"/>
      <c r="MFE31" s="707"/>
      <c r="MFF31" s="707"/>
      <c r="MFG31" s="707"/>
      <c r="MFH31" s="707"/>
      <c r="MFI31" s="707"/>
      <c r="MFJ31" s="707"/>
      <c r="MFK31" s="707"/>
      <c r="MFL31" s="707"/>
      <c r="MFM31" s="707"/>
      <c r="MFN31" s="707"/>
      <c r="MFO31" s="707"/>
      <c r="MFP31" s="707"/>
      <c r="MFQ31" s="707"/>
      <c r="MFR31" s="707"/>
      <c r="MFS31" s="707"/>
      <c r="MFT31" s="707"/>
      <c r="MFU31" s="707"/>
      <c r="MFV31" s="707"/>
      <c r="MFW31" s="707"/>
      <c r="MFX31" s="707"/>
      <c r="MFY31" s="707"/>
      <c r="MFZ31" s="707"/>
      <c r="MGA31" s="707"/>
      <c r="MGB31" s="707"/>
      <c r="MGC31" s="707"/>
      <c r="MGD31" s="707"/>
      <c r="MGE31" s="707"/>
      <c r="MGF31" s="707"/>
      <c r="MGG31" s="707"/>
      <c r="MGH31" s="707"/>
      <c r="MGI31" s="707"/>
      <c r="MGJ31" s="707"/>
      <c r="MGK31" s="707"/>
      <c r="MGL31" s="707"/>
      <c r="MGM31" s="707"/>
      <c r="MGN31" s="707"/>
      <c r="MGO31" s="707"/>
      <c r="MGP31" s="707"/>
      <c r="MGQ31" s="707"/>
      <c r="MGR31" s="707"/>
      <c r="MGS31" s="707"/>
      <c r="MGT31" s="707"/>
      <c r="MGU31" s="707"/>
      <c r="MGV31" s="707"/>
      <c r="MGW31" s="707"/>
      <c r="MGX31" s="707"/>
      <c r="MGY31" s="707"/>
      <c r="MGZ31" s="707"/>
      <c r="MHA31" s="707"/>
      <c r="MHB31" s="707"/>
      <c r="MHC31" s="707"/>
      <c r="MHD31" s="707"/>
      <c r="MHE31" s="707"/>
      <c r="MHF31" s="707"/>
      <c r="MHG31" s="707"/>
      <c r="MHH31" s="707"/>
      <c r="MHI31" s="707"/>
      <c r="MHJ31" s="707"/>
      <c r="MHK31" s="707"/>
      <c r="MHL31" s="707"/>
      <c r="MHM31" s="707"/>
      <c r="MHN31" s="707"/>
      <c r="MHO31" s="707"/>
      <c r="MHP31" s="707"/>
      <c r="MHQ31" s="707"/>
      <c r="MHR31" s="707"/>
      <c r="MHS31" s="707"/>
      <c r="MHT31" s="707"/>
      <c r="MHU31" s="707"/>
      <c r="MHV31" s="707"/>
      <c r="MHW31" s="707"/>
      <c r="MHX31" s="707"/>
      <c r="MHY31" s="707"/>
      <c r="MHZ31" s="707"/>
      <c r="MIA31" s="707"/>
      <c r="MIB31" s="707"/>
      <c r="MIC31" s="707"/>
      <c r="MID31" s="707"/>
      <c r="MIE31" s="707"/>
      <c r="MIF31" s="707"/>
      <c r="MIG31" s="707"/>
      <c r="MIH31" s="707"/>
      <c r="MII31" s="707"/>
      <c r="MIJ31" s="707"/>
      <c r="MIK31" s="707"/>
      <c r="MIL31" s="707"/>
      <c r="MIM31" s="707"/>
      <c r="MIN31" s="707"/>
      <c r="MIO31" s="707"/>
      <c r="MIP31" s="707"/>
      <c r="MIQ31" s="707"/>
      <c r="MIR31" s="707"/>
      <c r="MIS31" s="707"/>
      <c r="MIT31" s="707"/>
      <c r="MIU31" s="707"/>
      <c r="MIV31" s="707"/>
      <c r="MIW31" s="707"/>
      <c r="MIX31" s="707"/>
      <c r="MIY31" s="707"/>
      <c r="MIZ31" s="707"/>
      <c r="MJA31" s="707"/>
      <c r="MJB31" s="707"/>
      <c r="MJC31" s="707"/>
      <c r="MJD31" s="707"/>
      <c r="MJE31" s="707"/>
      <c r="MJF31" s="707"/>
      <c r="MJG31" s="707"/>
      <c r="MJH31" s="707"/>
      <c r="MJI31" s="707"/>
      <c r="MJJ31" s="707"/>
      <c r="MJK31" s="707"/>
      <c r="MJL31" s="707"/>
      <c r="MJM31" s="707"/>
      <c r="MJN31" s="707"/>
      <c r="MJO31" s="707"/>
      <c r="MJP31" s="707"/>
      <c r="MJQ31" s="707"/>
      <c r="MJR31" s="707"/>
      <c r="MJS31" s="707"/>
      <c r="MJT31" s="707"/>
      <c r="MJU31" s="707"/>
      <c r="MJV31" s="707"/>
      <c r="MJW31" s="707"/>
      <c r="MJX31" s="707"/>
      <c r="MJY31" s="707"/>
      <c r="MJZ31" s="707"/>
      <c r="MKA31" s="707"/>
      <c r="MKB31" s="707"/>
      <c r="MKC31" s="707"/>
      <c r="MKD31" s="707"/>
      <c r="MKE31" s="707"/>
      <c r="MKF31" s="707"/>
      <c r="MKG31" s="707"/>
      <c r="MKH31" s="707"/>
      <c r="MKI31" s="707"/>
      <c r="MKJ31" s="707"/>
      <c r="MKK31" s="707"/>
      <c r="MKL31" s="707"/>
      <c r="MKM31" s="707"/>
      <c r="MKN31" s="707"/>
      <c r="MKO31" s="707"/>
      <c r="MKP31" s="707"/>
      <c r="MKQ31" s="707"/>
      <c r="MKR31" s="707"/>
      <c r="MKS31" s="707"/>
      <c r="MKT31" s="707"/>
      <c r="MKU31" s="707"/>
      <c r="MKV31" s="707"/>
      <c r="MKW31" s="707"/>
      <c r="MKX31" s="707"/>
      <c r="MKY31" s="707"/>
      <c r="MKZ31" s="707"/>
      <c r="MLA31" s="707"/>
      <c r="MLB31" s="707"/>
      <c r="MLC31" s="707"/>
      <c r="MLD31" s="707"/>
      <c r="MLE31" s="707"/>
      <c r="MLF31" s="707"/>
      <c r="MLG31" s="707"/>
      <c r="MLH31" s="707"/>
      <c r="MLI31" s="707"/>
      <c r="MLJ31" s="707"/>
      <c r="MLK31" s="707"/>
      <c r="MLL31" s="707"/>
      <c r="MLM31" s="707"/>
      <c r="MLN31" s="707"/>
      <c r="MLO31" s="707"/>
      <c r="MLP31" s="707"/>
      <c r="MLQ31" s="707"/>
      <c r="MLR31" s="707"/>
      <c r="MLS31" s="707"/>
      <c r="MLT31" s="707"/>
      <c r="MLU31" s="707"/>
      <c r="MLV31" s="707"/>
      <c r="MLW31" s="707"/>
      <c r="MLX31" s="707"/>
      <c r="MLY31" s="707"/>
      <c r="MLZ31" s="707"/>
      <c r="MMA31" s="707"/>
      <c r="MMB31" s="707"/>
      <c r="MMC31" s="707"/>
      <c r="MMD31" s="707"/>
      <c r="MME31" s="707"/>
      <c r="MMF31" s="707"/>
      <c r="MMG31" s="707"/>
      <c r="MMH31" s="707"/>
      <c r="MMI31" s="707"/>
      <c r="MMJ31" s="707"/>
      <c r="MMK31" s="707"/>
      <c r="MML31" s="707"/>
      <c r="MMM31" s="707"/>
      <c r="MMN31" s="707"/>
      <c r="MMO31" s="707"/>
      <c r="MMP31" s="707"/>
      <c r="MMQ31" s="707"/>
      <c r="MMR31" s="707"/>
      <c r="MMS31" s="707"/>
      <c r="MMT31" s="707"/>
      <c r="MMU31" s="707"/>
      <c r="MMV31" s="707"/>
      <c r="MMW31" s="707"/>
      <c r="MMX31" s="707"/>
      <c r="MMY31" s="707"/>
      <c r="MMZ31" s="707"/>
      <c r="MNA31" s="707"/>
      <c r="MNB31" s="707"/>
      <c r="MNC31" s="707"/>
      <c r="MND31" s="707"/>
      <c r="MNE31" s="707"/>
      <c r="MNF31" s="707"/>
      <c r="MNG31" s="707"/>
      <c r="MNH31" s="707"/>
      <c r="MNI31" s="707"/>
      <c r="MNJ31" s="707"/>
      <c r="MNK31" s="707"/>
      <c r="MNL31" s="707"/>
      <c r="MNM31" s="707"/>
      <c r="MNN31" s="707"/>
      <c r="MNO31" s="707"/>
      <c r="MNP31" s="707"/>
      <c r="MNQ31" s="707"/>
      <c r="MNR31" s="707"/>
      <c r="MNS31" s="707"/>
      <c r="MNT31" s="707"/>
      <c r="MNU31" s="707"/>
      <c r="MNV31" s="707"/>
      <c r="MNW31" s="707"/>
      <c r="MNX31" s="707"/>
      <c r="MNY31" s="707"/>
      <c r="MNZ31" s="707"/>
      <c r="MOA31" s="707"/>
      <c r="MOB31" s="707"/>
      <c r="MOC31" s="707"/>
      <c r="MOD31" s="707"/>
      <c r="MOE31" s="707"/>
      <c r="MOF31" s="707"/>
      <c r="MOG31" s="707"/>
      <c r="MOH31" s="707"/>
      <c r="MOI31" s="707"/>
      <c r="MOJ31" s="707"/>
      <c r="MOK31" s="707"/>
      <c r="MOL31" s="707"/>
      <c r="MOM31" s="707"/>
      <c r="MON31" s="707"/>
      <c r="MOO31" s="707"/>
      <c r="MOP31" s="707"/>
      <c r="MOQ31" s="707"/>
      <c r="MOR31" s="707"/>
      <c r="MOS31" s="707"/>
      <c r="MOT31" s="707"/>
      <c r="MOU31" s="707"/>
      <c r="MOV31" s="707"/>
      <c r="MOW31" s="707"/>
      <c r="MOX31" s="707"/>
      <c r="MOY31" s="707"/>
      <c r="MOZ31" s="707"/>
      <c r="MPA31" s="707"/>
      <c r="MPB31" s="707"/>
      <c r="MPC31" s="707"/>
      <c r="MPD31" s="707"/>
      <c r="MPE31" s="707"/>
      <c r="MPF31" s="707"/>
      <c r="MPG31" s="707"/>
      <c r="MPH31" s="707"/>
      <c r="MPI31" s="707"/>
      <c r="MPJ31" s="707"/>
      <c r="MPK31" s="707"/>
      <c r="MPL31" s="707"/>
      <c r="MPM31" s="707"/>
      <c r="MPN31" s="707"/>
      <c r="MPO31" s="707"/>
      <c r="MPP31" s="707"/>
      <c r="MPQ31" s="707"/>
      <c r="MPR31" s="707"/>
      <c r="MPS31" s="707"/>
      <c r="MPT31" s="707"/>
      <c r="MPU31" s="707"/>
      <c r="MPV31" s="707"/>
      <c r="MPW31" s="707"/>
      <c r="MPX31" s="707"/>
      <c r="MPY31" s="707"/>
      <c r="MPZ31" s="707"/>
      <c r="MQA31" s="707"/>
      <c r="MQB31" s="707"/>
      <c r="MQC31" s="707"/>
      <c r="MQD31" s="707"/>
      <c r="MQE31" s="707"/>
      <c r="MQF31" s="707"/>
      <c r="MQG31" s="707"/>
      <c r="MQH31" s="707"/>
      <c r="MQI31" s="707"/>
      <c r="MQJ31" s="707"/>
      <c r="MQK31" s="707"/>
      <c r="MQL31" s="707"/>
      <c r="MQM31" s="707"/>
      <c r="MQN31" s="707"/>
      <c r="MQO31" s="707"/>
      <c r="MQP31" s="707"/>
      <c r="MQQ31" s="707"/>
      <c r="MQR31" s="707"/>
      <c r="MQS31" s="707"/>
      <c r="MQT31" s="707"/>
      <c r="MQU31" s="707"/>
      <c r="MQV31" s="707"/>
      <c r="MQW31" s="707"/>
      <c r="MQX31" s="707"/>
      <c r="MQY31" s="707"/>
      <c r="MQZ31" s="707"/>
      <c r="MRA31" s="707"/>
      <c r="MRB31" s="707"/>
      <c r="MRC31" s="707"/>
      <c r="MRD31" s="707"/>
      <c r="MRE31" s="707"/>
      <c r="MRF31" s="707"/>
      <c r="MRG31" s="707"/>
      <c r="MRH31" s="707"/>
      <c r="MRI31" s="707"/>
      <c r="MRJ31" s="707"/>
      <c r="MRK31" s="707"/>
      <c r="MRL31" s="707"/>
      <c r="MRM31" s="707"/>
      <c r="MRN31" s="707"/>
      <c r="MRO31" s="707"/>
      <c r="MRP31" s="707"/>
      <c r="MRQ31" s="707"/>
      <c r="MRR31" s="707"/>
      <c r="MRS31" s="707"/>
      <c r="MRT31" s="707"/>
      <c r="MRU31" s="707"/>
      <c r="MRV31" s="707"/>
      <c r="MRW31" s="707"/>
      <c r="MRX31" s="707"/>
      <c r="MRY31" s="707"/>
      <c r="MRZ31" s="707"/>
      <c r="MSA31" s="707"/>
      <c r="MSB31" s="707"/>
      <c r="MSC31" s="707"/>
      <c r="MSD31" s="707"/>
      <c r="MSE31" s="707"/>
      <c r="MSF31" s="707"/>
      <c r="MSG31" s="707"/>
      <c r="MSH31" s="707"/>
      <c r="MSI31" s="707"/>
      <c r="MSJ31" s="707"/>
      <c r="MSK31" s="707"/>
      <c r="MSL31" s="707"/>
      <c r="MSM31" s="707"/>
      <c r="MSN31" s="707"/>
      <c r="MSO31" s="707"/>
      <c r="MSP31" s="707"/>
      <c r="MSQ31" s="707"/>
      <c r="MSR31" s="707"/>
      <c r="MSS31" s="707"/>
      <c r="MST31" s="707"/>
      <c r="MSU31" s="707"/>
      <c r="MSV31" s="707"/>
      <c r="MSW31" s="707"/>
      <c r="MSX31" s="707"/>
      <c r="MSY31" s="707"/>
      <c r="MSZ31" s="707"/>
      <c r="MTA31" s="707"/>
      <c r="MTB31" s="707"/>
      <c r="MTC31" s="707"/>
      <c r="MTD31" s="707"/>
      <c r="MTE31" s="707"/>
      <c r="MTF31" s="707"/>
      <c r="MTG31" s="707"/>
      <c r="MTH31" s="707"/>
      <c r="MTI31" s="707"/>
      <c r="MTJ31" s="707"/>
      <c r="MTK31" s="707"/>
      <c r="MTL31" s="707"/>
      <c r="MTM31" s="707"/>
      <c r="MTN31" s="707"/>
      <c r="MTO31" s="707"/>
      <c r="MTP31" s="707"/>
      <c r="MTQ31" s="707"/>
      <c r="MTR31" s="707"/>
      <c r="MTS31" s="707"/>
      <c r="MTT31" s="707"/>
      <c r="MTU31" s="707"/>
      <c r="MTV31" s="707"/>
      <c r="MTW31" s="707"/>
      <c r="MTX31" s="707"/>
      <c r="MTY31" s="707"/>
      <c r="MTZ31" s="707"/>
      <c r="MUA31" s="707"/>
      <c r="MUB31" s="707"/>
      <c r="MUC31" s="707"/>
      <c r="MUD31" s="707"/>
      <c r="MUE31" s="707"/>
      <c r="MUF31" s="707"/>
      <c r="MUG31" s="707"/>
      <c r="MUH31" s="707"/>
      <c r="MUI31" s="707"/>
      <c r="MUJ31" s="707"/>
      <c r="MUK31" s="707"/>
      <c r="MUL31" s="707"/>
      <c r="MUM31" s="707"/>
      <c r="MUN31" s="707"/>
      <c r="MUO31" s="707"/>
      <c r="MUP31" s="707"/>
      <c r="MUQ31" s="707"/>
      <c r="MUR31" s="707"/>
      <c r="MUS31" s="707"/>
      <c r="MUT31" s="707"/>
      <c r="MUU31" s="707"/>
      <c r="MUV31" s="707"/>
      <c r="MUW31" s="707"/>
      <c r="MUX31" s="707"/>
      <c r="MUY31" s="707"/>
      <c r="MUZ31" s="707"/>
      <c r="MVA31" s="707"/>
      <c r="MVB31" s="707"/>
      <c r="MVC31" s="707"/>
      <c r="MVD31" s="707"/>
      <c r="MVE31" s="707"/>
      <c r="MVF31" s="707"/>
      <c r="MVG31" s="707"/>
      <c r="MVH31" s="707"/>
      <c r="MVI31" s="707"/>
      <c r="MVJ31" s="707"/>
      <c r="MVK31" s="707"/>
      <c r="MVL31" s="707"/>
      <c r="MVM31" s="707"/>
      <c r="MVN31" s="707"/>
      <c r="MVO31" s="707"/>
      <c r="MVP31" s="707"/>
      <c r="MVQ31" s="707"/>
      <c r="MVR31" s="707"/>
      <c r="MVS31" s="707"/>
      <c r="MVT31" s="707"/>
      <c r="MVU31" s="707"/>
      <c r="MVV31" s="707"/>
      <c r="MVW31" s="707"/>
      <c r="MVX31" s="707"/>
      <c r="MVY31" s="707"/>
      <c r="MVZ31" s="707"/>
      <c r="MWA31" s="707"/>
      <c r="MWB31" s="707"/>
      <c r="MWC31" s="707"/>
      <c r="MWD31" s="707"/>
      <c r="MWE31" s="707"/>
      <c r="MWF31" s="707"/>
      <c r="MWG31" s="707"/>
      <c r="MWH31" s="707"/>
      <c r="MWI31" s="707"/>
      <c r="MWJ31" s="707"/>
      <c r="MWK31" s="707"/>
      <c r="MWL31" s="707"/>
      <c r="MWM31" s="707"/>
      <c r="MWN31" s="707"/>
      <c r="MWO31" s="707"/>
      <c r="MWP31" s="707"/>
      <c r="MWQ31" s="707"/>
      <c r="MWR31" s="707"/>
      <c r="MWS31" s="707"/>
      <c r="MWT31" s="707"/>
      <c r="MWU31" s="707"/>
      <c r="MWV31" s="707"/>
      <c r="MWW31" s="707"/>
      <c r="MWX31" s="707"/>
      <c r="MWY31" s="707"/>
      <c r="MWZ31" s="707"/>
      <c r="MXA31" s="707"/>
      <c r="MXB31" s="707"/>
      <c r="MXC31" s="707"/>
      <c r="MXD31" s="707"/>
      <c r="MXE31" s="707"/>
      <c r="MXF31" s="707"/>
      <c r="MXG31" s="707"/>
      <c r="MXH31" s="707"/>
      <c r="MXI31" s="707"/>
      <c r="MXJ31" s="707"/>
      <c r="MXK31" s="707"/>
      <c r="MXL31" s="707"/>
      <c r="MXM31" s="707"/>
      <c r="MXN31" s="707"/>
      <c r="MXO31" s="707"/>
      <c r="MXP31" s="707"/>
      <c r="MXQ31" s="707"/>
      <c r="MXR31" s="707"/>
      <c r="MXS31" s="707"/>
      <c r="MXT31" s="707"/>
      <c r="MXU31" s="707"/>
      <c r="MXV31" s="707"/>
      <c r="MXW31" s="707"/>
      <c r="MXX31" s="707"/>
      <c r="MXY31" s="707"/>
      <c r="MXZ31" s="707"/>
      <c r="MYA31" s="707"/>
      <c r="MYB31" s="707"/>
      <c r="MYC31" s="707"/>
      <c r="MYD31" s="707"/>
      <c r="MYE31" s="707"/>
      <c r="MYF31" s="707"/>
      <c r="MYG31" s="707"/>
      <c r="MYH31" s="707"/>
      <c r="MYI31" s="707"/>
      <c r="MYJ31" s="707"/>
      <c r="MYK31" s="707"/>
      <c r="MYL31" s="707"/>
      <c r="MYM31" s="707"/>
      <c r="MYN31" s="707"/>
      <c r="MYO31" s="707"/>
      <c r="MYP31" s="707"/>
      <c r="MYQ31" s="707"/>
      <c r="MYR31" s="707"/>
      <c r="MYS31" s="707"/>
      <c r="MYT31" s="707"/>
      <c r="MYU31" s="707"/>
      <c r="MYV31" s="707"/>
      <c r="MYW31" s="707"/>
      <c r="MYX31" s="707"/>
      <c r="MYY31" s="707"/>
      <c r="MYZ31" s="707"/>
      <c r="MZA31" s="707"/>
      <c r="MZB31" s="707"/>
      <c r="MZC31" s="707"/>
      <c r="MZD31" s="707"/>
      <c r="MZE31" s="707"/>
      <c r="MZF31" s="707"/>
      <c r="MZG31" s="707"/>
      <c r="MZH31" s="707"/>
      <c r="MZI31" s="707"/>
      <c r="MZJ31" s="707"/>
      <c r="MZK31" s="707"/>
      <c r="MZL31" s="707"/>
      <c r="MZM31" s="707"/>
      <c r="MZN31" s="707"/>
      <c r="MZO31" s="707"/>
      <c r="MZP31" s="707"/>
      <c r="MZQ31" s="707"/>
      <c r="MZR31" s="707"/>
      <c r="MZS31" s="707"/>
      <c r="MZT31" s="707"/>
      <c r="MZU31" s="707"/>
      <c r="MZV31" s="707"/>
      <c r="MZW31" s="707"/>
      <c r="MZX31" s="707"/>
      <c r="MZY31" s="707"/>
      <c r="MZZ31" s="707"/>
      <c r="NAA31" s="707"/>
      <c r="NAB31" s="707"/>
      <c r="NAC31" s="707"/>
      <c r="NAD31" s="707"/>
      <c r="NAE31" s="707"/>
      <c r="NAF31" s="707"/>
      <c r="NAG31" s="707"/>
      <c r="NAH31" s="707"/>
      <c r="NAI31" s="707"/>
      <c r="NAJ31" s="707"/>
      <c r="NAK31" s="707"/>
      <c r="NAL31" s="707"/>
      <c r="NAM31" s="707"/>
      <c r="NAN31" s="707"/>
      <c r="NAO31" s="707"/>
      <c r="NAP31" s="707"/>
      <c r="NAQ31" s="707"/>
      <c r="NAR31" s="707"/>
      <c r="NAS31" s="707"/>
      <c r="NAT31" s="707"/>
      <c r="NAU31" s="707"/>
      <c r="NAV31" s="707"/>
      <c r="NAW31" s="707"/>
      <c r="NAX31" s="707"/>
      <c r="NAY31" s="707"/>
      <c r="NAZ31" s="707"/>
      <c r="NBA31" s="707"/>
      <c r="NBB31" s="707"/>
      <c r="NBC31" s="707"/>
      <c r="NBD31" s="707"/>
      <c r="NBE31" s="707"/>
      <c r="NBF31" s="707"/>
      <c r="NBG31" s="707"/>
      <c r="NBH31" s="707"/>
      <c r="NBI31" s="707"/>
      <c r="NBJ31" s="707"/>
      <c r="NBK31" s="707"/>
      <c r="NBL31" s="707"/>
      <c r="NBM31" s="707"/>
      <c r="NBN31" s="707"/>
      <c r="NBO31" s="707"/>
      <c r="NBP31" s="707"/>
      <c r="NBQ31" s="707"/>
      <c r="NBR31" s="707"/>
      <c r="NBS31" s="707"/>
      <c r="NBT31" s="707"/>
      <c r="NBU31" s="707"/>
      <c r="NBV31" s="707"/>
      <c r="NBW31" s="707"/>
      <c r="NBX31" s="707"/>
      <c r="NBY31" s="707"/>
      <c r="NBZ31" s="707"/>
      <c r="NCA31" s="707"/>
      <c r="NCB31" s="707"/>
      <c r="NCC31" s="707"/>
      <c r="NCD31" s="707"/>
      <c r="NCE31" s="707"/>
      <c r="NCF31" s="707"/>
      <c r="NCG31" s="707"/>
      <c r="NCH31" s="707"/>
      <c r="NCI31" s="707"/>
      <c r="NCJ31" s="707"/>
      <c r="NCK31" s="707"/>
      <c r="NCL31" s="707"/>
      <c r="NCM31" s="707"/>
      <c r="NCN31" s="707"/>
      <c r="NCO31" s="707"/>
      <c r="NCP31" s="707"/>
      <c r="NCQ31" s="707"/>
      <c r="NCR31" s="707"/>
      <c r="NCS31" s="707"/>
      <c r="NCT31" s="707"/>
      <c r="NCU31" s="707"/>
      <c r="NCV31" s="707"/>
      <c r="NCW31" s="707"/>
      <c r="NCX31" s="707"/>
      <c r="NCY31" s="707"/>
      <c r="NCZ31" s="707"/>
      <c r="NDA31" s="707"/>
      <c r="NDB31" s="707"/>
      <c r="NDC31" s="707"/>
      <c r="NDD31" s="707"/>
      <c r="NDE31" s="707"/>
      <c r="NDF31" s="707"/>
      <c r="NDG31" s="707"/>
      <c r="NDH31" s="707"/>
      <c r="NDI31" s="707"/>
      <c r="NDJ31" s="707"/>
      <c r="NDK31" s="707"/>
      <c r="NDL31" s="707"/>
      <c r="NDM31" s="707"/>
      <c r="NDN31" s="707"/>
      <c r="NDO31" s="707"/>
      <c r="NDP31" s="707"/>
      <c r="NDQ31" s="707"/>
      <c r="NDR31" s="707"/>
      <c r="NDS31" s="707"/>
      <c r="NDT31" s="707"/>
      <c r="NDU31" s="707"/>
      <c r="NDV31" s="707"/>
      <c r="NDW31" s="707"/>
      <c r="NDX31" s="707"/>
      <c r="NDY31" s="707"/>
      <c r="NDZ31" s="707"/>
      <c r="NEA31" s="707"/>
      <c r="NEB31" s="707"/>
      <c r="NEC31" s="707"/>
      <c r="NED31" s="707"/>
      <c r="NEE31" s="707"/>
      <c r="NEF31" s="707"/>
      <c r="NEG31" s="707"/>
      <c r="NEH31" s="707"/>
      <c r="NEI31" s="707"/>
      <c r="NEJ31" s="707"/>
      <c r="NEK31" s="707"/>
      <c r="NEL31" s="707"/>
      <c r="NEM31" s="707"/>
      <c r="NEN31" s="707"/>
      <c r="NEO31" s="707"/>
      <c r="NEP31" s="707"/>
      <c r="NEQ31" s="707"/>
      <c r="NER31" s="707"/>
      <c r="NES31" s="707"/>
      <c r="NET31" s="707"/>
      <c r="NEU31" s="707"/>
      <c r="NEV31" s="707"/>
      <c r="NEW31" s="707"/>
      <c r="NEX31" s="707"/>
      <c r="NEY31" s="707"/>
      <c r="NEZ31" s="707"/>
      <c r="NFA31" s="707"/>
      <c r="NFB31" s="707"/>
      <c r="NFC31" s="707"/>
      <c r="NFD31" s="707"/>
      <c r="NFE31" s="707"/>
      <c r="NFF31" s="707"/>
      <c r="NFG31" s="707"/>
      <c r="NFH31" s="707"/>
      <c r="NFI31" s="707"/>
      <c r="NFJ31" s="707"/>
      <c r="NFK31" s="707"/>
      <c r="NFL31" s="707"/>
      <c r="NFM31" s="707"/>
      <c r="NFN31" s="707"/>
      <c r="NFO31" s="707"/>
      <c r="NFP31" s="707"/>
      <c r="NFQ31" s="707"/>
      <c r="NFR31" s="707"/>
      <c r="NFS31" s="707"/>
      <c r="NFT31" s="707"/>
      <c r="NFU31" s="707"/>
      <c r="NFV31" s="707"/>
      <c r="NFW31" s="707"/>
      <c r="NFX31" s="707"/>
      <c r="NFY31" s="707"/>
      <c r="NFZ31" s="707"/>
      <c r="NGA31" s="707"/>
      <c r="NGB31" s="707"/>
      <c r="NGC31" s="707"/>
      <c r="NGD31" s="707"/>
      <c r="NGE31" s="707"/>
      <c r="NGF31" s="707"/>
      <c r="NGG31" s="707"/>
      <c r="NGH31" s="707"/>
      <c r="NGI31" s="707"/>
      <c r="NGJ31" s="707"/>
      <c r="NGK31" s="707"/>
      <c r="NGL31" s="707"/>
      <c r="NGM31" s="707"/>
      <c r="NGN31" s="707"/>
      <c r="NGO31" s="707"/>
      <c r="NGP31" s="707"/>
      <c r="NGQ31" s="707"/>
      <c r="NGR31" s="707"/>
      <c r="NGS31" s="707"/>
      <c r="NGT31" s="707"/>
      <c r="NGU31" s="707"/>
      <c r="NGV31" s="707"/>
      <c r="NGW31" s="707"/>
      <c r="NGX31" s="707"/>
      <c r="NGY31" s="707"/>
      <c r="NGZ31" s="707"/>
      <c r="NHA31" s="707"/>
      <c r="NHB31" s="707"/>
      <c r="NHC31" s="707"/>
      <c r="NHD31" s="707"/>
      <c r="NHE31" s="707"/>
      <c r="NHF31" s="707"/>
      <c r="NHG31" s="707"/>
      <c r="NHH31" s="707"/>
      <c r="NHI31" s="707"/>
      <c r="NHJ31" s="707"/>
      <c r="NHK31" s="707"/>
      <c r="NHL31" s="707"/>
      <c r="NHM31" s="707"/>
      <c r="NHN31" s="707"/>
      <c r="NHO31" s="707"/>
      <c r="NHP31" s="707"/>
      <c r="NHQ31" s="707"/>
      <c r="NHR31" s="707"/>
      <c r="NHS31" s="707"/>
      <c r="NHT31" s="707"/>
      <c r="NHU31" s="707"/>
      <c r="NHV31" s="707"/>
      <c r="NHW31" s="707"/>
      <c r="NHX31" s="707"/>
      <c r="NHY31" s="707"/>
      <c r="NHZ31" s="707"/>
      <c r="NIA31" s="707"/>
      <c r="NIB31" s="707"/>
      <c r="NIC31" s="707"/>
      <c r="NID31" s="707"/>
      <c r="NIE31" s="707"/>
      <c r="NIF31" s="707"/>
      <c r="NIG31" s="707"/>
      <c r="NIH31" s="707"/>
      <c r="NII31" s="707"/>
      <c r="NIJ31" s="707"/>
      <c r="NIK31" s="707"/>
      <c r="NIL31" s="707"/>
      <c r="NIM31" s="707"/>
      <c r="NIN31" s="707"/>
      <c r="NIO31" s="707"/>
      <c r="NIP31" s="707"/>
      <c r="NIQ31" s="707"/>
      <c r="NIR31" s="707"/>
      <c r="NIS31" s="707"/>
      <c r="NIT31" s="707"/>
      <c r="NIU31" s="707"/>
      <c r="NIV31" s="707"/>
      <c r="NIW31" s="707"/>
      <c r="NIX31" s="707"/>
      <c r="NIY31" s="707"/>
      <c r="NIZ31" s="707"/>
      <c r="NJA31" s="707"/>
      <c r="NJB31" s="707"/>
      <c r="NJC31" s="707"/>
      <c r="NJD31" s="707"/>
      <c r="NJE31" s="707"/>
      <c r="NJF31" s="707"/>
      <c r="NJG31" s="707"/>
      <c r="NJH31" s="707"/>
      <c r="NJI31" s="707"/>
      <c r="NJJ31" s="707"/>
      <c r="NJK31" s="707"/>
      <c r="NJL31" s="707"/>
      <c r="NJM31" s="707"/>
      <c r="NJN31" s="707"/>
      <c r="NJO31" s="707"/>
      <c r="NJP31" s="707"/>
      <c r="NJQ31" s="707"/>
      <c r="NJR31" s="707"/>
      <c r="NJS31" s="707"/>
      <c r="NJT31" s="707"/>
      <c r="NJU31" s="707"/>
      <c r="NJV31" s="707"/>
      <c r="NJW31" s="707"/>
      <c r="NJX31" s="707"/>
      <c r="NJY31" s="707"/>
      <c r="NJZ31" s="707"/>
      <c r="NKA31" s="707"/>
      <c r="NKB31" s="707"/>
      <c r="NKC31" s="707"/>
      <c r="NKD31" s="707"/>
      <c r="NKE31" s="707"/>
      <c r="NKF31" s="707"/>
      <c r="NKG31" s="707"/>
      <c r="NKH31" s="707"/>
      <c r="NKI31" s="707"/>
      <c r="NKJ31" s="707"/>
      <c r="NKK31" s="707"/>
      <c r="NKL31" s="707"/>
      <c r="NKM31" s="707"/>
      <c r="NKN31" s="707"/>
      <c r="NKO31" s="707"/>
      <c r="NKP31" s="707"/>
      <c r="NKQ31" s="707"/>
      <c r="NKR31" s="707"/>
      <c r="NKS31" s="707"/>
      <c r="NKT31" s="707"/>
      <c r="NKU31" s="707"/>
      <c r="NKV31" s="707"/>
      <c r="NKW31" s="707"/>
      <c r="NKX31" s="707"/>
      <c r="NKY31" s="707"/>
      <c r="NKZ31" s="707"/>
      <c r="NLA31" s="707"/>
      <c r="NLB31" s="707"/>
      <c r="NLC31" s="707"/>
      <c r="NLD31" s="707"/>
      <c r="NLE31" s="707"/>
      <c r="NLF31" s="707"/>
      <c r="NLG31" s="707"/>
      <c r="NLH31" s="707"/>
      <c r="NLI31" s="707"/>
      <c r="NLJ31" s="707"/>
      <c r="NLK31" s="707"/>
      <c r="NLL31" s="707"/>
      <c r="NLM31" s="707"/>
      <c r="NLN31" s="707"/>
      <c r="NLO31" s="707"/>
      <c r="NLP31" s="707"/>
      <c r="NLQ31" s="707"/>
      <c r="NLR31" s="707"/>
      <c r="NLS31" s="707"/>
      <c r="NLT31" s="707"/>
      <c r="NLU31" s="707"/>
      <c r="NLV31" s="707"/>
      <c r="NLW31" s="707"/>
      <c r="NLX31" s="707"/>
      <c r="NLY31" s="707"/>
      <c r="NLZ31" s="707"/>
      <c r="NMA31" s="707"/>
      <c r="NMB31" s="707"/>
      <c r="NMC31" s="707"/>
      <c r="NMD31" s="707"/>
      <c r="NME31" s="707"/>
      <c r="NMF31" s="707"/>
      <c r="NMG31" s="707"/>
      <c r="NMH31" s="707"/>
      <c r="NMI31" s="707"/>
      <c r="NMJ31" s="707"/>
      <c r="NMK31" s="707"/>
      <c r="NML31" s="707"/>
      <c r="NMM31" s="707"/>
      <c r="NMN31" s="707"/>
      <c r="NMO31" s="707"/>
      <c r="NMP31" s="707"/>
      <c r="NMQ31" s="707"/>
      <c r="NMR31" s="707"/>
      <c r="NMS31" s="707"/>
      <c r="NMT31" s="707"/>
      <c r="NMU31" s="707"/>
      <c r="NMV31" s="707"/>
      <c r="NMW31" s="707"/>
      <c r="NMX31" s="707"/>
      <c r="NMY31" s="707"/>
      <c r="NMZ31" s="707"/>
      <c r="NNA31" s="707"/>
      <c r="NNB31" s="707"/>
      <c r="NNC31" s="707"/>
      <c r="NND31" s="707"/>
      <c r="NNE31" s="707"/>
      <c r="NNF31" s="707"/>
      <c r="NNG31" s="707"/>
      <c r="NNH31" s="707"/>
      <c r="NNI31" s="707"/>
      <c r="NNJ31" s="707"/>
      <c r="NNK31" s="707"/>
      <c r="NNL31" s="707"/>
      <c r="NNM31" s="707"/>
      <c r="NNN31" s="707"/>
      <c r="NNO31" s="707"/>
      <c r="NNP31" s="707"/>
      <c r="NNQ31" s="707"/>
      <c r="NNR31" s="707"/>
      <c r="NNS31" s="707"/>
      <c r="NNT31" s="707"/>
      <c r="NNU31" s="707"/>
      <c r="NNV31" s="707"/>
      <c r="NNW31" s="707"/>
      <c r="NNX31" s="707"/>
      <c r="NNY31" s="707"/>
      <c r="NNZ31" s="707"/>
      <c r="NOA31" s="707"/>
      <c r="NOB31" s="707"/>
      <c r="NOC31" s="707"/>
      <c r="NOD31" s="707"/>
      <c r="NOE31" s="707"/>
      <c r="NOF31" s="707"/>
      <c r="NOG31" s="707"/>
      <c r="NOH31" s="707"/>
      <c r="NOI31" s="707"/>
      <c r="NOJ31" s="707"/>
      <c r="NOK31" s="707"/>
      <c r="NOL31" s="707"/>
      <c r="NOM31" s="707"/>
      <c r="NON31" s="707"/>
      <c r="NOO31" s="707"/>
      <c r="NOP31" s="707"/>
      <c r="NOQ31" s="707"/>
      <c r="NOR31" s="707"/>
      <c r="NOS31" s="707"/>
      <c r="NOT31" s="707"/>
      <c r="NOU31" s="707"/>
      <c r="NOV31" s="707"/>
      <c r="NOW31" s="707"/>
      <c r="NOX31" s="707"/>
      <c r="NOY31" s="707"/>
      <c r="NOZ31" s="707"/>
      <c r="NPA31" s="707"/>
      <c r="NPB31" s="707"/>
      <c r="NPC31" s="707"/>
      <c r="NPD31" s="707"/>
      <c r="NPE31" s="707"/>
      <c r="NPF31" s="707"/>
      <c r="NPG31" s="707"/>
      <c r="NPH31" s="707"/>
      <c r="NPI31" s="707"/>
      <c r="NPJ31" s="707"/>
      <c r="NPK31" s="707"/>
      <c r="NPL31" s="707"/>
      <c r="NPM31" s="707"/>
      <c r="NPN31" s="707"/>
      <c r="NPO31" s="707"/>
      <c r="NPP31" s="707"/>
      <c r="NPQ31" s="707"/>
      <c r="NPR31" s="707"/>
      <c r="NPS31" s="707"/>
      <c r="NPT31" s="707"/>
      <c r="NPU31" s="707"/>
      <c r="NPV31" s="707"/>
      <c r="NPW31" s="707"/>
      <c r="NPX31" s="707"/>
      <c r="NPY31" s="707"/>
      <c r="NPZ31" s="707"/>
      <c r="NQA31" s="707"/>
      <c r="NQB31" s="707"/>
      <c r="NQC31" s="707"/>
      <c r="NQD31" s="707"/>
      <c r="NQE31" s="707"/>
      <c r="NQF31" s="707"/>
      <c r="NQG31" s="707"/>
      <c r="NQH31" s="707"/>
      <c r="NQI31" s="707"/>
      <c r="NQJ31" s="707"/>
      <c r="NQK31" s="707"/>
      <c r="NQL31" s="707"/>
      <c r="NQM31" s="707"/>
      <c r="NQN31" s="707"/>
      <c r="NQO31" s="707"/>
      <c r="NQP31" s="707"/>
      <c r="NQQ31" s="707"/>
      <c r="NQR31" s="707"/>
      <c r="NQS31" s="707"/>
      <c r="NQT31" s="707"/>
      <c r="NQU31" s="707"/>
      <c r="NQV31" s="707"/>
      <c r="NQW31" s="707"/>
      <c r="NQX31" s="707"/>
      <c r="NQY31" s="707"/>
      <c r="NQZ31" s="707"/>
      <c r="NRA31" s="707"/>
      <c r="NRB31" s="707"/>
      <c r="NRC31" s="707"/>
      <c r="NRD31" s="707"/>
      <c r="NRE31" s="707"/>
      <c r="NRF31" s="707"/>
      <c r="NRG31" s="707"/>
      <c r="NRH31" s="707"/>
      <c r="NRI31" s="707"/>
      <c r="NRJ31" s="707"/>
      <c r="NRK31" s="707"/>
      <c r="NRL31" s="707"/>
      <c r="NRM31" s="707"/>
      <c r="NRN31" s="707"/>
      <c r="NRO31" s="707"/>
      <c r="NRP31" s="707"/>
      <c r="NRQ31" s="707"/>
      <c r="NRR31" s="707"/>
      <c r="NRS31" s="707"/>
      <c r="NRT31" s="707"/>
      <c r="NRU31" s="707"/>
      <c r="NRV31" s="707"/>
      <c r="NRW31" s="707"/>
      <c r="NRX31" s="707"/>
      <c r="NRY31" s="707"/>
      <c r="NRZ31" s="707"/>
      <c r="NSA31" s="707"/>
      <c r="NSB31" s="707"/>
      <c r="NSC31" s="707"/>
      <c r="NSD31" s="707"/>
      <c r="NSE31" s="707"/>
      <c r="NSF31" s="707"/>
      <c r="NSG31" s="707"/>
      <c r="NSH31" s="707"/>
      <c r="NSI31" s="707"/>
      <c r="NSJ31" s="707"/>
      <c r="NSK31" s="707"/>
      <c r="NSL31" s="707"/>
      <c r="NSM31" s="707"/>
      <c r="NSN31" s="707"/>
      <c r="NSO31" s="707"/>
      <c r="NSP31" s="707"/>
      <c r="NSQ31" s="707"/>
      <c r="NSR31" s="707"/>
      <c r="NSS31" s="707"/>
      <c r="NST31" s="707"/>
      <c r="NSU31" s="707"/>
      <c r="NSV31" s="707"/>
      <c r="NSW31" s="707"/>
      <c r="NSX31" s="707"/>
      <c r="NSY31" s="707"/>
      <c r="NSZ31" s="707"/>
      <c r="NTA31" s="707"/>
      <c r="NTB31" s="707"/>
      <c r="NTC31" s="707"/>
      <c r="NTD31" s="707"/>
      <c r="NTE31" s="707"/>
      <c r="NTF31" s="707"/>
      <c r="NTG31" s="707"/>
      <c r="NTH31" s="707"/>
      <c r="NTI31" s="707"/>
      <c r="NTJ31" s="707"/>
      <c r="NTK31" s="707"/>
      <c r="NTL31" s="707"/>
      <c r="NTM31" s="707"/>
      <c r="NTN31" s="707"/>
      <c r="NTO31" s="707"/>
      <c r="NTP31" s="707"/>
      <c r="NTQ31" s="707"/>
      <c r="NTR31" s="707"/>
      <c r="NTS31" s="707"/>
      <c r="NTT31" s="707"/>
      <c r="NTU31" s="707"/>
      <c r="NTV31" s="707"/>
      <c r="NTW31" s="707"/>
      <c r="NTX31" s="707"/>
      <c r="NTY31" s="707"/>
      <c r="NTZ31" s="707"/>
      <c r="NUA31" s="707"/>
      <c r="NUB31" s="707"/>
      <c r="NUC31" s="707"/>
      <c r="NUD31" s="707"/>
      <c r="NUE31" s="707"/>
      <c r="NUF31" s="707"/>
      <c r="NUG31" s="707"/>
      <c r="NUH31" s="707"/>
      <c r="NUI31" s="707"/>
      <c r="NUJ31" s="707"/>
      <c r="NUK31" s="707"/>
      <c r="NUL31" s="707"/>
      <c r="NUM31" s="707"/>
      <c r="NUN31" s="707"/>
      <c r="NUO31" s="707"/>
      <c r="NUP31" s="707"/>
      <c r="NUQ31" s="707"/>
      <c r="NUR31" s="707"/>
      <c r="NUS31" s="707"/>
      <c r="NUT31" s="707"/>
      <c r="NUU31" s="707"/>
      <c r="NUV31" s="707"/>
      <c r="NUW31" s="707"/>
      <c r="NUX31" s="707"/>
      <c r="NUY31" s="707"/>
      <c r="NUZ31" s="707"/>
      <c r="NVA31" s="707"/>
      <c r="NVB31" s="707"/>
      <c r="NVC31" s="707"/>
      <c r="NVD31" s="707"/>
      <c r="NVE31" s="707"/>
      <c r="NVF31" s="707"/>
      <c r="NVG31" s="707"/>
      <c r="NVH31" s="707"/>
      <c r="NVI31" s="707"/>
      <c r="NVJ31" s="707"/>
      <c r="NVK31" s="707"/>
      <c r="NVL31" s="707"/>
      <c r="NVM31" s="707"/>
      <c r="NVN31" s="707"/>
      <c r="NVO31" s="707"/>
      <c r="NVP31" s="707"/>
      <c r="NVQ31" s="707"/>
      <c r="NVR31" s="707"/>
      <c r="NVS31" s="707"/>
      <c r="NVT31" s="707"/>
      <c r="NVU31" s="707"/>
      <c r="NVV31" s="707"/>
      <c r="NVW31" s="707"/>
      <c r="NVX31" s="707"/>
      <c r="NVY31" s="707"/>
      <c r="NVZ31" s="707"/>
      <c r="NWA31" s="707"/>
      <c r="NWB31" s="707"/>
      <c r="NWC31" s="707"/>
      <c r="NWD31" s="707"/>
      <c r="NWE31" s="707"/>
      <c r="NWF31" s="707"/>
      <c r="NWG31" s="707"/>
      <c r="NWH31" s="707"/>
      <c r="NWI31" s="707"/>
      <c r="NWJ31" s="707"/>
      <c r="NWK31" s="707"/>
      <c r="NWL31" s="707"/>
      <c r="NWM31" s="707"/>
      <c r="NWN31" s="707"/>
      <c r="NWO31" s="707"/>
      <c r="NWP31" s="707"/>
      <c r="NWQ31" s="707"/>
      <c r="NWR31" s="707"/>
      <c r="NWS31" s="707"/>
      <c r="NWT31" s="707"/>
      <c r="NWU31" s="707"/>
      <c r="NWV31" s="707"/>
      <c r="NWW31" s="707"/>
      <c r="NWX31" s="707"/>
      <c r="NWY31" s="707"/>
      <c r="NWZ31" s="707"/>
      <c r="NXA31" s="707"/>
      <c r="NXB31" s="707"/>
      <c r="NXC31" s="707"/>
      <c r="NXD31" s="707"/>
      <c r="NXE31" s="707"/>
      <c r="NXF31" s="707"/>
      <c r="NXG31" s="707"/>
      <c r="NXH31" s="707"/>
      <c r="NXI31" s="707"/>
      <c r="NXJ31" s="707"/>
      <c r="NXK31" s="707"/>
      <c r="NXL31" s="707"/>
      <c r="NXM31" s="707"/>
      <c r="NXN31" s="707"/>
      <c r="NXO31" s="707"/>
      <c r="NXP31" s="707"/>
      <c r="NXQ31" s="707"/>
      <c r="NXR31" s="707"/>
      <c r="NXS31" s="707"/>
      <c r="NXT31" s="707"/>
      <c r="NXU31" s="707"/>
      <c r="NXV31" s="707"/>
      <c r="NXW31" s="707"/>
      <c r="NXX31" s="707"/>
      <c r="NXY31" s="707"/>
      <c r="NXZ31" s="707"/>
      <c r="NYA31" s="707"/>
      <c r="NYB31" s="707"/>
      <c r="NYC31" s="707"/>
      <c r="NYD31" s="707"/>
      <c r="NYE31" s="707"/>
      <c r="NYF31" s="707"/>
      <c r="NYG31" s="707"/>
      <c r="NYH31" s="707"/>
      <c r="NYI31" s="707"/>
      <c r="NYJ31" s="707"/>
      <c r="NYK31" s="707"/>
      <c r="NYL31" s="707"/>
      <c r="NYM31" s="707"/>
      <c r="NYN31" s="707"/>
      <c r="NYO31" s="707"/>
      <c r="NYP31" s="707"/>
      <c r="NYQ31" s="707"/>
      <c r="NYR31" s="707"/>
      <c r="NYS31" s="707"/>
      <c r="NYT31" s="707"/>
      <c r="NYU31" s="707"/>
      <c r="NYV31" s="707"/>
      <c r="NYW31" s="707"/>
      <c r="NYX31" s="707"/>
      <c r="NYY31" s="707"/>
      <c r="NYZ31" s="707"/>
      <c r="NZA31" s="707"/>
      <c r="NZB31" s="707"/>
      <c r="NZC31" s="707"/>
      <c r="NZD31" s="707"/>
      <c r="NZE31" s="707"/>
      <c r="NZF31" s="707"/>
      <c r="NZG31" s="707"/>
      <c r="NZH31" s="707"/>
      <c r="NZI31" s="707"/>
      <c r="NZJ31" s="707"/>
      <c r="NZK31" s="707"/>
      <c r="NZL31" s="707"/>
      <c r="NZM31" s="707"/>
      <c r="NZN31" s="707"/>
      <c r="NZO31" s="707"/>
      <c r="NZP31" s="707"/>
      <c r="NZQ31" s="707"/>
      <c r="NZR31" s="707"/>
      <c r="NZS31" s="707"/>
      <c r="NZT31" s="707"/>
      <c r="NZU31" s="707"/>
      <c r="NZV31" s="707"/>
      <c r="NZW31" s="707"/>
      <c r="NZX31" s="707"/>
      <c r="NZY31" s="707"/>
      <c r="NZZ31" s="707"/>
      <c r="OAA31" s="707"/>
      <c r="OAB31" s="707"/>
      <c r="OAC31" s="707"/>
      <c r="OAD31" s="707"/>
      <c r="OAE31" s="707"/>
      <c r="OAF31" s="707"/>
      <c r="OAG31" s="707"/>
      <c r="OAH31" s="707"/>
      <c r="OAI31" s="707"/>
      <c r="OAJ31" s="707"/>
      <c r="OAK31" s="707"/>
      <c r="OAL31" s="707"/>
      <c r="OAM31" s="707"/>
      <c r="OAN31" s="707"/>
      <c r="OAO31" s="707"/>
      <c r="OAP31" s="707"/>
      <c r="OAQ31" s="707"/>
      <c r="OAR31" s="707"/>
      <c r="OAS31" s="707"/>
      <c r="OAT31" s="707"/>
      <c r="OAU31" s="707"/>
      <c r="OAV31" s="707"/>
      <c r="OAW31" s="707"/>
      <c r="OAX31" s="707"/>
      <c r="OAY31" s="707"/>
      <c r="OAZ31" s="707"/>
      <c r="OBA31" s="707"/>
      <c r="OBB31" s="707"/>
      <c r="OBC31" s="707"/>
      <c r="OBD31" s="707"/>
      <c r="OBE31" s="707"/>
      <c r="OBF31" s="707"/>
      <c r="OBG31" s="707"/>
      <c r="OBH31" s="707"/>
      <c r="OBI31" s="707"/>
      <c r="OBJ31" s="707"/>
      <c r="OBK31" s="707"/>
      <c r="OBL31" s="707"/>
      <c r="OBM31" s="707"/>
      <c r="OBN31" s="707"/>
      <c r="OBO31" s="707"/>
      <c r="OBP31" s="707"/>
      <c r="OBQ31" s="707"/>
      <c r="OBR31" s="707"/>
      <c r="OBS31" s="707"/>
      <c r="OBT31" s="707"/>
      <c r="OBU31" s="707"/>
      <c r="OBV31" s="707"/>
      <c r="OBW31" s="707"/>
      <c r="OBX31" s="707"/>
      <c r="OBY31" s="707"/>
      <c r="OBZ31" s="707"/>
      <c r="OCA31" s="707"/>
      <c r="OCB31" s="707"/>
      <c r="OCC31" s="707"/>
      <c r="OCD31" s="707"/>
      <c r="OCE31" s="707"/>
      <c r="OCF31" s="707"/>
      <c r="OCG31" s="707"/>
      <c r="OCH31" s="707"/>
      <c r="OCI31" s="707"/>
      <c r="OCJ31" s="707"/>
      <c r="OCK31" s="707"/>
      <c r="OCL31" s="707"/>
      <c r="OCM31" s="707"/>
      <c r="OCN31" s="707"/>
      <c r="OCO31" s="707"/>
      <c r="OCP31" s="707"/>
      <c r="OCQ31" s="707"/>
      <c r="OCR31" s="707"/>
      <c r="OCS31" s="707"/>
      <c r="OCT31" s="707"/>
      <c r="OCU31" s="707"/>
      <c r="OCV31" s="707"/>
      <c r="OCW31" s="707"/>
      <c r="OCX31" s="707"/>
      <c r="OCY31" s="707"/>
      <c r="OCZ31" s="707"/>
      <c r="ODA31" s="707"/>
      <c r="ODB31" s="707"/>
      <c r="ODC31" s="707"/>
      <c r="ODD31" s="707"/>
      <c r="ODE31" s="707"/>
      <c r="ODF31" s="707"/>
      <c r="ODG31" s="707"/>
      <c r="ODH31" s="707"/>
      <c r="ODI31" s="707"/>
      <c r="ODJ31" s="707"/>
      <c r="ODK31" s="707"/>
      <c r="ODL31" s="707"/>
      <c r="ODM31" s="707"/>
      <c r="ODN31" s="707"/>
      <c r="ODO31" s="707"/>
      <c r="ODP31" s="707"/>
      <c r="ODQ31" s="707"/>
      <c r="ODR31" s="707"/>
      <c r="ODS31" s="707"/>
      <c r="ODT31" s="707"/>
      <c r="ODU31" s="707"/>
      <c r="ODV31" s="707"/>
      <c r="ODW31" s="707"/>
      <c r="ODX31" s="707"/>
      <c r="ODY31" s="707"/>
      <c r="ODZ31" s="707"/>
      <c r="OEA31" s="707"/>
      <c r="OEB31" s="707"/>
      <c r="OEC31" s="707"/>
      <c r="OED31" s="707"/>
      <c r="OEE31" s="707"/>
      <c r="OEF31" s="707"/>
      <c r="OEG31" s="707"/>
      <c r="OEH31" s="707"/>
      <c r="OEI31" s="707"/>
      <c r="OEJ31" s="707"/>
      <c r="OEK31" s="707"/>
      <c r="OEL31" s="707"/>
      <c r="OEM31" s="707"/>
      <c r="OEN31" s="707"/>
      <c r="OEO31" s="707"/>
      <c r="OEP31" s="707"/>
      <c r="OEQ31" s="707"/>
      <c r="OER31" s="707"/>
      <c r="OES31" s="707"/>
      <c r="OET31" s="707"/>
      <c r="OEU31" s="707"/>
      <c r="OEV31" s="707"/>
      <c r="OEW31" s="707"/>
      <c r="OEX31" s="707"/>
      <c r="OEY31" s="707"/>
      <c r="OEZ31" s="707"/>
      <c r="OFA31" s="707"/>
      <c r="OFB31" s="707"/>
      <c r="OFC31" s="707"/>
      <c r="OFD31" s="707"/>
      <c r="OFE31" s="707"/>
      <c r="OFF31" s="707"/>
      <c r="OFG31" s="707"/>
      <c r="OFH31" s="707"/>
      <c r="OFI31" s="707"/>
      <c r="OFJ31" s="707"/>
      <c r="OFK31" s="707"/>
      <c r="OFL31" s="707"/>
      <c r="OFM31" s="707"/>
      <c r="OFN31" s="707"/>
      <c r="OFO31" s="707"/>
      <c r="OFP31" s="707"/>
      <c r="OFQ31" s="707"/>
      <c r="OFR31" s="707"/>
      <c r="OFS31" s="707"/>
      <c r="OFT31" s="707"/>
      <c r="OFU31" s="707"/>
      <c r="OFV31" s="707"/>
      <c r="OFW31" s="707"/>
      <c r="OFX31" s="707"/>
      <c r="OFY31" s="707"/>
      <c r="OFZ31" s="707"/>
      <c r="OGA31" s="707"/>
      <c r="OGB31" s="707"/>
      <c r="OGC31" s="707"/>
      <c r="OGD31" s="707"/>
      <c r="OGE31" s="707"/>
      <c r="OGF31" s="707"/>
      <c r="OGG31" s="707"/>
      <c r="OGH31" s="707"/>
      <c r="OGI31" s="707"/>
      <c r="OGJ31" s="707"/>
      <c r="OGK31" s="707"/>
      <c r="OGL31" s="707"/>
      <c r="OGM31" s="707"/>
      <c r="OGN31" s="707"/>
      <c r="OGO31" s="707"/>
      <c r="OGP31" s="707"/>
      <c r="OGQ31" s="707"/>
      <c r="OGR31" s="707"/>
      <c r="OGS31" s="707"/>
      <c r="OGT31" s="707"/>
      <c r="OGU31" s="707"/>
      <c r="OGV31" s="707"/>
      <c r="OGW31" s="707"/>
      <c r="OGX31" s="707"/>
      <c r="OGY31" s="707"/>
      <c r="OGZ31" s="707"/>
      <c r="OHA31" s="707"/>
      <c r="OHB31" s="707"/>
      <c r="OHC31" s="707"/>
      <c r="OHD31" s="707"/>
      <c r="OHE31" s="707"/>
      <c r="OHF31" s="707"/>
      <c r="OHG31" s="707"/>
      <c r="OHH31" s="707"/>
      <c r="OHI31" s="707"/>
      <c r="OHJ31" s="707"/>
      <c r="OHK31" s="707"/>
      <c r="OHL31" s="707"/>
      <c r="OHM31" s="707"/>
      <c r="OHN31" s="707"/>
      <c r="OHO31" s="707"/>
      <c r="OHP31" s="707"/>
      <c r="OHQ31" s="707"/>
      <c r="OHR31" s="707"/>
      <c r="OHS31" s="707"/>
      <c r="OHT31" s="707"/>
      <c r="OHU31" s="707"/>
      <c r="OHV31" s="707"/>
      <c r="OHW31" s="707"/>
      <c r="OHX31" s="707"/>
      <c r="OHY31" s="707"/>
      <c r="OHZ31" s="707"/>
      <c r="OIA31" s="707"/>
      <c r="OIB31" s="707"/>
      <c r="OIC31" s="707"/>
      <c r="OID31" s="707"/>
      <c r="OIE31" s="707"/>
      <c r="OIF31" s="707"/>
      <c r="OIG31" s="707"/>
      <c r="OIH31" s="707"/>
      <c r="OII31" s="707"/>
      <c r="OIJ31" s="707"/>
      <c r="OIK31" s="707"/>
      <c r="OIL31" s="707"/>
      <c r="OIM31" s="707"/>
      <c r="OIN31" s="707"/>
      <c r="OIO31" s="707"/>
      <c r="OIP31" s="707"/>
      <c r="OIQ31" s="707"/>
      <c r="OIR31" s="707"/>
      <c r="OIS31" s="707"/>
      <c r="OIT31" s="707"/>
      <c r="OIU31" s="707"/>
      <c r="OIV31" s="707"/>
      <c r="OIW31" s="707"/>
      <c r="OIX31" s="707"/>
      <c r="OIY31" s="707"/>
      <c r="OIZ31" s="707"/>
      <c r="OJA31" s="707"/>
      <c r="OJB31" s="707"/>
      <c r="OJC31" s="707"/>
      <c r="OJD31" s="707"/>
      <c r="OJE31" s="707"/>
      <c r="OJF31" s="707"/>
      <c r="OJG31" s="707"/>
      <c r="OJH31" s="707"/>
      <c r="OJI31" s="707"/>
      <c r="OJJ31" s="707"/>
      <c r="OJK31" s="707"/>
      <c r="OJL31" s="707"/>
      <c r="OJM31" s="707"/>
      <c r="OJN31" s="707"/>
      <c r="OJO31" s="707"/>
      <c r="OJP31" s="707"/>
      <c r="OJQ31" s="707"/>
      <c r="OJR31" s="707"/>
      <c r="OJS31" s="707"/>
      <c r="OJT31" s="707"/>
      <c r="OJU31" s="707"/>
      <c r="OJV31" s="707"/>
      <c r="OJW31" s="707"/>
      <c r="OJX31" s="707"/>
      <c r="OJY31" s="707"/>
      <c r="OJZ31" s="707"/>
      <c r="OKA31" s="707"/>
      <c r="OKB31" s="707"/>
      <c r="OKC31" s="707"/>
      <c r="OKD31" s="707"/>
      <c r="OKE31" s="707"/>
      <c r="OKF31" s="707"/>
      <c r="OKG31" s="707"/>
      <c r="OKH31" s="707"/>
      <c r="OKI31" s="707"/>
      <c r="OKJ31" s="707"/>
      <c r="OKK31" s="707"/>
      <c r="OKL31" s="707"/>
      <c r="OKM31" s="707"/>
      <c r="OKN31" s="707"/>
      <c r="OKO31" s="707"/>
      <c r="OKP31" s="707"/>
      <c r="OKQ31" s="707"/>
      <c r="OKR31" s="707"/>
      <c r="OKS31" s="707"/>
      <c r="OKT31" s="707"/>
      <c r="OKU31" s="707"/>
      <c r="OKV31" s="707"/>
      <c r="OKW31" s="707"/>
      <c r="OKX31" s="707"/>
      <c r="OKY31" s="707"/>
      <c r="OKZ31" s="707"/>
      <c r="OLA31" s="707"/>
      <c r="OLB31" s="707"/>
      <c r="OLC31" s="707"/>
      <c r="OLD31" s="707"/>
      <c r="OLE31" s="707"/>
      <c r="OLF31" s="707"/>
      <c r="OLG31" s="707"/>
      <c r="OLH31" s="707"/>
      <c r="OLI31" s="707"/>
      <c r="OLJ31" s="707"/>
      <c r="OLK31" s="707"/>
      <c r="OLL31" s="707"/>
      <c r="OLM31" s="707"/>
      <c r="OLN31" s="707"/>
      <c r="OLO31" s="707"/>
      <c r="OLP31" s="707"/>
      <c r="OLQ31" s="707"/>
      <c r="OLR31" s="707"/>
      <c r="OLS31" s="707"/>
      <c r="OLT31" s="707"/>
      <c r="OLU31" s="707"/>
      <c r="OLV31" s="707"/>
      <c r="OLW31" s="707"/>
      <c r="OLX31" s="707"/>
      <c r="OLY31" s="707"/>
      <c r="OLZ31" s="707"/>
      <c r="OMA31" s="707"/>
      <c r="OMB31" s="707"/>
      <c r="OMC31" s="707"/>
      <c r="OMD31" s="707"/>
      <c r="OME31" s="707"/>
      <c r="OMF31" s="707"/>
      <c r="OMG31" s="707"/>
      <c r="OMH31" s="707"/>
      <c r="OMI31" s="707"/>
      <c r="OMJ31" s="707"/>
      <c r="OMK31" s="707"/>
      <c r="OML31" s="707"/>
      <c r="OMM31" s="707"/>
      <c r="OMN31" s="707"/>
      <c r="OMO31" s="707"/>
      <c r="OMP31" s="707"/>
      <c r="OMQ31" s="707"/>
      <c r="OMR31" s="707"/>
      <c r="OMS31" s="707"/>
      <c r="OMT31" s="707"/>
      <c r="OMU31" s="707"/>
      <c r="OMV31" s="707"/>
      <c r="OMW31" s="707"/>
      <c r="OMX31" s="707"/>
      <c r="OMY31" s="707"/>
      <c r="OMZ31" s="707"/>
      <c r="ONA31" s="707"/>
      <c r="ONB31" s="707"/>
      <c r="ONC31" s="707"/>
      <c r="OND31" s="707"/>
      <c r="ONE31" s="707"/>
      <c r="ONF31" s="707"/>
      <c r="ONG31" s="707"/>
      <c r="ONH31" s="707"/>
      <c r="ONI31" s="707"/>
      <c r="ONJ31" s="707"/>
      <c r="ONK31" s="707"/>
      <c r="ONL31" s="707"/>
      <c r="ONM31" s="707"/>
      <c r="ONN31" s="707"/>
      <c r="ONO31" s="707"/>
      <c r="ONP31" s="707"/>
      <c r="ONQ31" s="707"/>
      <c r="ONR31" s="707"/>
      <c r="ONS31" s="707"/>
      <c r="ONT31" s="707"/>
      <c r="ONU31" s="707"/>
      <c r="ONV31" s="707"/>
      <c r="ONW31" s="707"/>
      <c r="ONX31" s="707"/>
      <c r="ONY31" s="707"/>
      <c r="ONZ31" s="707"/>
      <c r="OOA31" s="707"/>
      <c r="OOB31" s="707"/>
      <c r="OOC31" s="707"/>
      <c r="OOD31" s="707"/>
      <c r="OOE31" s="707"/>
      <c r="OOF31" s="707"/>
      <c r="OOG31" s="707"/>
      <c r="OOH31" s="707"/>
      <c r="OOI31" s="707"/>
      <c r="OOJ31" s="707"/>
      <c r="OOK31" s="707"/>
      <c r="OOL31" s="707"/>
      <c r="OOM31" s="707"/>
      <c r="OON31" s="707"/>
      <c r="OOO31" s="707"/>
      <c r="OOP31" s="707"/>
      <c r="OOQ31" s="707"/>
      <c r="OOR31" s="707"/>
      <c r="OOS31" s="707"/>
      <c r="OOT31" s="707"/>
      <c r="OOU31" s="707"/>
      <c r="OOV31" s="707"/>
      <c r="OOW31" s="707"/>
      <c r="OOX31" s="707"/>
      <c r="OOY31" s="707"/>
      <c r="OOZ31" s="707"/>
      <c r="OPA31" s="707"/>
      <c r="OPB31" s="707"/>
      <c r="OPC31" s="707"/>
      <c r="OPD31" s="707"/>
      <c r="OPE31" s="707"/>
      <c r="OPF31" s="707"/>
      <c r="OPG31" s="707"/>
      <c r="OPH31" s="707"/>
      <c r="OPI31" s="707"/>
      <c r="OPJ31" s="707"/>
      <c r="OPK31" s="707"/>
      <c r="OPL31" s="707"/>
      <c r="OPM31" s="707"/>
      <c r="OPN31" s="707"/>
      <c r="OPO31" s="707"/>
      <c r="OPP31" s="707"/>
      <c r="OPQ31" s="707"/>
      <c r="OPR31" s="707"/>
      <c r="OPS31" s="707"/>
      <c r="OPT31" s="707"/>
      <c r="OPU31" s="707"/>
      <c r="OPV31" s="707"/>
      <c r="OPW31" s="707"/>
      <c r="OPX31" s="707"/>
      <c r="OPY31" s="707"/>
      <c r="OPZ31" s="707"/>
      <c r="OQA31" s="707"/>
      <c r="OQB31" s="707"/>
      <c r="OQC31" s="707"/>
      <c r="OQD31" s="707"/>
      <c r="OQE31" s="707"/>
      <c r="OQF31" s="707"/>
      <c r="OQG31" s="707"/>
      <c r="OQH31" s="707"/>
      <c r="OQI31" s="707"/>
      <c r="OQJ31" s="707"/>
      <c r="OQK31" s="707"/>
      <c r="OQL31" s="707"/>
      <c r="OQM31" s="707"/>
      <c r="OQN31" s="707"/>
      <c r="OQO31" s="707"/>
      <c r="OQP31" s="707"/>
      <c r="OQQ31" s="707"/>
      <c r="OQR31" s="707"/>
      <c r="OQS31" s="707"/>
      <c r="OQT31" s="707"/>
      <c r="OQU31" s="707"/>
      <c r="OQV31" s="707"/>
      <c r="OQW31" s="707"/>
      <c r="OQX31" s="707"/>
      <c r="OQY31" s="707"/>
      <c r="OQZ31" s="707"/>
      <c r="ORA31" s="707"/>
      <c r="ORB31" s="707"/>
      <c r="ORC31" s="707"/>
      <c r="ORD31" s="707"/>
      <c r="ORE31" s="707"/>
      <c r="ORF31" s="707"/>
      <c r="ORG31" s="707"/>
      <c r="ORH31" s="707"/>
      <c r="ORI31" s="707"/>
      <c r="ORJ31" s="707"/>
      <c r="ORK31" s="707"/>
      <c r="ORL31" s="707"/>
      <c r="ORM31" s="707"/>
      <c r="ORN31" s="707"/>
      <c r="ORO31" s="707"/>
      <c r="ORP31" s="707"/>
      <c r="ORQ31" s="707"/>
      <c r="ORR31" s="707"/>
      <c r="ORS31" s="707"/>
      <c r="ORT31" s="707"/>
      <c r="ORU31" s="707"/>
      <c r="ORV31" s="707"/>
      <c r="ORW31" s="707"/>
      <c r="ORX31" s="707"/>
      <c r="ORY31" s="707"/>
      <c r="ORZ31" s="707"/>
      <c r="OSA31" s="707"/>
      <c r="OSB31" s="707"/>
      <c r="OSC31" s="707"/>
      <c r="OSD31" s="707"/>
      <c r="OSE31" s="707"/>
      <c r="OSF31" s="707"/>
      <c r="OSG31" s="707"/>
      <c r="OSH31" s="707"/>
      <c r="OSI31" s="707"/>
      <c r="OSJ31" s="707"/>
      <c r="OSK31" s="707"/>
      <c r="OSL31" s="707"/>
      <c r="OSM31" s="707"/>
      <c r="OSN31" s="707"/>
      <c r="OSO31" s="707"/>
      <c r="OSP31" s="707"/>
      <c r="OSQ31" s="707"/>
      <c r="OSR31" s="707"/>
      <c r="OSS31" s="707"/>
      <c r="OST31" s="707"/>
      <c r="OSU31" s="707"/>
      <c r="OSV31" s="707"/>
      <c r="OSW31" s="707"/>
      <c r="OSX31" s="707"/>
      <c r="OSY31" s="707"/>
      <c r="OSZ31" s="707"/>
      <c r="OTA31" s="707"/>
      <c r="OTB31" s="707"/>
      <c r="OTC31" s="707"/>
      <c r="OTD31" s="707"/>
      <c r="OTE31" s="707"/>
      <c r="OTF31" s="707"/>
      <c r="OTG31" s="707"/>
      <c r="OTH31" s="707"/>
      <c r="OTI31" s="707"/>
      <c r="OTJ31" s="707"/>
      <c r="OTK31" s="707"/>
      <c r="OTL31" s="707"/>
      <c r="OTM31" s="707"/>
      <c r="OTN31" s="707"/>
      <c r="OTO31" s="707"/>
      <c r="OTP31" s="707"/>
      <c r="OTQ31" s="707"/>
      <c r="OTR31" s="707"/>
      <c r="OTS31" s="707"/>
      <c r="OTT31" s="707"/>
      <c r="OTU31" s="707"/>
      <c r="OTV31" s="707"/>
      <c r="OTW31" s="707"/>
      <c r="OTX31" s="707"/>
      <c r="OTY31" s="707"/>
      <c r="OTZ31" s="707"/>
      <c r="OUA31" s="707"/>
      <c r="OUB31" s="707"/>
      <c r="OUC31" s="707"/>
      <c r="OUD31" s="707"/>
      <c r="OUE31" s="707"/>
      <c r="OUF31" s="707"/>
      <c r="OUG31" s="707"/>
      <c r="OUH31" s="707"/>
      <c r="OUI31" s="707"/>
      <c r="OUJ31" s="707"/>
      <c r="OUK31" s="707"/>
      <c r="OUL31" s="707"/>
      <c r="OUM31" s="707"/>
      <c r="OUN31" s="707"/>
      <c r="OUO31" s="707"/>
      <c r="OUP31" s="707"/>
      <c r="OUQ31" s="707"/>
      <c r="OUR31" s="707"/>
      <c r="OUS31" s="707"/>
      <c r="OUT31" s="707"/>
      <c r="OUU31" s="707"/>
      <c r="OUV31" s="707"/>
      <c r="OUW31" s="707"/>
      <c r="OUX31" s="707"/>
      <c r="OUY31" s="707"/>
      <c r="OUZ31" s="707"/>
      <c r="OVA31" s="707"/>
      <c r="OVB31" s="707"/>
      <c r="OVC31" s="707"/>
      <c r="OVD31" s="707"/>
      <c r="OVE31" s="707"/>
      <c r="OVF31" s="707"/>
      <c r="OVG31" s="707"/>
      <c r="OVH31" s="707"/>
      <c r="OVI31" s="707"/>
      <c r="OVJ31" s="707"/>
      <c r="OVK31" s="707"/>
      <c r="OVL31" s="707"/>
      <c r="OVM31" s="707"/>
      <c r="OVN31" s="707"/>
      <c r="OVO31" s="707"/>
      <c r="OVP31" s="707"/>
      <c r="OVQ31" s="707"/>
      <c r="OVR31" s="707"/>
      <c r="OVS31" s="707"/>
      <c r="OVT31" s="707"/>
      <c r="OVU31" s="707"/>
      <c r="OVV31" s="707"/>
      <c r="OVW31" s="707"/>
      <c r="OVX31" s="707"/>
      <c r="OVY31" s="707"/>
      <c r="OVZ31" s="707"/>
      <c r="OWA31" s="707"/>
      <c r="OWB31" s="707"/>
      <c r="OWC31" s="707"/>
      <c r="OWD31" s="707"/>
      <c r="OWE31" s="707"/>
      <c r="OWF31" s="707"/>
      <c r="OWG31" s="707"/>
      <c r="OWH31" s="707"/>
      <c r="OWI31" s="707"/>
      <c r="OWJ31" s="707"/>
      <c r="OWK31" s="707"/>
      <c r="OWL31" s="707"/>
      <c r="OWM31" s="707"/>
      <c r="OWN31" s="707"/>
      <c r="OWO31" s="707"/>
      <c r="OWP31" s="707"/>
      <c r="OWQ31" s="707"/>
      <c r="OWR31" s="707"/>
      <c r="OWS31" s="707"/>
      <c r="OWT31" s="707"/>
      <c r="OWU31" s="707"/>
      <c r="OWV31" s="707"/>
      <c r="OWW31" s="707"/>
      <c r="OWX31" s="707"/>
      <c r="OWY31" s="707"/>
      <c r="OWZ31" s="707"/>
      <c r="OXA31" s="707"/>
      <c r="OXB31" s="707"/>
      <c r="OXC31" s="707"/>
      <c r="OXD31" s="707"/>
      <c r="OXE31" s="707"/>
      <c r="OXF31" s="707"/>
      <c r="OXG31" s="707"/>
      <c r="OXH31" s="707"/>
      <c r="OXI31" s="707"/>
      <c r="OXJ31" s="707"/>
      <c r="OXK31" s="707"/>
      <c r="OXL31" s="707"/>
      <c r="OXM31" s="707"/>
      <c r="OXN31" s="707"/>
      <c r="OXO31" s="707"/>
      <c r="OXP31" s="707"/>
      <c r="OXQ31" s="707"/>
      <c r="OXR31" s="707"/>
      <c r="OXS31" s="707"/>
      <c r="OXT31" s="707"/>
      <c r="OXU31" s="707"/>
      <c r="OXV31" s="707"/>
      <c r="OXW31" s="707"/>
      <c r="OXX31" s="707"/>
      <c r="OXY31" s="707"/>
      <c r="OXZ31" s="707"/>
      <c r="OYA31" s="707"/>
      <c r="OYB31" s="707"/>
      <c r="OYC31" s="707"/>
      <c r="OYD31" s="707"/>
      <c r="OYE31" s="707"/>
      <c r="OYF31" s="707"/>
      <c r="OYG31" s="707"/>
      <c r="OYH31" s="707"/>
      <c r="OYI31" s="707"/>
      <c r="OYJ31" s="707"/>
      <c r="OYK31" s="707"/>
      <c r="OYL31" s="707"/>
      <c r="OYM31" s="707"/>
      <c r="OYN31" s="707"/>
      <c r="OYO31" s="707"/>
      <c r="OYP31" s="707"/>
      <c r="OYQ31" s="707"/>
      <c r="OYR31" s="707"/>
      <c r="OYS31" s="707"/>
      <c r="OYT31" s="707"/>
      <c r="OYU31" s="707"/>
      <c r="OYV31" s="707"/>
      <c r="OYW31" s="707"/>
      <c r="OYX31" s="707"/>
      <c r="OYY31" s="707"/>
      <c r="OYZ31" s="707"/>
      <c r="OZA31" s="707"/>
      <c r="OZB31" s="707"/>
      <c r="OZC31" s="707"/>
      <c r="OZD31" s="707"/>
      <c r="OZE31" s="707"/>
      <c r="OZF31" s="707"/>
      <c r="OZG31" s="707"/>
      <c r="OZH31" s="707"/>
      <c r="OZI31" s="707"/>
      <c r="OZJ31" s="707"/>
      <c r="OZK31" s="707"/>
      <c r="OZL31" s="707"/>
      <c r="OZM31" s="707"/>
      <c r="OZN31" s="707"/>
      <c r="OZO31" s="707"/>
      <c r="OZP31" s="707"/>
      <c r="OZQ31" s="707"/>
      <c r="OZR31" s="707"/>
      <c r="OZS31" s="707"/>
      <c r="OZT31" s="707"/>
      <c r="OZU31" s="707"/>
      <c r="OZV31" s="707"/>
      <c r="OZW31" s="707"/>
      <c r="OZX31" s="707"/>
      <c r="OZY31" s="707"/>
      <c r="OZZ31" s="707"/>
      <c r="PAA31" s="707"/>
      <c r="PAB31" s="707"/>
      <c r="PAC31" s="707"/>
      <c r="PAD31" s="707"/>
      <c r="PAE31" s="707"/>
      <c r="PAF31" s="707"/>
      <c r="PAG31" s="707"/>
      <c r="PAH31" s="707"/>
      <c r="PAI31" s="707"/>
      <c r="PAJ31" s="707"/>
      <c r="PAK31" s="707"/>
      <c r="PAL31" s="707"/>
      <c r="PAM31" s="707"/>
      <c r="PAN31" s="707"/>
      <c r="PAO31" s="707"/>
      <c r="PAP31" s="707"/>
      <c r="PAQ31" s="707"/>
      <c r="PAR31" s="707"/>
      <c r="PAS31" s="707"/>
      <c r="PAT31" s="707"/>
      <c r="PAU31" s="707"/>
      <c r="PAV31" s="707"/>
      <c r="PAW31" s="707"/>
      <c r="PAX31" s="707"/>
      <c r="PAY31" s="707"/>
      <c r="PAZ31" s="707"/>
      <c r="PBA31" s="707"/>
      <c r="PBB31" s="707"/>
      <c r="PBC31" s="707"/>
      <c r="PBD31" s="707"/>
      <c r="PBE31" s="707"/>
      <c r="PBF31" s="707"/>
      <c r="PBG31" s="707"/>
      <c r="PBH31" s="707"/>
      <c r="PBI31" s="707"/>
      <c r="PBJ31" s="707"/>
      <c r="PBK31" s="707"/>
      <c r="PBL31" s="707"/>
      <c r="PBM31" s="707"/>
      <c r="PBN31" s="707"/>
      <c r="PBO31" s="707"/>
      <c r="PBP31" s="707"/>
      <c r="PBQ31" s="707"/>
      <c r="PBR31" s="707"/>
      <c r="PBS31" s="707"/>
      <c r="PBT31" s="707"/>
      <c r="PBU31" s="707"/>
      <c r="PBV31" s="707"/>
      <c r="PBW31" s="707"/>
      <c r="PBX31" s="707"/>
      <c r="PBY31" s="707"/>
      <c r="PBZ31" s="707"/>
      <c r="PCA31" s="707"/>
      <c r="PCB31" s="707"/>
      <c r="PCC31" s="707"/>
      <c r="PCD31" s="707"/>
      <c r="PCE31" s="707"/>
      <c r="PCF31" s="707"/>
      <c r="PCG31" s="707"/>
      <c r="PCH31" s="707"/>
      <c r="PCI31" s="707"/>
      <c r="PCJ31" s="707"/>
      <c r="PCK31" s="707"/>
      <c r="PCL31" s="707"/>
      <c r="PCM31" s="707"/>
      <c r="PCN31" s="707"/>
      <c r="PCO31" s="707"/>
      <c r="PCP31" s="707"/>
      <c r="PCQ31" s="707"/>
      <c r="PCR31" s="707"/>
      <c r="PCS31" s="707"/>
      <c r="PCT31" s="707"/>
      <c r="PCU31" s="707"/>
      <c r="PCV31" s="707"/>
      <c r="PCW31" s="707"/>
      <c r="PCX31" s="707"/>
      <c r="PCY31" s="707"/>
      <c r="PCZ31" s="707"/>
      <c r="PDA31" s="707"/>
      <c r="PDB31" s="707"/>
      <c r="PDC31" s="707"/>
      <c r="PDD31" s="707"/>
      <c r="PDE31" s="707"/>
      <c r="PDF31" s="707"/>
      <c r="PDG31" s="707"/>
      <c r="PDH31" s="707"/>
      <c r="PDI31" s="707"/>
      <c r="PDJ31" s="707"/>
      <c r="PDK31" s="707"/>
      <c r="PDL31" s="707"/>
      <c r="PDM31" s="707"/>
      <c r="PDN31" s="707"/>
      <c r="PDO31" s="707"/>
      <c r="PDP31" s="707"/>
      <c r="PDQ31" s="707"/>
      <c r="PDR31" s="707"/>
      <c r="PDS31" s="707"/>
      <c r="PDT31" s="707"/>
      <c r="PDU31" s="707"/>
      <c r="PDV31" s="707"/>
      <c r="PDW31" s="707"/>
      <c r="PDX31" s="707"/>
      <c r="PDY31" s="707"/>
      <c r="PDZ31" s="707"/>
      <c r="PEA31" s="707"/>
      <c r="PEB31" s="707"/>
      <c r="PEC31" s="707"/>
      <c r="PED31" s="707"/>
      <c r="PEE31" s="707"/>
      <c r="PEF31" s="707"/>
      <c r="PEG31" s="707"/>
      <c r="PEH31" s="707"/>
      <c r="PEI31" s="707"/>
      <c r="PEJ31" s="707"/>
      <c r="PEK31" s="707"/>
      <c r="PEL31" s="707"/>
      <c r="PEM31" s="707"/>
      <c r="PEN31" s="707"/>
      <c r="PEO31" s="707"/>
      <c r="PEP31" s="707"/>
      <c r="PEQ31" s="707"/>
      <c r="PER31" s="707"/>
      <c r="PES31" s="707"/>
      <c r="PET31" s="707"/>
      <c r="PEU31" s="707"/>
      <c r="PEV31" s="707"/>
      <c r="PEW31" s="707"/>
      <c r="PEX31" s="707"/>
      <c r="PEY31" s="707"/>
      <c r="PEZ31" s="707"/>
      <c r="PFA31" s="707"/>
      <c r="PFB31" s="707"/>
      <c r="PFC31" s="707"/>
      <c r="PFD31" s="707"/>
      <c r="PFE31" s="707"/>
      <c r="PFF31" s="707"/>
      <c r="PFG31" s="707"/>
      <c r="PFH31" s="707"/>
      <c r="PFI31" s="707"/>
      <c r="PFJ31" s="707"/>
      <c r="PFK31" s="707"/>
      <c r="PFL31" s="707"/>
      <c r="PFM31" s="707"/>
      <c r="PFN31" s="707"/>
      <c r="PFO31" s="707"/>
      <c r="PFP31" s="707"/>
      <c r="PFQ31" s="707"/>
      <c r="PFR31" s="707"/>
      <c r="PFS31" s="707"/>
      <c r="PFT31" s="707"/>
      <c r="PFU31" s="707"/>
      <c r="PFV31" s="707"/>
      <c r="PFW31" s="707"/>
      <c r="PFX31" s="707"/>
      <c r="PFY31" s="707"/>
      <c r="PFZ31" s="707"/>
      <c r="PGA31" s="707"/>
      <c r="PGB31" s="707"/>
      <c r="PGC31" s="707"/>
      <c r="PGD31" s="707"/>
      <c r="PGE31" s="707"/>
      <c r="PGF31" s="707"/>
      <c r="PGG31" s="707"/>
      <c r="PGH31" s="707"/>
      <c r="PGI31" s="707"/>
      <c r="PGJ31" s="707"/>
      <c r="PGK31" s="707"/>
      <c r="PGL31" s="707"/>
      <c r="PGM31" s="707"/>
      <c r="PGN31" s="707"/>
      <c r="PGO31" s="707"/>
      <c r="PGP31" s="707"/>
      <c r="PGQ31" s="707"/>
      <c r="PGR31" s="707"/>
      <c r="PGS31" s="707"/>
      <c r="PGT31" s="707"/>
      <c r="PGU31" s="707"/>
      <c r="PGV31" s="707"/>
      <c r="PGW31" s="707"/>
      <c r="PGX31" s="707"/>
      <c r="PGY31" s="707"/>
      <c r="PGZ31" s="707"/>
      <c r="PHA31" s="707"/>
      <c r="PHB31" s="707"/>
      <c r="PHC31" s="707"/>
      <c r="PHD31" s="707"/>
      <c r="PHE31" s="707"/>
      <c r="PHF31" s="707"/>
      <c r="PHG31" s="707"/>
      <c r="PHH31" s="707"/>
      <c r="PHI31" s="707"/>
      <c r="PHJ31" s="707"/>
      <c r="PHK31" s="707"/>
      <c r="PHL31" s="707"/>
      <c r="PHM31" s="707"/>
      <c r="PHN31" s="707"/>
      <c r="PHO31" s="707"/>
      <c r="PHP31" s="707"/>
      <c r="PHQ31" s="707"/>
      <c r="PHR31" s="707"/>
      <c r="PHS31" s="707"/>
      <c r="PHT31" s="707"/>
      <c r="PHU31" s="707"/>
      <c r="PHV31" s="707"/>
      <c r="PHW31" s="707"/>
      <c r="PHX31" s="707"/>
      <c r="PHY31" s="707"/>
      <c r="PHZ31" s="707"/>
      <c r="PIA31" s="707"/>
      <c r="PIB31" s="707"/>
      <c r="PIC31" s="707"/>
      <c r="PID31" s="707"/>
      <c r="PIE31" s="707"/>
      <c r="PIF31" s="707"/>
      <c r="PIG31" s="707"/>
      <c r="PIH31" s="707"/>
      <c r="PII31" s="707"/>
      <c r="PIJ31" s="707"/>
      <c r="PIK31" s="707"/>
      <c r="PIL31" s="707"/>
      <c r="PIM31" s="707"/>
      <c r="PIN31" s="707"/>
      <c r="PIO31" s="707"/>
      <c r="PIP31" s="707"/>
      <c r="PIQ31" s="707"/>
      <c r="PIR31" s="707"/>
      <c r="PIS31" s="707"/>
      <c r="PIT31" s="707"/>
      <c r="PIU31" s="707"/>
      <c r="PIV31" s="707"/>
      <c r="PIW31" s="707"/>
      <c r="PIX31" s="707"/>
      <c r="PIY31" s="707"/>
      <c r="PIZ31" s="707"/>
      <c r="PJA31" s="707"/>
      <c r="PJB31" s="707"/>
      <c r="PJC31" s="707"/>
      <c r="PJD31" s="707"/>
      <c r="PJE31" s="707"/>
      <c r="PJF31" s="707"/>
      <c r="PJG31" s="707"/>
      <c r="PJH31" s="707"/>
      <c r="PJI31" s="707"/>
      <c r="PJJ31" s="707"/>
      <c r="PJK31" s="707"/>
      <c r="PJL31" s="707"/>
      <c r="PJM31" s="707"/>
      <c r="PJN31" s="707"/>
      <c r="PJO31" s="707"/>
      <c r="PJP31" s="707"/>
      <c r="PJQ31" s="707"/>
      <c r="PJR31" s="707"/>
      <c r="PJS31" s="707"/>
      <c r="PJT31" s="707"/>
      <c r="PJU31" s="707"/>
      <c r="PJV31" s="707"/>
      <c r="PJW31" s="707"/>
      <c r="PJX31" s="707"/>
      <c r="PJY31" s="707"/>
      <c r="PJZ31" s="707"/>
      <c r="PKA31" s="707"/>
      <c r="PKB31" s="707"/>
      <c r="PKC31" s="707"/>
      <c r="PKD31" s="707"/>
      <c r="PKE31" s="707"/>
      <c r="PKF31" s="707"/>
      <c r="PKG31" s="707"/>
      <c r="PKH31" s="707"/>
      <c r="PKI31" s="707"/>
      <c r="PKJ31" s="707"/>
      <c r="PKK31" s="707"/>
      <c r="PKL31" s="707"/>
      <c r="PKM31" s="707"/>
      <c r="PKN31" s="707"/>
      <c r="PKO31" s="707"/>
      <c r="PKP31" s="707"/>
      <c r="PKQ31" s="707"/>
      <c r="PKR31" s="707"/>
      <c r="PKS31" s="707"/>
      <c r="PKT31" s="707"/>
      <c r="PKU31" s="707"/>
      <c r="PKV31" s="707"/>
      <c r="PKW31" s="707"/>
      <c r="PKX31" s="707"/>
      <c r="PKY31" s="707"/>
      <c r="PKZ31" s="707"/>
      <c r="PLA31" s="707"/>
      <c r="PLB31" s="707"/>
      <c r="PLC31" s="707"/>
      <c r="PLD31" s="707"/>
      <c r="PLE31" s="707"/>
      <c r="PLF31" s="707"/>
      <c r="PLG31" s="707"/>
      <c r="PLH31" s="707"/>
      <c r="PLI31" s="707"/>
      <c r="PLJ31" s="707"/>
      <c r="PLK31" s="707"/>
      <c r="PLL31" s="707"/>
      <c r="PLM31" s="707"/>
      <c r="PLN31" s="707"/>
      <c r="PLO31" s="707"/>
      <c r="PLP31" s="707"/>
      <c r="PLQ31" s="707"/>
      <c r="PLR31" s="707"/>
      <c r="PLS31" s="707"/>
      <c r="PLT31" s="707"/>
      <c r="PLU31" s="707"/>
      <c r="PLV31" s="707"/>
      <c r="PLW31" s="707"/>
      <c r="PLX31" s="707"/>
      <c r="PLY31" s="707"/>
      <c r="PLZ31" s="707"/>
      <c r="PMA31" s="707"/>
      <c r="PMB31" s="707"/>
      <c r="PMC31" s="707"/>
      <c r="PMD31" s="707"/>
      <c r="PME31" s="707"/>
      <c r="PMF31" s="707"/>
      <c r="PMG31" s="707"/>
      <c r="PMH31" s="707"/>
      <c r="PMI31" s="707"/>
      <c r="PMJ31" s="707"/>
      <c r="PMK31" s="707"/>
      <c r="PML31" s="707"/>
      <c r="PMM31" s="707"/>
      <c r="PMN31" s="707"/>
      <c r="PMO31" s="707"/>
      <c r="PMP31" s="707"/>
      <c r="PMQ31" s="707"/>
      <c r="PMR31" s="707"/>
      <c r="PMS31" s="707"/>
      <c r="PMT31" s="707"/>
      <c r="PMU31" s="707"/>
      <c r="PMV31" s="707"/>
      <c r="PMW31" s="707"/>
      <c r="PMX31" s="707"/>
      <c r="PMY31" s="707"/>
      <c r="PMZ31" s="707"/>
      <c r="PNA31" s="707"/>
      <c r="PNB31" s="707"/>
      <c r="PNC31" s="707"/>
      <c r="PND31" s="707"/>
      <c r="PNE31" s="707"/>
      <c r="PNF31" s="707"/>
      <c r="PNG31" s="707"/>
      <c r="PNH31" s="707"/>
      <c r="PNI31" s="707"/>
      <c r="PNJ31" s="707"/>
      <c r="PNK31" s="707"/>
      <c r="PNL31" s="707"/>
      <c r="PNM31" s="707"/>
      <c r="PNN31" s="707"/>
      <c r="PNO31" s="707"/>
      <c r="PNP31" s="707"/>
      <c r="PNQ31" s="707"/>
      <c r="PNR31" s="707"/>
      <c r="PNS31" s="707"/>
      <c r="PNT31" s="707"/>
      <c r="PNU31" s="707"/>
      <c r="PNV31" s="707"/>
      <c r="PNW31" s="707"/>
      <c r="PNX31" s="707"/>
      <c r="PNY31" s="707"/>
      <c r="PNZ31" s="707"/>
      <c r="POA31" s="707"/>
      <c r="POB31" s="707"/>
      <c r="POC31" s="707"/>
      <c r="POD31" s="707"/>
      <c r="POE31" s="707"/>
      <c r="POF31" s="707"/>
      <c r="POG31" s="707"/>
      <c r="POH31" s="707"/>
      <c r="POI31" s="707"/>
      <c r="POJ31" s="707"/>
      <c r="POK31" s="707"/>
      <c r="POL31" s="707"/>
      <c r="POM31" s="707"/>
      <c r="PON31" s="707"/>
      <c r="POO31" s="707"/>
      <c r="POP31" s="707"/>
      <c r="POQ31" s="707"/>
      <c r="POR31" s="707"/>
      <c r="POS31" s="707"/>
      <c r="POT31" s="707"/>
      <c r="POU31" s="707"/>
      <c r="POV31" s="707"/>
      <c r="POW31" s="707"/>
      <c r="POX31" s="707"/>
      <c r="POY31" s="707"/>
      <c r="POZ31" s="707"/>
      <c r="PPA31" s="707"/>
      <c r="PPB31" s="707"/>
      <c r="PPC31" s="707"/>
      <c r="PPD31" s="707"/>
      <c r="PPE31" s="707"/>
      <c r="PPF31" s="707"/>
      <c r="PPG31" s="707"/>
      <c r="PPH31" s="707"/>
      <c r="PPI31" s="707"/>
      <c r="PPJ31" s="707"/>
      <c r="PPK31" s="707"/>
      <c r="PPL31" s="707"/>
      <c r="PPM31" s="707"/>
      <c r="PPN31" s="707"/>
      <c r="PPO31" s="707"/>
      <c r="PPP31" s="707"/>
      <c r="PPQ31" s="707"/>
      <c r="PPR31" s="707"/>
      <c r="PPS31" s="707"/>
      <c r="PPT31" s="707"/>
      <c r="PPU31" s="707"/>
      <c r="PPV31" s="707"/>
      <c r="PPW31" s="707"/>
      <c r="PPX31" s="707"/>
      <c r="PPY31" s="707"/>
      <c r="PPZ31" s="707"/>
      <c r="PQA31" s="707"/>
      <c r="PQB31" s="707"/>
      <c r="PQC31" s="707"/>
      <c r="PQD31" s="707"/>
      <c r="PQE31" s="707"/>
      <c r="PQF31" s="707"/>
      <c r="PQG31" s="707"/>
      <c r="PQH31" s="707"/>
      <c r="PQI31" s="707"/>
      <c r="PQJ31" s="707"/>
      <c r="PQK31" s="707"/>
      <c r="PQL31" s="707"/>
      <c r="PQM31" s="707"/>
      <c r="PQN31" s="707"/>
      <c r="PQO31" s="707"/>
      <c r="PQP31" s="707"/>
      <c r="PQQ31" s="707"/>
      <c r="PQR31" s="707"/>
      <c r="PQS31" s="707"/>
      <c r="PQT31" s="707"/>
      <c r="PQU31" s="707"/>
      <c r="PQV31" s="707"/>
      <c r="PQW31" s="707"/>
      <c r="PQX31" s="707"/>
      <c r="PQY31" s="707"/>
      <c r="PQZ31" s="707"/>
      <c r="PRA31" s="707"/>
      <c r="PRB31" s="707"/>
      <c r="PRC31" s="707"/>
      <c r="PRD31" s="707"/>
      <c r="PRE31" s="707"/>
      <c r="PRF31" s="707"/>
      <c r="PRG31" s="707"/>
      <c r="PRH31" s="707"/>
      <c r="PRI31" s="707"/>
      <c r="PRJ31" s="707"/>
      <c r="PRK31" s="707"/>
      <c r="PRL31" s="707"/>
      <c r="PRM31" s="707"/>
      <c r="PRN31" s="707"/>
      <c r="PRO31" s="707"/>
      <c r="PRP31" s="707"/>
      <c r="PRQ31" s="707"/>
      <c r="PRR31" s="707"/>
      <c r="PRS31" s="707"/>
      <c r="PRT31" s="707"/>
      <c r="PRU31" s="707"/>
      <c r="PRV31" s="707"/>
      <c r="PRW31" s="707"/>
      <c r="PRX31" s="707"/>
      <c r="PRY31" s="707"/>
      <c r="PRZ31" s="707"/>
      <c r="PSA31" s="707"/>
      <c r="PSB31" s="707"/>
      <c r="PSC31" s="707"/>
      <c r="PSD31" s="707"/>
      <c r="PSE31" s="707"/>
      <c r="PSF31" s="707"/>
      <c r="PSG31" s="707"/>
      <c r="PSH31" s="707"/>
      <c r="PSI31" s="707"/>
      <c r="PSJ31" s="707"/>
      <c r="PSK31" s="707"/>
      <c r="PSL31" s="707"/>
      <c r="PSM31" s="707"/>
      <c r="PSN31" s="707"/>
      <c r="PSO31" s="707"/>
      <c r="PSP31" s="707"/>
      <c r="PSQ31" s="707"/>
      <c r="PSR31" s="707"/>
      <c r="PSS31" s="707"/>
      <c r="PST31" s="707"/>
      <c r="PSU31" s="707"/>
      <c r="PSV31" s="707"/>
      <c r="PSW31" s="707"/>
      <c r="PSX31" s="707"/>
      <c r="PSY31" s="707"/>
      <c r="PSZ31" s="707"/>
      <c r="PTA31" s="707"/>
      <c r="PTB31" s="707"/>
      <c r="PTC31" s="707"/>
      <c r="PTD31" s="707"/>
      <c r="PTE31" s="707"/>
      <c r="PTF31" s="707"/>
      <c r="PTG31" s="707"/>
      <c r="PTH31" s="707"/>
      <c r="PTI31" s="707"/>
      <c r="PTJ31" s="707"/>
      <c r="PTK31" s="707"/>
      <c r="PTL31" s="707"/>
      <c r="PTM31" s="707"/>
      <c r="PTN31" s="707"/>
      <c r="PTO31" s="707"/>
      <c r="PTP31" s="707"/>
      <c r="PTQ31" s="707"/>
      <c r="PTR31" s="707"/>
      <c r="PTS31" s="707"/>
      <c r="PTT31" s="707"/>
      <c r="PTU31" s="707"/>
      <c r="PTV31" s="707"/>
      <c r="PTW31" s="707"/>
      <c r="PTX31" s="707"/>
      <c r="PTY31" s="707"/>
      <c r="PTZ31" s="707"/>
      <c r="PUA31" s="707"/>
      <c r="PUB31" s="707"/>
      <c r="PUC31" s="707"/>
      <c r="PUD31" s="707"/>
      <c r="PUE31" s="707"/>
      <c r="PUF31" s="707"/>
      <c r="PUG31" s="707"/>
      <c r="PUH31" s="707"/>
      <c r="PUI31" s="707"/>
      <c r="PUJ31" s="707"/>
      <c r="PUK31" s="707"/>
      <c r="PUL31" s="707"/>
      <c r="PUM31" s="707"/>
      <c r="PUN31" s="707"/>
      <c r="PUO31" s="707"/>
      <c r="PUP31" s="707"/>
      <c r="PUQ31" s="707"/>
      <c r="PUR31" s="707"/>
      <c r="PUS31" s="707"/>
      <c r="PUT31" s="707"/>
      <c r="PUU31" s="707"/>
      <c r="PUV31" s="707"/>
      <c r="PUW31" s="707"/>
      <c r="PUX31" s="707"/>
      <c r="PUY31" s="707"/>
      <c r="PUZ31" s="707"/>
      <c r="PVA31" s="707"/>
      <c r="PVB31" s="707"/>
      <c r="PVC31" s="707"/>
      <c r="PVD31" s="707"/>
      <c r="PVE31" s="707"/>
      <c r="PVF31" s="707"/>
      <c r="PVG31" s="707"/>
      <c r="PVH31" s="707"/>
      <c r="PVI31" s="707"/>
      <c r="PVJ31" s="707"/>
      <c r="PVK31" s="707"/>
      <c r="PVL31" s="707"/>
      <c r="PVM31" s="707"/>
      <c r="PVN31" s="707"/>
      <c r="PVO31" s="707"/>
      <c r="PVP31" s="707"/>
      <c r="PVQ31" s="707"/>
      <c r="PVR31" s="707"/>
      <c r="PVS31" s="707"/>
      <c r="PVT31" s="707"/>
      <c r="PVU31" s="707"/>
      <c r="PVV31" s="707"/>
      <c r="PVW31" s="707"/>
      <c r="PVX31" s="707"/>
      <c r="PVY31" s="707"/>
      <c r="PVZ31" s="707"/>
      <c r="PWA31" s="707"/>
      <c r="PWB31" s="707"/>
      <c r="PWC31" s="707"/>
      <c r="PWD31" s="707"/>
      <c r="PWE31" s="707"/>
      <c r="PWF31" s="707"/>
      <c r="PWG31" s="707"/>
      <c r="PWH31" s="707"/>
      <c r="PWI31" s="707"/>
      <c r="PWJ31" s="707"/>
      <c r="PWK31" s="707"/>
      <c r="PWL31" s="707"/>
      <c r="PWM31" s="707"/>
      <c r="PWN31" s="707"/>
      <c r="PWO31" s="707"/>
      <c r="PWP31" s="707"/>
      <c r="PWQ31" s="707"/>
      <c r="PWR31" s="707"/>
      <c r="PWS31" s="707"/>
      <c r="PWT31" s="707"/>
      <c r="PWU31" s="707"/>
      <c r="PWV31" s="707"/>
      <c r="PWW31" s="707"/>
      <c r="PWX31" s="707"/>
      <c r="PWY31" s="707"/>
      <c r="PWZ31" s="707"/>
      <c r="PXA31" s="707"/>
      <c r="PXB31" s="707"/>
      <c r="PXC31" s="707"/>
      <c r="PXD31" s="707"/>
      <c r="PXE31" s="707"/>
      <c r="PXF31" s="707"/>
      <c r="PXG31" s="707"/>
      <c r="PXH31" s="707"/>
      <c r="PXI31" s="707"/>
      <c r="PXJ31" s="707"/>
      <c r="PXK31" s="707"/>
      <c r="PXL31" s="707"/>
      <c r="PXM31" s="707"/>
      <c r="PXN31" s="707"/>
      <c r="PXO31" s="707"/>
      <c r="PXP31" s="707"/>
      <c r="PXQ31" s="707"/>
      <c r="PXR31" s="707"/>
      <c r="PXS31" s="707"/>
      <c r="PXT31" s="707"/>
      <c r="PXU31" s="707"/>
      <c r="PXV31" s="707"/>
      <c r="PXW31" s="707"/>
      <c r="PXX31" s="707"/>
      <c r="PXY31" s="707"/>
      <c r="PXZ31" s="707"/>
      <c r="PYA31" s="707"/>
      <c r="PYB31" s="707"/>
      <c r="PYC31" s="707"/>
      <c r="PYD31" s="707"/>
      <c r="PYE31" s="707"/>
      <c r="PYF31" s="707"/>
      <c r="PYG31" s="707"/>
      <c r="PYH31" s="707"/>
      <c r="PYI31" s="707"/>
      <c r="PYJ31" s="707"/>
      <c r="PYK31" s="707"/>
      <c r="PYL31" s="707"/>
      <c r="PYM31" s="707"/>
      <c r="PYN31" s="707"/>
      <c r="PYO31" s="707"/>
      <c r="PYP31" s="707"/>
      <c r="PYQ31" s="707"/>
      <c r="PYR31" s="707"/>
      <c r="PYS31" s="707"/>
      <c r="PYT31" s="707"/>
      <c r="PYU31" s="707"/>
      <c r="PYV31" s="707"/>
      <c r="PYW31" s="707"/>
      <c r="PYX31" s="707"/>
      <c r="PYY31" s="707"/>
      <c r="PYZ31" s="707"/>
      <c r="PZA31" s="707"/>
      <c r="PZB31" s="707"/>
      <c r="PZC31" s="707"/>
      <c r="PZD31" s="707"/>
      <c r="PZE31" s="707"/>
      <c r="PZF31" s="707"/>
      <c r="PZG31" s="707"/>
      <c r="PZH31" s="707"/>
      <c r="PZI31" s="707"/>
      <c r="PZJ31" s="707"/>
      <c r="PZK31" s="707"/>
      <c r="PZL31" s="707"/>
      <c r="PZM31" s="707"/>
      <c r="PZN31" s="707"/>
      <c r="PZO31" s="707"/>
      <c r="PZP31" s="707"/>
      <c r="PZQ31" s="707"/>
      <c r="PZR31" s="707"/>
      <c r="PZS31" s="707"/>
      <c r="PZT31" s="707"/>
      <c r="PZU31" s="707"/>
      <c r="PZV31" s="707"/>
      <c r="PZW31" s="707"/>
      <c r="PZX31" s="707"/>
      <c r="PZY31" s="707"/>
      <c r="PZZ31" s="707"/>
      <c r="QAA31" s="707"/>
      <c r="QAB31" s="707"/>
      <c r="QAC31" s="707"/>
      <c r="QAD31" s="707"/>
      <c r="QAE31" s="707"/>
      <c r="QAF31" s="707"/>
      <c r="QAG31" s="707"/>
      <c r="QAH31" s="707"/>
      <c r="QAI31" s="707"/>
      <c r="QAJ31" s="707"/>
      <c r="QAK31" s="707"/>
      <c r="QAL31" s="707"/>
      <c r="QAM31" s="707"/>
      <c r="QAN31" s="707"/>
      <c r="QAO31" s="707"/>
      <c r="QAP31" s="707"/>
      <c r="QAQ31" s="707"/>
      <c r="QAR31" s="707"/>
      <c r="QAS31" s="707"/>
      <c r="QAT31" s="707"/>
      <c r="QAU31" s="707"/>
      <c r="QAV31" s="707"/>
      <c r="QAW31" s="707"/>
      <c r="QAX31" s="707"/>
      <c r="QAY31" s="707"/>
      <c r="QAZ31" s="707"/>
      <c r="QBA31" s="707"/>
      <c r="QBB31" s="707"/>
      <c r="QBC31" s="707"/>
      <c r="QBD31" s="707"/>
      <c r="QBE31" s="707"/>
      <c r="QBF31" s="707"/>
      <c r="QBG31" s="707"/>
      <c r="QBH31" s="707"/>
      <c r="QBI31" s="707"/>
      <c r="QBJ31" s="707"/>
      <c r="QBK31" s="707"/>
      <c r="QBL31" s="707"/>
      <c r="QBM31" s="707"/>
      <c r="QBN31" s="707"/>
      <c r="QBO31" s="707"/>
      <c r="QBP31" s="707"/>
      <c r="QBQ31" s="707"/>
      <c r="QBR31" s="707"/>
      <c r="QBS31" s="707"/>
      <c r="QBT31" s="707"/>
      <c r="QBU31" s="707"/>
      <c r="QBV31" s="707"/>
      <c r="QBW31" s="707"/>
      <c r="QBX31" s="707"/>
      <c r="QBY31" s="707"/>
      <c r="QBZ31" s="707"/>
      <c r="QCA31" s="707"/>
      <c r="QCB31" s="707"/>
      <c r="QCC31" s="707"/>
      <c r="QCD31" s="707"/>
      <c r="QCE31" s="707"/>
      <c r="QCF31" s="707"/>
      <c r="QCG31" s="707"/>
      <c r="QCH31" s="707"/>
      <c r="QCI31" s="707"/>
      <c r="QCJ31" s="707"/>
      <c r="QCK31" s="707"/>
      <c r="QCL31" s="707"/>
      <c r="QCM31" s="707"/>
      <c r="QCN31" s="707"/>
      <c r="QCO31" s="707"/>
      <c r="QCP31" s="707"/>
      <c r="QCQ31" s="707"/>
      <c r="QCR31" s="707"/>
      <c r="QCS31" s="707"/>
      <c r="QCT31" s="707"/>
      <c r="QCU31" s="707"/>
      <c r="QCV31" s="707"/>
      <c r="QCW31" s="707"/>
      <c r="QCX31" s="707"/>
      <c r="QCY31" s="707"/>
      <c r="QCZ31" s="707"/>
      <c r="QDA31" s="707"/>
      <c r="QDB31" s="707"/>
      <c r="QDC31" s="707"/>
      <c r="QDD31" s="707"/>
      <c r="QDE31" s="707"/>
      <c r="QDF31" s="707"/>
      <c r="QDG31" s="707"/>
      <c r="QDH31" s="707"/>
      <c r="QDI31" s="707"/>
      <c r="QDJ31" s="707"/>
      <c r="QDK31" s="707"/>
      <c r="QDL31" s="707"/>
      <c r="QDM31" s="707"/>
      <c r="QDN31" s="707"/>
      <c r="QDO31" s="707"/>
      <c r="QDP31" s="707"/>
      <c r="QDQ31" s="707"/>
      <c r="QDR31" s="707"/>
      <c r="QDS31" s="707"/>
      <c r="QDT31" s="707"/>
      <c r="QDU31" s="707"/>
      <c r="QDV31" s="707"/>
      <c r="QDW31" s="707"/>
      <c r="QDX31" s="707"/>
      <c r="QDY31" s="707"/>
      <c r="QDZ31" s="707"/>
      <c r="QEA31" s="707"/>
      <c r="QEB31" s="707"/>
      <c r="QEC31" s="707"/>
      <c r="QED31" s="707"/>
      <c r="QEE31" s="707"/>
      <c r="QEF31" s="707"/>
      <c r="QEG31" s="707"/>
      <c r="QEH31" s="707"/>
      <c r="QEI31" s="707"/>
      <c r="QEJ31" s="707"/>
      <c r="QEK31" s="707"/>
      <c r="QEL31" s="707"/>
      <c r="QEM31" s="707"/>
      <c r="QEN31" s="707"/>
      <c r="QEO31" s="707"/>
      <c r="QEP31" s="707"/>
      <c r="QEQ31" s="707"/>
      <c r="QER31" s="707"/>
      <c r="QES31" s="707"/>
      <c r="QET31" s="707"/>
      <c r="QEU31" s="707"/>
      <c r="QEV31" s="707"/>
      <c r="QEW31" s="707"/>
      <c r="QEX31" s="707"/>
      <c r="QEY31" s="707"/>
      <c r="QEZ31" s="707"/>
      <c r="QFA31" s="707"/>
      <c r="QFB31" s="707"/>
      <c r="QFC31" s="707"/>
      <c r="QFD31" s="707"/>
      <c r="QFE31" s="707"/>
      <c r="QFF31" s="707"/>
      <c r="QFG31" s="707"/>
      <c r="QFH31" s="707"/>
      <c r="QFI31" s="707"/>
      <c r="QFJ31" s="707"/>
      <c r="QFK31" s="707"/>
      <c r="QFL31" s="707"/>
      <c r="QFM31" s="707"/>
      <c r="QFN31" s="707"/>
      <c r="QFO31" s="707"/>
      <c r="QFP31" s="707"/>
      <c r="QFQ31" s="707"/>
      <c r="QFR31" s="707"/>
      <c r="QFS31" s="707"/>
      <c r="QFT31" s="707"/>
      <c r="QFU31" s="707"/>
      <c r="QFV31" s="707"/>
      <c r="QFW31" s="707"/>
      <c r="QFX31" s="707"/>
      <c r="QFY31" s="707"/>
      <c r="QFZ31" s="707"/>
      <c r="QGA31" s="707"/>
      <c r="QGB31" s="707"/>
      <c r="QGC31" s="707"/>
      <c r="QGD31" s="707"/>
      <c r="QGE31" s="707"/>
      <c r="QGF31" s="707"/>
      <c r="QGG31" s="707"/>
      <c r="QGH31" s="707"/>
      <c r="QGI31" s="707"/>
      <c r="QGJ31" s="707"/>
      <c r="QGK31" s="707"/>
      <c r="QGL31" s="707"/>
      <c r="QGM31" s="707"/>
      <c r="QGN31" s="707"/>
      <c r="QGO31" s="707"/>
      <c r="QGP31" s="707"/>
      <c r="QGQ31" s="707"/>
      <c r="QGR31" s="707"/>
      <c r="QGS31" s="707"/>
      <c r="QGT31" s="707"/>
      <c r="QGU31" s="707"/>
      <c r="QGV31" s="707"/>
      <c r="QGW31" s="707"/>
      <c r="QGX31" s="707"/>
      <c r="QGY31" s="707"/>
      <c r="QGZ31" s="707"/>
      <c r="QHA31" s="707"/>
      <c r="QHB31" s="707"/>
      <c r="QHC31" s="707"/>
      <c r="QHD31" s="707"/>
      <c r="QHE31" s="707"/>
      <c r="QHF31" s="707"/>
      <c r="QHG31" s="707"/>
      <c r="QHH31" s="707"/>
      <c r="QHI31" s="707"/>
      <c r="QHJ31" s="707"/>
      <c r="QHK31" s="707"/>
      <c r="QHL31" s="707"/>
      <c r="QHM31" s="707"/>
      <c r="QHN31" s="707"/>
      <c r="QHO31" s="707"/>
      <c r="QHP31" s="707"/>
      <c r="QHQ31" s="707"/>
      <c r="QHR31" s="707"/>
      <c r="QHS31" s="707"/>
      <c r="QHT31" s="707"/>
      <c r="QHU31" s="707"/>
      <c r="QHV31" s="707"/>
      <c r="QHW31" s="707"/>
      <c r="QHX31" s="707"/>
      <c r="QHY31" s="707"/>
      <c r="QHZ31" s="707"/>
      <c r="QIA31" s="707"/>
      <c r="QIB31" s="707"/>
      <c r="QIC31" s="707"/>
      <c r="QID31" s="707"/>
      <c r="QIE31" s="707"/>
      <c r="QIF31" s="707"/>
      <c r="QIG31" s="707"/>
      <c r="QIH31" s="707"/>
      <c r="QII31" s="707"/>
      <c r="QIJ31" s="707"/>
      <c r="QIK31" s="707"/>
      <c r="QIL31" s="707"/>
      <c r="QIM31" s="707"/>
      <c r="QIN31" s="707"/>
      <c r="QIO31" s="707"/>
      <c r="QIP31" s="707"/>
      <c r="QIQ31" s="707"/>
      <c r="QIR31" s="707"/>
      <c r="QIS31" s="707"/>
      <c r="QIT31" s="707"/>
      <c r="QIU31" s="707"/>
      <c r="QIV31" s="707"/>
      <c r="QIW31" s="707"/>
      <c r="QIX31" s="707"/>
      <c r="QIY31" s="707"/>
      <c r="QIZ31" s="707"/>
      <c r="QJA31" s="707"/>
      <c r="QJB31" s="707"/>
      <c r="QJC31" s="707"/>
      <c r="QJD31" s="707"/>
      <c r="QJE31" s="707"/>
      <c r="QJF31" s="707"/>
      <c r="QJG31" s="707"/>
      <c r="QJH31" s="707"/>
      <c r="QJI31" s="707"/>
      <c r="QJJ31" s="707"/>
      <c r="QJK31" s="707"/>
      <c r="QJL31" s="707"/>
      <c r="QJM31" s="707"/>
      <c r="QJN31" s="707"/>
      <c r="QJO31" s="707"/>
      <c r="QJP31" s="707"/>
      <c r="QJQ31" s="707"/>
      <c r="QJR31" s="707"/>
      <c r="QJS31" s="707"/>
      <c r="QJT31" s="707"/>
      <c r="QJU31" s="707"/>
      <c r="QJV31" s="707"/>
      <c r="QJW31" s="707"/>
      <c r="QJX31" s="707"/>
      <c r="QJY31" s="707"/>
      <c r="QJZ31" s="707"/>
      <c r="QKA31" s="707"/>
      <c r="QKB31" s="707"/>
      <c r="QKC31" s="707"/>
      <c r="QKD31" s="707"/>
      <c r="QKE31" s="707"/>
      <c r="QKF31" s="707"/>
      <c r="QKG31" s="707"/>
      <c r="QKH31" s="707"/>
      <c r="QKI31" s="707"/>
      <c r="QKJ31" s="707"/>
      <c r="QKK31" s="707"/>
      <c r="QKL31" s="707"/>
      <c r="QKM31" s="707"/>
      <c r="QKN31" s="707"/>
      <c r="QKO31" s="707"/>
      <c r="QKP31" s="707"/>
      <c r="QKQ31" s="707"/>
      <c r="QKR31" s="707"/>
      <c r="QKS31" s="707"/>
      <c r="QKT31" s="707"/>
      <c r="QKU31" s="707"/>
      <c r="QKV31" s="707"/>
      <c r="QKW31" s="707"/>
      <c r="QKX31" s="707"/>
      <c r="QKY31" s="707"/>
      <c r="QKZ31" s="707"/>
      <c r="QLA31" s="707"/>
      <c r="QLB31" s="707"/>
      <c r="QLC31" s="707"/>
      <c r="QLD31" s="707"/>
      <c r="QLE31" s="707"/>
      <c r="QLF31" s="707"/>
      <c r="QLG31" s="707"/>
      <c r="QLH31" s="707"/>
      <c r="QLI31" s="707"/>
      <c r="QLJ31" s="707"/>
      <c r="QLK31" s="707"/>
      <c r="QLL31" s="707"/>
      <c r="QLM31" s="707"/>
      <c r="QLN31" s="707"/>
      <c r="QLO31" s="707"/>
      <c r="QLP31" s="707"/>
      <c r="QLQ31" s="707"/>
      <c r="QLR31" s="707"/>
      <c r="QLS31" s="707"/>
      <c r="QLT31" s="707"/>
      <c r="QLU31" s="707"/>
      <c r="QLV31" s="707"/>
      <c r="QLW31" s="707"/>
      <c r="QLX31" s="707"/>
      <c r="QLY31" s="707"/>
      <c r="QLZ31" s="707"/>
      <c r="QMA31" s="707"/>
      <c r="QMB31" s="707"/>
      <c r="QMC31" s="707"/>
      <c r="QMD31" s="707"/>
      <c r="QME31" s="707"/>
      <c r="QMF31" s="707"/>
      <c r="QMG31" s="707"/>
      <c r="QMH31" s="707"/>
      <c r="QMI31" s="707"/>
      <c r="QMJ31" s="707"/>
      <c r="QMK31" s="707"/>
      <c r="QML31" s="707"/>
      <c r="QMM31" s="707"/>
      <c r="QMN31" s="707"/>
      <c r="QMO31" s="707"/>
      <c r="QMP31" s="707"/>
      <c r="QMQ31" s="707"/>
      <c r="QMR31" s="707"/>
      <c r="QMS31" s="707"/>
      <c r="QMT31" s="707"/>
      <c r="QMU31" s="707"/>
      <c r="QMV31" s="707"/>
      <c r="QMW31" s="707"/>
      <c r="QMX31" s="707"/>
      <c r="QMY31" s="707"/>
      <c r="QMZ31" s="707"/>
      <c r="QNA31" s="707"/>
      <c r="QNB31" s="707"/>
      <c r="QNC31" s="707"/>
      <c r="QND31" s="707"/>
      <c r="QNE31" s="707"/>
      <c r="QNF31" s="707"/>
      <c r="QNG31" s="707"/>
      <c r="QNH31" s="707"/>
      <c r="QNI31" s="707"/>
      <c r="QNJ31" s="707"/>
      <c r="QNK31" s="707"/>
      <c r="QNL31" s="707"/>
      <c r="QNM31" s="707"/>
      <c r="QNN31" s="707"/>
      <c r="QNO31" s="707"/>
      <c r="QNP31" s="707"/>
      <c r="QNQ31" s="707"/>
      <c r="QNR31" s="707"/>
      <c r="QNS31" s="707"/>
      <c r="QNT31" s="707"/>
      <c r="QNU31" s="707"/>
      <c r="QNV31" s="707"/>
      <c r="QNW31" s="707"/>
      <c r="QNX31" s="707"/>
      <c r="QNY31" s="707"/>
      <c r="QNZ31" s="707"/>
      <c r="QOA31" s="707"/>
      <c r="QOB31" s="707"/>
      <c r="QOC31" s="707"/>
      <c r="QOD31" s="707"/>
      <c r="QOE31" s="707"/>
      <c r="QOF31" s="707"/>
      <c r="QOG31" s="707"/>
      <c r="QOH31" s="707"/>
      <c r="QOI31" s="707"/>
      <c r="QOJ31" s="707"/>
      <c r="QOK31" s="707"/>
      <c r="QOL31" s="707"/>
      <c r="QOM31" s="707"/>
      <c r="QON31" s="707"/>
      <c r="QOO31" s="707"/>
      <c r="QOP31" s="707"/>
      <c r="QOQ31" s="707"/>
      <c r="QOR31" s="707"/>
      <c r="QOS31" s="707"/>
      <c r="QOT31" s="707"/>
      <c r="QOU31" s="707"/>
      <c r="QOV31" s="707"/>
      <c r="QOW31" s="707"/>
      <c r="QOX31" s="707"/>
      <c r="QOY31" s="707"/>
      <c r="QOZ31" s="707"/>
      <c r="QPA31" s="707"/>
      <c r="QPB31" s="707"/>
      <c r="QPC31" s="707"/>
      <c r="QPD31" s="707"/>
      <c r="QPE31" s="707"/>
      <c r="QPF31" s="707"/>
      <c r="QPG31" s="707"/>
      <c r="QPH31" s="707"/>
      <c r="QPI31" s="707"/>
      <c r="QPJ31" s="707"/>
      <c r="QPK31" s="707"/>
      <c r="QPL31" s="707"/>
      <c r="QPM31" s="707"/>
      <c r="QPN31" s="707"/>
      <c r="QPO31" s="707"/>
      <c r="QPP31" s="707"/>
      <c r="QPQ31" s="707"/>
      <c r="QPR31" s="707"/>
      <c r="QPS31" s="707"/>
      <c r="QPT31" s="707"/>
      <c r="QPU31" s="707"/>
      <c r="QPV31" s="707"/>
      <c r="QPW31" s="707"/>
      <c r="QPX31" s="707"/>
      <c r="QPY31" s="707"/>
      <c r="QPZ31" s="707"/>
      <c r="QQA31" s="707"/>
      <c r="QQB31" s="707"/>
      <c r="QQC31" s="707"/>
      <c r="QQD31" s="707"/>
      <c r="QQE31" s="707"/>
      <c r="QQF31" s="707"/>
      <c r="QQG31" s="707"/>
      <c r="QQH31" s="707"/>
      <c r="QQI31" s="707"/>
      <c r="QQJ31" s="707"/>
      <c r="QQK31" s="707"/>
      <c r="QQL31" s="707"/>
      <c r="QQM31" s="707"/>
      <c r="QQN31" s="707"/>
      <c r="QQO31" s="707"/>
      <c r="QQP31" s="707"/>
      <c r="QQQ31" s="707"/>
      <c r="QQR31" s="707"/>
      <c r="QQS31" s="707"/>
      <c r="QQT31" s="707"/>
      <c r="QQU31" s="707"/>
      <c r="QQV31" s="707"/>
      <c r="QQW31" s="707"/>
      <c r="QQX31" s="707"/>
      <c r="QQY31" s="707"/>
      <c r="QQZ31" s="707"/>
      <c r="QRA31" s="707"/>
      <c r="QRB31" s="707"/>
      <c r="QRC31" s="707"/>
      <c r="QRD31" s="707"/>
      <c r="QRE31" s="707"/>
      <c r="QRF31" s="707"/>
      <c r="QRG31" s="707"/>
      <c r="QRH31" s="707"/>
      <c r="QRI31" s="707"/>
      <c r="QRJ31" s="707"/>
      <c r="QRK31" s="707"/>
      <c r="QRL31" s="707"/>
      <c r="QRM31" s="707"/>
      <c r="QRN31" s="707"/>
      <c r="QRO31" s="707"/>
      <c r="QRP31" s="707"/>
      <c r="QRQ31" s="707"/>
      <c r="QRR31" s="707"/>
      <c r="QRS31" s="707"/>
      <c r="QRT31" s="707"/>
      <c r="QRU31" s="707"/>
      <c r="QRV31" s="707"/>
      <c r="QRW31" s="707"/>
      <c r="QRX31" s="707"/>
      <c r="QRY31" s="707"/>
      <c r="QRZ31" s="707"/>
      <c r="QSA31" s="707"/>
      <c r="QSB31" s="707"/>
      <c r="QSC31" s="707"/>
      <c r="QSD31" s="707"/>
      <c r="QSE31" s="707"/>
      <c r="QSF31" s="707"/>
      <c r="QSG31" s="707"/>
      <c r="QSH31" s="707"/>
      <c r="QSI31" s="707"/>
      <c r="QSJ31" s="707"/>
      <c r="QSK31" s="707"/>
      <c r="QSL31" s="707"/>
      <c r="QSM31" s="707"/>
      <c r="QSN31" s="707"/>
      <c r="QSO31" s="707"/>
      <c r="QSP31" s="707"/>
      <c r="QSQ31" s="707"/>
      <c r="QSR31" s="707"/>
      <c r="QSS31" s="707"/>
      <c r="QST31" s="707"/>
      <c r="QSU31" s="707"/>
      <c r="QSV31" s="707"/>
      <c r="QSW31" s="707"/>
      <c r="QSX31" s="707"/>
      <c r="QSY31" s="707"/>
      <c r="QSZ31" s="707"/>
      <c r="QTA31" s="707"/>
      <c r="QTB31" s="707"/>
      <c r="QTC31" s="707"/>
      <c r="QTD31" s="707"/>
      <c r="QTE31" s="707"/>
      <c r="QTF31" s="707"/>
      <c r="QTG31" s="707"/>
      <c r="QTH31" s="707"/>
      <c r="QTI31" s="707"/>
      <c r="QTJ31" s="707"/>
      <c r="QTK31" s="707"/>
      <c r="QTL31" s="707"/>
      <c r="QTM31" s="707"/>
      <c r="QTN31" s="707"/>
      <c r="QTO31" s="707"/>
      <c r="QTP31" s="707"/>
      <c r="QTQ31" s="707"/>
      <c r="QTR31" s="707"/>
      <c r="QTS31" s="707"/>
      <c r="QTT31" s="707"/>
      <c r="QTU31" s="707"/>
      <c r="QTV31" s="707"/>
      <c r="QTW31" s="707"/>
      <c r="QTX31" s="707"/>
      <c r="QTY31" s="707"/>
      <c r="QTZ31" s="707"/>
      <c r="QUA31" s="707"/>
      <c r="QUB31" s="707"/>
      <c r="QUC31" s="707"/>
      <c r="QUD31" s="707"/>
      <c r="QUE31" s="707"/>
      <c r="QUF31" s="707"/>
      <c r="QUG31" s="707"/>
      <c r="QUH31" s="707"/>
      <c r="QUI31" s="707"/>
      <c r="QUJ31" s="707"/>
      <c r="QUK31" s="707"/>
      <c r="QUL31" s="707"/>
      <c r="QUM31" s="707"/>
      <c r="QUN31" s="707"/>
      <c r="QUO31" s="707"/>
      <c r="QUP31" s="707"/>
      <c r="QUQ31" s="707"/>
      <c r="QUR31" s="707"/>
      <c r="QUS31" s="707"/>
      <c r="QUT31" s="707"/>
      <c r="QUU31" s="707"/>
      <c r="QUV31" s="707"/>
      <c r="QUW31" s="707"/>
      <c r="QUX31" s="707"/>
      <c r="QUY31" s="707"/>
      <c r="QUZ31" s="707"/>
      <c r="QVA31" s="707"/>
      <c r="QVB31" s="707"/>
      <c r="QVC31" s="707"/>
      <c r="QVD31" s="707"/>
      <c r="QVE31" s="707"/>
      <c r="QVF31" s="707"/>
      <c r="QVG31" s="707"/>
      <c r="QVH31" s="707"/>
      <c r="QVI31" s="707"/>
      <c r="QVJ31" s="707"/>
      <c r="QVK31" s="707"/>
      <c r="QVL31" s="707"/>
      <c r="QVM31" s="707"/>
      <c r="QVN31" s="707"/>
      <c r="QVO31" s="707"/>
      <c r="QVP31" s="707"/>
      <c r="QVQ31" s="707"/>
      <c r="QVR31" s="707"/>
      <c r="QVS31" s="707"/>
      <c r="QVT31" s="707"/>
      <c r="QVU31" s="707"/>
      <c r="QVV31" s="707"/>
      <c r="QVW31" s="707"/>
      <c r="QVX31" s="707"/>
      <c r="QVY31" s="707"/>
      <c r="QVZ31" s="707"/>
      <c r="QWA31" s="707"/>
      <c r="QWB31" s="707"/>
      <c r="QWC31" s="707"/>
      <c r="QWD31" s="707"/>
      <c r="QWE31" s="707"/>
      <c r="QWF31" s="707"/>
      <c r="QWG31" s="707"/>
      <c r="QWH31" s="707"/>
      <c r="QWI31" s="707"/>
      <c r="QWJ31" s="707"/>
      <c r="QWK31" s="707"/>
      <c r="QWL31" s="707"/>
      <c r="QWM31" s="707"/>
      <c r="QWN31" s="707"/>
      <c r="QWO31" s="707"/>
      <c r="QWP31" s="707"/>
      <c r="QWQ31" s="707"/>
      <c r="QWR31" s="707"/>
      <c r="QWS31" s="707"/>
      <c r="QWT31" s="707"/>
      <c r="QWU31" s="707"/>
      <c r="QWV31" s="707"/>
      <c r="QWW31" s="707"/>
      <c r="QWX31" s="707"/>
      <c r="QWY31" s="707"/>
      <c r="QWZ31" s="707"/>
      <c r="QXA31" s="707"/>
      <c r="QXB31" s="707"/>
      <c r="QXC31" s="707"/>
      <c r="QXD31" s="707"/>
      <c r="QXE31" s="707"/>
      <c r="QXF31" s="707"/>
      <c r="QXG31" s="707"/>
      <c r="QXH31" s="707"/>
      <c r="QXI31" s="707"/>
      <c r="QXJ31" s="707"/>
      <c r="QXK31" s="707"/>
      <c r="QXL31" s="707"/>
      <c r="QXM31" s="707"/>
      <c r="QXN31" s="707"/>
      <c r="QXO31" s="707"/>
      <c r="QXP31" s="707"/>
      <c r="QXQ31" s="707"/>
      <c r="QXR31" s="707"/>
      <c r="QXS31" s="707"/>
      <c r="QXT31" s="707"/>
      <c r="QXU31" s="707"/>
      <c r="QXV31" s="707"/>
      <c r="QXW31" s="707"/>
      <c r="QXX31" s="707"/>
      <c r="QXY31" s="707"/>
      <c r="QXZ31" s="707"/>
      <c r="QYA31" s="707"/>
      <c r="QYB31" s="707"/>
      <c r="QYC31" s="707"/>
      <c r="QYD31" s="707"/>
      <c r="QYE31" s="707"/>
      <c r="QYF31" s="707"/>
      <c r="QYG31" s="707"/>
      <c r="QYH31" s="707"/>
      <c r="QYI31" s="707"/>
      <c r="QYJ31" s="707"/>
      <c r="QYK31" s="707"/>
      <c r="QYL31" s="707"/>
      <c r="QYM31" s="707"/>
      <c r="QYN31" s="707"/>
      <c r="QYO31" s="707"/>
      <c r="QYP31" s="707"/>
      <c r="QYQ31" s="707"/>
      <c r="QYR31" s="707"/>
      <c r="QYS31" s="707"/>
      <c r="QYT31" s="707"/>
      <c r="QYU31" s="707"/>
      <c r="QYV31" s="707"/>
      <c r="QYW31" s="707"/>
      <c r="QYX31" s="707"/>
      <c r="QYY31" s="707"/>
      <c r="QYZ31" s="707"/>
      <c r="QZA31" s="707"/>
      <c r="QZB31" s="707"/>
      <c r="QZC31" s="707"/>
      <c r="QZD31" s="707"/>
      <c r="QZE31" s="707"/>
      <c r="QZF31" s="707"/>
      <c r="QZG31" s="707"/>
      <c r="QZH31" s="707"/>
      <c r="QZI31" s="707"/>
      <c r="QZJ31" s="707"/>
      <c r="QZK31" s="707"/>
      <c r="QZL31" s="707"/>
      <c r="QZM31" s="707"/>
      <c r="QZN31" s="707"/>
      <c r="QZO31" s="707"/>
      <c r="QZP31" s="707"/>
      <c r="QZQ31" s="707"/>
      <c r="QZR31" s="707"/>
      <c r="QZS31" s="707"/>
      <c r="QZT31" s="707"/>
      <c r="QZU31" s="707"/>
      <c r="QZV31" s="707"/>
      <c r="QZW31" s="707"/>
      <c r="QZX31" s="707"/>
      <c r="QZY31" s="707"/>
      <c r="QZZ31" s="707"/>
      <c r="RAA31" s="707"/>
      <c r="RAB31" s="707"/>
      <c r="RAC31" s="707"/>
      <c r="RAD31" s="707"/>
      <c r="RAE31" s="707"/>
      <c r="RAF31" s="707"/>
      <c r="RAG31" s="707"/>
      <c r="RAH31" s="707"/>
      <c r="RAI31" s="707"/>
      <c r="RAJ31" s="707"/>
      <c r="RAK31" s="707"/>
      <c r="RAL31" s="707"/>
      <c r="RAM31" s="707"/>
      <c r="RAN31" s="707"/>
      <c r="RAO31" s="707"/>
      <c r="RAP31" s="707"/>
      <c r="RAQ31" s="707"/>
      <c r="RAR31" s="707"/>
      <c r="RAS31" s="707"/>
      <c r="RAT31" s="707"/>
      <c r="RAU31" s="707"/>
      <c r="RAV31" s="707"/>
      <c r="RAW31" s="707"/>
      <c r="RAX31" s="707"/>
      <c r="RAY31" s="707"/>
      <c r="RAZ31" s="707"/>
      <c r="RBA31" s="707"/>
      <c r="RBB31" s="707"/>
      <c r="RBC31" s="707"/>
      <c r="RBD31" s="707"/>
      <c r="RBE31" s="707"/>
      <c r="RBF31" s="707"/>
      <c r="RBG31" s="707"/>
      <c r="RBH31" s="707"/>
      <c r="RBI31" s="707"/>
      <c r="RBJ31" s="707"/>
      <c r="RBK31" s="707"/>
      <c r="RBL31" s="707"/>
      <c r="RBM31" s="707"/>
      <c r="RBN31" s="707"/>
      <c r="RBO31" s="707"/>
      <c r="RBP31" s="707"/>
      <c r="RBQ31" s="707"/>
      <c r="RBR31" s="707"/>
      <c r="RBS31" s="707"/>
      <c r="RBT31" s="707"/>
      <c r="RBU31" s="707"/>
      <c r="RBV31" s="707"/>
      <c r="RBW31" s="707"/>
      <c r="RBX31" s="707"/>
      <c r="RBY31" s="707"/>
      <c r="RBZ31" s="707"/>
      <c r="RCA31" s="707"/>
      <c r="RCB31" s="707"/>
      <c r="RCC31" s="707"/>
      <c r="RCD31" s="707"/>
      <c r="RCE31" s="707"/>
      <c r="RCF31" s="707"/>
      <c r="RCG31" s="707"/>
      <c r="RCH31" s="707"/>
      <c r="RCI31" s="707"/>
      <c r="RCJ31" s="707"/>
      <c r="RCK31" s="707"/>
      <c r="RCL31" s="707"/>
      <c r="RCM31" s="707"/>
      <c r="RCN31" s="707"/>
      <c r="RCO31" s="707"/>
      <c r="RCP31" s="707"/>
      <c r="RCQ31" s="707"/>
      <c r="RCR31" s="707"/>
      <c r="RCS31" s="707"/>
      <c r="RCT31" s="707"/>
      <c r="RCU31" s="707"/>
      <c r="RCV31" s="707"/>
      <c r="RCW31" s="707"/>
      <c r="RCX31" s="707"/>
      <c r="RCY31" s="707"/>
      <c r="RCZ31" s="707"/>
      <c r="RDA31" s="707"/>
      <c r="RDB31" s="707"/>
      <c r="RDC31" s="707"/>
      <c r="RDD31" s="707"/>
      <c r="RDE31" s="707"/>
      <c r="RDF31" s="707"/>
      <c r="RDG31" s="707"/>
      <c r="RDH31" s="707"/>
      <c r="RDI31" s="707"/>
      <c r="RDJ31" s="707"/>
      <c r="RDK31" s="707"/>
      <c r="RDL31" s="707"/>
      <c r="RDM31" s="707"/>
      <c r="RDN31" s="707"/>
      <c r="RDO31" s="707"/>
      <c r="RDP31" s="707"/>
      <c r="RDQ31" s="707"/>
      <c r="RDR31" s="707"/>
      <c r="RDS31" s="707"/>
      <c r="RDT31" s="707"/>
      <c r="RDU31" s="707"/>
      <c r="RDV31" s="707"/>
      <c r="RDW31" s="707"/>
      <c r="RDX31" s="707"/>
      <c r="RDY31" s="707"/>
      <c r="RDZ31" s="707"/>
      <c r="REA31" s="707"/>
      <c r="REB31" s="707"/>
      <c r="REC31" s="707"/>
      <c r="RED31" s="707"/>
      <c r="REE31" s="707"/>
      <c r="REF31" s="707"/>
      <c r="REG31" s="707"/>
      <c r="REH31" s="707"/>
      <c r="REI31" s="707"/>
      <c r="REJ31" s="707"/>
      <c r="REK31" s="707"/>
      <c r="REL31" s="707"/>
      <c r="REM31" s="707"/>
      <c r="REN31" s="707"/>
      <c r="REO31" s="707"/>
      <c r="REP31" s="707"/>
      <c r="REQ31" s="707"/>
      <c r="RER31" s="707"/>
      <c r="RES31" s="707"/>
      <c r="RET31" s="707"/>
      <c r="REU31" s="707"/>
      <c r="REV31" s="707"/>
      <c r="REW31" s="707"/>
      <c r="REX31" s="707"/>
      <c r="REY31" s="707"/>
      <c r="REZ31" s="707"/>
      <c r="RFA31" s="707"/>
      <c r="RFB31" s="707"/>
      <c r="RFC31" s="707"/>
      <c r="RFD31" s="707"/>
      <c r="RFE31" s="707"/>
      <c r="RFF31" s="707"/>
      <c r="RFG31" s="707"/>
      <c r="RFH31" s="707"/>
      <c r="RFI31" s="707"/>
      <c r="RFJ31" s="707"/>
      <c r="RFK31" s="707"/>
      <c r="RFL31" s="707"/>
      <c r="RFM31" s="707"/>
      <c r="RFN31" s="707"/>
      <c r="RFO31" s="707"/>
      <c r="RFP31" s="707"/>
      <c r="RFQ31" s="707"/>
      <c r="RFR31" s="707"/>
      <c r="RFS31" s="707"/>
      <c r="RFT31" s="707"/>
      <c r="RFU31" s="707"/>
      <c r="RFV31" s="707"/>
      <c r="RFW31" s="707"/>
      <c r="RFX31" s="707"/>
      <c r="RFY31" s="707"/>
      <c r="RFZ31" s="707"/>
      <c r="RGA31" s="707"/>
      <c r="RGB31" s="707"/>
      <c r="RGC31" s="707"/>
      <c r="RGD31" s="707"/>
      <c r="RGE31" s="707"/>
      <c r="RGF31" s="707"/>
      <c r="RGG31" s="707"/>
      <c r="RGH31" s="707"/>
      <c r="RGI31" s="707"/>
      <c r="RGJ31" s="707"/>
      <c r="RGK31" s="707"/>
      <c r="RGL31" s="707"/>
      <c r="RGM31" s="707"/>
      <c r="RGN31" s="707"/>
      <c r="RGO31" s="707"/>
      <c r="RGP31" s="707"/>
      <c r="RGQ31" s="707"/>
      <c r="RGR31" s="707"/>
      <c r="RGS31" s="707"/>
      <c r="RGT31" s="707"/>
      <c r="RGU31" s="707"/>
      <c r="RGV31" s="707"/>
      <c r="RGW31" s="707"/>
      <c r="RGX31" s="707"/>
      <c r="RGY31" s="707"/>
      <c r="RGZ31" s="707"/>
      <c r="RHA31" s="707"/>
      <c r="RHB31" s="707"/>
      <c r="RHC31" s="707"/>
      <c r="RHD31" s="707"/>
      <c r="RHE31" s="707"/>
      <c r="RHF31" s="707"/>
      <c r="RHG31" s="707"/>
      <c r="RHH31" s="707"/>
      <c r="RHI31" s="707"/>
      <c r="RHJ31" s="707"/>
      <c r="RHK31" s="707"/>
      <c r="RHL31" s="707"/>
      <c r="RHM31" s="707"/>
      <c r="RHN31" s="707"/>
      <c r="RHO31" s="707"/>
      <c r="RHP31" s="707"/>
      <c r="RHQ31" s="707"/>
      <c r="RHR31" s="707"/>
      <c r="RHS31" s="707"/>
      <c r="RHT31" s="707"/>
      <c r="RHU31" s="707"/>
      <c r="RHV31" s="707"/>
      <c r="RHW31" s="707"/>
      <c r="RHX31" s="707"/>
      <c r="RHY31" s="707"/>
      <c r="RHZ31" s="707"/>
      <c r="RIA31" s="707"/>
      <c r="RIB31" s="707"/>
      <c r="RIC31" s="707"/>
      <c r="RID31" s="707"/>
      <c r="RIE31" s="707"/>
      <c r="RIF31" s="707"/>
      <c r="RIG31" s="707"/>
      <c r="RIH31" s="707"/>
      <c r="RII31" s="707"/>
      <c r="RIJ31" s="707"/>
      <c r="RIK31" s="707"/>
      <c r="RIL31" s="707"/>
      <c r="RIM31" s="707"/>
      <c r="RIN31" s="707"/>
      <c r="RIO31" s="707"/>
      <c r="RIP31" s="707"/>
      <c r="RIQ31" s="707"/>
      <c r="RIR31" s="707"/>
      <c r="RIS31" s="707"/>
      <c r="RIT31" s="707"/>
      <c r="RIU31" s="707"/>
      <c r="RIV31" s="707"/>
      <c r="RIW31" s="707"/>
      <c r="RIX31" s="707"/>
      <c r="RIY31" s="707"/>
      <c r="RIZ31" s="707"/>
      <c r="RJA31" s="707"/>
      <c r="RJB31" s="707"/>
      <c r="RJC31" s="707"/>
      <c r="RJD31" s="707"/>
      <c r="RJE31" s="707"/>
      <c r="RJF31" s="707"/>
      <c r="RJG31" s="707"/>
      <c r="RJH31" s="707"/>
      <c r="RJI31" s="707"/>
      <c r="RJJ31" s="707"/>
      <c r="RJK31" s="707"/>
      <c r="RJL31" s="707"/>
      <c r="RJM31" s="707"/>
      <c r="RJN31" s="707"/>
      <c r="RJO31" s="707"/>
      <c r="RJP31" s="707"/>
      <c r="RJQ31" s="707"/>
      <c r="RJR31" s="707"/>
      <c r="RJS31" s="707"/>
      <c r="RJT31" s="707"/>
      <c r="RJU31" s="707"/>
      <c r="RJV31" s="707"/>
      <c r="RJW31" s="707"/>
      <c r="RJX31" s="707"/>
      <c r="RJY31" s="707"/>
      <c r="RJZ31" s="707"/>
      <c r="RKA31" s="707"/>
      <c r="RKB31" s="707"/>
      <c r="RKC31" s="707"/>
      <c r="RKD31" s="707"/>
      <c r="RKE31" s="707"/>
      <c r="RKF31" s="707"/>
      <c r="RKG31" s="707"/>
      <c r="RKH31" s="707"/>
      <c r="RKI31" s="707"/>
      <c r="RKJ31" s="707"/>
      <c r="RKK31" s="707"/>
      <c r="RKL31" s="707"/>
      <c r="RKM31" s="707"/>
      <c r="RKN31" s="707"/>
      <c r="RKO31" s="707"/>
      <c r="RKP31" s="707"/>
      <c r="RKQ31" s="707"/>
      <c r="RKR31" s="707"/>
      <c r="RKS31" s="707"/>
      <c r="RKT31" s="707"/>
      <c r="RKU31" s="707"/>
      <c r="RKV31" s="707"/>
      <c r="RKW31" s="707"/>
      <c r="RKX31" s="707"/>
      <c r="RKY31" s="707"/>
      <c r="RKZ31" s="707"/>
      <c r="RLA31" s="707"/>
      <c r="RLB31" s="707"/>
      <c r="RLC31" s="707"/>
      <c r="RLD31" s="707"/>
      <c r="RLE31" s="707"/>
      <c r="RLF31" s="707"/>
      <c r="RLG31" s="707"/>
      <c r="RLH31" s="707"/>
      <c r="RLI31" s="707"/>
      <c r="RLJ31" s="707"/>
      <c r="RLK31" s="707"/>
      <c r="RLL31" s="707"/>
      <c r="RLM31" s="707"/>
      <c r="RLN31" s="707"/>
      <c r="RLO31" s="707"/>
      <c r="RLP31" s="707"/>
      <c r="RLQ31" s="707"/>
      <c r="RLR31" s="707"/>
      <c r="RLS31" s="707"/>
      <c r="RLT31" s="707"/>
      <c r="RLU31" s="707"/>
      <c r="RLV31" s="707"/>
      <c r="RLW31" s="707"/>
      <c r="RLX31" s="707"/>
      <c r="RLY31" s="707"/>
      <c r="RLZ31" s="707"/>
      <c r="RMA31" s="707"/>
      <c r="RMB31" s="707"/>
      <c r="RMC31" s="707"/>
      <c r="RMD31" s="707"/>
      <c r="RME31" s="707"/>
      <c r="RMF31" s="707"/>
      <c r="RMG31" s="707"/>
      <c r="RMH31" s="707"/>
      <c r="RMI31" s="707"/>
      <c r="RMJ31" s="707"/>
      <c r="RMK31" s="707"/>
      <c r="RML31" s="707"/>
      <c r="RMM31" s="707"/>
      <c r="RMN31" s="707"/>
      <c r="RMO31" s="707"/>
      <c r="RMP31" s="707"/>
      <c r="RMQ31" s="707"/>
      <c r="RMR31" s="707"/>
      <c r="RMS31" s="707"/>
      <c r="RMT31" s="707"/>
      <c r="RMU31" s="707"/>
      <c r="RMV31" s="707"/>
      <c r="RMW31" s="707"/>
      <c r="RMX31" s="707"/>
      <c r="RMY31" s="707"/>
      <c r="RMZ31" s="707"/>
      <c r="RNA31" s="707"/>
      <c r="RNB31" s="707"/>
      <c r="RNC31" s="707"/>
      <c r="RND31" s="707"/>
      <c r="RNE31" s="707"/>
      <c r="RNF31" s="707"/>
      <c r="RNG31" s="707"/>
      <c r="RNH31" s="707"/>
      <c r="RNI31" s="707"/>
      <c r="RNJ31" s="707"/>
      <c r="RNK31" s="707"/>
      <c r="RNL31" s="707"/>
      <c r="RNM31" s="707"/>
      <c r="RNN31" s="707"/>
      <c r="RNO31" s="707"/>
      <c r="RNP31" s="707"/>
      <c r="RNQ31" s="707"/>
      <c r="RNR31" s="707"/>
      <c r="RNS31" s="707"/>
      <c r="RNT31" s="707"/>
      <c r="RNU31" s="707"/>
      <c r="RNV31" s="707"/>
      <c r="RNW31" s="707"/>
      <c r="RNX31" s="707"/>
      <c r="RNY31" s="707"/>
      <c r="RNZ31" s="707"/>
      <c r="ROA31" s="707"/>
      <c r="ROB31" s="707"/>
      <c r="ROC31" s="707"/>
      <c r="ROD31" s="707"/>
      <c r="ROE31" s="707"/>
      <c r="ROF31" s="707"/>
      <c r="ROG31" s="707"/>
      <c r="ROH31" s="707"/>
      <c r="ROI31" s="707"/>
      <c r="ROJ31" s="707"/>
      <c r="ROK31" s="707"/>
      <c r="ROL31" s="707"/>
      <c r="ROM31" s="707"/>
      <c r="RON31" s="707"/>
      <c r="ROO31" s="707"/>
      <c r="ROP31" s="707"/>
      <c r="ROQ31" s="707"/>
      <c r="ROR31" s="707"/>
      <c r="ROS31" s="707"/>
      <c r="ROT31" s="707"/>
      <c r="ROU31" s="707"/>
      <c r="ROV31" s="707"/>
      <c r="ROW31" s="707"/>
      <c r="ROX31" s="707"/>
      <c r="ROY31" s="707"/>
      <c r="ROZ31" s="707"/>
      <c r="RPA31" s="707"/>
      <c r="RPB31" s="707"/>
      <c r="RPC31" s="707"/>
      <c r="RPD31" s="707"/>
      <c r="RPE31" s="707"/>
      <c r="RPF31" s="707"/>
      <c r="RPG31" s="707"/>
      <c r="RPH31" s="707"/>
      <c r="RPI31" s="707"/>
      <c r="RPJ31" s="707"/>
      <c r="RPK31" s="707"/>
      <c r="RPL31" s="707"/>
      <c r="RPM31" s="707"/>
      <c r="RPN31" s="707"/>
      <c r="RPO31" s="707"/>
      <c r="RPP31" s="707"/>
      <c r="RPQ31" s="707"/>
      <c r="RPR31" s="707"/>
      <c r="RPS31" s="707"/>
      <c r="RPT31" s="707"/>
      <c r="RPU31" s="707"/>
      <c r="RPV31" s="707"/>
      <c r="RPW31" s="707"/>
      <c r="RPX31" s="707"/>
      <c r="RPY31" s="707"/>
      <c r="RPZ31" s="707"/>
      <c r="RQA31" s="707"/>
      <c r="RQB31" s="707"/>
      <c r="RQC31" s="707"/>
      <c r="RQD31" s="707"/>
      <c r="RQE31" s="707"/>
      <c r="RQF31" s="707"/>
      <c r="RQG31" s="707"/>
      <c r="RQH31" s="707"/>
      <c r="RQI31" s="707"/>
      <c r="RQJ31" s="707"/>
      <c r="RQK31" s="707"/>
      <c r="RQL31" s="707"/>
      <c r="RQM31" s="707"/>
      <c r="RQN31" s="707"/>
      <c r="RQO31" s="707"/>
      <c r="RQP31" s="707"/>
      <c r="RQQ31" s="707"/>
      <c r="RQR31" s="707"/>
      <c r="RQS31" s="707"/>
      <c r="RQT31" s="707"/>
      <c r="RQU31" s="707"/>
      <c r="RQV31" s="707"/>
      <c r="RQW31" s="707"/>
      <c r="RQX31" s="707"/>
      <c r="RQY31" s="707"/>
      <c r="RQZ31" s="707"/>
      <c r="RRA31" s="707"/>
      <c r="RRB31" s="707"/>
      <c r="RRC31" s="707"/>
      <c r="RRD31" s="707"/>
      <c r="RRE31" s="707"/>
      <c r="RRF31" s="707"/>
      <c r="RRG31" s="707"/>
      <c r="RRH31" s="707"/>
      <c r="RRI31" s="707"/>
      <c r="RRJ31" s="707"/>
      <c r="RRK31" s="707"/>
      <c r="RRL31" s="707"/>
      <c r="RRM31" s="707"/>
      <c r="RRN31" s="707"/>
      <c r="RRO31" s="707"/>
      <c r="RRP31" s="707"/>
      <c r="RRQ31" s="707"/>
      <c r="RRR31" s="707"/>
      <c r="RRS31" s="707"/>
      <c r="RRT31" s="707"/>
      <c r="RRU31" s="707"/>
      <c r="RRV31" s="707"/>
      <c r="RRW31" s="707"/>
      <c r="RRX31" s="707"/>
      <c r="RRY31" s="707"/>
      <c r="RRZ31" s="707"/>
      <c r="RSA31" s="707"/>
      <c r="RSB31" s="707"/>
      <c r="RSC31" s="707"/>
      <c r="RSD31" s="707"/>
      <c r="RSE31" s="707"/>
      <c r="RSF31" s="707"/>
      <c r="RSG31" s="707"/>
      <c r="RSH31" s="707"/>
      <c r="RSI31" s="707"/>
      <c r="RSJ31" s="707"/>
      <c r="RSK31" s="707"/>
      <c r="RSL31" s="707"/>
      <c r="RSM31" s="707"/>
      <c r="RSN31" s="707"/>
      <c r="RSO31" s="707"/>
      <c r="RSP31" s="707"/>
      <c r="RSQ31" s="707"/>
      <c r="RSR31" s="707"/>
      <c r="RSS31" s="707"/>
      <c r="RST31" s="707"/>
      <c r="RSU31" s="707"/>
      <c r="RSV31" s="707"/>
      <c r="RSW31" s="707"/>
      <c r="RSX31" s="707"/>
      <c r="RSY31" s="707"/>
      <c r="RSZ31" s="707"/>
      <c r="RTA31" s="707"/>
      <c r="RTB31" s="707"/>
      <c r="RTC31" s="707"/>
      <c r="RTD31" s="707"/>
      <c r="RTE31" s="707"/>
      <c r="RTF31" s="707"/>
      <c r="RTG31" s="707"/>
      <c r="RTH31" s="707"/>
      <c r="RTI31" s="707"/>
      <c r="RTJ31" s="707"/>
      <c r="RTK31" s="707"/>
      <c r="RTL31" s="707"/>
      <c r="RTM31" s="707"/>
      <c r="RTN31" s="707"/>
      <c r="RTO31" s="707"/>
      <c r="RTP31" s="707"/>
      <c r="RTQ31" s="707"/>
      <c r="RTR31" s="707"/>
      <c r="RTS31" s="707"/>
      <c r="RTT31" s="707"/>
      <c r="RTU31" s="707"/>
      <c r="RTV31" s="707"/>
      <c r="RTW31" s="707"/>
      <c r="RTX31" s="707"/>
      <c r="RTY31" s="707"/>
      <c r="RTZ31" s="707"/>
      <c r="RUA31" s="707"/>
      <c r="RUB31" s="707"/>
      <c r="RUC31" s="707"/>
      <c r="RUD31" s="707"/>
      <c r="RUE31" s="707"/>
      <c r="RUF31" s="707"/>
      <c r="RUG31" s="707"/>
      <c r="RUH31" s="707"/>
      <c r="RUI31" s="707"/>
      <c r="RUJ31" s="707"/>
      <c r="RUK31" s="707"/>
      <c r="RUL31" s="707"/>
      <c r="RUM31" s="707"/>
      <c r="RUN31" s="707"/>
      <c r="RUO31" s="707"/>
      <c r="RUP31" s="707"/>
      <c r="RUQ31" s="707"/>
      <c r="RUR31" s="707"/>
      <c r="RUS31" s="707"/>
      <c r="RUT31" s="707"/>
      <c r="RUU31" s="707"/>
      <c r="RUV31" s="707"/>
      <c r="RUW31" s="707"/>
      <c r="RUX31" s="707"/>
      <c r="RUY31" s="707"/>
      <c r="RUZ31" s="707"/>
      <c r="RVA31" s="707"/>
      <c r="RVB31" s="707"/>
      <c r="RVC31" s="707"/>
      <c r="RVD31" s="707"/>
      <c r="RVE31" s="707"/>
      <c r="RVF31" s="707"/>
      <c r="RVG31" s="707"/>
      <c r="RVH31" s="707"/>
      <c r="RVI31" s="707"/>
      <c r="RVJ31" s="707"/>
      <c r="RVK31" s="707"/>
      <c r="RVL31" s="707"/>
      <c r="RVM31" s="707"/>
      <c r="RVN31" s="707"/>
      <c r="RVO31" s="707"/>
      <c r="RVP31" s="707"/>
      <c r="RVQ31" s="707"/>
      <c r="RVR31" s="707"/>
      <c r="RVS31" s="707"/>
      <c r="RVT31" s="707"/>
      <c r="RVU31" s="707"/>
      <c r="RVV31" s="707"/>
      <c r="RVW31" s="707"/>
      <c r="RVX31" s="707"/>
      <c r="RVY31" s="707"/>
      <c r="RVZ31" s="707"/>
      <c r="RWA31" s="707"/>
      <c r="RWB31" s="707"/>
      <c r="RWC31" s="707"/>
      <c r="RWD31" s="707"/>
      <c r="RWE31" s="707"/>
      <c r="RWF31" s="707"/>
      <c r="RWG31" s="707"/>
      <c r="RWH31" s="707"/>
      <c r="RWI31" s="707"/>
      <c r="RWJ31" s="707"/>
      <c r="RWK31" s="707"/>
      <c r="RWL31" s="707"/>
      <c r="RWM31" s="707"/>
      <c r="RWN31" s="707"/>
      <c r="RWO31" s="707"/>
      <c r="RWP31" s="707"/>
      <c r="RWQ31" s="707"/>
      <c r="RWR31" s="707"/>
      <c r="RWS31" s="707"/>
      <c r="RWT31" s="707"/>
      <c r="RWU31" s="707"/>
      <c r="RWV31" s="707"/>
      <c r="RWW31" s="707"/>
      <c r="RWX31" s="707"/>
      <c r="RWY31" s="707"/>
      <c r="RWZ31" s="707"/>
      <c r="RXA31" s="707"/>
      <c r="RXB31" s="707"/>
      <c r="RXC31" s="707"/>
      <c r="RXD31" s="707"/>
      <c r="RXE31" s="707"/>
      <c r="RXF31" s="707"/>
      <c r="RXG31" s="707"/>
      <c r="RXH31" s="707"/>
      <c r="RXI31" s="707"/>
      <c r="RXJ31" s="707"/>
      <c r="RXK31" s="707"/>
      <c r="RXL31" s="707"/>
      <c r="RXM31" s="707"/>
      <c r="RXN31" s="707"/>
      <c r="RXO31" s="707"/>
      <c r="RXP31" s="707"/>
      <c r="RXQ31" s="707"/>
      <c r="RXR31" s="707"/>
      <c r="RXS31" s="707"/>
      <c r="RXT31" s="707"/>
      <c r="RXU31" s="707"/>
      <c r="RXV31" s="707"/>
      <c r="RXW31" s="707"/>
      <c r="RXX31" s="707"/>
      <c r="RXY31" s="707"/>
      <c r="RXZ31" s="707"/>
      <c r="RYA31" s="707"/>
      <c r="RYB31" s="707"/>
      <c r="RYC31" s="707"/>
      <c r="RYD31" s="707"/>
      <c r="RYE31" s="707"/>
      <c r="RYF31" s="707"/>
      <c r="RYG31" s="707"/>
      <c r="RYH31" s="707"/>
      <c r="RYI31" s="707"/>
      <c r="RYJ31" s="707"/>
      <c r="RYK31" s="707"/>
      <c r="RYL31" s="707"/>
      <c r="RYM31" s="707"/>
      <c r="RYN31" s="707"/>
      <c r="RYO31" s="707"/>
      <c r="RYP31" s="707"/>
      <c r="RYQ31" s="707"/>
      <c r="RYR31" s="707"/>
      <c r="RYS31" s="707"/>
      <c r="RYT31" s="707"/>
      <c r="RYU31" s="707"/>
      <c r="RYV31" s="707"/>
      <c r="RYW31" s="707"/>
      <c r="RYX31" s="707"/>
      <c r="RYY31" s="707"/>
      <c r="RYZ31" s="707"/>
      <c r="RZA31" s="707"/>
      <c r="RZB31" s="707"/>
      <c r="RZC31" s="707"/>
      <c r="RZD31" s="707"/>
      <c r="RZE31" s="707"/>
      <c r="RZF31" s="707"/>
      <c r="RZG31" s="707"/>
      <c r="RZH31" s="707"/>
      <c r="RZI31" s="707"/>
      <c r="RZJ31" s="707"/>
      <c r="RZK31" s="707"/>
      <c r="RZL31" s="707"/>
      <c r="RZM31" s="707"/>
      <c r="RZN31" s="707"/>
      <c r="RZO31" s="707"/>
      <c r="RZP31" s="707"/>
      <c r="RZQ31" s="707"/>
      <c r="RZR31" s="707"/>
      <c r="RZS31" s="707"/>
      <c r="RZT31" s="707"/>
      <c r="RZU31" s="707"/>
      <c r="RZV31" s="707"/>
      <c r="RZW31" s="707"/>
      <c r="RZX31" s="707"/>
      <c r="RZY31" s="707"/>
      <c r="RZZ31" s="707"/>
      <c r="SAA31" s="707"/>
      <c r="SAB31" s="707"/>
      <c r="SAC31" s="707"/>
      <c r="SAD31" s="707"/>
      <c r="SAE31" s="707"/>
      <c r="SAF31" s="707"/>
      <c r="SAG31" s="707"/>
      <c r="SAH31" s="707"/>
      <c r="SAI31" s="707"/>
      <c r="SAJ31" s="707"/>
      <c r="SAK31" s="707"/>
      <c r="SAL31" s="707"/>
      <c r="SAM31" s="707"/>
      <c r="SAN31" s="707"/>
      <c r="SAO31" s="707"/>
      <c r="SAP31" s="707"/>
      <c r="SAQ31" s="707"/>
      <c r="SAR31" s="707"/>
      <c r="SAS31" s="707"/>
      <c r="SAT31" s="707"/>
      <c r="SAU31" s="707"/>
      <c r="SAV31" s="707"/>
      <c r="SAW31" s="707"/>
      <c r="SAX31" s="707"/>
      <c r="SAY31" s="707"/>
      <c r="SAZ31" s="707"/>
      <c r="SBA31" s="707"/>
      <c r="SBB31" s="707"/>
      <c r="SBC31" s="707"/>
      <c r="SBD31" s="707"/>
      <c r="SBE31" s="707"/>
      <c r="SBF31" s="707"/>
      <c r="SBG31" s="707"/>
      <c r="SBH31" s="707"/>
      <c r="SBI31" s="707"/>
      <c r="SBJ31" s="707"/>
      <c r="SBK31" s="707"/>
      <c r="SBL31" s="707"/>
      <c r="SBM31" s="707"/>
      <c r="SBN31" s="707"/>
      <c r="SBO31" s="707"/>
      <c r="SBP31" s="707"/>
      <c r="SBQ31" s="707"/>
      <c r="SBR31" s="707"/>
      <c r="SBS31" s="707"/>
      <c r="SBT31" s="707"/>
      <c r="SBU31" s="707"/>
      <c r="SBV31" s="707"/>
      <c r="SBW31" s="707"/>
      <c r="SBX31" s="707"/>
      <c r="SBY31" s="707"/>
      <c r="SBZ31" s="707"/>
      <c r="SCA31" s="707"/>
      <c r="SCB31" s="707"/>
      <c r="SCC31" s="707"/>
      <c r="SCD31" s="707"/>
      <c r="SCE31" s="707"/>
      <c r="SCF31" s="707"/>
      <c r="SCG31" s="707"/>
      <c r="SCH31" s="707"/>
      <c r="SCI31" s="707"/>
      <c r="SCJ31" s="707"/>
      <c r="SCK31" s="707"/>
      <c r="SCL31" s="707"/>
      <c r="SCM31" s="707"/>
      <c r="SCN31" s="707"/>
      <c r="SCO31" s="707"/>
      <c r="SCP31" s="707"/>
      <c r="SCQ31" s="707"/>
      <c r="SCR31" s="707"/>
      <c r="SCS31" s="707"/>
      <c r="SCT31" s="707"/>
      <c r="SCU31" s="707"/>
      <c r="SCV31" s="707"/>
      <c r="SCW31" s="707"/>
      <c r="SCX31" s="707"/>
      <c r="SCY31" s="707"/>
      <c r="SCZ31" s="707"/>
      <c r="SDA31" s="707"/>
      <c r="SDB31" s="707"/>
      <c r="SDC31" s="707"/>
      <c r="SDD31" s="707"/>
      <c r="SDE31" s="707"/>
      <c r="SDF31" s="707"/>
      <c r="SDG31" s="707"/>
      <c r="SDH31" s="707"/>
      <c r="SDI31" s="707"/>
      <c r="SDJ31" s="707"/>
      <c r="SDK31" s="707"/>
      <c r="SDL31" s="707"/>
      <c r="SDM31" s="707"/>
      <c r="SDN31" s="707"/>
      <c r="SDO31" s="707"/>
      <c r="SDP31" s="707"/>
      <c r="SDQ31" s="707"/>
      <c r="SDR31" s="707"/>
      <c r="SDS31" s="707"/>
      <c r="SDT31" s="707"/>
      <c r="SDU31" s="707"/>
      <c r="SDV31" s="707"/>
      <c r="SDW31" s="707"/>
      <c r="SDX31" s="707"/>
      <c r="SDY31" s="707"/>
      <c r="SDZ31" s="707"/>
      <c r="SEA31" s="707"/>
      <c r="SEB31" s="707"/>
      <c r="SEC31" s="707"/>
      <c r="SED31" s="707"/>
      <c r="SEE31" s="707"/>
      <c r="SEF31" s="707"/>
      <c r="SEG31" s="707"/>
      <c r="SEH31" s="707"/>
      <c r="SEI31" s="707"/>
      <c r="SEJ31" s="707"/>
      <c r="SEK31" s="707"/>
      <c r="SEL31" s="707"/>
      <c r="SEM31" s="707"/>
      <c r="SEN31" s="707"/>
      <c r="SEO31" s="707"/>
      <c r="SEP31" s="707"/>
      <c r="SEQ31" s="707"/>
      <c r="SER31" s="707"/>
      <c r="SES31" s="707"/>
      <c r="SET31" s="707"/>
      <c r="SEU31" s="707"/>
      <c r="SEV31" s="707"/>
      <c r="SEW31" s="707"/>
      <c r="SEX31" s="707"/>
      <c r="SEY31" s="707"/>
      <c r="SEZ31" s="707"/>
      <c r="SFA31" s="707"/>
      <c r="SFB31" s="707"/>
      <c r="SFC31" s="707"/>
      <c r="SFD31" s="707"/>
      <c r="SFE31" s="707"/>
      <c r="SFF31" s="707"/>
      <c r="SFG31" s="707"/>
      <c r="SFH31" s="707"/>
      <c r="SFI31" s="707"/>
      <c r="SFJ31" s="707"/>
      <c r="SFK31" s="707"/>
      <c r="SFL31" s="707"/>
      <c r="SFM31" s="707"/>
      <c r="SFN31" s="707"/>
      <c r="SFO31" s="707"/>
      <c r="SFP31" s="707"/>
      <c r="SFQ31" s="707"/>
      <c r="SFR31" s="707"/>
      <c r="SFS31" s="707"/>
      <c r="SFT31" s="707"/>
      <c r="SFU31" s="707"/>
      <c r="SFV31" s="707"/>
      <c r="SFW31" s="707"/>
      <c r="SFX31" s="707"/>
      <c r="SFY31" s="707"/>
      <c r="SFZ31" s="707"/>
      <c r="SGA31" s="707"/>
      <c r="SGB31" s="707"/>
      <c r="SGC31" s="707"/>
      <c r="SGD31" s="707"/>
      <c r="SGE31" s="707"/>
      <c r="SGF31" s="707"/>
      <c r="SGG31" s="707"/>
      <c r="SGH31" s="707"/>
      <c r="SGI31" s="707"/>
      <c r="SGJ31" s="707"/>
      <c r="SGK31" s="707"/>
      <c r="SGL31" s="707"/>
      <c r="SGM31" s="707"/>
      <c r="SGN31" s="707"/>
      <c r="SGO31" s="707"/>
      <c r="SGP31" s="707"/>
      <c r="SGQ31" s="707"/>
      <c r="SGR31" s="707"/>
      <c r="SGS31" s="707"/>
      <c r="SGT31" s="707"/>
      <c r="SGU31" s="707"/>
      <c r="SGV31" s="707"/>
      <c r="SGW31" s="707"/>
      <c r="SGX31" s="707"/>
      <c r="SGY31" s="707"/>
      <c r="SGZ31" s="707"/>
      <c r="SHA31" s="707"/>
      <c r="SHB31" s="707"/>
      <c r="SHC31" s="707"/>
      <c r="SHD31" s="707"/>
      <c r="SHE31" s="707"/>
      <c r="SHF31" s="707"/>
      <c r="SHG31" s="707"/>
      <c r="SHH31" s="707"/>
      <c r="SHI31" s="707"/>
      <c r="SHJ31" s="707"/>
      <c r="SHK31" s="707"/>
      <c r="SHL31" s="707"/>
      <c r="SHM31" s="707"/>
      <c r="SHN31" s="707"/>
      <c r="SHO31" s="707"/>
      <c r="SHP31" s="707"/>
      <c r="SHQ31" s="707"/>
      <c r="SHR31" s="707"/>
      <c r="SHS31" s="707"/>
      <c r="SHT31" s="707"/>
      <c r="SHU31" s="707"/>
      <c r="SHV31" s="707"/>
      <c r="SHW31" s="707"/>
      <c r="SHX31" s="707"/>
      <c r="SHY31" s="707"/>
      <c r="SHZ31" s="707"/>
      <c r="SIA31" s="707"/>
      <c r="SIB31" s="707"/>
      <c r="SIC31" s="707"/>
      <c r="SID31" s="707"/>
      <c r="SIE31" s="707"/>
      <c r="SIF31" s="707"/>
      <c r="SIG31" s="707"/>
      <c r="SIH31" s="707"/>
      <c r="SII31" s="707"/>
      <c r="SIJ31" s="707"/>
      <c r="SIK31" s="707"/>
      <c r="SIL31" s="707"/>
      <c r="SIM31" s="707"/>
      <c r="SIN31" s="707"/>
      <c r="SIO31" s="707"/>
      <c r="SIP31" s="707"/>
      <c r="SIQ31" s="707"/>
      <c r="SIR31" s="707"/>
      <c r="SIS31" s="707"/>
      <c r="SIT31" s="707"/>
      <c r="SIU31" s="707"/>
      <c r="SIV31" s="707"/>
      <c r="SIW31" s="707"/>
      <c r="SIX31" s="707"/>
      <c r="SIY31" s="707"/>
      <c r="SIZ31" s="707"/>
      <c r="SJA31" s="707"/>
      <c r="SJB31" s="707"/>
      <c r="SJC31" s="707"/>
      <c r="SJD31" s="707"/>
      <c r="SJE31" s="707"/>
      <c r="SJF31" s="707"/>
      <c r="SJG31" s="707"/>
      <c r="SJH31" s="707"/>
      <c r="SJI31" s="707"/>
      <c r="SJJ31" s="707"/>
      <c r="SJK31" s="707"/>
      <c r="SJL31" s="707"/>
      <c r="SJM31" s="707"/>
      <c r="SJN31" s="707"/>
      <c r="SJO31" s="707"/>
      <c r="SJP31" s="707"/>
      <c r="SJQ31" s="707"/>
      <c r="SJR31" s="707"/>
      <c r="SJS31" s="707"/>
      <c r="SJT31" s="707"/>
      <c r="SJU31" s="707"/>
      <c r="SJV31" s="707"/>
      <c r="SJW31" s="707"/>
      <c r="SJX31" s="707"/>
      <c r="SJY31" s="707"/>
      <c r="SJZ31" s="707"/>
      <c r="SKA31" s="707"/>
      <c r="SKB31" s="707"/>
      <c r="SKC31" s="707"/>
      <c r="SKD31" s="707"/>
      <c r="SKE31" s="707"/>
      <c r="SKF31" s="707"/>
      <c r="SKG31" s="707"/>
      <c r="SKH31" s="707"/>
      <c r="SKI31" s="707"/>
      <c r="SKJ31" s="707"/>
      <c r="SKK31" s="707"/>
      <c r="SKL31" s="707"/>
      <c r="SKM31" s="707"/>
      <c r="SKN31" s="707"/>
      <c r="SKO31" s="707"/>
      <c r="SKP31" s="707"/>
      <c r="SKQ31" s="707"/>
      <c r="SKR31" s="707"/>
      <c r="SKS31" s="707"/>
      <c r="SKT31" s="707"/>
      <c r="SKU31" s="707"/>
      <c r="SKV31" s="707"/>
      <c r="SKW31" s="707"/>
      <c r="SKX31" s="707"/>
      <c r="SKY31" s="707"/>
      <c r="SKZ31" s="707"/>
      <c r="SLA31" s="707"/>
      <c r="SLB31" s="707"/>
      <c r="SLC31" s="707"/>
      <c r="SLD31" s="707"/>
      <c r="SLE31" s="707"/>
      <c r="SLF31" s="707"/>
      <c r="SLG31" s="707"/>
      <c r="SLH31" s="707"/>
      <c r="SLI31" s="707"/>
      <c r="SLJ31" s="707"/>
      <c r="SLK31" s="707"/>
      <c r="SLL31" s="707"/>
      <c r="SLM31" s="707"/>
      <c r="SLN31" s="707"/>
      <c r="SLO31" s="707"/>
      <c r="SLP31" s="707"/>
      <c r="SLQ31" s="707"/>
      <c r="SLR31" s="707"/>
      <c r="SLS31" s="707"/>
      <c r="SLT31" s="707"/>
      <c r="SLU31" s="707"/>
      <c r="SLV31" s="707"/>
      <c r="SLW31" s="707"/>
      <c r="SLX31" s="707"/>
      <c r="SLY31" s="707"/>
      <c r="SLZ31" s="707"/>
      <c r="SMA31" s="707"/>
      <c r="SMB31" s="707"/>
      <c r="SMC31" s="707"/>
      <c r="SMD31" s="707"/>
      <c r="SME31" s="707"/>
      <c r="SMF31" s="707"/>
      <c r="SMG31" s="707"/>
      <c r="SMH31" s="707"/>
      <c r="SMI31" s="707"/>
      <c r="SMJ31" s="707"/>
      <c r="SMK31" s="707"/>
      <c r="SML31" s="707"/>
      <c r="SMM31" s="707"/>
      <c r="SMN31" s="707"/>
      <c r="SMO31" s="707"/>
      <c r="SMP31" s="707"/>
      <c r="SMQ31" s="707"/>
      <c r="SMR31" s="707"/>
      <c r="SMS31" s="707"/>
      <c r="SMT31" s="707"/>
      <c r="SMU31" s="707"/>
      <c r="SMV31" s="707"/>
      <c r="SMW31" s="707"/>
      <c r="SMX31" s="707"/>
      <c r="SMY31" s="707"/>
      <c r="SMZ31" s="707"/>
      <c r="SNA31" s="707"/>
      <c r="SNB31" s="707"/>
      <c r="SNC31" s="707"/>
      <c r="SND31" s="707"/>
      <c r="SNE31" s="707"/>
      <c r="SNF31" s="707"/>
      <c r="SNG31" s="707"/>
      <c r="SNH31" s="707"/>
      <c r="SNI31" s="707"/>
      <c r="SNJ31" s="707"/>
      <c r="SNK31" s="707"/>
      <c r="SNL31" s="707"/>
      <c r="SNM31" s="707"/>
      <c r="SNN31" s="707"/>
      <c r="SNO31" s="707"/>
      <c r="SNP31" s="707"/>
      <c r="SNQ31" s="707"/>
      <c r="SNR31" s="707"/>
      <c r="SNS31" s="707"/>
      <c r="SNT31" s="707"/>
      <c r="SNU31" s="707"/>
      <c r="SNV31" s="707"/>
      <c r="SNW31" s="707"/>
      <c r="SNX31" s="707"/>
      <c r="SNY31" s="707"/>
      <c r="SNZ31" s="707"/>
      <c r="SOA31" s="707"/>
      <c r="SOB31" s="707"/>
      <c r="SOC31" s="707"/>
      <c r="SOD31" s="707"/>
      <c r="SOE31" s="707"/>
      <c r="SOF31" s="707"/>
      <c r="SOG31" s="707"/>
      <c r="SOH31" s="707"/>
      <c r="SOI31" s="707"/>
      <c r="SOJ31" s="707"/>
      <c r="SOK31" s="707"/>
      <c r="SOL31" s="707"/>
      <c r="SOM31" s="707"/>
      <c r="SON31" s="707"/>
      <c r="SOO31" s="707"/>
      <c r="SOP31" s="707"/>
      <c r="SOQ31" s="707"/>
      <c r="SOR31" s="707"/>
      <c r="SOS31" s="707"/>
      <c r="SOT31" s="707"/>
      <c r="SOU31" s="707"/>
      <c r="SOV31" s="707"/>
      <c r="SOW31" s="707"/>
      <c r="SOX31" s="707"/>
      <c r="SOY31" s="707"/>
      <c r="SOZ31" s="707"/>
      <c r="SPA31" s="707"/>
      <c r="SPB31" s="707"/>
      <c r="SPC31" s="707"/>
      <c r="SPD31" s="707"/>
      <c r="SPE31" s="707"/>
      <c r="SPF31" s="707"/>
      <c r="SPG31" s="707"/>
      <c r="SPH31" s="707"/>
      <c r="SPI31" s="707"/>
      <c r="SPJ31" s="707"/>
      <c r="SPK31" s="707"/>
      <c r="SPL31" s="707"/>
      <c r="SPM31" s="707"/>
      <c r="SPN31" s="707"/>
      <c r="SPO31" s="707"/>
      <c r="SPP31" s="707"/>
      <c r="SPQ31" s="707"/>
      <c r="SPR31" s="707"/>
      <c r="SPS31" s="707"/>
      <c r="SPT31" s="707"/>
      <c r="SPU31" s="707"/>
      <c r="SPV31" s="707"/>
      <c r="SPW31" s="707"/>
      <c r="SPX31" s="707"/>
      <c r="SPY31" s="707"/>
      <c r="SPZ31" s="707"/>
      <c r="SQA31" s="707"/>
      <c r="SQB31" s="707"/>
      <c r="SQC31" s="707"/>
      <c r="SQD31" s="707"/>
      <c r="SQE31" s="707"/>
      <c r="SQF31" s="707"/>
      <c r="SQG31" s="707"/>
      <c r="SQH31" s="707"/>
      <c r="SQI31" s="707"/>
      <c r="SQJ31" s="707"/>
      <c r="SQK31" s="707"/>
      <c r="SQL31" s="707"/>
      <c r="SQM31" s="707"/>
      <c r="SQN31" s="707"/>
      <c r="SQO31" s="707"/>
      <c r="SQP31" s="707"/>
      <c r="SQQ31" s="707"/>
      <c r="SQR31" s="707"/>
      <c r="SQS31" s="707"/>
      <c r="SQT31" s="707"/>
      <c r="SQU31" s="707"/>
      <c r="SQV31" s="707"/>
      <c r="SQW31" s="707"/>
      <c r="SQX31" s="707"/>
      <c r="SQY31" s="707"/>
      <c r="SQZ31" s="707"/>
      <c r="SRA31" s="707"/>
      <c r="SRB31" s="707"/>
      <c r="SRC31" s="707"/>
      <c r="SRD31" s="707"/>
      <c r="SRE31" s="707"/>
      <c r="SRF31" s="707"/>
      <c r="SRG31" s="707"/>
      <c r="SRH31" s="707"/>
      <c r="SRI31" s="707"/>
      <c r="SRJ31" s="707"/>
      <c r="SRK31" s="707"/>
      <c r="SRL31" s="707"/>
      <c r="SRM31" s="707"/>
      <c r="SRN31" s="707"/>
      <c r="SRO31" s="707"/>
      <c r="SRP31" s="707"/>
      <c r="SRQ31" s="707"/>
      <c r="SRR31" s="707"/>
      <c r="SRS31" s="707"/>
      <c r="SRT31" s="707"/>
      <c r="SRU31" s="707"/>
      <c r="SRV31" s="707"/>
      <c r="SRW31" s="707"/>
      <c r="SRX31" s="707"/>
      <c r="SRY31" s="707"/>
      <c r="SRZ31" s="707"/>
      <c r="SSA31" s="707"/>
      <c r="SSB31" s="707"/>
      <c r="SSC31" s="707"/>
      <c r="SSD31" s="707"/>
      <c r="SSE31" s="707"/>
      <c r="SSF31" s="707"/>
      <c r="SSG31" s="707"/>
      <c r="SSH31" s="707"/>
      <c r="SSI31" s="707"/>
      <c r="SSJ31" s="707"/>
      <c r="SSK31" s="707"/>
      <c r="SSL31" s="707"/>
      <c r="SSM31" s="707"/>
      <c r="SSN31" s="707"/>
      <c r="SSO31" s="707"/>
      <c r="SSP31" s="707"/>
      <c r="SSQ31" s="707"/>
      <c r="SSR31" s="707"/>
      <c r="SSS31" s="707"/>
      <c r="SST31" s="707"/>
      <c r="SSU31" s="707"/>
      <c r="SSV31" s="707"/>
      <c r="SSW31" s="707"/>
      <c r="SSX31" s="707"/>
      <c r="SSY31" s="707"/>
      <c r="SSZ31" s="707"/>
      <c r="STA31" s="707"/>
      <c r="STB31" s="707"/>
      <c r="STC31" s="707"/>
      <c r="STD31" s="707"/>
      <c r="STE31" s="707"/>
      <c r="STF31" s="707"/>
      <c r="STG31" s="707"/>
      <c r="STH31" s="707"/>
      <c r="STI31" s="707"/>
      <c r="STJ31" s="707"/>
      <c r="STK31" s="707"/>
      <c r="STL31" s="707"/>
      <c r="STM31" s="707"/>
      <c r="STN31" s="707"/>
      <c r="STO31" s="707"/>
      <c r="STP31" s="707"/>
      <c r="STQ31" s="707"/>
      <c r="STR31" s="707"/>
      <c r="STS31" s="707"/>
      <c r="STT31" s="707"/>
      <c r="STU31" s="707"/>
      <c r="STV31" s="707"/>
      <c r="STW31" s="707"/>
      <c r="STX31" s="707"/>
      <c r="STY31" s="707"/>
      <c r="STZ31" s="707"/>
      <c r="SUA31" s="707"/>
      <c r="SUB31" s="707"/>
      <c r="SUC31" s="707"/>
      <c r="SUD31" s="707"/>
      <c r="SUE31" s="707"/>
      <c r="SUF31" s="707"/>
      <c r="SUG31" s="707"/>
      <c r="SUH31" s="707"/>
      <c r="SUI31" s="707"/>
      <c r="SUJ31" s="707"/>
      <c r="SUK31" s="707"/>
      <c r="SUL31" s="707"/>
      <c r="SUM31" s="707"/>
      <c r="SUN31" s="707"/>
      <c r="SUO31" s="707"/>
      <c r="SUP31" s="707"/>
      <c r="SUQ31" s="707"/>
      <c r="SUR31" s="707"/>
      <c r="SUS31" s="707"/>
      <c r="SUT31" s="707"/>
      <c r="SUU31" s="707"/>
      <c r="SUV31" s="707"/>
      <c r="SUW31" s="707"/>
      <c r="SUX31" s="707"/>
      <c r="SUY31" s="707"/>
      <c r="SUZ31" s="707"/>
      <c r="SVA31" s="707"/>
      <c r="SVB31" s="707"/>
      <c r="SVC31" s="707"/>
      <c r="SVD31" s="707"/>
      <c r="SVE31" s="707"/>
      <c r="SVF31" s="707"/>
      <c r="SVG31" s="707"/>
      <c r="SVH31" s="707"/>
      <c r="SVI31" s="707"/>
      <c r="SVJ31" s="707"/>
      <c r="SVK31" s="707"/>
      <c r="SVL31" s="707"/>
      <c r="SVM31" s="707"/>
      <c r="SVN31" s="707"/>
      <c r="SVO31" s="707"/>
      <c r="SVP31" s="707"/>
      <c r="SVQ31" s="707"/>
      <c r="SVR31" s="707"/>
      <c r="SVS31" s="707"/>
      <c r="SVT31" s="707"/>
      <c r="SVU31" s="707"/>
      <c r="SVV31" s="707"/>
      <c r="SVW31" s="707"/>
      <c r="SVX31" s="707"/>
      <c r="SVY31" s="707"/>
      <c r="SVZ31" s="707"/>
      <c r="SWA31" s="707"/>
      <c r="SWB31" s="707"/>
      <c r="SWC31" s="707"/>
      <c r="SWD31" s="707"/>
      <c r="SWE31" s="707"/>
      <c r="SWF31" s="707"/>
      <c r="SWG31" s="707"/>
      <c r="SWH31" s="707"/>
      <c r="SWI31" s="707"/>
      <c r="SWJ31" s="707"/>
      <c r="SWK31" s="707"/>
      <c r="SWL31" s="707"/>
      <c r="SWM31" s="707"/>
      <c r="SWN31" s="707"/>
      <c r="SWO31" s="707"/>
      <c r="SWP31" s="707"/>
      <c r="SWQ31" s="707"/>
      <c r="SWR31" s="707"/>
      <c r="SWS31" s="707"/>
      <c r="SWT31" s="707"/>
      <c r="SWU31" s="707"/>
      <c r="SWV31" s="707"/>
      <c r="SWW31" s="707"/>
      <c r="SWX31" s="707"/>
      <c r="SWY31" s="707"/>
      <c r="SWZ31" s="707"/>
      <c r="SXA31" s="707"/>
      <c r="SXB31" s="707"/>
      <c r="SXC31" s="707"/>
      <c r="SXD31" s="707"/>
      <c r="SXE31" s="707"/>
      <c r="SXF31" s="707"/>
      <c r="SXG31" s="707"/>
      <c r="SXH31" s="707"/>
      <c r="SXI31" s="707"/>
      <c r="SXJ31" s="707"/>
      <c r="SXK31" s="707"/>
      <c r="SXL31" s="707"/>
      <c r="SXM31" s="707"/>
      <c r="SXN31" s="707"/>
      <c r="SXO31" s="707"/>
      <c r="SXP31" s="707"/>
      <c r="SXQ31" s="707"/>
      <c r="SXR31" s="707"/>
      <c r="SXS31" s="707"/>
      <c r="SXT31" s="707"/>
      <c r="SXU31" s="707"/>
      <c r="SXV31" s="707"/>
      <c r="SXW31" s="707"/>
      <c r="SXX31" s="707"/>
      <c r="SXY31" s="707"/>
      <c r="SXZ31" s="707"/>
      <c r="SYA31" s="707"/>
      <c r="SYB31" s="707"/>
      <c r="SYC31" s="707"/>
      <c r="SYD31" s="707"/>
      <c r="SYE31" s="707"/>
      <c r="SYF31" s="707"/>
      <c r="SYG31" s="707"/>
      <c r="SYH31" s="707"/>
      <c r="SYI31" s="707"/>
      <c r="SYJ31" s="707"/>
      <c r="SYK31" s="707"/>
      <c r="SYL31" s="707"/>
      <c r="SYM31" s="707"/>
      <c r="SYN31" s="707"/>
      <c r="SYO31" s="707"/>
      <c r="SYP31" s="707"/>
      <c r="SYQ31" s="707"/>
      <c r="SYR31" s="707"/>
      <c r="SYS31" s="707"/>
      <c r="SYT31" s="707"/>
      <c r="SYU31" s="707"/>
      <c r="SYV31" s="707"/>
      <c r="SYW31" s="707"/>
      <c r="SYX31" s="707"/>
      <c r="SYY31" s="707"/>
      <c r="SYZ31" s="707"/>
      <c r="SZA31" s="707"/>
      <c r="SZB31" s="707"/>
      <c r="SZC31" s="707"/>
      <c r="SZD31" s="707"/>
      <c r="SZE31" s="707"/>
      <c r="SZF31" s="707"/>
      <c r="SZG31" s="707"/>
      <c r="SZH31" s="707"/>
      <c r="SZI31" s="707"/>
      <c r="SZJ31" s="707"/>
      <c r="SZK31" s="707"/>
      <c r="SZL31" s="707"/>
      <c r="SZM31" s="707"/>
      <c r="SZN31" s="707"/>
      <c r="SZO31" s="707"/>
      <c r="SZP31" s="707"/>
      <c r="SZQ31" s="707"/>
      <c r="SZR31" s="707"/>
      <c r="SZS31" s="707"/>
      <c r="SZT31" s="707"/>
      <c r="SZU31" s="707"/>
      <c r="SZV31" s="707"/>
      <c r="SZW31" s="707"/>
      <c r="SZX31" s="707"/>
      <c r="SZY31" s="707"/>
      <c r="SZZ31" s="707"/>
      <c r="TAA31" s="707"/>
      <c r="TAB31" s="707"/>
      <c r="TAC31" s="707"/>
      <c r="TAD31" s="707"/>
      <c r="TAE31" s="707"/>
      <c r="TAF31" s="707"/>
      <c r="TAG31" s="707"/>
      <c r="TAH31" s="707"/>
      <c r="TAI31" s="707"/>
      <c r="TAJ31" s="707"/>
      <c r="TAK31" s="707"/>
      <c r="TAL31" s="707"/>
      <c r="TAM31" s="707"/>
      <c r="TAN31" s="707"/>
      <c r="TAO31" s="707"/>
      <c r="TAP31" s="707"/>
      <c r="TAQ31" s="707"/>
      <c r="TAR31" s="707"/>
      <c r="TAS31" s="707"/>
      <c r="TAT31" s="707"/>
      <c r="TAU31" s="707"/>
      <c r="TAV31" s="707"/>
      <c r="TAW31" s="707"/>
      <c r="TAX31" s="707"/>
      <c r="TAY31" s="707"/>
      <c r="TAZ31" s="707"/>
      <c r="TBA31" s="707"/>
      <c r="TBB31" s="707"/>
      <c r="TBC31" s="707"/>
      <c r="TBD31" s="707"/>
      <c r="TBE31" s="707"/>
      <c r="TBF31" s="707"/>
      <c r="TBG31" s="707"/>
      <c r="TBH31" s="707"/>
      <c r="TBI31" s="707"/>
      <c r="TBJ31" s="707"/>
      <c r="TBK31" s="707"/>
      <c r="TBL31" s="707"/>
      <c r="TBM31" s="707"/>
      <c r="TBN31" s="707"/>
      <c r="TBO31" s="707"/>
      <c r="TBP31" s="707"/>
      <c r="TBQ31" s="707"/>
      <c r="TBR31" s="707"/>
      <c r="TBS31" s="707"/>
      <c r="TBT31" s="707"/>
      <c r="TBU31" s="707"/>
      <c r="TBV31" s="707"/>
      <c r="TBW31" s="707"/>
      <c r="TBX31" s="707"/>
      <c r="TBY31" s="707"/>
      <c r="TBZ31" s="707"/>
      <c r="TCA31" s="707"/>
      <c r="TCB31" s="707"/>
      <c r="TCC31" s="707"/>
      <c r="TCD31" s="707"/>
      <c r="TCE31" s="707"/>
      <c r="TCF31" s="707"/>
      <c r="TCG31" s="707"/>
      <c r="TCH31" s="707"/>
      <c r="TCI31" s="707"/>
      <c r="TCJ31" s="707"/>
      <c r="TCK31" s="707"/>
      <c r="TCL31" s="707"/>
      <c r="TCM31" s="707"/>
      <c r="TCN31" s="707"/>
      <c r="TCO31" s="707"/>
      <c r="TCP31" s="707"/>
      <c r="TCQ31" s="707"/>
      <c r="TCR31" s="707"/>
      <c r="TCS31" s="707"/>
      <c r="TCT31" s="707"/>
      <c r="TCU31" s="707"/>
      <c r="TCV31" s="707"/>
      <c r="TCW31" s="707"/>
      <c r="TCX31" s="707"/>
      <c r="TCY31" s="707"/>
      <c r="TCZ31" s="707"/>
      <c r="TDA31" s="707"/>
      <c r="TDB31" s="707"/>
      <c r="TDC31" s="707"/>
      <c r="TDD31" s="707"/>
      <c r="TDE31" s="707"/>
      <c r="TDF31" s="707"/>
      <c r="TDG31" s="707"/>
      <c r="TDH31" s="707"/>
      <c r="TDI31" s="707"/>
      <c r="TDJ31" s="707"/>
      <c r="TDK31" s="707"/>
      <c r="TDL31" s="707"/>
      <c r="TDM31" s="707"/>
      <c r="TDN31" s="707"/>
      <c r="TDO31" s="707"/>
      <c r="TDP31" s="707"/>
      <c r="TDQ31" s="707"/>
      <c r="TDR31" s="707"/>
      <c r="TDS31" s="707"/>
      <c r="TDT31" s="707"/>
      <c r="TDU31" s="707"/>
      <c r="TDV31" s="707"/>
      <c r="TDW31" s="707"/>
      <c r="TDX31" s="707"/>
      <c r="TDY31" s="707"/>
      <c r="TDZ31" s="707"/>
      <c r="TEA31" s="707"/>
      <c r="TEB31" s="707"/>
      <c r="TEC31" s="707"/>
      <c r="TED31" s="707"/>
      <c r="TEE31" s="707"/>
      <c r="TEF31" s="707"/>
      <c r="TEG31" s="707"/>
      <c r="TEH31" s="707"/>
      <c r="TEI31" s="707"/>
      <c r="TEJ31" s="707"/>
      <c r="TEK31" s="707"/>
      <c r="TEL31" s="707"/>
      <c r="TEM31" s="707"/>
      <c r="TEN31" s="707"/>
      <c r="TEO31" s="707"/>
      <c r="TEP31" s="707"/>
      <c r="TEQ31" s="707"/>
      <c r="TER31" s="707"/>
      <c r="TES31" s="707"/>
      <c r="TET31" s="707"/>
      <c r="TEU31" s="707"/>
      <c r="TEV31" s="707"/>
      <c r="TEW31" s="707"/>
      <c r="TEX31" s="707"/>
      <c r="TEY31" s="707"/>
      <c r="TEZ31" s="707"/>
      <c r="TFA31" s="707"/>
      <c r="TFB31" s="707"/>
      <c r="TFC31" s="707"/>
      <c r="TFD31" s="707"/>
      <c r="TFE31" s="707"/>
      <c r="TFF31" s="707"/>
      <c r="TFG31" s="707"/>
      <c r="TFH31" s="707"/>
      <c r="TFI31" s="707"/>
      <c r="TFJ31" s="707"/>
      <c r="TFK31" s="707"/>
      <c r="TFL31" s="707"/>
      <c r="TFM31" s="707"/>
      <c r="TFN31" s="707"/>
      <c r="TFO31" s="707"/>
      <c r="TFP31" s="707"/>
      <c r="TFQ31" s="707"/>
      <c r="TFR31" s="707"/>
      <c r="TFS31" s="707"/>
      <c r="TFT31" s="707"/>
      <c r="TFU31" s="707"/>
      <c r="TFV31" s="707"/>
      <c r="TFW31" s="707"/>
      <c r="TFX31" s="707"/>
      <c r="TFY31" s="707"/>
      <c r="TFZ31" s="707"/>
      <c r="TGA31" s="707"/>
      <c r="TGB31" s="707"/>
      <c r="TGC31" s="707"/>
      <c r="TGD31" s="707"/>
      <c r="TGE31" s="707"/>
      <c r="TGF31" s="707"/>
      <c r="TGG31" s="707"/>
      <c r="TGH31" s="707"/>
      <c r="TGI31" s="707"/>
      <c r="TGJ31" s="707"/>
      <c r="TGK31" s="707"/>
      <c r="TGL31" s="707"/>
      <c r="TGM31" s="707"/>
      <c r="TGN31" s="707"/>
      <c r="TGO31" s="707"/>
      <c r="TGP31" s="707"/>
      <c r="TGQ31" s="707"/>
      <c r="TGR31" s="707"/>
      <c r="TGS31" s="707"/>
      <c r="TGT31" s="707"/>
      <c r="TGU31" s="707"/>
      <c r="TGV31" s="707"/>
      <c r="TGW31" s="707"/>
      <c r="TGX31" s="707"/>
      <c r="TGY31" s="707"/>
      <c r="TGZ31" s="707"/>
      <c r="THA31" s="707"/>
      <c r="THB31" s="707"/>
      <c r="THC31" s="707"/>
      <c r="THD31" s="707"/>
      <c r="THE31" s="707"/>
      <c r="THF31" s="707"/>
      <c r="THG31" s="707"/>
      <c r="THH31" s="707"/>
      <c r="THI31" s="707"/>
      <c r="THJ31" s="707"/>
      <c r="THK31" s="707"/>
      <c r="THL31" s="707"/>
      <c r="THM31" s="707"/>
      <c r="THN31" s="707"/>
      <c r="THO31" s="707"/>
      <c r="THP31" s="707"/>
      <c r="THQ31" s="707"/>
      <c r="THR31" s="707"/>
      <c r="THS31" s="707"/>
      <c r="THT31" s="707"/>
      <c r="THU31" s="707"/>
      <c r="THV31" s="707"/>
      <c r="THW31" s="707"/>
      <c r="THX31" s="707"/>
      <c r="THY31" s="707"/>
      <c r="THZ31" s="707"/>
      <c r="TIA31" s="707"/>
      <c r="TIB31" s="707"/>
      <c r="TIC31" s="707"/>
      <c r="TID31" s="707"/>
      <c r="TIE31" s="707"/>
      <c r="TIF31" s="707"/>
      <c r="TIG31" s="707"/>
      <c r="TIH31" s="707"/>
      <c r="TII31" s="707"/>
      <c r="TIJ31" s="707"/>
      <c r="TIK31" s="707"/>
      <c r="TIL31" s="707"/>
      <c r="TIM31" s="707"/>
      <c r="TIN31" s="707"/>
      <c r="TIO31" s="707"/>
      <c r="TIP31" s="707"/>
      <c r="TIQ31" s="707"/>
      <c r="TIR31" s="707"/>
      <c r="TIS31" s="707"/>
      <c r="TIT31" s="707"/>
      <c r="TIU31" s="707"/>
      <c r="TIV31" s="707"/>
      <c r="TIW31" s="707"/>
      <c r="TIX31" s="707"/>
      <c r="TIY31" s="707"/>
      <c r="TIZ31" s="707"/>
      <c r="TJA31" s="707"/>
      <c r="TJB31" s="707"/>
      <c r="TJC31" s="707"/>
      <c r="TJD31" s="707"/>
      <c r="TJE31" s="707"/>
      <c r="TJF31" s="707"/>
      <c r="TJG31" s="707"/>
      <c r="TJH31" s="707"/>
      <c r="TJI31" s="707"/>
      <c r="TJJ31" s="707"/>
      <c r="TJK31" s="707"/>
      <c r="TJL31" s="707"/>
      <c r="TJM31" s="707"/>
      <c r="TJN31" s="707"/>
      <c r="TJO31" s="707"/>
      <c r="TJP31" s="707"/>
      <c r="TJQ31" s="707"/>
      <c r="TJR31" s="707"/>
      <c r="TJS31" s="707"/>
      <c r="TJT31" s="707"/>
      <c r="TJU31" s="707"/>
      <c r="TJV31" s="707"/>
      <c r="TJW31" s="707"/>
      <c r="TJX31" s="707"/>
      <c r="TJY31" s="707"/>
      <c r="TJZ31" s="707"/>
      <c r="TKA31" s="707"/>
      <c r="TKB31" s="707"/>
      <c r="TKC31" s="707"/>
      <c r="TKD31" s="707"/>
      <c r="TKE31" s="707"/>
      <c r="TKF31" s="707"/>
      <c r="TKG31" s="707"/>
      <c r="TKH31" s="707"/>
      <c r="TKI31" s="707"/>
      <c r="TKJ31" s="707"/>
      <c r="TKK31" s="707"/>
      <c r="TKL31" s="707"/>
      <c r="TKM31" s="707"/>
      <c r="TKN31" s="707"/>
      <c r="TKO31" s="707"/>
      <c r="TKP31" s="707"/>
      <c r="TKQ31" s="707"/>
      <c r="TKR31" s="707"/>
      <c r="TKS31" s="707"/>
      <c r="TKT31" s="707"/>
      <c r="TKU31" s="707"/>
      <c r="TKV31" s="707"/>
      <c r="TKW31" s="707"/>
      <c r="TKX31" s="707"/>
      <c r="TKY31" s="707"/>
      <c r="TKZ31" s="707"/>
      <c r="TLA31" s="707"/>
      <c r="TLB31" s="707"/>
      <c r="TLC31" s="707"/>
      <c r="TLD31" s="707"/>
      <c r="TLE31" s="707"/>
      <c r="TLF31" s="707"/>
      <c r="TLG31" s="707"/>
      <c r="TLH31" s="707"/>
      <c r="TLI31" s="707"/>
      <c r="TLJ31" s="707"/>
      <c r="TLK31" s="707"/>
      <c r="TLL31" s="707"/>
      <c r="TLM31" s="707"/>
      <c r="TLN31" s="707"/>
      <c r="TLO31" s="707"/>
      <c r="TLP31" s="707"/>
      <c r="TLQ31" s="707"/>
      <c r="TLR31" s="707"/>
      <c r="TLS31" s="707"/>
      <c r="TLT31" s="707"/>
      <c r="TLU31" s="707"/>
      <c r="TLV31" s="707"/>
      <c r="TLW31" s="707"/>
      <c r="TLX31" s="707"/>
      <c r="TLY31" s="707"/>
      <c r="TLZ31" s="707"/>
      <c r="TMA31" s="707"/>
      <c r="TMB31" s="707"/>
      <c r="TMC31" s="707"/>
      <c r="TMD31" s="707"/>
      <c r="TME31" s="707"/>
      <c r="TMF31" s="707"/>
      <c r="TMG31" s="707"/>
      <c r="TMH31" s="707"/>
      <c r="TMI31" s="707"/>
      <c r="TMJ31" s="707"/>
      <c r="TMK31" s="707"/>
      <c r="TML31" s="707"/>
      <c r="TMM31" s="707"/>
      <c r="TMN31" s="707"/>
      <c r="TMO31" s="707"/>
      <c r="TMP31" s="707"/>
      <c r="TMQ31" s="707"/>
      <c r="TMR31" s="707"/>
      <c r="TMS31" s="707"/>
      <c r="TMT31" s="707"/>
      <c r="TMU31" s="707"/>
      <c r="TMV31" s="707"/>
      <c r="TMW31" s="707"/>
      <c r="TMX31" s="707"/>
      <c r="TMY31" s="707"/>
      <c r="TMZ31" s="707"/>
      <c r="TNA31" s="707"/>
      <c r="TNB31" s="707"/>
      <c r="TNC31" s="707"/>
      <c r="TND31" s="707"/>
      <c r="TNE31" s="707"/>
      <c r="TNF31" s="707"/>
      <c r="TNG31" s="707"/>
      <c r="TNH31" s="707"/>
      <c r="TNI31" s="707"/>
      <c r="TNJ31" s="707"/>
      <c r="TNK31" s="707"/>
      <c r="TNL31" s="707"/>
      <c r="TNM31" s="707"/>
      <c r="TNN31" s="707"/>
      <c r="TNO31" s="707"/>
      <c r="TNP31" s="707"/>
      <c r="TNQ31" s="707"/>
      <c r="TNR31" s="707"/>
      <c r="TNS31" s="707"/>
      <c r="TNT31" s="707"/>
      <c r="TNU31" s="707"/>
      <c r="TNV31" s="707"/>
      <c r="TNW31" s="707"/>
      <c r="TNX31" s="707"/>
      <c r="TNY31" s="707"/>
      <c r="TNZ31" s="707"/>
      <c r="TOA31" s="707"/>
      <c r="TOB31" s="707"/>
      <c r="TOC31" s="707"/>
      <c r="TOD31" s="707"/>
      <c r="TOE31" s="707"/>
      <c r="TOF31" s="707"/>
      <c r="TOG31" s="707"/>
      <c r="TOH31" s="707"/>
      <c r="TOI31" s="707"/>
      <c r="TOJ31" s="707"/>
      <c r="TOK31" s="707"/>
      <c r="TOL31" s="707"/>
      <c r="TOM31" s="707"/>
      <c r="TON31" s="707"/>
      <c r="TOO31" s="707"/>
      <c r="TOP31" s="707"/>
      <c r="TOQ31" s="707"/>
      <c r="TOR31" s="707"/>
      <c r="TOS31" s="707"/>
      <c r="TOT31" s="707"/>
      <c r="TOU31" s="707"/>
      <c r="TOV31" s="707"/>
      <c r="TOW31" s="707"/>
      <c r="TOX31" s="707"/>
      <c r="TOY31" s="707"/>
      <c r="TOZ31" s="707"/>
      <c r="TPA31" s="707"/>
      <c r="TPB31" s="707"/>
      <c r="TPC31" s="707"/>
      <c r="TPD31" s="707"/>
      <c r="TPE31" s="707"/>
      <c r="TPF31" s="707"/>
      <c r="TPG31" s="707"/>
      <c r="TPH31" s="707"/>
      <c r="TPI31" s="707"/>
      <c r="TPJ31" s="707"/>
      <c r="TPK31" s="707"/>
      <c r="TPL31" s="707"/>
      <c r="TPM31" s="707"/>
      <c r="TPN31" s="707"/>
      <c r="TPO31" s="707"/>
      <c r="TPP31" s="707"/>
      <c r="TPQ31" s="707"/>
      <c r="TPR31" s="707"/>
      <c r="TPS31" s="707"/>
      <c r="TPT31" s="707"/>
      <c r="TPU31" s="707"/>
      <c r="TPV31" s="707"/>
      <c r="TPW31" s="707"/>
      <c r="TPX31" s="707"/>
      <c r="TPY31" s="707"/>
      <c r="TPZ31" s="707"/>
      <c r="TQA31" s="707"/>
      <c r="TQB31" s="707"/>
      <c r="TQC31" s="707"/>
      <c r="TQD31" s="707"/>
      <c r="TQE31" s="707"/>
      <c r="TQF31" s="707"/>
      <c r="TQG31" s="707"/>
      <c r="TQH31" s="707"/>
      <c r="TQI31" s="707"/>
      <c r="TQJ31" s="707"/>
      <c r="TQK31" s="707"/>
      <c r="TQL31" s="707"/>
      <c r="TQM31" s="707"/>
      <c r="TQN31" s="707"/>
      <c r="TQO31" s="707"/>
      <c r="TQP31" s="707"/>
      <c r="TQQ31" s="707"/>
      <c r="TQR31" s="707"/>
      <c r="TQS31" s="707"/>
      <c r="TQT31" s="707"/>
      <c r="TQU31" s="707"/>
      <c r="TQV31" s="707"/>
      <c r="TQW31" s="707"/>
      <c r="TQX31" s="707"/>
      <c r="TQY31" s="707"/>
      <c r="TQZ31" s="707"/>
      <c r="TRA31" s="707"/>
      <c r="TRB31" s="707"/>
      <c r="TRC31" s="707"/>
      <c r="TRD31" s="707"/>
      <c r="TRE31" s="707"/>
      <c r="TRF31" s="707"/>
      <c r="TRG31" s="707"/>
      <c r="TRH31" s="707"/>
      <c r="TRI31" s="707"/>
      <c r="TRJ31" s="707"/>
      <c r="TRK31" s="707"/>
      <c r="TRL31" s="707"/>
      <c r="TRM31" s="707"/>
      <c r="TRN31" s="707"/>
      <c r="TRO31" s="707"/>
      <c r="TRP31" s="707"/>
      <c r="TRQ31" s="707"/>
      <c r="TRR31" s="707"/>
      <c r="TRS31" s="707"/>
      <c r="TRT31" s="707"/>
      <c r="TRU31" s="707"/>
      <c r="TRV31" s="707"/>
      <c r="TRW31" s="707"/>
      <c r="TRX31" s="707"/>
      <c r="TRY31" s="707"/>
      <c r="TRZ31" s="707"/>
      <c r="TSA31" s="707"/>
      <c r="TSB31" s="707"/>
      <c r="TSC31" s="707"/>
      <c r="TSD31" s="707"/>
      <c r="TSE31" s="707"/>
      <c r="TSF31" s="707"/>
      <c r="TSG31" s="707"/>
      <c r="TSH31" s="707"/>
      <c r="TSI31" s="707"/>
      <c r="TSJ31" s="707"/>
      <c r="TSK31" s="707"/>
      <c r="TSL31" s="707"/>
      <c r="TSM31" s="707"/>
      <c r="TSN31" s="707"/>
      <c r="TSO31" s="707"/>
      <c r="TSP31" s="707"/>
      <c r="TSQ31" s="707"/>
      <c r="TSR31" s="707"/>
      <c r="TSS31" s="707"/>
      <c r="TST31" s="707"/>
      <c r="TSU31" s="707"/>
      <c r="TSV31" s="707"/>
      <c r="TSW31" s="707"/>
      <c r="TSX31" s="707"/>
      <c r="TSY31" s="707"/>
      <c r="TSZ31" s="707"/>
      <c r="TTA31" s="707"/>
      <c r="TTB31" s="707"/>
      <c r="TTC31" s="707"/>
      <c r="TTD31" s="707"/>
      <c r="TTE31" s="707"/>
      <c r="TTF31" s="707"/>
      <c r="TTG31" s="707"/>
      <c r="TTH31" s="707"/>
      <c r="TTI31" s="707"/>
      <c r="TTJ31" s="707"/>
      <c r="TTK31" s="707"/>
      <c r="TTL31" s="707"/>
      <c r="TTM31" s="707"/>
      <c r="TTN31" s="707"/>
      <c r="TTO31" s="707"/>
      <c r="TTP31" s="707"/>
      <c r="TTQ31" s="707"/>
      <c r="TTR31" s="707"/>
      <c r="TTS31" s="707"/>
      <c r="TTT31" s="707"/>
      <c r="TTU31" s="707"/>
      <c r="TTV31" s="707"/>
      <c r="TTW31" s="707"/>
      <c r="TTX31" s="707"/>
      <c r="TTY31" s="707"/>
      <c r="TTZ31" s="707"/>
      <c r="TUA31" s="707"/>
      <c r="TUB31" s="707"/>
      <c r="TUC31" s="707"/>
      <c r="TUD31" s="707"/>
      <c r="TUE31" s="707"/>
      <c r="TUF31" s="707"/>
      <c r="TUG31" s="707"/>
      <c r="TUH31" s="707"/>
      <c r="TUI31" s="707"/>
      <c r="TUJ31" s="707"/>
      <c r="TUK31" s="707"/>
      <c r="TUL31" s="707"/>
      <c r="TUM31" s="707"/>
      <c r="TUN31" s="707"/>
      <c r="TUO31" s="707"/>
      <c r="TUP31" s="707"/>
      <c r="TUQ31" s="707"/>
      <c r="TUR31" s="707"/>
      <c r="TUS31" s="707"/>
      <c r="TUT31" s="707"/>
      <c r="TUU31" s="707"/>
      <c r="TUV31" s="707"/>
      <c r="TUW31" s="707"/>
      <c r="TUX31" s="707"/>
      <c r="TUY31" s="707"/>
      <c r="TUZ31" s="707"/>
      <c r="TVA31" s="707"/>
      <c r="TVB31" s="707"/>
      <c r="TVC31" s="707"/>
      <c r="TVD31" s="707"/>
      <c r="TVE31" s="707"/>
      <c r="TVF31" s="707"/>
      <c r="TVG31" s="707"/>
      <c r="TVH31" s="707"/>
      <c r="TVI31" s="707"/>
      <c r="TVJ31" s="707"/>
      <c r="TVK31" s="707"/>
      <c r="TVL31" s="707"/>
      <c r="TVM31" s="707"/>
      <c r="TVN31" s="707"/>
      <c r="TVO31" s="707"/>
      <c r="TVP31" s="707"/>
      <c r="TVQ31" s="707"/>
      <c r="TVR31" s="707"/>
      <c r="TVS31" s="707"/>
      <c r="TVT31" s="707"/>
      <c r="TVU31" s="707"/>
      <c r="TVV31" s="707"/>
      <c r="TVW31" s="707"/>
      <c r="TVX31" s="707"/>
      <c r="TVY31" s="707"/>
      <c r="TVZ31" s="707"/>
      <c r="TWA31" s="707"/>
      <c r="TWB31" s="707"/>
      <c r="TWC31" s="707"/>
      <c r="TWD31" s="707"/>
      <c r="TWE31" s="707"/>
      <c r="TWF31" s="707"/>
      <c r="TWG31" s="707"/>
      <c r="TWH31" s="707"/>
      <c r="TWI31" s="707"/>
      <c r="TWJ31" s="707"/>
      <c r="TWK31" s="707"/>
      <c r="TWL31" s="707"/>
      <c r="TWM31" s="707"/>
      <c r="TWN31" s="707"/>
      <c r="TWO31" s="707"/>
      <c r="TWP31" s="707"/>
      <c r="TWQ31" s="707"/>
      <c r="TWR31" s="707"/>
      <c r="TWS31" s="707"/>
      <c r="TWT31" s="707"/>
      <c r="TWU31" s="707"/>
      <c r="TWV31" s="707"/>
      <c r="TWW31" s="707"/>
      <c r="TWX31" s="707"/>
      <c r="TWY31" s="707"/>
      <c r="TWZ31" s="707"/>
      <c r="TXA31" s="707"/>
      <c r="TXB31" s="707"/>
      <c r="TXC31" s="707"/>
      <c r="TXD31" s="707"/>
      <c r="TXE31" s="707"/>
      <c r="TXF31" s="707"/>
      <c r="TXG31" s="707"/>
      <c r="TXH31" s="707"/>
      <c r="TXI31" s="707"/>
      <c r="TXJ31" s="707"/>
      <c r="TXK31" s="707"/>
      <c r="TXL31" s="707"/>
      <c r="TXM31" s="707"/>
      <c r="TXN31" s="707"/>
      <c r="TXO31" s="707"/>
      <c r="TXP31" s="707"/>
      <c r="TXQ31" s="707"/>
      <c r="TXR31" s="707"/>
      <c r="TXS31" s="707"/>
      <c r="TXT31" s="707"/>
      <c r="TXU31" s="707"/>
      <c r="TXV31" s="707"/>
      <c r="TXW31" s="707"/>
      <c r="TXX31" s="707"/>
      <c r="TXY31" s="707"/>
      <c r="TXZ31" s="707"/>
      <c r="TYA31" s="707"/>
      <c r="TYB31" s="707"/>
      <c r="TYC31" s="707"/>
      <c r="TYD31" s="707"/>
      <c r="TYE31" s="707"/>
      <c r="TYF31" s="707"/>
      <c r="TYG31" s="707"/>
      <c r="TYH31" s="707"/>
      <c r="TYI31" s="707"/>
      <c r="TYJ31" s="707"/>
      <c r="TYK31" s="707"/>
      <c r="TYL31" s="707"/>
      <c r="TYM31" s="707"/>
      <c r="TYN31" s="707"/>
      <c r="TYO31" s="707"/>
      <c r="TYP31" s="707"/>
      <c r="TYQ31" s="707"/>
      <c r="TYR31" s="707"/>
      <c r="TYS31" s="707"/>
      <c r="TYT31" s="707"/>
      <c r="TYU31" s="707"/>
      <c r="TYV31" s="707"/>
      <c r="TYW31" s="707"/>
      <c r="TYX31" s="707"/>
      <c r="TYY31" s="707"/>
      <c r="TYZ31" s="707"/>
      <c r="TZA31" s="707"/>
      <c r="TZB31" s="707"/>
      <c r="TZC31" s="707"/>
      <c r="TZD31" s="707"/>
      <c r="TZE31" s="707"/>
      <c r="TZF31" s="707"/>
      <c r="TZG31" s="707"/>
      <c r="TZH31" s="707"/>
      <c r="TZI31" s="707"/>
      <c r="TZJ31" s="707"/>
      <c r="TZK31" s="707"/>
      <c r="TZL31" s="707"/>
      <c r="TZM31" s="707"/>
      <c r="TZN31" s="707"/>
      <c r="TZO31" s="707"/>
      <c r="TZP31" s="707"/>
      <c r="TZQ31" s="707"/>
      <c r="TZR31" s="707"/>
      <c r="TZS31" s="707"/>
      <c r="TZT31" s="707"/>
      <c r="TZU31" s="707"/>
      <c r="TZV31" s="707"/>
      <c r="TZW31" s="707"/>
      <c r="TZX31" s="707"/>
      <c r="TZY31" s="707"/>
      <c r="TZZ31" s="707"/>
      <c r="UAA31" s="707"/>
      <c r="UAB31" s="707"/>
      <c r="UAC31" s="707"/>
      <c r="UAD31" s="707"/>
      <c r="UAE31" s="707"/>
      <c r="UAF31" s="707"/>
      <c r="UAG31" s="707"/>
      <c r="UAH31" s="707"/>
      <c r="UAI31" s="707"/>
      <c r="UAJ31" s="707"/>
      <c r="UAK31" s="707"/>
      <c r="UAL31" s="707"/>
      <c r="UAM31" s="707"/>
      <c r="UAN31" s="707"/>
      <c r="UAO31" s="707"/>
      <c r="UAP31" s="707"/>
      <c r="UAQ31" s="707"/>
      <c r="UAR31" s="707"/>
      <c r="UAS31" s="707"/>
      <c r="UAT31" s="707"/>
      <c r="UAU31" s="707"/>
      <c r="UAV31" s="707"/>
      <c r="UAW31" s="707"/>
      <c r="UAX31" s="707"/>
      <c r="UAY31" s="707"/>
      <c r="UAZ31" s="707"/>
      <c r="UBA31" s="707"/>
      <c r="UBB31" s="707"/>
      <c r="UBC31" s="707"/>
      <c r="UBD31" s="707"/>
      <c r="UBE31" s="707"/>
      <c r="UBF31" s="707"/>
      <c r="UBG31" s="707"/>
      <c r="UBH31" s="707"/>
      <c r="UBI31" s="707"/>
      <c r="UBJ31" s="707"/>
      <c r="UBK31" s="707"/>
      <c r="UBL31" s="707"/>
      <c r="UBM31" s="707"/>
      <c r="UBN31" s="707"/>
      <c r="UBO31" s="707"/>
      <c r="UBP31" s="707"/>
      <c r="UBQ31" s="707"/>
      <c r="UBR31" s="707"/>
      <c r="UBS31" s="707"/>
      <c r="UBT31" s="707"/>
      <c r="UBU31" s="707"/>
      <c r="UBV31" s="707"/>
      <c r="UBW31" s="707"/>
      <c r="UBX31" s="707"/>
      <c r="UBY31" s="707"/>
      <c r="UBZ31" s="707"/>
      <c r="UCA31" s="707"/>
      <c r="UCB31" s="707"/>
      <c r="UCC31" s="707"/>
      <c r="UCD31" s="707"/>
      <c r="UCE31" s="707"/>
      <c r="UCF31" s="707"/>
      <c r="UCG31" s="707"/>
      <c r="UCH31" s="707"/>
      <c r="UCI31" s="707"/>
      <c r="UCJ31" s="707"/>
      <c r="UCK31" s="707"/>
      <c r="UCL31" s="707"/>
      <c r="UCM31" s="707"/>
      <c r="UCN31" s="707"/>
      <c r="UCO31" s="707"/>
      <c r="UCP31" s="707"/>
      <c r="UCQ31" s="707"/>
      <c r="UCR31" s="707"/>
      <c r="UCS31" s="707"/>
      <c r="UCT31" s="707"/>
      <c r="UCU31" s="707"/>
      <c r="UCV31" s="707"/>
      <c r="UCW31" s="707"/>
      <c r="UCX31" s="707"/>
      <c r="UCY31" s="707"/>
      <c r="UCZ31" s="707"/>
      <c r="UDA31" s="707"/>
      <c r="UDB31" s="707"/>
      <c r="UDC31" s="707"/>
      <c r="UDD31" s="707"/>
      <c r="UDE31" s="707"/>
      <c r="UDF31" s="707"/>
      <c r="UDG31" s="707"/>
      <c r="UDH31" s="707"/>
      <c r="UDI31" s="707"/>
      <c r="UDJ31" s="707"/>
      <c r="UDK31" s="707"/>
      <c r="UDL31" s="707"/>
      <c r="UDM31" s="707"/>
      <c r="UDN31" s="707"/>
      <c r="UDO31" s="707"/>
      <c r="UDP31" s="707"/>
      <c r="UDQ31" s="707"/>
      <c r="UDR31" s="707"/>
      <c r="UDS31" s="707"/>
      <c r="UDT31" s="707"/>
      <c r="UDU31" s="707"/>
      <c r="UDV31" s="707"/>
      <c r="UDW31" s="707"/>
      <c r="UDX31" s="707"/>
      <c r="UDY31" s="707"/>
      <c r="UDZ31" s="707"/>
      <c r="UEA31" s="707"/>
      <c r="UEB31" s="707"/>
      <c r="UEC31" s="707"/>
      <c r="UED31" s="707"/>
      <c r="UEE31" s="707"/>
      <c r="UEF31" s="707"/>
      <c r="UEG31" s="707"/>
      <c r="UEH31" s="707"/>
      <c r="UEI31" s="707"/>
      <c r="UEJ31" s="707"/>
      <c r="UEK31" s="707"/>
      <c r="UEL31" s="707"/>
      <c r="UEM31" s="707"/>
      <c r="UEN31" s="707"/>
      <c r="UEO31" s="707"/>
      <c r="UEP31" s="707"/>
      <c r="UEQ31" s="707"/>
      <c r="UER31" s="707"/>
      <c r="UES31" s="707"/>
      <c r="UET31" s="707"/>
      <c r="UEU31" s="707"/>
      <c r="UEV31" s="707"/>
      <c r="UEW31" s="707"/>
      <c r="UEX31" s="707"/>
      <c r="UEY31" s="707"/>
      <c r="UEZ31" s="707"/>
      <c r="UFA31" s="707"/>
      <c r="UFB31" s="707"/>
      <c r="UFC31" s="707"/>
      <c r="UFD31" s="707"/>
      <c r="UFE31" s="707"/>
      <c r="UFF31" s="707"/>
      <c r="UFG31" s="707"/>
      <c r="UFH31" s="707"/>
      <c r="UFI31" s="707"/>
      <c r="UFJ31" s="707"/>
      <c r="UFK31" s="707"/>
      <c r="UFL31" s="707"/>
      <c r="UFM31" s="707"/>
      <c r="UFN31" s="707"/>
      <c r="UFO31" s="707"/>
      <c r="UFP31" s="707"/>
      <c r="UFQ31" s="707"/>
      <c r="UFR31" s="707"/>
      <c r="UFS31" s="707"/>
      <c r="UFT31" s="707"/>
      <c r="UFU31" s="707"/>
      <c r="UFV31" s="707"/>
      <c r="UFW31" s="707"/>
      <c r="UFX31" s="707"/>
      <c r="UFY31" s="707"/>
      <c r="UFZ31" s="707"/>
      <c r="UGA31" s="707"/>
      <c r="UGB31" s="707"/>
      <c r="UGC31" s="707"/>
      <c r="UGD31" s="707"/>
      <c r="UGE31" s="707"/>
      <c r="UGF31" s="707"/>
      <c r="UGG31" s="707"/>
      <c r="UGH31" s="707"/>
      <c r="UGI31" s="707"/>
      <c r="UGJ31" s="707"/>
      <c r="UGK31" s="707"/>
      <c r="UGL31" s="707"/>
      <c r="UGM31" s="707"/>
      <c r="UGN31" s="707"/>
      <c r="UGO31" s="707"/>
      <c r="UGP31" s="707"/>
      <c r="UGQ31" s="707"/>
      <c r="UGR31" s="707"/>
      <c r="UGS31" s="707"/>
      <c r="UGT31" s="707"/>
      <c r="UGU31" s="707"/>
      <c r="UGV31" s="707"/>
      <c r="UGW31" s="707"/>
      <c r="UGX31" s="707"/>
      <c r="UGY31" s="707"/>
      <c r="UGZ31" s="707"/>
      <c r="UHA31" s="707"/>
      <c r="UHB31" s="707"/>
      <c r="UHC31" s="707"/>
      <c r="UHD31" s="707"/>
      <c r="UHE31" s="707"/>
      <c r="UHF31" s="707"/>
      <c r="UHG31" s="707"/>
      <c r="UHH31" s="707"/>
      <c r="UHI31" s="707"/>
      <c r="UHJ31" s="707"/>
      <c r="UHK31" s="707"/>
      <c r="UHL31" s="707"/>
      <c r="UHM31" s="707"/>
      <c r="UHN31" s="707"/>
      <c r="UHO31" s="707"/>
      <c r="UHP31" s="707"/>
      <c r="UHQ31" s="707"/>
      <c r="UHR31" s="707"/>
      <c r="UHS31" s="707"/>
      <c r="UHT31" s="707"/>
      <c r="UHU31" s="707"/>
      <c r="UHV31" s="707"/>
      <c r="UHW31" s="707"/>
      <c r="UHX31" s="707"/>
      <c r="UHY31" s="707"/>
      <c r="UHZ31" s="707"/>
      <c r="UIA31" s="707"/>
      <c r="UIB31" s="707"/>
      <c r="UIC31" s="707"/>
      <c r="UID31" s="707"/>
      <c r="UIE31" s="707"/>
      <c r="UIF31" s="707"/>
      <c r="UIG31" s="707"/>
      <c r="UIH31" s="707"/>
      <c r="UII31" s="707"/>
      <c r="UIJ31" s="707"/>
      <c r="UIK31" s="707"/>
      <c r="UIL31" s="707"/>
      <c r="UIM31" s="707"/>
      <c r="UIN31" s="707"/>
      <c r="UIO31" s="707"/>
      <c r="UIP31" s="707"/>
      <c r="UIQ31" s="707"/>
      <c r="UIR31" s="707"/>
      <c r="UIS31" s="707"/>
      <c r="UIT31" s="707"/>
      <c r="UIU31" s="707"/>
      <c r="UIV31" s="707"/>
      <c r="UIW31" s="707"/>
      <c r="UIX31" s="707"/>
      <c r="UIY31" s="707"/>
      <c r="UIZ31" s="707"/>
      <c r="UJA31" s="707"/>
      <c r="UJB31" s="707"/>
      <c r="UJC31" s="707"/>
      <c r="UJD31" s="707"/>
      <c r="UJE31" s="707"/>
      <c r="UJF31" s="707"/>
      <c r="UJG31" s="707"/>
      <c r="UJH31" s="707"/>
      <c r="UJI31" s="707"/>
      <c r="UJJ31" s="707"/>
      <c r="UJK31" s="707"/>
      <c r="UJL31" s="707"/>
      <c r="UJM31" s="707"/>
      <c r="UJN31" s="707"/>
      <c r="UJO31" s="707"/>
      <c r="UJP31" s="707"/>
      <c r="UJQ31" s="707"/>
      <c r="UJR31" s="707"/>
      <c r="UJS31" s="707"/>
      <c r="UJT31" s="707"/>
      <c r="UJU31" s="707"/>
      <c r="UJV31" s="707"/>
      <c r="UJW31" s="707"/>
      <c r="UJX31" s="707"/>
      <c r="UJY31" s="707"/>
      <c r="UJZ31" s="707"/>
      <c r="UKA31" s="707"/>
      <c r="UKB31" s="707"/>
      <c r="UKC31" s="707"/>
      <c r="UKD31" s="707"/>
      <c r="UKE31" s="707"/>
      <c r="UKF31" s="707"/>
      <c r="UKG31" s="707"/>
      <c r="UKH31" s="707"/>
      <c r="UKI31" s="707"/>
      <c r="UKJ31" s="707"/>
      <c r="UKK31" s="707"/>
      <c r="UKL31" s="707"/>
      <c r="UKM31" s="707"/>
      <c r="UKN31" s="707"/>
      <c r="UKO31" s="707"/>
      <c r="UKP31" s="707"/>
      <c r="UKQ31" s="707"/>
      <c r="UKR31" s="707"/>
      <c r="UKS31" s="707"/>
      <c r="UKT31" s="707"/>
      <c r="UKU31" s="707"/>
      <c r="UKV31" s="707"/>
      <c r="UKW31" s="707"/>
      <c r="UKX31" s="707"/>
      <c r="UKY31" s="707"/>
      <c r="UKZ31" s="707"/>
      <c r="ULA31" s="707"/>
      <c r="ULB31" s="707"/>
      <c r="ULC31" s="707"/>
      <c r="ULD31" s="707"/>
      <c r="ULE31" s="707"/>
      <c r="ULF31" s="707"/>
      <c r="ULG31" s="707"/>
      <c r="ULH31" s="707"/>
      <c r="ULI31" s="707"/>
      <c r="ULJ31" s="707"/>
      <c r="ULK31" s="707"/>
      <c r="ULL31" s="707"/>
      <c r="ULM31" s="707"/>
      <c r="ULN31" s="707"/>
      <c r="ULO31" s="707"/>
      <c r="ULP31" s="707"/>
      <c r="ULQ31" s="707"/>
      <c r="ULR31" s="707"/>
      <c r="ULS31" s="707"/>
      <c r="ULT31" s="707"/>
      <c r="ULU31" s="707"/>
      <c r="ULV31" s="707"/>
      <c r="ULW31" s="707"/>
      <c r="ULX31" s="707"/>
      <c r="ULY31" s="707"/>
      <c r="ULZ31" s="707"/>
      <c r="UMA31" s="707"/>
      <c r="UMB31" s="707"/>
      <c r="UMC31" s="707"/>
      <c r="UMD31" s="707"/>
      <c r="UME31" s="707"/>
      <c r="UMF31" s="707"/>
      <c r="UMG31" s="707"/>
      <c r="UMH31" s="707"/>
      <c r="UMI31" s="707"/>
      <c r="UMJ31" s="707"/>
      <c r="UMK31" s="707"/>
      <c r="UML31" s="707"/>
      <c r="UMM31" s="707"/>
      <c r="UMN31" s="707"/>
      <c r="UMO31" s="707"/>
      <c r="UMP31" s="707"/>
      <c r="UMQ31" s="707"/>
      <c r="UMR31" s="707"/>
      <c r="UMS31" s="707"/>
      <c r="UMT31" s="707"/>
      <c r="UMU31" s="707"/>
      <c r="UMV31" s="707"/>
      <c r="UMW31" s="707"/>
      <c r="UMX31" s="707"/>
      <c r="UMY31" s="707"/>
      <c r="UMZ31" s="707"/>
      <c r="UNA31" s="707"/>
      <c r="UNB31" s="707"/>
      <c r="UNC31" s="707"/>
      <c r="UND31" s="707"/>
      <c r="UNE31" s="707"/>
      <c r="UNF31" s="707"/>
      <c r="UNG31" s="707"/>
      <c r="UNH31" s="707"/>
      <c r="UNI31" s="707"/>
      <c r="UNJ31" s="707"/>
      <c r="UNK31" s="707"/>
      <c r="UNL31" s="707"/>
      <c r="UNM31" s="707"/>
      <c r="UNN31" s="707"/>
      <c r="UNO31" s="707"/>
      <c r="UNP31" s="707"/>
      <c r="UNQ31" s="707"/>
      <c r="UNR31" s="707"/>
      <c r="UNS31" s="707"/>
      <c r="UNT31" s="707"/>
      <c r="UNU31" s="707"/>
      <c r="UNV31" s="707"/>
      <c r="UNW31" s="707"/>
      <c r="UNX31" s="707"/>
      <c r="UNY31" s="707"/>
      <c r="UNZ31" s="707"/>
      <c r="UOA31" s="707"/>
      <c r="UOB31" s="707"/>
      <c r="UOC31" s="707"/>
      <c r="UOD31" s="707"/>
      <c r="UOE31" s="707"/>
      <c r="UOF31" s="707"/>
      <c r="UOG31" s="707"/>
      <c r="UOH31" s="707"/>
      <c r="UOI31" s="707"/>
      <c r="UOJ31" s="707"/>
      <c r="UOK31" s="707"/>
      <c r="UOL31" s="707"/>
      <c r="UOM31" s="707"/>
      <c r="UON31" s="707"/>
      <c r="UOO31" s="707"/>
      <c r="UOP31" s="707"/>
      <c r="UOQ31" s="707"/>
      <c r="UOR31" s="707"/>
      <c r="UOS31" s="707"/>
      <c r="UOT31" s="707"/>
      <c r="UOU31" s="707"/>
      <c r="UOV31" s="707"/>
      <c r="UOW31" s="707"/>
      <c r="UOX31" s="707"/>
      <c r="UOY31" s="707"/>
      <c r="UOZ31" s="707"/>
      <c r="UPA31" s="707"/>
      <c r="UPB31" s="707"/>
      <c r="UPC31" s="707"/>
      <c r="UPD31" s="707"/>
      <c r="UPE31" s="707"/>
      <c r="UPF31" s="707"/>
      <c r="UPG31" s="707"/>
      <c r="UPH31" s="707"/>
      <c r="UPI31" s="707"/>
      <c r="UPJ31" s="707"/>
      <c r="UPK31" s="707"/>
      <c r="UPL31" s="707"/>
      <c r="UPM31" s="707"/>
      <c r="UPN31" s="707"/>
      <c r="UPO31" s="707"/>
      <c r="UPP31" s="707"/>
      <c r="UPQ31" s="707"/>
      <c r="UPR31" s="707"/>
      <c r="UPS31" s="707"/>
      <c r="UPT31" s="707"/>
      <c r="UPU31" s="707"/>
      <c r="UPV31" s="707"/>
      <c r="UPW31" s="707"/>
      <c r="UPX31" s="707"/>
      <c r="UPY31" s="707"/>
      <c r="UPZ31" s="707"/>
      <c r="UQA31" s="707"/>
      <c r="UQB31" s="707"/>
      <c r="UQC31" s="707"/>
      <c r="UQD31" s="707"/>
      <c r="UQE31" s="707"/>
      <c r="UQF31" s="707"/>
      <c r="UQG31" s="707"/>
      <c r="UQH31" s="707"/>
      <c r="UQI31" s="707"/>
      <c r="UQJ31" s="707"/>
      <c r="UQK31" s="707"/>
      <c r="UQL31" s="707"/>
      <c r="UQM31" s="707"/>
      <c r="UQN31" s="707"/>
      <c r="UQO31" s="707"/>
      <c r="UQP31" s="707"/>
      <c r="UQQ31" s="707"/>
      <c r="UQR31" s="707"/>
      <c r="UQS31" s="707"/>
      <c r="UQT31" s="707"/>
      <c r="UQU31" s="707"/>
      <c r="UQV31" s="707"/>
      <c r="UQW31" s="707"/>
      <c r="UQX31" s="707"/>
      <c r="UQY31" s="707"/>
      <c r="UQZ31" s="707"/>
      <c r="URA31" s="707"/>
      <c r="URB31" s="707"/>
      <c r="URC31" s="707"/>
      <c r="URD31" s="707"/>
      <c r="URE31" s="707"/>
      <c r="URF31" s="707"/>
      <c r="URG31" s="707"/>
      <c r="URH31" s="707"/>
      <c r="URI31" s="707"/>
      <c r="URJ31" s="707"/>
      <c r="URK31" s="707"/>
      <c r="URL31" s="707"/>
      <c r="URM31" s="707"/>
      <c r="URN31" s="707"/>
      <c r="URO31" s="707"/>
      <c r="URP31" s="707"/>
      <c r="URQ31" s="707"/>
      <c r="URR31" s="707"/>
      <c r="URS31" s="707"/>
      <c r="URT31" s="707"/>
      <c r="URU31" s="707"/>
      <c r="URV31" s="707"/>
      <c r="URW31" s="707"/>
      <c r="URX31" s="707"/>
      <c r="URY31" s="707"/>
      <c r="URZ31" s="707"/>
      <c r="USA31" s="707"/>
      <c r="USB31" s="707"/>
      <c r="USC31" s="707"/>
      <c r="USD31" s="707"/>
      <c r="USE31" s="707"/>
      <c r="USF31" s="707"/>
      <c r="USG31" s="707"/>
      <c r="USH31" s="707"/>
      <c r="USI31" s="707"/>
      <c r="USJ31" s="707"/>
      <c r="USK31" s="707"/>
      <c r="USL31" s="707"/>
      <c r="USM31" s="707"/>
      <c r="USN31" s="707"/>
      <c r="USO31" s="707"/>
      <c r="USP31" s="707"/>
      <c r="USQ31" s="707"/>
      <c r="USR31" s="707"/>
      <c r="USS31" s="707"/>
      <c r="UST31" s="707"/>
      <c r="USU31" s="707"/>
      <c r="USV31" s="707"/>
      <c r="USW31" s="707"/>
      <c r="USX31" s="707"/>
      <c r="USY31" s="707"/>
      <c r="USZ31" s="707"/>
      <c r="UTA31" s="707"/>
      <c r="UTB31" s="707"/>
      <c r="UTC31" s="707"/>
      <c r="UTD31" s="707"/>
      <c r="UTE31" s="707"/>
      <c r="UTF31" s="707"/>
      <c r="UTG31" s="707"/>
      <c r="UTH31" s="707"/>
      <c r="UTI31" s="707"/>
      <c r="UTJ31" s="707"/>
      <c r="UTK31" s="707"/>
      <c r="UTL31" s="707"/>
      <c r="UTM31" s="707"/>
      <c r="UTN31" s="707"/>
      <c r="UTO31" s="707"/>
      <c r="UTP31" s="707"/>
      <c r="UTQ31" s="707"/>
      <c r="UTR31" s="707"/>
      <c r="UTS31" s="707"/>
      <c r="UTT31" s="707"/>
      <c r="UTU31" s="707"/>
      <c r="UTV31" s="707"/>
      <c r="UTW31" s="707"/>
      <c r="UTX31" s="707"/>
      <c r="UTY31" s="707"/>
      <c r="UTZ31" s="707"/>
      <c r="UUA31" s="707"/>
      <c r="UUB31" s="707"/>
      <c r="UUC31" s="707"/>
      <c r="UUD31" s="707"/>
      <c r="UUE31" s="707"/>
      <c r="UUF31" s="707"/>
      <c r="UUG31" s="707"/>
      <c r="UUH31" s="707"/>
      <c r="UUI31" s="707"/>
      <c r="UUJ31" s="707"/>
      <c r="UUK31" s="707"/>
      <c r="UUL31" s="707"/>
      <c r="UUM31" s="707"/>
      <c r="UUN31" s="707"/>
      <c r="UUO31" s="707"/>
      <c r="UUP31" s="707"/>
      <c r="UUQ31" s="707"/>
      <c r="UUR31" s="707"/>
      <c r="UUS31" s="707"/>
      <c r="UUT31" s="707"/>
      <c r="UUU31" s="707"/>
      <c r="UUV31" s="707"/>
      <c r="UUW31" s="707"/>
      <c r="UUX31" s="707"/>
      <c r="UUY31" s="707"/>
      <c r="UUZ31" s="707"/>
      <c r="UVA31" s="707"/>
      <c r="UVB31" s="707"/>
      <c r="UVC31" s="707"/>
      <c r="UVD31" s="707"/>
      <c r="UVE31" s="707"/>
      <c r="UVF31" s="707"/>
      <c r="UVG31" s="707"/>
      <c r="UVH31" s="707"/>
      <c r="UVI31" s="707"/>
      <c r="UVJ31" s="707"/>
      <c r="UVK31" s="707"/>
      <c r="UVL31" s="707"/>
      <c r="UVM31" s="707"/>
      <c r="UVN31" s="707"/>
      <c r="UVO31" s="707"/>
      <c r="UVP31" s="707"/>
      <c r="UVQ31" s="707"/>
      <c r="UVR31" s="707"/>
      <c r="UVS31" s="707"/>
      <c r="UVT31" s="707"/>
      <c r="UVU31" s="707"/>
      <c r="UVV31" s="707"/>
      <c r="UVW31" s="707"/>
      <c r="UVX31" s="707"/>
      <c r="UVY31" s="707"/>
      <c r="UVZ31" s="707"/>
      <c r="UWA31" s="707"/>
      <c r="UWB31" s="707"/>
      <c r="UWC31" s="707"/>
      <c r="UWD31" s="707"/>
      <c r="UWE31" s="707"/>
      <c r="UWF31" s="707"/>
      <c r="UWG31" s="707"/>
      <c r="UWH31" s="707"/>
      <c r="UWI31" s="707"/>
      <c r="UWJ31" s="707"/>
      <c r="UWK31" s="707"/>
      <c r="UWL31" s="707"/>
      <c r="UWM31" s="707"/>
      <c r="UWN31" s="707"/>
      <c r="UWO31" s="707"/>
      <c r="UWP31" s="707"/>
      <c r="UWQ31" s="707"/>
      <c r="UWR31" s="707"/>
      <c r="UWS31" s="707"/>
      <c r="UWT31" s="707"/>
      <c r="UWU31" s="707"/>
      <c r="UWV31" s="707"/>
      <c r="UWW31" s="707"/>
      <c r="UWX31" s="707"/>
      <c r="UWY31" s="707"/>
      <c r="UWZ31" s="707"/>
      <c r="UXA31" s="707"/>
      <c r="UXB31" s="707"/>
      <c r="UXC31" s="707"/>
      <c r="UXD31" s="707"/>
      <c r="UXE31" s="707"/>
      <c r="UXF31" s="707"/>
      <c r="UXG31" s="707"/>
      <c r="UXH31" s="707"/>
      <c r="UXI31" s="707"/>
      <c r="UXJ31" s="707"/>
      <c r="UXK31" s="707"/>
      <c r="UXL31" s="707"/>
      <c r="UXM31" s="707"/>
      <c r="UXN31" s="707"/>
      <c r="UXO31" s="707"/>
      <c r="UXP31" s="707"/>
      <c r="UXQ31" s="707"/>
      <c r="UXR31" s="707"/>
      <c r="UXS31" s="707"/>
      <c r="UXT31" s="707"/>
      <c r="UXU31" s="707"/>
      <c r="UXV31" s="707"/>
      <c r="UXW31" s="707"/>
      <c r="UXX31" s="707"/>
      <c r="UXY31" s="707"/>
      <c r="UXZ31" s="707"/>
      <c r="UYA31" s="707"/>
      <c r="UYB31" s="707"/>
      <c r="UYC31" s="707"/>
      <c r="UYD31" s="707"/>
      <c r="UYE31" s="707"/>
      <c r="UYF31" s="707"/>
      <c r="UYG31" s="707"/>
      <c r="UYH31" s="707"/>
      <c r="UYI31" s="707"/>
      <c r="UYJ31" s="707"/>
      <c r="UYK31" s="707"/>
      <c r="UYL31" s="707"/>
      <c r="UYM31" s="707"/>
      <c r="UYN31" s="707"/>
      <c r="UYO31" s="707"/>
      <c r="UYP31" s="707"/>
      <c r="UYQ31" s="707"/>
      <c r="UYR31" s="707"/>
      <c r="UYS31" s="707"/>
      <c r="UYT31" s="707"/>
      <c r="UYU31" s="707"/>
      <c r="UYV31" s="707"/>
      <c r="UYW31" s="707"/>
      <c r="UYX31" s="707"/>
      <c r="UYY31" s="707"/>
      <c r="UYZ31" s="707"/>
      <c r="UZA31" s="707"/>
      <c r="UZB31" s="707"/>
      <c r="UZC31" s="707"/>
      <c r="UZD31" s="707"/>
      <c r="UZE31" s="707"/>
      <c r="UZF31" s="707"/>
      <c r="UZG31" s="707"/>
      <c r="UZH31" s="707"/>
      <c r="UZI31" s="707"/>
      <c r="UZJ31" s="707"/>
      <c r="UZK31" s="707"/>
      <c r="UZL31" s="707"/>
      <c r="UZM31" s="707"/>
      <c r="UZN31" s="707"/>
      <c r="UZO31" s="707"/>
      <c r="UZP31" s="707"/>
      <c r="UZQ31" s="707"/>
      <c r="UZR31" s="707"/>
      <c r="UZS31" s="707"/>
      <c r="UZT31" s="707"/>
      <c r="UZU31" s="707"/>
      <c r="UZV31" s="707"/>
      <c r="UZW31" s="707"/>
      <c r="UZX31" s="707"/>
      <c r="UZY31" s="707"/>
      <c r="UZZ31" s="707"/>
      <c r="VAA31" s="707"/>
      <c r="VAB31" s="707"/>
      <c r="VAC31" s="707"/>
      <c r="VAD31" s="707"/>
      <c r="VAE31" s="707"/>
      <c r="VAF31" s="707"/>
      <c r="VAG31" s="707"/>
      <c r="VAH31" s="707"/>
      <c r="VAI31" s="707"/>
      <c r="VAJ31" s="707"/>
      <c r="VAK31" s="707"/>
      <c r="VAL31" s="707"/>
      <c r="VAM31" s="707"/>
      <c r="VAN31" s="707"/>
      <c r="VAO31" s="707"/>
      <c r="VAP31" s="707"/>
      <c r="VAQ31" s="707"/>
      <c r="VAR31" s="707"/>
      <c r="VAS31" s="707"/>
      <c r="VAT31" s="707"/>
      <c r="VAU31" s="707"/>
      <c r="VAV31" s="707"/>
      <c r="VAW31" s="707"/>
      <c r="VAX31" s="707"/>
      <c r="VAY31" s="707"/>
      <c r="VAZ31" s="707"/>
      <c r="VBA31" s="707"/>
      <c r="VBB31" s="707"/>
      <c r="VBC31" s="707"/>
      <c r="VBD31" s="707"/>
      <c r="VBE31" s="707"/>
      <c r="VBF31" s="707"/>
      <c r="VBG31" s="707"/>
      <c r="VBH31" s="707"/>
      <c r="VBI31" s="707"/>
      <c r="VBJ31" s="707"/>
      <c r="VBK31" s="707"/>
      <c r="VBL31" s="707"/>
      <c r="VBM31" s="707"/>
      <c r="VBN31" s="707"/>
      <c r="VBO31" s="707"/>
      <c r="VBP31" s="707"/>
      <c r="VBQ31" s="707"/>
      <c r="VBR31" s="707"/>
      <c r="VBS31" s="707"/>
      <c r="VBT31" s="707"/>
      <c r="VBU31" s="707"/>
      <c r="VBV31" s="707"/>
      <c r="VBW31" s="707"/>
      <c r="VBX31" s="707"/>
      <c r="VBY31" s="707"/>
      <c r="VBZ31" s="707"/>
      <c r="VCA31" s="707"/>
      <c r="VCB31" s="707"/>
      <c r="VCC31" s="707"/>
      <c r="VCD31" s="707"/>
      <c r="VCE31" s="707"/>
      <c r="VCF31" s="707"/>
      <c r="VCG31" s="707"/>
      <c r="VCH31" s="707"/>
      <c r="VCI31" s="707"/>
      <c r="VCJ31" s="707"/>
      <c r="VCK31" s="707"/>
      <c r="VCL31" s="707"/>
      <c r="VCM31" s="707"/>
      <c r="VCN31" s="707"/>
      <c r="VCO31" s="707"/>
      <c r="VCP31" s="707"/>
      <c r="VCQ31" s="707"/>
      <c r="VCR31" s="707"/>
      <c r="VCS31" s="707"/>
      <c r="VCT31" s="707"/>
      <c r="VCU31" s="707"/>
      <c r="VCV31" s="707"/>
      <c r="VCW31" s="707"/>
      <c r="VCX31" s="707"/>
      <c r="VCY31" s="707"/>
      <c r="VCZ31" s="707"/>
      <c r="VDA31" s="707"/>
      <c r="VDB31" s="707"/>
      <c r="VDC31" s="707"/>
      <c r="VDD31" s="707"/>
      <c r="VDE31" s="707"/>
      <c r="VDF31" s="707"/>
      <c r="VDG31" s="707"/>
      <c r="VDH31" s="707"/>
      <c r="VDI31" s="707"/>
      <c r="VDJ31" s="707"/>
      <c r="VDK31" s="707"/>
      <c r="VDL31" s="707"/>
      <c r="VDM31" s="707"/>
      <c r="VDN31" s="707"/>
      <c r="VDO31" s="707"/>
      <c r="VDP31" s="707"/>
      <c r="VDQ31" s="707"/>
      <c r="VDR31" s="707"/>
      <c r="VDS31" s="707"/>
      <c r="VDT31" s="707"/>
      <c r="VDU31" s="707"/>
      <c r="VDV31" s="707"/>
      <c r="VDW31" s="707"/>
      <c r="VDX31" s="707"/>
      <c r="VDY31" s="707"/>
      <c r="VDZ31" s="707"/>
      <c r="VEA31" s="707"/>
      <c r="VEB31" s="707"/>
      <c r="VEC31" s="707"/>
      <c r="VED31" s="707"/>
      <c r="VEE31" s="707"/>
      <c r="VEF31" s="707"/>
      <c r="VEG31" s="707"/>
      <c r="VEH31" s="707"/>
      <c r="VEI31" s="707"/>
      <c r="VEJ31" s="707"/>
      <c r="VEK31" s="707"/>
      <c r="VEL31" s="707"/>
      <c r="VEM31" s="707"/>
      <c r="VEN31" s="707"/>
      <c r="VEO31" s="707"/>
      <c r="VEP31" s="707"/>
      <c r="VEQ31" s="707"/>
      <c r="VER31" s="707"/>
      <c r="VES31" s="707"/>
      <c r="VET31" s="707"/>
      <c r="VEU31" s="707"/>
      <c r="VEV31" s="707"/>
      <c r="VEW31" s="707"/>
      <c r="VEX31" s="707"/>
      <c r="VEY31" s="707"/>
      <c r="VEZ31" s="707"/>
      <c r="VFA31" s="707"/>
      <c r="VFB31" s="707"/>
      <c r="VFC31" s="707"/>
      <c r="VFD31" s="707"/>
      <c r="VFE31" s="707"/>
      <c r="VFF31" s="707"/>
      <c r="VFG31" s="707"/>
      <c r="VFH31" s="707"/>
      <c r="VFI31" s="707"/>
      <c r="VFJ31" s="707"/>
      <c r="VFK31" s="707"/>
      <c r="VFL31" s="707"/>
      <c r="VFM31" s="707"/>
      <c r="VFN31" s="707"/>
      <c r="VFO31" s="707"/>
      <c r="VFP31" s="707"/>
      <c r="VFQ31" s="707"/>
      <c r="VFR31" s="707"/>
      <c r="VFS31" s="707"/>
      <c r="VFT31" s="707"/>
      <c r="VFU31" s="707"/>
      <c r="VFV31" s="707"/>
      <c r="VFW31" s="707"/>
      <c r="VFX31" s="707"/>
      <c r="VFY31" s="707"/>
      <c r="VFZ31" s="707"/>
      <c r="VGA31" s="707"/>
      <c r="VGB31" s="707"/>
      <c r="VGC31" s="707"/>
      <c r="VGD31" s="707"/>
      <c r="VGE31" s="707"/>
      <c r="VGF31" s="707"/>
      <c r="VGG31" s="707"/>
      <c r="VGH31" s="707"/>
      <c r="VGI31" s="707"/>
      <c r="VGJ31" s="707"/>
      <c r="VGK31" s="707"/>
      <c r="VGL31" s="707"/>
      <c r="VGM31" s="707"/>
      <c r="VGN31" s="707"/>
      <c r="VGO31" s="707"/>
      <c r="VGP31" s="707"/>
      <c r="VGQ31" s="707"/>
      <c r="VGR31" s="707"/>
      <c r="VGS31" s="707"/>
      <c r="VGT31" s="707"/>
      <c r="VGU31" s="707"/>
      <c r="VGV31" s="707"/>
      <c r="VGW31" s="707"/>
      <c r="VGX31" s="707"/>
      <c r="VGY31" s="707"/>
      <c r="VGZ31" s="707"/>
      <c r="VHA31" s="707"/>
      <c r="VHB31" s="707"/>
      <c r="VHC31" s="707"/>
      <c r="VHD31" s="707"/>
      <c r="VHE31" s="707"/>
      <c r="VHF31" s="707"/>
      <c r="VHG31" s="707"/>
      <c r="VHH31" s="707"/>
      <c r="VHI31" s="707"/>
      <c r="VHJ31" s="707"/>
      <c r="VHK31" s="707"/>
      <c r="VHL31" s="707"/>
      <c r="VHM31" s="707"/>
      <c r="VHN31" s="707"/>
      <c r="VHO31" s="707"/>
      <c r="VHP31" s="707"/>
      <c r="VHQ31" s="707"/>
      <c r="VHR31" s="707"/>
      <c r="VHS31" s="707"/>
      <c r="VHT31" s="707"/>
      <c r="VHU31" s="707"/>
      <c r="VHV31" s="707"/>
      <c r="VHW31" s="707"/>
      <c r="VHX31" s="707"/>
      <c r="VHY31" s="707"/>
      <c r="VHZ31" s="707"/>
      <c r="VIA31" s="707"/>
      <c r="VIB31" s="707"/>
      <c r="VIC31" s="707"/>
      <c r="VID31" s="707"/>
      <c r="VIE31" s="707"/>
      <c r="VIF31" s="707"/>
      <c r="VIG31" s="707"/>
      <c r="VIH31" s="707"/>
      <c r="VII31" s="707"/>
      <c r="VIJ31" s="707"/>
      <c r="VIK31" s="707"/>
      <c r="VIL31" s="707"/>
      <c r="VIM31" s="707"/>
      <c r="VIN31" s="707"/>
      <c r="VIO31" s="707"/>
      <c r="VIP31" s="707"/>
      <c r="VIQ31" s="707"/>
      <c r="VIR31" s="707"/>
      <c r="VIS31" s="707"/>
      <c r="VIT31" s="707"/>
      <c r="VIU31" s="707"/>
      <c r="VIV31" s="707"/>
      <c r="VIW31" s="707"/>
      <c r="VIX31" s="707"/>
      <c r="VIY31" s="707"/>
      <c r="VIZ31" s="707"/>
      <c r="VJA31" s="707"/>
      <c r="VJB31" s="707"/>
      <c r="VJC31" s="707"/>
      <c r="VJD31" s="707"/>
      <c r="VJE31" s="707"/>
      <c r="VJF31" s="707"/>
      <c r="VJG31" s="707"/>
      <c r="VJH31" s="707"/>
      <c r="VJI31" s="707"/>
      <c r="VJJ31" s="707"/>
      <c r="VJK31" s="707"/>
      <c r="VJL31" s="707"/>
      <c r="VJM31" s="707"/>
      <c r="VJN31" s="707"/>
      <c r="VJO31" s="707"/>
      <c r="VJP31" s="707"/>
      <c r="VJQ31" s="707"/>
      <c r="VJR31" s="707"/>
      <c r="VJS31" s="707"/>
      <c r="VJT31" s="707"/>
      <c r="VJU31" s="707"/>
      <c r="VJV31" s="707"/>
      <c r="VJW31" s="707"/>
      <c r="VJX31" s="707"/>
      <c r="VJY31" s="707"/>
      <c r="VJZ31" s="707"/>
      <c r="VKA31" s="707"/>
      <c r="VKB31" s="707"/>
      <c r="VKC31" s="707"/>
      <c r="VKD31" s="707"/>
      <c r="VKE31" s="707"/>
      <c r="VKF31" s="707"/>
      <c r="VKG31" s="707"/>
      <c r="VKH31" s="707"/>
      <c r="VKI31" s="707"/>
      <c r="VKJ31" s="707"/>
      <c r="VKK31" s="707"/>
      <c r="VKL31" s="707"/>
      <c r="VKM31" s="707"/>
      <c r="VKN31" s="707"/>
      <c r="VKO31" s="707"/>
      <c r="VKP31" s="707"/>
      <c r="VKQ31" s="707"/>
      <c r="VKR31" s="707"/>
      <c r="VKS31" s="707"/>
      <c r="VKT31" s="707"/>
      <c r="VKU31" s="707"/>
      <c r="VKV31" s="707"/>
      <c r="VKW31" s="707"/>
      <c r="VKX31" s="707"/>
      <c r="VKY31" s="707"/>
      <c r="VKZ31" s="707"/>
      <c r="VLA31" s="707"/>
      <c r="VLB31" s="707"/>
      <c r="VLC31" s="707"/>
      <c r="VLD31" s="707"/>
      <c r="VLE31" s="707"/>
      <c r="VLF31" s="707"/>
      <c r="VLG31" s="707"/>
      <c r="VLH31" s="707"/>
      <c r="VLI31" s="707"/>
      <c r="VLJ31" s="707"/>
      <c r="VLK31" s="707"/>
      <c r="VLL31" s="707"/>
      <c r="VLM31" s="707"/>
      <c r="VLN31" s="707"/>
      <c r="VLO31" s="707"/>
      <c r="VLP31" s="707"/>
      <c r="VLQ31" s="707"/>
      <c r="VLR31" s="707"/>
      <c r="VLS31" s="707"/>
      <c r="VLT31" s="707"/>
      <c r="VLU31" s="707"/>
      <c r="VLV31" s="707"/>
      <c r="VLW31" s="707"/>
      <c r="VLX31" s="707"/>
      <c r="VLY31" s="707"/>
      <c r="VLZ31" s="707"/>
      <c r="VMA31" s="707"/>
      <c r="VMB31" s="707"/>
      <c r="VMC31" s="707"/>
      <c r="VMD31" s="707"/>
      <c r="VME31" s="707"/>
      <c r="VMF31" s="707"/>
      <c r="VMG31" s="707"/>
      <c r="VMH31" s="707"/>
      <c r="VMI31" s="707"/>
      <c r="VMJ31" s="707"/>
      <c r="VMK31" s="707"/>
      <c r="VML31" s="707"/>
      <c r="VMM31" s="707"/>
      <c r="VMN31" s="707"/>
      <c r="VMO31" s="707"/>
      <c r="VMP31" s="707"/>
      <c r="VMQ31" s="707"/>
      <c r="VMR31" s="707"/>
      <c r="VMS31" s="707"/>
      <c r="VMT31" s="707"/>
      <c r="VMU31" s="707"/>
      <c r="VMV31" s="707"/>
      <c r="VMW31" s="707"/>
      <c r="VMX31" s="707"/>
      <c r="VMY31" s="707"/>
      <c r="VMZ31" s="707"/>
      <c r="VNA31" s="707"/>
      <c r="VNB31" s="707"/>
      <c r="VNC31" s="707"/>
      <c r="VND31" s="707"/>
      <c r="VNE31" s="707"/>
      <c r="VNF31" s="707"/>
      <c r="VNG31" s="707"/>
      <c r="VNH31" s="707"/>
      <c r="VNI31" s="707"/>
      <c r="VNJ31" s="707"/>
      <c r="VNK31" s="707"/>
      <c r="VNL31" s="707"/>
      <c r="VNM31" s="707"/>
      <c r="VNN31" s="707"/>
      <c r="VNO31" s="707"/>
      <c r="VNP31" s="707"/>
      <c r="VNQ31" s="707"/>
      <c r="VNR31" s="707"/>
      <c r="VNS31" s="707"/>
      <c r="VNT31" s="707"/>
      <c r="VNU31" s="707"/>
      <c r="VNV31" s="707"/>
      <c r="VNW31" s="707"/>
      <c r="VNX31" s="707"/>
      <c r="VNY31" s="707"/>
      <c r="VNZ31" s="707"/>
      <c r="VOA31" s="707"/>
      <c r="VOB31" s="707"/>
      <c r="VOC31" s="707"/>
      <c r="VOD31" s="707"/>
      <c r="VOE31" s="707"/>
      <c r="VOF31" s="707"/>
      <c r="VOG31" s="707"/>
      <c r="VOH31" s="707"/>
      <c r="VOI31" s="707"/>
      <c r="VOJ31" s="707"/>
      <c r="VOK31" s="707"/>
      <c r="VOL31" s="707"/>
      <c r="VOM31" s="707"/>
      <c r="VON31" s="707"/>
      <c r="VOO31" s="707"/>
      <c r="VOP31" s="707"/>
      <c r="VOQ31" s="707"/>
      <c r="VOR31" s="707"/>
      <c r="VOS31" s="707"/>
      <c r="VOT31" s="707"/>
      <c r="VOU31" s="707"/>
      <c r="VOV31" s="707"/>
      <c r="VOW31" s="707"/>
      <c r="VOX31" s="707"/>
      <c r="VOY31" s="707"/>
      <c r="VOZ31" s="707"/>
      <c r="VPA31" s="707"/>
      <c r="VPB31" s="707"/>
      <c r="VPC31" s="707"/>
      <c r="VPD31" s="707"/>
      <c r="VPE31" s="707"/>
      <c r="VPF31" s="707"/>
      <c r="VPG31" s="707"/>
      <c r="VPH31" s="707"/>
      <c r="VPI31" s="707"/>
      <c r="VPJ31" s="707"/>
      <c r="VPK31" s="707"/>
      <c r="VPL31" s="707"/>
      <c r="VPM31" s="707"/>
      <c r="VPN31" s="707"/>
      <c r="VPO31" s="707"/>
      <c r="VPP31" s="707"/>
      <c r="VPQ31" s="707"/>
      <c r="VPR31" s="707"/>
      <c r="VPS31" s="707"/>
      <c r="VPT31" s="707"/>
      <c r="VPU31" s="707"/>
      <c r="VPV31" s="707"/>
      <c r="VPW31" s="707"/>
      <c r="VPX31" s="707"/>
      <c r="VPY31" s="707"/>
      <c r="VPZ31" s="707"/>
      <c r="VQA31" s="707"/>
      <c r="VQB31" s="707"/>
      <c r="VQC31" s="707"/>
      <c r="VQD31" s="707"/>
      <c r="VQE31" s="707"/>
      <c r="VQF31" s="707"/>
      <c r="VQG31" s="707"/>
      <c r="VQH31" s="707"/>
      <c r="VQI31" s="707"/>
      <c r="VQJ31" s="707"/>
      <c r="VQK31" s="707"/>
      <c r="VQL31" s="707"/>
      <c r="VQM31" s="707"/>
      <c r="VQN31" s="707"/>
      <c r="VQO31" s="707"/>
      <c r="VQP31" s="707"/>
      <c r="VQQ31" s="707"/>
      <c r="VQR31" s="707"/>
      <c r="VQS31" s="707"/>
      <c r="VQT31" s="707"/>
      <c r="VQU31" s="707"/>
      <c r="VQV31" s="707"/>
      <c r="VQW31" s="707"/>
      <c r="VQX31" s="707"/>
      <c r="VQY31" s="707"/>
      <c r="VQZ31" s="707"/>
      <c r="VRA31" s="707"/>
      <c r="VRB31" s="707"/>
      <c r="VRC31" s="707"/>
      <c r="VRD31" s="707"/>
      <c r="VRE31" s="707"/>
      <c r="VRF31" s="707"/>
      <c r="VRG31" s="707"/>
      <c r="VRH31" s="707"/>
      <c r="VRI31" s="707"/>
      <c r="VRJ31" s="707"/>
      <c r="VRK31" s="707"/>
      <c r="VRL31" s="707"/>
      <c r="VRM31" s="707"/>
      <c r="VRN31" s="707"/>
      <c r="VRO31" s="707"/>
      <c r="VRP31" s="707"/>
      <c r="VRQ31" s="707"/>
      <c r="VRR31" s="707"/>
      <c r="VRS31" s="707"/>
      <c r="VRT31" s="707"/>
      <c r="VRU31" s="707"/>
      <c r="VRV31" s="707"/>
      <c r="VRW31" s="707"/>
      <c r="VRX31" s="707"/>
      <c r="VRY31" s="707"/>
      <c r="VRZ31" s="707"/>
      <c r="VSA31" s="707"/>
      <c r="VSB31" s="707"/>
      <c r="VSC31" s="707"/>
      <c r="VSD31" s="707"/>
      <c r="VSE31" s="707"/>
      <c r="VSF31" s="707"/>
      <c r="VSG31" s="707"/>
      <c r="VSH31" s="707"/>
      <c r="VSI31" s="707"/>
      <c r="VSJ31" s="707"/>
      <c r="VSK31" s="707"/>
      <c r="VSL31" s="707"/>
      <c r="VSM31" s="707"/>
      <c r="VSN31" s="707"/>
      <c r="VSO31" s="707"/>
      <c r="VSP31" s="707"/>
      <c r="VSQ31" s="707"/>
      <c r="VSR31" s="707"/>
      <c r="VSS31" s="707"/>
      <c r="VST31" s="707"/>
      <c r="VSU31" s="707"/>
      <c r="VSV31" s="707"/>
      <c r="VSW31" s="707"/>
      <c r="VSX31" s="707"/>
      <c r="VSY31" s="707"/>
      <c r="VSZ31" s="707"/>
      <c r="VTA31" s="707"/>
      <c r="VTB31" s="707"/>
      <c r="VTC31" s="707"/>
      <c r="VTD31" s="707"/>
      <c r="VTE31" s="707"/>
      <c r="VTF31" s="707"/>
      <c r="VTG31" s="707"/>
      <c r="VTH31" s="707"/>
      <c r="VTI31" s="707"/>
      <c r="VTJ31" s="707"/>
      <c r="VTK31" s="707"/>
      <c r="VTL31" s="707"/>
      <c r="VTM31" s="707"/>
      <c r="VTN31" s="707"/>
      <c r="VTO31" s="707"/>
      <c r="VTP31" s="707"/>
      <c r="VTQ31" s="707"/>
      <c r="VTR31" s="707"/>
      <c r="VTS31" s="707"/>
      <c r="VTT31" s="707"/>
      <c r="VTU31" s="707"/>
      <c r="VTV31" s="707"/>
      <c r="VTW31" s="707"/>
      <c r="VTX31" s="707"/>
      <c r="VTY31" s="707"/>
      <c r="VTZ31" s="707"/>
      <c r="VUA31" s="707"/>
      <c r="VUB31" s="707"/>
      <c r="VUC31" s="707"/>
      <c r="VUD31" s="707"/>
      <c r="VUE31" s="707"/>
      <c r="VUF31" s="707"/>
      <c r="VUG31" s="707"/>
      <c r="VUH31" s="707"/>
      <c r="VUI31" s="707"/>
      <c r="VUJ31" s="707"/>
      <c r="VUK31" s="707"/>
      <c r="VUL31" s="707"/>
      <c r="VUM31" s="707"/>
      <c r="VUN31" s="707"/>
      <c r="VUO31" s="707"/>
      <c r="VUP31" s="707"/>
      <c r="VUQ31" s="707"/>
      <c r="VUR31" s="707"/>
      <c r="VUS31" s="707"/>
      <c r="VUT31" s="707"/>
      <c r="VUU31" s="707"/>
      <c r="VUV31" s="707"/>
      <c r="VUW31" s="707"/>
      <c r="VUX31" s="707"/>
      <c r="VUY31" s="707"/>
      <c r="VUZ31" s="707"/>
      <c r="VVA31" s="707"/>
      <c r="VVB31" s="707"/>
      <c r="VVC31" s="707"/>
      <c r="VVD31" s="707"/>
      <c r="VVE31" s="707"/>
      <c r="VVF31" s="707"/>
      <c r="VVG31" s="707"/>
      <c r="VVH31" s="707"/>
      <c r="VVI31" s="707"/>
      <c r="VVJ31" s="707"/>
      <c r="VVK31" s="707"/>
      <c r="VVL31" s="707"/>
      <c r="VVM31" s="707"/>
      <c r="VVN31" s="707"/>
      <c r="VVO31" s="707"/>
      <c r="VVP31" s="707"/>
      <c r="VVQ31" s="707"/>
      <c r="VVR31" s="707"/>
      <c r="VVS31" s="707"/>
      <c r="VVT31" s="707"/>
      <c r="VVU31" s="707"/>
      <c r="VVV31" s="707"/>
      <c r="VVW31" s="707"/>
      <c r="VVX31" s="707"/>
      <c r="VVY31" s="707"/>
      <c r="VVZ31" s="707"/>
      <c r="VWA31" s="707"/>
      <c r="VWB31" s="707"/>
      <c r="VWC31" s="707"/>
      <c r="VWD31" s="707"/>
      <c r="VWE31" s="707"/>
      <c r="VWF31" s="707"/>
      <c r="VWG31" s="707"/>
      <c r="VWH31" s="707"/>
      <c r="VWI31" s="707"/>
      <c r="VWJ31" s="707"/>
      <c r="VWK31" s="707"/>
      <c r="VWL31" s="707"/>
      <c r="VWM31" s="707"/>
      <c r="VWN31" s="707"/>
      <c r="VWO31" s="707"/>
      <c r="VWP31" s="707"/>
      <c r="VWQ31" s="707"/>
      <c r="VWR31" s="707"/>
      <c r="VWS31" s="707"/>
      <c r="VWT31" s="707"/>
      <c r="VWU31" s="707"/>
      <c r="VWV31" s="707"/>
      <c r="VWW31" s="707"/>
      <c r="VWX31" s="707"/>
      <c r="VWY31" s="707"/>
      <c r="VWZ31" s="707"/>
      <c r="VXA31" s="707"/>
      <c r="VXB31" s="707"/>
      <c r="VXC31" s="707"/>
      <c r="VXD31" s="707"/>
      <c r="VXE31" s="707"/>
      <c r="VXF31" s="707"/>
      <c r="VXG31" s="707"/>
      <c r="VXH31" s="707"/>
      <c r="VXI31" s="707"/>
      <c r="VXJ31" s="707"/>
      <c r="VXK31" s="707"/>
      <c r="VXL31" s="707"/>
      <c r="VXM31" s="707"/>
      <c r="VXN31" s="707"/>
      <c r="VXO31" s="707"/>
      <c r="VXP31" s="707"/>
      <c r="VXQ31" s="707"/>
      <c r="VXR31" s="707"/>
      <c r="VXS31" s="707"/>
      <c r="VXT31" s="707"/>
      <c r="VXU31" s="707"/>
      <c r="VXV31" s="707"/>
      <c r="VXW31" s="707"/>
      <c r="VXX31" s="707"/>
      <c r="VXY31" s="707"/>
      <c r="VXZ31" s="707"/>
      <c r="VYA31" s="707"/>
      <c r="VYB31" s="707"/>
      <c r="VYC31" s="707"/>
      <c r="VYD31" s="707"/>
      <c r="VYE31" s="707"/>
      <c r="VYF31" s="707"/>
      <c r="VYG31" s="707"/>
      <c r="VYH31" s="707"/>
      <c r="VYI31" s="707"/>
      <c r="VYJ31" s="707"/>
      <c r="VYK31" s="707"/>
      <c r="VYL31" s="707"/>
      <c r="VYM31" s="707"/>
      <c r="VYN31" s="707"/>
      <c r="VYO31" s="707"/>
      <c r="VYP31" s="707"/>
      <c r="VYQ31" s="707"/>
      <c r="VYR31" s="707"/>
      <c r="VYS31" s="707"/>
      <c r="VYT31" s="707"/>
      <c r="VYU31" s="707"/>
      <c r="VYV31" s="707"/>
      <c r="VYW31" s="707"/>
      <c r="VYX31" s="707"/>
      <c r="VYY31" s="707"/>
      <c r="VYZ31" s="707"/>
      <c r="VZA31" s="707"/>
      <c r="VZB31" s="707"/>
      <c r="VZC31" s="707"/>
      <c r="VZD31" s="707"/>
      <c r="VZE31" s="707"/>
      <c r="VZF31" s="707"/>
      <c r="VZG31" s="707"/>
      <c r="VZH31" s="707"/>
      <c r="VZI31" s="707"/>
      <c r="VZJ31" s="707"/>
      <c r="VZK31" s="707"/>
      <c r="VZL31" s="707"/>
      <c r="VZM31" s="707"/>
      <c r="VZN31" s="707"/>
      <c r="VZO31" s="707"/>
      <c r="VZP31" s="707"/>
      <c r="VZQ31" s="707"/>
      <c r="VZR31" s="707"/>
      <c r="VZS31" s="707"/>
      <c r="VZT31" s="707"/>
      <c r="VZU31" s="707"/>
      <c r="VZV31" s="707"/>
      <c r="VZW31" s="707"/>
      <c r="VZX31" s="707"/>
      <c r="VZY31" s="707"/>
      <c r="VZZ31" s="707"/>
      <c r="WAA31" s="707"/>
      <c r="WAB31" s="707"/>
      <c r="WAC31" s="707"/>
      <c r="WAD31" s="707"/>
      <c r="WAE31" s="707"/>
      <c r="WAF31" s="707"/>
      <c r="WAG31" s="707"/>
      <c r="WAH31" s="707"/>
      <c r="WAI31" s="707"/>
      <c r="WAJ31" s="707"/>
      <c r="WAK31" s="707"/>
      <c r="WAL31" s="707"/>
      <c r="WAM31" s="707"/>
      <c r="WAN31" s="707"/>
      <c r="WAO31" s="707"/>
      <c r="WAP31" s="707"/>
      <c r="WAQ31" s="707"/>
      <c r="WAR31" s="707"/>
      <c r="WAS31" s="707"/>
      <c r="WAT31" s="707"/>
      <c r="WAU31" s="707"/>
      <c r="WAV31" s="707"/>
      <c r="WAW31" s="707"/>
      <c r="WAX31" s="707"/>
      <c r="WAY31" s="707"/>
      <c r="WAZ31" s="707"/>
      <c r="WBA31" s="707"/>
      <c r="WBB31" s="707"/>
      <c r="WBC31" s="707"/>
      <c r="WBD31" s="707"/>
      <c r="WBE31" s="707"/>
      <c r="WBF31" s="707"/>
      <c r="WBG31" s="707"/>
      <c r="WBH31" s="707"/>
      <c r="WBI31" s="707"/>
      <c r="WBJ31" s="707"/>
      <c r="WBK31" s="707"/>
      <c r="WBL31" s="707"/>
      <c r="WBM31" s="707"/>
      <c r="WBN31" s="707"/>
      <c r="WBO31" s="707"/>
      <c r="WBP31" s="707"/>
      <c r="WBQ31" s="707"/>
      <c r="WBR31" s="707"/>
      <c r="WBS31" s="707"/>
      <c r="WBT31" s="707"/>
      <c r="WBU31" s="707"/>
      <c r="WBV31" s="707"/>
      <c r="WBW31" s="707"/>
      <c r="WBX31" s="707"/>
      <c r="WBY31" s="707"/>
      <c r="WBZ31" s="707"/>
      <c r="WCA31" s="707"/>
      <c r="WCB31" s="707"/>
      <c r="WCC31" s="707"/>
      <c r="WCD31" s="707"/>
      <c r="WCE31" s="707"/>
      <c r="WCF31" s="707"/>
      <c r="WCG31" s="707"/>
      <c r="WCH31" s="707"/>
      <c r="WCI31" s="707"/>
      <c r="WCJ31" s="707"/>
      <c r="WCK31" s="707"/>
      <c r="WCL31" s="707"/>
      <c r="WCM31" s="707"/>
      <c r="WCN31" s="707"/>
      <c r="WCO31" s="707"/>
      <c r="WCP31" s="707"/>
      <c r="WCQ31" s="707"/>
      <c r="WCR31" s="707"/>
      <c r="WCS31" s="707"/>
      <c r="WCT31" s="707"/>
      <c r="WCU31" s="707"/>
      <c r="WCV31" s="707"/>
      <c r="WCW31" s="707"/>
      <c r="WCX31" s="707"/>
      <c r="WCY31" s="707"/>
      <c r="WCZ31" s="707"/>
      <c r="WDA31" s="707"/>
      <c r="WDB31" s="707"/>
      <c r="WDC31" s="707"/>
      <c r="WDD31" s="707"/>
      <c r="WDE31" s="707"/>
      <c r="WDF31" s="707"/>
      <c r="WDG31" s="707"/>
      <c r="WDH31" s="707"/>
      <c r="WDI31" s="707"/>
      <c r="WDJ31" s="707"/>
      <c r="WDK31" s="707"/>
      <c r="WDL31" s="707"/>
      <c r="WDM31" s="707"/>
      <c r="WDN31" s="707"/>
      <c r="WDO31" s="707"/>
      <c r="WDP31" s="707"/>
      <c r="WDQ31" s="707"/>
      <c r="WDR31" s="707"/>
      <c r="WDS31" s="707"/>
      <c r="WDT31" s="707"/>
      <c r="WDU31" s="707"/>
      <c r="WDV31" s="707"/>
      <c r="WDW31" s="707"/>
      <c r="WDX31" s="707"/>
      <c r="WDY31" s="707"/>
      <c r="WDZ31" s="707"/>
      <c r="WEA31" s="707"/>
      <c r="WEB31" s="707"/>
      <c r="WEC31" s="707"/>
      <c r="WED31" s="707"/>
      <c r="WEE31" s="707"/>
      <c r="WEF31" s="707"/>
      <c r="WEG31" s="707"/>
      <c r="WEH31" s="707"/>
      <c r="WEI31" s="707"/>
      <c r="WEJ31" s="707"/>
      <c r="WEK31" s="707"/>
      <c r="WEL31" s="707"/>
      <c r="WEM31" s="707"/>
      <c r="WEN31" s="707"/>
      <c r="WEO31" s="707"/>
      <c r="WEP31" s="707"/>
      <c r="WEQ31" s="707"/>
      <c r="WER31" s="707"/>
      <c r="WES31" s="707"/>
      <c r="WET31" s="707"/>
      <c r="WEU31" s="707"/>
      <c r="WEV31" s="707"/>
      <c r="WEW31" s="707"/>
      <c r="WEX31" s="707"/>
      <c r="WEY31" s="707"/>
      <c r="WEZ31" s="707"/>
      <c r="WFA31" s="707"/>
      <c r="WFB31" s="707"/>
      <c r="WFC31" s="707"/>
      <c r="WFD31" s="707"/>
      <c r="WFE31" s="707"/>
      <c r="WFF31" s="707"/>
      <c r="WFG31" s="707"/>
      <c r="WFH31" s="707"/>
      <c r="WFI31" s="707"/>
      <c r="WFJ31" s="707"/>
      <c r="WFK31" s="707"/>
      <c r="WFL31" s="707"/>
      <c r="WFM31" s="707"/>
      <c r="WFN31" s="707"/>
      <c r="WFO31" s="707"/>
      <c r="WFP31" s="707"/>
      <c r="WFQ31" s="707"/>
      <c r="WFR31" s="707"/>
      <c r="WFS31" s="707"/>
      <c r="WFT31" s="707"/>
      <c r="WFU31" s="707"/>
      <c r="WFV31" s="707"/>
      <c r="WFW31" s="707"/>
      <c r="WFX31" s="707"/>
      <c r="WFY31" s="707"/>
      <c r="WFZ31" s="707"/>
      <c r="WGA31" s="707"/>
      <c r="WGB31" s="707"/>
      <c r="WGC31" s="707"/>
      <c r="WGD31" s="707"/>
      <c r="WGE31" s="707"/>
      <c r="WGF31" s="707"/>
      <c r="WGG31" s="707"/>
      <c r="WGH31" s="707"/>
      <c r="WGI31" s="707"/>
      <c r="WGJ31" s="707"/>
      <c r="WGK31" s="707"/>
      <c r="WGL31" s="707"/>
      <c r="WGM31" s="707"/>
      <c r="WGN31" s="707"/>
      <c r="WGO31" s="707"/>
      <c r="WGP31" s="707"/>
      <c r="WGQ31" s="707"/>
      <c r="WGR31" s="707"/>
      <c r="WGS31" s="707"/>
      <c r="WGT31" s="707"/>
      <c r="WGU31" s="707"/>
      <c r="WGV31" s="707"/>
      <c r="WGW31" s="707"/>
      <c r="WGX31" s="707"/>
      <c r="WGY31" s="707"/>
      <c r="WGZ31" s="707"/>
      <c r="WHA31" s="707"/>
      <c r="WHB31" s="707"/>
      <c r="WHC31" s="707"/>
      <c r="WHD31" s="707"/>
      <c r="WHE31" s="707"/>
      <c r="WHF31" s="707"/>
      <c r="WHG31" s="707"/>
      <c r="WHH31" s="707"/>
      <c r="WHI31" s="707"/>
      <c r="WHJ31" s="707"/>
      <c r="WHK31" s="707"/>
      <c r="WHL31" s="707"/>
      <c r="WHM31" s="707"/>
      <c r="WHN31" s="707"/>
      <c r="WHO31" s="707"/>
      <c r="WHP31" s="707"/>
      <c r="WHQ31" s="707"/>
      <c r="WHR31" s="707"/>
      <c r="WHS31" s="707"/>
      <c r="WHT31" s="707"/>
      <c r="WHU31" s="707"/>
      <c r="WHV31" s="707"/>
      <c r="WHW31" s="707"/>
      <c r="WHX31" s="707"/>
      <c r="WHY31" s="707"/>
      <c r="WHZ31" s="707"/>
      <c r="WIA31" s="707"/>
      <c r="WIB31" s="707"/>
      <c r="WIC31" s="707"/>
      <c r="WID31" s="707"/>
      <c r="WIE31" s="707"/>
      <c r="WIF31" s="707"/>
      <c r="WIG31" s="707"/>
      <c r="WIH31" s="707"/>
      <c r="WII31" s="707"/>
      <c r="WIJ31" s="707"/>
      <c r="WIK31" s="707"/>
      <c r="WIL31" s="707"/>
      <c r="WIM31" s="707"/>
      <c r="WIN31" s="707"/>
      <c r="WIO31" s="707"/>
      <c r="WIP31" s="707"/>
      <c r="WIQ31" s="707"/>
      <c r="WIR31" s="707"/>
      <c r="WIS31" s="707"/>
      <c r="WIT31" s="707"/>
      <c r="WIU31" s="707"/>
      <c r="WIV31" s="707"/>
      <c r="WIW31" s="707"/>
      <c r="WIX31" s="707"/>
      <c r="WIY31" s="707"/>
      <c r="WIZ31" s="707"/>
      <c r="WJA31" s="707"/>
      <c r="WJB31" s="707"/>
      <c r="WJC31" s="707"/>
      <c r="WJD31" s="707"/>
      <c r="WJE31" s="707"/>
      <c r="WJF31" s="707"/>
      <c r="WJG31" s="707"/>
      <c r="WJH31" s="707"/>
      <c r="WJI31" s="707"/>
      <c r="WJJ31" s="707"/>
      <c r="WJK31" s="707"/>
      <c r="WJL31" s="707"/>
      <c r="WJM31" s="707"/>
      <c r="WJN31" s="707"/>
      <c r="WJO31" s="707"/>
      <c r="WJP31" s="707"/>
      <c r="WJQ31" s="707"/>
      <c r="WJR31" s="707"/>
      <c r="WJS31" s="707"/>
      <c r="WJT31" s="707"/>
      <c r="WJU31" s="707"/>
      <c r="WJV31" s="707"/>
      <c r="WJW31" s="707"/>
      <c r="WJX31" s="707"/>
      <c r="WJY31" s="707"/>
      <c r="WJZ31" s="707"/>
      <c r="WKA31" s="707"/>
      <c r="WKB31" s="707"/>
      <c r="WKC31" s="707"/>
      <c r="WKD31" s="707"/>
      <c r="WKE31" s="707"/>
      <c r="WKF31" s="707"/>
      <c r="WKG31" s="707"/>
      <c r="WKH31" s="707"/>
      <c r="WKI31" s="707"/>
      <c r="WKJ31" s="707"/>
      <c r="WKK31" s="707"/>
      <c r="WKL31" s="707"/>
      <c r="WKM31" s="707"/>
      <c r="WKN31" s="707"/>
      <c r="WKO31" s="707"/>
      <c r="WKP31" s="707"/>
      <c r="WKQ31" s="707"/>
      <c r="WKR31" s="707"/>
      <c r="WKS31" s="707"/>
      <c r="WKT31" s="707"/>
      <c r="WKU31" s="707"/>
      <c r="WKV31" s="707"/>
      <c r="WKW31" s="707"/>
      <c r="WKX31" s="707"/>
      <c r="WKY31" s="707"/>
      <c r="WKZ31" s="707"/>
      <c r="WLA31" s="707"/>
      <c r="WLB31" s="707"/>
      <c r="WLC31" s="707"/>
      <c r="WLD31" s="707"/>
      <c r="WLE31" s="707"/>
      <c r="WLF31" s="707"/>
      <c r="WLG31" s="707"/>
      <c r="WLH31" s="707"/>
      <c r="WLI31" s="707"/>
      <c r="WLJ31" s="707"/>
      <c r="WLK31" s="707"/>
      <c r="WLL31" s="707"/>
      <c r="WLM31" s="707"/>
      <c r="WLN31" s="707"/>
      <c r="WLO31" s="707"/>
      <c r="WLP31" s="707"/>
      <c r="WLQ31" s="707"/>
      <c r="WLR31" s="707"/>
      <c r="WLS31" s="707"/>
      <c r="WLT31" s="707"/>
      <c r="WLU31" s="707"/>
      <c r="WLV31" s="707"/>
      <c r="WLW31" s="707"/>
      <c r="WLX31" s="707"/>
      <c r="WLY31" s="707"/>
      <c r="WLZ31" s="707"/>
      <c r="WMA31" s="707"/>
      <c r="WMB31" s="707"/>
      <c r="WMC31" s="707"/>
      <c r="WMD31" s="707"/>
      <c r="WME31" s="707"/>
      <c r="WMF31" s="707"/>
      <c r="WMG31" s="707"/>
      <c r="WMH31" s="707"/>
      <c r="WMI31" s="707"/>
      <c r="WMJ31" s="707"/>
      <c r="WMK31" s="707"/>
      <c r="WML31" s="707"/>
      <c r="WMM31" s="707"/>
      <c r="WMN31" s="707"/>
      <c r="WMO31" s="707"/>
      <c r="WMP31" s="707"/>
      <c r="WMQ31" s="707"/>
      <c r="WMR31" s="707"/>
      <c r="WMS31" s="707"/>
      <c r="WMT31" s="707"/>
      <c r="WMU31" s="707"/>
      <c r="WMV31" s="707"/>
      <c r="WMW31" s="707"/>
      <c r="WMX31" s="707"/>
      <c r="WMY31" s="707"/>
      <c r="WMZ31" s="707"/>
      <c r="WNA31" s="707"/>
      <c r="WNB31" s="707"/>
      <c r="WNC31" s="707"/>
      <c r="WND31" s="707"/>
      <c r="WNE31" s="707"/>
      <c r="WNF31" s="707"/>
      <c r="WNG31" s="707"/>
      <c r="WNH31" s="707"/>
      <c r="WNI31" s="707"/>
      <c r="WNJ31" s="707"/>
      <c r="WNK31" s="707"/>
      <c r="WNL31" s="707"/>
      <c r="WNM31" s="707"/>
      <c r="WNN31" s="707"/>
      <c r="WNO31" s="707"/>
      <c r="WNP31" s="707"/>
      <c r="WNQ31" s="707"/>
      <c r="WNR31" s="707"/>
      <c r="WNS31" s="707"/>
      <c r="WNT31" s="707"/>
      <c r="WNU31" s="707"/>
      <c r="WNV31" s="707"/>
      <c r="WNW31" s="707"/>
      <c r="WNX31" s="707"/>
      <c r="WNY31" s="707"/>
      <c r="WNZ31" s="707"/>
      <c r="WOA31" s="707"/>
      <c r="WOB31" s="707"/>
      <c r="WOC31" s="707"/>
      <c r="WOD31" s="707"/>
      <c r="WOE31" s="707"/>
      <c r="WOF31" s="707"/>
      <c r="WOG31" s="707"/>
      <c r="WOH31" s="707"/>
      <c r="WOI31" s="707"/>
      <c r="WOJ31" s="707"/>
      <c r="WOK31" s="707"/>
      <c r="WOL31" s="707"/>
      <c r="WOM31" s="707"/>
      <c r="WON31" s="707"/>
      <c r="WOO31" s="707"/>
      <c r="WOP31" s="707"/>
      <c r="WOQ31" s="707"/>
      <c r="WOR31" s="707"/>
      <c r="WOS31" s="707"/>
      <c r="WOT31" s="707"/>
      <c r="WOU31" s="707"/>
      <c r="WOV31" s="707"/>
      <c r="WOW31" s="707"/>
      <c r="WOX31" s="707"/>
      <c r="WOY31" s="707"/>
      <c r="WOZ31" s="707"/>
      <c r="WPA31" s="707"/>
      <c r="WPB31" s="707"/>
      <c r="WPC31" s="707"/>
      <c r="WPD31" s="707"/>
      <c r="WPE31" s="707"/>
      <c r="WPF31" s="707"/>
      <c r="WPG31" s="707"/>
      <c r="WPH31" s="707"/>
      <c r="WPI31" s="707"/>
      <c r="WPJ31" s="707"/>
      <c r="WPK31" s="707"/>
      <c r="WPL31" s="707"/>
      <c r="WPM31" s="707"/>
      <c r="WPN31" s="707"/>
      <c r="WPO31" s="707"/>
      <c r="WPP31" s="707"/>
      <c r="WPQ31" s="707"/>
      <c r="WPR31" s="707"/>
      <c r="WPS31" s="707"/>
      <c r="WPT31" s="707"/>
      <c r="WPU31" s="707"/>
      <c r="WPV31" s="707"/>
      <c r="WPW31" s="707"/>
      <c r="WPX31" s="707"/>
      <c r="WPY31" s="707"/>
      <c r="WPZ31" s="707"/>
      <c r="WQA31" s="707"/>
      <c r="WQB31" s="707"/>
      <c r="WQC31" s="707"/>
      <c r="WQD31" s="707"/>
      <c r="WQE31" s="707"/>
      <c r="WQF31" s="707"/>
      <c r="WQG31" s="707"/>
      <c r="WQH31" s="707"/>
      <c r="WQI31" s="707"/>
      <c r="WQJ31" s="707"/>
      <c r="WQK31" s="707"/>
      <c r="WQL31" s="707"/>
      <c r="WQM31" s="707"/>
      <c r="WQN31" s="707"/>
      <c r="WQO31" s="707"/>
      <c r="WQP31" s="707"/>
      <c r="WQQ31" s="707"/>
      <c r="WQR31" s="707"/>
      <c r="WQS31" s="707"/>
      <c r="WQT31" s="707"/>
      <c r="WQU31" s="707"/>
      <c r="WQV31" s="707"/>
      <c r="WQW31" s="707"/>
      <c r="WQX31" s="707"/>
      <c r="WQY31" s="707"/>
      <c r="WQZ31" s="707"/>
      <c r="WRA31" s="707"/>
      <c r="WRB31" s="707"/>
      <c r="WRC31" s="707"/>
      <c r="WRD31" s="707"/>
      <c r="WRE31" s="707"/>
      <c r="WRF31" s="707"/>
      <c r="WRG31" s="707"/>
      <c r="WRH31" s="707"/>
      <c r="WRI31" s="707"/>
      <c r="WRJ31" s="707"/>
      <c r="WRK31" s="707"/>
      <c r="WRL31" s="707"/>
      <c r="WRM31" s="707"/>
      <c r="WRN31" s="707"/>
      <c r="WRO31" s="707"/>
      <c r="WRP31" s="707"/>
      <c r="WRQ31" s="707"/>
      <c r="WRR31" s="707"/>
      <c r="WRS31" s="707"/>
      <c r="WRT31" s="707"/>
      <c r="WRU31" s="707"/>
      <c r="WRV31" s="707"/>
      <c r="WRW31" s="707"/>
      <c r="WRX31" s="707"/>
      <c r="WRY31" s="707"/>
      <c r="WRZ31" s="707"/>
      <c r="WSA31" s="707"/>
      <c r="WSB31" s="707"/>
      <c r="WSC31" s="707"/>
      <c r="WSD31" s="707"/>
      <c r="WSE31" s="707"/>
      <c r="WSF31" s="707"/>
      <c r="WSG31" s="707"/>
      <c r="WSH31" s="707"/>
      <c r="WSI31" s="707"/>
      <c r="WSJ31" s="707"/>
      <c r="WSK31" s="707"/>
      <c r="WSL31" s="707"/>
      <c r="WSM31" s="707"/>
      <c r="WSN31" s="707"/>
      <c r="WSO31" s="707"/>
      <c r="WSP31" s="707"/>
      <c r="WSQ31" s="707"/>
      <c r="WSR31" s="707"/>
      <c r="WSS31" s="707"/>
      <c r="WST31" s="707"/>
      <c r="WSU31" s="707"/>
      <c r="WSV31" s="707"/>
      <c r="WSW31" s="707"/>
      <c r="WSX31" s="707"/>
      <c r="WSY31" s="707"/>
      <c r="WSZ31" s="707"/>
      <c r="WTA31" s="707"/>
      <c r="WTB31" s="707"/>
      <c r="WTC31" s="707"/>
      <c r="WTD31" s="707"/>
      <c r="WTE31" s="707"/>
      <c r="WTF31" s="707"/>
      <c r="WTG31" s="707"/>
      <c r="WTH31" s="707"/>
      <c r="WTI31" s="707"/>
      <c r="WTJ31" s="707"/>
      <c r="WTK31" s="707"/>
      <c r="WTL31" s="707"/>
      <c r="WTM31" s="707"/>
      <c r="WTN31" s="707"/>
      <c r="WTO31" s="707"/>
      <c r="WTP31" s="707"/>
      <c r="WTQ31" s="707"/>
      <c r="WTR31" s="707"/>
      <c r="WTS31" s="707"/>
      <c r="WTT31" s="707"/>
      <c r="WTU31" s="707"/>
      <c r="WTV31" s="707"/>
      <c r="WTW31" s="707"/>
      <c r="WTX31" s="707"/>
      <c r="WTY31" s="707"/>
      <c r="WTZ31" s="707"/>
      <c r="WUA31" s="707"/>
      <c r="WUB31" s="707"/>
      <c r="WUC31" s="707"/>
      <c r="WUD31" s="707"/>
      <c r="WUE31" s="707"/>
      <c r="WUF31" s="707"/>
      <c r="WUG31" s="707"/>
      <c r="WUH31" s="707"/>
      <c r="WUI31" s="707"/>
      <c r="WUJ31" s="707"/>
      <c r="WUK31" s="707"/>
      <c r="WUL31" s="707"/>
      <c r="WUM31" s="707"/>
      <c r="WUN31" s="707"/>
      <c r="WUO31" s="707"/>
      <c r="WUP31" s="707"/>
      <c r="WUQ31" s="707"/>
      <c r="WUR31" s="707"/>
      <c r="WUS31" s="707"/>
      <c r="WUT31" s="707"/>
      <c r="WUU31" s="707"/>
      <c r="WUV31" s="707"/>
      <c r="WUW31" s="707"/>
      <c r="WUX31" s="707"/>
      <c r="WUY31" s="707"/>
      <c r="WUZ31" s="707"/>
      <c r="WVA31" s="707"/>
      <c r="WVB31" s="707"/>
      <c r="WVC31" s="707"/>
      <c r="WVD31" s="707"/>
      <c r="WVE31" s="707"/>
      <c r="WVF31" s="707"/>
      <c r="WVG31" s="707"/>
      <c r="WVH31" s="707"/>
      <c r="WVI31" s="707"/>
      <c r="WVJ31" s="707"/>
      <c r="WVK31" s="707"/>
      <c r="WVL31" s="707"/>
      <c r="WVM31" s="707"/>
      <c r="WVN31" s="707"/>
      <c r="WVO31" s="707"/>
      <c r="WVP31" s="707"/>
      <c r="WVQ31" s="707"/>
      <c r="WVR31" s="707"/>
      <c r="WVS31" s="707"/>
      <c r="WVT31" s="707"/>
      <c r="WVU31" s="707"/>
      <c r="WVV31" s="707"/>
      <c r="WVW31" s="707"/>
      <c r="WVX31" s="707"/>
      <c r="WVY31" s="707"/>
      <c r="WVZ31" s="707"/>
      <c r="WWA31" s="707"/>
      <c r="WWB31" s="707"/>
      <c r="WWC31" s="707"/>
      <c r="WWD31" s="707"/>
      <c r="WWE31" s="707"/>
      <c r="WWF31" s="707"/>
      <c r="WWG31" s="707"/>
      <c r="WWH31" s="707"/>
      <c r="WWI31" s="707"/>
    </row>
    <row r="32" spans="1:16155" ht="2.25" customHeight="1">
      <c r="C32" s="727"/>
      <c r="D32" s="1887"/>
      <c r="E32" s="1887"/>
      <c r="F32" s="1887"/>
      <c r="G32" s="1887"/>
      <c r="H32" s="1887"/>
      <c r="I32" s="1887"/>
      <c r="J32" s="1888"/>
      <c r="K32" s="727"/>
      <c r="L32" s="729"/>
      <c r="M32" s="729"/>
      <c r="N32" s="729"/>
      <c r="O32" s="729"/>
      <c r="P32" s="715"/>
      <c r="Q32" s="730"/>
      <c r="R32" s="731"/>
      <c r="S32" s="741"/>
      <c r="T32" s="731"/>
      <c r="U32" s="731"/>
      <c r="V32" s="731"/>
      <c r="W32" s="732"/>
      <c r="X32" s="728"/>
      <c r="AF32" s="720"/>
      <c r="BX32" s="1"/>
      <c r="BY32" s="1"/>
      <c r="BZ32" s="1">
        <v>30</v>
      </c>
    </row>
    <row r="33" spans="1:16155" s="708" customFormat="1" ht="19.5" customHeight="1">
      <c r="A33" s="707"/>
      <c r="B33" s="707"/>
      <c r="C33" s="727"/>
      <c r="D33" s="1887"/>
      <c r="E33" s="1887"/>
      <c r="F33" s="1887"/>
      <c r="G33" s="1887"/>
      <c r="H33" s="1887"/>
      <c r="I33" s="1887"/>
      <c r="J33" s="1888"/>
      <c r="K33" s="716"/>
      <c r="L33" s="716" t="s">
        <v>2668</v>
      </c>
      <c r="M33" s="716"/>
      <c r="N33" s="716"/>
      <c r="O33" s="716"/>
      <c r="P33" s="716"/>
      <c r="Q33" s="716"/>
      <c r="R33" s="1892"/>
      <c r="S33" s="1892"/>
      <c r="T33" s="1892"/>
      <c r="U33" s="1892"/>
      <c r="V33" s="1892"/>
      <c r="W33" s="716" t="s">
        <v>2645</v>
      </c>
      <c r="X33" s="744"/>
      <c r="AB33" s="737"/>
      <c r="AC33" s="707"/>
      <c r="AE33" s="707"/>
      <c r="AF33" s="720"/>
      <c r="AG33" s="707"/>
      <c r="AH33" s="707"/>
      <c r="AI33" s="707"/>
      <c r="AJ33" s="707"/>
      <c r="AK33" s="707"/>
      <c r="AL33" s="707"/>
      <c r="AM33" s="707"/>
      <c r="AN33" s="707"/>
      <c r="AO33" s="707"/>
      <c r="AP33" s="707"/>
      <c r="AQ33" s="707"/>
      <c r="AR33" s="707"/>
      <c r="AS33" s="707"/>
      <c r="AT33" s="707"/>
      <c r="AU33" s="707"/>
      <c r="AV33" s="707"/>
      <c r="AW33" s="707"/>
      <c r="AX33" s="707"/>
      <c r="AY33" s="707"/>
      <c r="AZ33" s="707"/>
      <c r="BA33" s="707"/>
      <c r="BB33" s="707"/>
      <c r="BC33" s="707"/>
      <c r="BD33" s="707"/>
      <c r="BE33" s="707"/>
      <c r="BF33" s="707"/>
      <c r="BG33" s="707"/>
      <c r="BH33" s="707"/>
      <c r="BI33" s="707"/>
      <c r="BJ33" s="707"/>
      <c r="BK33" s="707"/>
      <c r="BL33" s="707"/>
      <c r="BM33" s="707"/>
      <c r="BN33" s="707"/>
      <c r="BO33" s="707"/>
      <c r="BP33" s="707"/>
      <c r="BQ33" s="707"/>
      <c r="BR33" s="707"/>
      <c r="BS33" s="707"/>
      <c r="BT33" s="707"/>
      <c r="BU33" s="707"/>
      <c r="BV33" s="707"/>
      <c r="BW33" s="707"/>
      <c r="BX33" s="1"/>
      <c r="BY33" s="1"/>
      <c r="BZ33" s="1">
        <v>31</v>
      </c>
      <c r="CA33" s="707"/>
      <c r="CB33" s="707"/>
      <c r="CC33" s="707"/>
      <c r="CD33" s="707"/>
      <c r="CE33" s="707"/>
      <c r="CF33" s="707"/>
      <c r="CG33" s="707"/>
      <c r="CH33" s="707"/>
      <c r="CI33" s="707"/>
      <c r="CJ33" s="707"/>
      <c r="CK33" s="707"/>
      <c r="CL33" s="707"/>
      <c r="CM33" s="707"/>
      <c r="CN33" s="707"/>
      <c r="CO33" s="707"/>
      <c r="CP33" s="707"/>
      <c r="CQ33" s="707"/>
      <c r="CR33" s="707"/>
      <c r="CS33" s="707"/>
      <c r="CT33" s="707"/>
      <c r="CU33" s="707"/>
      <c r="CV33" s="707"/>
      <c r="CW33" s="707"/>
      <c r="CX33" s="707"/>
      <c r="CY33" s="707"/>
      <c r="CZ33" s="707"/>
      <c r="DA33" s="707"/>
      <c r="DB33" s="707"/>
      <c r="DC33" s="707"/>
      <c r="DD33" s="707"/>
      <c r="DE33" s="707"/>
      <c r="DF33" s="707"/>
      <c r="DG33" s="707"/>
      <c r="DH33" s="707"/>
      <c r="DI33" s="707"/>
      <c r="DJ33" s="707"/>
      <c r="DK33" s="707"/>
      <c r="DL33" s="707"/>
      <c r="DM33" s="707"/>
      <c r="DN33" s="707"/>
      <c r="DO33" s="707"/>
      <c r="DP33" s="707"/>
      <c r="DQ33" s="707"/>
      <c r="DR33" s="707"/>
      <c r="DS33" s="707"/>
      <c r="DT33" s="707"/>
      <c r="DU33" s="707"/>
      <c r="DV33" s="707"/>
      <c r="DW33" s="707"/>
      <c r="DX33" s="707"/>
      <c r="DY33" s="707"/>
      <c r="DZ33" s="707"/>
      <c r="EA33" s="707"/>
      <c r="EB33" s="707"/>
      <c r="EC33" s="707"/>
      <c r="ED33" s="707"/>
      <c r="EE33" s="707"/>
      <c r="EF33" s="707"/>
      <c r="EG33" s="707"/>
      <c r="EH33" s="707"/>
      <c r="EI33" s="707"/>
      <c r="EJ33" s="707"/>
      <c r="EK33" s="707"/>
      <c r="EL33" s="707"/>
      <c r="EM33" s="707"/>
      <c r="EN33" s="707"/>
      <c r="EO33" s="707"/>
      <c r="EP33" s="707"/>
      <c r="EQ33" s="707"/>
      <c r="ER33" s="707"/>
      <c r="ES33" s="707"/>
      <c r="ET33" s="707"/>
      <c r="EU33" s="707"/>
      <c r="EV33" s="707"/>
      <c r="EW33" s="707"/>
      <c r="EX33" s="707"/>
      <c r="EY33" s="707"/>
      <c r="EZ33" s="707"/>
      <c r="FA33" s="707"/>
      <c r="FB33" s="707"/>
      <c r="FC33" s="707"/>
      <c r="FD33" s="707"/>
      <c r="FE33" s="707"/>
      <c r="FF33" s="707"/>
      <c r="FG33" s="707"/>
      <c r="FH33" s="707"/>
      <c r="FI33" s="707"/>
      <c r="FJ33" s="707"/>
      <c r="FK33" s="707"/>
      <c r="FL33" s="707"/>
      <c r="FM33" s="707"/>
      <c r="FN33" s="707"/>
      <c r="FO33" s="707"/>
      <c r="FP33" s="707"/>
      <c r="FQ33" s="707"/>
      <c r="FR33" s="707"/>
      <c r="FS33" s="707"/>
      <c r="FT33" s="707"/>
      <c r="FU33" s="707"/>
      <c r="FV33" s="707"/>
      <c r="FW33" s="707"/>
      <c r="FX33" s="707"/>
      <c r="FY33" s="707"/>
      <c r="FZ33" s="707"/>
      <c r="GA33" s="707"/>
      <c r="GB33" s="707"/>
      <c r="GC33" s="707"/>
      <c r="GD33" s="707"/>
      <c r="GE33" s="707"/>
      <c r="GF33" s="707"/>
      <c r="GG33" s="707"/>
      <c r="GH33" s="707"/>
      <c r="GI33" s="707"/>
      <c r="GJ33" s="707"/>
      <c r="GK33" s="707"/>
      <c r="GL33" s="707"/>
      <c r="GM33" s="707"/>
      <c r="GN33" s="707"/>
      <c r="GO33" s="707"/>
      <c r="GP33" s="707"/>
      <c r="GQ33" s="707"/>
      <c r="GR33" s="707"/>
      <c r="GS33" s="707"/>
      <c r="GT33" s="707"/>
      <c r="GU33" s="707"/>
      <c r="GV33" s="707"/>
      <c r="GW33" s="707"/>
      <c r="GX33" s="707"/>
      <c r="GY33" s="707"/>
      <c r="GZ33" s="707"/>
      <c r="HA33" s="707"/>
      <c r="HB33" s="707"/>
      <c r="HC33" s="707"/>
      <c r="HD33" s="707"/>
      <c r="HE33" s="707"/>
      <c r="HF33" s="707"/>
      <c r="HG33" s="707"/>
      <c r="HH33" s="707"/>
      <c r="HI33" s="707"/>
      <c r="HJ33" s="707"/>
      <c r="HK33" s="707"/>
      <c r="HL33" s="707"/>
      <c r="HM33" s="707"/>
      <c r="HN33" s="707"/>
      <c r="HO33" s="707"/>
      <c r="HP33" s="707"/>
      <c r="HQ33" s="707"/>
      <c r="HR33" s="707"/>
      <c r="HS33" s="707"/>
      <c r="HT33" s="707"/>
      <c r="HU33" s="707"/>
      <c r="HV33" s="707"/>
      <c r="HW33" s="707"/>
      <c r="HX33" s="707"/>
      <c r="HY33" s="707"/>
      <c r="HZ33" s="707"/>
      <c r="IA33" s="707"/>
      <c r="IB33" s="707"/>
      <c r="IC33" s="707"/>
      <c r="ID33" s="707"/>
      <c r="IE33" s="707"/>
      <c r="IF33" s="707"/>
      <c r="IG33" s="707"/>
      <c r="IH33" s="707"/>
      <c r="II33" s="707"/>
      <c r="IJ33" s="707"/>
      <c r="IK33" s="707"/>
      <c r="IL33" s="707"/>
      <c r="IM33" s="707"/>
      <c r="IN33" s="707"/>
      <c r="IO33" s="707"/>
      <c r="IP33" s="707"/>
      <c r="IQ33" s="707"/>
      <c r="IR33" s="707"/>
      <c r="IS33" s="707"/>
      <c r="IT33" s="707"/>
      <c r="IU33" s="707"/>
      <c r="IV33" s="707"/>
      <c r="IW33" s="707"/>
      <c r="IX33" s="707"/>
      <c r="IY33" s="707"/>
      <c r="IZ33" s="707"/>
      <c r="JA33" s="707"/>
      <c r="JB33" s="707"/>
      <c r="JC33" s="707"/>
      <c r="JD33" s="707"/>
      <c r="JE33" s="707"/>
      <c r="JF33" s="707"/>
      <c r="JG33" s="707"/>
      <c r="JH33" s="707"/>
      <c r="JI33" s="707"/>
      <c r="JJ33" s="707"/>
      <c r="JK33" s="707"/>
      <c r="JL33" s="707"/>
      <c r="JM33" s="707"/>
      <c r="JN33" s="707"/>
      <c r="JO33" s="707"/>
      <c r="JP33" s="707"/>
      <c r="JQ33" s="707"/>
      <c r="JR33" s="707"/>
      <c r="JS33" s="707"/>
      <c r="JT33" s="707"/>
      <c r="JU33" s="707"/>
      <c r="JV33" s="707"/>
      <c r="JW33" s="707"/>
      <c r="JX33" s="707"/>
      <c r="JY33" s="707"/>
      <c r="JZ33" s="707"/>
      <c r="KA33" s="707"/>
      <c r="KB33" s="707"/>
      <c r="KC33" s="707"/>
      <c r="KD33" s="707"/>
      <c r="KE33" s="707"/>
      <c r="KF33" s="707"/>
      <c r="KG33" s="707"/>
      <c r="KH33" s="707"/>
      <c r="KI33" s="707"/>
      <c r="KJ33" s="707"/>
      <c r="KK33" s="707"/>
      <c r="KL33" s="707"/>
      <c r="KM33" s="707"/>
      <c r="KN33" s="707"/>
      <c r="KO33" s="707"/>
      <c r="KP33" s="707"/>
      <c r="KQ33" s="707"/>
      <c r="KR33" s="707"/>
      <c r="KS33" s="707"/>
      <c r="KT33" s="707"/>
      <c r="KU33" s="707"/>
      <c r="KV33" s="707"/>
      <c r="KW33" s="707"/>
      <c r="KX33" s="707"/>
      <c r="KY33" s="707"/>
      <c r="KZ33" s="707"/>
      <c r="LA33" s="707"/>
      <c r="LB33" s="707"/>
      <c r="LC33" s="707"/>
      <c r="LD33" s="707"/>
      <c r="LE33" s="707"/>
      <c r="LF33" s="707"/>
      <c r="LG33" s="707"/>
      <c r="LH33" s="707"/>
      <c r="LI33" s="707"/>
      <c r="LJ33" s="707"/>
      <c r="LK33" s="707"/>
      <c r="LL33" s="707"/>
      <c r="LM33" s="707"/>
      <c r="LN33" s="707"/>
      <c r="LO33" s="707"/>
      <c r="LP33" s="707"/>
      <c r="LQ33" s="707"/>
      <c r="LR33" s="707"/>
      <c r="LS33" s="707"/>
      <c r="LT33" s="707"/>
      <c r="LU33" s="707"/>
      <c r="LV33" s="707"/>
      <c r="LW33" s="707"/>
      <c r="LX33" s="707"/>
      <c r="LY33" s="707"/>
      <c r="LZ33" s="707"/>
      <c r="MA33" s="707"/>
      <c r="MB33" s="707"/>
      <c r="MC33" s="707"/>
      <c r="MD33" s="707"/>
      <c r="ME33" s="707"/>
      <c r="MF33" s="707"/>
      <c r="MG33" s="707"/>
      <c r="MH33" s="707"/>
      <c r="MI33" s="707"/>
      <c r="MJ33" s="707"/>
      <c r="MK33" s="707"/>
      <c r="ML33" s="707"/>
      <c r="MM33" s="707"/>
      <c r="MN33" s="707"/>
      <c r="MO33" s="707"/>
      <c r="MP33" s="707"/>
      <c r="MQ33" s="707"/>
      <c r="MR33" s="707"/>
      <c r="MS33" s="707"/>
      <c r="MT33" s="707"/>
      <c r="MU33" s="707"/>
      <c r="MV33" s="707"/>
      <c r="MW33" s="707"/>
      <c r="MX33" s="707"/>
      <c r="MY33" s="707"/>
      <c r="MZ33" s="707"/>
      <c r="NA33" s="707"/>
      <c r="NB33" s="707"/>
      <c r="NC33" s="707"/>
      <c r="ND33" s="707"/>
      <c r="NE33" s="707"/>
      <c r="NF33" s="707"/>
      <c r="NG33" s="707"/>
      <c r="NH33" s="707"/>
      <c r="NI33" s="707"/>
      <c r="NJ33" s="707"/>
      <c r="NK33" s="707"/>
      <c r="NL33" s="707"/>
      <c r="NM33" s="707"/>
      <c r="NN33" s="707"/>
      <c r="NO33" s="707"/>
      <c r="NP33" s="707"/>
      <c r="NQ33" s="707"/>
      <c r="NR33" s="707"/>
      <c r="NS33" s="707"/>
      <c r="NT33" s="707"/>
      <c r="NU33" s="707"/>
      <c r="NV33" s="707"/>
      <c r="NW33" s="707"/>
      <c r="NX33" s="707"/>
      <c r="NY33" s="707"/>
      <c r="NZ33" s="707"/>
      <c r="OA33" s="707"/>
      <c r="OB33" s="707"/>
      <c r="OC33" s="707"/>
      <c r="OD33" s="707"/>
      <c r="OE33" s="707"/>
      <c r="OF33" s="707"/>
      <c r="OG33" s="707"/>
      <c r="OH33" s="707"/>
      <c r="OI33" s="707"/>
      <c r="OJ33" s="707"/>
      <c r="OK33" s="707"/>
      <c r="OL33" s="707"/>
      <c r="OM33" s="707"/>
      <c r="ON33" s="707"/>
      <c r="OO33" s="707"/>
      <c r="OP33" s="707"/>
      <c r="OQ33" s="707"/>
      <c r="OR33" s="707"/>
      <c r="OS33" s="707"/>
      <c r="OT33" s="707"/>
      <c r="OU33" s="707"/>
      <c r="OV33" s="707"/>
      <c r="OW33" s="707"/>
      <c r="OX33" s="707"/>
      <c r="OY33" s="707"/>
      <c r="OZ33" s="707"/>
      <c r="PA33" s="707"/>
      <c r="PB33" s="707"/>
      <c r="PC33" s="707"/>
      <c r="PD33" s="707"/>
      <c r="PE33" s="707"/>
      <c r="PF33" s="707"/>
      <c r="PG33" s="707"/>
      <c r="PH33" s="707"/>
      <c r="PI33" s="707"/>
      <c r="PJ33" s="707"/>
      <c r="PK33" s="707"/>
      <c r="PL33" s="707"/>
      <c r="PM33" s="707"/>
      <c r="PN33" s="707"/>
      <c r="PO33" s="707"/>
      <c r="PP33" s="707"/>
      <c r="PQ33" s="707"/>
      <c r="PR33" s="707"/>
      <c r="PS33" s="707"/>
      <c r="PT33" s="707"/>
      <c r="PU33" s="707"/>
      <c r="PV33" s="707"/>
      <c r="PW33" s="707"/>
      <c r="PX33" s="707"/>
      <c r="PY33" s="707"/>
      <c r="PZ33" s="707"/>
      <c r="QA33" s="707"/>
      <c r="QB33" s="707"/>
      <c r="QC33" s="707"/>
      <c r="QD33" s="707"/>
      <c r="QE33" s="707"/>
      <c r="QF33" s="707"/>
      <c r="QG33" s="707"/>
      <c r="QH33" s="707"/>
      <c r="QI33" s="707"/>
      <c r="QJ33" s="707"/>
      <c r="QK33" s="707"/>
      <c r="QL33" s="707"/>
      <c r="QM33" s="707"/>
      <c r="QN33" s="707"/>
      <c r="QO33" s="707"/>
      <c r="QP33" s="707"/>
      <c r="QQ33" s="707"/>
      <c r="QR33" s="707"/>
      <c r="QS33" s="707"/>
      <c r="QT33" s="707"/>
      <c r="QU33" s="707"/>
      <c r="QV33" s="707"/>
      <c r="QW33" s="707"/>
      <c r="QX33" s="707"/>
      <c r="QY33" s="707"/>
      <c r="QZ33" s="707"/>
      <c r="RA33" s="707"/>
      <c r="RB33" s="707"/>
      <c r="RC33" s="707"/>
      <c r="RD33" s="707"/>
      <c r="RE33" s="707"/>
      <c r="RF33" s="707"/>
      <c r="RG33" s="707"/>
      <c r="RH33" s="707"/>
      <c r="RI33" s="707"/>
      <c r="RJ33" s="707"/>
      <c r="RK33" s="707"/>
      <c r="RL33" s="707"/>
      <c r="RM33" s="707"/>
      <c r="RN33" s="707"/>
      <c r="RO33" s="707"/>
      <c r="RP33" s="707"/>
      <c r="RQ33" s="707"/>
      <c r="RR33" s="707"/>
      <c r="RS33" s="707"/>
      <c r="RT33" s="707"/>
      <c r="RU33" s="707"/>
      <c r="RV33" s="707"/>
      <c r="RW33" s="707"/>
      <c r="RX33" s="707"/>
      <c r="RY33" s="707"/>
      <c r="RZ33" s="707"/>
      <c r="SA33" s="707"/>
      <c r="SB33" s="707"/>
      <c r="SC33" s="707"/>
      <c r="SD33" s="707"/>
      <c r="SE33" s="707"/>
      <c r="SF33" s="707"/>
      <c r="SG33" s="707"/>
      <c r="SH33" s="707"/>
      <c r="SI33" s="707"/>
      <c r="SJ33" s="707"/>
      <c r="SK33" s="707"/>
      <c r="SL33" s="707"/>
      <c r="SM33" s="707"/>
      <c r="SN33" s="707"/>
      <c r="SO33" s="707"/>
      <c r="SP33" s="707"/>
      <c r="SQ33" s="707"/>
      <c r="SR33" s="707"/>
      <c r="SS33" s="707"/>
      <c r="ST33" s="707"/>
      <c r="SU33" s="707"/>
      <c r="SV33" s="707"/>
      <c r="SW33" s="707"/>
      <c r="SX33" s="707"/>
      <c r="SY33" s="707"/>
      <c r="SZ33" s="707"/>
      <c r="TA33" s="707"/>
      <c r="TB33" s="707"/>
      <c r="TC33" s="707"/>
      <c r="TD33" s="707"/>
      <c r="TE33" s="707"/>
      <c r="TF33" s="707"/>
      <c r="TG33" s="707"/>
      <c r="TH33" s="707"/>
      <c r="TI33" s="707"/>
      <c r="TJ33" s="707"/>
      <c r="TK33" s="707"/>
      <c r="TL33" s="707"/>
      <c r="TM33" s="707"/>
      <c r="TN33" s="707"/>
      <c r="TO33" s="707"/>
      <c r="TP33" s="707"/>
      <c r="TQ33" s="707"/>
      <c r="TR33" s="707"/>
      <c r="TS33" s="707"/>
      <c r="TT33" s="707"/>
      <c r="TU33" s="707"/>
      <c r="TV33" s="707"/>
      <c r="TW33" s="707"/>
      <c r="TX33" s="707"/>
      <c r="TY33" s="707"/>
      <c r="TZ33" s="707"/>
      <c r="UA33" s="707"/>
      <c r="UB33" s="707"/>
      <c r="UC33" s="707"/>
      <c r="UD33" s="707"/>
      <c r="UE33" s="707"/>
      <c r="UF33" s="707"/>
      <c r="UG33" s="707"/>
      <c r="UH33" s="707"/>
      <c r="UI33" s="707"/>
      <c r="UJ33" s="707"/>
      <c r="UK33" s="707"/>
      <c r="UL33" s="707"/>
      <c r="UM33" s="707"/>
      <c r="UN33" s="707"/>
      <c r="UO33" s="707"/>
      <c r="UP33" s="707"/>
      <c r="UQ33" s="707"/>
      <c r="UR33" s="707"/>
      <c r="US33" s="707"/>
      <c r="UT33" s="707"/>
      <c r="UU33" s="707"/>
      <c r="UV33" s="707"/>
      <c r="UW33" s="707"/>
      <c r="UX33" s="707"/>
      <c r="UY33" s="707"/>
      <c r="UZ33" s="707"/>
      <c r="VA33" s="707"/>
      <c r="VB33" s="707"/>
      <c r="VC33" s="707"/>
      <c r="VD33" s="707"/>
      <c r="VE33" s="707"/>
      <c r="VF33" s="707"/>
      <c r="VG33" s="707"/>
      <c r="VH33" s="707"/>
      <c r="VI33" s="707"/>
      <c r="VJ33" s="707"/>
      <c r="VK33" s="707"/>
      <c r="VL33" s="707"/>
      <c r="VM33" s="707"/>
      <c r="VN33" s="707"/>
      <c r="VO33" s="707"/>
      <c r="VP33" s="707"/>
      <c r="VQ33" s="707"/>
      <c r="VR33" s="707"/>
      <c r="VS33" s="707"/>
      <c r="VT33" s="707"/>
      <c r="VU33" s="707"/>
      <c r="VV33" s="707"/>
      <c r="VW33" s="707"/>
      <c r="VX33" s="707"/>
      <c r="VY33" s="707"/>
      <c r="VZ33" s="707"/>
      <c r="WA33" s="707"/>
      <c r="WB33" s="707"/>
      <c r="WC33" s="707"/>
      <c r="WD33" s="707"/>
      <c r="WE33" s="707"/>
      <c r="WF33" s="707"/>
      <c r="WG33" s="707"/>
      <c r="WH33" s="707"/>
      <c r="WI33" s="707"/>
      <c r="WJ33" s="707"/>
      <c r="WK33" s="707"/>
      <c r="WL33" s="707"/>
      <c r="WM33" s="707"/>
      <c r="WN33" s="707"/>
      <c r="WO33" s="707"/>
      <c r="WP33" s="707"/>
      <c r="WQ33" s="707"/>
      <c r="WR33" s="707"/>
      <c r="WS33" s="707"/>
      <c r="WT33" s="707"/>
      <c r="WU33" s="707"/>
      <c r="WV33" s="707"/>
      <c r="WW33" s="707"/>
      <c r="WX33" s="707"/>
      <c r="WY33" s="707"/>
      <c r="WZ33" s="707"/>
      <c r="XA33" s="707"/>
      <c r="XB33" s="707"/>
      <c r="XC33" s="707"/>
      <c r="XD33" s="707"/>
      <c r="XE33" s="707"/>
      <c r="XF33" s="707"/>
      <c r="XG33" s="707"/>
      <c r="XH33" s="707"/>
      <c r="XI33" s="707"/>
      <c r="XJ33" s="707"/>
      <c r="XK33" s="707"/>
      <c r="XL33" s="707"/>
      <c r="XM33" s="707"/>
      <c r="XN33" s="707"/>
      <c r="XO33" s="707"/>
      <c r="XP33" s="707"/>
      <c r="XQ33" s="707"/>
      <c r="XR33" s="707"/>
      <c r="XS33" s="707"/>
      <c r="XT33" s="707"/>
      <c r="XU33" s="707"/>
      <c r="XV33" s="707"/>
      <c r="XW33" s="707"/>
      <c r="XX33" s="707"/>
      <c r="XY33" s="707"/>
      <c r="XZ33" s="707"/>
      <c r="YA33" s="707"/>
      <c r="YB33" s="707"/>
      <c r="YC33" s="707"/>
      <c r="YD33" s="707"/>
      <c r="YE33" s="707"/>
      <c r="YF33" s="707"/>
      <c r="YG33" s="707"/>
      <c r="YH33" s="707"/>
      <c r="YI33" s="707"/>
      <c r="YJ33" s="707"/>
      <c r="YK33" s="707"/>
      <c r="YL33" s="707"/>
      <c r="YM33" s="707"/>
      <c r="YN33" s="707"/>
      <c r="YO33" s="707"/>
      <c r="YP33" s="707"/>
      <c r="YQ33" s="707"/>
      <c r="YR33" s="707"/>
      <c r="YS33" s="707"/>
      <c r="YT33" s="707"/>
      <c r="YU33" s="707"/>
      <c r="YV33" s="707"/>
      <c r="YW33" s="707"/>
      <c r="YX33" s="707"/>
      <c r="YY33" s="707"/>
      <c r="YZ33" s="707"/>
      <c r="ZA33" s="707"/>
      <c r="ZB33" s="707"/>
      <c r="ZC33" s="707"/>
      <c r="ZD33" s="707"/>
      <c r="ZE33" s="707"/>
      <c r="ZF33" s="707"/>
      <c r="ZG33" s="707"/>
      <c r="ZH33" s="707"/>
      <c r="ZI33" s="707"/>
      <c r="ZJ33" s="707"/>
      <c r="ZK33" s="707"/>
      <c r="ZL33" s="707"/>
      <c r="ZM33" s="707"/>
      <c r="ZN33" s="707"/>
      <c r="ZO33" s="707"/>
      <c r="ZP33" s="707"/>
      <c r="ZQ33" s="707"/>
      <c r="ZR33" s="707"/>
      <c r="ZS33" s="707"/>
      <c r="ZT33" s="707"/>
      <c r="ZU33" s="707"/>
      <c r="ZV33" s="707"/>
      <c r="ZW33" s="707"/>
      <c r="ZX33" s="707"/>
      <c r="ZY33" s="707"/>
      <c r="ZZ33" s="707"/>
      <c r="AAA33" s="707"/>
      <c r="AAB33" s="707"/>
      <c r="AAC33" s="707"/>
      <c r="AAD33" s="707"/>
      <c r="AAE33" s="707"/>
      <c r="AAF33" s="707"/>
      <c r="AAG33" s="707"/>
      <c r="AAH33" s="707"/>
      <c r="AAI33" s="707"/>
      <c r="AAJ33" s="707"/>
      <c r="AAK33" s="707"/>
      <c r="AAL33" s="707"/>
      <c r="AAM33" s="707"/>
      <c r="AAN33" s="707"/>
      <c r="AAO33" s="707"/>
      <c r="AAP33" s="707"/>
      <c r="AAQ33" s="707"/>
      <c r="AAR33" s="707"/>
      <c r="AAS33" s="707"/>
      <c r="AAT33" s="707"/>
      <c r="AAU33" s="707"/>
      <c r="AAV33" s="707"/>
      <c r="AAW33" s="707"/>
      <c r="AAX33" s="707"/>
      <c r="AAY33" s="707"/>
      <c r="AAZ33" s="707"/>
      <c r="ABA33" s="707"/>
      <c r="ABB33" s="707"/>
      <c r="ABC33" s="707"/>
      <c r="ABD33" s="707"/>
      <c r="ABE33" s="707"/>
      <c r="ABF33" s="707"/>
      <c r="ABG33" s="707"/>
      <c r="ABH33" s="707"/>
      <c r="ABI33" s="707"/>
      <c r="ABJ33" s="707"/>
      <c r="ABK33" s="707"/>
      <c r="ABL33" s="707"/>
      <c r="ABM33" s="707"/>
      <c r="ABN33" s="707"/>
      <c r="ABO33" s="707"/>
      <c r="ABP33" s="707"/>
      <c r="ABQ33" s="707"/>
      <c r="ABR33" s="707"/>
      <c r="ABS33" s="707"/>
      <c r="ABT33" s="707"/>
      <c r="ABU33" s="707"/>
      <c r="ABV33" s="707"/>
      <c r="ABW33" s="707"/>
      <c r="ABX33" s="707"/>
      <c r="ABY33" s="707"/>
      <c r="ABZ33" s="707"/>
      <c r="ACA33" s="707"/>
      <c r="ACB33" s="707"/>
      <c r="ACC33" s="707"/>
      <c r="ACD33" s="707"/>
      <c r="ACE33" s="707"/>
      <c r="ACF33" s="707"/>
      <c r="ACG33" s="707"/>
      <c r="ACH33" s="707"/>
      <c r="ACI33" s="707"/>
      <c r="ACJ33" s="707"/>
      <c r="ACK33" s="707"/>
      <c r="ACL33" s="707"/>
      <c r="ACM33" s="707"/>
      <c r="ACN33" s="707"/>
      <c r="ACO33" s="707"/>
      <c r="ACP33" s="707"/>
      <c r="ACQ33" s="707"/>
      <c r="ACR33" s="707"/>
      <c r="ACS33" s="707"/>
      <c r="ACT33" s="707"/>
      <c r="ACU33" s="707"/>
      <c r="ACV33" s="707"/>
      <c r="ACW33" s="707"/>
      <c r="ACX33" s="707"/>
      <c r="ACY33" s="707"/>
      <c r="ACZ33" s="707"/>
      <c r="ADA33" s="707"/>
      <c r="ADB33" s="707"/>
      <c r="ADC33" s="707"/>
      <c r="ADD33" s="707"/>
      <c r="ADE33" s="707"/>
      <c r="ADF33" s="707"/>
      <c r="ADG33" s="707"/>
      <c r="ADH33" s="707"/>
      <c r="ADI33" s="707"/>
      <c r="ADJ33" s="707"/>
      <c r="ADK33" s="707"/>
      <c r="ADL33" s="707"/>
      <c r="ADM33" s="707"/>
      <c r="ADN33" s="707"/>
      <c r="ADO33" s="707"/>
      <c r="ADP33" s="707"/>
      <c r="ADQ33" s="707"/>
      <c r="ADR33" s="707"/>
      <c r="ADS33" s="707"/>
      <c r="ADT33" s="707"/>
      <c r="ADU33" s="707"/>
      <c r="ADV33" s="707"/>
      <c r="ADW33" s="707"/>
      <c r="ADX33" s="707"/>
      <c r="ADY33" s="707"/>
      <c r="ADZ33" s="707"/>
      <c r="AEA33" s="707"/>
      <c r="AEB33" s="707"/>
      <c r="AEC33" s="707"/>
      <c r="AED33" s="707"/>
      <c r="AEE33" s="707"/>
      <c r="AEF33" s="707"/>
      <c r="AEG33" s="707"/>
      <c r="AEH33" s="707"/>
      <c r="AEI33" s="707"/>
      <c r="AEJ33" s="707"/>
      <c r="AEK33" s="707"/>
      <c r="AEL33" s="707"/>
      <c r="AEM33" s="707"/>
      <c r="AEN33" s="707"/>
      <c r="AEO33" s="707"/>
      <c r="AEP33" s="707"/>
      <c r="AEQ33" s="707"/>
      <c r="AER33" s="707"/>
      <c r="AES33" s="707"/>
      <c r="AET33" s="707"/>
      <c r="AEU33" s="707"/>
      <c r="AEV33" s="707"/>
      <c r="AEW33" s="707"/>
      <c r="AEX33" s="707"/>
      <c r="AEY33" s="707"/>
      <c r="AEZ33" s="707"/>
      <c r="AFA33" s="707"/>
      <c r="AFB33" s="707"/>
      <c r="AFC33" s="707"/>
      <c r="AFD33" s="707"/>
      <c r="AFE33" s="707"/>
      <c r="AFF33" s="707"/>
      <c r="AFG33" s="707"/>
      <c r="AFH33" s="707"/>
      <c r="AFI33" s="707"/>
      <c r="AFJ33" s="707"/>
      <c r="AFK33" s="707"/>
      <c r="AFL33" s="707"/>
      <c r="AFM33" s="707"/>
      <c r="AFN33" s="707"/>
      <c r="AFO33" s="707"/>
      <c r="AFP33" s="707"/>
      <c r="AFQ33" s="707"/>
      <c r="AFR33" s="707"/>
      <c r="AFS33" s="707"/>
      <c r="AFT33" s="707"/>
      <c r="AFU33" s="707"/>
      <c r="AFV33" s="707"/>
      <c r="AFW33" s="707"/>
      <c r="AFX33" s="707"/>
      <c r="AFY33" s="707"/>
      <c r="AFZ33" s="707"/>
      <c r="AGA33" s="707"/>
      <c r="AGB33" s="707"/>
      <c r="AGC33" s="707"/>
      <c r="AGD33" s="707"/>
      <c r="AGE33" s="707"/>
      <c r="AGF33" s="707"/>
      <c r="AGG33" s="707"/>
      <c r="AGH33" s="707"/>
      <c r="AGI33" s="707"/>
      <c r="AGJ33" s="707"/>
      <c r="AGK33" s="707"/>
      <c r="AGL33" s="707"/>
      <c r="AGM33" s="707"/>
      <c r="AGN33" s="707"/>
      <c r="AGO33" s="707"/>
      <c r="AGP33" s="707"/>
      <c r="AGQ33" s="707"/>
      <c r="AGR33" s="707"/>
      <c r="AGS33" s="707"/>
      <c r="AGT33" s="707"/>
      <c r="AGU33" s="707"/>
      <c r="AGV33" s="707"/>
      <c r="AGW33" s="707"/>
      <c r="AGX33" s="707"/>
      <c r="AGY33" s="707"/>
      <c r="AGZ33" s="707"/>
      <c r="AHA33" s="707"/>
      <c r="AHB33" s="707"/>
      <c r="AHC33" s="707"/>
      <c r="AHD33" s="707"/>
      <c r="AHE33" s="707"/>
      <c r="AHF33" s="707"/>
      <c r="AHG33" s="707"/>
      <c r="AHH33" s="707"/>
      <c r="AHI33" s="707"/>
      <c r="AHJ33" s="707"/>
      <c r="AHK33" s="707"/>
      <c r="AHL33" s="707"/>
      <c r="AHM33" s="707"/>
      <c r="AHN33" s="707"/>
      <c r="AHO33" s="707"/>
      <c r="AHP33" s="707"/>
      <c r="AHQ33" s="707"/>
      <c r="AHR33" s="707"/>
      <c r="AHS33" s="707"/>
      <c r="AHT33" s="707"/>
      <c r="AHU33" s="707"/>
      <c r="AHV33" s="707"/>
      <c r="AHW33" s="707"/>
      <c r="AHX33" s="707"/>
      <c r="AHY33" s="707"/>
      <c r="AHZ33" s="707"/>
      <c r="AIA33" s="707"/>
      <c r="AIB33" s="707"/>
      <c r="AIC33" s="707"/>
      <c r="AID33" s="707"/>
      <c r="AIE33" s="707"/>
      <c r="AIF33" s="707"/>
      <c r="AIG33" s="707"/>
      <c r="AIH33" s="707"/>
      <c r="AII33" s="707"/>
      <c r="AIJ33" s="707"/>
      <c r="AIK33" s="707"/>
      <c r="AIL33" s="707"/>
      <c r="AIM33" s="707"/>
      <c r="AIN33" s="707"/>
      <c r="AIO33" s="707"/>
      <c r="AIP33" s="707"/>
      <c r="AIQ33" s="707"/>
      <c r="AIR33" s="707"/>
      <c r="AIS33" s="707"/>
      <c r="AIT33" s="707"/>
      <c r="AIU33" s="707"/>
      <c r="AIV33" s="707"/>
      <c r="AIW33" s="707"/>
      <c r="AIX33" s="707"/>
      <c r="AIY33" s="707"/>
      <c r="AIZ33" s="707"/>
      <c r="AJA33" s="707"/>
      <c r="AJB33" s="707"/>
      <c r="AJC33" s="707"/>
      <c r="AJD33" s="707"/>
      <c r="AJE33" s="707"/>
      <c r="AJF33" s="707"/>
      <c r="AJG33" s="707"/>
      <c r="AJH33" s="707"/>
      <c r="AJI33" s="707"/>
      <c r="AJJ33" s="707"/>
      <c r="AJK33" s="707"/>
      <c r="AJL33" s="707"/>
      <c r="AJM33" s="707"/>
      <c r="AJN33" s="707"/>
      <c r="AJO33" s="707"/>
      <c r="AJP33" s="707"/>
      <c r="AJQ33" s="707"/>
      <c r="AJR33" s="707"/>
      <c r="AJS33" s="707"/>
      <c r="AJT33" s="707"/>
      <c r="AJU33" s="707"/>
      <c r="AJV33" s="707"/>
      <c r="AJW33" s="707"/>
      <c r="AJX33" s="707"/>
      <c r="AJY33" s="707"/>
      <c r="AJZ33" s="707"/>
      <c r="AKA33" s="707"/>
      <c r="AKB33" s="707"/>
      <c r="AKC33" s="707"/>
      <c r="AKD33" s="707"/>
      <c r="AKE33" s="707"/>
      <c r="AKF33" s="707"/>
      <c r="AKG33" s="707"/>
      <c r="AKH33" s="707"/>
      <c r="AKI33" s="707"/>
      <c r="AKJ33" s="707"/>
      <c r="AKK33" s="707"/>
      <c r="AKL33" s="707"/>
      <c r="AKM33" s="707"/>
      <c r="AKN33" s="707"/>
      <c r="AKO33" s="707"/>
      <c r="AKP33" s="707"/>
      <c r="AKQ33" s="707"/>
      <c r="AKR33" s="707"/>
      <c r="AKS33" s="707"/>
      <c r="AKT33" s="707"/>
      <c r="AKU33" s="707"/>
      <c r="AKV33" s="707"/>
      <c r="AKW33" s="707"/>
      <c r="AKX33" s="707"/>
      <c r="AKY33" s="707"/>
      <c r="AKZ33" s="707"/>
      <c r="ALA33" s="707"/>
      <c r="ALB33" s="707"/>
      <c r="ALC33" s="707"/>
      <c r="ALD33" s="707"/>
      <c r="ALE33" s="707"/>
      <c r="ALF33" s="707"/>
      <c r="ALG33" s="707"/>
      <c r="ALH33" s="707"/>
      <c r="ALI33" s="707"/>
      <c r="ALJ33" s="707"/>
      <c r="ALK33" s="707"/>
      <c r="ALL33" s="707"/>
      <c r="ALM33" s="707"/>
      <c r="ALN33" s="707"/>
      <c r="ALO33" s="707"/>
      <c r="ALP33" s="707"/>
      <c r="ALQ33" s="707"/>
      <c r="ALR33" s="707"/>
      <c r="ALS33" s="707"/>
      <c r="ALT33" s="707"/>
      <c r="ALU33" s="707"/>
      <c r="ALV33" s="707"/>
      <c r="ALW33" s="707"/>
      <c r="ALX33" s="707"/>
      <c r="ALY33" s="707"/>
      <c r="ALZ33" s="707"/>
      <c r="AMA33" s="707"/>
      <c r="AMB33" s="707"/>
      <c r="AMC33" s="707"/>
      <c r="AMD33" s="707"/>
      <c r="AME33" s="707"/>
      <c r="AMF33" s="707"/>
      <c r="AMG33" s="707"/>
      <c r="AMH33" s="707"/>
      <c r="AMI33" s="707"/>
      <c r="AMJ33" s="707"/>
      <c r="AMK33" s="707"/>
      <c r="AML33" s="707"/>
      <c r="AMM33" s="707"/>
      <c r="AMN33" s="707"/>
      <c r="AMO33" s="707"/>
      <c r="AMP33" s="707"/>
      <c r="AMQ33" s="707"/>
      <c r="AMR33" s="707"/>
      <c r="AMS33" s="707"/>
      <c r="AMT33" s="707"/>
      <c r="AMU33" s="707"/>
      <c r="AMV33" s="707"/>
      <c r="AMW33" s="707"/>
      <c r="AMX33" s="707"/>
      <c r="AMY33" s="707"/>
      <c r="AMZ33" s="707"/>
      <c r="ANA33" s="707"/>
      <c r="ANB33" s="707"/>
      <c r="ANC33" s="707"/>
      <c r="AND33" s="707"/>
      <c r="ANE33" s="707"/>
      <c r="ANF33" s="707"/>
      <c r="ANG33" s="707"/>
      <c r="ANH33" s="707"/>
      <c r="ANI33" s="707"/>
      <c r="ANJ33" s="707"/>
      <c r="ANK33" s="707"/>
      <c r="ANL33" s="707"/>
      <c r="ANM33" s="707"/>
      <c r="ANN33" s="707"/>
      <c r="ANO33" s="707"/>
      <c r="ANP33" s="707"/>
      <c r="ANQ33" s="707"/>
      <c r="ANR33" s="707"/>
      <c r="ANS33" s="707"/>
      <c r="ANT33" s="707"/>
      <c r="ANU33" s="707"/>
      <c r="ANV33" s="707"/>
      <c r="ANW33" s="707"/>
      <c r="ANX33" s="707"/>
      <c r="ANY33" s="707"/>
      <c r="ANZ33" s="707"/>
      <c r="AOA33" s="707"/>
      <c r="AOB33" s="707"/>
      <c r="AOC33" s="707"/>
      <c r="AOD33" s="707"/>
      <c r="AOE33" s="707"/>
      <c r="AOF33" s="707"/>
      <c r="AOG33" s="707"/>
      <c r="AOH33" s="707"/>
      <c r="AOI33" s="707"/>
      <c r="AOJ33" s="707"/>
      <c r="AOK33" s="707"/>
      <c r="AOL33" s="707"/>
      <c r="AOM33" s="707"/>
      <c r="AON33" s="707"/>
      <c r="AOO33" s="707"/>
      <c r="AOP33" s="707"/>
      <c r="AOQ33" s="707"/>
      <c r="AOR33" s="707"/>
      <c r="AOS33" s="707"/>
      <c r="AOT33" s="707"/>
      <c r="AOU33" s="707"/>
      <c r="AOV33" s="707"/>
      <c r="AOW33" s="707"/>
      <c r="AOX33" s="707"/>
      <c r="AOY33" s="707"/>
      <c r="AOZ33" s="707"/>
      <c r="APA33" s="707"/>
      <c r="APB33" s="707"/>
      <c r="APC33" s="707"/>
      <c r="APD33" s="707"/>
      <c r="APE33" s="707"/>
      <c r="APF33" s="707"/>
      <c r="APG33" s="707"/>
      <c r="APH33" s="707"/>
      <c r="API33" s="707"/>
      <c r="APJ33" s="707"/>
      <c r="APK33" s="707"/>
      <c r="APL33" s="707"/>
      <c r="APM33" s="707"/>
      <c r="APN33" s="707"/>
      <c r="APO33" s="707"/>
      <c r="APP33" s="707"/>
      <c r="APQ33" s="707"/>
      <c r="APR33" s="707"/>
      <c r="APS33" s="707"/>
      <c r="APT33" s="707"/>
      <c r="APU33" s="707"/>
      <c r="APV33" s="707"/>
      <c r="APW33" s="707"/>
      <c r="APX33" s="707"/>
      <c r="APY33" s="707"/>
      <c r="APZ33" s="707"/>
      <c r="AQA33" s="707"/>
      <c r="AQB33" s="707"/>
      <c r="AQC33" s="707"/>
      <c r="AQD33" s="707"/>
      <c r="AQE33" s="707"/>
      <c r="AQF33" s="707"/>
      <c r="AQG33" s="707"/>
      <c r="AQH33" s="707"/>
      <c r="AQI33" s="707"/>
      <c r="AQJ33" s="707"/>
      <c r="AQK33" s="707"/>
      <c r="AQL33" s="707"/>
      <c r="AQM33" s="707"/>
      <c r="AQN33" s="707"/>
      <c r="AQO33" s="707"/>
      <c r="AQP33" s="707"/>
      <c r="AQQ33" s="707"/>
      <c r="AQR33" s="707"/>
      <c r="AQS33" s="707"/>
      <c r="AQT33" s="707"/>
      <c r="AQU33" s="707"/>
      <c r="AQV33" s="707"/>
      <c r="AQW33" s="707"/>
      <c r="AQX33" s="707"/>
      <c r="AQY33" s="707"/>
      <c r="AQZ33" s="707"/>
      <c r="ARA33" s="707"/>
      <c r="ARB33" s="707"/>
      <c r="ARC33" s="707"/>
      <c r="ARD33" s="707"/>
      <c r="ARE33" s="707"/>
      <c r="ARF33" s="707"/>
      <c r="ARG33" s="707"/>
      <c r="ARH33" s="707"/>
      <c r="ARI33" s="707"/>
      <c r="ARJ33" s="707"/>
      <c r="ARK33" s="707"/>
      <c r="ARL33" s="707"/>
      <c r="ARM33" s="707"/>
      <c r="ARN33" s="707"/>
      <c r="ARO33" s="707"/>
      <c r="ARP33" s="707"/>
      <c r="ARQ33" s="707"/>
      <c r="ARR33" s="707"/>
      <c r="ARS33" s="707"/>
      <c r="ART33" s="707"/>
      <c r="ARU33" s="707"/>
      <c r="ARV33" s="707"/>
      <c r="ARW33" s="707"/>
      <c r="ARX33" s="707"/>
      <c r="ARY33" s="707"/>
      <c r="ARZ33" s="707"/>
      <c r="ASA33" s="707"/>
      <c r="ASB33" s="707"/>
      <c r="ASC33" s="707"/>
      <c r="ASD33" s="707"/>
      <c r="ASE33" s="707"/>
      <c r="ASF33" s="707"/>
      <c r="ASG33" s="707"/>
      <c r="ASH33" s="707"/>
      <c r="ASI33" s="707"/>
      <c r="ASJ33" s="707"/>
      <c r="ASK33" s="707"/>
      <c r="ASL33" s="707"/>
      <c r="ASM33" s="707"/>
      <c r="ASN33" s="707"/>
      <c r="ASO33" s="707"/>
      <c r="ASP33" s="707"/>
      <c r="ASQ33" s="707"/>
      <c r="ASR33" s="707"/>
      <c r="ASS33" s="707"/>
      <c r="AST33" s="707"/>
      <c r="ASU33" s="707"/>
      <c r="ASV33" s="707"/>
      <c r="ASW33" s="707"/>
      <c r="ASX33" s="707"/>
      <c r="ASY33" s="707"/>
      <c r="ASZ33" s="707"/>
      <c r="ATA33" s="707"/>
      <c r="ATB33" s="707"/>
      <c r="ATC33" s="707"/>
      <c r="ATD33" s="707"/>
      <c r="ATE33" s="707"/>
      <c r="ATF33" s="707"/>
      <c r="ATG33" s="707"/>
      <c r="ATH33" s="707"/>
      <c r="ATI33" s="707"/>
      <c r="ATJ33" s="707"/>
      <c r="ATK33" s="707"/>
      <c r="ATL33" s="707"/>
      <c r="ATM33" s="707"/>
      <c r="ATN33" s="707"/>
      <c r="ATO33" s="707"/>
      <c r="ATP33" s="707"/>
      <c r="ATQ33" s="707"/>
      <c r="ATR33" s="707"/>
      <c r="ATS33" s="707"/>
      <c r="ATT33" s="707"/>
      <c r="ATU33" s="707"/>
      <c r="ATV33" s="707"/>
      <c r="ATW33" s="707"/>
      <c r="ATX33" s="707"/>
      <c r="ATY33" s="707"/>
      <c r="ATZ33" s="707"/>
      <c r="AUA33" s="707"/>
      <c r="AUB33" s="707"/>
      <c r="AUC33" s="707"/>
      <c r="AUD33" s="707"/>
      <c r="AUE33" s="707"/>
      <c r="AUF33" s="707"/>
      <c r="AUG33" s="707"/>
      <c r="AUH33" s="707"/>
      <c r="AUI33" s="707"/>
      <c r="AUJ33" s="707"/>
      <c r="AUK33" s="707"/>
      <c r="AUL33" s="707"/>
      <c r="AUM33" s="707"/>
      <c r="AUN33" s="707"/>
      <c r="AUO33" s="707"/>
      <c r="AUP33" s="707"/>
      <c r="AUQ33" s="707"/>
      <c r="AUR33" s="707"/>
      <c r="AUS33" s="707"/>
      <c r="AUT33" s="707"/>
      <c r="AUU33" s="707"/>
      <c r="AUV33" s="707"/>
      <c r="AUW33" s="707"/>
      <c r="AUX33" s="707"/>
      <c r="AUY33" s="707"/>
      <c r="AUZ33" s="707"/>
      <c r="AVA33" s="707"/>
      <c r="AVB33" s="707"/>
      <c r="AVC33" s="707"/>
      <c r="AVD33" s="707"/>
      <c r="AVE33" s="707"/>
      <c r="AVF33" s="707"/>
      <c r="AVG33" s="707"/>
      <c r="AVH33" s="707"/>
      <c r="AVI33" s="707"/>
      <c r="AVJ33" s="707"/>
      <c r="AVK33" s="707"/>
      <c r="AVL33" s="707"/>
      <c r="AVM33" s="707"/>
      <c r="AVN33" s="707"/>
      <c r="AVO33" s="707"/>
      <c r="AVP33" s="707"/>
      <c r="AVQ33" s="707"/>
      <c r="AVR33" s="707"/>
      <c r="AVS33" s="707"/>
      <c r="AVT33" s="707"/>
      <c r="AVU33" s="707"/>
      <c r="AVV33" s="707"/>
      <c r="AVW33" s="707"/>
      <c r="AVX33" s="707"/>
      <c r="AVY33" s="707"/>
      <c r="AVZ33" s="707"/>
      <c r="AWA33" s="707"/>
      <c r="AWB33" s="707"/>
      <c r="AWC33" s="707"/>
      <c r="AWD33" s="707"/>
      <c r="AWE33" s="707"/>
      <c r="AWF33" s="707"/>
      <c r="AWG33" s="707"/>
      <c r="AWH33" s="707"/>
      <c r="AWI33" s="707"/>
      <c r="AWJ33" s="707"/>
      <c r="AWK33" s="707"/>
      <c r="AWL33" s="707"/>
      <c r="AWM33" s="707"/>
      <c r="AWN33" s="707"/>
      <c r="AWO33" s="707"/>
      <c r="AWP33" s="707"/>
      <c r="AWQ33" s="707"/>
      <c r="AWR33" s="707"/>
      <c r="AWS33" s="707"/>
      <c r="AWT33" s="707"/>
      <c r="AWU33" s="707"/>
      <c r="AWV33" s="707"/>
      <c r="AWW33" s="707"/>
      <c r="AWX33" s="707"/>
      <c r="AWY33" s="707"/>
      <c r="AWZ33" s="707"/>
      <c r="AXA33" s="707"/>
      <c r="AXB33" s="707"/>
      <c r="AXC33" s="707"/>
      <c r="AXD33" s="707"/>
      <c r="AXE33" s="707"/>
      <c r="AXF33" s="707"/>
      <c r="AXG33" s="707"/>
      <c r="AXH33" s="707"/>
      <c r="AXI33" s="707"/>
      <c r="AXJ33" s="707"/>
      <c r="AXK33" s="707"/>
      <c r="AXL33" s="707"/>
      <c r="AXM33" s="707"/>
      <c r="AXN33" s="707"/>
      <c r="AXO33" s="707"/>
      <c r="AXP33" s="707"/>
      <c r="AXQ33" s="707"/>
      <c r="AXR33" s="707"/>
      <c r="AXS33" s="707"/>
      <c r="AXT33" s="707"/>
      <c r="AXU33" s="707"/>
      <c r="AXV33" s="707"/>
      <c r="AXW33" s="707"/>
      <c r="AXX33" s="707"/>
      <c r="AXY33" s="707"/>
      <c r="AXZ33" s="707"/>
      <c r="AYA33" s="707"/>
      <c r="AYB33" s="707"/>
      <c r="AYC33" s="707"/>
      <c r="AYD33" s="707"/>
      <c r="AYE33" s="707"/>
      <c r="AYF33" s="707"/>
      <c r="AYG33" s="707"/>
      <c r="AYH33" s="707"/>
      <c r="AYI33" s="707"/>
      <c r="AYJ33" s="707"/>
      <c r="AYK33" s="707"/>
      <c r="AYL33" s="707"/>
      <c r="AYM33" s="707"/>
      <c r="AYN33" s="707"/>
      <c r="AYO33" s="707"/>
      <c r="AYP33" s="707"/>
      <c r="AYQ33" s="707"/>
      <c r="AYR33" s="707"/>
      <c r="AYS33" s="707"/>
      <c r="AYT33" s="707"/>
      <c r="AYU33" s="707"/>
      <c r="AYV33" s="707"/>
      <c r="AYW33" s="707"/>
      <c r="AYX33" s="707"/>
      <c r="AYY33" s="707"/>
      <c r="AYZ33" s="707"/>
      <c r="AZA33" s="707"/>
      <c r="AZB33" s="707"/>
      <c r="AZC33" s="707"/>
      <c r="AZD33" s="707"/>
      <c r="AZE33" s="707"/>
      <c r="AZF33" s="707"/>
      <c r="AZG33" s="707"/>
      <c r="AZH33" s="707"/>
      <c r="AZI33" s="707"/>
      <c r="AZJ33" s="707"/>
      <c r="AZK33" s="707"/>
      <c r="AZL33" s="707"/>
      <c r="AZM33" s="707"/>
      <c r="AZN33" s="707"/>
      <c r="AZO33" s="707"/>
      <c r="AZP33" s="707"/>
      <c r="AZQ33" s="707"/>
      <c r="AZR33" s="707"/>
      <c r="AZS33" s="707"/>
      <c r="AZT33" s="707"/>
      <c r="AZU33" s="707"/>
      <c r="AZV33" s="707"/>
      <c r="AZW33" s="707"/>
      <c r="AZX33" s="707"/>
      <c r="AZY33" s="707"/>
      <c r="AZZ33" s="707"/>
      <c r="BAA33" s="707"/>
      <c r="BAB33" s="707"/>
      <c r="BAC33" s="707"/>
      <c r="BAD33" s="707"/>
      <c r="BAE33" s="707"/>
      <c r="BAF33" s="707"/>
      <c r="BAG33" s="707"/>
      <c r="BAH33" s="707"/>
      <c r="BAI33" s="707"/>
      <c r="BAJ33" s="707"/>
      <c r="BAK33" s="707"/>
      <c r="BAL33" s="707"/>
      <c r="BAM33" s="707"/>
      <c r="BAN33" s="707"/>
      <c r="BAO33" s="707"/>
      <c r="BAP33" s="707"/>
      <c r="BAQ33" s="707"/>
      <c r="BAR33" s="707"/>
      <c r="BAS33" s="707"/>
      <c r="BAT33" s="707"/>
      <c r="BAU33" s="707"/>
      <c r="BAV33" s="707"/>
      <c r="BAW33" s="707"/>
      <c r="BAX33" s="707"/>
      <c r="BAY33" s="707"/>
      <c r="BAZ33" s="707"/>
      <c r="BBA33" s="707"/>
      <c r="BBB33" s="707"/>
      <c r="BBC33" s="707"/>
      <c r="BBD33" s="707"/>
      <c r="BBE33" s="707"/>
      <c r="BBF33" s="707"/>
      <c r="BBG33" s="707"/>
      <c r="BBH33" s="707"/>
      <c r="BBI33" s="707"/>
      <c r="BBJ33" s="707"/>
      <c r="BBK33" s="707"/>
      <c r="BBL33" s="707"/>
      <c r="BBM33" s="707"/>
      <c r="BBN33" s="707"/>
      <c r="BBO33" s="707"/>
      <c r="BBP33" s="707"/>
      <c r="BBQ33" s="707"/>
      <c r="BBR33" s="707"/>
      <c r="BBS33" s="707"/>
      <c r="BBT33" s="707"/>
      <c r="BBU33" s="707"/>
      <c r="BBV33" s="707"/>
      <c r="BBW33" s="707"/>
      <c r="BBX33" s="707"/>
      <c r="BBY33" s="707"/>
      <c r="BBZ33" s="707"/>
      <c r="BCA33" s="707"/>
      <c r="BCB33" s="707"/>
      <c r="BCC33" s="707"/>
      <c r="BCD33" s="707"/>
      <c r="BCE33" s="707"/>
      <c r="BCF33" s="707"/>
      <c r="BCG33" s="707"/>
      <c r="BCH33" s="707"/>
      <c r="BCI33" s="707"/>
      <c r="BCJ33" s="707"/>
      <c r="BCK33" s="707"/>
      <c r="BCL33" s="707"/>
      <c r="BCM33" s="707"/>
      <c r="BCN33" s="707"/>
      <c r="BCO33" s="707"/>
      <c r="BCP33" s="707"/>
      <c r="BCQ33" s="707"/>
      <c r="BCR33" s="707"/>
      <c r="BCS33" s="707"/>
      <c r="BCT33" s="707"/>
      <c r="BCU33" s="707"/>
      <c r="BCV33" s="707"/>
      <c r="BCW33" s="707"/>
      <c r="BCX33" s="707"/>
      <c r="BCY33" s="707"/>
      <c r="BCZ33" s="707"/>
      <c r="BDA33" s="707"/>
      <c r="BDB33" s="707"/>
      <c r="BDC33" s="707"/>
      <c r="BDD33" s="707"/>
      <c r="BDE33" s="707"/>
      <c r="BDF33" s="707"/>
      <c r="BDG33" s="707"/>
      <c r="BDH33" s="707"/>
      <c r="BDI33" s="707"/>
      <c r="BDJ33" s="707"/>
      <c r="BDK33" s="707"/>
      <c r="BDL33" s="707"/>
      <c r="BDM33" s="707"/>
      <c r="BDN33" s="707"/>
      <c r="BDO33" s="707"/>
      <c r="BDP33" s="707"/>
      <c r="BDQ33" s="707"/>
      <c r="BDR33" s="707"/>
      <c r="BDS33" s="707"/>
      <c r="BDT33" s="707"/>
      <c r="BDU33" s="707"/>
      <c r="BDV33" s="707"/>
      <c r="BDW33" s="707"/>
      <c r="BDX33" s="707"/>
      <c r="BDY33" s="707"/>
      <c r="BDZ33" s="707"/>
      <c r="BEA33" s="707"/>
      <c r="BEB33" s="707"/>
      <c r="BEC33" s="707"/>
      <c r="BED33" s="707"/>
      <c r="BEE33" s="707"/>
      <c r="BEF33" s="707"/>
      <c r="BEG33" s="707"/>
      <c r="BEH33" s="707"/>
      <c r="BEI33" s="707"/>
      <c r="BEJ33" s="707"/>
      <c r="BEK33" s="707"/>
      <c r="BEL33" s="707"/>
      <c r="BEM33" s="707"/>
      <c r="BEN33" s="707"/>
      <c r="BEO33" s="707"/>
      <c r="BEP33" s="707"/>
      <c r="BEQ33" s="707"/>
      <c r="BER33" s="707"/>
      <c r="BES33" s="707"/>
      <c r="BET33" s="707"/>
      <c r="BEU33" s="707"/>
      <c r="BEV33" s="707"/>
      <c r="BEW33" s="707"/>
      <c r="BEX33" s="707"/>
      <c r="BEY33" s="707"/>
      <c r="BEZ33" s="707"/>
      <c r="BFA33" s="707"/>
      <c r="BFB33" s="707"/>
      <c r="BFC33" s="707"/>
      <c r="BFD33" s="707"/>
      <c r="BFE33" s="707"/>
      <c r="BFF33" s="707"/>
      <c r="BFG33" s="707"/>
      <c r="BFH33" s="707"/>
      <c r="BFI33" s="707"/>
      <c r="BFJ33" s="707"/>
      <c r="BFK33" s="707"/>
      <c r="BFL33" s="707"/>
      <c r="BFM33" s="707"/>
      <c r="BFN33" s="707"/>
      <c r="BFO33" s="707"/>
      <c r="BFP33" s="707"/>
      <c r="BFQ33" s="707"/>
      <c r="BFR33" s="707"/>
      <c r="BFS33" s="707"/>
      <c r="BFT33" s="707"/>
      <c r="BFU33" s="707"/>
      <c r="BFV33" s="707"/>
      <c r="BFW33" s="707"/>
      <c r="BFX33" s="707"/>
      <c r="BFY33" s="707"/>
      <c r="BFZ33" s="707"/>
      <c r="BGA33" s="707"/>
      <c r="BGB33" s="707"/>
      <c r="BGC33" s="707"/>
      <c r="BGD33" s="707"/>
      <c r="BGE33" s="707"/>
      <c r="BGF33" s="707"/>
      <c r="BGG33" s="707"/>
      <c r="BGH33" s="707"/>
      <c r="BGI33" s="707"/>
      <c r="BGJ33" s="707"/>
      <c r="BGK33" s="707"/>
      <c r="BGL33" s="707"/>
      <c r="BGM33" s="707"/>
      <c r="BGN33" s="707"/>
      <c r="BGO33" s="707"/>
      <c r="BGP33" s="707"/>
      <c r="BGQ33" s="707"/>
      <c r="BGR33" s="707"/>
      <c r="BGS33" s="707"/>
      <c r="BGT33" s="707"/>
      <c r="BGU33" s="707"/>
      <c r="BGV33" s="707"/>
      <c r="BGW33" s="707"/>
      <c r="BGX33" s="707"/>
      <c r="BGY33" s="707"/>
      <c r="BGZ33" s="707"/>
      <c r="BHA33" s="707"/>
      <c r="BHB33" s="707"/>
      <c r="BHC33" s="707"/>
      <c r="BHD33" s="707"/>
      <c r="BHE33" s="707"/>
      <c r="BHF33" s="707"/>
      <c r="BHG33" s="707"/>
      <c r="BHH33" s="707"/>
      <c r="BHI33" s="707"/>
      <c r="BHJ33" s="707"/>
      <c r="BHK33" s="707"/>
      <c r="BHL33" s="707"/>
      <c r="BHM33" s="707"/>
      <c r="BHN33" s="707"/>
      <c r="BHO33" s="707"/>
      <c r="BHP33" s="707"/>
      <c r="BHQ33" s="707"/>
      <c r="BHR33" s="707"/>
      <c r="BHS33" s="707"/>
      <c r="BHT33" s="707"/>
      <c r="BHU33" s="707"/>
      <c r="BHV33" s="707"/>
      <c r="BHW33" s="707"/>
      <c r="BHX33" s="707"/>
      <c r="BHY33" s="707"/>
      <c r="BHZ33" s="707"/>
      <c r="BIA33" s="707"/>
      <c r="BIB33" s="707"/>
      <c r="BIC33" s="707"/>
      <c r="BID33" s="707"/>
      <c r="BIE33" s="707"/>
      <c r="BIF33" s="707"/>
      <c r="BIG33" s="707"/>
      <c r="BIH33" s="707"/>
      <c r="BII33" s="707"/>
      <c r="BIJ33" s="707"/>
      <c r="BIK33" s="707"/>
      <c r="BIL33" s="707"/>
      <c r="BIM33" s="707"/>
      <c r="BIN33" s="707"/>
      <c r="BIO33" s="707"/>
      <c r="BIP33" s="707"/>
      <c r="BIQ33" s="707"/>
      <c r="BIR33" s="707"/>
      <c r="BIS33" s="707"/>
      <c r="BIT33" s="707"/>
      <c r="BIU33" s="707"/>
      <c r="BIV33" s="707"/>
      <c r="BIW33" s="707"/>
      <c r="BIX33" s="707"/>
      <c r="BIY33" s="707"/>
      <c r="BIZ33" s="707"/>
      <c r="BJA33" s="707"/>
      <c r="BJB33" s="707"/>
      <c r="BJC33" s="707"/>
      <c r="BJD33" s="707"/>
      <c r="BJE33" s="707"/>
      <c r="BJF33" s="707"/>
      <c r="BJG33" s="707"/>
      <c r="BJH33" s="707"/>
      <c r="BJI33" s="707"/>
      <c r="BJJ33" s="707"/>
      <c r="BJK33" s="707"/>
      <c r="BJL33" s="707"/>
      <c r="BJM33" s="707"/>
      <c r="BJN33" s="707"/>
      <c r="BJO33" s="707"/>
      <c r="BJP33" s="707"/>
      <c r="BJQ33" s="707"/>
      <c r="BJR33" s="707"/>
      <c r="BJS33" s="707"/>
      <c r="BJT33" s="707"/>
      <c r="BJU33" s="707"/>
      <c r="BJV33" s="707"/>
      <c r="BJW33" s="707"/>
      <c r="BJX33" s="707"/>
      <c r="BJY33" s="707"/>
      <c r="BJZ33" s="707"/>
      <c r="BKA33" s="707"/>
      <c r="BKB33" s="707"/>
      <c r="BKC33" s="707"/>
      <c r="BKD33" s="707"/>
      <c r="BKE33" s="707"/>
      <c r="BKF33" s="707"/>
      <c r="BKG33" s="707"/>
      <c r="BKH33" s="707"/>
      <c r="BKI33" s="707"/>
      <c r="BKJ33" s="707"/>
      <c r="BKK33" s="707"/>
      <c r="BKL33" s="707"/>
      <c r="BKM33" s="707"/>
      <c r="BKN33" s="707"/>
      <c r="BKO33" s="707"/>
      <c r="BKP33" s="707"/>
      <c r="BKQ33" s="707"/>
      <c r="BKR33" s="707"/>
      <c r="BKS33" s="707"/>
      <c r="BKT33" s="707"/>
      <c r="BKU33" s="707"/>
      <c r="BKV33" s="707"/>
      <c r="BKW33" s="707"/>
      <c r="BKX33" s="707"/>
      <c r="BKY33" s="707"/>
      <c r="BKZ33" s="707"/>
      <c r="BLA33" s="707"/>
      <c r="BLB33" s="707"/>
      <c r="BLC33" s="707"/>
      <c r="BLD33" s="707"/>
      <c r="BLE33" s="707"/>
      <c r="BLF33" s="707"/>
      <c r="BLG33" s="707"/>
      <c r="BLH33" s="707"/>
      <c r="BLI33" s="707"/>
      <c r="BLJ33" s="707"/>
      <c r="BLK33" s="707"/>
      <c r="BLL33" s="707"/>
      <c r="BLM33" s="707"/>
      <c r="BLN33" s="707"/>
      <c r="BLO33" s="707"/>
      <c r="BLP33" s="707"/>
      <c r="BLQ33" s="707"/>
      <c r="BLR33" s="707"/>
      <c r="BLS33" s="707"/>
      <c r="BLT33" s="707"/>
      <c r="BLU33" s="707"/>
      <c r="BLV33" s="707"/>
      <c r="BLW33" s="707"/>
      <c r="BLX33" s="707"/>
      <c r="BLY33" s="707"/>
      <c r="BLZ33" s="707"/>
      <c r="BMA33" s="707"/>
      <c r="BMB33" s="707"/>
      <c r="BMC33" s="707"/>
      <c r="BMD33" s="707"/>
      <c r="BME33" s="707"/>
      <c r="BMF33" s="707"/>
      <c r="BMG33" s="707"/>
      <c r="BMH33" s="707"/>
      <c r="BMI33" s="707"/>
      <c r="BMJ33" s="707"/>
      <c r="BMK33" s="707"/>
      <c r="BML33" s="707"/>
      <c r="BMM33" s="707"/>
      <c r="BMN33" s="707"/>
      <c r="BMO33" s="707"/>
      <c r="BMP33" s="707"/>
      <c r="BMQ33" s="707"/>
      <c r="BMR33" s="707"/>
      <c r="BMS33" s="707"/>
      <c r="BMT33" s="707"/>
      <c r="BMU33" s="707"/>
      <c r="BMV33" s="707"/>
      <c r="BMW33" s="707"/>
      <c r="BMX33" s="707"/>
      <c r="BMY33" s="707"/>
      <c r="BMZ33" s="707"/>
      <c r="BNA33" s="707"/>
      <c r="BNB33" s="707"/>
      <c r="BNC33" s="707"/>
      <c r="BND33" s="707"/>
      <c r="BNE33" s="707"/>
      <c r="BNF33" s="707"/>
      <c r="BNG33" s="707"/>
      <c r="BNH33" s="707"/>
      <c r="BNI33" s="707"/>
      <c r="BNJ33" s="707"/>
      <c r="BNK33" s="707"/>
      <c r="BNL33" s="707"/>
      <c r="BNM33" s="707"/>
      <c r="BNN33" s="707"/>
      <c r="BNO33" s="707"/>
      <c r="BNP33" s="707"/>
      <c r="BNQ33" s="707"/>
      <c r="BNR33" s="707"/>
      <c r="BNS33" s="707"/>
      <c r="BNT33" s="707"/>
      <c r="BNU33" s="707"/>
      <c r="BNV33" s="707"/>
      <c r="BNW33" s="707"/>
      <c r="BNX33" s="707"/>
      <c r="BNY33" s="707"/>
      <c r="BNZ33" s="707"/>
      <c r="BOA33" s="707"/>
      <c r="BOB33" s="707"/>
      <c r="BOC33" s="707"/>
      <c r="BOD33" s="707"/>
      <c r="BOE33" s="707"/>
      <c r="BOF33" s="707"/>
      <c r="BOG33" s="707"/>
      <c r="BOH33" s="707"/>
      <c r="BOI33" s="707"/>
      <c r="BOJ33" s="707"/>
      <c r="BOK33" s="707"/>
      <c r="BOL33" s="707"/>
      <c r="BOM33" s="707"/>
      <c r="BON33" s="707"/>
      <c r="BOO33" s="707"/>
      <c r="BOP33" s="707"/>
      <c r="BOQ33" s="707"/>
      <c r="BOR33" s="707"/>
      <c r="BOS33" s="707"/>
      <c r="BOT33" s="707"/>
      <c r="BOU33" s="707"/>
      <c r="BOV33" s="707"/>
      <c r="BOW33" s="707"/>
      <c r="BOX33" s="707"/>
      <c r="BOY33" s="707"/>
      <c r="BOZ33" s="707"/>
      <c r="BPA33" s="707"/>
      <c r="BPB33" s="707"/>
      <c r="BPC33" s="707"/>
      <c r="BPD33" s="707"/>
      <c r="BPE33" s="707"/>
      <c r="BPF33" s="707"/>
      <c r="BPG33" s="707"/>
      <c r="BPH33" s="707"/>
      <c r="BPI33" s="707"/>
      <c r="BPJ33" s="707"/>
      <c r="BPK33" s="707"/>
      <c r="BPL33" s="707"/>
      <c r="BPM33" s="707"/>
      <c r="BPN33" s="707"/>
      <c r="BPO33" s="707"/>
      <c r="BPP33" s="707"/>
      <c r="BPQ33" s="707"/>
      <c r="BPR33" s="707"/>
      <c r="BPS33" s="707"/>
      <c r="BPT33" s="707"/>
      <c r="BPU33" s="707"/>
      <c r="BPV33" s="707"/>
      <c r="BPW33" s="707"/>
      <c r="BPX33" s="707"/>
      <c r="BPY33" s="707"/>
      <c r="BPZ33" s="707"/>
      <c r="BQA33" s="707"/>
      <c r="BQB33" s="707"/>
      <c r="BQC33" s="707"/>
      <c r="BQD33" s="707"/>
      <c r="BQE33" s="707"/>
      <c r="BQF33" s="707"/>
      <c r="BQG33" s="707"/>
      <c r="BQH33" s="707"/>
      <c r="BQI33" s="707"/>
      <c r="BQJ33" s="707"/>
      <c r="BQK33" s="707"/>
      <c r="BQL33" s="707"/>
      <c r="BQM33" s="707"/>
      <c r="BQN33" s="707"/>
      <c r="BQO33" s="707"/>
      <c r="BQP33" s="707"/>
      <c r="BQQ33" s="707"/>
      <c r="BQR33" s="707"/>
      <c r="BQS33" s="707"/>
      <c r="BQT33" s="707"/>
      <c r="BQU33" s="707"/>
      <c r="BQV33" s="707"/>
      <c r="BQW33" s="707"/>
      <c r="BQX33" s="707"/>
      <c r="BQY33" s="707"/>
      <c r="BQZ33" s="707"/>
      <c r="BRA33" s="707"/>
      <c r="BRB33" s="707"/>
      <c r="BRC33" s="707"/>
      <c r="BRD33" s="707"/>
      <c r="BRE33" s="707"/>
      <c r="BRF33" s="707"/>
      <c r="BRG33" s="707"/>
      <c r="BRH33" s="707"/>
      <c r="BRI33" s="707"/>
      <c r="BRJ33" s="707"/>
      <c r="BRK33" s="707"/>
      <c r="BRL33" s="707"/>
      <c r="BRM33" s="707"/>
      <c r="BRN33" s="707"/>
      <c r="BRO33" s="707"/>
      <c r="BRP33" s="707"/>
      <c r="BRQ33" s="707"/>
      <c r="BRR33" s="707"/>
      <c r="BRS33" s="707"/>
      <c r="BRT33" s="707"/>
      <c r="BRU33" s="707"/>
      <c r="BRV33" s="707"/>
      <c r="BRW33" s="707"/>
      <c r="BRX33" s="707"/>
      <c r="BRY33" s="707"/>
      <c r="BRZ33" s="707"/>
      <c r="BSA33" s="707"/>
      <c r="BSB33" s="707"/>
      <c r="BSC33" s="707"/>
      <c r="BSD33" s="707"/>
      <c r="BSE33" s="707"/>
      <c r="BSF33" s="707"/>
      <c r="BSG33" s="707"/>
      <c r="BSH33" s="707"/>
      <c r="BSI33" s="707"/>
      <c r="BSJ33" s="707"/>
      <c r="BSK33" s="707"/>
      <c r="BSL33" s="707"/>
      <c r="BSM33" s="707"/>
      <c r="BSN33" s="707"/>
      <c r="BSO33" s="707"/>
      <c r="BSP33" s="707"/>
      <c r="BSQ33" s="707"/>
      <c r="BSR33" s="707"/>
      <c r="BSS33" s="707"/>
      <c r="BST33" s="707"/>
      <c r="BSU33" s="707"/>
      <c r="BSV33" s="707"/>
      <c r="BSW33" s="707"/>
      <c r="BSX33" s="707"/>
      <c r="BSY33" s="707"/>
      <c r="BSZ33" s="707"/>
      <c r="BTA33" s="707"/>
      <c r="BTB33" s="707"/>
      <c r="BTC33" s="707"/>
      <c r="BTD33" s="707"/>
      <c r="BTE33" s="707"/>
      <c r="BTF33" s="707"/>
      <c r="BTG33" s="707"/>
      <c r="BTH33" s="707"/>
      <c r="BTI33" s="707"/>
      <c r="BTJ33" s="707"/>
      <c r="BTK33" s="707"/>
      <c r="BTL33" s="707"/>
      <c r="BTM33" s="707"/>
      <c r="BTN33" s="707"/>
      <c r="BTO33" s="707"/>
      <c r="BTP33" s="707"/>
      <c r="BTQ33" s="707"/>
      <c r="BTR33" s="707"/>
      <c r="BTS33" s="707"/>
      <c r="BTT33" s="707"/>
      <c r="BTU33" s="707"/>
      <c r="BTV33" s="707"/>
      <c r="BTW33" s="707"/>
      <c r="BTX33" s="707"/>
      <c r="BTY33" s="707"/>
      <c r="BTZ33" s="707"/>
      <c r="BUA33" s="707"/>
      <c r="BUB33" s="707"/>
      <c r="BUC33" s="707"/>
      <c r="BUD33" s="707"/>
      <c r="BUE33" s="707"/>
      <c r="BUF33" s="707"/>
      <c r="BUG33" s="707"/>
      <c r="BUH33" s="707"/>
      <c r="BUI33" s="707"/>
      <c r="BUJ33" s="707"/>
      <c r="BUK33" s="707"/>
      <c r="BUL33" s="707"/>
      <c r="BUM33" s="707"/>
      <c r="BUN33" s="707"/>
      <c r="BUO33" s="707"/>
      <c r="BUP33" s="707"/>
      <c r="BUQ33" s="707"/>
      <c r="BUR33" s="707"/>
      <c r="BUS33" s="707"/>
      <c r="BUT33" s="707"/>
      <c r="BUU33" s="707"/>
      <c r="BUV33" s="707"/>
      <c r="BUW33" s="707"/>
      <c r="BUX33" s="707"/>
      <c r="BUY33" s="707"/>
      <c r="BUZ33" s="707"/>
      <c r="BVA33" s="707"/>
      <c r="BVB33" s="707"/>
      <c r="BVC33" s="707"/>
      <c r="BVD33" s="707"/>
      <c r="BVE33" s="707"/>
      <c r="BVF33" s="707"/>
      <c r="BVG33" s="707"/>
      <c r="BVH33" s="707"/>
      <c r="BVI33" s="707"/>
      <c r="BVJ33" s="707"/>
      <c r="BVK33" s="707"/>
      <c r="BVL33" s="707"/>
      <c r="BVM33" s="707"/>
      <c r="BVN33" s="707"/>
      <c r="BVO33" s="707"/>
      <c r="BVP33" s="707"/>
      <c r="BVQ33" s="707"/>
      <c r="BVR33" s="707"/>
      <c r="BVS33" s="707"/>
      <c r="BVT33" s="707"/>
      <c r="BVU33" s="707"/>
      <c r="BVV33" s="707"/>
      <c r="BVW33" s="707"/>
      <c r="BVX33" s="707"/>
      <c r="BVY33" s="707"/>
      <c r="BVZ33" s="707"/>
      <c r="BWA33" s="707"/>
      <c r="BWB33" s="707"/>
      <c r="BWC33" s="707"/>
      <c r="BWD33" s="707"/>
      <c r="BWE33" s="707"/>
      <c r="BWF33" s="707"/>
      <c r="BWG33" s="707"/>
      <c r="BWH33" s="707"/>
      <c r="BWI33" s="707"/>
      <c r="BWJ33" s="707"/>
      <c r="BWK33" s="707"/>
      <c r="BWL33" s="707"/>
      <c r="BWM33" s="707"/>
      <c r="BWN33" s="707"/>
      <c r="BWO33" s="707"/>
      <c r="BWP33" s="707"/>
      <c r="BWQ33" s="707"/>
      <c r="BWR33" s="707"/>
      <c r="BWS33" s="707"/>
      <c r="BWT33" s="707"/>
      <c r="BWU33" s="707"/>
      <c r="BWV33" s="707"/>
      <c r="BWW33" s="707"/>
      <c r="BWX33" s="707"/>
      <c r="BWY33" s="707"/>
      <c r="BWZ33" s="707"/>
      <c r="BXA33" s="707"/>
      <c r="BXB33" s="707"/>
      <c r="BXC33" s="707"/>
      <c r="BXD33" s="707"/>
      <c r="BXE33" s="707"/>
      <c r="BXF33" s="707"/>
      <c r="BXG33" s="707"/>
      <c r="BXH33" s="707"/>
      <c r="BXI33" s="707"/>
      <c r="BXJ33" s="707"/>
      <c r="BXK33" s="707"/>
      <c r="BXL33" s="707"/>
      <c r="BXM33" s="707"/>
      <c r="BXN33" s="707"/>
      <c r="BXO33" s="707"/>
      <c r="BXP33" s="707"/>
      <c r="BXQ33" s="707"/>
      <c r="BXR33" s="707"/>
      <c r="BXS33" s="707"/>
      <c r="BXT33" s="707"/>
      <c r="BXU33" s="707"/>
      <c r="BXV33" s="707"/>
      <c r="BXW33" s="707"/>
      <c r="BXX33" s="707"/>
      <c r="BXY33" s="707"/>
      <c r="BXZ33" s="707"/>
      <c r="BYA33" s="707"/>
      <c r="BYB33" s="707"/>
      <c r="BYC33" s="707"/>
      <c r="BYD33" s="707"/>
      <c r="BYE33" s="707"/>
      <c r="BYF33" s="707"/>
      <c r="BYG33" s="707"/>
      <c r="BYH33" s="707"/>
      <c r="BYI33" s="707"/>
      <c r="BYJ33" s="707"/>
      <c r="BYK33" s="707"/>
      <c r="BYL33" s="707"/>
      <c r="BYM33" s="707"/>
      <c r="BYN33" s="707"/>
      <c r="BYO33" s="707"/>
      <c r="BYP33" s="707"/>
      <c r="BYQ33" s="707"/>
      <c r="BYR33" s="707"/>
      <c r="BYS33" s="707"/>
      <c r="BYT33" s="707"/>
      <c r="BYU33" s="707"/>
      <c r="BYV33" s="707"/>
      <c r="BYW33" s="707"/>
      <c r="BYX33" s="707"/>
      <c r="BYY33" s="707"/>
      <c r="BYZ33" s="707"/>
      <c r="BZA33" s="707"/>
      <c r="BZB33" s="707"/>
      <c r="BZC33" s="707"/>
      <c r="BZD33" s="707"/>
      <c r="BZE33" s="707"/>
      <c r="BZF33" s="707"/>
      <c r="BZG33" s="707"/>
      <c r="BZH33" s="707"/>
      <c r="BZI33" s="707"/>
      <c r="BZJ33" s="707"/>
      <c r="BZK33" s="707"/>
      <c r="BZL33" s="707"/>
      <c r="BZM33" s="707"/>
      <c r="BZN33" s="707"/>
      <c r="BZO33" s="707"/>
      <c r="BZP33" s="707"/>
      <c r="BZQ33" s="707"/>
      <c r="BZR33" s="707"/>
      <c r="BZS33" s="707"/>
      <c r="BZT33" s="707"/>
      <c r="BZU33" s="707"/>
      <c r="BZV33" s="707"/>
      <c r="BZW33" s="707"/>
      <c r="BZX33" s="707"/>
      <c r="BZY33" s="707"/>
      <c r="BZZ33" s="707"/>
      <c r="CAA33" s="707"/>
      <c r="CAB33" s="707"/>
      <c r="CAC33" s="707"/>
      <c r="CAD33" s="707"/>
      <c r="CAE33" s="707"/>
      <c r="CAF33" s="707"/>
      <c r="CAG33" s="707"/>
      <c r="CAH33" s="707"/>
      <c r="CAI33" s="707"/>
      <c r="CAJ33" s="707"/>
      <c r="CAK33" s="707"/>
      <c r="CAL33" s="707"/>
      <c r="CAM33" s="707"/>
      <c r="CAN33" s="707"/>
      <c r="CAO33" s="707"/>
      <c r="CAP33" s="707"/>
      <c r="CAQ33" s="707"/>
      <c r="CAR33" s="707"/>
      <c r="CAS33" s="707"/>
      <c r="CAT33" s="707"/>
      <c r="CAU33" s="707"/>
      <c r="CAV33" s="707"/>
      <c r="CAW33" s="707"/>
      <c r="CAX33" s="707"/>
      <c r="CAY33" s="707"/>
      <c r="CAZ33" s="707"/>
      <c r="CBA33" s="707"/>
      <c r="CBB33" s="707"/>
      <c r="CBC33" s="707"/>
      <c r="CBD33" s="707"/>
      <c r="CBE33" s="707"/>
      <c r="CBF33" s="707"/>
      <c r="CBG33" s="707"/>
      <c r="CBH33" s="707"/>
      <c r="CBI33" s="707"/>
      <c r="CBJ33" s="707"/>
      <c r="CBK33" s="707"/>
      <c r="CBL33" s="707"/>
      <c r="CBM33" s="707"/>
      <c r="CBN33" s="707"/>
      <c r="CBO33" s="707"/>
      <c r="CBP33" s="707"/>
      <c r="CBQ33" s="707"/>
      <c r="CBR33" s="707"/>
      <c r="CBS33" s="707"/>
      <c r="CBT33" s="707"/>
      <c r="CBU33" s="707"/>
      <c r="CBV33" s="707"/>
      <c r="CBW33" s="707"/>
      <c r="CBX33" s="707"/>
      <c r="CBY33" s="707"/>
      <c r="CBZ33" s="707"/>
      <c r="CCA33" s="707"/>
      <c r="CCB33" s="707"/>
      <c r="CCC33" s="707"/>
      <c r="CCD33" s="707"/>
      <c r="CCE33" s="707"/>
      <c r="CCF33" s="707"/>
      <c r="CCG33" s="707"/>
      <c r="CCH33" s="707"/>
      <c r="CCI33" s="707"/>
      <c r="CCJ33" s="707"/>
      <c r="CCK33" s="707"/>
      <c r="CCL33" s="707"/>
      <c r="CCM33" s="707"/>
      <c r="CCN33" s="707"/>
      <c r="CCO33" s="707"/>
      <c r="CCP33" s="707"/>
      <c r="CCQ33" s="707"/>
      <c r="CCR33" s="707"/>
      <c r="CCS33" s="707"/>
      <c r="CCT33" s="707"/>
      <c r="CCU33" s="707"/>
      <c r="CCV33" s="707"/>
      <c r="CCW33" s="707"/>
      <c r="CCX33" s="707"/>
      <c r="CCY33" s="707"/>
      <c r="CCZ33" s="707"/>
      <c r="CDA33" s="707"/>
      <c r="CDB33" s="707"/>
      <c r="CDC33" s="707"/>
      <c r="CDD33" s="707"/>
      <c r="CDE33" s="707"/>
      <c r="CDF33" s="707"/>
      <c r="CDG33" s="707"/>
      <c r="CDH33" s="707"/>
      <c r="CDI33" s="707"/>
      <c r="CDJ33" s="707"/>
      <c r="CDK33" s="707"/>
      <c r="CDL33" s="707"/>
      <c r="CDM33" s="707"/>
      <c r="CDN33" s="707"/>
      <c r="CDO33" s="707"/>
      <c r="CDP33" s="707"/>
      <c r="CDQ33" s="707"/>
      <c r="CDR33" s="707"/>
      <c r="CDS33" s="707"/>
      <c r="CDT33" s="707"/>
      <c r="CDU33" s="707"/>
      <c r="CDV33" s="707"/>
      <c r="CDW33" s="707"/>
      <c r="CDX33" s="707"/>
      <c r="CDY33" s="707"/>
      <c r="CDZ33" s="707"/>
      <c r="CEA33" s="707"/>
      <c r="CEB33" s="707"/>
      <c r="CEC33" s="707"/>
      <c r="CED33" s="707"/>
      <c r="CEE33" s="707"/>
      <c r="CEF33" s="707"/>
      <c r="CEG33" s="707"/>
      <c r="CEH33" s="707"/>
      <c r="CEI33" s="707"/>
      <c r="CEJ33" s="707"/>
      <c r="CEK33" s="707"/>
      <c r="CEL33" s="707"/>
      <c r="CEM33" s="707"/>
      <c r="CEN33" s="707"/>
      <c r="CEO33" s="707"/>
      <c r="CEP33" s="707"/>
      <c r="CEQ33" s="707"/>
      <c r="CER33" s="707"/>
      <c r="CES33" s="707"/>
      <c r="CET33" s="707"/>
      <c r="CEU33" s="707"/>
      <c r="CEV33" s="707"/>
      <c r="CEW33" s="707"/>
      <c r="CEX33" s="707"/>
      <c r="CEY33" s="707"/>
      <c r="CEZ33" s="707"/>
      <c r="CFA33" s="707"/>
      <c r="CFB33" s="707"/>
      <c r="CFC33" s="707"/>
      <c r="CFD33" s="707"/>
      <c r="CFE33" s="707"/>
      <c r="CFF33" s="707"/>
      <c r="CFG33" s="707"/>
      <c r="CFH33" s="707"/>
      <c r="CFI33" s="707"/>
      <c r="CFJ33" s="707"/>
      <c r="CFK33" s="707"/>
      <c r="CFL33" s="707"/>
      <c r="CFM33" s="707"/>
      <c r="CFN33" s="707"/>
      <c r="CFO33" s="707"/>
      <c r="CFP33" s="707"/>
      <c r="CFQ33" s="707"/>
      <c r="CFR33" s="707"/>
      <c r="CFS33" s="707"/>
      <c r="CFT33" s="707"/>
      <c r="CFU33" s="707"/>
      <c r="CFV33" s="707"/>
      <c r="CFW33" s="707"/>
      <c r="CFX33" s="707"/>
      <c r="CFY33" s="707"/>
      <c r="CFZ33" s="707"/>
      <c r="CGA33" s="707"/>
      <c r="CGB33" s="707"/>
      <c r="CGC33" s="707"/>
      <c r="CGD33" s="707"/>
      <c r="CGE33" s="707"/>
      <c r="CGF33" s="707"/>
      <c r="CGG33" s="707"/>
      <c r="CGH33" s="707"/>
      <c r="CGI33" s="707"/>
      <c r="CGJ33" s="707"/>
      <c r="CGK33" s="707"/>
      <c r="CGL33" s="707"/>
      <c r="CGM33" s="707"/>
      <c r="CGN33" s="707"/>
      <c r="CGO33" s="707"/>
      <c r="CGP33" s="707"/>
      <c r="CGQ33" s="707"/>
      <c r="CGR33" s="707"/>
      <c r="CGS33" s="707"/>
      <c r="CGT33" s="707"/>
      <c r="CGU33" s="707"/>
      <c r="CGV33" s="707"/>
      <c r="CGW33" s="707"/>
      <c r="CGX33" s="707"/>
      <c r="CGY33" s="707"/>
      <c r="CGZ33" s="707"/>
      <c r="CHA33" s="707"/>
      <c r="CHB33" s="707"/>
      <c r="CHC33" s="707"/>
      <c r="CHD33" s="707"/>
      <c r="CHE33" s="707"/>
      <c r="CHF33" s="707"/>
      <c r="CHG33" s="707"/>
      <c r="CHH33" s="707"/>
      <c r="CHI33" s="707"/>
      <c r="CHJ33" s="707"/>
      <c r="CHK33" s="707"/>
      <c r="CHL33" s="707"/>
      <c r="CHM33" s="707"/>
      <c r="CHN33" s="707"/>
      <c r="CHO33" s="707"/>
      <c r="CHP33" s="707"/>
      <c r="CHQ33" s="707"/>
      <c r="CHR33" s="707"/>
      <c r="CHS33" s="707"/>
      <c r="CHT33" s="707"/>
      <c r="CHU33" s="707"/>
      <c r="CHV33" s="707"/>
      <c r="CHW33" s="707"/>
      <c r="CHX33" s="707"/>
      <c r="CHY33" s="707"/>
      <c r="CHZ33" s="707"/>
      <c r="CIA33" s="707"/>
      <c r="CIB33" s="707"/>
      <c r="CIC33" s="707"/>
      <c r="CID33" s="707"/>
      <c r="CIE33" s="707"/>
      <c r="CIF33" s="707"/>
      <c r="CIG33" s="707"/>
      <c r="CIH33" s="707"/>
      <c r="CII33" s="707"/>
      <c r="CIJ33" s="707"/>
      <c r="CIK33" s="707"/>
      <c r="CIL33" s="707"/>
      <c r="CIM33" s="707"/>
      <c r="CIN33" s="707"/>
      <c r="CIO33" s="707"/>
      <c r="CIP33" s="707"/>
      <c r="CIQ33" s="707"/>
      <c r="CIR33" s="707"/>
      <c r="CIS33" s="707"/>
      <c r="CIT33" s="707"/>
      <c r="CIU33" s="707"/>
      <c r="CIV33" s="707"/>
      <c r="CIW33" s="707"/>
      <c r="CIX33" s="707"/>
      <c r="CIY33" s="707"/>
      <c r="CIZ33" s="707"/>
      <c r="CJA33" s="707"/>
      <c r="CJB33" s="707"/>
      <c r="CJC33" s="707"/>
      <c r="CJD33" s="707"/>
      <c r="CJE33" s="707"/>
      <c r="CJF33" s="707"/>
      <c r="CJG33" s="707"/>
      <c r="CJH33" s="707"/>
      <c r="CJI33" s="707"/>
      <c r="CJJ33" s="707"/>
      <c r="CJK33" s="707"/>
      <c r="CJL33" s="707"/>
      <c r="CJM33" s="707"/>
      <c r="CJN33" s="707"/>
      <c r="CJO33" s="707"/>
      <c r="CJP33" s="707"/>
      <c r="CJQ33" s="707"/>
      <c r="CJR33" s="707"/>
      <c r="CJS33" s="707"/>
      <c r="CJT33" s="707"/>
      <c r="CJU33" s="707"/>
      <c r="CJV33" s="707"/>
      <c r="CJW33" s="707"/>
      <c r="CJX33" s="707"/>
      <c r="CJY33" s="707"/>
      <c r="CJZ33" s="707"/>
      <c r="CKA33" s="707"/>
      <c r="CKB33" s="707"/>
      <c r="CKC33" s="707"/>
      <c r="CKD33" s="707"/>
      <c r="CKE33" s="707"/>
      <c r="CKF33" s="707"/>
      <c r="CKG33" s="707"/>
      <c r="CKH33" s="707"/>
      <c r="CKI33" s="707"/>
      <c r="CKJ33" s="707"/>
      <c r="CKK33" s="707"/>
      <c r="CKL33" s="707"/>
      <c r="CKM33" s="707"/>
      <c r="CKN33" s="707"/>
      <c r="CKO33" s="707"/>
      <c r="CKP33" s="707"/>
      <c r="CKQ33" s="707"/>
      <c r="CKR33" s="707"/>
      <c r="CKS33" s="707"/>
      <c r="CKT33" s="707"/>
      <c r="CKU33" s="707"/>
      <c r="CKV33" s="707"/>
      <c r="CKW33" s="707"/>
      <c r="CKX33" s="707"/>
      <c r="CKY33" s="707"/>
      <c r="CKZ33" s="707"/>
      <c r="CLA33" s="707"/>
      <c r="CLB33" s="707"/>
      <c r="CLC33" s="707"/>
      <c r="CLD33" s="707"/>
      <c r="CLE33" s="707"/>
      <c r="CLF33" s="707"/>
      <c r="CLG33" s="707"/>
      <c r="CLH33" s="707"/>
      <c r="CLI33" s="707"/>
      <c r="CLJ33" s="707"/>
      <c r="CLK33" s="707"/>
      <c r="CLL33" s="707"/>
      <c r="CLM33" s="707"/>
      <c r="CLN33" s="707"/>
      <c r="CLO33" s="707"/>
      <c r="CLP33" s="707"/>
      <c r="CLQ33" s="707"/>
      <c r="CLR33" s="707"/>
      <c r="CLS33" s="707"/>
      <c r="CLT33" s="707"/>
      <c r="CLU33" s="707"/>
      <c r="CLV33" s="707"/>
      <c r="CLW33" s="707"/>
      <c r="CLX33" s="707"/>
      <c r="CLY33" s="707"/>
      <c r="CLZ33" s="707"/>
      <c r="CMA33" s="707"/>
      <c r="CMB33" s="707"/>
      <c r="CMC33" s="707"/>
      <c r="CMD33" s="707"/>
      <c r="CME33" s="707"/>
      <c r="CMF33" s="707"/>
      <c r="CMG33" s="707"/>
      <c r="CMH33" s="707"/>
      <c r="CMI33" s="707"/>
      <c r="CMJ33" s="707"/>
      <c r="CMK33" s="707"/>
      <c r="CML33" s="707"/>
      <c r="CMM33" s="707"/>
      <c r="CMN33" s="707"/>
      <c r="CMO33" s="707"/>
      <c r="CMP33" s="707"/>
      <c r="CMQ33" s="707"/>
      <c r="CMR33" s="707"/>
      <c r="CMS33" s="707"/>
      <c r="CMT33" s="707"/>
      <c r="CMU33" s="707"/>
      <c r="CMV33" s="707"/>
      <c r="CMW33" s="707"/>
      <c r="CMX33" s="707"/>
      <c r="CMY33" s="707"/>
      <c r="CMZ33" s="707"/>
      <c r="CNA33" s="707"/>
      <c r="CNB33" s="707"/>
      <c r="CNC33" s="707"/>
      <c r="CND33" s="707"/>
      <c r="CNE33" s="707"/>
      <c r="CNF33" s="707"/>
      <c r="CNG33" s="707"/>
      <c r="CNH33" s="707"/>
      <c r="CNI33" s="707"/>
      <c r="CNJ33" s="707"/>
      <c r="CNK33" s="707"/>
      <c r="CNL33" s="707"/>
      <c r="CNM33" s="707"/>
      <c r="CNN33" s="707"/>
      <c r="CNO33" s="707"/>
      <c r="CNP33" s="707"/>
      <c r="CNQ33" s="707"/>
      <c r="CNR33" s="707"/>
      <c r="CNS33" s="707"/>
      <c r="CNT33" s="707"/>
      <c r="CNU33" s="707"/>
      <c r="CNV33" s="707"/>
      <c r="CNW33" s="707"/>
      <c r="CNX33" s="707"/>
      <c r="CNY33" s="707"/>
      <c r="CNZ33" s="707"/>
      <c r="COA33" s="707"/>
      <c r="COB33" s="707"/>
      <c r="COC33" s="707"/>
      <c r="COD33" s="707"/>
      <c r="COE33" s="707"/>
      <c r="COF33" s="707"/>
      <c r="COG33" s="707"/>
      <c r="COH33" s="707"/>
      <c r="COI33" s="707"/>
      <c r="COJ33" s="707"/>
      <c r="COK33" s="707"/>
      <c r="COL33" s="707"/>
      <c r="COM33" s="707"/>
      <c r="CON33" s="707"/>
      <c r="COO33" s="707"/>
      <c r="COP33" s="707"/>
      <c r="COQ33" s="707"/>
      <c r="COR33" s="707"/>
      <c r="COS33" s="707"/>
      <c r="COT33" s="707"/>
      <c r="COU33" s="707"/>
      <c r="COV33" s="707"/>
      <c r="COW33" s="707"/>
      <c r="COX33" s="707"/>
      <c r="COY33" s="707"/>
      <c r="COZ33" s="707"/>
      <c r="CPA33" s="707"/>
      <c r="CPB33" s="707"/>
      <c r="CPC33" s="707"/>
      <c r="CPD33" s="707"/>
      <c r="CPE33" s="707"/>
      <c r="CPF33" s="707"/>
      <c r="CPG33" s="707"/>
      <c r="CPH33" s="707"/>
      <c r="CPI33" s="707"/>
      <c r="CPJ33" s="707"/>
      <c r="CPK33" s="707"/>
      <c r="CPL33" s="707"/>
      <c r="CPM33" s="707"/>
      <c r="CPN33" s="707"/>
      <c r="CPO33" s="707"/>
      <c r="CPP33" s="707"/>
      <c r="CPQ33" s="707"/>
      <c r="CPR33" s="707"/>
      <c r="CPS33" s="707"/>
      <c r="CPT33" s="707"/>
      <c r="CPU33" s="707"/>
      <c r="CPV33" s="707"/>
      <c r="CPW33" s="707"/>
      <c r="CPX33" s="707"/>
      <c r="CPY33" s="707"/>
      <c r="CPZ33" s="707"/>
      <c r="CQA33" s="707"/>
      <c r="CQB33" s="707"/>
      <c r="CQC33" s="707"/>
      <c r="CQD33" s="707"/>
      <c r="CQE33" s="707"/>
      <c r="CQF33" s="707"/>
      <c r="CQG33" s="707"/>
      <c r="CQH33" s="707"/>
      <c r="CQI33" s="707"/>
      <c r="CQJ33" s="707"/>
      <c r="CQK33" s="707"/>
      <c r="CQL33" s="707"/>
      <c r="CQM33" s="707"/>
      <c r="CQN33" s="707"/>
      <c r="CQO33" s="707"/>
      <c r="CQP33" s="707"/>
      <c r="CQQ33" s="707"/>
      <c r="CQR33" s="707"/>
      <c r="CQS33" s="707"/>
      <c r="CQT33" s="707"/>
      <c r="CQU33" s="707"/>
      <c r="CQV33" s="707"/>
      <c r="CQW33" s="707"/>
      <c r="CQX33" s="707"/>
      <c r="CQY33" s="707"/>
      <c r="CQZ33" s="707"/>
      <c r="CRA33" s="707"/>
      <c r="CRB33" s="707"/>
      <c r="CRC33" s="707"/>
      <c r="CRD33" s="707"/>
      <c r="CRE33" s="707"/>
      <c r="CRF33" s="707"/>
      <c r="CRG33" s="707"/>
      <c r="CRH33" s="707"/>
      <c r="CRI33" s="707"/>
      <c r="CRJ33" s="707"/>
      <c r="CRK33" s="707"/>
      <c r="CRL33" s="707"/>
      <c r="CRM33" s="707"/>
      <c r="CRN33" s="707"/>
      <c r="CRO33" s="707"/>
      <c r="CRP33" s="707"/>
      <c r="CRQ33" s="707"/>
      <c r="CRR33" s="707"/>
      <c r="CRS33" s="707"/>
      <c r="CRT33" s="707"/>
      <c r="CRU33" s="707"/>
      <c r="CRV33" s="707"/>
      <c r="CRW33" s="707"/>
      <c r="CRX33" s="707"/>
      <c r="CRY33" s="707"/>
      <c r="CRZ33" s="707"/>
      <c r="CSA33" s="707"/>
      <c r="CSB33" s="707"/>
      <c r="CSC33" s="707"/>
      <c r="CSD33" s="707"/>
      <c r="CSE33" s="707"/>
      <c r="CSF33" s="707"/>
      <c r="CSG33" s="707"/>
      <c r="CSH33" s="707"/>
      <c r="CSI33" s="707"/>
      <c r="CSJ33" s="707"/>
      <c r="CSK33" s="707"/>
      <c r="CSL33" s="707"/>
      <c r="CSM33" s="707"/>
      <c r="CSN33" s="707"/>
      <c r="CSO33" s="707"/>
      <c r="CSP33" s="707"/>
      <c r="CSQ33" s="707"/>
      <c r="CSR33" s="707"/>
      <c r="CSS33" s="707"/>
      <c r="CST33" s="707"/>
      <c r="CSU33" s="707"/>
      <c r="CSV33" s="707"/>
      <c r="CSW33" s="707"/>
      <c r="CSX33" s="707"/>
      <c r="CSY33" s="707"/>
      <c r="CSZ33" s="707"/>
      <c r="CTA33" s="707"/>
      <c r="CTB33" s="707"/>
      <c r="CTC33" s="707"/>
      <c r="CTD33" s="707"/>
      <c r="CTE33" s="707"/>
      <c r="CTF33" s="707"/>
      <c r="CTG33" s="707"/>
      <c r="CTH33" s="707"/>
      <c r="CTI33" s="707"/>
      <c r="CTJ33" s="707"/>
      <c r="CTK33" s="707"/>
      <c r="CTL33" s="707"/>
      <c r="CTM33" s="707"/>
      <c r="CTN33" s="707"/>
      <c r="CTO33" s="707"/>
      <c r="CTP33" s="707"/>
      <c r="CTQ33" s="707"/>
      <c r="CTR33" s="707"/>
      <c r="CTS33" s="707"/>
      <c r="CTT33" s="707"/>
      <c r="CTU33" s="707"/>
      <c r="CTV33" s="707"/>
      <c r="CTW33" s="707"/>
      <c r="CTX33" s="707"/>
      <c r="CTY33" s="707"/>
      <c r="CTZ33" s="707"/>
      <c r="CUA33" s="707"/>
      <c r="CUB33" s="707"/>
      <c r="CUC33" s="707"/>
      <c r="CUD33" s="707"/>
      <c r="CUE33" s="707"/>
      <c r="CUF33" s="707"/>
      <c r="CUG33" s="707"/>
      <c r="CUH33" s="707"/>
      <c r="CUI33" s="707"/>
      <c r="CUJ33" s="707"/>
      <c r="CUK33" s="707"/>
      <c r="CUL33" s="707"/>
      <c r="CUM33" s="707"/>
      <c r="CUN33" s="707"/>
      <c r="CUO33" s="707"/>
      <c r="CUP33" s="707"/>
      <c r="CUQ33" s="707"/>
      <c r="CUR33" s="707"/>
      <c r="CUS33" s="707"/>
      <c r="CUT33" s="707"/>
      <c r="CUU33" s="707"/>
      <c r="CUV33" s="707"/>
      <c r="CUW33" s="707"/>
      <c r="CUX33" s="707"/>
      <c r="CUY33" s="707"/>
      <c r="CUZ33" s="707"/>
      <c r="CVA33" s="707"/>
      <c r="CVB33" s="707"/>
      <c r="CVC33" s="707"/>
      <c r="CVD33" s="707"/>
      <c r="CVE33" s="707"/>
      <c r="CVF33" s="707"/>
      <c r="CVG33" s="707"/>
      <c r="CVH33" s="707"/>
      <c r="CVI33" s="707"/>
      <c r="CVJ33" s="707"/>
      <c r="CVK33" s="707"/>
      <c r="CVL33" s="707"/>
      <c r="CVM33" s="707"/>
      <c r="CVN33" s="707"/>
      <c r="CVO33" s="707"/>
      <c r="CVP33" s="707"/>
      <c r="CVQ33" s="707"/>
      <c r="CVR33" s="707"/>
      <c r="CVS33" s="707"/>
      <c r="CVT33" s="707"/>
      <c r="CVU33" s="707"/>
      <c r="CVV33" s="707"/>
      <c r="CVW33" s="707"/>
      <c r="CVX33" s="707"/>
      <c r="CVY33" s="707"/>
      <c r="CVZ33" s="707"/>
      <c r="CWA33" s="707"/>
      <c r="CWB33" s="707"/>
      <c r="CWC33" s="707"/>
      <c r="CWD33" s="707"/>
      <c r="CWE33" s="707"/>
      <c r="CWF33" s="707"/>
      <c r="CWG33" s="707"/>
      <c r="CWH33" s="707"/>
      <c r="CWI33" s="707"/>
      <c r="CWJ33" s="707"/>
      <c r="CWK33" s="707"/>
      <c r="CWL33" s="707"/>
      <c r="CWM33" s="707"/>
      <c r="CWN33" s="707"/>
      <c r="CWO33" s="707"/>
      <c r="CWP33" s="707"/>
      <c r="CWQ33" s="707"/>
      <c r="CWR33" s="707"/>
      <c r="CWS33" s="707"/>
      <c r="CWT33" s="707"/>
      <c r="CWU33" s="707"/>
      <c r="CWV33" s="707"/>
      <c r="CWW33" s="707"/>
      <c r="CWX33" s="707"/>
      <c r="CWY33" s="707"/>
      <c r="CWZ33" s="707"/>
      <c r="CXA33" s="707"/>
      <c r="CXB33" s="707"/>
      <c r="CXC33" s="707"/>
      <c r="CXD33" s="707"/>
      <c r="CXE33" s="707"/>
      <c r="CXF33" s="707"/>
      <c r="CXG33" s="707"/>
      <c r="CXH33" s="707"/>
      <c r="CXI33" s="707"/>
      <c r="CXJ33" s="707"/>
      <c r="CXK33" s="707"/>
      <c r="CXL33" s="707"/>
      <c r="CXM33" s="707"/>
      <c r="CXN33" s="707"/>
      <c r="CXO33" s="707"/>
      <c r="CXP33" s="707"/>
      <c r="CXQ33" s="707"/>
      <c r="CXR33" s="707"/>
      <c r="CXS33" s="707"/>
      <c r="CXT33" s="707"/>
      <c r="CXU33" s="707"/>
      <c r="CXV33" s="707"/>
      <c r="CXW33" s="707"/>
      <c r="CXX33" s="707"/>
      <c r="CXY33" s="707"/>
      <c r="CXZ33" s="707"/>
      <c r="CYA33" s="707"/>
      <c r="CYB33" s="707"/>
      <c r="CYC33" s="707"/>
      <c r="CYD33" s="707"/>
      <c r="CYE33" s="707"/>
      <c r="CYF33" s="707"/>
      <c r="CYG33" s="707"/>
      <c r="CYH33" s="707"/>
      <c r="CYI33" s="707"/>
      <c r="CYJ33" s="707"/>
      <c r="CYK33" s="707"/>
      <c r="CYL33" s="707"/>
      <c r="CYM33" s="707"/>
      <c r="CYN33" s="707"/>
      <c r="CYO33" s="707"/>
      <c r="CYP33" s="707"/>
      <c r="CYQ33" s="707"/>
      <c r="CYR33" s="707"/>
      <c r="CYS33" s="707"/>
      <c r="CYT33" s="707"/>
      <c r="CYU33" s="707"/>
      <c r="CYV33" s="707"/>
      <c r="CYW33" s="707"/>
      <c r="CYX33" s="707"/>
      <c r="CYY33" s="707"/>
      <c r="CYZ33" s="707"/>
      <c r="CZA33" s="707"/>
      <c r="CZB33" s="707"/>
      <c r="CZC33" s="707"/>
      <c r="CZD33" s="707"/>
      <c r="CZE33" s="707"/>
      <c r="CZF33" s="707"/>
      <c r="CZG33" s="707"/>
      <c r="CZH33" s="707"/>
      <c r="CZI33" s="707"/>
      <c r="CZJ33" s="707"/>
      <c r="CZK33" s="707"/>
      <c r="CZL33" s="707"/>
      <c r="CZM33" s="707"/>
      <c r="CZN33" s="707"/>
      <c r="CZO33" s="707"/>
      <c r="CZP33" s="707"/>
      <c r="CZQ33" s="707"/>
      <c r="CZR33" s="707"/>
      <c r="CZS33" s="707"/>
      <c r="CZT33" s="707"/>
      <c r="CZU33" s="707"/>
      <c r="CZV33" s="707"/>
      <c r="CZW33" s="707"/>
      <c r="CZX33" s="707"/>
      <c r="CZY33" s="707"/>
      <c r="CZZ33" s="707"/>
      <c r="DAA33" s="707"/>
      <c r="DAB33" s="707"/>
      <c r="DAC33" s="707"/>
      <c r="DAD33" s="707"/>
      <c r="DAE33" s="707"/>
      <c r="DAF33" s="707"/>
      <c r="DAG33" s="707"/>
      <c r="DAH33" s="707"/>
      <c r="DAI33" s="707"/>
      <c r="DAJ33" s="707"/>
      <c r="DAK33" s="707"/>
      <c r="DAL33" s="707"/>
      <c r="DAM33" s="707"/>
      <c r="DAN33" s="707"/>
      <c r="DAO33" s="707"/>
      <c r="DAP33" s="707"/>
      <c r="DAQ33" s="707"/>
      <c r="DAR33" s="707"/>
      <c r="DAS33" s="707"/>
      <c r="DAT33" s="707"/>
      <c r="DAU33" s="707"/>
      <c r="DAV33" s="707"/>
      <c r="DAW33" s="707"/>
      <c r="DAX33" s="707"/>
      <c r="DAY33" s="707"/>
      <c r="DAZ33" s="707"/>
      <c r="DBA33" s="707"/>
      <c r="DBB33" s="707"/>
      <c r="DBC33" s="707"/>
      <c r="DBD33" s="707"/>
      <c r="DBE33" s="707"/>
      <c r="DBF33" s="707"/>
      <c r="DBG33" s="707"/>
      <c r="DBH33" s="707"/>
      <c r="DBI33" s="707"/>
      <c r="DBJ33" s="707"/>
      <c r="DBK33" s="707"/>
      <c r="DBL33" s="707"/>
      <c r="DBM33" s="707"/>
      <c r="DBN33" s="707"/>
      <c r="DBO33" s="707"/>
      <c r="DBP33" s="707"/>
      <c r="DBQ33" s="707"/>
      <c r="DBR33" s="707"/>
      <c r="DBS33" s="707"/>
      <c r="DBT33" s="707"/>
      <c r="DBU33" s="707"/>
      <c r="DBV33" s="707"/>
      <c r="DBW33" s="707"/>
      <c r="DBX33" s="707"/>
      <c r="DBY33" s="707"/>
      <c r="DBZ33" s="707"/>
      <c r="DCA33" s="707"/>
      <c r="DCB33" s="707"/>
      <c r="DCC33" s="707"/>
      <c r="DCD33" s="707"/>
      <c r="DCE33" s="707"/>
      <c r="DCF33" s="707"/>
      <c r="DCG33" s="707"/>
      <c r="DCH33" s="707"/>
      <c r="DCI33" s="707"/>
      <c r="DCJ33" s="707"/>
      <c r="DCK33" s="707"/>
      <c r="DCL33" s="707"/>
      <c r="DCM33" s="707"/>
      <c r="DCN33" s="707"/>
      <c r="DCO33" s="707"/>
      <c r="DCP33" s="707"/>
      <c r="DCQ33" s="707"/>
      <c r="DCR33" s="707"/>
      <c r="DCS33" s="707"/>
      <c r="DCT33" s="707"/>
      <c r="DCU33" s="707"/>
      <c r="DCV33" s="707"/>
      <c r="DCW33" s="707"/>
      <c r="DCX33" s="707"/>
      <c r="DCY33" s="707"/>
      <c r="DCZ33" s="707"/>
      <c r="DDA33" s="707"/>
      <c r="DDB33" s="707"/>
      <c r="DDC33" s="707"/>
      <c r="DDD33" s="707"/>
      <c r="DDE33" s="707"/>
      <c r="DDF33" s="707"/>
      <c r="DDG33" s="707"/>
      <c r="DDH33" s="707"/>
      <c r="DDI33" s="707"/>
      <c r="DDJ33" s="707"/>
      <c r="DDK33" s="707"/>
      <c r="DDL33" s="707"/>
      <c r="DDM33" s="707"/>
      <c r="DDN33" s="707"/>
      <c r="DDO33" s="707"/>
      <c r="DDP33" s="707"/>
      <c r="DDQ33" s="707"/>
      <c r="DDR33" s="707"/>
      <c r="DDS33" s="707"/>
      <c r="DDT33" s="707"/>
      <c r="DDU33" s="707"/>
      <c r="DDV33" s="707"/>
      <c r="DDW33" s="707"/>
      <c r="DDX33" s="707"/>
      <c r="DDY33" s="707"/>
      <c r="DDZ33" s="707"/>
      <c r="DEA33" s="707"/>
      <c r="DEB33" s="707"/>
      <c r="DEC33" s="707"/>
      <c r="DED33" s="707"/>
      <c r="DEE33" s="707"/>
      <c r="DEF33" s="707"/>
      <c r="DEG33" s="707"/>
      <c r="DEH33" s="707"/>
      <c r="DEI33" s="707"/>
      <c r="DEJ33" s="707"/>
      <c r="DEK33" s="707"/>
      <c r="DEL33" s="707"/>
      <c r="DEM33" s="707"/>
      <c r="DEN33" s="707"/>
      <c r="DEO33" s="707"/>
      <c r="DEP33" s="707"/>
      <c r="DEQ33" s="707"/>
      <c r="DER33" s="707"/>
      <c r="DES33" s="707"/>
      <c r="DET33" s="707"/>
      <c r="DEU33" s="707"/>
      <c r="DEV33" s="707"/>
      <c r="DEW33" s="707"/>
      <c r="DEX33" s="707"/>
      <c r="DEY33" s="707"/>
      <c r="DEZ33" s="707"/>
      <c r="DFA33" s="707"/>
      <c r="DFB33" s="707"/>
      <c r="DFC33" s="707"/>
      <c r="DFD33" s="707"/>
      <c r="DFE33" s="707"/>
      <c r="DFF33" s="707"/>
      <c r="DFG33" s="707"/>
      <c r="DFH33" s="707"/>
      <c r="DFI33" s="707"/>
      <c r="DFJ33" s="707"/>
      <c r="DFK33" s="707"/>
      <c r="DFL33" s="707"/>
      <c r="DFM33" s="707"/>
      <c r="DFN33" s="707"/>
      <c r="DFO33" s="707"/>
      <c r="DFP33" s="707"/>
      <c r="DFQ33" s="707"/>
      <c r="DFR33" s="707"/>
      <c r="DFS33" s="707"/>
      <c r="DFT33" s="707"/>
      <c r="DFU33" s="707"/>
      <c r="DFV33" s="707"/>
      <c r="DFW33" s="707"/>
      <c r="DFX33" s="707"/>
      <c r="DFY33" s="707"/>
      <c r="DFZ33" s="707"/>
      <c r="DGA33" s="707"/>
      <c r="DGB33" s="707"/>
      <c r="DGC33" s="707"/>
      <c r="DGD33" s="707"/>
      <c r="DGE33" s="707"/>
      <c r="DGF33" s="707"/>
      <c r="DGG33" s="707"/>
      <c r="DGH33" s="707"/>
      <c r="DGI33" s="707"/>
      <c r="DGJ33" s="707"/>
      <c r="DGK33" s="707"/>
      <c r="DGL33" s="707"/>
      <c r="DGM33" s="707"/>
      <c r="DGN33" s="707"/>
      <c r="DGO33" s="707"/>
      <c r="DGP33" s="707"/>
      <c r="DGQ33" s="707"/>
      <c r="DGR33" s="707"/>
      <c r="DGS33" s="707"/>
      <c r="DGT33" s="707"/>
      <c r="DGU33" s="707"/>
      <c r="DGV33" s="707"/>
      <c r="DGW33" s="707"/>
      <c r="DGX33" s="707"/>
      <c r="DGY33" s="707"/>
      <c r="DGZ33" s="707"/>
      <c r="DHA33" s="707"/>
      <c r="DHB33" s="707"/>
      <c r="DHC33" s="707"/>
      <c r="DHD33" s="707"/>
      <c r="DHE33" s="707"/>
      <c r="DHF33" s="707"/>
      <c r="DHG33" s="707"/>
      <c r="DHH33" s="707"/>
      <c r="DHI33" s="707"/>
      <c r="DHJ33" s="707"/>
      <c r="DHK33" s="707"/>
      <c r="DHL33" s="707"/>
      <c r="DHM33" s="707"/>
      <c r="DHN33" s="707"/>
      <c r="DHO33" s="707"/>
      <c r="DHP33" s="707"/>
      <c r="DHQ33" s="707"/>
      <c r="DHR33" s="707"/>
      <c r="DHS33" s="707"/>
      <c r="DHT33" s="707"/>
      <c r="DHU33" s="707"/>
      <c r="DHV33" s="707"/>
      <c r="DHW33" s="707"/>
      <c r="DHX33" s="707"/>
      <c r="DHY33" s="707"/>
      <c r="DHZ33" s="707"/>
      <c r="DIA33" s="707"/>
      <c r="DIB33" s="707"/>
      <c r="DIC33" s="707"/>
      <c r="DID33" s="707"/>
      <c r="DIE33" s="707"/>
      <c r="DIF33" s="707"/>
      <c r="DIG33" s="707"/>
      <c r="DIH33" s="707"/>
      <c r="DII33" s="707"/>
      <c r="DIJ33" s="707"/>
      <c r="DIK33" s="707"/>
      <c r="DIL33" s="707"/>
      <c r="DIM33" s="707"/>
      <c r="DIN33" s="707"/>
      <c r="DIO33" s="707"/>
      <c r="DIP33" s="707"/>
      <c r="DIQ33" s="707"/>
      <c r="DIR33" s="707"/>
      <c r="DIS33" s="707"/>
      <c r="DIT33" s="707"/>
      <c r="DIU33" s="707"/>
      <c r="DIV33" s="707"/>
      <c r="DIW33" s="707"/>
      <c r="DIX33" s="707"/>
      <c r="DIY33" s="707"/>
      <c r="DIZ33" s="707"/>
      <c r="DJA33" s="707"/>
      <c r="DJB33" s="707"/>
      <c r="DJC33" s="707"/>
      <c r="DJD33" s="707"/>
      <c r="DJE33" s="707"/>
      <c r="DJF33" s="707"/>
      <c r="DJG33" s="707"/>
      <c r="DJH33" s="707"/>
      <c r="DJI33" s="707"/>
      <c r="DJJ33" s="707"/>
      <c r="DJK33" s="707"/>
      <c r="DJL33" s="707"/>
      <c r="DJM33" s="707"/>
      <c r="DJN33" s="707"/>
      <c r="DJO33" s="707"/>
      <c r="DJP33" s="707"/>
      <c r="DJQ33" s="707"/>
      <c r="DJR33" s="707"/>
      <c r="DJS33" s="707"/>
      <c r="DJT33" s="707"/>
      <c r="DJU33" s="707"/>
      <c r="DJV33" s="707"/>
      <c r="DJW33" s="707"/>
      <c r="DJX33" s="707"/>
      <c r="DJY33" s="707"/>
      <c r="DJZ33" s="707"/>
      <c r="DKA33" s="707"/>
      <c r="DKB33" s="707"/>
      <c r="DKC33" s="707"/>
      <c r="DKD33" s="707"/>
      <c r="DKE33" s="707"/>
      <c r="DKF33" s="707"/>
      <c r="DKG33" s="707"/>
      <c r="DKH33" s="707"/>
      <c r="DKI33" s="707"/>
      <c r="DKJ33" s="707"/>
      <c r="DKK33" s="707"/>
      <c r="DKL33" s="707"/>
      <c r="DKM33" s="707"/>
      <c r="DKN33" s="707"/>
      <c r="DKO33" s="707"/>
      <c r="DKP33" s="707"/>
      <c r="DKQ33" s="707"/>
      <c r="DKR33" s="707"/>
      <c r="DKS33" s="707"/>
      <c r="DKT33" s="707"/>
      <c r="DKU33" s="707"/>
      <c r="DKV33" s="707"/>
      <c r="DKW33" s="707"/>
      <c r="DKX33" s="707"/>
      <c r="DKY33" s="707"/>
      <c r="DKZ33" s="707"/>
      <c r="DLA33" s="707"/>
      <c r="DLB33" s="707"/>
      <c r="DLC33" s="707"/>
      <c r="DLD33" s="707"/>
      <c r="DLE33" s="707"/>
      <c r="DLF33" s="707"/>
      <c r="DLG33" s="707"/>
      <c r="DLH33" s="707"/>
      <c r="DLI33" s="707"/>
      <c r="DLJ33" s="707"/>
      <c r="DLK33" s="707"/>
      <c r="DLL33" s="707"/>
      <c r="DLM33" s="707"/>
      <c r="DLN33" s="707"/>
      <c r="DLO33" s="707"/>
      <c r="DLP33" s="707"/>
      <c r="DLQ33" s="707"/>
      <c r="DLR33" s="707"/>
      <c r="DLS33" s="707"/>
      <c r="DLT33" s="707"/>
      <c r="DLU33" s="707"/>
      <c r="DLV33" s="707"/>
      <c r="DLW33" s="707"/>
      <c r="DLX33" s="707"/>
      <c r="DLY33" s="707"/>
      <c r="DLZ33" s="707"/>
      <c r="DMA33" s="707"/>
      <c r="DMB33" s="707"/>
      <c r="DMC33" s="707"/>
      <c r="DMD33" s="707"/>
      <c r="DME33" s="707"/>
      <c r="DMF33" s="707"/>
      <c r="DMG33" s="707"/>
      <c r="DMH33" s="707"/>
      <c r="DMI33" s="707"/>
      <c r="DMJ33" s="707"/>
      <c r="DMK33" s="707"/>
      <c r="DML33" s="707"/>
      <c r="DMM33" s="707"/>
      <c r="DMN33" s="707"/>
      <c r="DMO33" s="707"/>
      <c r="DMP33" s="707"/>
      <c r="DMQ33" s="707"/>
      <c r="DMR33" s="707"/>
      <c r="DMS33" s="707"/>
      <c r="DMT33" s="707"/>
      <c r="DMU33" s="707"/>
      <c r="DMV33" s="707"/>
      <c r="DMW33" s="707"/>
      <c r="DMX33" s="707"/>
      <c r="DMY33" s="707"/>
      <c r="DMZ33" s="707"/>
      <c r="DNA33" s="707"/>
      <c r="DNB33" s="707"/>
      <c r="DNC33" s="707"/>
      <c r="DND33" s="707"/>
      <c r="DNE33" s="707"/>
      <c r="DNF33" s="707"/>
      <c r="DNG33" s="707"/>
      <c r="DNH33" s="707"/>
      <c r="DNI33" s="707"/>
      <c r="DNJ33" s="707"/>
      <c r="DNK33" s="707"/>
      <c r="DNL33" s="707"/>
      <c r="DNM33" s="707"/>
      <c r="DNN33" s="707"/>
      <c r="DNO33" s="707"/>
      <c r="DNP33" s="707"/>
      <c r="DNQ33" s="707"/>
      <c r="DNR33" s="707"/>
      <c r="DNS33" s="707"/>
      <c r="DNT33" s="707"/>
      <c r="DNU33" s="707"/>
      <c r="DNV33" s="707"/>
      <c r="DNW33" s="707"/>
      <c r="DNX33" s="707"/>
      <c r="DNY33" s="707"/>
      <c r="DNZ33" s="707"/>
      <c r="DOA33" s="707"/>
      <c r="DOB33" s="707"/>
      <c r="DOC33" s="707"/>
      <c r="DOD33" s="707"/>
      <c r="DOE33" s="707"/>
      <c r="DOF33" s="707"/>
      <c r="DOG33" s="707"/>
      <c r="DOH33" s="707"/>
      <c r="DOI33" s="707"/>
      <c r="DOJ33" s="707"/>
      <c r="DOK33" s="707"/>
      <c r="DOL33" s="707"/>
      <c r="DOM33" s="707"/>
      <c r="DON33" s="707"/>
      <c r="DOO33" s="707"/>
      <c r="DOP33" s="707"/>
      <c r="DOQ33" s="707"/>
      <c r="DOR33" s="707"/>
      <c r="DOS33" s="707"/>
      <c r="DOT33" s="707"/>
      <c r="DOU33" s="707"/>
      <c r="DOV33" s="707"/>
      <c r="DOW33" s="707"/>
      <c r="DOX33" s="707"/>
      <c r="DOY33" s="707"/>
      <c r="DOZ33" s="707"/>
      <c r="DPA33" s="707"/>
      <c r="DPB33" s="707"/>
      <c r="DPC33" s="707"/>
      <c r="DPD33" s="707"/>
      <c r="DPE33" s="707"/>
      <c r="DPF33" s="707"/>
      <c r="DPG33" s="707"/>
      <c r="DPH33" s="707"/>
      <c r="DPI33" s="707"/>
      <c r="DPJ33" s="707"/>
      <c r="DPK33" s="707"/>
      <c r="DPL33" s="707"/>
      <c r="DPM33" s="707"/>
      <c r="DPN33" s="707"/>
      <c r="DPO33" s="707"/>
      <c r="DPP33" s="707"/>
      <c r="DPQ33" s="707"/>
      <c r="DPR33" s="707"/>
      <c r="DPS33" s="707"/>
      <c r="DPT33" s="707"/>
      <c r="DPU33" s="707"/>
      <c r="DPV33" s="707"/>
      <c r="DPW33" s="707"/>
      <c r="DPX33" s="707"/>
      <c r="DPY33" s="707"/>
      <c r="DPZ33" s="707"/>
      <c r="DQA33" s="707"/>
      <c r="DQB33" s="707"/>
      <c r="DQC33" s="707"/>
      <c r="DQD33" s="707"/>
      <c r="DQE33" s="707"/>
      <c r="DQF33" s="707"/>
      <c r="DQG33" s="707"/>
      <c r="DQH33" s="707"/>
      <c r="DQI33" s="707"/>
      <c r="DQJ33" s="707"/>
      <c r="DQK33" s="707"/>
      <c r="DQL33" s="707"/>
      <c r="DQM33" s="707"/>
      <c r="DQN33" s="707"/>
      <c r="DQO33" s="707"/>
      <c r="DQP33" s="707"/>
      <c r="DQQ33" s="707"/>
      <c r="DQR33" s="707"/>
      <c r="DQS33" s="707"/>
      <c r="DQT33" s="707"/>
      <c r="DQU33" s="707"/>
      <c r="DQV33" s="707"/>
      <c r="DQW33" s="707"/>
      <c r="DQX33" s="707"/>
      <c r="DQY33" s="707"/>
      <c r="DQZ33" s="707"/>
      <c r="DRA33" s="707"/>
      <c r="DRB33" s="707"/>
      <c r="DRC33" s="707"/>
      <c r="DRD33" s="707"/>
      <c r="DRE33" s="707"/>
      <c r="DRF33" s="707"/>
      <c r="DRG33" s="707"/>
      <c r="DRH33" s="707"/>
      <c r="DRI33" s="707"/>
      <c r="DRJ33" s="707"/>
      <c r="DRK33" s="707"/>
      <c r="DRL33" s="707"/>
      <c r="DRM33" s="707"/>
      <c r="DRN33" s="707"/>
      <c r="DRO33" s="707"/>
      <c r="DRP33" s="707"/>
      <c r="DRQ33" s="707"/>
      <c r="DRR33" s="707"/>
      <c r="DRS33" s="707"/>
      <c r="DRT33" s="707"/>
      <c r="DRU33" s="707"/>
      <c r="DRV33" s="707"/>
      <c r="DRW33" s="707"/>
      <c r="DRX33" s="707"/>
      <c r="DRY33" s="707"/>
      <c r="DRZ33" s="707"/>
      <c r="DSA33" s="707"/>
      <c r="DSB33" s="707"/>
      <c r="DSC33" s="707"/>
      <c r="DSD33" s="707"/>
      <c r="DSE33" s="707"/>
      <c r="DSF33" s="707"/>
      <c r="DSG33" s="707"/>
      <c r="DSH33" s="707"/>
      <c r="DSI33" s="707"/>
      <c r="DSJ33" s="707"/>
      <c r="DSK33" s="707"/>
      <c r="DSL33" s="707"/>
      <c r="DSM33" s="707"/>
      <c r="DSN33" s="707"/>
      <c r="DSO33" s="707"/>
      <c r="DSP33" s="707"/>
      <c r="DSQ33" s="707"/>
      <c r="DSR33" s="707"/>
      <c r="DSS33" s="707"/>
      <c r="DST33" s="707"/>
      <c r="DSU33" s="707"/>
      <c r="DSV33" s="707"/>
      <c r="DSW33" s="707"/>
      <c r="DSX33" s="707"/>
      <c r="DSY33" s="707"/>
      <c r="DSZ33" s="707"/>
      <c r="DTA33" s="707"/>
      <c r="DTB33" s="707"/>
      <c r="DTC33" s="707"/>
      <c r="DTD33" s="707"/>
      <c r="DTE33" s="707"/>
      <c r="DTF33" s="707"/>
      <c r="DTG33" s="707"/>
      <c r="DTH33" s="707"/>
      <c r="DTI33" s="707"/>
      <c r="DTJ33" s="707"/>
      <c r="DTK33" s="707"/>
      <c r="DTL33" s="707"/>
      <c r="DTM33" s="707"/>
      <c r="DTN33" s="707"/>
      <c r="DTO33" s="707"/>
      <c r="DTP33" s="707"/>
      <c r="DTQ33" s="707"/>
      <c r="DTR33" s="707"/>
      <c r="DTS33" s="707"/>
      <c r="DTT33" s="707"/>
      <c r="DTU33" s="707"/>
      <c r="DTV33" s="707"/>
      <c r="DTW33" s="707"/>
      <c r="DTX33" s="707"/>
      <c r="DTY33" s="707"/>
      <c r="DTZ33" s="707"/>
      <c r="DUA33" s="707"/>
      <c r="DUB33" s="707"/>
      <c r="DUC33" s="707"/>
      <c r="DUD33" s="707"/>
      <c r="DUE33" s="707"/>
      <c r="DUF33" s="707"/>
      <c r="DUG33" s="707"/>
      <c r="DUH33" s="707"/>
      <c r="DUI33" s="707"/>
      <c r="DUJ33" s="707"/>
      <c r="DUK33" s="707"/>
      <c r="DUL33" s="707"/>
      <c r="DUM33" s="707"/>
      <c r="DUN33" s="707"/>
      <c r="DUO33" s="707"/>
      <c r="DUP33" s="707"/>
      <c r="DUQ33" s="707"/>
      <c r="DUR33" s="707"/>
      <c r="DUS33" s="707"/>
      <c r="DUT33" s="707"/>
      <c r="DUU33" s="707"/>
      <c r="DUV33" s="707"/>
      <c r="DUW33" s="707"/>
      <c r="DUX33" s="707"/>
      <c r="DUY33" s="707"/>
      <c r="DUZ33" s="707"/>
      <c r="DVA33" s="707"/>
      <c r="DVB33" s="707"/>
      <c r="DVC33" s="707"/>
      <c r="DVD33" s="707"/>
      <c r="DVE33" s="707"/>
      <c r="DVF33" s="707"/>
      <c r="DVG33" s="707"/>
      <c r="DVH33" s="707"/>
      <c r="DVI33" s="707"/>
      <c r="DVJ33" s="707"/>
      <c r="DVK33" s="707"/>
      <c r="DVL33" s="707"/>
      <c r="DVM33" s="707"/>
      <c r="DVN33" s="707"/>
      <c r="DVO33" s="707"/>
      <c r="DVP33" s="707"/>
      <c r="DVQ33" s="707"/>
      <c r="DVR33" s="707"/>
      <c r="DVS33" s="707"/>
      <c r="DVT33" s="707"/>
      <c r="DVU33" s="707"/>
      <c r="DVV33" s="707"/>
      <c r="DVW33" s="707"/>
      <c r="DVX33" s="707"/>
      <c r="DVY33" s="707"/>
      <c r="DVZ33" s="707"/>
      <c r="DWA33" s="707"/>
      <c r="DWB33" s="707"/>
      <c r="DWC33" s="707"/>
      <c r="DWD33" s="707"/>
      <c r="DWE33" s="707"/>
      <c r="DWF33" s="707"/>
      <c r="DWG33" s="707"/>
      <c r="DWH33" s="707"/>
      <c r="DWI33" s="707"/>
      <c r="DWJ33" s="707"/>
      <c r="DWK33" s="707"/>
      <c r="DWL33" s="707"/>
      <c r="DWM33" s="707"/>
      <c r="DWN33" s="707"/>
      <c r="DWO33" s="707"/>
      <c r="DWP33" s="707"/>
      <c r="DWQ33" s="707"/>
      <c r="DWR33" s="707"/>
      <c r="DWS33" s="707"/>
      <c r="DWT33" s="707"/>
      <c r="DWU33" s="707"/>
      <c r="DWV33" s="707"/>
      <c r="DWW33" s="707"/>
      <c r="DWX33" s="707"/>
      <c r="DWY33" s="707"/>
      <c r="DWZ33" s="707"/>
      <c r="DXA33" s="707"/>
      <c r="DXB33" s="707"/>
      <c r="DXC33" s="707"/>
      <c r="DXD33" s="707"/>
      <c r="DXE33" s="707"/>
      <c r="DXF33" s="707"/>
      <c r="DXG33" s="707"/>
      <c r="DXH33" s="707"/>
      <c r="DXI33" s="707"/>
      <c r="DXJ33" s="707"/>
      <c r="DXK33" s="707"/>
      <c r="DXL33" s="707"/>
      <c r="DXM33" s="707"/>
      <c r="DXN33" s="707"/>
      <c r="DXO33" s="707"/>
      <c r="DXP33" s="707"/>
      <c r="DXQ33" s="707"/>
      <c r="DXR33" s="707"/>
      <c r="DXS33" s="707"/>
      <c r="DXT33" s="707"/>
      <c r="DXU33" s="707"/>
      <c r="DXV33" s="707"/>
      <c r="DXW33" s="707"/>
      <c r="DXX33" s="707"/>
      <c r="DXY33" s="707"/>
      <c r="DXZ33" s="707"/>
      <c r="DYA33" s="707"/>
      <c r="DYB33" s="707"/>
      <c r="DYC33" s="707"/>
      <c r="DYD33" s="707"/>
      <c r="DYE33" s="707"/>
      <c r="DYF33" s="707"/>
      <c r="DYG33" s="707"/>
      <c r="DYH33" s="707"/>
      <c r="DYI33" s="707"/>
      <c r="DYJ33" s="707"/>
      <c r="DYK33" s="707"/>
      <c r="DYL33" s="707"/>
      <c r="DYM33" s="707"/>
      <c r="DYN33" s="707"/>
      <c r="DYO33" s="707"/>
      <c r="DYP33" s="707"/>
      <c r="DYQ33" s="707"/>
      <c r="DYR33" s="707"/>
      <c r="DYS33" s="707"/>
      <c r="DYT33" s="707"/>
      <c r="DYU33" s="707"/>
      <c r="DYV33" s="707"/>
      <c r="DYW33" s="707"/>
      <c r="DYX33" s="707"/>
      <c r="DYY33" s="707"/>
      <c r="DYZ33" s="707"/>
      <c r="DZA33" s="707"/>
      <c r="DZB33" s="707"/>
      <c r="DZC33" s="707"/>
      <c r="DZD33" s="707"/>
      <c r="DZE33" s="707"/>
      <c r="DZF33" s="707"/>
      <c r="DZG33" s="707"/>
      <c r="DZH33" s="707"/>
      <c r="DZI33" s="707"/>
      <c r="DZJ33" s="707"/>
      <c r="DZK33" s="707"/>
      <c r="DZL33" s="707"/>
      <c r="DZM33" s="707"/>
      <c r="DZN33" s="707"/>
      <c r="DZO33" s="707"/>
      <c r="DZP33" s="707"/>
      <c r="DZQ33" s="707"/>
      <c r="DZR33" s="707"/>
      <c r="DZS33" s="707"/>
      <c r="DZT33" s="707"/>
      <c r="DZU33" s="707"/>
      <c r="DZV33" s="707"/>
      <c r="DZW33" s="707"/>
      <c r="DZX33" s="707"/>
      <c r="DZY33" s="707"/>
      <c r="DZZ33" s="707"/>
      <c r="EAA33" s="707"/>
      <c r="EAB33" s="707"/>
      <c r="EAC33" s="707"/>
      <c r="EAD33" s="707"/>
      <c r="EAE33" s="707"/>
      <c r="EAF33" s="707"/>
      <c r="EAG33" s="707"/>
      <c r="EAH33" s="707"/>
      <c r="EAI33" s="707"/>
      <c r="EAJ33" s="707"/>
      <c r="EAK33" s="707"/>
      <c r="EAL33" s="707"/>
      <c r="EAM33" s="707"/>
      <c r="EAN33" s="707"/>
      <c r="EAO33" s="707"/>
      <c r="EAP33" s="707"/>
      <c r="EAQ33" s="707"/>
      <c r="EAR33" s="707"/>
      <c r="EAS33" s="707"/>
      <c r="EAT33" s="707"/>
      <c r="EAU33" s="707"/>
      <c r="EAV33" s="707"/>
      <c r="EAW33" s="707"/>
      <c r="EAX33" s="707"/>
      <c r="EAY33" s="707"/>
      <c r="EAZ33" s="707"/>
      <c r="EBA33" s="707"/>
      <c r="EBB33" s="707"/>
      <c r="EBC33" s="707"/>
      <c r="EBD33" s="707"/>
      <c r="EBE33" s="707"/>
      <c r="EBF33" s="707"/>
      <c r="EBG33" s="707"/>
      <c r="EBH33" s="707"/>
      <c r="EBI33" s="707"/>
      <c r="EBJ33" s="707"/>
      <c r="EBK33" s="707"/>
      <c r="EBL33" s="707"/>
      <c r="EBM33" s="707"/>
      <c r="EBN33" s="707"/>
      <c r="EBO33" s="707"/>
      <c r="EBP33" s="707"/>
      <c r="EBQ33" s="707"/>
      <c r="EBR33" s="707"/>
      <c r="EBS33" s="707"/>
      <c r="EBT33" s="707"/>
      <c r="EBU33" s="707"/>
      <c r="EBV33" s="707"/>
      <c r="EBW33" s="707"/>
      <c r="EBX33" s="707"/>
      <c r="EBY33" s="707"/>
      <c r="EBZ33" s="707"/>
      <c r="ECA33" s="707"/>
      <c r="ECB33" s="707"/>
      <c r="ECC33" s="707"/>
      <c r="ECD33" s="707"/>
      <c r="ECE33" s="707"/>
      <c r="ECF33" s="707"/>
      <c r="ECG33" s="707"/>
      <c r="ECH33" s="707"/>
      <c r="ECI33" s="707"/>
      <c r="ECJ33" s="707"/>
      <c r="ECK33" s="707"/>
      <c r="ECL33" s="707"/>
      <c r="ECM33" s="707"/>
      <c r="ECN33" s="707"/>
      <c r="ECO33" s="707"/>
      <c r="ECP33" s="707"/>
      <c r="ECQ33" s="707"/>
      <c r="ECR33" s="707"/>
      <c r="ECS33" s="707"/>
      <c r="ECT33" s="707"/>
      <c r="ECU33" s="707"/>
      <c r="ECV33" s="707"/>
      <c r="ECW33" s="707"/>
      <c r="ECX33" s="707"/>
      <c r="ECY33" s="707"/>
      <c r="ECZ33" s="707"/>
      <c r="EDA33" s="707"/>
      <c r="EDB33" s="707"/>
      <c r="EDC33" s="707"/>
      <c r="EDD33" s="707"/>
      <c r="EDE33" s="707"/>
      <c r="EDF33" s="707"/>
      <c r="EDG33" s="707"/>
      <c r="EDH33" s="707"/>
      <c r="EDI33" s="707"/>
      <c r="EDJ33" s="707"/>
      <c r="EDK33" s="707"/>
      <c r="EDL33" s="707"/>
      <c r="EDM33" s="707"/>
      <c r="EDN33" s="707"/>
      <c r="EDO33" s="707"/>
      <c r="EDP33" s="707"/>
      <c r="EDQ33" s="707"/>
      <c r="EDR33" s="707"/>
      <c r="EDS33" s="707"/>
      <c r="EDT33" s="707"/>
      <c r="EDU33" s="707"/>
      <c r="EDV33" s="707"/>
      <c r="EDW33" s="707"/>
      <c r="EDX33" s="707"/>
      <c r="EDY33" s="707"/>
      <c r="EDZ33" s="707"/>
      <c r="EEA33" s="707"/>
      <c r="EEB33" s="707"/>
      <c r="EEC33" s="707"/>
      <c r="EED33" s="707"/>
      <c r="EEE33" s="707"/>
      <c r="EEF33" s="707"/>
      <c r="EEG33" s="707"/>
      <c r="EEH33" s="707"/>
      <c r="EEI33" s="707"/>
      <c r="EEJ33" s="707"/>
      <c r="EEK33" s="707"/>
      <c r="EEL33" s="707"/>
      <c r="EEM33" s="707"/>
      <c r="EEN33" s="707"/>
      <c r="EEO33" s="707"/>
      <c r="EEP33" s="707"/>
      <c r="EEQ33" s="707"/>
      <c r="EER33" s="707"/>
      <c r="EES33" s="707"/>
      <c r="EET33" s="707"/>
      <c r="EEU33" s="707"/>
      <c r="EEV33" s="707"/>
      <c r="EEW33" s="707"/>
      <c r="EEX33" s="707"/>
      <c r="EEY33" s="707"/>
      <c r="EEZ33" s="707"/>
      <c r="EFA33" s="707"/>
      <c r="EFB33" s="707"/>
      <c r="EFC33" s="707"/>
      <c r="EFD33" s="707"/>
      <c r="EFE33" s="707"/>
      <c r="EFF33" s="707"/>
      <c r="EFG33" s="707"/>
      <c r="EFH33" s="707"/>
      <c r="EFI33" s="707"/>
      <c r="EFJ33" s="707"/>
      <c r="EFK33" s="707"/>
      <c r="EFL33" s="707"/>
      <c r="EFM33" s="707"/>
      <c r="EFN33" s="707"/>
      <c r="EFO33" s="707"/>
      <c r="EFP33" s="707"/>
      <c r="EFQ33" s="707"/>
      <c r="EFR33" s="707"/>
      <c r="EFS33" s="707"/>
      <c r="EFT33" s="707"/>
      <c r="EFU33" s="707"/>
      <c r="EFV33" s="707"/>
      <c r="EFW33" s="707"/>
      <c r="EFX33" s="707"/>
      <c r="EFY33" s="707"/>
      <c r="EFZ33" s="707"/>
      <c r="EGA33" s="707"/>
      <c r="EGB33" s="707"/>
      <c r="EGC33" s="707"/>
      <c r="EGD33" s="707"/>
      <c r="EGE33" s="707"/>
      <c r="EGF33" s="707"/>
      <c r="EGG33" s="707"/>
      <c r="EGH33" s="707"/>
      <c r="EGI33" s="707"/>
      <c r="EGJ33" s="707"/>
      <c r="EGK33" s="707"/>
      <c r="EGL33" s="707"/>
      <c r="EGM33" s="707"/>
      <c r="EGN33" s="707"/>
      <c r="EGO33" s="707"/>
      <c r="EGP33" s="707"/>
      <c r="EGQ33" s="707"/>
      <c r="EGR33" s="707"/>
      <c r="EGS33" s="707"/>
      <c r="EGT33" s="707"/>
      <c r="EGU33" s="707"/>
      <c r="EGV33" s="707"/>
      <c r="EGW33" s="707"/>
      <c r="EGX33" s="707"/>
      <c r="EGY33" s="707"/>
      <c r="EGZ33" s="707"/>
      <c r="EHA33" s="707"/>
      <c r="EHB33" s="707"/>
      <c r="EHC33" s="707"/>
      <c r="EHD33" s="707"/>
      <c r="EHE33" s="707"/>
      <c r="EHF33" s="707"/>
      <c r="EHG33" s="707"/>
      <c r="EHH33" s="707"/>
      <c r="EHI33" s="707"/>
      <c r="EHJ33" s="707"/>
      <c r="EHK33" s="707"/>
      <c r="EHL33" s="707"/>
      <c r="EHM33" s="707"/>
      <c r="EHN33" s="707"/>
      <c r="EHO33" s="707"/>
      <c r="EHP33" s="707"/>
      <c r="EHQ33" s="707"/>
      <c r="EHR33" s="707"/>
      <c r="EHS33" s="707"/>
      <c r="EHT33" s="707"/>
      <c r="EHU33" s="707"/>
      <c r="EHV33" s="707"/>
      <c r="EHW33" s="707"/>
      <c r="EHX33" s="707"/>
      <c r="EHY33" s="707"/>
      <c r="EHZ33" s="707"/>
      <c r="EIA33" s="707"/>
      <c r="EIB33" s="707"/>
      <c r="EIC33" s="707"/>
      <c r="EID33" s="707"/>
      <c r="EIE33" s="707"/>
      <c r="EIF33" s="707"/>
      <c r="EIG33" s="707"/>
      <c r="EIH33" s="707"/>
      <c r="EII33" s="707"/>
      <c r="EIJ33" s="707"/>
      <c r="EIK33" s="707"/>
      <c r="EIL33" s="707"/>
      <c r="EIM33" s="707"/>
      <c r="EIN33" s="707"/>
      <c r="EIO33" s="707"/>
      <c r="EIP33" s="707"/>
      <c r="EIQ33" s="707"/>
      <c r="EIR33" s="707"/>
      <c r="EIS33" s="707"/>
      <c r="EIT33" s="707"/>
      <c r="EIU33" s="707"/>
      <c r="EIV33" s="707"/>
      <c r="EIW33" s="707"/>
      <c r="EIX33" s="707"/>
      <c r="EIY33" s="707"/>
      <c r="EIZ33" s="707"/>
      <c r="EJA33" s="707"/>
      <c r="EJB33" s="707"/>
      <c r="EJC33" s="707"/>
      <c r="EJD33" s="707"/>
      <c r="EJE33" s="707"/>
      <c r="EJF33" s="707"/>
      <c r="EJG33" s="707"/>
      <c r="EJH33" s="707"/>
      <c r="EJI33" s="707"/>
      <c r="EJJ33" s="707"/>
      <c r="EJK33" s="707"/>
      <c r="EJL33" s="707"/>
      <c r="EJM33" s="707"/>
      <c r="EJN33" s="707"/>
      <c r="EJO33" s="707"/>
      <c r="EJP33" s="707"/>
      <c r="EJQ33" s="707"/>
      <c r="EJR33" s="707"/>
      <c r="EJS33" s="707"/>
      <c r="EJT33" s="707"/>
      <c r="EJU33" s="707"/>
      <c r="EJV33" s="707"/>
      <c r="EJW33" s="707"/>
      <c r="EJX33" s="707"/>
      <c r="EJY33" s="707"/>
      <c r="EJZ33" s="707"/>
      <c r="EKA33" s="707"/>
      <c r="EKB33" s="707"/>
      <c r="EKC33" s="707"/>
      <c r="EKD33" s="707"/>
      <c r="EKE33" s="707"/>
      <c r="EKF33" s="707"/>
      <c r="EKG33" s="707"/>
      <c r="EKH33" s="707"/>
      <c r="EKI33" s="707"/>
      <c r="EKJ33" s="707"/>
      <c r="EKK33" s="707"/>
      <c r="EKL33" s="707"/>
      <c r="EKM33" s="707"/>
      <c r="EKN33" s="707"/>
      <c r="EKO33" s="707"/>
      <c r="EKP33" s="707"/>
      <c r="EKQ33" s="707"/>
      <c r="EKR33" s="707"/>
      <c r="EKS33" s="707"/>
      <c r="EKT33" s="707"/>
      <c r="EKU33" s="707"/>
      <c r="EKV33" s="707"/>
      <c r="EKW33" s="707"/>
      <c r="EKX33" s="707"/>
      <c r="EKY33" s="707"/>
      <c r="EKZ33" s="707"/>
      <c r="ELA33" s="707"/>
      <c r="ELB33" s="707"/>
      <c r="ELC33" s="707"/>
      <c r="ELD33" s="707"/>
      <c r="ELE33" s="707"/>
      <c r="ELF33" s="707"/>
      <c r="ELG33" s="707"/>
      <c r="ELH33" s="707"/>
      <c r="ELI33" s="707"/>
      <c r="ELJ33" s="707"/>
      <c r="ELK33" s="707"/>
      <c r="ELL33" s="707"/>
      <c r="ELM33" s="707"/>
      <c r="ELN33" s="707"/>
      <c r="ELO33" s="707"/>
      <c r="ELP33" s="707"/>
      <c r="ELQ33" s="707"/>
      <c r="ELR33" s="707"/>
      <c r="ELS33" s="707"/>
      <c r="ELT33" s="707"/>
      <c r="ELU33" s="707"/>
      <c r="ELV33" s="707"/>
      <c r="ELW33" s="707"/>
      <c r="ELX33" s="707"/>
      <c r="ELY33" s="707"/>
      <c r="ELZ33" s="707"/>
      <c r="EMA33" s="707"/>
      <c r="EMB33" s="707"/>
      <c r="EMC33" s="707"/>
      <c r="EMD33" s="707"/>
      <c r="EME33" s="707"/>
      <c r="EMF33" s="707"/>
      <c r="EMG33" s="707"/>
      <c r="EMH33" s="707"/>
      <c r="EMI33" s="707"/>
      <c r="EMJ33" s="707"/>
      <c r="EMK33" s="707"/>
      <c r="EML33" s="707"/>
      <c r="EMM33" s="707"/>
      <c r="EMN33" s="707"/>
      <c r="EMO33" s="707"/>
      <c r="EMP33" s="707"/>
      <c r="EMQ33" s="707"/>
      <c r="EMR33" s="707"/>
      <c r="EMS33" s="707"/>
      <c r="EMT33" s="707"/>
      <c r="EMU33" s="707"/>
      <c r="EMV33" s="707"/>
      <c r="EMW33" s="707"/>
      <c r="EMX33" s="707"/>
      <c r="EMY33" s="707"/>
      <c r="EMZ33" s="707"/>
      <c r="ENA33" s="707"/>
      <c r="ENB33" s="707"/>
      <c r="ENC33" s="707"/>
      <c r="END33" s="707"/>
      <c r="ENE33" s="707"/>
      <c r="ENF33" s="707"/>
      <c r="ENG33" s="707"/>
      <c r="ENH33" s="707"/>
      <c r="ENI33" s="707"/>
      <c r="ENJ33" s="707"/>
      <c r="ENK33" s="707"/>
      <c r="ENL33" s="707"/>
      <c r="ENM33" s="707"/>
      <c r="ENN33" s="707"/>
      <c r="ENO33" s="707"/>
      <c r="ENP33" s="707"/>
      <c r="ENQ33" s="707"/>
      <c r="ENR33" s="707"/>
      <c r="ENS33" s="707"/>
      <c r="ENT33" s="707"/>
      <c r="ENU33" s="707"/>
      <c r="ENV33" s="707"/>
      <c r="ENW33" s="707"/>
      <c r="ENX33" s="707"/>
      <c r="ENY33" s="707"/>
      <c r="ENZ33" s="707"/>
      <c r="EOA33" s="707"/>
      <c r="EOB33" s="707"/>
      <c r="EOC33" s="707"/>
      <c r="EOD33" s="707"/>
      <c r="EOE33" s="707"/>
      <c r="EOF33" s="707"/>
      <c r="EOG33" s="707"/>
      <c r="EOH33" s="707"/>
      <c r="EOI33" s="707"/>
      <c r="EOJ33" s="707"/>
      <c r="EOK33" s="707"/>
      <c r="EOL33" s="707"/>
      <c r="EOM33" s="707"/>
      <c r="EON33" s="707"/>
      <c r="EOO33" s="707"/>
      <c r="EOP33" s="707"/>
      <c r="EOQ33" s="707"/>
      <c r="EOR33" s="707"/>
      <c r="EOS33" s="707"/>
      <c r="EOT33" s="707"/>
      <c r="EOU33" s="707"/>
      <c r="EOV33" s="707"/>
      <c r="EOW33" s="707"/>
      <c r="EOX33" s="707"/>
      <c r="EOY33" s="707"/>
      <c r="EOZ33" s="707"/>
      <c r="EPA33" s="707"/>
      <c r="EPB33" s="707"/>
      <c r="EPC33" s="707"/>
      <c r="EPD33" s="707"/>
      <c r="EPE33" s="707"/>
      <c r="EPF33" s="707"/>
      <c r="EPG33" s="707"/>
      <c r="EPH33" s="707"/>
      <c r="EPI33" s="707"/>
      <c r="EPJ33" s="707"/>
      <c r="EPK33" s="707"/>
      <c r="EPL33" s="707"/>
      <c r="EPM33" s="707"/>
      <c r="EPN33" s="707"/>
      <c r="EPO33" s="707"/>
      <c r="EPP33" s="707"/>
      <c r="EPQ33" s="707"/>
      <c r="EPR33" s="707"/>
      <c r="EPS33" s="707"/>
      <c r="EPT33" s="707"/>
      <c r="EPU33" s="707"/>
      <c r="EPV33" s="707"/>
      <c r="EPW33" s="707"/>
      <c r="EPX33" s="707"/>
      <c r="EPY33" s="707"/>
      <c r="EPZ33" s="707"/>
      <c r="EQA33" s="707"/>
      <c r="EQB33" s="707"/>
      <c r="EQC33" s="707"/>
      <c r="EQD33" s="707"/>
      <c r="EQE33" s="707"/>
      <c r="EQF33" s="707"/>
      <c r="EQG33" s="707"/>
      <c r="EQH33" s="707"/>
      <c r="EQI33" s="707"/>
      <c r="EQJ33" s="707"/>
      <c r="EQK33" s="707"/>
      <c r="EQL33" s="707"/>
      <c r="EQM33" s="707"/>
      <c r="EQN33" s="707"/>
      <c r="EQO33" s="707"/>
      <c r="EQP33" s="707"/>
      <c r="EQQ33" s="707"/>
      <c r="EQR33" s="707"/>
      <c r="EQS33" s="707"/>
      <c r="EQT33" s="707"/>
      <c r="EQU33" s="707"/>
      <c r="EQV33" s="707"/>
      <c r="EQW33" s="707"/>
      <c r="EQX33" s="707"/>
      <c r="EQY33" s="707"/>
      <c r="EQZ33" s="707"/>
      <c r="ERA33" s="707"/>
      <c r="ERB33" s="707"/>
      <c r="ERC33" s="707"/>
      <c r="ERD33" s="707"/>
      <c r="ERE33" s="707"/>
      <c r="ERF33" s="707"/>
      <c r="ERG33" s="707"/>
      <c r="ERH33" s="707"/>
      <c r="ERI33" s="707"/>
      <c r="ERJ33" s="707"/>
      <c r="ERK33" s="707"/>
      <c r="ERL33" s="707"/>
      <c r="ERM33" s="707"/>
      <c r="ERN33" s="707"/>
      <c r="ERO33" s="707"/>
      <c r="ERP33" s="707"/>
      <c r="ERQ33" s="707"/>
      <c r="ERR33" s="707"/>
      <c r="ERS33" s="707"/>
      <c r="ERT33" s="707"/>
      <c r="ERU33" s="707"/>
      <c r="ERV33" s="707"/>
      <c r="ERW33" s="707"/>
      <c r="ERX33" s="707"/>
      <c r="ERY33" s="707"/>
      <c r="ERZ33" s="707"/>
      <c r="ESA33" s="707"/>
      <c r="ESB33" s="707"/>
      <c r="ESC33" s="707"/>
      <c r="ESD33" s="707"/>
      <c r="ESE33" s="707"/>
      <c r="ESF33" s="707"/>
      <c r="ESG33" s="707"/>
      <c r="ESH33" s="707"/>
      <c r="ESI33" s="707"/>
      <c r="ESJ33" s="707"/>
      <c r="ESK33" s="707"/>
      <c r="ESL33" s="707"/>
      <c r="ESM33" s="707"/>
      <c r="ESN33" s="707"/>
      <c r="ESO33" s="707"/>
      <c r="ESP33" s="707"/>
      <c r="ESQ33" s="707"/>
      <c r="ESR33" s="707"/>
      <c r="ESS33" s="707"/>
      <c r="EST33" s="707"/>
      <c r="ESU33" s="707"/>
      <c r="ESV33" s="707"/>
      <c r="ESW33" s="707"/>
      <c r="ESX33" s="707"/>
      <c r="ESY33" s="707"/>
      <c r="ESZ33" s="707"/>
      <c r="ETA33" s="707"/>
      <c r="ETB33" s="707"/>
      <c r="ETC33" s="707"/>
      <c r="ETD33" s="707"/>
      <c r="ETE33" s="707"/>
      <c r="ETF33" s="707"/>
      <c r="ETG33" s="707"/>
      <c r="ETH33" s="707"/>
      <c r="ETI33" s="707"/>
      <c r="ETJ33" s="707"/>
      <c r="ETK33" s="707"/>
      <c r="ETL33" s="707"/>
      <c r="ETM33" s="707"/>
      <c r="ETN33" s="707"/>
      <c r="ETO33" s="707"/>
      <c r="ETP33" s="707"/>
      <c r="ETQ33" s="707"/>
      <c r="ETR33" s="707"/>
      <c r="ETS33" s="707"/>
      <c r="ETT33" s="707"/>
      <c r="ETU33" s="707"/>
      <c r="ETV33" s="707"/>
      <c r="ETW33" s="707"/>
      <c r="ETX33" s="707"/>
      <c r="ETY33" s="707"/>
      <c r="ETZ33" s="707"/>
      <c r="EUA33" s="707"/>
      <c r="EUB33" s="707"/>
      <c r="EUC33" s="707"/>
      <c r="EUD33" s="707"/>
      <c r="EUE33" s="707"/>
      <c r="EUF33" s="707"/>
      <c r="EUG33" s="707"/>
      <c r="EUH33" s="707"/>
      <c r="EUI33" s="707"/>
      <c r="EUJ33" s="707"/>
      <c r="EUK33" s="707"/>
      <c r="EUL33" s="707"/>
      <c r="EUM33" s="707"/>
      <c r="EUN33" s="707"/>
      <c r="EUO33" s="707"/>
      <c r="EUP33" s="707"/>
      <c r="EUQ33" s="707"/>
      <c r="EUR33" s="707"/>
      <c r="EUS33" s="707"/>
      <c r="EUT33" s="707"/>
      <c r="EUU33" s="707"/>
      <c r="EUV33" s="707"/>
      <c r="EUW33" s="707"/>
      <c r="EUX33" s="707"/>
      <c r="EUY33" s="707"/>
      <c r="EUZ33" s="707"/>
      <c r="EVA33" s="707"/>
      <c r="EVB33" s="707"/>
      <c r="EVC33" s="707"/>
      <c r="EVD33" s="707"/>
      <c r="EVE33" s="707"/>
      <c r="EVF33" s="707"/>
      <c r="EVG33" s="707"/>
      <c r="EVH33" s="707"/>
      <c r="EVI33" s="707"/>
      <c r="EVJ33" s="707"/>
      <c r="EVK33" s="707"/>
      <c r="EVL33" s="707"/>
      <c r="EVM33" s="707"/>
      <c r="EVN33" s="707"/>
      <c r="EVO33" s="707"/>
      <c r="EVP33" s="707"/>
      <c r="EVQ33" s="707"/>
      <c r="EVR33" s="707"/>
      <c r="EVS33" s="707"/>
      <c r="EVT33" s="707"/>
      <c r="EVU33" s="707"/>
      <c r="EVV33" s="707"/>
      <c r="EVW33" s="707"/>
      <c r="EVX33" s="707"/>
      <c r="EVY33" s="707"/>
      <c r="EVZ33" s="707"/>
      <c r="EWA33" s="707"/>
      <c r="EWB33" s="707"/>
      <c r="EWC33" s="707"/>
      <c r="EWD33" s="707"/>
      <c r="EWE33" s="707"/>
      <c r="EWF33" s="707"/>
      <c r="EWG33" s="707"/>
      <c r="EWH33" s="707"/>
      <c r="EWI33" s="707"/>
      <c r="EWJ33" s="707"/>
      <c r="EWK33" s="707"/>
      <c r="EWL33" s="707"/>
      <c r="EWM33" s="707"/>
      <c r="EWN33" s="707"/>
      <c r="EWO33" s="707"/>
      <c r="EWP33" s="707"/>
      <c r="EWQ33" s="707"/>
      <c r="EWR33" s="707"/>
      <c r="EWS33" s="707"/>
      <c r="EWT33" s="707"/>
      <c r="EWU33" s="707"/>
      <c r="EWV33" s="707"/>
      <c r="EWW33" s="707"/>
      <c r="EWX33" s="707"/>
      <c r="EWY33" s="707"/>
      <c r="EWZ33" s="707"/>
      <c r="EXA33" s="707"/>
      <c r="EXB33" s="707"/>
      <c r="EXC33" s="707"/>
      <c r="EXD33" s="707"/>
      <c r="EXE33" s="707"/>
      <c r="EXF33" s="707"/>
      <c r="EXG33" s="707"/>
      <c r="EXH33" s="707"/>
      <c r="EXI33" s="707"/>
      <c r="EXJ33" s="707"/>
      <c r="EXK33" s="707"/>
      <c r="EXL33" s="707"/>
      <c r="EXM33" s="707"/>
      <c r="EXN33" s="707"/>
      <c r="EXO33" s="707"/>
      <c r="EXP33" s="707"/>
      <c r="EXQ33" s="707"/>
      <c r="EXR33" s="707"/>
      <c r="EXS33" s="707"/>
      <c r="EXT33" s="707"/>
      <c r="EXU33" s="707"/>
      <c r="EXV33" s="707"/>
      <c r="EXW33" s="707"/>
      <c r="EXX33" s="707"/>
      <c r="EXY33" s="707"/>
      <c r="EXZ33" s="707"/>
      <c r="EYA33" s="707"/>
      <c r="EYB33" s="707"/>
      <c r="EYC33" s="707"/>
      <c r="EYD33" s="707"/>
      <c r="EYE33" s="707"/>
      <c r="EYF33" s="707"/>
      <c r="EYG33" s="707"/>
      <c r="EYH33" s="707"/>
      <c r="EYI33" s="707"/>
      <c r="EYJ33" s="707"/>
      <c r="EYK33" s="707"/>
      <c r="EYL33" s="707"/>
      <c r="EYM33" s="707"/>
      <c r="EYN33" s="707"/>
      <c r="EYO33" s="707"/>
      <c r="EYP33" s="707"/>
      <c r="EYQ33" s="707"/>
      <c r="EYR33" s="707"/>
      <c r="EYS33" s="707"/>
      <c r="EYT33" s="707"/>
      <c r="EYU33" s="707"/>
      <c r="EYV33" s="707"/>
      <c r="EYW33" s="707"/>
      <c r="EYX33" s="707"/>
      <c r="EYY33" s="707"/>
      <c r="EYZ33" s="707"/>
      <c r="EZA33" s="707"/>
      <c r="EZB33" s="707"/>
      <c r="EZC33" s="707"/>
      <c r="EZD33" s="707"/>
      <c r="EZE33" s="707"/>
      <c r="EZF33" s="707"/>
      <c r="EZG33" s="707"/>
      <c r="EZH33" s="707"/>
      <c r="EZI33" s="707"/>
      <c r="EZJ33" s="707"/>
      <c r="EZK33" s="707"/>
      <c r="EZL33" s="707"/>
      <c r="EZM33" s="707"/>
      <c r="EZN33" s="707"/>
      <c r="EZO33" s="707"/>
      <c r="EZP33" s="707"/>
      <c r="EZQ33" s="707"/>
      <c r="EZR33" s="707"/>
      <c r="EZS33" s="707"/>
      <c r="EZT33" s="707"/>
      <c r="EZU33" s="707"/>
      <c r="EZV33" s="707"/>
      <c r="EZW33" s="707"/>
      <c r="EZX33" s="707"/>
      <c r="EZY33" s="707"/>
      <c r="EZZ33" s="707"/>
      <c r="FAA33" s="707"/>
      <c r="FAB33" s="707"/>
      <c r="FAC33" s="707"/>
      <c r="FAD33" s="707"/>
      <c r="FAE33" s="707"/>
      <c r="FAF33" s="707"/>
      <c r="FAG33" s="707"/>
      <c r="FAH33" s="707"/>
      <c r="FAI33" s="707"/>
      <c r="FAJ33" s="707"/>
      <c r="FAK33" s="707"/>
      <c r="FAL33" s="707"/>
      <c r="FAM33" s="707"/>
      <c r="FAN33" s="707"/>
      <c r="FAO33" s="707"/>
      <c r="FAP33" s="707"/>
      <c r="FAQ33" s="707"/>
      <c r="FAR33" s="707"/>
      <c r="FAS33" s="707"/>
      <c r="FAT33" s="707"/>
      <c r="FAU33" s="707"/>
      <c r="FAV33" s="707"/>
      <c r="FAW33" s="707"/>
      <c r="FAX33" s="707"/>
      <c r="FAY33" s="707"/>
      <c r="FAZ33" s="707"/>
      <c r="FBA33" s="707"/>
      <c r="FBB33" s="707"/>
      <c r="FBC33" s="707"/>
      <c r="FBD33" s="707"/>
      <c r="FBE33" s="707"/>
      <c r="FBF33" s="707"/>
      <c r="FBG33" s="707"/>
      <c r="FBH33" s="707"/>
      <c r="FBI33" s="707"/>
      <c r="FBJ33" s="707"/>
      <c r="FBK33" s="707"/>
      <c r="FBL33" s="707"/>
      <c r="FBM33" s="707"/>
      <c r="FBN33" s="707"/>
      <c r="FBO33" s="707"/>
      <c r="FBP33" s="707"/>
      <c r="FBQ33" s="707"/>
      <c r="FBR33" s="707"/>
      <c r="FBS33" s="707"/>
      <c r="FBT33" s="707"/>
      <c r="FBU33" s="707"/>
      <c r="FBV33" s="707"/>
      <c r="FBW33" s="707"/>
      <c r="FBX33" s="707"/>
      <c r="FBY33" s="707"/>
      <c r="FBZ33" s="707"/>
      <c r="FCA33" s="707"/>
      <c r="FCB33" s="707"/>
      <c r="FCC33" s="707"/>
      <c r="FCD33" s="707"/>
      <c r="FCE33" s="707"/>
      <c r="FCF33" s="707"/>
      <c r="FCG33" s="707"/>
      <c r="FCH33" s="707"/>
      <c r="FCI33" s="707"/>
      <c r="FCJ33" s="707"/>
      <c r="FCK33" s="707"/>
      <c r="FCL33" s="707"/>
      <c r="FCM33" s="707"/>
      <c r="FCN33" s="707"/>
      <c r="FCO33" s="707"/>
      <c r="FCP33" s="707"/>
      <c r="FCQ33" s="707"/>
      <c r="FCR33" s="707"/>
      <c r="FCS33" s="707"/>
      <c r="FCT33" s="707"/>
      <c r="FCU33" s="707"/>
      <c r="FCV33" s="707"/>
      <c r="FCW33" s="707"/>
      <c r="FCX33" s="707"/>
      <c r="FCY33" s="707"/>
      <c r="FCZ33" s="707"/>
      <c r="FDA33" s="707"/>
      <c r="FDB33" s="707"/>
      <c r="FDC33" s="707"/>
      <c r="FDD33" s="707"/>
      <c r="FDE33" s="707"/>
      <c r="FDF33" s="707"/>
      <c r="FDG33" s="707"/>
      <c r="FDH33" s="707"/>
      <c r="FDI33" s="707"/>
      <c r="FDJ33" s="707"/>
      <c r="FDK33" s="707"/>
      <c r="FDL33" s="707"/>
      <c r="FDM33" s="707"/>
      <c r="FDN33" s="707"/>
      <c r="FDO33" s="707"/>
      <c r="FDP33" s="707"/>
      <c r="FDQ33" s="707"/>
      <c r="FDR33" s="707"/>
      <c r="FDS33" s="707"/>
      <c r="FDT33" s="707"/>
      <c r="FDU33" s="707"/>
      <c r="FDV33" s="707"/>
      <c r="FDW33" s="707"/>
      <c r="FDX33" s="707"/>
      <c r="FDY33" s="707"/>
      <c r="FDZ33" s="707"/>
      <c r="FEA33" s="707"/>
      <c r="FEB33" s="707"/>
      <c r="FEC33" s="707"/>
      <c r="FED33" s="707"/>
      <c r="FEE33" s="707"/>
      <c r="FEF33" s="707"/>
      <c r="FEG33" s="707"/>
      <c r="FEH33" s="707"/>
      <c r="FEI33" s="707"/>
      <c r="FEJ33" s="707"/>
      <c r="FEK33" s="707"/>
      <c r="FEL33" s="707"/>
      <c r="FEM33" s="707"/>
      <c r="FEN33" s="707"/>
      <c r="FEO33" s="707"/>
      <c r="FEP33" s="707"/>
      <c r="FEQ33" s="707"/>
      <c r="FER33" s="707"/>
      <c r="FES33" s="707"/>
      <c r="FET33" s="707"/>
      <c r="FEU33" s="707"/>
      <c r="FEV33" s="707"/>
      <c r="FEW33" s="707"/>
      <c r="FEX33" s="707"/>
      <c r="FEY33" s="707"/>
      <c r="FEZ33" s="707"/>
      <c r="FFA33" s="707"/>
      <c r="FFB33" s="707"/>
      <c r="FFC33" s="707"/>
      <c r="FFD33" s="707"/>
      <c r="FFE33" s="707"/>
      <c r="FFF33" s="707"/>
      <c r="FFG33" s="707"/>
      <c r="FFH33" s="707"/>
      <c r="FFI33" s="707"/>
      <c r="FFJ33" s="707"/>
      <c r="FFK33" s="707"/>
      <c r="FFL33" s="707"/>
      <c r="FFM33" s="707"/>
      <c r="FFN33" s="707"/>
      <c r="FFO33" s="707"/>
      <c r="FFP33" s="707"/>
      <c r="FFQ33" s="707"/>
      <c r="FFR33" s="707"/>
      <c r="FFS33" s="707"/>
      <c r="FFT33" s="707"/>
      <c r="FFU33" s="707"/>
      <c r="FFV33" s="707"/>
      <c r="FFW33" s="707"/>
      <c r="FFX33" s="707"/>
      <c r="FFY33" s="707"/>
      <c r="FFZ33" s="707"/>
      <c r="FGA33" s="707"/>
      <c r="FGB33" s="707"/>
      <c r="FGC33" s="707"/>
      <c r="FGD33" s="707"/>
      <c r="FGE33" s="707"/>
      <c r="FGF33" s="707"/>
      <c r="FGG33" s="707"/>
      <c r="FGH33" s="707"/>
      <c r="FGI33" s="707"/>
      <c r="FGJ33" s="707"/>
      <c r="FGK33" s="707"/>
      <c r="FGL33" s="707"/>
      <c r="FGM33" s="707"/>
      <c r="FGN33" s="707"/>
      <c r="FGO33" s="707"/>
      <c r="FGP33" s="707"/>
      <c r="FGQ33" s="707"/>
      <c r="FGR33" s="707"/>
      <c r="FGS33" s="707"/>
      <c r="FGT33" s="707"/>
      <c r="FGU33" s="707"/>
      <c r="FGV33" s="707"/>
      <c r="FGW33" s="707"/>
      <c r="FGX33" s="707"/>
      <c r="FGY33" s="707"/>
      <c r="FGZ33" s="707"/>
      <c r="FHA33" s="707"/>
      <c r="FHB33" s="707"/>
      <c r="FHC33" s="707"/>
      <c r="FHD33" s="707"/>
      <c r="FHE33" s="707"/>
      <c r="FHF33" s="707"/>
      <c r="FHG33" s="707"/>
      <c r="FHH33" s="707"/>
      <c r="FHI33" s="707"/>
      <c r="FHJ33" s="707"/>
      <c r="FHK33" s="707"/>
      <c r="FHL33" s="707"/>
      <c r="FHM33" s="707"/>
      <c r="FHN33" s="707"/>
      <c r="FHO33" s="707"/>
      <c r="FHP33" s="707"/>
      <c r="FHQ33" s="707"/>
      <c r="FHR33" s="707"/>
      <c r="FHS33" s="707"/>
      <c r="FHT33" s="707"/>
      <c r="FHU33" s="707"/>
      <c r="FHV33" s="707"/>
      <c r="FHW33" s="707"/>
      <c r="FHX33" s="707"/>
      <c r="FHY33" s="707"/>
      <c r="FHZ33" s="707"/>
      <c r="FIA33" s="707"/>
      <c r="FIB33" s="707"/>
      <c r="FIC33" s="707"/>
      <c r="FID33" s="707"/>
      <c r="FIE33" s="707"/>
      <c r="FIF33" s="707"/>
      <c r="FIG33" s="707"/>
      <c r="FIH33" s="707"/>
      <c r="FII33" s="707"/>
      <c r="FIJ33" s="707"/>
      <c r="FIK33" s="707"/>
      <c r="FIL33" s="707"/>
      <c r="FIM33" s="707"/>
      <c r="FIN33" s="707"/>
      <c r="FIO33" s="707"/>
      <c r="FIP33" s="707"/>
      <c r="FIQ33" s="707"/>
      <c r="FIR33" s="707"/>
      <c r="FIS33" s="707"/>
      <c r="FIT33" s="707"/>
      <c r="FIU33" s="707"/>
      <c r="FIV33" s="707"/>
      <c r="FIW33" s="707"/>
      <c r="FIX33" s="707"/>
      <c r="FIY33" s="707"/>
      <c r="FIZ33" s="707"/>
      <c r="FJA33" s="707"/>
      <c r="FJB33" s="707"/>
      <c r="FJC33" s="707"/>
      <c r="FJD33" s="707"/>
      <c r="FJE33" s="707"/>
      <c r="FJF33" s="707"/>
      <c r="FJG33" s="707"/>
      <c r="FJH33" s="707"/>
      <c r="FJI33" s="707"/>
      <c r="FJJ33" s="707"/>
      <c r="FJK33" s="707"/>
      <c r="FJL33" s="707"/>
      <c r="FJM33" s="707"/>
      <c r="FJN33" s="707"/>
      <c r="FJO33" s="707"/>
      <c r="FJP33" s="707"/>
      <c r="FJQ33" s="707"/>
      <c r="FJR33" s="707"/>
      <c r="FJS33" s="707"/>
      <c r="FJT33" s="707"/>
      <c r="FJU33" s="707"/>
      <c r="FJV33" s="707"/>
      <c r="FJW33" s="707"/>
      <c r="FJX33" s="707"/>
      <c r="FJY33" s="707"/>
      <c r="FJZ33" s="707"/>
      <c r="FKA33" s="707"/>
      <c r="FKB33" s="707"/>
      <c r="FKC33" s="707"/>
      <c r="FKD33" s="707"/>
      <c r="FKE33" s="707"/>
      <c r="FKF33" s="707"/>
      <c r="FKG33" s="707"/>
      <c r="FKH33" s="707"/>
      <c r="FKI33" s="707"/>
      <c r="FKJ33" s="707"/>
      <c r="FKK33" s="707"/>
      <c r="FKL33" s="707"/>
      <c r="FKM33" s="707"/>
      <c r="FKN33" s="707"/>
      <c r="FKO33" s="707"/>
      <c r="FKP33" s="707"/>
      <c r="FKQ33" s="707"/>
      <c r="FKR33" s="707"/>
      <c r="FKS33" s="707"/>
      <c r="FKT33" s="707"/>
      <c r="FKU33" s="707"/>
      <c r="FKV33" s="707"/>
      <c r="FKW33" s="707"/>
      <c r="FKX33" s="707"/>
      <c r="FKY33" s="707"/>
      <c r="FKZ33" s="707"/>
      <c r="FLA33" s="707"/>
      <c r="FLB33" s="707"/>
      <c r="FLC33" s="707"/>
      <c r="FLD33" s="707"/>
      <c r="FLE33" s="707"/>
      <c r="FLF33" s="707"/>
      <c r="FLG33" s="707"/>
      <c r="FLH33" s="707"/>
      <c r="FLI33" s="707"/>
      <c r="FLJ33" s="707"/>
      <c r="FLK33" s="707"/>
      <c r="FLL33" s="707"/>
      <c r="FLM33" s="707"/>
      <c r="FLN33" s="707"/>
      <c r="FLO33" s="707"/>
      <c r="FLP33" s="707"/>
      <c r="FLQ33" s="707"/>
      <c r="FLR33" s="707"/>
      <c r="FLS33" s="707"/>
      <c r="FLT33" s="707"/>
      <c r="FLU33" s="707"/>
      <c r="FLV33" s="707"/>
      <c r="FLW33" s="707"/>
      <c r="FLX33" s="707"/>
      <c r="FLY33" s="707"/>
      <c r="FLZ33" s="707"/>
      <c r="FMA33" s="707"/>
      <c r="FMB33" s="707"/>
      <c r="FMC33" s="707"/>
      <c r="FMD33" s="707"/>
      <c r="FME33" s="707"/>
      <c r="FMF33" s="707"/>
      <c r="FMG33" s="707"/>
      <c r="FMH33" s="707"/>
      <c r="FMI33" s="707"/>
      <c r="FMJ33" s="707"/>
      <c r="FMK33" s="707"/>
      <c r="FML33" s="707"/>
      <c r="FMM33" s="707"/>
      <c r="FMN33" s="707"/>
      <c r="FMO33" s="707"/>
      <c r="FMP33" s="707"/>
      <c r="FMQ33" s="707"/>
      <c r="FMR33" s="707"/>
      <c r="FMS33" s="707"/>
      <c r="FMT33" s="707"/>
      <c r="FMU33" s="707"/>
      <c r="FMV33" s="707"/>
      <c r="FMW33" s="707"/>
      <c r="FMX33" s="707"/>
      <c r="FMY33" s="707"/>
      <c r="FMZ33" s="707"/>
      <c r="FNA33" s="707"/>
      <c r="FNB33" s="707"/>
      <c r="FNC33" s="707"/>
      <c r="FND33" s="707"/>
      <c r="FNE33" s="707"/>
      <c r="FNF33" s="707"/>
      <c r="FNG33" s="707"/>
      <c r="FNH33" s="707"/>
      <c r="FNI33" s="707"/>
      <c r="FNJ33" s="707"/>
      <c r="FNK33" s="707"/>
      <c r="FNL33" s="707"/>
      <c r="FNM33" s="707"/>
      <c r="FNN33" s="707"/>
      <c r="FNO33" s="707"/>
      <c r="FNP33" s="707"/>
      <c r="FNQ33" s="707"/>
      <c r="FNR33" s="707"/>
      <c r="FNS33" s="707"/>
      <c r="FNT33" s="707"/>
      <c r="FNU33" s="707"/>
      <c r="FNV33" s="707"/>
      <c r="FNW33" s="707"/>
      <c r="FNX33" s="707"/>
      <c r="FNY33" s="707"/>
      <c r="FNZ33" s="707"/>
      <c r="FOA33" s="707"/>
      <c r="FOB33" s="707"/>
      <c r="FOC33" s="707"/>
      <c r="FOD33" s="707"/>
      <c r="FOE33" s="707"/>
      <c r="FOF33" s="707"/>
      <c r="FOG33" s="707"/>
      <c r="FOH33" s="707"/>
      <c r="FOI33" s="707"/>
      <c r="FOJ33" s="707"/>
      <c r="FOK33" s="707"/>
      <c r="FOL33" s="707"/>
      <c r="FOM33" s="707"/>
      <c r="FON33" s="707"/>
      <c r="FOO33" s="707"/>
      <c r="FOP33" s="707"/>
      <c r="FOQ33" s="707"/>
      <c r="FOR33" s="707"/>
      <c r="FOS33" s="707"/>
      <c r="FOT33" s="707"/>
      <c r="FOU33" s="707"/>
      <c r="FOV33" s="707"/>
      <c r="FOW33" s="707"/>
      <c r="FOX33" s="707"/>
      <c r="FOY33" s="707"/>
      <c r="FOZ33" s="707"/>
      <c r="FPA33" s="707"/>
      <c r="FPB33" s="707"/>
      <c r="FPC33" s="707"/>
      <c r="FPD33" s="707"/>
      <c r="FPE33" s="707"/>
      <c r="FPF33" s="707"/>
      <c r="FPG33" s="707"/>
      <c r="FPH33" s="707"/>
      <c r="FPI33" s="707"/>
      <c r="FPJ33" s="707"/>
      <c r="FPK33" s="707"/>
      <c r="FPL33" s="707"/>
      <c r="FPM33" s="707"/>
      <c r="FPN33" s="707"/>
      <c r="FPO33" s="707"/>
      <c r="FPP33" s="707"/>
      <c r="FPQ33" s="707"/>
      <c r="FPR33" s="707"/>
      <c r="FPS33" s="707"/>
      <c r="FPT33" s="707"/>
      <c r="FPU33" s="707"/>
      <c r="FPV33" s="707"/>
      <c r="FPW33" s="707"/>
      <c r="FPX33" s="707"/>
      <c r="FPY33" s="707"/>
      <c r="FPZ33" s="707"/>
      <c r="FQA33" s="707"/>
      <c r="FQB33" s="707"/>
      <c r="FQC33" s="707"/>
      <c r="FQD33" s="707"/>
      <c r="FQE33" s="707"/>
      <c r="FQF33" s="707"/>
      <c r="FQG33" s="707"/>
      <c r="FQH33" s="707"/>
      <c r="FQI33" s="707"/>
      <c r="FQJ33" s="707"/>
      <c r="FQK33" s="707"/>
      <c r="FQL33" s="707"/>
      <c r="FQM33" s="707"/>
      <c r="FQN33" s="707"/>
      <c r="FQO33" s="707"/>
      <c r="FQP33" s="707"/>
      <c r="FQQ33" s="707"/>
      <c r="FQR33" s="707"/>
      <c r="FQS33" s="707"/>
      <c r="FQT33" s="707"/>
      <c r="FQU33" s="707"/>
      <c r="FQV33" s="707"/>
      <c r="FQW33" s="707"/>
      <c r="FQX33" s="707"/>
      <c r="FQY33" s="707"/>
      <c r="FQZ33" s="707"/>
      <c r="FRA33" s="707"/>
      <c r="FRB33" s="707"/>
      <c r="FRC33" s="707"/>
      <c r="FRD33" s="707"/>
      <c r="FRE33" s="707"/>
      <c r="FRF33" s="707"/>
      <c r="FRG33" s="707"/>
      <c r="FRH33" s="707"/>
      <c r="FRI33" s="707"/>
      <c r="FRJ33" s="707"/>
      <c r="FRK33" s="707"/>
      <c r="FRL33" s="707"/>
      <c r="FRM33" s="707"/>
      <c r="FRN33" s="707"/>
      <c r="FRO33" s="707"/>
      <c r="FRP33" s="707"/>
      <c r="FRQ33" s="707"/>
      <c r="FRR33" s="707"/>
      <c r="FRS33" s="707"/>
      <c r="FRT33" s="707"/>
      <c r="FRU33" s="707"/>
      <c r="FRV33" s="707"/>
      <c r="FRW33" s="707"/>
      <c r="FRX33" s="707"/>
      <c r="FRY33" s="707"/>
      <c r="FRZ33" s="707"/>
      <c r="FSA33" s="707"/>
      <c r="FSB33" s="707"/>
      <c r="FSC33" s="707"/>
      <c r="FSD33" s="707"/>
      <c r="FSE33" s="707"/>
      <c r="FSF33" s="707"/>
      <c r="FSG33" s="707"/>
      <c r="FSH33" s="707"/>
      <c r="FSI33" s="707"/>
      <c r="FSJ33" s="707"/>
      <c r="FSK33" s="707"/>
      <c r="FSL33" s="707"/>
      <c r="FSM33" s="707"/>
      <c r="FSN33" s="707"/>
      <c r="FSO33" s="707"/>
      <c r="FSP33" s="707"/>
      <c r="FSQ33" s="707"/>
      <c r="FSR33" s="707"/>
      <c r="FSS33" s="707"/>
      <c r="FST33" s="707"/>
      <c r="FSU33" s="707"/>
      <c r="FSV33" s="707"/>
      <c r="FSW33" s="707"/>
      <c r="FSX33" s="707"/>
      <c r="FSY33" s="707"/>
      <c r="FSZ33" s="707"/>
      <c r="FTA33" s="707"/>
      <c r="FTB33" s="707"/>
      <c r="FTC33" s="707"/>
      <c r="FTD33" s="707"/>
      <c r="FTE33" s="707"/>
      <c r="FTF33" s="707"/>
      <c r="FTG33" s="707"/>
      <c r="FTH33" s="707"/>
      <c r="FTI33" s="707"/>
      <c r="FTJ33" s="707"/>
      <c r="FTK33" s="707"/>
      <c r="FTL33" s="707"/>
      <c r="FTM33" s="707"/>
      <c r="FTN33" s="707"/>
      <c r="FTO33" s="707"/>
      <c r="FTP33" s="707"/>
      <c r="FTQ33" s="707"/>
      <c r="FTR33" s="707"/>
      <c r="FTS33" s="707"/>
      <c r="FTT33" s="707"/>
      <c r="FTU33" s="707"/>
      <c r="FTV33" s="707"/>
      <c r="FTW33" s="707"/>
      <c r="FTX33" s="707"/>
      <c r="FTY33" s="707"/>
      <c r="FTZ33" s="707"/>
      <c r="FUA33" s="707"/>
      <c r="FUB33" s="707"/>
      <c r="FUC33" s="707"/>
      <c r="FUD33" s="707"/>
      <c r="FUE33" s="707"/>
      <c r="FUF33" s="707"/>
      <c r="FUG33" s="707"/>
      <c r="FUH33" s="707"/>
      <c r="FUI33" s="707"/>
      <c r="FUJ33" s="707"/>
      <c r="FUK33" s="707"/>
      <c r="FUL33" s="707"/>
      <c r="FUM33" s="707"/>
      <c r="FUN33" s="707"/>
      <c r="FUO33" s="707"/>
      <c r="FUP33" s="707"/>
      <c r="FUQ33" s="707"/>
      <c r="FUR33" s="707"/>
      <c r="FUS33" s="707"/>
      <c r="FUT33" s="707"/>
      <c r="FUU33" s="707"/>
      <c r="FUV33" s="707"/>
      <c r="FUW33" s="707"/>
      <c r="FUX33" s="707"/>
      <c r="FUY33" s="707"/>
      <c r="FUZ33" s="707"/>
      <c r="FVA33" s="707"/>
      <c r="FVB33" s="707"/>
      <c r="FVC33" s="707"/>
      <c r="FVD33" s="707"/>
      <c r="FVE33" s="707"/>
      <c r="FVF33" s="707"/>
      <c r="FVG33" s="707"/>
      <c r="FVH33" s="707"/>
      <c r="FVI33" s="707"/>
      <c r="FVJ33" s="707"/>
      <c r="FVK33" s="707"/>
      <c r="FVL33" s="707"/>
      <c r="FVM33" s="707"/>
      <c r="FVN33" s="707"/>
      <c r="FVO33" s="707"/>
      <c r="FVP33" s="707"/>
      <c r="FVQ33" s="707"/>
      <c r="FVR33" s="707"/>
      <c r="FVS33" s="707"/>
      <c r="FVT33" s="707"/>
      <c r="FVU33" s="707"/>
      <c r="FVV33" s="707"/>
      <c r="FVW33" s="707"/>
      <c r="FVX33" s="707"/>
      <c r="FVY33" s="707"/>
      <c r="FVZ33" s="707"/>
      <c r="FWA33" s="707"/>
      <c r="FWB33" s="707"/>
      <c r="FWC33" s="707"/>
      <c r="FWD33" s="707"/>
      <c r="FWE33" s="707"/>
      <c r="FWF33" s="707"/>
      <c r="FWG33" s="707"/>
      <c r="FWH33" s="707"/>
      <c r="FWI33" s="707"/>
      <c r="FWJ33" s="707"/>
      <c r="FWK33" s="707"/>
      <c r="FWL33" s="707"/>
      <c r="FWM33" s="707"/>
      <c r="FWN33" s="707"/>
      <c r="FWO33" s="707"/>
      <c r="FWP33" s="707"/>
      <c r="FWQ33" s="707"/>
      <c r="FWR33" s="707"/>
      <c r="FWS33" s="707"/>
      <c r="FWT33" s="707"/>
      <c r="FWU33" s="707"/>
      <c r="FWV33" s="707"/>
      <c r="FWW33" s="707"/>
      <c r="FWX33" s="707"/>
      <c r="FWY33" s="707"/>
      <c r="FWZ33" s="707"/>
      <c r="FXA33" s="707"/>
      <c r="FXB33" s="707"/>
      <c r="FXC33" s="707"/>
      <c r="FXD33" s="707"/>
      <c r="FXE33" s="707"/>
      <c r="FXF33" s="707"/>
      <c r="FXG33" s="707"/>
      <c r="FXH33" s="707"/>
      <c r="FXI33" s="707"/>
      <c r="FXJ33" s="707"/>
      <c r="FXK33" s="707"/>
      <c r="FXL33" s="707"/>
      <c r="FXM33" s="707"/>
      <c r="FXN33" s="707"/>
      <c r="FXO33" s="707"/>
      <c r="FXP33" s="707"/>
      <c r="FXQ33" s="707"/>
      <c r="FXR33" s="707"/>
      <c r="FXS33" s="707"/>
      <c r="FXT33" s="707"/>
      <c r="FXU33" s="707"/>
      <c r="FXV33" s="707"/>
      <c r="FXW33" s="707"/>
      <c r="FXX33" s="707"/>
      <c r="FXY33" s="707"/>
      <c r="FXZ33" s="707"/>
      <c r="FYA33" s="707"/>
      <c r="FYB33" s="707"/>
      <c r="FYC33" s="707"/>
      <c r="FYD33" s="707"/>
      <c r="FYE33" s="707"/>
      <c r="FYF33" s="707"/>
      <c r="FYG33" s="707"/>
      <c r="FYH33" s="707"/>
      <c r="FYI33" s="707"/>
      <c r="FYJ33" s="707"/>
      <c r="FYK33" s="707"/>
      <c r="FYL33" s="707"/>
      <c r="FYM33" s="707"/>
      <c r="FYN33" s="707"/>
      <c r="FYO33" s="707"/>
      <c r="FYP33" s="707"/>
      <c r="FYQ33" s="707"/>
      <c r="FYR33" s="707"/>
      <c r="FYS33" s="707"/>
      <c r="FYT33" s="707"/>
      <c r="FYU33" s="707"/>
      <c r="FYV33" s="707"/>
      <c r="FYW33" s="707"/>
      <c r="FYX33" s="707"/>
      <c r="FYY33" s="707"/>
      <c r="FYZ33" s="707"/>
      <c r="FZA33" s="707"/>
      <c r="FZB33" s="707"/>
      <c r="FZC33" s="707"/>
      <c r="FZD33" s="707"/>
      <c r="FZE33" s="707"/>
      <c r="FZF33" s="707"/>
      <c r="FZG33" s="707"/>
      <c r="FZH33" s="707"/>
      <c r="FZI33" s="707"/>
      <c r="FZJ33" s="707"/>
      <c r="FZK33" s="707"/>
      <c r="FZL33" s="707"/>
      <c r="FZM33" s="707"/>
      <c r="FZN33" s="707"/>
      <c r="FZO33" s="707"/>
      <c r="FZP33" s="707"/>
      <c r="FZQ33" s="707"/>
      <c r="FZR33" s="707"/>
      <c r="FZS33" s="707"/>
      <c r="FZT33" s="707"/>
      <c r="FZU33" s="707"/>
      <c r="FZV33" s="707"/>
      <c r="FZW33" s="707"/>
      <c r="FZX33" s="707"/>
      <c r="FZY33" s="707"/>
      <c r="FZZ33" s="707"/>
      <c r="GAA33" s="707"/>
      <c r="GAB33" s="707"/>
      <c r="GAC33" s="707"/>
      <c r="GAD33" s="707"/>
      <c r="GAE33" s="707"/>
      <c r="GAF33" s="707"/>
      <c r="GAG33" s="707"/>
      <c r="GAH33" s="707"/>
      <c r="GAI33" s="707"/>
      <c r="GAJ33" s="707"/>
      <c r="GAK33" s="707"/>
      <c r="GAL33" s="707"/>
      <c r="GAM33" s="707"/>
      <c r="GAN33" s="707"/>
      <c r="GAO33" s="707"/>
      <c r="GAP33" s="707"/>
      <c r="GAQ33" s="707"/>
      <c r="GAR33" s="707"/>
      <c r="GAS33" s="707"/>
      <c r="GAT33" s="707"/>
      <c r="GAU33" s="707"/>
      <c r="GAV33" s="707"/>
      <c r="GAW33" s="707"/>
      <c r="GAX33" s="707"/>
      <c r="GAY33" s="707"/>
      <c r="GAZ33" s="707"/>
      <c r="GBA33" s="707"/>
      <c r="GBB33" s="707"/>
      <c r="GBC33" s="707"/>
      <c r="GBD33" s="707"/>
      <c r="GBE33" s="707"/>
      <c r="GBF33" s="707"/>
      <c r="GBG33" s="707"/>
      <c r="GBH33" s="707"/>
      <c r="GBI33" s="707"/>
      <c r="GBJ33" s="707"/>
      <c r="GBK33" s="707"/>
      <c r="GBL33" s="707"/>
      <c r="GBM33" s="707"/>
      <c r="GBN33" s="707"/>
      <c r="GBO33" s="707"/>
      <c r="GBP33" s="707"/>
      <c r="GBQ33" s="707"/>
      <c r="GBR33" s="707"/>
      <c r="GBS33" s="707"/>
      <c r="GBT33" s="707"/>
      <c r="GBU33" s="707"/>
      <c r="GBV33" s="707"/>
      <c r="GBW33" s="707"/>
      <c r="GBX33" s="707"/>
      <c r="GBY33" s="707"/>
      <c r="GBZ33" s="707"/>
      <c r="GCA33" s="707"/>
      <c r="GCB33" s="707"/>
      <c r="GCC33" s="707"/>
      <c r="GCD33" s="707"/>
      <c r="GCE33" s="707"/>
      <c r="GCF33" s="707"/>
      <c r="GCG33" s="707"/>
      <c r="GCH33" s="707"/>
      <c r="GCI33" s="707"/>
      <c r="GCJ33" s="707"/>
      <c r="GCK33" s="707"/>
      <c r="GCL33" s="707"/>
      <c r="GCM33" s="707"/>
      <c r="GCN33" s="707"/>
      <c r="GCO33" s="707"/>
      <c r="GCP33" s="707"/>
      <c r="GCQ33" s="707"/>
      <c r="GCR33" s="707"/>
      <c r="GCS33" s="707"/>
      <c r="GCT33" s="707"/>
      <c r="GCU33" s="707"/>
      <c r="GCV33" s="707"/>
      <c r="GCW33" s="707"/>
      <c r="GCX33" s="707"/>
      <c r="GCY33" s="707"/>
      <c r="GCZ33" s="707"/>
      <c r="GDA33" s="707"/>
      <c r="GDB33" s="707"/>
      <c r="GDC33" s="707"/>
      <c r="GDD33" s="707"/>
      <c r="GDE33" s="707"/>
      <c r="GDF33" s="707"/>
      <c r="GDG33" s="707"/>
      <c r="GDH33" s="707"/>
      <c r="GDI33" s="707"/>
      <c r="GDJ33" s="707"/>
      <c r="GDK33" s="707"/>
      <c r="GDL33" s="707"/>
      <c r="GDM33" s="707"/>
      <c r="GDN33" s="707"/>
      <c r="GDO33" s="707"/>
      <c r="GDP33" s="707"/>
      <c r="GDQ33" s="707"/>
      <c r="GDR33" s="707"/>
      <c r="GDS33" s="707"/>
      <c r="GDT33" s="707"/>
      <c r="GDU33" s="707"/>
      <c r="GDV33" s="707"/>
      <c r="GDW33" s="707"/>
      <c r="GDX33" s="707"/>
      <c r="GDY33" s="707"/>
      <c r="GDZ33" s="707"/>
      <c r="GEA33" s="707"/>
      <c r="GEB33" s="707"/>
      <c r="GEC33" s="707"/>
      <c r="GED33" s="707"/>
      <c r="GEE33" s="707"/>
      <c r="GEF33" s="707"/>
      <c r="GEG33" s="707"/>
      <c r="GEH33" s="707"/>
      <c r="GEI33" s="707"/>
      <c r="GEJ33" s="707"/>
      <c r="GEK33" s="707"/>
      <c r="GEL33" s="707"/>
      <c r="GEM33" s="707"/>
      <c r="GEN33" s="707"/>
      <c r="GEO33" s="707"/>
      <c r="GEP33" s="707"/>
      <c r="GEQ33" s="707"/>
      <c r="GER33" s="707"/>
      <c r="GES33" s="707"/>
      <c r="GET33" s="707"/>
      <c r="GEU33" s="707"/>
      <c r="GEV33" s="707"/>
      <c r="GEW33" s="707"/>
      <c r="GEX33" s="707"/>
      <c r="GEY33" s="707"/>
      <c r="GEZ33" s="707"/>
      <c r="GFA33" s="707"/>
      <c r="GFB33" s="707"/>
      <c r="GFC33" s="707"/>
      <c r="GFD33" s="707"/>
      <c r="GFE33" s="707"/>
      <c r="GFF33" s="707"/>
      <c r="GFG33" s="707"/>
      <c r="GFH33" s="707"/>
      <c r="GFI33" s="707"/>
      <c r="GFJ33" s="707"/>
      <c r="GFK33" s="707"/>
      <c r="GFL33" s="707"/>
      <c r="GFM33" s="707"/>
      <c r="GFN33" s="707"/>
      <c r="GFO33" s="707"/>
      <c r="GFP33" s="707"/>
      <c r="GFQ33" s="707"/>
      <c r="GFR33" s="707"/>
      <c r="GFS33" s="707"/>
      <c r="GFT33" s="707"/>
      <c r="GFU33" s="707"/>
      <c r="GFV33" s="707"/>
      <c r="GFW33" s="707"/>
      <c r="GFX33" s="707"/>
      <c r="GFY33" s="707"/>
      <c r="GFZ33" s="707"/>
      <c r="GGA33" s="707"/>
      <c r="GGB33" s="707"/>
      <c r="GGC33" s="707"/>
      <c r="GGD33" s="707"/>
      <c r="GGE33" s="707"/>
      <c r="GGF33" s="707"/>
      <c r="GGG33" s="707"/>
      <c r="GGH33" s="707"/>
      <c r="GGI33" s="707"/>
      <c r="GGJ33" s="707"/>
      <c r="GGK33" s="707"/>
      <c r="GGL33" s="707"/>
      <c r="GGM33" s="707"/>
      <c r="GGN33" s="707"/>
      <c r="GGO33" s="707"/>
      <c r="GGP33" s="707"/>
      <c r="GGQ33" s="707"/>
      <c r="GGR33" s="707"/>
      <c r="GGS33" s="707"/>
      <c r="GGT33" s="707"/>
      <c r="GGU33" s="707"/>
      <c r="GGV33" s="707"/>
      <c r="GGW33" s="707"/>
      <c r="GGX33" s="707"/>
      <c r="GGY33" s="707"/>
      <c r="GGZ33" s="707"/>
      <c r="GHA33" s="707"/>
      <c r="GHB33" s="707"/>
      <c r="GHC33" s="707"/>
      <c r="GHD33" s="707"/>
      <c r="GHE33" s="707"/>
      <c r="GHF33" s="707"/>
      <c r="GHG33" s="707"/>
      <c r="GHH33" s="707"/>
      <c r="GHI33" s="707"/>
      <c r="GHJ33" s="707"/>
      <c r="GHK33" s="707"/>
      <c r="GHL33" s="707"/>
      <c r="GHM33" s="707"/>
      <c r="GHN33" s="707"/>
      <c r="GHO33" s="707"/>
      <c r="GHP33" s="707"/>
      <c r="GHQ33" s="707"/>
      <c r="GHR33" s="707"/>
      <c r="GHS33" s="707"/>
      <c r="GHT33" s="707"/>
      <c r="GHU33" s="707"/>
      <c r="GHV33" s="707"/>
      <c r="GHW33" s="707"/>
      <c r="GHX33" s="707"/>
      <c r="GHY33" s="707"/>
      <c r="GHZ33" s="707"/>
      <c r="GIA33" s="707"/>
      <c r="GIB33" s="707"/>
      <c r="GIC33" s="707"/>
      <c r="GID33" s="707"/>
      <c r="GIE33" s="707"/>
      <c r="GIF33" s="707"/>
      <c r="GIG33" s="707"/>
      <c r="GIH33" s="707"/>
      <c r="GII33" s="707"/>
      <c r="GIJ33" s="707"/>
      <c r="GIK33" s="707"/>
      <c r="GIL33" s="707"/>
      <c r="GIM33" s="707"/>
      <c r="GIN33" s="707"/>
      <c r="GIO33" s="707"/>
      <c r="GIP33" s="707"/>
      <c r="GIQ33" s="707"/>
      <c r="GIR33" s="707"/>
      <c r="GIS33" s="707"/>
      <c r="GIT33" s="707"/>
      <c r="GIU33" s="707"/>
      <c r="GIV33" s="707"/>
      <c r="GIW33" s="707"/>
      <c r="GIX33" s="707"/>
      <c r="GIY33" s="707"/>
      <c r="GIZ33" s="707"/>
      <c r="GJA33" s="707"/>
      <c r="GJB33" s="707"/>
      <c r="GJC33" s="707"/>
      <c r="GJD33" s="707"/>
      <c r="GJE33" s="707"/>
      <c r="GJF33" s="707"/>
      <c r="GJG33" s="707"/>
      <c r="GJH33" s="707"/>
      <c r="GJI33" s="707"/>
      <c r="GJJ33" s="707"/>
      <c r="GJK33" s="707"/>
      <c r="GJL33" s="707"/>
      <c r="GJM33" s="707"/>
      <c r="GJN33" s="707"/>
      <c r="GJO33" s="707"/>
      <c r="GJP33" s="707"/>
      <c r="GJQ33" s="707"/>
      <c r="GJR33" s="707"/>
      <c r="GJS33" s="707"/>
      <c r="GJT33" s="707"/>
      <c r="GJU33" s="707"/>
      <c r="GJV33" s="707"/>
      <c r="GJW33" s="707"/>
      <c r="GJX33" s="707"/>
      <c r="GJY33" s="707"/>
      <c r="GJZ33" s="707"/>
      <c r="GKA33" s="707"/>
      <c r="GKB33" s="707"/>
      <c r="GKC33" s="707"/>
      <c r="GKD33" s="707"/>
      <c r="GKE33" s="707"/>
      <c r="GKF33" s="707"/>
      <c r="GKG33" s="707"/>
      <c r="GKH33" s="707"/>
      <c r="GKI33" s="707"/>
      <c r="GKJ33" s="707"/>
      <c r="GKK33" s="707"/>
      <c r="GKL33" s="707"/>
      <c r="GKM33" s="707"/>
      <c r="GKN33" s="707"/>
      <c r="GKO33" s="707"/>
      <c r="GKP33" s="707"/>
      <c r="GKQ33" s="707"/>
      <c r="GKR33" s="707"/>
      <c r="GKS33" s="707"/>
      <c r="GKT33" s="707"/>
      <c r="GKU33" s="707"/>
      <c r="GKV33" s="707"/>
      <c r="GKW33" s="707"/>
      <c r="GKX33" s="707"/>
      <c r="GKY33" s="707"/>
      <c r="GKZ33" s="707"/>
      <c r="GLA33" s="707"/>
      <c r="GLB33" s="707"/>
      <c r="GLC33" s="707"/>
      <c r="GLD33" s="707"/>
      <c r="GLE33" s="707"/>
      <c r="GLF33" s="707"/>
      <c r="GLG33" s="707"/>
      <c r="GLH33" s="707"/>
      <c r="GLI33" s="707"/>
      <c r="GLJ33" s="707"/>
      <c r="GLK33" s="707"/>
      <c r="GLL33" s="707"/>
      <c r="GLM33" s="707"/>
      <c r="GLN33" s="707"/>
      <c r="GLO33" s="707"/>
      <c r="GLP33" s="707"/>
      <c r="GLQ33" s="707"/>
      <c r="GLR33" s="707"/>
      <c r="GLS33" s="707"/>
      <c r="GLT33" s="707"/>
      <c r="GLU33" s="707"/>
      <c r="GLV33" s="707"/>
      <c r="GLW33" s="707"/>
      <c r="GLX33" s="707"/>
      <c r="GLY33" s="707"/>
      <c r="GLZ33" s="707"/>
      <c r="GMA33" s="707"/>
      <c r="GMB33" s="707"/>
      <c r="GMC33" s="707"/>
      <c r="GMD33" s="707"/>
      <c r="GME33" s="707"/>
      <c r="GMF33" s="707"/>
      <c r="GMG33" s="707"/>
      <c r="GMH33" s="707"/>
      <c r="GMI33" s="707"/>
      <c r="GMJ33" s="707"/>
      <c r="GMK33" s="707"/>
      <c r="GML33" s="707"/>
      <c r="GMM33" s="707"/>
      <c r="GMN33" s="707"/>
      <c r="GMO33" s="707"/>
      <c r="GMP33" s="707"/>
      <c r="GMQ33" s="707"/>
      <c r="GMR33" s="707"/>
      <c r="GMS33" s="707"/>
      <c r="GMT33" s="707"/>
      <c r="GMU33" s="707"/>
      <c r="GMV33" s="707"/>
      <c r="GMW33" s="707"/>
      <c r="GMX33" s="707"/>
      <c r="GMY33" s="707"/>
      <c r="GMZ33" s="707"/>
      <c r="GNA33" s="707"/>
      <c r="GNB33" s="707"/>
      <c r="GNC33" s="707"/>
      <c r="GND33" s="707"/>
      <c r="GNE33" s="707"/>
      <c r="GNF33" s="707"/>
      <c r="GNG33" s="707"/>
      <c r="GNH33" s="707"/>
      <c r="GNI33" s="707"/>
      <c r="GNJ33" s="707"/>
      <c r="GNK33" s="707"/>
      <c r="GNL33" s="707"/>
      <c r="GNM33" s="707"/>
      <c r="GNN33" s="707"/>
      <c r="GNO33" s="707"/>
      <c r="GNP33" s="707"/>
      <c r="GNQ33" s="707"/>
      <c r="GNR33" s="707"/>
      <c r="GNS33" s="707"/>
      <c r="GNT33" s="707"/>
      <c r="GNU33" s="707"/>
      <c r="GNV33" s="707"/>
      <c r="GNW33" s="707"/>
      <c r="GNX33" s="707"/>
      <c r="GNY33" s="707"/>
      <c r="GNZ33" s="707"/>
      <c r="GOA33" s="707"/>
      <c r="GOB33" s="707"/>
      <c r="GOC33" s="707"/>
      <c r="GOD33" s="707"/>
      <c r="GOE33" s="707"/>
      <c r="GOF33" s="707"/>
      <c r="GOG33" s="707"/>
      <c r="GOH33" s="707"/>
      <c r="GOI33" s="707"/>
      <c r="GOJ33" s="707"/>
      <c r="GOK33" s="707"/>
      <c r="GOL33" s="707"/>
      <c r="GOM33" s="707"/>
      <c r="GON33" s="707"/>
      <c r="GOO33" s="707"/>
      <c r="GOP33" s="707"/>
      <c r="GOQ33" s="707"/>
      <c r="GOR33" s="707"/>
      <c r="GOS33" s="707"/>
      <c r="GOT33" s="707"/>
      <c r="GOU33" s="707"/>
      <c r="GOV33" s="707"/>
      <c r="GOW33" s="707"/>
      <c r="GOX33" s="707"/>
      <c r="GOY33" s="707"/>
      <c r="GOZ33" s="707"/>
      <c r="GPA33" s="707"/>
      <c r="GPB33" s="707"/>
      <c r="GPC33" s="707"/>
      <c r="GPD33" s="707"/>
      <c r="GPE33" s="707"/>
      <c r="GPF33" s="707"/>
      <c r="GPG33" s="707"/>
      <c r="GPH33" s="707"/>
      <c r="GPI33" s="707"/>
      <c r="GPJ33" s="707"/>
      <c r="GPK33" s="707"/>
      <c r="GPL33" s="707"/>
      <c r="GPM33" s="707"/>
      <c r="GPN33" s="707"/>
      <c r="GPO33" s="707"/>
      <c r="GPP33" s="707"/>
      <c r="GPQ33" s="707"/>
      <c r="GPR33" s="707"/>
      <c r="GPS33" s="707"/>
      <c r="GPT33" s="707"/>
      <c r="GPU33" s="707"/>
      <c r="GPV33" s="707"/>
      <c r="GPW33" s="707"/>
      <c r="GPX33" s="707"/>
      <c r="GPY33" s="707"/>
      <c r="GPZ33" s="707"/>
      <c r="GQA33" s="707"/>
      <c r="GQB33" s="707"/>
      <c r="GQC33" s="707"/>
      <c r="GQD33" s="707"/>
      <c r="GQE33" s="707"/>
      <c r="GQF33" s="707"/>
      <c r="GQG33" s="707"/>
      <c r="GQH33" s="707"/>
      <c r="GQI33" s="707"/>
      <c r="GQJ33" s="707"/>
      <c r="GQK33" s="707"/>
      <c r="GQL33" s="707"/>
      <c r="GQM33" s="707"/>
      <c r="GQN33" s="707"/>
      <c r="GQO33" s="707"/>
      <c r="GQP33" s="707"/>
      <c r="GQQ33" s="707"/>
      <c r="GQR33" s="707"/>
      <c r="GQS33" s="707"/>
      <c r="GQT33" s="707"/>
      <c r="GQU33" s="707"/>
      <c r="GQV33" s="707"/>
      <c r="GQW33" s="707"/>
      <c r="GQX33" s="707"/>
      <c r="GQY33" s="707"/>
      <c r="GQZ33" s="707"/>
      <c r="GRA33" s="707"/>
      <c r="GRB33" s="707"/>
      <c r="GRC33" s="707"/>
      <c r="GRD33" s="707"/>
      <c r="GRE33" s="707"/>
      <c r="GRF33" s="707"/>
      <c r="GRG33" s="707"/>
      <c r="GRH33" s="707"/>
      <c r="GRI33" s="707"/>
      <c r="GRJ33" s="707"/>
      <c r="GRK33" s="707"/>
      <c r="GRL33" s="707"/>
      <c r="GRM33" s="707"/>
      <c r="GRN33" s="707"/>
      <c r="GRO33" s="707"/>
      <c r="GRP33" s="707"/>
      <c r="GRQ33" s="707"/>
      <c r="GRR33" s="707"/>
      <c r="GRS33" s="707"/>
      <c r="GRT33" s="707"/>
      <c r="GRU33" s="707"/>
      <c r="GRV33" s="707"/>
      <c r="GRW33" s="707"/>
      <c r="GRX33" s="707"/>
      <c r="GRY33" s="707"/>
      <c r="GRZ33" s="707"/>
      <c r="GSA33" s="707"/>
      <c r="GSB33" s="707"/>
      <c r="GSC33" s="707"/>
      <c r="GSD33" s="707"/>
      <c r="GSE33" s="707"/>
      <c r="GSF33" s="707"/>
      <c r="GSG33" s="707"/>
      <c r="GSH33" s="707"/>
      <c r="GSI33" s="707"/>
      <c r="GSJ33" s="707"/>
      <c r="GSK33" s="707"/>
      <c r="GSL33" s="707"/>
      <c r="GSM33" s="707"/>
      <c r="GSN33" s="707"/>
      <c r="GSO33" s="707"/>
      <c r="GSP33" s="707"/>
      <c r="GSQ33" s="707"/>
      <c r="GSR33" s="707"/>
      <c r="GSS33" s="707"/>
      <c r="GST33" s="707"/>
      <c r="GSU33" s="707"/>
      <c r="GSV33" s="707"/>
      <c r="GSW33" s="707"/>
      <c r="GSX33" s="707"/>
      <c r="GSY33" s="707"/>
      <c r="GSZ33" s="707"/>
      <c r="GTA33" s="707"/>
      <c r="GTB33" s="707"/>
      <c r="GTC33" s="707"/>
      <c r="GTD33" s="707"/>
      <c r="GTE33" s="707"/>
      <c r="GTF33" s="707"/>
      <c r="GTG33" s="707"/>
      <c r="GTH33" s="707"/>
      <c r="GTI33" s="707"/>
      <c r="GTJ33" s="707"/>
      <c r="GTK33" s="707"/>
      <c r="GTL33" s="707"/>
      <c r="GTM33" s="707"/>
      <c r="GTN33" s="707"/>
      <c r="GTO33" s="707"/>
      <c r="GTP33" s="707"/>
      <c r="GTQ33" s="707"/>
      <c r="GTR33" s="707"/>
      <c r="GTS33" s="707"/>
      <c r="GTT33" s="707"/>
      <c r="GTU33" s="707"/>
      <c r="GTV33" s="707"/>
      <c r="GTW33" s="707"/>
      <c r="GTX33" s="707"/>
      <c r="GTY33" s="707"/>
      <c r="GTZ33" s="707"/>
      <c r="GUA33" s="707"/>
      <c r="GUB33" s="707"/>
      <c r="GUC33" s="707"/>
      <c r="GUD33" s="707"/>
      <c r="GUE33" s="707"/>
      <c r="GUF33" s="707"/>
      <c r="GUG33" s="707"/>
      <c r="GUH33" s="707"/>
      <c r="GUI33" s="707"/>
      <c r="GUJ33" s="707"/>
      <c r="GUK33" s="707"/>
      <c r="GUL33" s="707"/>
      <c r="GUM33" s="707"/>
      <c r="GUN33" s="707"/>
      <c r="GUO33" s="707"/>
      <c r="GUP33" s="707"/>
      <c r="GUQ33" s="707"/>
      <c r="GUR33" s="707"/>
      <c r="GUS33" s="707"/>
      <c r="GUT33" s="707"/>
      <c r="GUU33" s="707"/>
      <c r="GUV33" s="707"/>
      <c r="GUW33" s="707"/>
      <c r="GUX33" s="707"/>
      <c r="GUY33" s="707"/>
      <c r="GUZ33" s="707"/>
      <c r="GVA33" s="707"/>
      <c r="GVB33" s="707"/>
      <c r="GVC33" s="707"/>
      <c r="GVD33" s="707"/>
      <c r="GVE33" s="707"/>
      <c r="GVF33" s="707"/>
      <c r="GVG33" s="707"/>
      <c r="GVH33" s="707"/>
      <c r="GVI33" s="707"/>
      <c r="GVJ33" s="707"/>
      <c r="GVK33" s="707"/>
      <c r="GVL33" s="707"/>
      <c r="GVM33" s="707"/>
      <c r="GVN33" s="707"/>
      <c r="GVO33" s="707"/>
      <c r="GVP33" s="707"/>
      <c r="GVQ33" s="707"/>
      <c r="GVR33" s="707"/>
      <c r="GVS33" s="707"/>
      <c r="GVT33" s="707"/>
      <c r="GVU33" s="707"/>
      <c r="GVV33" s="707"/>
      <c r="GVW33" s="707"/>
      <c r="GVX33" s="707"/>
      <c r="GVY33" s="707"/>
      <c r="GVZ33" s="707"/>
      <c r="GWA33" s="707"/>
      <c r="GWB33" s="707"/>
      <c r="GWC33" s="707"/>
      <c r="GWD33" s="707"/>
      <c r="GWE33" s="707"/>
      <c r="GWF33" s="707"/>
      <c r="GWG33" s="707"/>
      <c r="GWH33" s="707"/>
      <c r="GWI33" s="707"/>
      <c r="GWJ33" s="707"/>
      <c r="GWK33" s="707"/>
      <c r="GWL33" s="707"/>
      <c r="GWM33" s="707"/>
      <c r="GWN33" s="707"/>
      <c r="GWO33" s="707"/>
      <c r="GWP33" s="707"/>
      <c r="GWQ33" s="707"/>
      <c r="GWR33" s="707"/>
      <c r="GWS33" s="707"/>
      <c r="GWT33" s="707"/>
      <c r="GWU33" s="707"/>
      <c r="GWV33" s="707"/>
      <c r="GWW33" s="707"/>
      <c r="GWX33" s="707"/>
      <c r="GWY33" s="707"/>
      <c r="GWZ33" s="707"/>
      <c r="GXA33" s="707"/>
      <c r="GXB33" s="707"/>
      <c r="GXC33" s="707"/>
      <c r="GXD33" s="707"/>
      <c r="GXE33" s="707"/>
      <c r="GXF33" s="707"/>
      <c r="GXG33" s="707"/>
      <c r="GXH33" s="707"/>
      <c r="GXI33" s="707"/>
      <c r="GXJ33" s="707"/>
      <c r="GXK33" s="707"/>
      <c r="GXL33" s="707"/>
      <c r="GXM33" s="707"/>
      <c r="GXN33" s="707"/>
      <c r="GXO33" s="707"/>
      <c r="GXP33" s="707"/>
      <c r="GXQ33" s="707"/>
      <c r="GXR33" s="707"/>
      <c r="GXS33" s="707"/>
      <c r="GXT33" s="707"/>
      <c r="GXU33" s="707"/>
      <c r="GXV33" s="707"/>
      <c r="GXW33" s="707"/>
      <c r="GXX33" s="707"/>
      <c r="GXY33" s="707"/>
      <c r="GXZ33" s="707"/>
      <c r="GYA33" s="707"/>
      <c r="GYB33" s="707"/>
      <c r="GYC33" s="707"/>
      <c r="GYD33" s="707"/>
      <c r="GYE33" s="707"/>
      <c r="GYF33" s="707"/>
      <c r="GYG33" s="707"/>
      <c r="GYH33" s="707"/>
      <c r="GYI33" s="707"/>
      <c r="GYJ33" s="707"/>
      <c r="GYK33" s="707"/>
      <c r="GYL33" s="707"/>
      <c r="GYM33" s="707"/>
      <c r="GYN33" s="707"/>
      <c r="GYO33" s="707"/>
      <c r="GYP33" s="707"/>
      <c r="GYQ33" s="707"/>
      <c r="GYR33" s="707"/>
      <c r="GYS33" s="707"/>
      <c r="GYT33" s="707"/>
      <c r="GYU33" s="707"/>
      <c r="GYV33" s="707"/>
      <c r="GYW33" s="707"/>
      <c r="GYX33" s="707"/>
      <c r="GYY33" s="707"/>
      <c r="GYZ33" s="707"/>
      <c r="GZA33" s="707"/>
      <c r="GZB33" s="707"/>
      <c r="GZC33" s="707"/>
      <c r="GZD33" s="707"/>
      <c r="GZE33" s="707"/>
      <c r="GZF33" s="707"/>
      <c r="GZG33" s="707"/>
      <c r="GZH33" s="707"/>
      <c r="GZI33" s="707"/>
      <c r="GZJ33" s="707"/>
      <c r="GZK33" s="707"/>
      <c r="GZL33" s="707"/>
      <c r="GZM33" s="707"/>
      <c r="GZN33" s="707"/>
      <c r="GZO33" s="707"/>
      <c r="GZP33" s="707"/>
      <c r="GZQ33" s="707"/>
      <c r="GZR33" s="707"/>
      <c r="GZS33" s="707"/>
      <c r="GZT33" s="707"/>
      <c r="GZU33" s="707"/>
      <c r="GZV33" s="707"/>
      <c r="GZW33" s="707"/>
      <c r="GZX33" s="707"/>
      <c r="GZY33" s="707"/>
      <c r="GZZ33" s="707"/>
      <c r="HAA33" s="707"/>
      <c r="HAB33" s="707"/>
      <c r="HAC33" s="707"/>
      <c r="HAD33" s="707"/>
      <c r="HAE33" s="707"/>
      <c r="HAF33" s="707"/>
      <c r="HAG33" s="707"/>
      <c r="HAH33" s="707"/>
      <c r="HAI33" s="707"/>
      <c r="HAJ33" s="707"/>
      <c r="HAK33" s="707"/>
      <c r="HAL33" s="707"/>
      <c r="HAM33" s="707"/>
      <c r="HAN33" s="707"/>
      <c r="HAO33" s="707"/>
      <c r="HAP33" s="707"/>
      <c r="HAQ33" s="707"/>
      <c r="HAR33" s="707"/>
      <c r="HAS33" s="707"/>
      <c r="HAT33" s="707"/>
      <c r="HAU33" s="707"/>
      <c r="HAV33" s="707"/>
      <c r="HAW33" s="707"/>
      <c r="HAX33" s="707"/>
      <c r="HAY33" s="707"/>
      <c r="HAZ33" s="707"/>
      <c r="HBA33" s="707"/>
      <c r="HBB33" s="707"/>
      <c r="HBC33" s="707"/>
      <c r="HBD33" s="707"/>
      <c r="HBE33" s="707"/>
      <c r="HBF33" s="707"/>
      <c r="HBG33" s="707"/>
      <c r="HBH33" s="707"/>
      <c r="HBI33" s="707"/>
      <c r="HBJ33" s="707"/>
      <c r="HBK33" s="707"/>
      <c r="HBL33" s="707"/>
      <c r="HBM33" s="707"/>
      <c r="HBN33" s="707"/>
      <c r="HBO33" s="707"/>
      <c r="HBP33" s="707"/>
      <c r="HBQ33" s="707"/>
      <c r="HBR33" s="707"/>
      <c r="HBS33" s="707"/>
      <c r="HBT33" s="707"/>
      <c r="HBU33" s="707"/>
      <c r="HBV33" s="707"/>
      <c r="HBW33" s="707"/>
      <c r="HBX33" s="707"/>
      <c r="HBY33" s="707"/>
      <c r="HBZ33" s="707"/>
      <c r="HCA33" s="707"/>
      <c r="HCB33" s="707"/>
      <c r="HCC33" s="707"/>
      <c r="HCD33" s="707"/>
      <c r="HCE33" s="707"/>
      <c r="HCF33" s="707"/>
      <c r="HCG33" s="707"/>
      <c r="HCH33" s="707"/>
      <c r="HCI33" s="707"/>
      <c r="HCJ33" s="707"/>
      <c r="HCK33" s="707"/>
      <c r="HCL33" s="707"/>
      <c r="HCM33" s="707"/>
      <c r="HCN33" s="707"/>
      <c r="HCO33" s="707"/>
      <c r="HCP33" s="707"/>
      <c r="HCQ33" s="707"/>
      <c r="HCR33" s="707"/>
      <c r="HCS33" s="707"/>
      <c r="HCT33" s="707"/>
      <c r="HCU33" s="707"/>
      <c r="HCV33" s="707"/>
      <c r="HCW33" s="707"/>
      <c r="HCX33" s="707"/>
      <c r="HCY33" s="707"/>
      <c r="HCZ33" s="707"/>
      <c r="HDA33" s="707"/>
      <c r="HDB33" s="707"/>
      <c r="HDC33" s="707"/>
      <c r="HDD33" s="707"/>
      <c r="HDE33" s="707"/>
      <c r="HDF33" s="707"/>
      <c r="HDG33" s="707"/>
      <c r="HDH33" s="707"/>
      <c r="HDI33" s="707"/>
      <c r="HDJ33" s="707"/>
      <c r="HDK33" s="707"/>
      <c r="HDL33" s="707"/>
      <c r="HDM33" s="707"/>
      <c r="HDN33" s="707"/>
      <c r="HDO33" s="707"/>
      <c r="HDP33" s="707"/>
      <c r="HDQ33" s="707"/>
      <c r="HDR33" s="707"/>
      <c r="HDS33" s="707"/>
      <c r="HDT33" s="707"/>
      <c r="HDU33" s="707"/>
      <c r="HDV33" s="707"/>
      <c r="HDW33" s="707"/>
      <c r="HDX33" s="707"/>
      <c r="HDY33" s="707"/>
      <c r="HDZ33" s="707"/>
      <c r="HEA33" s="707"/>
      <c r="HEB33" s="707"/>
      <c r="HEC33" s="707"/>
      <c r="HED33" s="707"/>
      <c r="HEE33" s="707"/>
      <c r="HEF33" s="707"/>
      <c r="HEG33" s="707"/>
      <c r="HEH33" s="707"/>
      <c r="HEI33" s="707"/>
      <c r="HEJ33" s="707"/>
      <c r="HEK33" s="707"/>
      <c r="HEL33" s="707"/>
      <c r="HEM33" s="707"/>
      <c r="HEN33" s="707"/>
      <c r="HEO33" s="707"/>
      <c r="HEP33" s="707"/>
      <c r="HEQ33" s="707"/>
      <c r="HER33" s="707"/>
      <c r="HES33" s="707"/>
      <c r="HET33" s="707"/>
      <c r="HEU33" s="707"/>
      <c r="HEV33" s="707"/>
      <c r="HEW33" s="707"/>
      <c r="HEX33" s="707"/>
      <c r="HEY33" s="707"/>
      <c r="HEZ33" s="707"/>
      <c r="HFA33" s="707"/>
      <c r="HFB33" s="707"/>
      <c r="HFC33" s="707"/>
      <c r="HFD33" s="707"/>
      <c r="HFE33" s="707"/>
      <c r="HFF33" s="707"/>
      <c r="HFG33" s="707"/>
      <c r="HFH33" s="707"/>
      <c r="HFI33" s="707"/>
      <c r="HFJ33" s="707"/>
      <c r="HFK33" s="707"/>
      <c r="HFL33" s="707"/>
      <c r="HFM33" s="707"/>
      <c r="HFN33" s="707"/>
      <c r="HFO33" s="707"/>
      <c r="HFP33" s="707"/>
      <c r="HFQ33" s="707"/>
      <c r="HFR33" s="707"/>
      <c r="HFS33" s="707"/>
      <c r="HFT33" s="707"/>
      <c r="HFU33" s="707"/>
      <c r="HFV33" s="707"/>
      <c r="HFW33" s="707"/>
      <c r="HFX33" s="707"/>
      <c r="HFY33" s="707"/>
      <c r="HFZ33" s="707"/>
      <c r="HGA33" s="707"/>
      <c r="HGB33" s="707"/>
      <c r="HGC33" s="707"/>
      <c r="HGD33" s="707"/>
      <c r="HGE33" s="707"/>
      <c r="HGF33" s="707"/>
      <c r="HGG33" s="707"/>
      <c r="HGH33" s="707"/>
      <c r="HGI33" s="707"/>
      <c r="HGJ33" s="707"/>
      <c r="HGK33" s="707"/>
      <c r="HGL33" s="707"/>
      <c r="HGM33" s="707"/>
      <c r="HGN33" s="707"/>
      <c r="HGO33" s="707"/>
      <c r="HGP33" s="707"/>
      <c r="HGQ33" s="707"/>
      <c r="HGR33" s="707"/>
      <c r="HGS33" s="707"/>
      <c r="HGT33" s="707"/>
      <c r="HGU33" s="707"/>
      <c r="HGV33" s="707"/>
      <c r="HGW33" s="707"/>
      <c r="HGX33" s="707"/>
      <c r="HGY33" s="707"/>
      <c r="HGZ33" s="707"/>
      <c r="HHA33" s="707"/>
      <c r="HHB33" s="707"/>
      <c r="HHC33" s="707"/>
      <c r="HHD33" s="707"/>
      <c r="HHE33" s="707"/>
      <c r="HHF33" s="707"/>
      <c r="HHG33" s="707"/>
      <c r="HHH33" s="707"/>
      <c r="HHI33" s="707"/>
      <c r="HHJ33" s="707"/>
      <c r="HHK33" s="707"/>
      <c r="HHL33" s="707"/>
      <c r="HHM33" s="707"/>
      <c r="HHN33" s="707"/>
      <c r="HHO33" s="707"/>
      <c r="HHP33" s="707"/>
      <c r="HHQ33" s="707"/>
      <c r="HHR33" s="707"/>
      <c r="HHS33" s="707"/>
      <c r="HHT33" s="707"/>
      <c r="HHU33" s="707"/>
      <c r="HHV33" s="707"/>
      <c r="HHW33" s="707"/>
      <c r="HHX33" s="707"/>
      <c r="HHY33" s="707"/>
      <c r="HHZ33" s="707"/>
      <c r="HIA33" s="707"/>
      <c r="HIB33" s="707"/>
      <c r="HIC33" s="707"/>
      <c r="HID33" s="707"/>
      <c r="HIE33" s="707"/>
      <c r="HIF33" s="707"/>
      <c r="HIG33" s="707"/>
      <c r="HIH33" s="707"/>
      <c r="HII33" s="707"/>
      <c r="HIJ33" s="707"/>
      <c r="HIK33" s="707"/>
      <c r="HIL33" s="707"/>
      <c r="HIM33" s="707"/>
      <c r="HIN33" s="707"/>
      <c r="HIO33" s="707"/>
      <c r="HIP33" s="707"/>
      <c r="HIQ33" s="707"/>
      <c r="HIR33" s="707"/>
      <c r="HIS33" s="707"/>
      <c r="HIT33" s="707"/>
      <c r="HIU33" s="707"/>
      <c r="HIV33" s="707"/>
      <c r="HIW33" s="707"/>
      <c r="HIX33" s="707"/>
      <c r="HIY33" s="707"/>
      <c r="HIZ33" s="707"/>
      <c r="HJA33" s="707"/>
      <c r="HJB33" s="707"/>
      <c r="HJC33" s="707"/>
      <c r="HJD33" s="707"/>
      <c r="HJE33" s="707"/>
      <c r="HJF33" s="707"/>
      <c r="HJG33" s="707"/>
      <c r="HJH33" s="707"/>
      <c r="HJI33" s="707"/>
      <c r="HJJ33" s="707"/>
      <c r="HJK33" s="707"/>
      <c r="HJL33" s="707"/>
      <c r="HJM33" s="707"/>
      <c r="HJN33" s="707"/>
      <c r="HJO33" s="707"/>
      <c r="HJP33" s="707"/>
      <c r="HJQ33" s="707"/>
      <c r="HJR33" s="707"/>
      <c r="HJS33" s="707"/>
      <c r="HJT33" s="707"/>
      <c r="HJU33" s="707"/>
      <c r="HJV33" s="707"/>
      <c r="HJW33" s="707"/>
      <c r="HJX33" s="707"/>
      <c r="HJY33" s="707"/>
      <c r="HJZ33" s="707"/>
      <c r="HKA33" s="707"/>
      <c r="HKB33" s="707"/>
      <c r="HKC33" s="707"/>
      <c r="HKD33" s="707"/>
      <c r="HKE33" s="707"/>
      <c r="HKF33" s="707"/>
      <c r="HKG33" s="707"/>
      <c r="HKH33" s="707"/>
      <c r="HKI33" s="707"/>
      <c r="HKJ33" s="707"/>
      <c r="HKK33" s="707"/>
      <c r="HKL33" s="707"/>
      <c r="HKM33" s="707"/>
      <c r="HKN33" s="707"/>
      <c r="HKO33" s="707"/>
      <c r="HKP33" s="707"/>
      <c r="HKQ33" s="707"/>
      <c r="HKR33" s="707"/>
      <c r="HKS33" s="707"/>
      <c r="HKT33" s="707"/>
      <c r="HKU33" s="707"/>
      <c r="HKV33" s="707"/>
      <c r="HKW33" s="707"/>
      <c r="HKX33" s="707"/>
      <c r="HKY33" s="707"/>
      <c r="HKZ33" s="707"/>
      <c r="HLA33" s="707"/>
      <c r="HLB33" s="707"/>
      <c r="HLC33" s="707"/>
      <c r="HLD33" s="707"/>
      <c r="HLE33" s="707"/>
      <c r="HLF33" s="707"/>
      <c r="HLG33" s="707"/>
      <c r="HLH33" s="707"/>
      <c r="HLI33" s="707"/>
      <c r="HLJ33" s="707"/>
      <c r="HLK33" s="707"/>
      <c r="HLL33" s="707"/>
      <c r="HLM33" s="707"/>
      <c r="HLN33" s="707"/>
      <c r="HLO33" s="707"/>
      <c r="HLP33" s="707"/>
      <c r="HLQ33" s="707"/>
      <c r="HLR33" s="707"/>
      <c r="HLS33" s="707"/>
      <c r="HLT33" s="707"/>
      <c r="HLU33" s="707"/>
      <c r="HLV33" s="707"/>
      <c r="HLW33" s="707"/>
      <c r="HLX33" s="707"/>
      <c r="HLY33" s="707"/>
      <c r="HLZ33" s="707"/>
      <c r="HMA33" s="707"/>
      <c r="HMB33" s="707"/>
      <c r="HMC33" s="707"/>
      <c r="HMD33" s="707"/>
      <c r="HME33" s="707"/>
      <c r="HMF33" s="707"/>
      <c r="HMG33" s="707"/>
      <c r="HMH33" s="707"/>
      <c r="HMI33" s="707"/>
      <c r="HMJ33" s="707"/>
      <c r="HMK33" s="707"/>
      <c r="HML33" s="707"/>
      <c r="HMM33" s="707"/>
      <c r="HMN33" s="707"/>
      <c r="HMO33" s="707"/>
      <c r="HMP33" s="707"/>
      <c r="HMQ33" s="707"/>
      <c r="HMR33" s="707"/>
      <c r="HMS33" s="707"/>
      <c r="HMT33" s="707"/>
      <c r="HMU33" s="707"/>
      <c r="HMV33" s="707"/>
      <c r="HMW33" s="707"/>
      <c r="HMX33" s="707"/>
      <c r="HMY33" s="707"/>
      <c r="HMZ33" s="707"/>
      <c r="HNA33" s="707"/>
      <c r="HNB33" s="707"/>
      <c r="HNC33" s="707"/>
      <c r="HND33" s="707"/>
      <c r="HNE33" s="707"/>
      <c r="HNF33" s="707"/>
      <c r="HNG33" s="707"/>
      <c r="HNH33" s="707"/>
      <c r="HNI33" s="707"/>
      <c r="HNJ33" s="707"/>
      <c r="HNK33" s="707"/>
      <c r="HNL33" s="707"/>
      <c r="HNM33" s="707"/>
      <c r="HNN33" s="707"/>
      <c r="HNO33" s="707"/>
      <c r="HNP33" s="707"/>
      <c r="HNQ33" s="707"/>
      <c r="HNR33" s="707"/>
      <c r="HNS33" s="707"/>
      <c r="HNT33" s="707"/>
      <c r="HNU33" s="707"/>
      <c r="HNV33" s="707"/>
      <c r="HNW33" s="707"/>
      <c r="HNX33" s="707"/>
      <c r="HNY33" s="707"/>
      <c r="HNZ33" s="707"/>
      <c r="HOA33" s="707"/>
      <c r="HOB33" s="707"/>
      <c r="HOC33" s="707"/>
      <c r="HOD33" s="707"/>
      <c r="HOE33" s="707"/>
      <c r="HOF33" s="707"/>
      <c r="HOG33" s="707"/>
      <c r="HOH33" s="707"/>
      <c r="HOI33" s="707"/>
      <c r="HOJ33" s="707"/>
      <c r="HOK33" s="707"/>
      <c r="HOL33" s="707"/>
      <c r="HOM33" s="707"/>
      <c r="HON33" s="707"/>
      <c r="HOO33" s="707"/>
      <c r="HOP33" s="707"/>
      <c r="HOQ33" s="707"/>
      <c r="HOR33" s="707"/>
      <c r="HOS33" s="707"/>
      <c r="HOT33" s="707"/>
      <c r="HOU33" s="707"/>
      <c r="HOV33" s="707"/>
      <c r="HOW33" s="707"/>
      <c r="HOX33" s="707"/>
      <c r="HOY33" s="707"/>
      <c r="HOZ33" s="707"/>
      <c r="HPA33" s="707"/>
      <c r="HPB33" s="707"/>
      <c r="HPC33" s="707"/>
      <c r="HPD33" s="707"/>
      <c r="HPE33" s="707"/>
      <c r="HPF33" s="707"/>
      <c r="HPG33" s="707"/>
      <c r="HPH33" s="707"/>
      <c r="HPI33" s="707"/>
      <c r="HPJ33" s="707"/>
      <c r="HPK33" s="707"/>
      <c r="HPL33" s="707"/>
      <c r="HPM33" s="707"/>
      <c r="HPN33" s="707"/>
      <c r="HPO33" s="707"/>
      <c r="HPP33" s="707"/>
      <c r="HPQ33" s="707"/>
      <c r="HPR33" s="707"/>
      <c r="HPS33" s="707"/>
      <c r="HPT33" s="707"/>
      <c r="HPU33" s="707"/>
      <c r="HPV33" s="707"/>
      <c r="HPW33" s="707"/>
      <c r="HPX33" s="707"/>
      <c r="HPY33" s="707"/>
      <c r="HPZ33" s="707"/>
      <c r="HQA33" s="707"/>
      <c r="HQB33" s="707"/>
      <c r="HQC33" s="707"/>
      <c r="HQD33" s="707"/>
      <c r="HQE33" s="707"/>
      <c r="HQF33" s="707"/>
      <c r="HQG33" s="707"/>
      <c r="HQH33" s="707"/>
      <c r="HQI33" s="707"/>
      <c r="HQJ33" s="707"/>
      <c r="HQK33" s="707"/>
      <c r="HQL33" s="707"/>
      <c r="HQM33" s="707"/>
      <c r="HQN33" s="707"/>
      <c r="HQO33" s="707"/>
      <c r="HQP33" s="707"/>
      <c r="HQQ33" s="707"/>
      <c r="HQR33" s="707"/>
      <c r="HQS33" s="707"/>
      <c r="HQT33" s="707"/>
      <c r="HQU33" s="707"/>
      <c r="HQV33" s="707"/>
      <c r="HQW33" s="707"/>
      <c r="HQX33" s="707"/>
      <c r="HQY33" s="707"/>
      <c r="HQZ33" s="707"/>
      <c r="HRA33" s="707"/>
      <c r="HRB33" s="707"/>
      <c r="HRC33" s="707"/>
      <c r="HRD33" s="707"/>
      <c r="HRE33" s="707"/>
      <c r="HRF33" s="707"/>
      <c r="HRG33" s="707"/>
      <c r="HRH33" s="707"/>
      <c r="HRI33" s="707"/>
      <c r="HRJ33" s="707"/>
      <c r="HRK33" s="707"/>
      <c r="HRL33" s="707"/>
      <c r="HRM33" s="707"/>
      <c r="HRN33" s="707"/>
      <c r="HRO33" s="707"/>
      <c r="HRP33" s="707"/>
      <c r="HRQ33" s="707"/>
      <c r="HRR33" s="707"/>
      <c r="HRS33" s="707"/>
      <c r="HRT33" s="707"/>
      <c r="HRU33" s="707"/>
      <c r="HRV33" s="707"/>
      <c r="HRW33" s="707"/>
      <c r="HRX33" s="707"/>
      <c r="HRY33" s="707"/>
      <c r="HRZ33" s="707"/>
      <c r="HSA33" s="707"/>
      <c r="HSB33" s="707"/>
      <c r="HSC33" s="707"/>
      <c r="HSD33" s="707"/>
      <c r="HSE33" s="707"/>
      <c r="HSF33" s="707"/>
      <c r="HSG33" s="707"/>
      <c r="HSH33" s="707"/>
      <c r="HSI33" s="707"/>
      <c r="HSJ33" s="707"/>
      <c r="HSK33" s="707"/>
      <c r="HSL33" s="707"/>
      <c r="HSM33" s="707"/>
      <c r="HSN33" s="707"/>
      <c r="HSO33" s="707"/>
      <c r="HSP33" s="707"/>
      <c r="HSQ33" s="707"/>
      <c r="HSR33" s="707"/>
      <c r="HSS33" s="707"/>
      <c r="HST33" s="707"/>
      <c r="HSU33" s="707"/>
      <c r="HSV33" s="707"/>
      <c r="HSW33" s="707"/>
      <c r="HSX33" s="707"/>
      <c r="HSY33" s="707"/>
      <c r="HSZ33" s="707"/>
      <c r="HTA33" s="707"/>
      <c r="HTB33" s="707"/>
      <c r="HTC33" s="707"/>
      <c r="HTD33" s="707"/>
      <c r="HTE33" s="707"/>
      <c r="HTF33" s="707"/>
      <c r="HTG33" s="707"/>
      <c r="HTH33" s="707"/>
      <c r="HTI33" s="707"/>
      <c r="HTJ33" s="707"/>
      <c r="HTK33" s="707"/>
      <c r="HTL33" s="707"/>
      <c r="HTM33" s="707"/>
      <c r="HTN33" s="707"/>
      <c r="HTO33" s="707"/>
      <c r="HTP33" s="707"/>
      <c r="HTQ33" s="707"/>
      <c r="HTR33" s="707"/>
      <c r="HTS33" s="707"/>
      <c r="HTT33" s="707"/>
      <c r="HTU33" s="707"/>
      <c r="HTV33" s="707"/>
      <c r="HTW33" s="707"/>
      <c r="HTX33" s="707"/>
      <c r="HTY33" s="707"/>
      <c r="HTZ33" s="707"/>
      <c r="HUA33" s="707"/>
      <c r="HUB33" s="707"/>
      <c r="HUC33" s="707"/>
      <c r="HUD33" s="707"/>
      <c r="HUE33" s="707"/>
      <c r="HUF33" s="707"/>
      <c r="HUG33" s="707"/>
      <c r="HUH33" s="707"/>
      <c r="HUI33" s="707"/>
      <c r="HUJ33" s="707"/>
      <c r="HUK33" s="707"/>
      <c r="HUL33" s="707"/>
      <c r="HUM33" s="707"/>
      <c r="HUN33" s="707"/>
      <c r="HUO33" s="707"/>
      <c r="HUP33" s="707"/>
      <c r="HUQ33" s="707"/>
      <c r="HUR33" s="707"/>
      <c r="HUS33" s="707"/>
      <c r="HUT33" s="707"/>
      <c r="HUU33" s="707"/>
      <c r="HUV33" s="707"/>
      <c r="HUW33" s="707"/>
      <c r="HUX33" s="707"/>
      <c r="HUY33" s="707"/>
      <c r="HUZ33" s="707"/>
      <c r="HVA33" s="707"/>
      <c r="HVB33" s="707"/>
      <c r="HVC33" s="707"/>
      <c r="HVD33" s="707"/>
      <c r="HVE33" s="707"/>
      <c r="HVF33" s="707"/>
      <c r="HVG33" s="707"/>
      <c r="HVH33" s="707"/>
      <c r="HVI33" s="707"/>
      <c r="HVJ33" s="707"/>
      <c r="HVK33" s="707"/>
      <c r="HVL33" s="707"/>
      <c r="HVM33" s="707"/>
      <c r="HVN33" s="707"/>
      <c r="HVO33" s="707"/>
      <c r="HVP33" s="707"/>
      <c r="HVQ33" s="707"/>
      <c r="HVR33" s="707"/>
      <c r="HVS33" s="707"/>
      <c r="HVT33" s="707"/>
      <c r="HVU33" s="707"/>
      <c r="HVV33" s="707"/>
      <c r="HVW33" s="707"/>
      <c r="HVX33" s="707"/>
      <c r="HVY33" s="707"/>
      <c r="HVZ33" s="707"/>
      <c r="HWA33" s="707"/>
      <c r="HWB33" s="707"/>
      <c r="HWC33" s="707"/>
      <c r="HWD33" s="707"/>
      <c r="HWE33" s="707"/>
      <c r="HWF33" s="707"/>
      <c r="HWG33" s="707"/>
      <c r="HWH33" s="707"/>
      <c r="HWI33" s="707"/>
      <c r="HWJ33" s="707"/>
      <c r="HWK33" s="707"/>
      <c r="HWL33" s="707"/>
      <c r="HWM33" s="707"/>
      <c r="HWN33" s="707"/>
      <c r="HWO33" s="707"/>
      <c r="HWP33" s="707"/>
      <c r="HWQ33" s="707"/>
      <c r="HWR33" s="707"/>
      <c r="HWS33" s="707"/>
      <c r="HWT33" s="707"/>
      <c r="HWU33" s="707"/>
      <c r="HWV33" s="707"/>
      <c r="HWW33" s="707"/>
      <c r="HWX33" s="707"/>
      <c r="HWY33" s="707"/>
      <c r="HWZ33" s="707"/>
      <c r="HXA33" s="707"/>
      <c r="HXB33" s="707"/>
      <c r="HXC33" s="707"/>
      <c r="HXD33" s="707"/>
      <c r="HXE33" s="707"/>
      <c r="HXF33" s="707"/>
      <c r="HXG33" s="707"/>
      <c r="HXH33" s="707"/>
      <c r="HXI33" s="707"/>
      <c r="HXJ33" s="707"/>
      <c r="HXK33" s="707"/>
      <c r="HXL33" s="707"/>
      <c r="HXM33" s="707"/>
      <c r="HXN33" s="707"/>
      <c r="HXO33" s="707"/>
      <c r="HXP33" s="707"/>
      <c r="HXQ33" s="707"/>
      <c r="HXR33" s="707"/>
      <c r="HXS33" s="707"/>
      <c r="HXT33" s="707"/>
      <c r="HXU33" s="707"/>
      <c r="HXV33" s="707"/>
      <c r="HXW33" s="707"/>
      <c r="HXX33" s="707"/>
      <c r="HXY33" s="707"/>
      <c r="HXZ33" s="707"/>
      <c r="HYA33" s="707"/>
      <c r="HYB33" s="707"/>
      <c r="HYC33" s="707"/>
      <c r="HYD33" s="707"/>
      <c r="HYE33" s="707"/>
      <c r="HYF33" s="707"/>
      <c r="HYG33" s="707"/>
      <c r="HYH33" s="707"/>
      <c r="HYI33" s="707"/>
      <c r="HYJ33" s="707"/>
      <c r="HYK33" s="707"/>
      <c r="HYL33" s="707"/>
      <c r="HYM33" s="707"/>
      <c r="HYN33" s="707"/>
      <c r="HYO33" s="707"/>
      <c r="HYP33" s="707"/>
      <c r="HYQ33" s="707"/>
      <c r="HYR33" s="707"/>
      <c r="HYS33" s="707"/>
      <c r="HYT33" s="707"/>
      <c r="HYU33" s="707"/>
      <c r="HYV33" s="707"/>
      <c r="HYW33" s="707"/>
      <c r="HYX33" s="707"/>
      <c r="HYY33" s="707"/>
      <c r="HYZ33" s="707"/>
      <c r="HZA33" s="707"/>
      <c r="HZB33" s="707"/>
      <c r="HZC33" s="707"/>
      <c r="HZD33" s="707"/>
      <c r="HZE33" s="707"/>
      <c r="HZF33" s="707"/>
      <c r="HZG33" s="707"/>
      <c r="HZH33" s="707"/>
      <c r="HZI33" s="707"/>
      <c r="HZJ33" s="707"/>
      <c r="HZK33" s="707"/>
      <c r="HZL33" s="707"/>
      <c r="HZM33" s="707"/>
      <c r="HZN33" s="707"/>
      <c r="HZO33" s="707"/>
      <c r="HZP33" s="707"/>
      <c r="HZQ33" s="707"/>
      <c r="HZR33" s="707"/>
      <c r="HZS33" s="707"/>
      <c r="HZT33" s="707"/>
      <c r="HZU33" s="707"/>
      <c r="HZV33" s="707"/>
      <c r="HZW33" s="707"/>
      <c r="HZX33" s="707"/>
      <c r="HZY33" s="707"/>
      <c r="HZZ33" s="707"/>
      <c r="IAA33" s="707"/>
      <c r="IAB33" s="707"/>
      <c r="IAC33" s="707"/>
      <c r="IAD33" s="707"/>
      <c r="IAE33" s="707"/>
      <c r="IAF33" s="707"/>
      <c r="IAG33" s="707"/>
      <c r="IAH33" s="707"/>
      <c r="IAI33" s="707"/>
      <c r="IAJ33" s="707"/>
      <c r="IAK33" s="707"/>
      <c r="IAL33" s="707"/>
      <c r="IAM33" s="707"/>
      <c r="IAN33" s="707"/>
      <c r="IAO33" s="707"/>
      <c r="IAP33" s="707"/>
      <c r="IAQ33" s="707"/>
      <c r="IAR33" s="707"/>
      <c r="IAS33" s="707"/>
      <c r="IAT33" s="707"/>
      <c r="IAU33" s="707"/>
      <c r="IAV33" s="707"/>
      <c r="IAW33" s="707"/>
      <c r="IAX33" s="707"/>
      <c r="IAY33" s="707"/>
      <c r="IAZ33" s="707"/>
      <c r="IBA33" s="707"/>
      <c r="IBB33" s="707"/>
      <c r="IBC33" s="707"/>
      <c r="IBD33" s="707"/>
      <c r="IBE33" s="707"/>
      <c r="IBF33" s="707"/>
      <c r="IBG33" s="707"/>
      <c r="IBH33" s="707"/>
      <c r="IBI33" s="707"/>
      <c r="IBJ33" s="707"/>
      <c r="IBK33" s="707"/>
      <c r="IBL33" s="707"/>
      <c r="IBM33" s="707"/>
      <c r="IBN33" s="707"/>
      <c r="IBO33" s="707"/>
      <c r="IBP33" s="707"/>
      <c r="IBQ33" s="707"/>
      <c r="IBR33" s="707"/>
      <c r="IBS33" s="707"/>
      <c r="IBT33" s="707"/>
      <c r="IBU33" s="707"/>
      <c r="IBV33" s="707"/>
      <c r="IBW33" s="707"/>
      <c r="IBX33" s="707"/>
      <c r="IBY33" s="707"/>
      <c r="IBZ33" s="707"/>
      <c r="ICA33" s="707"/>
      <c r="ICB33" s="707"/>
      <c r="ICC33" s="707"/>
      <c r="ICD33" s="707"/>
      <c r="ICE33" s="707"/>
      <c r="ICF33" s="707"/>
      <c r="ICG33" s="707"/>
      <c r="ICH33" s="707"/>
      <c r="ICI33" s="707"/>
      <c r="ICJ33" s="707"/>
      <c r="ICK33" s="707"/>
      <c r="ICL33" s="707"/>
      <c r="ICM33" s="707"/>
      <c r="ICN33" s="707"/>
      <c r="ICO33" s="707"/>
      <c r="ICP33" s="707"/>
      <c r="ICQ33" s="707"/>
      <c r="ICR33" s="707"/>
      <c r="ICS33" s="707"/>
      <c r="ICT33" s="707"/>
      <c r="ICU33" s="707"/>
      <c r="ICV33" s="707"/>
      <c r="ICW33" s="707"/>
      <c r="ICX33" s="707"/>
      <c r="ICY33" s="707"/>
      <c r="ICZ33" s="707"/>
      <c r="IDA33" s="707"/>
      <c r="IDB33" s="707"/>
      <c r="IDC33" s="707"/>
      <c r="IDD33" s="707"/>
      <c r="IDE33" s="707"/>
      <c r="IDF33" s="707"/>
      <c r="IDG33" s="707"/>
      <c r="IDH33" s="707"/>
      <c r="IDI33" s="707"/>
      <c r="IDJ33" s="707"/>
      <c r="IDK33" s="707"/>
      <c r="IDL33" s="707"/>
      <c r="IDM33" s="707"/>
      <c r="IDN33" s="707"/>
      <c r="IDO33" s="707"/>
      <c r="IDP33" s="707"/>
      <c r="IDQ33" s="707"/>
      <c r="IDR33" s="707"/>
      <c r="IDS33" s="707"/>
      <c r="IDT33" s="707"/>
      <c r="IDU33" s="707"/>
      <c r="IDV33" s="707"/>
      <c r="IDW33" s="707"/>
      <c r="IDX33" s="707"/>
      <c r="IDY33" s="707"/>
      <c r="IDZ33" s="707"/>
      <c r="IEA33" s="707"/>
      <c r="IEB33" s="707"/>
      <c r="IEC33" s="707"/>
      <c r="IED33" s="707"/>
      <c r="IEE33" s="707"/>
      <c r="IEF33" s="707"/>
      <c r="IEG33" s="707"/>
      <c r="IEH33" s="707"/>
      <c r="IEI33" s="707"/>
      <c r="IEJ33" s="707"/>
      <c r="IEK33" s="707"/>
      <c r="IEL33" s="707"/>
      <c r="IEM33" s="707"/>
      <c r="IEN33" s="707"/>
      <c r="IEO33" s="707"/>
      <c r="IEP33" s="707"/>
      <c r="IEQ33" s="707"/>
      <c r="IER33" s="707"/>
      <c r="IES33" s="707"/>
      <c r="IET33" s="707"/>
      <c r="IEU33" s="707"/>
      <c r="IEV33" s="707"/>
      <c r="IEW33" s="707"/>
      <c r="IEX33" s="707"/>
      <c r="IEY33" s="707"/>
      <c r="IEZ33" s="707"/>
      <c r="IFA33" s="707"/>
      <c r="IFB33" s="707"/>
      <c r="IFC33" s="707"/>
      <c r="IFD33" s="707"/>
      <c r="IFE33" s="707"/>
      <c r="IFF33" s="707"/>
      <c r="IFG33" s="707"/>
      <c r="IFH33" s="707"/>
      <c r="IFI33" s="707"/>
      <c r="IFJ33" s="707"/>
      <c r="IFK33" s="707"/>
      <c r="IFL33" s="707"/>
      <c r="IFM33" s="707"/>
      <c r="IFN33" s="707"/>
      <c r="IFO33" s="707"/>
      <c r="IFP33" s="707"/>
      <c r="IFQ33" s="707"/>
      <c r="IFR33" s="707"/>
      <c r="IFS33" s="707"/>
      <c r="IFT33" s="707"/>
      <c r="IFU33" s="707"/>
      <c r="IFV33" s="707"/>
      <c r="IFW33" s="707"/>
      <c r="IFX33" s="707"/>
      <c r="IFY33" s="707"/>
      <c r="IFZ33" s="707"/>
      <c r="IGA33" s="707"/>
      <c r="IGB33" s="707"/>
      <c r="IGC33" s="707"/>
      <c r="IGD33" s="707"/>
      <c r="IGE33" s="707"/>
      <c r="IGF33" s="707"/>
      <c r="IGG33" s="707"/>
      <c r="IGH33" s="707"/>
      <c r="IGI33" s="707"/>
      <c r="IGJ33" s="707"/>
      <c r="IGK33" s="707"/>
      <c r="IGL33" s="707"/>
      <c r="IGM33" s="707"/>
      <c r="IGN33" s="707"/>
      <c r="IGO33" s="707"/>
      <c r="IGP33" s="707"/>
      <c r="IGQ33" s="707"/>
      <c r="IGR33" s="707"/>
      <c r="IGS33" s="707"/>
      <c r="IGT33" s="707"/>
      <c r="IGU33" s="707"/>
      <c r="IGV33" s="707"/>
      <c r="IGW33" s="707"/>
      <c r="IGX33" s="707"/>
      <c r="IGY33" s="707"/>
      <c r="IGZ33" s="707"/>
      <c r="IHA33" s="707"/>
      <c r="IHB33" s="707"/>
      <c r="IHC33" s="707"/>
      <c r="IHD33" s="707"/>
      <c r="IHE33" s="707"/>
      <c r="IHF33" s="707"/>
      <c r="IHG33" s="707"/>
      <c r="IHH33" s="707"/>
      <c r="IHI33" s="707"/>
      <c r="IHJ33" s="707"/>
      <c r="IHK33" s="707"/>
      <c r="IHL33" s="707"/>
      <c r="IHM33" s="707"/>
      <c r="IHN33" s="707"/>
      <c r="IHO33" s="707"/>
      <c r="IHP33" s="707"/>
      <c r="IHQ33" s="707"/>
      <c r="IHR33" s="707"/>
      <c r="IHS33" s="707"/>
      <c r="IHT33" s="707"/>
      <c r="IHU33" s="707"/>
      <c r="IHV33" s="707"/>
      <c r="IHW33" s="707"/>
      <c r="IHX33" s="707"/>
      <c r="IHY33" s="707"/>
      <c r="IHZ33" s="707"/>
      <c r="IIA33" s="707"/>
      <c r="IIB33" s="707"/>
      <c r="IIC33" s="707"/>
      <c r="IID33" s="707"/>
      <c r="IIE33" s="707"/>
      <c r="IIF33" s="707"/>
      <c r="IIG33" s="707"/>
      <c r="IIH33" s="707"/>
      <c r="III33" s="707"/>
      <c r="IIJ33" s="707"/>
      <c r="IIK33" s="707"/>
      <c r="IIL33" s="707"/>
      <c r="IIM33" s="707"/>
      <c r="IIN33" s="707"/>
      <c r="IIO33" s="707"/>
      <c r="IIP33" s="707"/>
      <c r="IIQ33" s="707"/>
      <c r="IIR33" s="707"/>
      <c r="IIS33" s="707"/>
      <c r="IIT33" s="707"/>
      <c r="IIU33" s="707"/>
      <c r="IIV33" s="707"/>
      <c r="IIW33" s="707"/>
      <c r="IIX33" s="707"/>
      <c r="IIY33" s="707"/>
      <c r="IIZ33" s="707"/>
      <c r="IJA33" s="707"/>
      <c r="IJB33" s="707"/>
      <c r="IJC33" s="707"/>
      <c r="IJD33" s="707"/>
      <c r="IJE33" s="707"/>
      <c r="IJF33" s="707"/>
      <c r="IJG33" s="707"/>
      <c r="IJH33" s="707"/>
      <c r="IJI33" s="707"/>
      <c r="IJJ33" s="707"/>
      <c r="IJK33" s="707"/>
      <c r="IJL33" s="707"/>
      <c r="IJM33" s="707"/>
      <c r="IJN33" s="707"/>
      <c r="IJO33" s="707"/>
      <c r="IJP33" s="707"/>
      <c r="IJQ33" s="707"/>
      <c r="IJR33" s="707"/>
      <c r="IJS33" s="707"/>
      <c r="IJT33" s="707"/>
      <c r="IJU33" s="707"/>
      <c r="IJV33" s="707"/>
      <c r="IJW33" s="707"/>
      <c r="IJX33" s="707"/>
      <c r="IJY33" s="707"/>
      <c r="IJZ33" s="707"/>
      <c r="IKA33" s="707"/>
      <c r="IKB33" s="707"/>
      <c r="IKC33" s="707"/>
      <c r="IKD33" s="707"/>
      <c r="IKE33" s="707"/>
      <c r="IKF33" s="707"/>
      <c r="IKG33" s="707"/>
      <c r="IKH33" s="707"/>
      <c r="IKI33" s="707"/>
      <c r="IKJ33" s="707"/>
      <c r="IKK33" s="707"/>
      <c r="IKL33" s="707"/>
      <c r="IKM33" s="707"/>
      <c r="IKN33" s="707"/>
      <c r="IKO33" s="707"/>
      <c r="IKP33" s="707"/>
      <c r="IKQ33" s="707"/>
      <c r="IKR33" s="707"/>
      <c r="IKS33" s="707"/>
      <c r="IKT33" s="707"/>
      <c r="IKU33" s="707"/>
      <c r="IKV33" s="707"/>
      <c r="IKW33" s="707"/>
      <c r="IKX33" s="707"/>
      <c r="IKY33" s="707"/>
      <c r="IKZ33" s="707"/>
      <c r="ILA33" s="707"/>
      <c r="ILB33" s="707"/>
      <c r="ILC33" s="707"/>
      <c r="ILD33" s="707"/>
      <c r="ILE33" s="707"/>
      <c r="ILF33" s="707"/>
      <c r="ILG33" s="707"/>
      <c r="ILH33" s="707"/>
      <c r="ILI33" s="707"/>
      <c r="ILJ33" s="707"/>
      <c r="ILK33" s="707"/>
      <c r="ILL33" s="707"/>
      <c r="ILM33" s="707"/>
      <c r="ILN33" s="707"/>
      <c r="ILO33" s="707"/>
      <c r="ILP33" s="707"/>
      <c r="ILQ33" s="707"/>
      <c r="ILR33" s="707"/>
      <c r="ILS33" s="707"/>
      <c r="ILT33" s="707"/>
      <c r="ILU33" s="707"/>
      <c r="ILV33" s="707"/>
      <c r="ILW33" s="707"/>
      <c r="ILX33" s="707"/>
      <c r="ILY33" s="707"/>
      <c r="ILZ33" s="707"/>
      <c r="IMA33" s="707"/>
      <c r="IMB33" s="707"/>
      <c r="IMC33" s="707"/>
      <c r="IMD33" s="707"/>
      <c r="IME33" s="707"/>
      <c r="IMF33" s="707"/>
      <c r="IMG33" s="707"/>
      <c r="IMH33" s="707"/>
      <c r="IMI33" s="707"/>
      <c r="IMJ33" s="707"/>
      <c r="IMK33" s="707"/>
      <c r="IML33" s="707"/>
      <c r="IMM33" s="707"/>
      <c r="IMN33" s="707"/>
      <c r="IMO33" s="707"/>
      <c r="IMP33" s="707"/>
      <c r="IMQ33" s="707"/>
      <c r="IMR33" s="707"/>
      <c r="IMS33" s="707"/>
      <c r="IMT33" s="707"/>
      <c r="IMU33" s="707"/>
      <c r="IMV33" s="707"/>
      <c r="IMW33" s="707"/>
      <c r="IMX33" s="707"/>
      <c r="IMY33" s="707"/>
      <c r="IMZ33" s="707"/>
      <c r="INA33" s="707"/>
      <c r="INB33" s="707"/>
      <c r="INC33" s="707"/>
      <c r="IND33" s="707"/>
      <c r="INE33" s="707"/>
      <c r="INF33" s="707"/>
      <c r="ING33" s="707"/>
      <c r="INH33" s="707"/>
      <c r="INI33" s="707"/>
      <c r="INJ33" s="707"/>
      <c r="INK33" s="707"/>
      <c r="INL33" s="707"/>
      <c r="INM33" s="707"/>
      <c r="INN33" s="707"/>
      <c r="INO33" s="707"/>
      <c r="INP33" s="707"/>
      <c r="INQ33" s="707"/>
      <c r="INR33" s="707"/>
      <c r="INS33" s="707"/>
      <c r="INT33" s="707"/>
      <c r="INU33" s="707"/>
      <c r="INV33" s="707"/>
      <c r="INW33" s="707"/>
      <c r="INX33" s="707"/>
      <c r="INY33" s="707"/>
      <c r="INZ33" s="707"/>
      <c r="IOA33" s="707"/>
      <c r="IOB33" s="707"/>
      <c r="IOC33" s="707"/>
      <c r="IOD33" s="707"/>
      <c r="IOE33" s="707"/>
      <c r="IOF33" s="707"/>
      <c r="IOG33" s="707"/>
      <c r="IOH33" s="707"/>
      <c r="IOI33" s="707"/>
      <c r="IOJ33" s="707"/>
      <c r="IOK33" s="707"/>
      <c r="IOL33" s="707"/>
      <c r="IOM33" s="707"/>
      <c r="ION33" s="707"/>
      <c r="IOO33" s="707"/>
      <c r="IOP33" s="707"/>
      <c r="IOQ33" s="707"/>
      <c r="IOR33" s="707"/>
      <c r="IOS33" s="707"/>
      <c r="IOT33" s="707"/>
      <c r="IOU33" s="707"/>
      <c r="IOV33" s="707"/>
      <c r="IOW33" s="707"/>
      <c r="IOX33" s="707"/>
      <c r="IOY33" s="707"/>
      <c r="IOZ33" s="707"/>
      <c r="IPA33" s="707"/>
      <c r="IPB33" s="707"/>
      <c r="IPC33" s="707"/>
      <c r="IPD33" s="707"/>
      <c r="IPE33" s="707"/>
      <c r="IPF33" s="707"/>
      <c r="IPG33" s="707"/>
      <c r="IPH33" s="707"/>
      <c r="IPI33" s="707"/>
      <c r="IPJ33" s="707"/>
      <c r="IPK33" s="707"/>
      <c r="IPL33" s="707"/>
      <c r="IPM33" s="707"/>
      <c r="IPN33" s="707"/>
      <c r="IPO33" s="707"/>
      <c r="IPP33" s="707"/>
      <c r="IPQ33" s="707"/>
      <c r="IPR33" s="707"/>
      <c r="IPS33" s="707"/>
      <c r="IPT33" s="707"/>
      <c r="IPU33" s="707"/>
      <c r="IPV33" s="707"/>
      <c r="IPW33" s="707"/>
      <c r="IPX33" s="707"/>
      <c r="IPY33" s="707"/>
      <c r="IPZ33" s="707"/>
      <c r="IQA33" s="707"/>
      <c r="IQB33" s="707"/>
      <c r="IQC33" s="707"/>
      <c r="IQD33" s="707"/>
      <c r="IQE33" s="707"/>
      <c r="IQF33" s="707"/>
      <c r="IQG33" s="707"/>
      <c r="IQH33" s="707"/>
      <c r="IQI33" s="707"/>
      <c r="IQJ33" s="707"/>
      <c r="IQK33" s="707"/>
      <c r="IQL33" s="707"/>
      <c r="IQM33" s="707"/>
      <c r="IQN33" s="707"/>
      <c r="IQO33" s="707"/>
      <c r="IQP33" s="707"/>
      <c r="IQQ33" s="707"/>
      <c r="IQR33" s="707"/>
      <c r="IQS33" s="707"/>
      <c r="IQT33" s="707"/>
      <c r="IQU33" s="707"/>
      <c r="IQV33" s="707"/>
      <c r="IQW33" s="707"/>
      <c r="IQX33" s="707"/>
      <c r="IQY33" s="707"/>
      <c r="IQZ33" s="707"/>
      <c r="IRA33" s="707"/>
      <c r="IRB33" s="707"/>
      <c r="IRC33" s="707"/>
      <c r="IRD33" s="707"/>
      <c r="IRE33" s="707"/>
      <c r="IRF33" s="707"/>
      <c r="IRG33" s="707"/>
      <c r="IRH33" s="707"/>
      <c r="IRI33" s="707"/>
      <c r="IRJ33" s="707"/>
      <c r="IRK33" s="707"/>
      <c r="IRL33" s="707"/>
      <c r="IRM33" s="707"/>
      <c r="IRN33" s="707"/>
      <c r="IRO33" s="707"/>
      <c r="IRP33" s="707"/>
      <c r="IRQ33" s="707"/>
      <c r="IRR33" s="707"/>
      <c r="IRS33" s="707"/>
      <c r="IRT33" s="707"/>
      <c r="IRU33" s="707"/>
      <c r="IRV33" s="707"/>
      <c r="IRW33" s="707"/>
      <c r="IRX33" s="707"/>
      <c r="IRY33" s="707"/>
      <c r="IRZ33" s="707"/>
      <c r="ISA33" s="707"/>
      <c r="ISB33" s="707"/>
      <c r="ISC33" s="707"/>
      <c r="ISD33" s="707"/>
      <c r="ISE33" s="707"/>
      <c r="ISF33" s="707"/>
      <c r="ISG33" s="707"/>
      <c r="ISH33" s="707"/>
      <c r="ISI33" s="707"/>
      <c r="ISJ33" s="707"/>
      <c r="ISK33" s="707"/>
      <c r="ISL33" s="707"/>
      <c r="ISM33" s="707"/>
      <c r="ISN33" s="707"/>
      <c r="ISO33" s="707"/>
      <c r="ISP33" s="707"/>
      <c r="ISQ33" s="707"/>
      <c r="ISR33" s="707"/>
      <c r="ISS33" s="707"/>
      <c r="IST33" s="707"/>
      <c r="ISU33" s="707"/>
      <c r="ISV33" s="707"/>
      <c r="ISW33" s="707"/>
      <c r="ISX33" s="707"/>
      <c r="ISY33" s="707"/>
      <c r="ISZ33" s="707"/>
      <c r="ITA33" s="707"/>
      <c r="ITB33" s="707"/>
      <c r="ITC33" s="707"/>
      <c r="ITD33" s="707"/>
      <c r="ITE33" s="707"/>
      <c r="ITF33" s="707"/>
      <c r="ITG33" s="707"/>
      <c r="ITH33" s="707"/>
      <c r="ITI33" s="707"/>
      <c r="ITJ33" s="707"/>
      <c r="ITK33" s="707"/>
      <c r="ITL33" s="707"/>
      <c r="ITM33" s="707"/>
      <c r="ITN33" s="707"/>
      <c r="ITO33" s="707"/>
      <c r="ITP33" s="707"/>
      <c r="ITQ33" s="707"/>
      <c r="ITR33" s="707"/>
      <c r="ITS33" s="707"/>
      <c r="ITT33" s="707"/>
      <c r="ITU33" s="707"/>
      <c r="ITV33" s="707"/>
      <c r="ITW33" s="707"/>
      <c r="ITX33" s="707"/>
      <c r="ITY33" s="707"/>
      <c r="ITZ33" s="707"/>
      <c r="IUA33" s="707"/>
      <c r="IUB33" s="707"/>
      <c r="IUC33" s="707"/>
      <c r="IUD33" s="707"/>
      <c r="IUE33" s="707"/>
      <c r="IUF33" s="707"/>
      <c r="IUG33" s="707"/>
      <c r="IUH33" s="707"/>
      <c r="IUI33" s="707"/>
      <c r="IUJ33" s="707"/>
      <c r="IUK33" s="707"/>
      <c r="IUL33" s="707"/>
      <c r="IUM33" s="707"/>
      <c r="IUN33" s="707"/>
      <c r="IUO33" s="707"/>
      <c r="IUP33" s="707"/>
      <c r="IUQ33" s="707"/>
      <c r="IUR33" s="707"/>
      <c r="IUS33" s="707"/>
      <c r="IUT33" s="707"/>
      <c r="IUU33" s="707"/>
      <c r="IUV33" s="707"/>
      <c r="IUW33" s="707"/>
      <c r="IUX33" s="707"/>
      <c r="IUY33" s="707"/>
      <c r="IUZ33" s="707"/>
      <c r="IVA33" s="707"/>
      <c r="IVB33" s="707"/>
      <c r="IVC33" s="707"/>
      <c r="IVD33" s="707"/>
      <c r="IVE33" s="707"/>
      <c r="IVF33" s="707"/>
      <c r="IVG33" s="707"/>
      <c r="IVH33" s="707"/>
      <c r="IVI33" s="707"/>
      <c r="IVJ33" s="707"/>
      <c r="IVK33" s="707"/>
      <c r="IVL33" s="707"/>
      <c r="IVM33" s="707"/>
      <c r="IVN33" s="707"/>
      <c r="IVO33" s="707"/>
      <c r="IVP33" s="707"/>
      <c r="IVQ33" s="707"/>
      <c r="IVR33" s="707"/>
      <c r="IVS33" s="707"/>
      <c r="IVT33" s="707"/>
      <c r="IVU33" s="707"/>
      <c r="IVV33" s="707"/>
      <c r="IVW33" s="707"/>
      <c r="IVX33" s="707"/>
      <c r="IVY33" s="707"/>
      <c r="IVZ33" s="707"/>
      <c r="IWA33" s="707"/>
      <c r="IWB33" s="707"/>
      <c r="IWC33" s="707"/>
      <c r="IWD33" s="707"/>
      <c r="IWE33" s="707"/>
      <c r="IWF33" s="707"/>
      <c r="IWG33" s="707"/>
      <c r="IWH33" s="707"/>
      <c r="IWI33" s="707"/>
      <c r="IWJ33" s="707"/>
      <c r="IWK33" s="707"/>
      <c r="IWL33" s="707"/>
      <c r="IWM33" s="707"/>
      <c r="IWN33" s="707"/>
      <c r="IWO33" s="707"/>
      <c r="IWP33" s="707"/>
      <c r="IWQ33" s="707"/>
      <c r="IWR33" s="707"/>
      <c r="IWS33" s="707"/>
      <c r="IWT33" s="707"/>
      <c r="IWU33" s="707"/>
      <c r="IWV33" s="707"/>
      <c r="IWW33" s="707"/>
      <c r="IWX33" s="707"/>
      <c r="IWY33" s="707"/>
      <c r="IWZ33" s="707"/>
      <c r="IXA33" s="707"/>
      <c r="IXB33" s="707"/>
      <c r="IXC33" s="707"/>
      <c r="IXD33" s="707"/>
      <c r="IXE33" s="707"/>
      <c r="IXF33" s="707"/>
      <c r="IXG33" s="707"/>
      <c r="IXH33" s="707"/>
      <c r="IXI33" s="707"/>
      <c r="IXJ33" s="707"/>
      <c r="IXK33" s="707"/>
      <c r="IXL33" s="707"/>
      <c r="IXM33" s="707"/>
      <c r="IXN33" s="707"/>
      <c r="IXO33" s="707"/>
      <c r="IXP33" s="707"/>
      <c r="IXQ33" s="707"/>
      <c r="IXR33" s="707"/>
      <c r="IXS33" s="707"/>
      <c r="IXT33" s="707"/>
      <c r="IXU33" s="707"/>
      <c r="IXV33" s="707"/>
      <c r="IXW33" s="707"/>
      <c r="IXX33" s="707"/>
      <c r="IXY33" s="707"/>
      <c r="IXZ33" s="707"/>
      <c r="IYA33" s="707"/>
      <c r="IYB33" s="707"/>
      <c r="IYC33" s="707"/>
      <c r="IYD33" s="707"/>
      <c r="IYE33" s="707"/>
      <c r="IYF33" s="707"/>
      <c r="IYG33" s="707"/>
      <c r="IYH33" s="707"/>
      <c r="IYI33" s="707"/>
      <c r="IYJ33" s="707"/>
      <c r="IYK33" s="707"/>
      <c r="IYL33" s="707"/>
      <c r="IYM33" s="707"/>
      <c r="IYN33" s="707"/>
      <c r="IYO33" s="707"/>
      <c r="IYP33" s="707"/>
      <c r="IYQ33" s="707"/>
      <c r="IYR33" s="707"/>
      <c r="IYS33" s="707"/>
      <c r="IYT33" s="707"/>
      <c r="IYU33" s="707"/>
      <c r="IYV33" s="707"/>
      <c r="IYW33" s="707"/>
      <c r="IYX33" s="707"/>
      <c r="IYY33" s="707"/>
      <c r="IYZ33" s="707"/>
      <c r="IZA33" s="707"/>
      <c r="IZB33" s="707"/>
      <c r="IZC33" s="707"/>
      <c r="IZD33" s="707"/>
      <c r="IZE33" s="707"/>
      <c r="IZF33" s="707"/>
      <c r="IZG33" s="707"/>
      <c r="IZH33" s="707"/>
      <c r="IZI33" s="707"/>
      <c r="IZJ33" s="707"/>
      <c r="IZK33" s="707"/>
      <c r="IZL33" s="707"/>
      <c r="IZM33" s="707"/>
      <c r="IZN33" s="707"/>
      <c r="IZO33" s="707"/>
      <c r="IZP33" s="707"/>
      <c r="IZQ33" s="707"/>
      <c r="IZR33" s="707"/>
      <c r="IZS33" s="707"/>
      <c r="IZT33" s="707"/>
      <c r="IZU33" s="707"/>
      <c r="IZV33" s="707"/>
      <c r="IZW33" s="707"/>
      <c r="IZX33" s="707"/>
      <c r="IZY33" s="707"/>
      <c r="IZZ33" s="707"/>
      <c r="JAA33" s="707"/>
      <c r="JAB33" s="707"/>
      <c r="JAC33" s="707"/>
      <c r="JAD33" s="707"/>
      <c r="JAE33" s="707"/>
      <c r="JAF33" s="707"/>
      <c r="JAG33" s="707"/>
      <c r="JAH33" s="707"/>
      <c r="JAI33" s="707"/>
      <c r="JAJ33" s="707"/>
      <c r="JAK33" s="707"/>
      <c r="JAL33" s="707"/>
      <c r="JAM33" s="707"/>
      <c r="JAN33" s="707"/>
      <c r="JAO33" s="707"/>
      <c r="JAP33" s="707"/>
      <c r="JAQ33" s="707"/>
      <c r="JAR33" s="707"/>
      <c r="JAS33" s="707"/>
      <c r="JAT33" s="707"/>
      <c r="JAU33" s="707"/>
      <c r="JAV33" s="707"/>
      <c r="JAW33" s="707"/>
      <c r="JAX33" s="707"/>
      <c r="JAY33" s="707"/>
      <c r="JAZ33" s="707"/>
      <c r="JBA33" s="707"/>
      <c r="JBB33" s="707"/>
      <c r="JBC33" s="707"/>
      <c r="JBD33" s="707"/>
      <c r="JBE33" s="707"/>
      <c r="JBF33" s="707"/>
      <c r="JBG33" s="707"/>
      <c r="JBH33" s="707"/>
      <c r="JBI33" s="707"/>
      <c r="JBJ33" s="707"/>
      <c r="JBK33" s="707"/>
      <c r="JBL33" s="707"/>
      <c r="JBM33" s="707"/>
      <c r="JBN33" s="707"/>
      <c r="JBO33" s="707"/>
      <c r="JBP33" s="707"/>
      <c r="JBQ33" s="707"/>
      <c r="JBR33" s="707"/>
      <c r="JBS33" s="707"/>
      <c r="JBT33" s="707"/>
      <c r="JBU33" s="707"/>
      <c r="JBV33" s="707"/>
      <c r="JBW33" s="707"/>
      <c r="JBX33" s="707"/>
      <c r="JBY33" s="707"/>
      <c r="JBZ33" s="707"/>
      <c r="JCA33" s="707"/>
      <c r="JCB33" s="707"/>
      <c r="JCC33" s="707"/>
      <c r="JCD33" s="707"/>
      <c r="JCE33" s="707"/>
      <c r="JCF33" s="707"/>
      <c r="JCG33" s="707"/>
      <c r="JCH33" s="707"/>
      <c r="JCI33" s="707"/>
      <c r="JCJ33" s="707"/>
      <c r="JCK33" s="707"/>
      <c r="JCL33" s="707"/>
      <c r="JCM33" s="707"/>
      <c r="JCN33" s="707"/>
      <c r="JCO33" s="707"/>
      <c r="JCP33" s="707"/>
      <c r="JCQ33" s="707"/>
      <c r="JCR33" s="707"/>
      <c r="JCS33" s="707"/>
      <c r="JCT33" s="707"/>
      <c r="JCU33" s="707"/>
      <c r="JCV33" s="707"/>
      <c r="JCW33" s="707"/>
      <c r="JCX33" s="707"/>
      <c r="JCY33" s="707"/>
      <c r="JCZ33" s="707"/>
      <c r="JDA33" s="707"/>
      <c r="JDB33" s="707"/>
      <c r="JDC33" s="707"/>
      <c r="JDD33" s="707"/>
      <c r="JDE33" s="707"/>
      <c r="JDF33" s="707"/>
      <c r="JDG33" s="707"/>
      <c r="JDH33" s="707"/>
      <c r="JDI33" s="707"/>
      <c r="JDJ33" s="707"/>
      <c r="JDK33" s="707"/>
      <c r="JDL33" s="707"/>
      <c r="JDM33" s="707"/>
      <c r="JDN33" s="707"/>
      <c r="JDO33" s="707"/>
      <c r="JDP33" s="707"/>
      <c r="JDQ33" s="707"/>
      <c r="JDR33" s="707"/>
      <c r="JDS33" s="707"/>
      <c r="JDT33" s="707"/>
      <c r="JDU33" s="707"/>
      <c r="JDV33" s="707"/>
      <c r="JDW33" s="707"/>
      <c r="JDX33" s="707"/>
      <c r="JDY33" s="707"/>
      <c r="JDZ33" s="707"/>
      <c r="JEA33" s="707"/>
      <c r="JEB33" s="707"/>
      <c r="JEC33" s="707"/>
      <c r="JED33" s="707"/>
      <c r="JEE33" s="707"/>
      <c r="JEF33" s="707"/>
      <c r="JEG33" s="707"/>
      <c r="JEH33" s="707"/>
      <c r="JEI33" s="707"/>
      <c r="JEJ33" s="707"/>
      <c r="JEK33" s="707"/>
      <c r="JEL33" s="707"/>
      <c r="JEM33" s="707"/>
      <c r="JEN33" s="707"/>
      <c r="JEO33" s="707"/>
      <c r="JEP33" s="707"/>
      <c r="JEQ33" s="707"/>
      <c r="JER33" s="707"/>
      <c r="JES33" s="707"/>
      <c r="JET33" s="707"/>
      <c r="JEU33" s="707"/>
      <c r="JEV33" s="707"/>
      <c r="JEW33" s="707"/>
      <c r="JEX33" s="707"/>
      <c r="JEY33" s="707"/>
      <c r="JEZ33" s="707"/>
      <c r="JFA33" s="707"/>
      <c r="JFB33" s="707"/>
      <c r="JFC33" s="707"/>
      <c r="JFD33" s="707"/>
      <c r="JFE33" s="707"/>
      <c r="JFF33" s="707"/>
      <c r="JFG33" s="707"/>
      <c r="JFH33" s="707"/>
      <c r="JFI33" s="707"/>
      <c r="JFJ33" s="707"/>
      <c r="JFK33" s="707"/>
      <c r="JFL33" s="707"/>
      <c r="JFM33" s="707"/>
      <c r="JFN33" s="707"/>
      <c r="JFO33" s="707"/>
      <c r="JFP33" s="707"/>
      <c r="JFQ33" s="707"/>
      <c r="JFR33" s="707"/>
      <c r="JFS33" s="707"/>
      <c r="JFT33" s="707"/>
      <c r="JFU33" s="707"/>
      <c r="JFV33" s="707"/>
      <c r="JFW33" s="707"/>
      <c r="JFX33" s="707"/>
      <c r="JFY33" s="707"/>
      <c r="JFZ33" s="707"/>
      <c r="JGA33" s="707"/>
      <c r="JGB33" s="707"/>
      <c r="JGC33" s="707"/>
      <c r="JGD33" s="707"/>
      <c r="JGE33" s="707"/>
      <c r="JGF33" s="707"/>
      <c r="JGG33" s="707"/>
      <c r="JGH33" s="707"/>
      <c r="JGI33" s="707"/>
      <c r="JGJ33" s="707"/>
      <c r="JGK33" s="707"/>
      <c r="JGL33" s="707"/>
      <c r="JGM33" s="707"/>
      <c r="JGN33" s="707"/>
      <c r="JGO33" s="707"/>
      <c r="JGP33" s="707"/>
      <c r="JGQ33" s="707"/>
      <c r="JGR33" s="707"/>
      <c r="JGS33" s="707"/>
      <c r="JGT33" s="707"/>
      <c r="JGU33" s="707"/>
      <c r="JGV33" s="707"/>
      <c r="JGW33" s="707"/>
      <c r="JGX33" s="707"/>
      <c r="JGY33" s="707"/>
      <c r="JGZ33" s="707"/>
      <c r="JHA33" s="707"/>
      <c r="JHB33" s="707"/>
      <c r="JHC33" s="707"/>
      <c r="JHD33" s="707"/>
      <c r="JHE33" s="707"/>
      <c r="JHF33" s="707"/>
      <c r="JHG33" s="707"/>
      <c r="JHH33" s="707"/>
      <c r="JHI33" s="707"/>
      <c r="JHJ33" s="707"/>
      <c r="JHK33" s="707"/>
      <c r="JHL33" s="707"/>
      <c r="JHM33" s="707"/>
      <c r="JHN33" s="707"/>
      <c r="JHO33" s="707"/>
      <c r="JHP33" s="707"/>
      <c r="JHQ33" s="707"/>
      <c r="JHR33" s="707"/>
      <c r="JHS33" s="707"/>
      <c r="JHT33" s="707"/>
      <c r="JHU33" s="707"/>
      <c r="JHV33" s="707"/>
      <c r="JHW33" s="707"/>
      <c r="JHX33" s="707"/>
      <c r="JHY33" s="707"/>
      <c r="JHZ33" s="707"/>
      <c r="JIA33" s="707"/>
      <c r="JIB33" s="707"/>
      <c r="JIC33" s="707"/>
      <c r="JID33" s="707"/>
      <c r="JIE33" s="707"/>
      <c r="JIF33" s="707"/>
      <c r="JIG33" s="707"/>
      <c r="JIH33" s="707"/>
      <c r="JII33" s="707"/>
      <c r="JIJ33" s="707"/>
      <c r="JIK33" s="707"/>
      <c r="JIL33" s="707"/>
      <c r="JIM33" s="707"/>
      <c r="JIN33" s="707"/>
      <c r="JIO33" s="707"/>
      <c r="JIP33" s="707"/>
      <c r="JIQ33" s="707"/>
      <c r="JIR33" s="707"/>
      <c r="JIS33" s="707"/>
      <c r="JIT33" s="707"/>
      <c r="JIU33" s="707"/>
      <c r="JIV33" s="707"/>
      <c r="JIW33" s="707"/>
      <c r="JIX33" s="707"/>
      <c r="JIY33" s="707"/>
      <c r="JIZ33" s="707"/>
      <c r="JJA33" s="707"/>
      <c r="JJB33" s="707"/>
      <c r="JJC33" s="707"/>
      <c r="JJD33" s="707"/>
      <c r="JJE33" s="707"/>
      <c r="JJF33" s="707"/>
      <c r="JJG33" s="707"/>
      <c r="JJH33" s="707"/>
      <c r="JJI33" s="707"/>
      <c r="JJJ33" s="707"/>
      <c r="JJK33" s="707"/>
      <c r="JJL33" s="707"/>
      <c r="JJM33" s="707"/>
      <c r="JJN33" s="707"/>
      <c r="JJO33" s="707"/>
      <c r="JJP33" s="707"/>
      <c r="JJQ33" s="707"/>
      <c r="JJR33" s="707"/>
      <c r="JJS33" s="707"/>
      <c r="JJT33" s="707"/>
      <c r="JJU33" s="707"/>
      <c r="JJV33" s="707"/>
      <c r="JJW33" s="707"/>
      <c r="JJX33" s="707"/>
      <c r="JJY33" s="707"/>
      <c r="JJZ33" s="707"/>
      <c r="JKA33" s="707"/>
      <c r="JKB33" s="707"/>
      <c r="JKC33" s="707"/>
      <c r="JKD33" s="707"/>
      <c r="JKE33" s="707"/>
      <c r="JKF33" s="707"/>
      <c r="JKG33" s="707"/>
      <c r="JKH33" s="707"/>
      <c r="JKI33" s="707"/>
      <c r="JKJ33" s="707"/>
      <c r="JKK33" s="707"/>
      <c r="JKL33" s="707"/>
      <c r="JKM33" s="707"/>
      <c r="JKN33" s="707"/>
      <c r="JKO33" s="707"/>
      <c r="JKP33" s="707"/>
      <c r="JKQ33" s="707"/>
      <c r="JKR33" s="707"/>
      <c r="JKS33" s="707"/>
      <c r="JKT33" s="707"/>
      <c r="JKU33" s="707"/>
      <c r="JKV33" s="707"/>
      <c r="JKW33" s="707"/>
      <c r="JKX33" s="707"/>
      <c r="JKY33" s="707"/>
      <c r="JKZ33" s="707"/>
      <c r="JLA33" s="707"/>
      <c r="JLB33" s="707"/>
      <c r="JLC33" s="707"/>
      <c r="JLD33" s="707"/>
      <c r="JLE33" s="707"/>
      <c r="JLF33" s="707"/>
      <c r="JLG33" s="707"/>
      <c r="JLH33" s="707"/>
      <c r="JLI33" s="707"/>
      <c r="JLJ33" s="707"/>
      <c r="JLK33" s="707"/>
      <c r="JLL33" s="707"/>
      <c r="JLM33" s="707"/>
      <c r="JLN33" s="707"/>
      <c r="JLO33" s="707"/>
      <c r="JLP33" s="707"/>
      <c r="JLQ33" s="707"/>
      <c r="JLR33" s="707"/>
      <c r="JLS33" s="707"/>
      <c r="JLT33" s="707"/>
      <c r="JLU33" s="707"/>
      <c r="JLV33" s="707"/>
      <c r="JLW33" s="707"/>
      <c r="JLX33" s="707"/>
      <c r="JLY33" s="707"/>
      <c r="JLZ33" s="707"/>
      <c r="JMA33" s="707"/>
      <c r="JMB33" s="707"/>
      <c r="JMC33" s="707"/>
      <c r="JMD33" s="707"/>
      <c r="JME33" s="707"/>
      <c r="JMF33" s="707"/>
      <c r="JMG33" s="707"/>
      <c r="JMH33" s="707"/>
      <c r="JMI33" s="707"/>
      <c r="JMJ33" s="707"/>
      <c r="JMK33" s="707"/>
      <c r="JML33" s="707"/>
      <c r="JMM33" s="707"/>
      <c r="JMN33" s="707"/>
      <c r="JMO33" s="707"/>
      <c r="JMP33" s="707"/>
      <c r="JMQ33" s="707"/>
      <c r="JMR33" s="707"/>
      <c r="JMS33" s="707"/>
      <c r="JMT33" s="707"/>
      <c r="JMU33" s="707"/>
      <c r="JMV33" s="707"/>
      <c r="JMW33" s="707"/>
      <c r="JMX33" s="707"/>
      <c r="JMY33" s="707"/>
      <c r="JMZ33" s="707"/>
      <c r="JNA33" s="707"/>
      <c r="JNB33" s="707"/>
      <c r="JNC33" s="707"/>
      <c r="JND33" s="707"/>
      <c r="JNE33" s="707"/>
      <c r="JNF33" s="707"/>
      <c r="JNG33" s="707"/>
      <c r="JNH33" s="707"/>
      <c r="JNI33" s="707"/>
      <c r="JNJ33" s="707"/>
      <c r="JNK33" s="707"/>
      <c r="JNL33" s="707"/>
      <c r="JNM33" s="707"/>
      <c r="JNN33" s="707"/>
      <c r="JNO33" s="707"/>
      <c r="JNP33" s="707"/>
      <c r="JNQ33" s="707"/>
      <c r="JNR33" s="707"/>
      <c r="JNS33" s="707"/>
      <c r="JNT33" s="707"/>
      <c r="JNU33" s="707"/>
      <c r="JNV33" s="707"/>
      <c r="JNW33" s="707"/>
      <c r="JNX33" s="707"/>
      <c r="JNY33" s="707"/>
      <c r="JNZ33" s="707"/>
      <c r="JOA33" s="707"/>
      <c r="JOB33" s="707"/>
      <c r="JOC33" s="707"/>
      <c r="JOD33" s="707"/>
      <c r="JOE33" s="707"/>
      <c r="JOF33" s="707"/>
      <c r="JOG33" s="707"/>
      <c r="JOH33" s="707"/>
      <c r="JOI33" s="707"/>
      <c r="JOJ33" s="707"/>
      <c r="JOK33" s="707"/>
      <c r="JOL33" s="707"/>
      <c r="JOM33" s="707"/>
      <c r="JON33" s="707"/>
      <c r="JOO33" s="707"/>
      <c r="JOP33" s="707"/>
      <c r="JOQ33" s="707"/>
      <c r="JOR33" s="707"/>
      <c r="JOS33" s="707"/>
      <c r="JOT33" s="707"/>
      <c r="JOU33" s="707"/>
      <c r="JOV33" s="707"/>
      <c r="JOW33" s="707"/>
      <c r="JOX33" s="707"/>
      <c r="JOY33" s="707"/>
      <c r="JOZ33" s="707"/>
      <c r="JPA33" s="707"/>
      <c r="JPB33" s="707"/>
      <c r="JPC33" s="707"/>
      <c r="JPD33" s="707"/>
      <c r="JPE33" s="707"/>
      <c r="JPF33" s="707"/>
      <c r="JPG33" s="707"/>
      <c r="JPH33" s="707"/>
      <c r="JPI33" s="707"/>
      <c r="JPJ33" s="707"/>
      <c r="JPK33" s="707"/>
      <c r="JPL33" s="707"/>
      <c r="JPM33" s="707"/>
      <c r="JPN33" s="707"/>
      <c r="JPO33" s="707"/>
      <c r="JPP33" s="707"/>
      <c r="JPQ33" s="707"/>
      <c r="JPR33" s="707"/>
      <c r="JPS33" s="707"/>
      <c r="JPT33" s="707"/>
      <c r="JPU33" s="707"/>
      <c r="JPV33" s="707"/>
      <c r="JPW33" s="707"/>
      <c r="JPX33" s="707"/>
      <c r="JPY33" s="707"/>
      <c r="JPZ33" s="707"/>
      <c r="JQA33" s="707"/>
      <c r="JQB33" s="707"/>
      <c r="JQC33" s="707"/>
      <c r="JQD33" s="707"/>
      <c r="JQE33" s="707"/>
      <c r="JQF33" s="707"/>
      <c r="JQG33" s="707"/>
      <c r="JQH33" s="707"/>
      <c r="JQI33" s="707"/>
      <c r="JQJ33" s="707"/>
      <c r="JQK33" s="707"/>
      <c r="JQL33" s="707"/>
      <c r="JQM33" s="707"/>
      <c r="JQN33" s="707"/>
      <c r="JQO33" s="707"/>
      <c r="JQP33" s="707"/>
      <c r="JQQ33" s="707"/>
      <c r="JQR33" s="707"/>
      <c r="JQS33" s="707"/>
      <c r="JQT33" s="707"/>
      <c r="JQU33" s="707"/>
      <c r="JQV33" s="707"/>
      <c r="JQW33" s="707"/>
      <c r="JQX33" s="707"/>
      <c r="JQY33" s="707"/>
      <c r="JQZ33" s="707"/>
      <c r="JRA33" s="707"/>
      <c r="JRB33" s="707"/>
      <c r="JRC33" s="707"/>
      <c r="JRD33" s="707"/>
      <c r="JRE33" s="707"/>
      <c r="JRF33" s="707"/>
      <c r="JRG33" s="707"/>
      <c r="JRH33" s="707"/>
      <c r="JRI33" s="707"/>
      <c r="JRJ33" s="707"/>
      <c r="JRK33" s="707"/>
      <c r="JRL33" s="707"/>
      <c r="JRM33" s="707"/>
      <c r="JRN33" s="707"/>
      <c r="JRO33" s="707"/>
      <c r="JRP33" s="707"/>
      <c r="JRQ33" s="707"/>
      <c r="JRR33" s="707"/>
      <c r="JRS33" s="707"/>
      <c r="JRT33" s="707"/>
      <c r="JRU33" s="707"/>
      <c r="JRV33" s="707"/>
      <c r="JRW33" s="707"/>
      <c r="JRX33" s="707"/>
      <c r="JRY33" s="707"/>
      <c r="JRZ33" s="707"/>
      <c r="JSA33" s="707"/>
      <c r="JSB33" s="707"/>
      <c r="JSC33" s="707"/>
      <c r="JSD33" s="707"/>
      <c r="JSE33" s="707"/>
      <c r="JSF33" s="707"/>
      <c r="JSG33" s="707"/>
      <c r="JSH33" s="707"/>
      <c r="JSI33" s="707"/>
      <c r="JSJ33" s="707"/>
      <c r="JSK33" s="707"/>
      <c r="JSL33" s="707"/>
      <c r="JSM33" s="707"/>
      <c r="JSN33" s="707"/>
      <c r="JSO33" s="707"/>
      <c r="JSP33" s="707"/>
      <c r="JSQ33" s="707"/>
      <c r="JSR33" s="707"/>
      <c r="JSS33" s="707"/>
      <c r="JST33" s="707"/>
      <c r="JSU33" s="707"/>
      <c r="JSV33" s="707"/>
      <c r="JSW33" s="707"/>
      <c r="JSX33" s="707"/>
      <c r="JSY33" s="707"/>
      <c r="JSZ33" s="707"/>
      <c r="JTA33" s="707"/>
      <c r="JTB33" s="707"/>
      <c r="JTC33" s="707"/>
      <c r="JTD33" s="707"/>
      <c r="JTE33" s="707"/>
      <c r="JTF33" s="707"/>
      <c r="JTG33" s="707"/>
      <c r="JTH33" s="707"/>
      <c r="JTI33" s="707"/>
      <c r="JTJ33" s="707"/>
      <c r="JTK33" s="707"/>
      <c r="JTL33" s="707"/>
      <c r="JTM33" s="707"/>
      <c r="JTN33" s="707"/>
      <c r="JTO33" s="707"/>
      <c r="JTP33" s="707"/>
      <c r="JTQ33" s="707"/>
      <c r="JTR33" s="707"/>
      <c r="JTS33" s="707"/>
      <c r="JTT33" s="707"/>
      <c r="JTU33" s="707"/>
      <c r="JTV33" s="707"/>
      <c r="JTW33" s="707"/>
      <c r="JTX33" s="707"/>
      <c r="JTY33" s="707"/>
      <c r="JTZ33" s="707"/>
      <c r="JUA33" s="707"/>
      <c r="JUB33" s="707"/>
      <c r="JUC33" s="707"/>
      <c r="JUD33" s="707"/>
      <c r="JUE33" s="707"/>
      <c r="JUF33" s="707"/>
      <c r="JUG33" s="707"/>
      <c r="JUH33" s="707"/>
      <c r="JUI33" s="707"/>
      <c r="JUJ33" s="707"/>
      <c r="JUK33" s="707"/>
      <c r="JUL33" s="707"/>
      <c r="JUM33" s="707"/>
      <c r="JUN33" s="707"/>
      <c r="JUO33" s="707"/>
      <c r="JUP33" s="707"/>
      <c r="JUQ33" s="707"/>
      <c r="JUR33" s="707"/>
      <c r="JUS33" s="707"/>
      <c r="JUT33" s="707"/>
      <c r="JUU33" s="707"/>
      <c r="JUV33" s="707"/>
      <c r="JUW33" s="707"/>
      <c r="JUX33" s="707"/>
      <c r="JUY33" s="707"/>
      <c r="JUZ33" s="707"/>
      <c r="JVA33" s="707"/>
      <c r="JVB33" s="707"/>
      <c r="JVC33" s="707"/>
      <c r="JVD33" s="707"/>
      <c r="JVE33" s="707"/>
      <c r="JVF33" s="707"/>
      <c r="JVG33" s="707"/>
      <c r="JVH33" s="707"/>
      <c r="JVI33" s="707"/>
      <c r="JVJ33" s="707"/>
      <c r="JVK33" s="707"/>
      <c r="JVL33" s="707"/>
      <c r="JVM33" s="707"/>
      <c r="JVN33" s="707"/>
      <c r="JVO33" s="707"/>
      <c r="JVP33" s="707"/>
      <c r="JVQ33" s="707"/>
      <c r="JVR33" s="707"/>
      <c r="JVS33" s="707"/>
      <c r="JVT33" s="707"/>
      <c r="JVU33" s="707"/>
      <c r="JVV33" s="707"/>
      <c r="JVW33" s="707"/>
      <c r="JVX33" s="707"/>
      <c r="JVY33" s="707"/>
      <c r="JVZ33" s="707"/>
      <c r="JWA33" s="707"/>
      <c r="JWB33" s="707"/>
      <c r="JWC33" s="707"/>
      <c r="JWD33" s="707"/>
      <c r="JWE33" s="707"/>
      <c r="JWF33" s="707"/>
      <c r="JWG33" s="707"/>
      <c r="JWH33" s="707"/>
      <c r="JWI33" s="707"/>
      <c r="JWJ33" s="707"/>
      <c r="JWK33" s="707"/>
      <c r="JWL33" s="707"/>
      <c r="JWM33" s="707"/>
      <c r="JWN33" s="707"/>
      <c r="JWO33" s="707"/>
      <c r="JWP33" s="707"/>
      <c r="JWQ33" s="707"/>
      <c r="JWR33" s="707"/>
      <c r="JWS33" s="707"/>
      <c r="JWT33" s="707"/>
      <c r="JWU33" s="707"/>
      <c r="JWV33" s="707"/>
      <c r="JWW33" s="707"/>
      <c r="JWX33" s="707"/>
      <c r="JWY33" s="707"/>
      <c r="JWZ33" s="707"/>
      <c r="JXA33" s="707"/>
      <c r="JXB33" s="707"/>
      <c r="JXC33" s="707"/>
      <c r="JXD33" s="707"/>
      <c r="JXE33" s="707"/>
      <c r="JXF33" s="707"/>
      <c r="JXG33" s="707"/>
      <c r="JXH33" s="707"/>
      <c r="JXI33" s="707"/>
      <c r="JXJ33" s="707"/>
      <c r="JXK33" s="707"/>
      <c r="JXL33" s="707"/>
      <c r="JXM33" s="707"/>
      <c r="JXN33" s="707"/>
      <c r="JXO33" s="707"/>
      <c r="JXP33" s="707"/>
      <c r="JXQ33" s="707"/>
      <c r="JXR33" s="707"/>
      <c r="JXS33" s="707"/>
      <c r="JXT33" s="707"/>
      <c r="JXU33" s="707"/>
      <c r="JXV33" s="707"/>
      <c r="JXW33" s="707"/>
      <c r="JXX33" s="707"/>
      <c r="JXY33" s="707"/>
      <c r="JXZ33" s="707"/>
      <c r="JYA33" s="707"/>
      <c r="JYB33" s="707"/>
      <c r="JYC33" s="707"/>
      <c r="JYD33" s="707"/>
      <c r="JYE33" s="707"/>
      <c r="JYF33" s="707"/>
      <c r="JYG33" s="707"/>
      <c r="JYH33" s="707"/>
      <c r="JYI33" s="707"/>
      <c r="JYJ33" s="707"/>
      <c r="JYK33" s="707"/>
      <c r="JYL33" s="707"/>
      <c r="JYM33" s="707"/>
      <c r="JYN33" s="707"/>
      <c r="JYO33" s="707"/>
      <c r="JYP33" s="707"/>
      <c r="JYQ33" s="707"/>
      <c r="JYR33" s="707"/>
      <c r="JYS33" s="707"/>
      <c r="JYT33" s="707"/>
      <c r="JYU33" s="707"/>
      <c r="JYV33" s="707"/>
      <c r="JYW33" s="707"/>
      <c r="JYX33" s="707"/>
      <c r="JYY33" s="707"/>
      <c r="JYZ33" s="707"/>
      <c r="JZA33" s="707"/>
      <c r="JZB33" s="707"/>
      <c r="JZC33" s="707"/>
      <c r="JZD33" s="707"/>
      <c r="JZE33" s="707"/>
      <c r="JZF33" s="707"/>
      <c r="JZG33" s="707"/>
      <c r="JZH33" s="707"/>
      <c r="JZI33" s="707"/>
      <c r="JZJ33" s="707"/>
      <c r="JZK33" s="707"/>
      <c r="JZL33" s="707"/>
      <c r="JZM33" s="707"/>
      <c r="JZN33" s="707"/>
      <c r="JZO33" s="707"/>
      <c r="JZP33" s="707"/>
      <c r="JZQ33" s="707"/>
      <c r="JZR33" s="707"/>
      <c r="JZS33" s="707"/>
      <c r="JZT33" s="707"/>
      <c r="JZU33" s="707"/>
      <c r="JZV33" s="707"/>
      <c r="JZW33" s="707"/>
      <c r="JZX33" s="707"/>
      <c r="JZY33" s="707"/>
      <c r="JZZ33" s="707"/>
      <c r="KAA33" s="707"/>
      <c r="KAB33" s="707"/>
      <c r="KAC33" s="707"/>
      <c r="KAD33" s="707"/>
      <c r="KAE33" s="707"/>
      <c r="KAF33" s="707"/>
      <c r="KAG33" s="707"/>
      <c r="KAH33" s="707"/>
      <c r="KAI33" s="707"/>
      <c r="KAJ33" s="707"/>
      <c r="KAK33" s="707"/>
      <c r="KAL33" s="707"/>
      <c r="KAM33" s="707"/>
      <c r="KAN33" s="707"/>
      <c r="KAO33" s="707"/>
      <c r="KAP33" s="707"/>
      <c r="KAQ33" s="707"/>
      <c r="KAR33" s="707"/>
      <c r="KAS33" s="707"/>
      <c r="KAT33" s="707"/>
      <c r="KAU33" s="707"/>
      <c r="KAV33" s="707"/>
      <c r="KAW33" s="707"/>
      <c r="KAX33" s="707"/>
      <c r="KAY33" s="707"/>
      <c r="KAZ33" s="707"/>
      <c r="KBA33" s="707"/>
      <c r="KBB33" s="707"/>
      <c r="KBC33" s="707"/>
      <c r="KBD33" s="707"/>
      <c r="KBE33" s="707"/>
      <c r="KBF33" s="707"/>
      <c r="KBG33" s="707"/>
      <c r="KBH33" s="707"/>
      <c r="KBI33" s="707"/>
      <c r="KBJ33" s="707"/>
      <c r="KBK33" s="707"/>
      <c r="KBL33" s="707"/>
      <c r="KBM33" s="707"/>
      <c r="KBN33" s="707"/>
      <c r="KBO33" s="707"/>
      <c r="KBP33" s="707"/>
      <c r="KBQ33" s="707"/>
      <c r="KBR33" s="707"/>
      <c r="KBS33" s="707"/>
      <c r="KBT33" s="707"/>
      <c r="KBU33" s="707"/>
      <c r="KBV33" s="707"/>
      <c r="KBW33" s="707"/>
      <c r="KBX33" s="707"/>
      <c r="KBY33" s="707"/>
      <c r="KBZ33" s="707"/>
      <c r="KCA33" s="707"/>
      <c r="KCB33" s="707"/>
      <c r="KCC33" s="707"/>
      <c r="KCD33" s="707"/>
      <c r="KCE33" s="707"/>
      <c r="KCF33" s="707"/>
      <c r="KCG33" s="707"/>
      <c r="KCH33" s="707"/>
      <c r="KCI33" s="707"/>
      <c r="KCJ33" s="707"/>
      <c r="KCK33" s="707"/>
      <c r="KCL33" s="707"/>
      <c r="KCM33" s="707"/>
      <c r="KCN33" s="707"/>
      <c r="KCO33" s="707"/>
      <c r="KCP33" s="707"/>
      <c r="KCQ33" s="707"/>
      <c r="KCR33" s="707"/>
      <c r="KCS33" s="707"/>
      <c r="KCT33" s="707"/>
      <c r="KCU33" s="707"/>
      <c r="KCV33" s="707"/>
      <c r="KCW33" s="707"/>
      <c r="KCX33" s="707"/>
      <c r="KCY33" s="707"/>
      <c r="KCZ33" s="707"/>
      <c r="KDA33" s="707"/>
      <c r="KDB33" s="707"/>
      <c r="KDC33" s="707"/>
      <c r="KDD33" s="707"/>
      <c r="KDE33" s="707"/>
      <c r="KDF33" s="707"/>
      <c r="KDG33" s="707"/>
      <c r="KDH33" s="707"/>
      <c r="KDI33" s="707"/>
      <c r="KDJ33" s="707"/>
      <c r="KDK33" s="707"/>
      <c r="KDL33" s="707"/>
      <c r="KDM33" s="707"/>
      <c r="KDN33" s="707"/>
      <c r="KDO33" s="707"/>
      <c r="KDP33" s="707"/>
      <c r="KDQ33" s="707"/>
      <c r="KDR33" s="707"/>
      <c r="KDS33" s="707"/>
      <c r="KDT33" s="707"/>
      <c r="KDU33" s="707"/>
      <c r="KDV33" s="707"/>
      <c r="KDW33" s="707"/>
      <c r="KDX33" s="707"/>
      <c r="KDY33" s="707"/>
      <c r="KDZ33" s="707"/>
      <c r="KEA33" s="707"/>
      <c r="KEB33" s="707"/>
      <c r="KEC33" s="707"/>
      <c r="KED33" s="707"/>
      <c r="KEE33" s="707"/>
      <c r="KEF33" s="707"/>
      <c r="KEG33" s="707"/>
      <c r="KEH33" s="707"/>
      <c r="KEI33" s="707"/>
      <c r="KEJ33" s="707"/>
      <c r="KEK33" s="707"/>
      <c r="KEL33" s="707"/>
      <c r="KEM33" s="707"/>
      <c r="KEN33" s="707"/>
      <c r="KEO33" s="707"/>
      <c r="KEP33" s="707"/>
      <c r="KEQ33" s="707"/>
      <c r="KER33" s="707"/>
      <c r="KES33" s="707"/>
      <c r="KET33" s="707"/>
      <c r="KEU33" s="707"/>
      <c r="KEV33" s="707"/>
      <c r="KEW33" s="707"/>
      <c r="KEX33" s="707"/>
      <c r="KEY33" s="707"/>
      <c r="KEZ33" s="707"/>
      <c r="KFA33" s="707"/>
      <c r="KFB33" s="707"/>
      <c r="KFC33" s="707"/>
      <c r="KFD33" s="707"/>
      <c r="KFE33" s="707"/>
      <c r="KFF33" s="707"/>
      <c r="KFG33" s="707"/>
      <c r="KFH33" s="707"/>
      <c r="KFI33" s="707"/>
      <c r="KFJ33" s="707"/>
      <c r="KFK33" s="707"/>
      <c r="KFL33" s="707"/>
      <c r="KFM33" s="707"/>
      <c r="KFN33" s="707"/>
      <c r="KFO33" s="707"/>
      <c r="KFP33" s="707"/>
      <c r="KFQ33" s="707"/>
      <c r="KFR33" s="707"/>
      <c r="KFS33" s="707"/>
      <c r="KFT33" s="707"/>
      <c r="KFU33" s="707"/>
      <c r="KFV33" s="707"/>
      <c r="KFW33" s="707"/>
      <c r="KFX33" s="707"/>
      <c r="KFY33" s="707"/>
      <c r="KFZ33" s="707"/>
      <c r="KGA33" s="707"/>
      <c r="KGB33" s="707"/>
      <c r="KGC33" s="707"/>
      <c r="KGD33" s="707"/>
      <c r="KGE33" s="707"/>
      <c r="KGF33" s="707"/>
      <c r="KGG33" s="707"/>
      <c r="KGH33" s="707"/>
      <c r="KGI33" s="707"/>
      <c r="KGJ33" s="707"/>
      <c r="KGK33" s="707"/>
      <c r="KGL33" s="707"/>
      <c r="KGM33" s="707"/>
      <c r="KGN33" s="707"/>
      <c r="KGO33" s="707"/>
      <c r="KGP33" s="707"/>
      <c r="KGQ33" s="707"/>
      <c r="KGR33" s="707"/>
      <c r="KGS33" s="707"/>
      <c r="KGT33" s="707"/>
      <c r="KGU33" s="707"/>
      <c r="KGV33" s="707"/>
      <c r="KGW33" s="707"/>
      <c r="KGX33" s="707"/>
      <c r="KGY33" s="707"/>
      <c r="KGZ33" s="707"/>
      <c r="KHA33" s="707"/>
      <c r="KHB33" s="707"/>
      <c r="KHC33" s="707"/>
      <c r="KHD33" s="707"/>
      <c r="KHE33" s="707"/>
      <c r="KHF33" s="707"/>
      <c r="KHG33" s="707"/>
      <c r="KHH33" s="707"/>
      <c r="KHI33" s="707"/>
      <c r="KHJ33" s="707"/>
      <c r="KHK33" s="707"/>
      <c r="KHL33" s="707"/>
      <c r="KHM33" s="707"/>
      <c r="KHN33" s="707"/>
      <c r="KHO33" s="707"/>
      <c r="KHP33" s="707"/>
      <c r="KHQ33" s="707"/>
      <c r="KHR33" s="707"/>
      <c r="KHS33" s="707"/>
      <c r="KHT33" s="707"/>
      <c r="KHU33" s="707"/>
      <c r="KHV33" s="707"/>
      <c r="KHW33" s="707"/>
      <c r="KHX33" s="707"/>
      <c r="KHY33" s="707"/>
      <c r="KHZ33" s="707"/>
      <c r="KIA33" s="707"/>
      <c r="KIB33" s="707"/>
      <c r="KIC33" s="707"/>
      <c r="KID33" s="707"/>
      <c r="KIE33" s="707"/>
      <c r="KIF33" s="707"/>
      <c r="KIG33" s="707"/>
      <c r="KIH33" s="707"/>
      <c r="KII33" s="707"/>
      <c r="KIJ33" s="707"/>
      <c r="KIK33" s="707"/>
      <c r="KIL33" s="707"/>
      <c r="KIM33" s="707"/>
      <c r="KIN33" s="707"/>
      <c r="KIO33" s="707"/>
      <c r="KIP33" s="707"/>
      <c r="KIQ33" s="707"/>
      <c r="KIR33" s="707"/>
      <c r="KIS33" s="707"/>
      <c r="KIT33" s="707"/>
      <c r="KIU33" s="707"/>
      <c r="KIV33" s="707"/>
      <c r="KIW33" s="707"/>
      <c r="KIX33" s="707"/>
      <c r="KIY33" s="707"/>
      <c r="KIZ33" s="707"/>
      <c r="KJA33" s="707"/>
      <c r="KJB33" s="707"/>
      <c r="KJC33" s="707"/>
      <c r="KJD33" s="707"/>
      <c r="KJE33" s="707"/>
      <c r="KJF33" s="707"/>
      <c r="KJG33" s="707"/>
      <c r="KJH33" s="707"/>
      <c r="KJI33" s="707"/>
      <c r="KJJ33" s="707"/>
      <c r="KJK33" s="707"/>
      <c r="KJL33" s="707"/>
      <c r="KJM33" s="707"/>
      <c r="KJN33" s="707"/>
      <c r="KJO33" s="707"/>
      <c r="KJP33" s="707"/>
      <c r="KJQ33" s="707"/>
      <c r="KJR33" s="707"/>
      <c r="KJS33" s="707"/>
      <c r="KJT33" s="707"/>
      <c r="KJU33" s="707"/>
      <c r="KJV33" s="707"/>
      <c r="KJW33" s="707"/>
      <c r="KJX33" s="707"/>
      <c r="KJY33" s="707"/>
      <c r="KJZ33" s="707"/>
      <c r="KKA33" s="707"/>
      <c r="KKB33" s="707"/>
      <c r="KKC33" s="707"/>
      <c r="KKD33" s="707"/>
      <c r="KKE33" s="707"/>
      <c r="KKF33" s="707"/>
      <c r="KKG33" s="707"/>
      <c r="KKH33" s="707"/>
      <c r="KKI33" s="707"/>
      <c r="KKJ33" s="707"/>
      <c r="KKK33" s="707"/>
      <c r="KKL33" s="707"/>
      <c r="KKM33" s="707"/>
      <c r="KKN33" s="707"/>
      <c r="KKO33" s="707"/>
      <c r="KKP33" s="707"/>
      <c r="KKQ33" s="707"/>
      <c r="KKR33" s="707"/>
      <c r="KKS33" s="707"/>
      <c r="KKT33" s="707"/>
      <c r="KKU33" s="707"/>
      <c r="KKV33" s="707"/>
      <c r="KKW33" s="707"/>
      <c r="KKX33" s="707"/>
      <c r="KKY33" s="707"/>
      <c r="KKZ33" s="707"/>
      <c r="KLA33" s="707"/>
      <c r="KLB33" s="707"/>
      <c r="KLC33" s="707"/>
      <c r="KLD33" s="707"/>
      <c r="KLE33" s="707"/>
      <c r="KLF33" s="707"/>
      <c r="KLG33" s="707"/>
      <c r="KLH33" s="707"/>
      <c r="KLI33" s="707"/>
      <c r="KLJ33" s="707"/>
      <c r="KLK33" s="707"/>
      <c r="KLL33" s="707"/>
      <c r="KLM33" s="707"/>
      <c r="KLN33" s="707"/>
      <c r="KLO33" s="707"/>
      <c r="KLP33" s="707"/>
      <c r="KLQ33" s="707"/>
      <c r="KLR33" s="707"/>
      <c r="KLS33" s="707"/>
      <c r="KLT33" s="707"/>
      <c r="KLU33" s="707"/>
      <c r="KLV33" s="707"/>
      <c r="KLW33" s="707"/>
      <c r="KLX33" s="707"/>
      <c r="KLY33" s="707"/>
      <c r="KLZ33" s="707"/>
      <c r="KMA33" s="707"/>
      <c r="KMB33" s="707"/>
      <c r="KMC33" s="707"/>
      <c r="KMD33" s="707"/>
      <c r="KME33" s="707"/>
      <c r="KMF33" s="707"/>
      <c r="KMG33" s="707"/>
      <c r="KMH33" s="707"/>
      <c r="KMI33" s="707"/>
      <c r="KMJ33" s="707"/>
      <c r="KMK33" s="707"/>
      <c r="KML33" s="707"/>
      <c r="KMM33" s="707"/>
      <c r="KMN33" s="707"/>
      <c r="KMO33" s="707"/>
      <c r="KMP33" s="707"/>
      <c r="KMQ33" s="707"/>
      <c r="KMR33" s="707"/>
      <c r="KMS33" s="707"/>
      <c r="KMT33" s="707"/>
      <c r="KMU33" s="707"/>
      <c r="KMV33" s="707"/>
      <c r="KMW33" s="707"/>
      <c r="KMX33" s="707"/>
      <c r="KMY33" s="707"/>
      <c r="KMZ33" s="707"/>
      <c r="KNA33" s="707"/>
      <c r="KNB33" s="707"/>
      <c r="KNC33" s="707"/>
      <c r="KND33" s="707"/>
      <c r="KNE33" s="707"/>
      <c r="KNF33" s="707"/>
      <c r="KNG33" s="707"/>
      <c r="KNH33" s="707"/>
      <c r="KNI33" s="707"/>
      <c r="KNJ33" s="707"/>
      <c r="KNK33" s="707"/>
      <c r="KNL33" s="707"/>
      <c r="KNM33" s="707"/>
      <c r="KNN33" s="707"/>
      <c r="KNO33" s="707"/>
      <c r="KNP33" s="707"/>
      <c r="KNQ33" s="707"/>
      <c r="KNR33" s="707"/>
      <c r="KNS33" s="707"/>
      <c r="KNT33" s="707"/>
      <c r="KNU33" s="707"/>
      <c r="KNV33" s="707"/>
      <c r="KNW33" s="707"/>
      <c r="KNX33" s="707"/>
      <c r="KNY33" s="707"/>
      <c r="KNZ33" s="707"/>
      <c r="KOA33" s="707"/>
      <c r="KOB33" s="707"/>
      <c r="KOC33" s="707"/>
      <c r="KOD33" s="707"/>
      <c r="KOE33" s="707"/>
      <c r="KOF33" s="707"/>
      <c r="KOG33" s="707"/>
      <c r="KOH33" s="707"/>
      <c r="KOI33" s="707"/>
      <c r="KOJ33" s="707"/>
      <c r="KOK33" s="707"/>
      <c r="KOL33" s="707"/>
      <c r="KOM33" s="707"/>
      <c r="KON33" s="707"/>
      <c r="KOO33" s="707"/>
      <c r="KOP33" s="707"/>
      <c r="KOQ33" s="707"/>
      <c r="KOR33" s="707"/>
      <c r="KOS33" s="707"/>
      <c r="KOT33" s="707"/>
      <c r="KOU33" s="707"/>
      <c r="KOV33" s="707"/>
      <c r="KOW33" s="707"/>
      <c r="KOX33" s="707"/>
      <c r="KOY33" s="707"/>
      <c r="KOZ33" s="707"/>
      <c r="KPA33" s="707"/>
      <c r="KPB33" s="707"/>
      <c r="KPC33" s="707"/>
      <c r="KPD33" s="707"/>
      <c r="KPE33" s="707"/>
      <c r="KPF33" s="707"/>
      <c r="KPG33" s="707"/>
      <c r="KPH33" s="707"/>
      <c r="KPI33" s="707"/>
      <c r="KPJ33" s="707"/>
      <c r="KPK33" s="707"/>
      <c r="KPL33" s="707"/>
      <c r="KPM33" s="707"/>
      <c r="KPN33" s="707"/>
      <c r="KPO33" s="707"/>
      <c r="KPP33" s="707"/>
      <c r="KPQ33" s="707"/>
      <c r="KPR33" s="707"/>
      <c r="KPS33" s="707"/>
      <c r="KPT33" s="707"/>
      <c r="KPU33" s="707"/>
      <c r="KPV33" s="707"/>
      <c r="KPW33" s="707"/>
      <c r="KPX33" s="707"/>
      <c r="KPY33" s="707"/>
      <c r="KPZ33" s="707"/>
      <c r="KQA33" s="707"/>
      <c r="KQB33" s="707"/>
      <c r="KQC33" s="707"/>
      <c r="KQD33" s="707"/>
      <c r="KQE33" s="707"/>
      <c r="KQF33" s="707"/>
      <c r="KQG33" s="707"/>
      <c r="KQH33" s="707"/>
      <c r="KQI33" s="707"/>
      <c r="KQJ33" s="707"/>
      <c r="KQK33" s="707"/>
      <c r="KQL33" s="707"/>
      <c r="KQM33" s="707"/>
      <c r="KQN33" s="707"/>
      <c r="KQO33" s="707"/>
      <c r="KQP33" s="707"/>
      <c r="KQQ33" s="707"/>
      <c r="KQR33" s="707"/>
      <c r="KQS33" s="707"/>
      <c r="KQT33" s="707"/>
      <c r="KQU33" s="707"/>
      <c r="KQV33" s="707"/>
      <c r="KQW33" s="707"/>
      <c r="KQX33" s="707"/>
      <c r="KQY33" s="707"/>
      <c r="KQZ33" s="707"/>
      <c r="KRA33" s="707"/>
      <c r="KRB33" s="707"/>
      <c r="KRC33" s="707"/>
      <c r="KRD33" s="707"/>
      <c r="KRE33" s="707"/>
      <c r="KRF33" s="707"/>
      <c r="KRG33" s="707"/>
      <c r="KRH33" s="707"/>
      <c r="KRI33" s="707"/>
      <c r="KRJ33" s="707"/>
      <c r="KRK33" s="707"/>
      <c r="KRL33" s="707"/>
      <c r="KRM33" s="707"/>
      <c r="KRN33" s="707"/>
      <c r="KRO33" s="707"/>
      <c r="KRP33" s="707"/>
      <c r="KRQ33" s="707"/>
      <c r="KRR33" s="707"/>
      <c r="KRS33" s="707"/>
      <c r="KRT33" s="707"/>
      <c r="KRU33" s="707"/>
      <c r="KRV33" s="707"/>
      <c r="KRW33" s="707"/>
      <c r="KRX33" s="707"/>
      <c r="KRY33" s="707"/>
      <c r="KRZ33" s="707"/>
      <c r="KSA33" s="707"/>
      <c r="KSB33" s="707"/>
      <c r="KSC33" s="707"/>
      <c r="KSD33" s="707"/>
      <c r="KSE33" s="707"/>
      <c r="KSF33" s="707"/>
      <c r="KSG33" s="707"/>
      <c r="KSH33" s="707"/>
      <c r="KSI33" s="707"/>
      <c r="KSJ33" s="707"/>
      <c r="KSK33" s="707"/>
      <c r="KSL33" s="707"/>
      <c r="KSM33" s="707"/>
      <c r="KSN33" s="707"/>
      <c r="KSO33" s="707"/>
      <c r="KSP33" s="707"/>
      <c r="KSQ33" s="707"/>
      <c r="KSR33" s="707"/>
      <c r="KSS33" s="707"/>
      <c r="KST33" s="707"/>
      <c r="KSU33" s="707"/>
      <c r="KSV33" s="707"/>
      <c r="KSW33" s="707"/>
      <c r="KSX33" s="707"/>
      <c r="KSY33" s="707"/>
      <c r="KSZ33" s="707"/>
      <c r="KTA33" s="707"/>
      <c r="KTB33" s="707"/>
      <c r="KTC33" s="707"/>
      <c r="KTD33" s="707"/>
      <c r="KTE33" s="707"/>
      <c r="KTF33" s="707"/>
      <c r="KTG33" s="707"/>
      <c r="KTH33" s="707"/>
      <c r="KTI33" s="707"/>
      <c r="KTJ33" s="707"/>
      <c r="KTK33" s="707"/>
      <c r="KTL33" s="707"/>
      <c r="KTM33" s="707"/>
      <c r="KTN33" s="707"/>
      <c r="KTO33" s="707"/>
      <c r="KTP33" s="707"/>
      <c r="KTQ33" s="707"/>
      <c r="KTR33" s="707"/>
      <c r="KTS33" s="707"/>
      <c r="KTT33" s="707"/>
      <c r="KTU33" s="707"/>
      <c r="KTV33" s="707"/>
      <c r="KTW33" s="707"/>
      <c r="KTX33" s="707"/>
      <c r="KTY33" s="707"/>
      <c r="KTZ33" s="707"/>
      <c r="KUA33" s="707"/>
      <c r="KUB33" s="707"/>
      <c r="KUC33" s="707"/>
      <c r="KUD33" s="707"/>
      <c r="KUE33" s="707"/>
      <c r="KUF33" s="707"/>
      <c r="KUG33" s="707"/>
      <c r="KUH33" s="707"/>
      <c r="KUI33" s="707"/>
      <c r="KUJ33" s="707"/>
      <c r="KUK33" s="707"/>
      <c r="KUL33" s="707"/>
      <c r="KUM33" s="707"/>
      <c r="KUN33" s="707"/>
      <c r="KUO33" s="707"/>
      <c r="KUP33" s="707"/>
      <c r="KUQ33" s="707"/>
      <c r="KUR33" s="707"/>
      <c r="KUS33" s="707"/>
      <c r="KUT33" s="707"/>
      <c r="KUU33" s="707"/>
      <c r="KUV33" s="707"/>
      <c r="KUW33" s="707"/>
      <c r="KUX33" s="707"/>
      <c r="KUY33" s="707"/>
      <c r="KUZ33" s="707"/>
      <c r="KVA33" s="707"/>
      <c r="KVB33" s="707"/>
      <c r="KVC33" s="707"/>
      <c r="KVD33" s="707"/>
      <c r="KVE33" s="707"/>
      <c r="KVF33" s="707"/>
      <c r="KVG33" s="707"/>
      <c r="KVH33" s="707"/>
      <c r="KVI33" s="707"/>
      <c r="KVJ33" s="707"/>
      <c r="KVK33" s="707"/>
      <c r="KVL33" s="707"/>
      <c r="KVM33" s="707"/>
      <c r="KVN33" s="707"/>
      <c r="KVO33" s="707"/>
      <c r="KVP33" s="707"/>
      <c r="KVQ33" s="707"/>
      <c r="KVR33" s="707"/>
      <c r="KVS33" s="707"/>
      <c r="KVT33" s="707"/>
      <c r="KVU33" s="707"/>
      <c r="KVV33" s="707"/>
      <c r="KVW33" s="707"/>
      <c r="KVX33" s="707"/>
      <c r="KVY33" s="707"/>
      <c r="KVZ33" s="707"/>
      <c r="KWA33" s="707"/>
      <c r="KWB33" s="707"/>
      <c r="KWC33" s="707"/>
      <c r="KWD33" s="707"/>
      <c r="KWE33" s="707"/>
      <c r="KWF33" s="707"/>
      <c r="KWG33" s="707"/>
      <c r="KWH33" s="707"/>
      <c r="KWI33" s="707"/>
      <c r="KWJ33" s="707"/>
      <c r="KWK33" s="707"/>
      <c r="KWL33" s="707"/>
      <c r="KWM33" s="707"/>
      <c r="KWN33" s="707"/>
      <c r="KWO33" s="707"/>
      <c r="KWP33" s="707"/>
      <c r="KWQ33" s="707"/>
      <c r="KWR33" s="707"/>
      <c r="KWS33" s="707"/>
      <c r="KWT33" s="707"/>
      <c r="KWU33" s="707"/>
      <c r="KWV33" s="707"/>
      <c r="KWW33" s="707"/>
      <c r="KWX33" s="707"/>
      <c r="KWY33" s="707"/>
      <c r="KWZ33" s="707"/>
      <c r="KXA33" s="707"/>
      <c r="KXB33" s="707"/>
      <c r="KXC33" s="707"/>
      <c r="KXD33" s="707"/>
      <c r="KXE33" s="707"/>
      <c r="KXF33" s="707"/>
      <c r="KXG33" s="707"/>
      <c r="KXH33" s="707"/>
      <c r="KXI33" s="707"/>
      <c r="KXJ33" s="707"/>
      <c r="KXK33" s="707"/>
      <c r="KXL33" s="707"/>
      <c r="KXM33" s="707"/>
      <c r="KXN33" s="707"/>
      <c r="KXO33" s="707"/>
      <c r="KXP33" s="707"/>
      <c r="KXQ33" s="707"/>
      <c r="KXR33" s="707"/>
      <c r="KXS33" s="707"/>
      <c r="KXT33" s="707"/>
      <c r="KXU33" s="707"/>
      <c r="KXV33" s="707"/>
      <c r="KXW33" s="707"/>
      <c r="KXX33" s="707"/>
      <c r="KXY33" s="707"/>
      <c r="KXZ33" s="707"/>
      <c r="KYA33" s="707"/>
      <c r="KYB33" s="707"/>
      <c r="KYC33" s="707"/>
      <c r="KYD33" s="707"/>
      <c r="KYE33" s="707"/>
      <c r="KYF33" s="707"/>
      <c r="KYG33" s="707"/>
      <c r="KYH33" s="707"/>
      <c r="KYI33" s="707"/>
      <c r="KYJ33" s="707"/>
      <c r="KYK33" s="707"/>
      <c r="KYL33" s="707"/>
      <c r="KYM33" s="707"/>
      <c r="KYN33" s="707"/>
      <c r="KYO33" s="707"/>
      <c r="KYP33" s="707"/>
      <c r="KYQ33" s="707"/>
      <c r="KYR33" s="707"/>
      <c r="KYS33" s="707"/>
      <c r="KYT33" s="707"/>
      <c r="KYU33" s="707"/>
      <c r="KYV33" s="707"/>
      <c r="KYW33" s="707"/>
      <c r="KYX33" s="707"/>
      <c r="KYY33" s="707"/>
      <c r="KYZ33" s="707"/>
      <c r="KZA33" s="707"/>
      <c r="KZB33" s="707"/>
      <c r="KZC33" s="707"/>
      <c r="KZD33" s="707"/>
      <c r="KZE33" s="707"/>
      <c r="KZF33" s="707"/>
      <c r="KZG33" s="707"/>
      <c r="KZH33" s="707"/>
      <c r="KZI33" s="707"/>
      <c r="KZJ33" s="707"/>
      <c r="KZK33" s="707"/>
      <c r="KZL33" s="707"/>
      <c r="KZM33" s="707"/>
      <c r="KZN33" s="707"/>
      <c r="KZO33" s="707"/>
      <c r="KZP33" s="707"/>
      <c r="KZQ33" s="707"/>
      <c r="KZR33" s="707"/>
      <c r="KZS33" s="707"/>
      <c r="KZT33" s="707"/>
      <c r="KZU33" s="707"/>
      <c r="KZV33" s="707"/>
      <c r="KZW33" s="707"/>
      <c r="KZX33" s="707"/>
      <c r="KZY33" s="707"/>
      <c r="KZZ33" s="707"/>
      <c r="LAA33" s="707"/>
      <c r="LAB33" s="707"/>
      <c r="LAC33" s="707"/>
      <c r="LAD33" s="707"/>
      <c r="LAE33" s="707"/>
      <c r="LAF33" s="707"/>
      <c r="LAG33" s="707"/>
      <c r="LAH33" s="707"/>
      <c r="LAI33" s="707"/>
      <c r="LAJ33" s="707"/>
      <c r="LAK33" s="707"/>
      <c r="LAL33" s="707"/>
      <c r="LAM33" s="707"/>
      <c r="LAN33" s="707"/>
      <c r="LAO33" s="707"/>
      <c r="LAP33" s="707"/>
      <c r="LAQ33" s="707"/>
      <c r="LAR33" s="707"/>
      <c r="LAS33" s="707"/>
      <c r="LAT33" s="707"/>
      <c r="LAU33" s="707"/>
      <c r="LAV33" s="707"/>
      <c r="LAW33" s="707"/>
      <c r="LAX33" s="707"/>
      <c r="LAY33" s="707"/>
      <c r="LAZ33" s="707"/>
      <c r="LBA33" s="707"/>
      <c r="LBB33" s="707"/>
      <c r="LBC33" s="707"/>
      <c r="LBD33" s="707"/>
      <c r="LBE33" s="707"/>
      <c r="LBF33" s="707"/>
      <c r="LBG33" s="707"/>
      <c r="LBH33" s="707"/>
      <c r="LBI33" s="707"/>
      <c r="LBJ33" s="707"/>
      <c r="LBK33" s="707"/>
      <c r="LBL33" s="707"/>
      <c r="LBM33" s="707"/>
      <c r="LBN33" s="707"/>
      <c r="LBO33" s="707"/>
      <c r="LBP33" s="707"/>
      <c r="LBQ33" s="707"/>
      <c r="LBR33" s="707"/>
      <c r="LBS33" s="707"/>
      <c r="LBT33" s="707"/>
      <c r="LBU33" s="707"/>
      <c r="LBV33" s="707"/>
      <c r="LBW33" s="707"/>
      <c r="LBX33" s="707"/>
      <c r="LBY33" s="707"/>
      <c r="LBZ33" s="707"/>
      <c r="LCA33" s="707"/>
      <c r="LCB33" s="707"/>
      <c r="LCC33" s="707"/>
      <c r="LCD33" s="707"/>
      <c r="LCE33" s="707"/>
      <c r="LCF33" s="707"/>
      <c r="LCG33" s="707"/>
      <c r="LCH33" s="707"/>
      <c r="LCI33" s="707"/>
      <c r="LCJ33" s="707"/>
      <c r="LCK33" s="707"/>
      <c r="LCL33" s="707"/>
      <c r="LCM33" s="707"/>
      <c r="LCN33" s="707"/>
      <c r="LCO33" s="707"/>
      <c r="LCP33" s="707"/>
      <c r="LCQ33" s="707"/>
      <c r="LCR33" s="707"/>
      <c r="LCS33" s="707"/>
      <c r="LCT33" s="707"/>
      <c r="LCU33" s="707"/>
      <c r="LCV33" s="707"/>
      <c r="LCW33" s="707"/>
      <c r="LCX33" s="707"/>
      <c r="LCY33" s="707"/>
      <c r="LCZ33" s="707"/>
      <c r="LDA33" s="707"/>
      <c r="LDB33" s="707"/>
      <c r="LDC33" s="707"/>
      <c r="LDD33" s="707"/>
      <c r="LDE33" s="707"/>
      <c r="LDF33" s="707"/>
      <c r="LDG33" s="707"/>
      <c r="LDH33" s="707"/>
      <c r="LDI33" s="707"/>
      <c r="LDJ33" s="707"/>
      <c r="LDK33" s="707"/>
      <c r="LDL33" s="707"/>
      <c r="LDM33" s="707"/>
      <c r="LDN33" s="707"/>
      <c r="LDO33" s="707"/>
      <c r="LDP33" s="707"/>
      <c r="LDQ33" s="707"/>
      <c r="LDR33" s="707"/>
      <c r="LDS33" s="707"/>
      <c r="LDT33" s="707"/>
      <c r="LDU33" s="707"/>
      <c r="LDV33" s="707"/>
      <c r="LDW33" s="707"/>
      <c r="LDX33" s="707"/>
      <c r="LDY33" s="707"/>
      <c r="LDZ33" s="707"/>
      <c r="LEA33" s="707"/>
      <c r="LEB33" s="707"/>
      <c r="LEC33" s="707"/>
      <c r="LED33" s="707"/>
      <c r="LEE33" s="707"/>
      <c r="LEF33" s="707"/>
      <c r="LEG33" s="707"/>
      <c r="LEH33" s="707"/>
      <c r="LEI33" s="707"/>
      <c r="LEJ33" s="707"/>
      <c r="LEK33" s="707"/>
      <c r="LEL33" s="707"/>
      <c r="LEM33" s="707"/>
      <c r="LEN33" s="707"/>
      <c r="LEO33" s="707"/>
      <c r="LEP33" s="707"/>
      <c r="LEQ33" s="707"/>
      <c r="LER33" s="707"/>
      <c r="LES33" s="707"/>
      <c r="LET33" s="707"/>
      <c r="LEU33" s="707"/>
      <c r="LEV33" s="707"/>
      <c r="LEW33" s="707"/>
      <c r="LEX33" s="707"/>
      <c r="LEY33" s="707"/>
      <c r="LEZ33" s="707"/>
      <c r="LFA33" s="707"/>
      <c r="LFB33" s="707"/>
      <c r="LFC33" s="707"/>
      <c r="LFD33" s="707"/>
      <c r="LFE33" s="707"/>
      <c r="LFF33" s="707"/>
      <c r="LFG33" s="707"/>
      <c r="LFH33" s="707"/>
      <c r="LFI33" s="707"/>
      <c r="LFJ33" s="707"/>
      <c r="LFK33" s="707"/>
      <c r="LFL33" s="707"/>
      <c r="LFM33" s="707"/>
      <c r="LFN33" s="707"/>
      <c r="LFO33" s="707"/>
      <c r="LFP33" s="707"/>
      <c r="LFQ33" s="707"/>
      <c r="LFR33" s="707"/>
      <c r="LFS33" s="707"/>
      <c r="LFT33" s="707"/>
      <c r="LFU33" s="707"/>
      <c r="LFV33" s="707"/>
      <c r="LFW33" s="707"/>
      <c r="LFX33" s="707"/>
      <c r="LFY33" s="707"/>
      <c r="LFZ33" s="707"/>
      <c r="LGA33" s="707"/>
      <c r="LGB33" s="707"/>
      <c r="LGC33" s="707"/>
      <c r="LGD33" s="707"/>
      <c r="LGE33" s="707"/>
      <c r="LGF33" s="707"/>
      <c r="LGG33" s="707"/>
      <c r="LGH33" s="707"/>
      <c r="LGI33" s="707"/>
      <c r="LGJ33" s="707"/>
      <c r="LGK33" s="707"/>
      <c r="LGL33" s="707"/>
      <c r="LGM33" s="707"/>
      <c r="LGN33" s="707"/>
      <c r="LGO33" s="707"/>
      <c r="LGP33" s="707"/>
      <c r="LGQ33" s="707"/>
      <c r="LGR33" s="707"/>
      <c r="LGS33" s="707"/>
      <c r="LGT33" s="707"/>
      <c r="LGU33" s="707"/>
      <c r="LGV33" s="707"/>
      <c r="LGW33" s="707"/>
      <c r="LGX33" s="707"/>
      <c r="LGY33" s="707"/>
      <c r="LGZ33" s="707"/>
      <c r="LHA33" s="707"/>
      <c r="LHB33" s="707"/>
      <c r="LHC33" s="707"/>
      <c r="LHD33" s="707"/>
      <c r="LHE33" s="707"/>
      <c r="LHF33" s="707"/>
      <c r="LHG33" s="707"/>
      <c r="LHH33" s="707"/>
      <c r="LHI33" s="707"/>
      <c r="LHJ33" s="707"/>
      <c r="LHK33" s="707"/>
      <c r="LHL33" s="707"/>
      <c r="LHM33" s="707"/>
      <c r="LHN33" s="707"/>
      <c r="LHO33" s="707"/>
      <c r="LHP33" s="707"/>
      <c r="LHQ33" s="707"/>
      <c r="LHR33" s="707"/>
      <c r="LHS33" s="707"/>
      <c r="LHT33" s="707"/>
      <c r="LHU33" s="707"/>
      <c r="LHV33" s="707"/>
      <c r="LHW33" s="707"/>
      <c r="LHX33" s="707"/>
      <c r="LHY33" s="707"/>
      <c r="LHZ33" s="707"/>
      <c r="LIA33" s="707"/>
      <c r="LIB33" s="707"/>
      <c r="LIC33" s="707"/>
      <c r="LID33" s="707"/>
      <c r="LIE33" s="707"/>
      <c r="LIF33" s="707"/>
      <c r="LIG33" s="707"/>
      <c r="LIH33" s="707"/>
      <c r="LII33" s="707"/>
      <c r="LIJ33" s="707"/>
      <c r="LIK33" s="707"/>
      <c r="LIL33" s="707"/>
      <c r="LIM33" s="707"/>
      <c r="LIN33" s="707"/>
      <c r="LIO33" s="707"/>
      <c r="LIP33" s="707"/>
      <c r="LIQ33" s="707"/>
      <c r="LIR33" s="707"/>
      <c r="LIS33" s="707"/>
      <c r="LIT33" s="707"/>
      <c r="LIU33" s="707"/>
      <c r="LIV33" s="707"/>
      <c r="LIW33" s="707"/>
      <c r="LIX33" s="707"/>
      <c r="LIY33" s="707"/>
      <c r="LIZ33" s="707"/>
      <c r="LJA33" s="707"/>
      <c r="LJB33" s="707"/>
      <c r="LJC33" s="707"/>
      <c r="LJD33" s="707"/>
      <c r="LJE33" s="707"/>
      <c r="LJF33" s="707"/>
      <c r="LJG33" s="707"/>
      <c r="LJH33" s="707"/>
      <c r="LJI33" s="707"/>
      <c r="LJJ33" s="707"/>
      <c r="LJK33" s="707"/>
      <c r="LJL33" s="707"/>
      <c r="LJM33" s="707"/>
      <c r="LJN33" s="707"/>
      <c r="LJO33" s="707"/>
      <c r="LJP33" s="707"/>
      <c r="LJQ33" s="707"/>
      <c r="LJR33" s="707"/>
      <c r="LJS33" s="707"/>
      <c r="LJT33" s="707"/>
      <c r="LJU33" s="707"/>
      <c r="LJV33" s="707"/>
      <c r="LJW33" s="707"/>
      <c r="LJX33" s="707"/>
      <c r="LJY33" s="707"/>
      <c r="LJZ33" s="707"/>
      <c r="LKA33" s="707"/>
      <c r="LKB33" s="707"/>
      <c r="LKC33" s="707"/>
      <c r="LKD33" s="707"/>
      <c r="LKE33" s="707"/>
      <c r="LKF33" s="707"/>
      <c r="LKG33" s="707"/>
      <c r="LKH33" s="707"/>
      <c r="LKI33" s="707"/>
      <c r="LKJ33" s="707"/>
      <c r="LKK33" s="707"/>
      <c r="LKL33" s="707"/>
      <c r="LKM33" s="707"/>
      <c r="LKN33" s="707"/>
      <c r="LKO33" s="707"/>
      <c r="LKP33" s="707"/>
      <c r="LKQ33" s="707"/>
      <c r="LKR33" s="707"/>
      <c r="LKS33" s="707"/>
      <c r="LKT33" s="707"/>
      <c r="LKU33" s="707"/>
      <c r="LKV33" s="707"/>
      <c r="LKW33" s="707"/>
      <c r="LKX33" s="707"/>
      <c r="LKY33" s="707"/>
      <c r="LKZ33" s="707"/>
      <c r="LLA33" s="707"/>
      <c r="LLB33" s="707"/>
      <c r="LLC33" s="707"/>
      <c r="LLD33" s="707"/>
      <c r="LLE33" s="707"/>
      <c r="LLF33" s="707"/>
      <c r="LLG33" s="707"/>
      <c r="LLH33" s="707"/>
      <c r="LLI33" s="707"/>
      <c r="LLJ33" s="707"/>
      <c r="LLK33" s="707"/>
      <c r="LLL33" s="707"/>
      <c r="LLM33" s="707"/>
      <c r="LLN33" s="707"/>
      <c r="LLO33" s="707"/>
      <c r="LLP33" s="707"/>
      <c r="LLQ33" s="707"/>
      <c r="LLR33" s="707"/>
      <c r="LLS33" s="707"/>
      <c r="LLT33" s="707"/>
      <c r="LLU33" s="707"/>
      <c r="LLV33" s="707"/>
      <c r="LLW33" s="707"/>
      <c r="LLX33" s="707"/>
      <c r="LLY33" s="707"/>
      <c r="LLZ33" s="707"/>
      <c r="LMA33" s="707"/>
      <c r="LMB33" s="707"/>
      <c r="LMC33" s="707"/>
      <c r="LMD33" s="707"/>
      <c r="LME33" s="707"/>
      <c r="LMF33" s="707"/>
      <c r="LMG33" s="707"/>
      <c r="LMH33" s="707"/>
      <c r="LMI33" s="707"/>
      <c r="LMJ33" s="707"/>
      <c r="LMK33" s="707"/>
      <c r="LML33" s="707"/>
      <c r="LMM33" s="707"/>
      <c r="LMN33" s="707"/>
      <c r="LMO33" s="707"/>
      <c r="LMP33" s="707"/>
      <c r="LMQ33" s="707"/>
      <c r="LMR33" s="707"/>
      <c r="LMS33" s="707"/>
      <c r="LMT33" s="707"/>
      <c r="LMU33" s="707"/>
      <c r="LMV33" s="707"/>
      <c r="LMW33" s="707"/>
      <c r="LMX33" s="707"/>
      <c r="LMY33" s="707"/>
      <c r="LMZ33" s="707"/>
      <c r="LNA33" s="707"/>
      <c r="LNB33" s="707"/>
      <c r="LNC33" s="707"/>
      <c r="LND33" s="707"/>
      <c r="LNE33" s="707"/>
      <c r="LNF33" s="707"/>
      <c r="LNG33" s="707"/>
      <c r="LNH33" s="707"/>
      <c r="LNI33" s="707"/>
      <c r="LNJ33" s="707"/>
      <c r="LNK33" s="707"/>
      <c r="LNL33" s="707"/>
      <c r="LNM33" s="707"/>
      <c r="LNN33" s="707"/>
      <c r="LNO33" s="707"/>
      <c r="LNP33" s="707"/>
      <c r="LNQ33" s="707"/>
      <c r="LNR33" s="707"/>
      <c r="LNS33" s="707"/>
      <c r="LNT33" s="707"/>
      <c r="LNU33" s="707"/>
      <c r="LNV33" s="707"/>
      <c r="LNW33" s="707"/>
      <c r="LNX33" s="707"/>
      <c r="LNY33" s="707"/>
      <c r="LNZ33" s="707"/>
      <c r="LOA33" s="707"/>
      <c r="LOB33" s="707"/>
      <c r="LOC33" s="707"/>
      <c r="LOD33" s="707"/>
      <c r="LOE33" s="707"/>
      <c r="LOF33" s="707"/>
      <c r="LOG33" s="707"/>
      <c r="LOH33" s="707"/>
      <c r="LOI33" s="707"/>
      <c r="LOJ33" s="707"/>
      <c r="LOK33" s="707"/>
      <c r="LOL33" s="707"/>
      <c r="LOM33" s="707"/>
      <c r="LON33" s="707"/>
      <c r="LOO33" s="707"/>
      <c r="LOP33" s="707"/>
      <c r="LOQ33" s="707"/>
      <c r="LOR33" s="707"/>
      <c r="LOS33" s="707"/>
      <c r="LOT33" s="707"/>
      <c r="LOU33" s="707"/>
      <c r="LOV33" s="707"/>
      <c r="LOW33" s="707"/>
      <c r="LOX33" s="707"/>
      <c r="LOY33" s="707"/>
      <c r="LOZ33" s="707"/>
      <c r="LPA33" s="707"/>
      <c r="LPB33" s="707"/>
      <c r="LPC33" s="707"/>
      <c r="LPD33" s="707"/>
      <c r="LPE33" s="707"/>
      <c r="LPF33" s="707"/>
      <c r="LPG33" s="707"/>
      <c r="LPH33" s="707"/>
      <c r="LPI33" s="707"/>
      <c r="LPJ33" s="707"/>
      <c r="LPK33" s="707"/>
      <c r="LPL33" s="707"/>
      <c r="LPM33" s="707"/>
      <c r="LPN33" s="707"/>
      <c r="LPO33" s="707"/>
      <c r="LPP33" s="707"/>
      <c r="LPQ33" s="707"/>
      <c r="LPR33" s="707"/>
      <c r="LPS33" s="707"/>
      <c r="LPT33" s="707"/>
      <c r="LPU33" s="707"/>
      <c r="LPV33" s="707"/>
      <c r="LPW33" s="707"/>
      <c r="LPX33" s="707"/>
      <c r="LPY33" s="707"/>
      <c r="LPZ33" s="707"/>
      <c r="LQA33" s="707"/>
      <c r="LQB33" s="707"/>
      <c r="LQC33" s="707"/>
      <c r="LQD33" s="707"/>
      <c r="LQE33" s="707"/>
      <c r="LQF33" s="707"/>
      <c r="LQG33" s="707"/>
      <c r="LQH33" s="707"/>
      <c r="LQI33" s="707"/>
      <c r="LQJ33" s="707"/>
      <c r="LQK33" s="707"/>
      <c r="LQL33" s="707"/>
      <c r="LQM33" s="707"/>
      <c r="LQN33" s="707"/>
      <c r="LQO33" s="707"/>
      <c r="LQP33" s="707"/>
      <c r="LQQ33" s="707"/>
      <c r="LQR33" s="707"/>
      <c r="LQS33" s="707"/>
      <c r="LQT33" s="707"/>
      <c r="LQU33" s="707"/>
      <c r="LQV33" s="707"/>
      <c r="LQW33" s="707"/>
      <c r="LQX33" s="707"/>
      <c r="LQY33" s="707"/>
      <c r="LQZ33" s="707"/>
      <c r="LRA33" s="707"/>
      <c r="LRB33" s="707"/>
      <c r="LRC33" s="707"/>
      <c r="LRD33" s="707"/>
      <c r="LRE33" s="707"/>
      <c r="LRF33" s="707"/>
      <c r="LRG33" s="707"/>
      <c r="LRH33" s="707"/>
      <c r="LRI33" s="707"/>
      <c r="LRJ33" s="707"/>
      <c r="LRK33" s="707"/>
      <c r="LRL33" s="707"/>
      <c r="LRM33" s="707"/>
      <c r="LRN33" s="707"/>
      <c r="LRO33" s="707"/>
      <c r="LRP33" s="707"/>
      <c r="LRQ33" s="707"/>
      <c r="LRR33" s="707"/>
      <c r="LRS33" s="707"/>
      <c r="LRT33" s="707"/>
      <c r="LRU33" s="707"/>
      <c r="LRV33" s="707"/>
      <c r="LRW33" s="707"/>
      <c r="LRX33" s="707"/>
      <c r="LRY33" s="707"/>
      <c r="LRZ33" s="707"/>
      <c r="LSA33" s="707"/>
      <c r="LSB33" s="707"/>
      <c r="LSC33" s="707"/>
      <c r="LSD33" s="707"/>
      <c r="LSE33" s="707"/>
      <c r="LSF33" s="707"/>
      <c r="LSG33" s="707"/>
      <c r="LSH33" s="707"/>
      <c r="LSI33" s="707"/>
      <c r="LSJ33" s="707"/>
      <c r="LSK33" s="707"/>
      <c r="LSL33" s="707"/>
      <c r="LSM33" s="707"/>
      <c r="LSN33" s="707"/>
      <c r="LSO33" s="707"/>
      <c r="LSP33" s="707"/>
      <c r="LSQ33" s="707"/>
      <c r="LSR33" s="707"/>
      <c r="LSS33" s="707"/>
      <c r="LST33" s="707"/>
      <c r="LSU33" s="707"/>
      <c r="LSV33" s="707"/>
      <c r="LSW33" s="707"/>
      <c r="LSX33" s="707"/>
      <c r="LSY33" s="707"/>
      <c r="LSZ33" s="707"/>
      <c r="LTA33" s="707"/>
      <c r="LTB33" s="707"/>
      <c r="LTC33" s="707"/>
      <c r="LTD33" s="707"/>
      <c r="LTE33" s="707"/>
      <c r="LTF33" s="707"/>
      <c r="LTG33" s="707"/>
      <c r="LTH33" s="707"/>
      <c r="LTI33" s="707"/>
      <c r="LTJ33" s="707"/>
      <c r="LTK33" s="707"/>
      <c r="LTL33" s="707"/>
      <c r="LTM33" s="707"/>
      <c r="LTN33" s="707"/>
      <c r="LTO33" s="707"/>
      <c r="LTP33" s="707"/>
      <c r="LTQ33" s="707"/>
      <c r="LTR33" s="707"/>
      <c r="LTS33" s="707"/>
      <c r="LTT33" s="707"/>
      <c r="LTU33" s="707"/>
      <c r="LTV33" s="707"/>
      <c r="LTW33" s="707"/>
      <c r="LTX33" s="707"/>
      <c r="LTY33" s="707"/>
      <c r="LTZ33" s="707"/>
      <c r="LUA33" s="707"/>
      <c r="LUB33" s="707"/>
      <c r="LUC33" s="707"/>
      <c r="LUD33" s="707"/>
      <c r="LUE33" s="707"/>
      <c r="LUF33" s="707"/>
      <c r="LUG33" s="707"/>
      <c r="LUH33" s="707"/>
      <c r="LUI33" s="707"/>
      <c r="LUJ33" s="707"/>
      <c r="LUK33" s="707"/>
      <c r="LUL33" s="707"/>
      <c r="LUM33" s="707"/>
      <c r="LUN33" s="707"/>
      <c r="LUO33" s="707"/>
      <c r="LUP33" s="707"/>
      <c r="LUQ33" s="707"/>
      <c r="LUR33" s="707"/>
      <c r="LUS33" s="707"/>
      <c r="LUT33" s="707"/>
      <c r="LUU33" s="707"/>
      <c r="LUV33" s="707"/>
      <c r="LUW33" s="707"/>
      <c r="LUX33" s="707"/>
      <c r="LUY33" s="707"/>
      <c r="LUZ33" s="707"/>
      <c r="LVA33" s="707"/>
      <c r="LVB33" s="707"/>
      <c r="LVC33" s="707"/>
      <c r="LVD33" s="707"/>
      <c r="LVE33" s="707"/>
      <c r="LVF33" s="707"/>
      <c r="LVG33" s="707"/>
      <c r="LVH33" s="707"/>
      <c r="LVI33" s="707"/>
      <c r="LVJ33" s="707"/>
      <c r="LVK33" s="707"/>
      <c r="LVL33" s="707"/>
      <c r="LVM33" s="707"/>
      <c r="LVN33" s="707"/>
      <c r="LVO33" s="707"/>
      <c r="LVP33" s="707"/>
      <c r="LVQ33" s="707"/>
      <c r="LVR33" s="707"/>
      <c r="LVS33" s="707"/>
      <c r="LVT33" s="707"/>
      <c r="LVU33" s="707"/>
      <c r="LVV33" s="707"/>
      <c r="LVW33" s="707"/>
      <c r="LVX33" s="707"/>
      <c r="LVY33" s="707"/>
      <c r="LVZ33" s="707"/>
      <c r="LWA33" s="707"/>
      <c r="LWB33" s="707"/>
      <c r="LWC33" s="707"/>
      <c r="LWD33" s="707"/>
      <c r="LWE33" s="707"/>
      <c r="LWF33" s="707"/>
      <c r="LWG33" s="707"/>
      <c r="LWH33" s="707"/>
      <c r="LWI33" s="707"/>
      <c r="LWJ33" s="707"/>
      <c r="LWK33" s="707"/>
      <c r="LWL33" s="707"/>
      <c r="LWM33" s="707"/>
      <c r="LWN33" s="707"/>
      <c r="LWO33" s="707"/>
      <c r="LWP33" s="707"/>
      <c r="LWQ33" s="707"/>
      <c r="LWR33" s="707"/>
      <c r="LWS33" s="707"/>
      <c r="LWT33" s="707"/>
      <c r="LWU33" s="707"/>
      <c r="LWV33" s="707"/>
      <c r="LWW33" s="707"/>
      <c r="LWX33" s="707"/>
      <c r="LWY33" s="707"/>
      <c r="LWZ33" s="707"/>
      <c r="LXA33" s="707"/>
      <c r="LXB33" s="707"/>
      <c r="LXC33" s="707"/>
      <c r="LXD33" s="707"/>
      <c r="LXE33" s="707"/>
      <c r="LXF33" s="707"/>
      <c r="LXG33" s="707"/>
      <c r="LXH33" s="707"/>
      <c r="LXI33" s="707"/>
      <c r="LXJ33" s="707"/>
      <c r="LXK33" s="707"/>
      <c r="LXL33" s="707"/>
      <c r="LXM33" s="707"/>
      <c r="LXN33" s="707"/>
      <c r="LXO33" s="707"/>
      <c r="LXP33" s="707"/>
      <c r="LXQ33" s="707"/>
      <c r="LXR33" s="707"/>
      <c r="LXS33" s="707"/>
      <c r="LXT33" s="707"/>
      <c r="LXU33" s="707"/>
      <c r="LXV33" s="707"/>
      <c r="LXW33" s="707"/>
      <c r="LXX33" s="707"/>
      <c r="LXY33" s="707"/>
      <c r="LXZ33" s="707"/>
      <c r="LYA33" s="707"/>
      <c r="LYB33" s="707"/>
      <c r="LYC33" s="707"/>
      <c r="LYD33" s="707"/>
      <c r="LYE33" s="707"/>
      <c r="LYF33" s="707"/>
      <c r="LYG33" s="707"/>
      <c r="LYH33" s="707"/>
      <c r="LYI33" s="707"/>
      <c r="LYJ33" s="707"/>
      <c r="LYK33" s="707"/>
      <c r="LYL33" s="707"/>
      <c r="LYM33" s="707"/>
      <c r="LYN33" s="707"/>
      <c r="LYO33" s="707"/>
      <c r="LYP33" s="707"/>
      <c r="LYQ33" s="707"/>
      <c r="LYR33" s="707"/>
      <c r="LYS33" s="707"/>
      <c r="LYT33" s="707"/>
      <c r="LYU33" s="707"/>
      <c r="LYV33" s="707"/>
      <c r="LYW33" s="707"/>
      <c r="LYX33" s="707"/>
      <c r="LYY33" s="707"/>
      <c r="LYZ33" s="707"/>
      <c r="LZA33" s="707"/>
      <c r="LZB33" s="707"/>
      <c r="LZC33" s="707"/>
      <c r="LZD33" s="707"/>
      <c r="LZE33" s="707"/>
      <c r="LZF33" s="707"/>
      <c r="LZG33" s="707"/>
      <c r="LZH33" s="707"/>
      <c r="LZI33" s="707"/>
      <c r="LZJ33" s="707"/>
      <c r="LZK33" s="707"/>
      <c r="LZL33" s="707"/>
      <c r="LZM33" s="707"/>
      <c r="LZN33" s="707"/>
      <c r="LZO33" s="707"/>
      <c r="LZP33" s="707"/>
      <c r="LZQ33" s="707"/>
      <c r="LZR33" s="707"/>
      <c r="LZS33" s="707"/>
      <c r="LZT33" s="707"/>
      <c r="LZU33" s="707"/>
      <c r="LZV33" s="707"/>
      <c r="LZW33" s="707"/>
      <c r="LZX33" s="707"/>
      <c r="LZY33" s="707"/>
      <c r="LZZ33" s="707"/>
      <c r="MAA33" s="707"/>
      <c r="MAB33" s="707"/>
      <c r="MAC33" s="707"/>
      <c r="MAD33" s="707"/>
      <c r="MAE33" s="707"/>
      <c r="MAF33" s="707"/>
      <c r="MAG33" s="707"/>
      <c r="MAH33" s="707"/>
      <c r="MAI33" s="707"/>
      <c r="MAJ33" s="707"/>
      <c r="MAK33" s="707"/>
      <c r="MAL33" s="707"/>
      <c r="MAM33" s="707"/>
      <c r="MAN33" s="707"/>
      <c r="MAO33" s="707"/>
      <c r="MAP33" s="707"/>
      <c r="MAQ33" s="707"/>
      <c r="MAR33" s="707"/>
      <c r="MAS33" s="707"/>
      <c r="MAT33" s="707"/>
      <c r="MAU33" s="707"/>
      <c r="MAV33" s="707"/>
      <c r="MAW33" s="707"/>
      <c r="MAX33" s="707"/>
      <c r="MAY33" s="707"/>
      <c r="MAZ33" s="707"/>
      <c r="MBA33" s="707"/>
      <c r="MBB33" s="707"/>
      <c r="MBC33" s="707"/>
      <c r="MBD33" s="707"/>
      <c r="MBE33" s="707"/>
      <c r="MBF33" s="707"/>
      <c r="MBG33" s="707"/>
      <c r="MBH33" s="707"/>
      <c r="MBI33" s="707"/>
      <c r="MBJ33" s="707"/>
      <c r="MBK33" s="707"/>
      <c r="MBL33" s="707"/>
      <c r="MBM33" s="707"/>
      <c r="MBN33" s="707"/>
      <c r="MBO33" s="707"/>
      <c r="MBP33" s="707"/>
      <c r="MBQ33" s="707"/>
      <c r="MBR33" s="707"/>
      <c r="MBS33" s="707"/>
      <c r="MBT33" s="707"/>
      <c r="MBU33" s="707"/>
      <c r="MBV33" s="707"/>
      <c r="MBW33" s="707"/>
      <c r="MBX33" s="707"/>
      <c r="MBY33" s="707"/>
      <c r="MBZ33" s="707"/>
      <c r="MCA33" s="707"/>
      <c r="MCB33" s="707"/>
      <c r="MCC33" s="707"/>
      <c r="MCD33" s="707"/>
      <c r="MCE33" s="707"/>
      <c r="MCF33" s="707"/>
      <c r="MCG33" s="707"/>
      <c r="MCH33" s="707"/>
      <c r="MCI33" s="707"/>
      <c r="MCJ33" s="707"/>
      <c r="MCK33" s="707"/>
      <c r="MCL33" s="707"/>
      <c r="MCM33" s="707"/>
      <c r="MCN33" s="707"/>
      <c r="MCO33" s="707"/>
      <c r="MCP33" s="707"/>
      <c r="MCQ33" s="707"/>
      <c r="MCR33" s="707"/>
      <c r="MCS33" s="707"/>
      <c r="MCT33" s="707"/>
      <c r="MCU33" s="707"/>
      <c r="MCV33" s="707"/>
      <c r="MCW33" s="707"/>
      <c r="MCX33" s="707"/>
      <c r="MCY33" s="707"/>
      <c r="MCZ33" s="707"/>
      <c r="MDA33" s="707"/>
      <c r="MDB33" s="707"/>
      <c r="MDC33" s="707"/>
      <c r="MDD33" s="707"/>
      <c r="MDE33" s="707"/>
      <c r="MDF33" s="707"/>
      <c r="MDG33" s="707"/>
      <c r="MDH33" s="707"/>
      <c r="MDI33" s="707"/>
      <c r="MDJ33" s="707"/>
      <c r="MDK33" s="707"/>
      <c r="MDL33" s="707"/>
      <c r="MDM33" s="707"/>
      <c r="MDN33" s="707"/>
      <c r="MDO33" s="707"/>
      <c r="MDP33" s="707"/>
      <c r="MDQ33" s="707"/>
      <c r="MDR33" s="707"/>
      <c r="MDS33" s="707"/>
      <c r="MDT33" s="707"/>
      <c r="MDU33" s="707"/>
      <c r="MDV33" s="707"/>
      <c r="MDW33" s="707"/>
      <c r="MDX33" s="707"/>
      <c r="MDY33" s="707"/>
      <c r="MDZ33" s="707"/>
      <c r="MEA33" s="707"/>
      <c r="MEB33" s="707"/>
      <c r="MEC33" s="707"/>
      <c r="MED33" s="707"/>
      <c r="MEE33" s="707"/>
      <c r="MEF33" s="707"/>
      <c r="MEG33" s="707"/>
      <c r="MEH33" s="707"/>
      <c r="MEI33" s="707"/>
      <c r="MEJ33" s="707"/>
      <c r="MEK33" s="707"/>
      <c r="MEL33" s="707"/>
      <c r="MEM33" s="707"/>
      <c r="MEN33" s="707"/>
      <c r="MEO33" s="707"/>
      <c r="MEP33" s="707"/>
      <c r="MEQ33" s="707"/>
      <c r="MER33" s="707"/>
      <c r="MES33" s="707"/>
      <c r="MET33" s="707"/>
      <c r="MEU33" s="707"/>
      <c r="MEV33" s="707"/>
      <c r="MEW33" s="707"/>
      <c r="MEX33" s="707"/>
      <c r="MEY33" s="707"/>
      <c r="MEZ33" s="707"/>
      <c r="MFA33" s="707"/>
      <c r="MFB33" s="707"/>
      <c r="MFC33" s="707"/>
      <c r="MFD33" s="707"/>
      <c r="MFE33" s="707"/>
      <c r="MFF33" s="707"/>
      <c r="MFG33" s="707"/>
      <c r="MFH33" s="707"/>
      <c r="MFI33" s="707"/>
      <c r="MFJ33" s="707"/>
      <c r="MFK33" s="707"/>
      <c r="MFL33" s="707"/>
      <c r="MFM33" s="707"/>
      <c r="MFN33" s="707"/>
      <c r="MFO33" s="707"/>
      <c r="MFP33" s="707"/>
      <c r="MFQ33" s="707"/>
      <c r="MFR33" s="707"/>
      <c r="MFS33" s="707"/>
      <c r="MFT33" s="707"/>
      <c r="MFU33" s="707"/>
      <c r="MFV33" s="707"/>
      <c r="MFW33" s="707"/>
      <c r="MFX33" s="707"/>
      <c r="MFY33" s="707"/>
      <c r="MFZ33" s="707"/>
      <c r="MGA33" s="707"/>
      <c r="MGB33" s="707"/>
      <c r="MGC33" s="707"/>
      <c r="MGD33" s="707"/>
      <c r="MGE33" s="707"/>
      <c r="MGF33" s="707"/>
      <c r="MGG33" s="707"/>
      <c r="MGH33" s="707"/>
      <c r="MGI33" s="707"/>
      <c r="MGJ33" s="707"/>
      <c r="MGK33" s="707"/>
      <c r="MGL33" s="707"/>
      <c r="MGM33" s="707"/>
      <c r="MGN33" s="707"/>
      <c r="MGO33" s="707"/>
      <c r="MGP33" s="707"/>
      <c r="MGQ33" s="707"/>
      <c r="MGR33" s="707"/>
      <c r="MGS33" s="707"/>
      <c r="MGT33" s="707"/>
      <c r="MGU33" s="707"/>
      <c r="MGV33" s="707"/>
      <c r="MGW33" s="707"/>
      <c r="MGX33" s="707"/>
      <c r="MGY33" s="707"/>
      <c r="MGZ33" s="707"/>
      <c r="MHA33" s="707"/>
      <c r="MHB33" s="707"/>
      <c r="MHC33" s="707"/>
      <c r="MHD33" s="707"/>
      <c r="MHE33" s="707"/>
      <c r="MHF33" s="707"/>
      <c r="MHG33" s="707"/>
      <c r="MHH33" s="707"/>
      <c r="MHI33" s="707"/>
      <c r="MHJ33" s="707"/>
      <c r="MHK33" s="707"/>
      <c r="MHL33" s="707"/>
      <c r="MHM33" s="707"/>
      <c r="MHN33" s="707"/>
      <c r="MHO33" s="707"/>
      <c r="MHP33" s="707"/>
      <c r="MHQ33" s="707"/>
      <c r="MHR33" s="707"/>
      <c r="MHS33" s="707"/>
      <c r="MHT33" s="707"/>
      <c r="MHU33" s="707"/>
      <c r="MHV33" s="707"/>
      <c r="MHW33" s="707"/>
      <c r="MHX33" s="707"/>
      <c r="MHY33" s="707"/>
      <c r="MHZ33" s="707"/>
      <c r="MIA33" s="707"/>
      <c r="MIB33" s="707"/>
      <c r="MIC33" s="707"/>
      <c r="MID33" s="707"/>
      <c r="MIE33" s="707"/>
      <c r="MIF33" s="707"/>
      <c r="MIG33" s="707"/>
      <c r="MIH33" s="707"/>
      <c r="MII33" s="707"/>
      <c r="MIJ33" s="707"/>
      <c r="MIK33" s="707"/>
      <c r="MIL33" s="707"/>
      <c r="MIM33" s="707"/>
      <c r="MIN33" s="707"/>
      <c r="MIO33" s="707"/>
      <c r="MIP33" s="707"/>
      <c r="MIQ33" s="707"/>
      <c r="MIR33" s="707"/>
      <c r="MIS33" s="707"/>
      <c r="MIT33" s="707"/>
      <c r="MIU33" s="707"/>
      <c r="MIV33" s="707"/>
      <c r="MIW33" s="707"/>
      <c r="MIX33" s="707"/>
      <c r="MIY33" s="707"/>
      <c r="MIZ33" s="707"/>
      <c r="MJA33" s="707"/>
      <c r="MJB33" s="707"/>
      <c r="MJC33" s="707"/>
      <c r="MJD33" s="707"/>
      <c r="MJE33" s="707"/>
      <c r="MJF33" s="707"/>
      <c r="MJG33" s="707"/>
      <c r="MJH33" s="707"/>
      <c r="MJI33" s="707"/>
      <c r="MJJ33" s="707"/>
      <c r="MJK33" s="707"/>
      <c r="MJL33" s="707"/>
      <c r="MJM33" s="707"/>
      <c r="MJN33" s="707"/>
      <c r="MJO33" s="707"/>
      <c r="MJP33" s="707"/>
      <c r="MJQ33" s="707"/>
      <c r="MJR33" s="707"/>
      <c r="MJS33" s="707"/>
      <c r="MJT33" s="707"/>
      <c r="MJU33" s="707"/>
      <c r="MJV33" s="707"/>
      <c r="MJW33" s="707"/>
      <c r="MJX33" s="707"/>
      <c r="MJY33" s="707"/>
      <c r="MJZ33" s="707"/>
      <c r="MKA33" s="707"/>
      <c r="MKB33" s="707"/>
      <c r="MKC33" s="707"/>
      <c r="MKD33" s="707"/>
      <c r="MKE33" s="707"/>
      <c r="MKF33" s="707"/>
      <c r="MKG33" s="707"/>
      <c r="MKH33" s="707"/>
      <c r="MKI33" s="707"/>
      <c r="MKJ33" s="707"/>
      <c r="MKK33" s="707"/>
      <c r="MKL33" s="707"/>
      <c r="MKM33" s="707"/>
      <c r="MKN33" s="707"/>
      <c r="MKO33" s="707"/>
      <c r="MKP33" s="707"/>
      <c r="MKQ33" s="707"/>
      <c r="MKR33" s="707"/>
      <c r="MKS33" s="707"/>
      <c r="MKT33" s="707"/>
      <c r="MKU33" s="707"/>
      <c r="MKV33" s="707"/>
      <c r="MKW33" s="707"/>
      <c r="MKX33" s="707"/>
      <c r="MKY33" s="707"/>
      <c r="MKZ33" s="707"/>
      <c r="MLA33" s="707"/>
      <c r="MLB33" s="707"/>
      <c r="MLC33" s="707"/>
      <c r="MLD33" s="707"/>
      <c r="MLE33" s="707"/>
      <c r="MLF33" s="707"/>
      <c r="MLG33" s="707"/>
      <c r="MLH33" s="707"/>
      <c r="MLI33" s="707"/>
      <c r="MLJ33" s="707"/>
      <c r="MLK33" s="707"/>
      <c r="MLL33" s="707"/>
      <c r="MLM33" s="707"/>
      <c r="MLN33" s="707"/>
      <c r="MLO33" s="707"/>
      <c r="MLP33" s="707"/>
      <c r="MLQ33" s="707"/>
      <c r="MLR33" s="707"/>
      <c r="MLS33" s="707"/>
      <c r="MLT33" s="707"/>
      <c r="MLU33" s="707"/>
      <c r="MLV33" s="707"/>
      <c r="MLW33" s="707"/>
      <c r="MLX33" s="707"/>
      <c r="MLY33" s="707"/>
      <c r="MLZ33" s="707"/>
      <c r="MMA33" s="707"/>
      <c r="MMB33" s="707"/>
      <c r="MMC33" s="707"/>
      <c r="MMD33" s="707"/>
      <c r="MME33" s="707"/>
      <c r="MMF33" s="707"/>
      <c r="MMG33" s="707"/>
      <c r="MMH33" s="707"/>
      <c r="MMI33" s="707"/>
      <c r="MMJ33" s="707"/>
      <c r="MMK33" s="707"/>
      <c r="MML33" s="707"/>
      <c r="MMM33" s="707"/>
      <c r="MMN33" s="707"/>
      <c r="MMO33" s="707"/>
      <c r="MMP33" s="707"/>
      <c r="MMQ33" s="707"/>
      <c r="MMR33" s="707"/>
      <c r="MMS33" s="707"/>
      <c r="MMT33" s="707"/>
      <c r="MMU33" s="707"/>
      <c r="MMV33" s="707"/>
      <c r="MMW33" s="707"/>
      <c r="MMX33" s="707"/>
      <c r="MMY33" s="707"/>
      <c r="MMZ33" s="707"/>
      <c r="MNA33" s="707"/>
      <c r="MNB33" s="707"/>
      <c r="MNC33" s="707"/>
      <c r="MND33" s="707"/>
      <c r="MNE33" s="707"/>
      <c r="MNF33" s="707"/>
      <c r="MNG33" s="707"/>
      <c r="MNH33" s="707"/>
      <c r="MNI33" s="707"/>
      <c r="MNJ33" s="707"/>
      <c r="MNK33" s="707"/>
      <c r="MNL33" s="707"/>
      <c r="MNM33" s="707"/>
      <c r="MNN33" s="707"/>
      <c r="MNO33" s="707"/>
      <c r="MNP33" s="707"/>
      <c r="MNQ33" s="707"/>
      <c r="MNR33" s="707"/>
      <c r="MNS33" s="707"/>
      <c r="MNT33" s="707"/>
      <c r="MNU33" s="707"/>
      <c r="MNV33" s="707"/>
      <c r="MNW33" s="707"/>
      <c r="MNX33" s="707"/>
      <c r="MNY33" s="707"/>
      <c r="MNZ33" s="707"/>
      <c r="MOA33" s="707"/>
      <c r="MOB33" s="707"/>
      <c r="MOC33" s="707"/>
      <c r="MOD33" s="707"/>
      <c r="MOE33" s="707"/>
      <c r="MOF33" s="707"/>
      <c r="MOG33" s="707"/>
      <c r="MOH33" s="707"/>
      <c r="MOI33" s="707"/>
      <c r="MOJ33" s="707"/>
      <c r="MOK33" s="707"/>
      <c r="MOL33" s="707"/>
      <c r="MOM33" s="707"/>
      <c r="MON33" s="707"/>
      <c r="MOO33" s="707"/>
      <c r="MOP33" s="707"/>
      <c r="MOQ33" s="707"/>
      <c r="MOR33" s="707"/>
      <c r="MOS33" s="707"/>
      <c r="MOT33" s="707"/>
      <c r="MOU33" s="707"/>
      <c r="MOV33" s="707"/>
      <c r="MOW33" s="707"/>
      <c r="MOX33" s="707"/>
      <c r="MOY33" s="707"/>
      <c r="MOZ33" s="707"/>
      <c r="MPA33" s="707"/>
      <c r="MPB33" s="707"/>
      <c r="MPC33" s="707"/>
      <c r="MPD33" s="707"/>
      <c r="MPE33" s="707"/>
      <c r="MPF33" s="707"/>
      <c r="MPG33" s="707"/>
      <c r="MPH33" s="707"/>
      <c r="MPI33" s="707"/>
      <c r="MPJ33" s="707"/>
      <c r="MPK33" s="707"/>
      <c r="MPL33" s="707"/>
      <c r="MPM33" s="707"/>
      <c r="MPN33" s="707"/>
      <c r="MPO33" s="707"/>
      <c r="MPP33" s="707"/>
      <c r="MPQ33" s="707"/>
      <c r="MPR33" s="707"/>
      <c r="MPS33" s="707"/>
      <c r="MPT33" s="707"/>
      <c r="MPU33" s="707"/>
      <c r="MPV33" s="707"/>
      <c r="MPW33" s="707"/>
      <c r="MPX33" s="707"/>
      <c r="MPY33" s="707"/>
      <c r="MPZ33" s="707"/>
      <c r="MQA33" s="707"/>
      <c r="MQB33" s="707"/>
      <c r="MQC33" s="707"/>
      <c r="MQD33" s="707"/>
      <c r="MQE33" s="707"/>
      <c r="MQF33" s="707"/>
      <c r="MQG33" s="707"/>
      <c r="MQH33" s="707"/>
      <c r="MQI33" s="707"/>
      <c r="MQJ33" s="707"/>
      <c r="MQK33" s="707"/>
      <c r="MQL33" s="707"/>
      <c r="MQM33" s="707"/>
      <c r="MQN33" s="707"/>
      <c r="MQO33" s="707"/>
      <c r="MQP33" s="707"/>
      <c r="MQQ33" s="707"/>
      <c r="MQR33" s="707"/>
      <c r="MQS33" s="707"/>
      <c r="MQT33" s="707"/>
      <c r="MQU33" s="707"/>
      <c r="MQV33" s="707"/>
      <c r="MQW33" s="707"/>
      <c r="MQX33" s="707"/>
      <c r="MQY33" s="707"/>
      <c r="MQZ33" s="707"/>
      <c r="MRA33" s="707"/>
      <c r="MRB33" s="707"/>
      <c r="MRC33" s="707"/>
      <c r="MRD33" s="707"/>
      <c r="MRE33" s="707"/>
      <c r="MRF33" s="707"/>
      <c r="MRG33" s="707"/>
      <c r="MRH33" s="707"/>
      <c r="MRI33" s="707"/>
      <c r="MRJ33" s="707"/>
      <c r="MRK33" s="707"/>
      <c r="MRL33" s="707"/>
      <c r="MRM33" s="707"/>
      <c r="MRN33" s="707"/>
      <c r="MRO33" s="707"/>
      <c r="MRP33" s="707"/>
      <c r="MRQ33" s="707"/>
      <c r="MRR33" s="707"/>
      <c r="MRS33" s="707"/>
      <c r="MRT33" s="707"/>
      <c r="MRU33" s="707"/>
      <c r="MRV33" s="707"/>
      <c r="MRW33" s="707"/>
      <c r="MRX33" s="707"/>
      <c r="MRY33" s="707"/>
      <c r="MRZ33" s="707"/>
      <c r="MSA33" s="707"/>
      <c r="MSB33" s="707"/>
      <c r="MSC33" s="707"/>
      <c r="MSD33" s="707"/>
      <c r="MSE33" s="707"/>
      <c r="MSF33" s="707"/>
      <c r="MSG33" s="707"/>
      <c r="MSH33" s="707"/>
      <c r="MSI33" s="707"/>
      <c r="MSJ33" s="707"/>
      <c r="MSK33" s="707"/>
      <c r="MSL33" s="707"/>
      <c r="MSM33" s="707"/>
      <c r="MSN33" s="707"/>
      <c r="MSO33" s="707"/>
      <c r="MSP33" s="707"/>
      <c r="MSQ33" s="707"/>
      <c r="MSR33" s="707"/>
      <c r="MSS33" s="707"/>
      <c r="MST33" s="707"/>
      <c r="MSU33" s="707"/>
      <c r="MSV33" s="707"/>
      <c r="MSW33" s="707"/>
      <c r="MSX33" s="707"/>
      <c r="MSY33" s="707"/>
      <c r="MSZ33" s="707"/>
      <c r="MTA33" s="707"/>
      <c r="MTB33" s="707"/>
      <c r="MTC33" s="707"/>
      <c r="MTD33" s="707"/>
      <c r="MTE33" s="707"/>
      <c r="MTF33" s="707"/>
      <c r="MTG33" s="707"/>
      <c r="MTH33" s="707"/>
      <c r="MTI33" s="707"/>
      <c r="MTJ33" s="707"/>
      <c r="MTK33" s="707"/>
      <c r="MTL33" s="707"/>
      <c r="MTM33" s="707"/>
      <c r="MTN33" s="707"/>
      <c r="MTO33" s="707"/>
      <c r="MTP33" s="707"/>
      <c r="MTQ33" s="707"/>
      <c r="MTR33" s="707"/>
      <c r="MTS33" s="707"/>
      <c r="MTT33" s="707"/>
      <c r="MTU33" s="707"/>
      <c r="MTV33" s="707"/>
      <c r="MTW33" s="707"/>
      <c r="MTX33" s="707"/>
      <c r="MTY33" s="707"/>
      <c r="MTZ33" s="707"/>
      <c r="MUA33" s="707"/>
      <c r="MUB33" s="707"/>
      <c r="MUC33" s="707"/>
      <c r="MUD33" s="707"/>
      <c r="MUE33" s="707"/>
      <c r="MUF33" s="707"/>
      <c r="MUG33" s="707"/>
      <c r="MUH33" s="707"/>
      <c r="MUI33" s="707"/>
      <c r="MUJ33" s="707"/>
      <c r="MUK33" s="707"/>
      <c r="MUL33" s="707"/>
      <c r="MUM33" s="707"/>
      <c r="MUN33" s="707"/>
      <c r="MUO33" s="707"/>
      <c r="MUP33" s="707"/>
      <c r="MUQ33" s="707"/>
      <c r="MUR33" s="707"/>
      <c r="MUS33" s="707"/>
      <c r="MUT33" s="707"/>
      <c r="MUU33" s="707"/>
      <c r="MUV33" s="707"/>
      <c r="MUW33" s="707"/>
      <c r="MUX33" s="707"/>
      <c r="MUY33" s="707"/>
      <c r="MUZ33" s="707"/>
      <c r="MVA33" s="707"/>
      <c r="MVB33" s="707"/>
      <c r="MVC33" s="707"/>
      <c r="MVD33" s="707"/>
      <c r="MVE33" s="707"/>
      <c r="MVF33" s="707"/>
      <c r="MVG33" s="707"/>
      <c r="MVH33" s="707"/>
      <c r="MVI33" s="707"/>
      <c r="MVJ33" s="707"/>
      <c r="MVK33" s="707"/>
      <c r="MVL33" s="707"/>
      <c r="MVM33" s="707"/>
      <c r="MVN33" s="707"/>
      <c r="MVO33" s="707"/>
      <c r="MVP33" s="707"/>
      <c r="MVQ33" s="707"/>
      <c r="MVR33" s="707"/>
      <c r="MVS33" s="707"/>
      <c r="MVT33" s="707"/>
      <c r="MVU33" s="707"/>
      <c r="MVV33" s="707"/>
      <c r="MVW33" s="707"/>
      <c r="MVX33" s="707"/>
      <c r="MVY33" s="707"/>
      <c r="MVZ33" s="707"/>
      <c r="MWA33" s="707"/>
      <c r="MWB33" s="707"/>
      <c r="MWC33" s="707"/>
      <c r="MWD33" s="707"/>
      <c r="MWE33" s="707"/>
      <c r="MWF33" s="707"/>
      <c r="MWG33" s="707"/>
      <c r="MWH33" s="707"/>
      <c r="MWI33" s="707"/>
      <c r="MWJ33" s="707"/>
      <c r="MWK33" s="707"/>
      <c r="MWL33" s="707"/>
      <c r="MWM33" s="707"/>
      <c r="MWN33" s="707"/>
      <c r="MWO33" s="707"/>
      <c r="MWP33" s="707"/>
      <c r="MWQ33" s="707"/>
      <c r="MWR33" s="707"/>
      <c r="MWS33" s="707"/>
      <c r="MWT33" s="707"/>
      <c r="MWU33" s="707"/>
      <c r="MWV33" s="707"/>
      <c r="MWW33" s="707"/>
      <c r="MWX33" s="707"/>
      <c r="MWY33" s="707"/>
      <c r="MWZ33" s="707"/>
      <c r="MXA33" s="707"/>
      <c r="MXB33" s="707"/>
      <c r="MXC33" s="707"/>
      <c r="MXD33" s="707"/>
      <c r="MXE33" s="707"/>
      <c r="MXF33" s="707"/>
      <c r="MXG33" s="707"/>
      <c r="MXH33" s="707"/>
      <c r="MXI33" s="707"/>
      <c r="MXJ33" s="707"/>
      <c r="MXK33" s="707"/>
      <c r="MXL33" s="707"/>
      <c r="MXM33" s="707"/>
      <c r="MXN33" s="707"/>
      <c r="MXO33" s="707"/>
      <c r="MXP33" s="707"/>
      <c r="MXQ33" s="707"/>
      <c r="MXR33" s="707"/>
      <c r="MXS33" s="707"/>
      <c r="MXT33" s="707"/>
      <c r="MXU33" s="707"/>
      <c r="MXV33" s="707"/>
      <c r="MXW33" s="707"/>
      <c r="MXX33" s="707"/>
      <c r="MXY33" s="707"/>
      <c r="MXZ33" s="707"/>
      <c r="MYA33" s="707"/>
      <c r="MYB33" s="707"/>
      <c r="MYC33" s="707"/>
      <c r="MYD33" s="707"/>
      <c r="MYE33" s="707"/>
      <c r="MYF33" s="707"/>
      <c r="MYG33" s="707"/>
      <c r="MYH33" s="707"/>
      <c r="MYI33" s="707"/>
      <c r="MYJ33" s="707"/>
      <c r="MYK33" s="707"/>
      <c r="MYL33" s="707"/>
      <c r="MYM33" s="707"/>
      <c r="MYN33" s="707"/>
      <c r="MYO33" s="707"/>
      <c r="MYP33" s="707"/>
      <c r="MYQ33" s="707"/>
      <c r="MYR33" s="707"/>
      <c r="MYS33" s="707"/>
      <c r="MYT33" s="707"/>
      <c r="MYU33" s="707"/>
      <c r="MYV33" s="707"/>
      <c r="MYW33" s="707"/>
      <c r="MYX33" s="707"/>
      <c r="MYY33" s="707"/>
      <c r="MYZ33" s="707"/>
      <c r="MZA33" s="707"/>
      <c r="MZB33" s="707"/>
      <c r="MZC33" s="707"/>
      <c r="MZD33" s="707"/>
      <c r="MZE33" s="707"/>
      <c r="MZF33" s="707"/>
      <c r="MZG33" s="707"/>
      <c r="MZH33" s="707"/>
      <c r="MZI33" s="707"/>
      <c r="MZJ33" s="707"/>
      <c r="MZK33" s="707"/>
      <c r="MZL33" s="707"/>
      <c r="MZM33" s="707"/>
      <c r="MZN33" s="707"/>
      <c r="MZO33" s="707"/>
      <c r="MZP33" s="707"/>
      <c r="MZQ33" s="707"/>
      <c r="MZR33" s="707"/>
      <c r="MZS33" s="707"/>
      <c r="MZT33" s="707"/>
      <c r="MZU33" s="707"/>
      <c r="MZV33" s="707"/>
      <c r="MZW33" s="707"/>
      <c r="MZX33" s="707"/>
      <c r="MZY33" s="707"/>
      <c r="MZZ33" s="707"/>
      <c r="NAA33" s="707"/>
      <c r="NAB33" s="707"/>
      <c r="NAC33" s="707"/>
      <c r="NAD33" s="707"/>
      <c r="NAE33" s="707"/>
      <c r="NAF33" s="707"/>
      <c r="NAG33" s="707"/>
      <c r="NAH33" s="707"/>
      <c r="NAI33" s="707"/>
      <c r="NAJ33" s="707"/>
      <c r="NAK33" s="707"/>
      <c r="NAL33" s="707"/>
      <c r="NAM33" s="707"/>
      <c r="NAN33" s="707"/>
      <c r="NAO33" s="707"/>
      <c r="NAP33" s="707"/>
      <c r="NAQ33" s="707"/>
      <c r="NAR33" s="707"/>
      <c r="NAS33" s="707"/>
      <c r="NAT33" s="707"/>
      <c r="NAU33" s="707"/>
      <c r="NAV33" s="707"/>
      <c r="NAW33" s="707"/>
      <c r="NAX33" s="707"/>
      <c r="NAY33" s="707"/>
      <c r="NAZ33" s="707"/>
      <c r="NBA33" s="707"/>
      <c r="NBB33" s="707"/>
      <c r="NBC33" s="707"/>
      <c r="NBD33" s="707"/>
      <c r="NBE33" s="707"/>
      <c r="NBF33" s="707"/>
      <c r="NBG33" s="707"/>
      <c r="NBH33" s="707"/>
      <c r="NBI33" s="707"/>
      <c r="NBJ33" s="707"/>
      <c r="NBK33" s="707"/>
      <c r="NBL33" s="707"/>
      <c r="NBM33" s="707"/>
      <c r="NBN33" s="707"/>
      <c r="NBO33" s="707"/>
      <c r="NBP33" s="707"/>
      <c r="NBQ33" s="707"/>
      <c r="NBR33" s="707"/>
      <c r="NBS33" s="707"/>
      <c r="NBT33" s="707"/>
      <c r="NBU33" s="707"/>
      <c r="NBV33" s="707"/>
      <c r="NBW33" s="707"/>
      <c r="NBX33" s="707"/>
      <c r="NBY33" s="707"/>
      <c r="NBZ33" s="707"/>
      <c r="NCA33" s="707"/>
      <c r="NCB33" s="707"/>
      <c r="NCC33" s="707"/>
      <c r="NCD33" s="707"/>
      <c r="NCE33" s="707"/>
      <c r="NCF33" s="707"/>
      <c r="NCG33" s="707"/>
      <c r="NCH33" s="707"/>
      <c r="NCI33" s="707"/>
      <c r="NCJ33" s="707"/>
      <c r="NCK33" s="707"/>
      <c r="NCL33" s="707"/>
      <c r="NCM33" s="707"/>
      <c r="NCN33" s="707"/>
      <c r="NCO33" s="707"/>
      <c r="NCP33" s="707"/>
      <c r="NCQ33" s="707"/>
      <c r="NCR33" s="707"/>
      <c r="NCS33" s="707"/>
      <c r="NCT33" s="707"/>
      <c r="NCU33" s="707"/>
      <c r="NCV33" s="707"/>
      <c r="NCW33" s="707"/>
      <c r="NCX33" s="707"/>
      <c r="NCY33" s="707"/>
      <c r="NCZ33" s="707"/>
      <c r="NDA33" s="707"/>
      <c r="NDB33" s="707"/>
      <c r="NDC33" s="707"/>
      <c r="NDD33" s="707"/>
      <c r="NDE33" s="707"/>
      <c r="NDF33" s="707"/>
      <c r="NDG33" s="707"/>
      <c r="NDH33" s="707"/>
      <c r="NDI33" s="707"/>
      <c r="NDJ33" s="707"/>
      <c r="NDK33" s="707"/>
      <c r="NDL33" s="707"/>
      <c r="NDM33" s="707"/>
      <c r="NDN33" s="707"/>
      <c r="NDO33" s="707"/>
      <c r="NDP33" s="707"/>
      <c r="NDQ33" s="707"/>
      <c r="NDR33" s="707"/>
      <c r="NDS33" s="707"/>
      <c r="NDT33" s="707"/>
      <c r="NDU33" s="707"/>
      <c r="NDV33" s="707"/>
      <c r="NDW33" s="707"/>
      <c r="NDX33" s="707"/>
      <c r="NDY33" s="707"/>
      <c r="NDZ33" s="707"/>
      <c r="NEA33" s="707"/>
      <c r="NEB33" s="707"/>
      <c r="NEC33" s="707"/>
      <c r="NED33" s="707"/>
      <c r="NEE33" s="707"/>
      <c r="NEF33" s="707"/>
      <c r="NEG33" s="707"/>
      <c r="NEH33" s="707"/>
      <c r="NEI33" s="707"/>
      <c r="NEJ33" s="707"/>
      <c r="NEK33" s="707"/>
      <c r="NEL33" s="707"/>
      <c r="NEM33" s="707"/>
      <c r="NEN33" s="707"/>
      <c r="NEO33" s="707"/>
      <c r="NEP33" s="707"/>
      <c r="NEQ33" s="707"/>
      <c r="NER33" s="707"/>
      <c r="NES33" s="707"/>
      <c r="NET33" s="707"/>
      <c r="NEU33" s="707"/>
      <c r="NEV33" s="707"/>
      <c r="NEW33" s="707"/>
      <c r="NEX33" s="707"/>
      <c r="NEY33" s="707"/>
      <c r="NEZ33" s="707"/>
      <c r="NFA33" s="707"/>
      <c r="NFB33" s="707"/>
      <c r="NFC33" s="707"/>
      <c r="NFD33" s="707"/>
      <c r="NFE33" s="707"/>
      <c r="NFF33" s="707"/>
      <c r="NFG33" s="707"/>
      <c r="NFH33" s="707"/>
      <c r="NFI33" s="707"/>
      <c r="NFJ33" s="707"/>
      <c r="NFK33" s="707"/>
      <c r="NFL33" s="707"/>
      <c r="NFM33" s="707"/>
      <c r="NFN33" s="707"/>
      <c r="NFO33" s="707"/>
      <c r="NFP33" s="707"/>
      <c r="NFQ33" s="707"/>
      <c r="NFR33" s="707"/>
      <c r="NFS33" s="707"/>
      <c r="NFT33" s="707"/>
      <c r="NFU33" s="707"/>
      <c r="NFV33" s="707"/>
      <c r="NFW33" s="707"/>
      <c r="NFX33" s="707"/>
      <c r="NFY33" s="707"/>
      <c r="NFZ33" s="707"/>
      <c r="NGA33" s="707"/>
      <c r="NGB33" s="707"/>
      <c r="NGC33" s="707"/>
      <c r="NGD33" s="707"/>
      <c r="NGE33" s="707"/>
      <c r="NGF33" s="707"/>
      <c r="NGG33" s="707"/>
      <c r="NGH33" s="707"/>
      <c r="NGI33" s="707"/>
      <c r="NGJ33" s="707"/>
      <c r="NGK33" s="707"/>
      <c r="NGL33" s="707"/>
      <c r="NGM33" s="707"/>
      <c r="NGN33" s="707"/>
      <c r="NGO33" s="707"/>
      <c r="NGP33" s="707"/>
      <c r="NGQ33" s="707"/>
      <c r="NGR33" s="707"/>
      <c r="NGS33" s="707"/>
      <c r="NGT33" s="707"/>
      <c r="NGU33" s="707"/>
      <c r="NGV33" s="707"/>
      <c r="NGW33" s="707"/>
      <c r="NGX33" s="707"/>
      <c r="NGY33" s="707"/>
      <c r="NGZ33" s="707"/>
      <c r="NHA33" s="707"/>
      <c r="NHB33" s="707"/>
      <c r="NHC33" s="707"/>
      <c r="NHD33" s="707"/>
      <c r="NHE33" s="707"/>
      <c r="NHF33" s="707"/>
      <c r="NHG33" s="707"/>
      <c r="NHH33" s="707"/>
      <c r="NHI33" s="707"/>
      <c r="NHJ33" s="707"/>
      <c r="NHK33" s="707"/>
      <c r="NHL33" s="707"/>
      <c r="NHM33" s="707"/>
      <c r="NHN33" s="707"/>
      <c r="NHO33" s="707"/>
      <c r="NHP33" s="707"/>
      <c r="NHQ33" s="707"/>
      <c r="NHR33" s="707"/>
      <c r="NHS33" s="707"/>
      <c r="NHT33" s="707"/>
      <c r="NHU33" s="707"/>
      <c r="NHV33" s="707"/>
      <c r="NHW33" s="707"/>
      <c r="NHX33" s="707"/>
      <c r="NHY33" s="707"/>
      <c r="NHZ33" s="707"/>
      <c r="NIA33" s="707"/>
      <c r="NIB33" s="707"/>
      <c r="NIC33" s="707"/>
      <c r="NID33" s="707"/>
      <c r="NIE33" s="707"/>
      <c r="NIF33" s="707"/>
      <c r="NIG33" s="707"/>
      <c r="NIH33" s="707"/>
      <c r="NII33" s="707"/>
      <c r="NIJ33" s="707"/>
      <c r="NIK33" s="707"/>
      <c r="NIL33" s="707"/>
      <c r="NIM33" s="707"/>
      <c r="NIN33" s="707"/>
      <c r="NIO33" s="707"/>
      <c r="NIP33" s="707"/>
      <c r="NIQ33" s="707"/>
      <c r="NIR33" s="707"/>
      <c r="NIS33" s="707"/>
      <c r="NIT33" s="707"/>
      <c r="NIU33" s="707"/>
      <c r="NIV33" s="707"/>
      <c r="NIW33" s="707"/>
      <c r="NIX33" s="707"/>
      <c r="NIY33" s="707"/>
      <c r="NIZ33" s="707"/>
      <c r="NJA33" s="707"/>
      <c r="NJB33" s="707"/>
      <c r="NJC33" s="707"/>
      <c r="NJD33" s="707"/>
      <c r="NJE33" s="707"/>
      <c r="NJF33" s="707"/>
      <c r="NJG33" s="707"/>
      <c r="NJH33" s="707"/>
      <c r="NJI33" s="707"/>
      <c r="NJJ33" s="707"/>
      <c r="NJK33" s="707"/>
      <c r="NJL33" s="707"/>
      <c r="NJM33" s="707"/>
      <c r="NJN33" s="707"/>
      <c r="NJO33" s="707"/>
      <c r="NJP33" s="707"/>
      <c r="NJQ33" s="707"/>
      <c r="NJR33" s="707"/>
      <c r="NJS33" s="707"/>
      <c r="NJT33" s="707"/>
      <c r="NJU33" s="707"/>
      <c r="NJV33" s="707"/>
      <c r="NJW33" s="707"/>
      <c r="NJX33" s="707"/>
      <c r="NJY33" s="707"/>
      <c r="NJZ33" s="707"/>
      <c r="NKA33" s="707"/>
      <c r="NKB33" s="707"/>
      <c r="NKC33" s="707"/>
      <c r="NKD33" s="707"/>
      <c r="NKE33" s="707"/>
      <c r="NKF33" s="707"/>
      <c r="NKG33" s="707"/>
      <c r="NKH33" s="707"/>
      <c r="NKI33" s="707"/>
      <c r="NKJ33" s="707"/>
      <c r="NKK33" s="707"/>
      <c r="NKL33" s="707"/>
      <c r="NKM33" s="707"/>
      <c r="NKN33" s="707"/>
      <c r="NKO33" s="707"/>
      <c r="NKP33" s="707"/>
      <c r="NKQ33" s="707"/>
      <c r="NKR33" s="707"/>
      <c r="NKS33" s="707"/>
      <c r="NKT33" s="707"/>
      <c r="NKU33" s="707"/>
      <c r="NKV33" s="707"/>
      <c r="NKW33" s="707"/>
      <c r="NKX33" s="707"/>
      <c r="NKY33" s="707"/>
      <c r="NKZ33" s="707"/>
      <c r="NLA33" s="707"/>
      <c r="NLB33" s="707"/>
      <c r="NLC33" s="707"/>
      <c r="NLD33" s="707"/>
      <c r="NLE33" s="707"/>
      <c r="NLF33" s="707"/>
      <c r="NLG33" s="707"/>
      <c r="NLH33" s="707"/>
      <c r="NLI33" s="707"/>
      <c r="NLJ33" s="707"/>
      <c r="NLK33" s="707"/>
      <c r="NLL33" s="707"/>
      <c r="NLM33" s="707"/>
      <c r="NLN33" s="707"/>
      <c r="NLO33" s="707"/>
      <c r="NLP33" s="707"/>
      <c r="NLQ33" s="707"/>
      <c r="NLR33" s="707"/>
      <c r="NLS33" s="707"/>
      <c r="NLT33" s="707"/>
      <c r="NLU33" s="707"/>
      <c r="NLV33" s="707"/>
      <c r="NLW33" s="707"/>
      <c r="NLX33" s="707"/>
      <c r="NLY33" s="707"/>
      <c r="NLZ33" s="707"/>
      <c r="NMA33" s="707"/>
      <c r="NMB33" s="707"/>
      <c r="NMC33" s="707"/>
      <c r="NMD33" s="707"/>
      <c r="NME33" s="707"/>
      <c r="NMF33" s="707"/>
      <c r="NMG33" s="707"/>
      <c r="NMH33" s="707"/>
      <c r="NMI33" s="707"/>
      <c r="NMJ33" s="707"/>
      <c r="NMK33" s="707"/>
      <c r="NML33" s="707"/>
      <c r="NMM33" s="707"/>
      <c r="NMN33" s="707"/>
      <c r="NMO33" s="707"/>
      <c r="NMP33" s="707"/>
      <c r="NMQ33" s="707"/>
      <c r="NMR33" s="707"/>
      <c r="NMS33" s="707"/>
      <c r="NMT33" s="707"/>
      <c r="NMU33" s="707"/>
      <c r="NMV33" s="707"/>
      <c r="NMW33" s="707"/>
      <c r="NMX33" s="707"/>
      <c r="NMY33" s="707"/>
      <c r="NMZ33" s="707"/>
      <c r="NNA33" s="707"/>
      <c r="NNB33" s="707"/>
      <c r="NNC33" s="707"/>
      <c r="NND33" s="707"/>
      <c r="NNE33" s="707"/>
      <c r="NNF33" s="707"/>
      <c r="NNG33" s="707"/>
      <c r="NNH33" s="707"/>
      <c r="NNI33" s="707"/>
      <c r="NNJ33" s="707"/>
      <c r="NNK33" s="707"/>
      <c r="NNL33" s="707"/>
      <c r="NNM33" s="707"/>
      <c r="NNN33" s="707"/>
      <c r="NNO33" s="707"/>
      <c r="NNP33" s="707"/>
      <c r="NNQ33" s="707"/>
      <c r="NNR33" s="707"/>
      <c r="NNS33" s="707"/>
      <c r="NNT33" s="707"/>
      <c r="NNU33" s="707"/>
      <c r="NNV33" s="707"/>
      <c r="NNW33" s="707"/>
      <c r="NNX33" s="707"/>
      <c r="NNY33" s="707"/>
      <c r="NNZ33" s="707"/>
      <c r="NOA33" s="707"/>
      <c r="NOB33" s="707"/>
      <c r="NOC33" s="707"/>
      <c r="NOD33" s="707"/>
      <c r="NOE33" s="707"/>
      <c r="NOF33" s="707"/>
      <c r="NOG33" s="707"/>
      <c r="NOH33" s="707"/>
      <c r="NOI33" s="707"/>
      <c r="NOJ33" s="707"/>
      <c r="NOK33" s="707"/>
      <c r="NOL33" s="707"/>
      <c r="NOM33" s="707"/>
      <c r="NON33" s="707"/>
      <c r="NOO33" s="707"/>
      <c r="NOP33" s="707"/>
      <c r="NOQ33" s="707"/>
      <c r="NOR33" s="707"/>
      <c r="NOS33" s="707"/>
      <c r="NOT33" s="707"/>
      <c r="NOU33" s="707"/>
      <c r="NOV33" s="707"/>
      <c r="NOW33" s="707"/>
      <c r="NOX33" s="707"/>
      <c r="NOY33" s="707"/>
      <c r="NOZ33" s="707"/>
      <c r="NPA33" s="707"/>
      <c r="NPB33" s="707"/>
      <c r="NPC33" s="707"/>
      <c r="NPD33" s="707"/>
      <c r="NPE33" s="707"/>
      <c r="NPF33" s="707"/>
      <c r="NPG33" s="707"/>
      <c r="NPH33" s="707"/>
      <c r="NPI33" s="707"/>
      <c r="NPJ33" s="707"/>
      <c r="NPK33" s="707"/>
      <c r="NPL33" s="707"/>
      <c r="NPM33" s="707"/>
      <c r="NPN33" s="707"/>
      <c r="NPO33" s="707"/>
      <c r="NPP33" s="707"/>
      <c r="NPQ33" s="707"/>
      <c r="NPR33" s="707"/>
      <c r="NPS33" s="707"/>
      <c r="NPT33" s="707"/>
      <c r="NPU33" s="707"/>
      <c r="NPV33" s="707"/>
      <c r="NPW33" s="707"/>
      <c r="NPX33" s="707"/>
      <c r="NPY33" s="707"/>
      <c r="NPZ33" s="707"/>
      <c r="NQA33" s="707"/>
      <c r="NQB33" s="707"/>
      <c r="NQC33" s="707"/>
      <c r="NQD33" s="707"/>
      <c r="NQE33" s="707"/>
      <c r="NQF33" s="707"/>
      <c r="NQG33" s="707"/>
      <c r="NQH33" s="707"/>
      <c r="NQI33" s="707"/>
      <c r="NQJ33" s="707"/>
      <c r="NQK33" s="707"/>
      <c r="NQL33" s="707"/>
      <c r="NQM33" s="707"/>
      <c r="NQN33" s="707"/>
      <c r="NQO33" s="707"/>
      <c r="NQP33" s="707"/>
      <c r="NQQ33" s="707"/>
      <c r="NQR33" s="707"/>
      <c r="NQS33" s="707"/>
      <c r="NQT33" s="707"/>
      <c r="NQU33" s="707"/>
      <c r="NQV33" s="707"/>
      <c r="NQW33" s="707"/>
      <c r="NQX33" s="707"/>
      <c r="NQY33" s="707"/>
      <c r="NQZ33" s="707"/>
      <c r="NRA33" s="707"/>
      <c r="NRB33" s="707"/>
      <c r="NRC33" s="707"/>
      <c r="NRD33" s="707"/>
      <c r="NRE33" s="707"/>
      <c r="NRF33" s="707"/>
      <c r="NRG33" s="707"/>
      <c r="NRH33" s="707"/>
      <c r="NRI33" s="707"/>
      <c r="NRJ33" s="707"/>
      <c r="NRK33" s="707"/>
      <c r="NRL33" s="707"/>
      <c r="NRM33" s="707"/>
      <c r="NRN33" s="707"/>
      <c r="NRO33" s="707"/>
      <c r="NRP33" s="707"/>
      <c r="NRQ33" s="707"/>
      <c r="NRR33" s="707"/>
      <c r="NRS33" s="707"/>
      <c r="NRT33" s="707"/>
      <c r="NRU33" s="707"/>
      <c r="NRV33" s="707"/>
      <c r="NRW33" s="707"/>
      <c r="NRX33" s="707"/>
      <c r="NRY33" s="707"/>
      <c r="NRZ33" s="707"/>
      <c r="NSA33" s="707"/>
      <c r="NSB33" s="707"/>
      <c r="NSC33" s="707"/>
      <c r="NSD33" s="707"/>
      <c r="NSE33" s="707"/>
      <c r="NSF33" s="707"/>
      <c r="NSG33" s="707"/>
      <c r="NSH33" s="707"/>
      <c r="NSI33" s="707"/>
      <c r="NSJ33" s="707"/>
      <c r="NSK33" s="707"/>
      <c r="NSL33" s="707"/>
      <c r="NSM33" s="707"/>
      <c r="NSN33" s="707"/>
      <c r="NSO33" s="707"/>
      <c r="NSP33" s="707"/>
      <c r="NSQ33" s="707"/>
      <c r="NSR33" s="707"/>
      <c r="NSS33" s="707"/>
      <c r="NST33" s="707"/>
      <c r="NSU33" s="707"/>
      <c r="NSV33" s="707"/>
      <c r="NSW33" s="707"/>
      <c r="NSX33" s="707"/>
      <c r="NSY33" s="707"/>
      <c r="NSZ33" s="707"/>
      <c r="NTA33" s="707"/>
      <c r="NTB33" s="707"/>
      <c r="NTC33" s="707"/>
      <c r="NTD33" s="707"/>
      <c r="NTE33" s="707"/>
      <c r="NTF33" s="707"/>
      <c r="NTG33" s="707"/>
      <c r="NTH33" s="707"/>
      <c r="NTI33" s="707"/>
      <c r="NTJ33" s="707"/>
      <c r="NTK33" s="707"/>
      <c r="NTL33" s="707"/>
      <c r="NTM33" s="707"/>
      <c r="NTN33" s="707"/>
      <c r="NTO33" s="707"/>
      <c r="NTP33" s="707"/>
      <c r="NTQ33" s="707"/>
      <c r="NTR33" s="707"/>
      <c r="NTS33" s="707"/>
      <c r="NTT33" s="707"/>
      <c r="NTU33" s="707"/>
      <c r="NTV33" s="707"/>
      <c r="NTW33" s="707"/>
      <c r="NTX33" s="707"/>
      <c r="NTY33" s="707"/>
      <c r="NTZ33" s="707"/>
      <c r="NUA33" s="707"/>
      <c r="NUB33" s="707"/>
      <c r="NUC33" s="707"/>
      <c r="NUD33" s="707"/>
      <c r="NUE33" s="707"/>
      <c r="NUF33" s="707"/>
      <c r="NUG33" s="707"/>
      <c r="NUH33" s="707"/>
      <c r="NUI33" s="707"/>
      <c r="NUJ33" s="707"/>
      <c r="NUK33" s="707"/>
      <c r="NUL33" s="707"/>
      <c r="NUM33" s="707"/>
      <c r="NUN33" s="707"/>
      <c r="NUO33" s="707"/>
      <c r="NUP33" s="707"/>
      <c r="NUQ33" s="707"/>
      <c r="NUR33" s="707"/>
      <c r="NUS33" s="707"/>
      <c r="NUT33" s="707"/>
      <c r="NUU33" s="707"/>
      <c r="NUV33" s="707"/>
      <c r="NUW33" s="707"/>
      <c r="NUX33" s="707"/>
      <c r="NUY33" s="707"/>
      <c r="NUZ33" s="707"/>
      <c r="NVA33" s="707"/>
      <c r="NVB33" s="707"/>
      <c r="NVC33" s="707"/>
      <c r="NVD33" s="707"/>
      <c r="NVE33" s="707"/>
      <c r="NVF33" s="707"/>
      <c r="NVG33" s="707"/>
      <c r="NVH33" s="707"/>
      <c r="NVI33" s="707"/>
      <c r="NVJ33" s="707"/>
      <c r="NVK33" s="707"/>
      <c r="NVL33" s="707"/>
      <c r="NVM33" s="707"/>
      <c r="NVN33" s="707"/>
      <c r="NVO33" s="707"/>
      <c r="NVP33" s="707"/>
      <c r="NVQ33" s="707"/>
      <c r="NVR33" s="707"/>
      <c r="NVS33" s="707"/>
      <c r="NVT33" s="707"/>
      <c r="NVU33" s="707"/>
      <c r="NVV33" s="707"/>
      <c r="NVW33" s="707"/>
      <c r="NVX33" s="707"/>
      <c r="NVY33" s="707"/>
      <c r="NVZ33" s="707"/>
      <c r="NWA33" s="707"/>
      <c r="NWB33" s="707"/>
      <c r="NWC33" s="707"/>
      <c r="NWD33" s="707"/>
      <c r="NWE33" s="707"/>
      <c r="NWF33" s="707"/>
      <c r="NWG33" s="707"/>
      <c r="NWH33" s="707"/>
      <c r="NWI33" s="707"/>
      <c r="NWJ33" s="707"/>
      <c r="NWK33" s="707"/>
      <c r="NWL33" s="707"/>
      <c r="NWM33" s="707"/>
      <c r="NWN33" s="707"/>
      <c r="NWO33" s="707"/>
      <c r="NWP33" s="707"/>
      <c r="NWQ33" s="707"/>
      <c r="NWR33" s="707"/>
      <c r="NWS33" s="707"/>
      <c r="NWT33" s="707"/>
      <c r="NWU33" s="707"/>
      <c r="NWV33" s="707"/>
      <c r="NWW33" s="707"/>
      <c r="NWX33" s="707"/>
      <c r="NWY33" s="707"/>
      <c r="NWZ33" s="707"/>
      <c r="NXA33" s="707"/>
      <c r="NXB33" s="707"/>
      <c r="NXC33" s="707"/>
      <c r="NXD33" s="707"/>
      <c r="NXE33" s="707"/>
      <c r="NXF33" s="707"/>
      <c r="NXG33" s="707"/>
      <c r="NXH33" s="707"/>
      <c r="NXI33" s="707"/>
      <c r="NXJ33" s="707"/>
      <c r="NXK33" s="707"/>
      <c r="NXL33" s="707"/>
      <c r="NXM33" s="707"/>
      <c r="NXN33" s="707"/>
      <c r="NXO33" s="707"/>
      <c r="NXP33" s="707"/>
      <c r="NXQ33" s="707"/>
      <c r="NXR33" s="707"/>
      <c r="NXS33" s="707"/>
      <c r="NXT33" s="707"/>
      <c r="NXU33" s="707"/>
      <c r="NXV33" s="707"/>
      <c r="NXW33" s="707"/>
      <c r="NXX33" s="707"/>
      <c r="NXY33" s="707"/>
      <c r="NXZ33" s="707"/>
      <c r="NYA33" s="707"/>
      <c r="NYB33" s="707"/>
      <c r="NYC33" s="707"/>
      <c r="NYD33" s="707"/>
      <c r="NYE33" s="707"/>
      <c r="NYF33" s="707"/>
      <c r="NYG33" s="707"/>
      <c r="NYH33" s="707"/>
      <c r="NYI33" s="707"/>
      <c r="NYJ33" s="707"/>
      <c r="NYK33" s="707"/>
      <c r="NYL33" s="707"/>
      <c r="NYM33" s="707"/>
      <c r="NYN33" s="707"/>
      <c r="NYO33" s="707"/>
      <c r="NYP33" s="707"/>
      <c r="NYQ33" s="707"/>
      <c r="NYR33" s="707"/>
      <c r="NYS33" s="707"/>
      <c r="NYT33" s="707"/>
      <c r="NYU33" s="707"/>
      <c r="NYV33" s="707"/>
      <c r="NYW33" s="707"/>
      <c r="NYX33" s="707"/>
      <c r="NYY33" s="707"/>
      <c r="NYZ33" s="707"/>
      <c r="NZA33" s="707"/>
      <c r="NZB33" s="707"/>
      <c r="NZC33" s="707"/>
      <c r="NZD33" s="707"/>
      <c r="NZE33" s="707"/>
      <c r="NZF33" s="707"/>
      <c r="NZG33" s="707"/>
      <c r="NZH33" s="707"/>
      <c r="NZI33" s="707"/>
      <c r="NZJ33" s="707"/>
      <c r="NZK33" s="707"/>
      <c r="NZL33" s="707"/>
      <c r="NZM33" s="707"/>
      <c r="NZN33" s="707"/>
      <c r="NZO33" s="707"/>
      <c r="NZP33" s="707"/>
      <c r="NZQ33" s="707"/>
      <c r="NZR33" s="707"/>
      <c r="NZS33" s="707"/>
      <c r="NZT33" s="707"/>
      <c r="NZU33" s="707"/>
      <c r="NZV33" s="707"/>
      <c r="NZW33" s="707"/>
      <c r="NZX33" s="707"/>
      <c r="NZY33" s="707"/>
      <c r="NZZ33" s="707"/>
      <c r="OAA33" s="707"/>
      <c r="OAB33" s="707"/>
      <c r="OAC33" s="707"/>
      <c r="OAD33" s="707"/>
      <c r="OAE33" s="707"/>
      <c r="OAF33" s="707"/>
      <c r="OAG33" s="707"/>
      <c r="OAH33" s="707"/>
      <c r="OAI33" s="707"/>
      <c r="OAJ33" s="707"/>
      <c r="OAK33" s="707"/>
      <c r="OAL33" s="707"/>
      <c r="OAM33" s="707"/>
      <c r="OAN33" s="707"/>
      <c r="OAO33" s="707"/>
      <c r="OAP33" s="707"/>
      <c r="OAQ33" s="707"/>
      <c r="OAR33" s="707"/>
      <c r="OAS33" s="707"/>
      <c r="OAT33" s="707"/>
      <c r="OAU33" s="707"/>
      <c r="OAV33" s="707"/>
      <c r="OAW33" s="707"/>
      <c r="OAX33" s="707"/>
      <c r="OAY33" s="707"/>
      <c r="OAZ33" s="707"/>
      <c r="OBA33" s="707"/>
      <c r="OBB33" s="707"/>
      <c r="OBC33" s="707"/>
      <c r="OBD33" s="707"/>
      <c r="OBE33" s="707"/>
      <c r="OBF33" s="707"/>
      <c r="OBG33" s="707"/>
      <c r="OBH33" s="707"/>
      <c r="OBI33" s="707"/>
      <c r="OBJ33" s="707"/>
      <c r="OBK33" s="707"/>
      <c r="OBL33" s="707"/>
      <c r="OBM33" s="707"/>
      <c r="OBN33" s="707"/>
      <c r="OBO33" s="707"/>
      <c r="OBP33" s="707"/>
      <c r="OBQ33" s="707"/>
      <c r="OBR33" s="707"/>
      <c r="OBS33" s="707"/>
      <c r="OBT33" s="707"/>
      <c r="OBU33" s="707"/>
      <c r="OBV33" s="707"/>
      <c r="OBW33" s="707"/>
      <c r="OBX33" s="707"/>
      <c r="OBY33" s="707"/>
      <c r="OBZ33" s="707"/>
      <c r="OCA33" s="707"/>
      <c r="OCB33" s="707"/>
      <c r="OCC33" s="707"/>
      <c r="OCD33" s="707"/>
      <c r="OCE33" s="707"/>
      <c r="OCF33" s="707"/>
      <c r="OCG33" s="707"/>
      <c r="OCH33" s="707"/>
      <c r="OCI33" s="707"/>
      <c r="OCJ33" s="707"/>
      <c r="OCK33" s="707"/>
      <c r="OCL33" s="707"/>
      <c r="OCM33" s="707"/>
      <c r="OCN33" s="707"/>
      <c r="OCO33" s="707"/>
      <c r="OCP33" s="707"/>
      <c r="OCQ33" s="707"/>
      <c r="OCR33" s="707"/>
      <c r="OCS33" s="707"/>
      <c r="OCT33" s="707"/>
      <c r="OCU33" s="707"/>
      <c r="OCV33" s="707"/>
      <c r="OCW33" s="707"/>
      <c r="OCX33" s="707"/>
      <c r="OCY33" s="707"/>
      <c r="OCZ33" s="707"/>
      <c r="ODA33" s="707"/>
      <c r="ODB33" s="707"/>
      <c r="ODC33" s="707"/>
      <c r="ODD33" s="707"/>
      <c r="ODE33" s="707"/>
      <c r="ODF33" s="707"/>
      <c r="ODG33" s="707"/>
      <c r="ODH33" s="707"/>
      <c r="ODI33" s="707"/>
      <c r="ODJ33" s="707"/>
      <c r="ODK33" s="707"/>
      <c r="ODL33" s="707"/>
      <c r="ODM33" s="707"/>
      <c r="ODN33" s="707"/>
      <c r="ODO33" s="707"/>
      <c r="ODP33" s="707"/>
      <c r="ODQ33" s="707"/>
      <c r="ODR33" s="707"/>
      <c r="ODS33" s="707"/>
      <c r="ODT33" s="707"/>
      <c r="ODU33" s="707"/>
      <c r="ODV33" s="707"/>
      <c r="ODW33" s="707"/>
      <c r="ODX33" s="707"/>
      <c r="ODY33" s="707"/>
      <c r="ODZ33" s="707"/>
      <c r="OEA33" s="707"/>
      <c r="OEB33" s="707"/>
      <c r="OEC33" s="707"/>
      <c r="OED33" s="707"/>
      <c r="OEE33" s="707"/>
      <c r="OEF33" s="707"/>
      <c r="OEG33" s="707"/>
      <c r="OEH33" s="707"/>
      <c r="OEI33" s="707"/>
      <c r="OEJ33" s="707"/>
      <c r="OEK33" s="707"/>
      <c r="OEL33" s="707"/>
      <c r="OEM33" s="707"/>
      <c r="OEN33" s="707"/>
      <c r="OEO33" s="707"/>
      <c r="OEP33" s="707"/>
      <c r="OEQ33" s="707"/>
      <c r="OER33" s="707"/>
      <c r="OES33" s="707"/>
      <c r="OET33" s="707"/>
      <c r="OEU33" s="707"/>
      <c r="OEV33" s="707"/>
      <c r="OEW33" s="707"/>
      <c r="OEX33" s="707"/>
      <c r="OEY33" s="707"/>
      <c r="OEZ33" s="707"/>
      <c r="OFA33" s="707"/>
      <c r="OFB33" s="707"/>
      <c r="OFC33" s="707"/>
      <c r="OFD33" s="707"/>
      <c r="OFE33" s="707"/>
      <c r="OFF33" s="707"/>
      <c r="OFG33" s="707"/>
      <c r="OFH33" s="707"/>
      <c r="OFI33" s="707"/>
      <c r="OFJ33" s="707"/>
      <c r="OFK33" s="707"/>
      <c r="OFL33" s="707"/>
      <c r="OFM33" s="707"/>
      <c r="OFN33" s="707"/>
      <c r="OFO33" s="707"/>
      <c r="OFP33" s="707"/>
      <c r="OFQ33" s="707"/>
      <c r="OFR33" s="707"/>
      <c r="OFS33" s="707"/>
      <c r="OFT33" s="707"/>
      <c r="OFU33" s="707"/>
      <c r="OFV33" s="707"/>
      <c r="OFW33" s="707"/>
      <c r="OFX33" s="707"/>
      <c r="OFY33" s="707"/>
      <c r="OFZ33" s="707"/>
      <c r="OGA33" s="707"/>
      <c r="OGB33" s="707"/>
      <c r="OGC33" s="707"/>
      <c r="OGD33" s="707"/>
      <c r="OGE33" s="707"/>
      <c r="OGF33" s="707"/>
      <c r="OGG33" s="707"/>
      <c r="OGH33" s="707"/>
      <c r="OGI33" s="707"/>
      <c r="OGJ33" s="707"/>
      <c r="OGK33" s="707"/>
      <c r="OGL33" s="707"/>
      <c r="OGM33" s="707"/>
      <c r="OGN33" s="707"/>
      <c r="OGO33" s="707"/>
      <c r="OGP33" s="707"/>
      <c r="OGQ33" s="707"/>
      <c r="OGR33" s="707"/>
      <c r="OGS33" s="707"/>
      <c r="OGT33" s="707"/>
      <c r="OGU33" s="707"/>
      <c r="OGV33" s="707"/>
      <c r="OGW33" s="707"/>
      <c r="OGX33" s="707"/>
      <c r="OGY33" s="707"/>
      <c r="OGZ33" s="707"/>
      <c r="OHA33" s="707"/>
      <c r="OHB33" s="707"/>
      <c r="OHC33" s="707"/>
      <c r="OHD33" s="707"/>
      <c r="OHE33" s="707"/>
      <c r="OHF33" s="707"/>
      <c r="OHG33" s="707"/>
      <c r="OHH33" s="707"/>
      <c r="OHI33" s="707"/>
      <c r="OHJ33" s="707"/>
      <c r="OHK33" s="707"/>
      <c r="OHL33" s="707"/>
      <c r="OHM33" s="707"/>
      <c r="OHN33" s="707"/>
      <c r="OHO33" s="707"/>
      <c r="OHP33" s="707"/>
      <c r="OHQ33" s="707"/>
      <c r="OHR33" s="707"/>
      <c r="OHS33" s="707"/>
      <c r="OHT33" s="707"/>
      <c r="OHU33" s="707"/>
      <c r="OHV33" s="707"/>
      <c r="OHW33" s="707"/>
      <c r="OHX33" s="707"/>
      <c r="OHY33" s="707"/>
      <c r="OHZ33" s="707"/>
      <c r="OIA33" s="707"/>
      <c r="OIB33" s="707"/>
      <c r="OIC33" s="707"/>
      <c r="OID33" s="707"/>
      <c r="OIE33" s="707"/>
      <c r="OIF33" s="707"/>
      <c r="OIG33" s="707"/>
      <c r="OIH33" s="707"/>
      <c r="OII33" s="707"/>
      <c r="OIJ33" s="707"/>
      <c r="OIK33" s="707"/>
      <c r="OIL33" s="707"/>
      <c r="OIM33" s="707"/>
      <c r="OIN33" s="707"/>
      <c r="OIO33" s="707"/>
      <c r="OIP33" s="707"/>
      <c r="OIQ33" s="707"/>
      <c r="OIR33" s="707"/>
      <c r="OIS33" s="707"/>
      <c r="OIT33" s="707"/>
      <c r="OIU33" s="707"/>
      <c r="OIV33" s="707"/>
      <c r="OIW33" s="707"/>
      <c r="OIX33" s="707"/>
      <c r="OIY33" s="707"/>
      <c r="OIZ33" s="707"/>
      <c r="OJA33" s="707"/>
      <c r="OJB33" s="707"/>
      <c r="OJC33" s="707"/>
      <c r="OJD33" s="707"/>
      <c r="OJE33" s="707"/>
      <c r="OJF33" s="707"/>
      <c r="OJG33" s="707"/>
      <c r="OJH33" s="707"/>
      <c r="OJI33" s="707"/>
      <c r="OJJ33" s="707"/>
      <c r="OJK33" s="707"/>
      <c r="OJL33" s="707"/>
      <c r="OJM33" s="707"/>
      <c r="OJN33" s="707"/>
      <c r="OJO33" s="707"/>
      <c r="OJP33" s="707"/>
      <c r="OJQ33" s="707"/>
      <c r="OJR33" s="707"/>
      <c r="OJS33" s="707"/>
      <c r="OJT33" s="707"/>
      <c r="OJU33" s="707"/>
      <c r="OJV33" s="707"/>
      <c r="OJW33" s="707"/>
      <c r="OJX33" s="707"/>
      <c r="OJY33" s="707"/>
      <c r="OJZ33" s="707"/>
      <c r="OKA33" s="707"/>
      <c r="OKB33" s="707"/>
      <c r="OKC33" s="707"/>
      <c r="OKD33" s="707"/>
      <c r="OKE33" s="707"/>
      <c r="OKF33" s="707"/>
      <c r="OKG33" s="707"/>
      <c r="OKH33" s="707"/>
      <c r="OKI33" s="707"/>
      <c r="OKJ33" s="707"/>
      <c r="OKK33" s="707"/>
      <c r="OKL33" s="707"/>
      <c r="OKM33" s="707"/>
      <c r="OKN33" s="707"/>
      <c r="OKO33" s="707"/>
      <c r="OKP33" s="707"/>
      <c r="OKQ33" s="707"/>
      <c r="OKR33" s="707"/>
      <c r="OKS33" s="707"/>
      <c r="OKT33" s="707"/>
      <c r="OKU33" s="707"/>
      <c r="OKV33" s="707"/>
      <c r="OKW33" s="707"/>
      <c r="OKX33" s="707"/>
      <c r="OKY33" s="707"/>
      <c r="OKZ33" s="707"/>
      <c r="OLA33" s="707"/>
      <c r="OLB33" s="707"/>
      <c r="OLC33" s="707"/>
      <c r="OLD33" s="707"/>
      <c r="OLE33" s="707"/>
      <c r="OLF33" s="707"/>
      <c r="OLG33" s="707"/>
      <c r="OLH33" s="707"/>
      <c r="OLI33" s="707"/>
      <c r="OLJ33" s="707"/>
      <c r="OLK33" s="707"/>
      <c r="OLL33" s="707"/>
      <c r="OLM33" s="707"/>
      <c r="OLN33" s="707"/>
      <c r="OLO33" s="707"/>
      <c r="OLP33" s="707"/>
      <c r="OLQ33" s="707"/>
      <c r="OLR33" s="707"/>
      <c r="OLS33" s="707"/>
      <c r="OLT33" s="707"/>
      <c r="OLU33" s="707"/>
      <c r="OLV33" s="707"/>
      <c r="OLW33" s="707"/>
      <c r="OLX33" s="707"/>
      <c r="OLY33" s="707"/>
      <c r="OLZ33" s="707"/>
      <c r="OMA33" s="707"/>
      <c r="OMB33" s="707"/>
      <c r="OMC33" s="707"/>
      <c r="OMD33" s="707"/>
      <c r="OME33" s="707"/>
      <c r="OMF33" s="707"/>
      <c r="OMG33" s="707"/>
      <c r="OMH33" s="707"/>
      <c r="OMI33" s="707"/>
      <c r="OMJ33" s="707"/>
      <c r="OMK33" s="707"/>
      <c r="OML33" s="707"/>
      <c r="OMM33" s="707"/>
      <c r="OMN33" s="707"/>
      <c r="OMO33" s="707"/>
      <c r="OMP33" s="707"/>
      <c r="OMQ33" s="707"/>
      <c r="OMR33" s="707"/>
      <c r="OMS33" s="707"/>
      <c r="OMT33" s="707"/>
      <c r="OMU33" s="707"/>
      <c r="OMV33" s="707"/>
      <c r="OMW33" s="707"/>
      <c r="OMX33" s="707"/>
      <c r="OMY33" s="707"/>
      <c r="OMZ33" s="707"/>
      <c r="ONA33" s="707"/>
      <c r="ONB33" s="707"/>
      <c r="ONC33" s="707"/>
      <c r="OND33" s="707"/>
      <c r="ONE33" s="707"/>
      <c r="ONF33" s="707"/>
      <c r="ONG33" s="707"/>
      <c r="ONH33" s="707"/>
      <c r="ONI33" s="707"/>
      <c r="ONJ33" s="707"/>
      <c r="ONK33" s="707"/>
      <c r="ONL33" s="707"/>
      <c r="ONM33" s="707"/>
      <c r="ONN33" s="707"/>
      <c r="ONO33" s="707"/>
      <c r="ONP33" s="707"/>
      <c r="ONQ33" s="707"/>
      <c r="ONR33" s="707"/>
      <c r="ONS33" s="707"/>
      <c r="ONT33" s="707"/>
      <c r="ONU33" s="707"/>
      <c r="ONV33" s="707"/>
      <c r="ONW33" s="707"/>
      <c r="ONX33" s="707"/>
      <c r="ONY33" s="707"/>
      <c r="ONZ33" s="707"/>
      <c r="OOA33" s="707"/>
      <c r="OOB33" s="707"/>
      <c r="OOC33" s="707"/>
      <c r="OOD33" s="707"/>
      <c r="OOE33" s="707"/>
      <c r="OOF33" s="707"/>
      <c r="OOG33" s="707"/>
      <c r="OOH33" s="707"/>
      <c r="OOI33" s="707"/>
      <c r="OOJ33" s="707"/>
      <c r="OOK33" s="707"/>
      <c r="OOL33" s="707"/>
      <c r="OOM33" s="707"/>
      <c r="OON33" s="707"/>
      <c r="OOO33" s="707"/>
      <c r="OOP33" s="707"/>
      <c r="OOQ33" s="707"/>
      <c r="OOR33" s="707"/>
      <c r="OOS33" s="707"/>
      <c r="OOT33" s="707"/>
      <c r="OOU33" s="707"/>
      <c r="OOV33" s="707"/>
      <c r="OOW33" s="707"/>
      <c r="OOX33" s="707"/>
      <c r="OOY33" s="707"/>
      <c r="OOZ33" s="707"/>
      <c r="OPA33" s="707"/>
      <c r="OPB33" s="707"/>
      <c r="OPC33" s="707"/>
      <c r="OPD33" s="707"/>
      <c r="OPE33" s="707"/>
      <c r="OPF33" s="707"/>
      <c r="OPG33" s="707"/>
      <c r="OPH33" s="707"/>
      <c r="OPI33" s="707"/>
      <c r="OPJ33" s="707"/>
      <c r="OPK33" s="707"/>
      <c r="OPL33" s="707"/>
      <c r="OPM33" s="707"/>
      <c r="OPN33" s="707"/>
      <c r="OPO33" s="707"/>
      <c r="OPP33" s="707"/>
      <c r="OPQ33" s="707"/>
      <c r="OPR33" s="707"/>
      <c r="OPS33" s="707"/>
      <c r="OPT33" s="707"/>
      <c r="OPU33" s="707"/>
      <c r="OPV33" s="707"/>
      <c r="OPW33" s="707"/>
      <c r="OPX33" s="707"/>
      <c r="OPY33" s="707"/>
      <c r="OPZ33" s="707"/>
      <c r="OQA33" s="707"/>
      <c r="OQB33" s="707"/>
      <c r="OQC33" s="707"/>
      <c r="OQD33" s="707"/>
      <c r="OQE33" s="707"/>
      <c r="OQF33" s="707"/>
      <c r="OQG33" s="707"/>
      <c r="OQH33" s="707"/>
      <c r="OQI33" s="707"/>
      <c r="OQJ33" s="707"/>
      <c r="OQK33" s="707"/>
      <c r="OQL33" s="707"/>
      <c r="OQM33" s="707"/>
      <c r="OQN33" s="707"/>
      <c r="OQO33" s="707"/>
      <c r="OQP33" s="707"/>
      <c r="OQQ33" s="707"/>
      <c r="OQR33" s="707"/>
      <c r="OQS33" s="707"/>
      <c r="OQT33" s="707"/>
      <c r="OQU33" s="707"/>
      <c r="OQV33" s="707"/>
      <c r="OQW33" s="707"/>
      <c r="OQX33" s="707"/>
      <c r="OQY33" s="707"/>
      <c r="OQZ33" s="707"/>
      <c r="ORA33" s="707"/>
      <c r="ORB33" s="707"/>
      <c r="ORC33" s="707"/>
      <c r="ORD33" s="707"/>
      <c r="ORE33" s="707"/>
      <c r="ORF33" s="707"/>
      <c r="ORG33" s="707"/>
      <c r="ORH33" s="707"/>
      <c r="ORI33" s="707"/>
      <c r="ORJ33" s="707"/>
      <c r="ORK33" s="707"/>
      <c r="ORL33" s="707"/>
      <c r="ORM33" s="707"/>
      <c r="ORN33" s="707"/>
      <c r="ORO33" s="707"/>
      <c r="ORP33" s="707"/>
      <c r="ORQ33" s="707"/>
      <c r="ORR33" s="707"/>
      <c r="ORS33" s="707"/>
      <c r="ORT33" s="707"/>
      <c r="ORU33" s="707"/>
      <c r="ORV33" s="707"/>
      <c r="ORW33" s="707"/>
      <c r="ORX33" s="707"/>
      <c r="ORY33" s="707"/>
      <c r="ORZ33" s="707"/>
      <c r="OSA33" s="707"/>
      <c r="OSB33" s="707"/>
      <c r="OSC33" s="707"/>
      <c r="OSD33" s="707"/>
      <c r="OSE33" s="707"/>
      <c r="OSF33" s="707"/>
      <c r="OSG33" s="707"/>
      <c r="OSH33" s="707"/>
      <c r="OSI33" s="707"/>
      <c r="OSJ33" s="707"/>
      <c r="OSK33" s="707"/>
      <c r="OSL33" s="707"/>
      <c r="OSM33" s="707"/>
      <c r="OSN33" s="707"/>
      <c r="OSO33" s="707"/>
      <c r="OSP33" s="707"/>
      <c r="OSQ33" s="707"/>
      <c r="OSR33" s="707"/>
      <c r="OSS33" s="707"/>
      <c r="OST33" s="707"/>
      <c r="OSU33" s="707"/>
      <c r="OSV33" s="707"/>
      <c r="OSW33" s="707"/>
      <c r="OSX33" s="707"/>
      <c r="OSY33" s="707"/>
      <c r="OSZ33" s="707"/>
      <c r="OTA33" s="707"/>
      <c r="OTB33" s="707"/>
      <c r="OTC33" s="707"/>
      <c r="OTD33" s="707"/>
      <c r="OTE33" s="707"/>
      <c r="OTF33" s="707"/>
      <c r="OTG33" s="707"/>
      <c r="OTH33" s="707"/>
      <c r="OTI33" s="707"/>
      <c r="OTJ33" s="707"/>
      <c r="OTK33" s="707"/>
      <c r="OTL33" s="707"/>
      <c r="OTM33" s="707"/>
      <c r="OTN33" s="707"/>
      <c r="OTO33" s="707"/>
      <c r="OTP33" s="707"/>
      <c r="OTQ33" s="707"/>
      <c r="OTR33" s="707"/>
      <c r="OTS33" s="707"/>
      <c r="OTT33" s="707"/>
      <c r="OTU33" s="707"/>
      <c r="OTV33" s="707"/>
      <c r="OTW33" s="707"/>
      <c r="OTX33" s="707"/>
      <c r="OTY33" s="707"/>
      <c r="OTZ33" s="707"/>
      <c r="OUA33" s="707"/>
      <c r="OUB33" s="707"/>
      <c r="OUC33" s="707"/>
      <c r="OUD33" s="707"/>
      <c r="OUE33" s="707"/>
      <c r="OUF33" s="707"/>
      <c r="OUG33" s="707"/>
      <c r="OUH33" s="707"/>
      <c r="OUI33" s="707"/>
      <c r="OUJ33" s="707"/>
      <c r="OUK33" s="707"/>
      <c r="OUL33" s="707"/>
      <c r="OUM33" s="707"/>
      <c r="OUN33" s="707"/>
      <c r="OUO33" s="707"/>
      <c r="OUP33" s="707"/>
      <c r="OUQ33" s="707"/>
      <c r="OUR33" s="707"/>
      <c r="OUS33" s="707"/>
      <c r="OUT33" s="707"/>
      <c r="OUU33" s="707"/>
      <c r="OUV33" s="707"/>
      <c r="OUW33" s="707"/>
      <c r="OUX33" s="707"/>
      <c r="OUY33" s="707"/>
      <c r="OUZ33" s="707"/>
      <c r="OVA33" s="707"/>
      <c r="OVB33" s="707"/>
      <c r="OVC33" s="707"/>
      <c r="OVD33" s="707"/>
      <c r="OVE33" s="707"/>
      <c r="OVF33" s="707"/>
      <c r="OVG33" s="707"/>
      <c r="OVH33" s="707"/>
      <c r="OVI33" s="707"/>
      <c r="OVJ33" s="707"/>
      <c r="OVK33" s="707"/>
      <c r="OVL33" s="707"/>
      <c r="OVM33" s="707"/>
      <c r="OVN33" s="707"/>
      <c r="OVO33" s="707"/>
      <c r="OVP33" s="707"/>
      <c r="OVQ33" s="707"/>
      <c r="OVR33" s="707"/>
      <c r="OVS33" s="707"/>
      <c r="OVT33" s="707"/>
      <c r="OVU33" s="707"/>
      <c r="OVV33" s="707"/>
      <c r="OVW33" s="707"/>
      <c r="OVX33" s="707"/>
      <c r="OVY33" s="707"/>
      <c r="OVZ33" s="707"/>
      <c r="OWA33" s="707"/>
      <c r="OWB33" s="707"/>
      <c r="OWC33" s="707"/>
      <c r="OWD33" s="707"/>
      <c r="OWE33" s="707"/>
      <c r="OWF33" s="707"/>
      <c r="OWG33" s="707"/>
      <c r="OWH33" s="707"/>
      <c r="OWI33" s="707"/>
      <c r="OWJ33" s="707"/>
      <c r="OWK33" s="707"/>
      <c r="OWL33" s="707"/>
      <c r="OWM33" s="707"/>
      <c r="OWN33" s="707"/>
      <c r="OWO33" s="707"/>
      <c r="OWP33" s="707"/>
      <c r="OWQ33" s="707"/>
      <c r="OWR33" s="707"/>
      <c r="OWS33" s="707"/>
      <c r="OWT33" s="707"/>
      <c r="OWU33" s="707"/>
      <c r="OWV33" s="707"/>
      <c r="OWW33" s="707"/>
      <c r="OWX33" s="707"/>
      <c r="OWY33" s="707"/>
      <c r="OWZ33" s="707"/>
      <c r="OXA33" s="707"/>
      <c r="OXB33" s="707"/>
      <c r="OXC33" s="707"/>
      <c r="OXD33" s="707"/>
      <c r="OXE33" s="707"/>
      <c r="OXF33" s="707"/>
      <c r="OXG33" s="707"/>
      <c r="OXH33" s="707"/>
      <c r="OXI33" s="707"/>
      <c r="OXJ33" s="707"/>
      <c r="OXK33" s="707"/>
      <c r="OXL33" s="707"/>
      <c r="OXM33" s="707"/>
      <c r="OXN33" s="707"/>
      <c r="OXO33" s="707"/>
      <c r="OXP33" s="707"/>
      <c r="OXQ33" s="707"/>
      <c r="OXR33" s="707"/>
      <c r="OXS33" s="707"/>
      <c r="OXT33" s="707"/>
      <c r="OXU33" s="707"/>
      <c r="OXV33" s="707"/>
      <c r="OXW33" s="707"/>
      <c r="OXX33" s="707"/>
      <c r="OXY33" s="707"/>
      <c r="OXZ33" s="707"/>
      <c r="OYA33" s="707"/>
      <c r="OYB33" s="707"/>
      <c r="OYC33" s="707"/>
      <c r="OYD33" s="707"/>
      <c r="OYE33" s="707"/>
      <c r="OYF33" s="707"/>
      <c r="OYG33" s="707"/>
      <c r="OYH33" s="707"/>
      <c r="OYI33" s="707"/>
      <c r="OYJ33" s="707"/>
      <c r="OYK33" s="707"/>
      <c r="OYL33" s="707"/>
      <c r="OYM33" s="707"/>
      <c r="OYN33" s="707"/>
      <c r="OYO33" s="707"/>
      <c r="OYP33" s="707"/>
      <c r="OYQ33" s="707"/>
      <c r="OYR33" s="707"/>
      <c r="OYS33" s="707"/>
      <c r="OYT33" s="707"/>
      <c r="OYU33" s="707"/>
      <c r="OYV33" s="707"/>
      <c r="OYW33" s="707"/>
      <c r="OYX33" s="707"/>
      <c r="OYY33" s="707"/>
      <c r="OYZ33" s="707"/>
      <c r="OZA33" s="707"/>
      <c r="OZB33" s="707"/>
      <c r="OZC33" s="707"/>
      <c r="OZD33" s="707"/>
      <c r="OZE33" s="707"/>
      <c r="OZF33" s="707"/>
      <c r="OZG33" s="707"/>
      <c r="OZH33" s="707"/>
      <c r="OZI33" s="707"/>
      <c r="OZJ33" s="707"/>
      <c r="OZK33" s="707"/>
      <c r="OZL33" s="707"/>
      <c r="OZM33" s="707"/>
      <c r="OZN33" s="707"/>
      <c r="OZO33" s="707"/>
      <c r="OZP33" s="707"/>
      <c r="OZQ33" s="707"/>
      <c r="OZR33" s="707"/>
      <c r="OZS33" s="707"/>
      <c r="OZT33" s="707"/>
      <c r="OZU33" s="707"/>
      <c r="OZV33" s="707"/>
      <c r="OZW33" s="707"/>
      <c r="OZX33" s="707"/>
      <c r="OZY33" s="707"/>
      <c r="OZZ33" s="707"/>
      <c r="PAA33" s="707"/>
      <c r="PAB33" s="707"/>
      <c r="PAC33" s="707"/>
      <c r="PAD33" s="707"/>
      <c r="PAE33" s="707"/>
      <c r="PAF33" s="707"/>
      <c r="PAG33" s="707"/>
      <c r="PAH33" s="707"/>
      <c r="PAI33" s="707"/>
      <c r="PAJ33" s="707"/>
      <c r="PAK33" s="707"/>
      <c r="PAL33" s="707"/>
      <c r="PAM33" s="707"/>
      <c r="PAN33" s="707"/>
      <c r="PAO33" s="707"/>
      <c r="PAP33" s="707"/>
      <c r="PAQ33" s="707"/>
      <c r="PAR33" s="707"/>
      <c r="PAS33" s="707"/>
      <c r="PAT33" s="707"/>
      <c r="PAU33" s="707"/>
      <c r="PAV33" s="707"/>
      <c r="PAW33" s="707"/>
      <c r="PAX33" s="707"/>
      <c r="PAY33" s="707"/>
      <c r="PAZ33" s="707"/>
      <c r="PBA33" s="707"/>
      <c r="PBB33" s="707"/>
      <c r="PBC33" s="707"/>
      <c r="PBD33" s="707"/>
      <c r="PBE33" s="707"/>
      <c r="PBF33" s="707"/>
      <c r="PBG33" s="707"/>
      <c r="PBH33" s="707"/>
      <c r="PBI33" s="707"/>
      <c r="PBJ33" s="707"/>
      <c r="PBK33" s="707"/>
      <c r="PBL33" s="707"/>
      <c r="PBM33" s="707"/>
      <c r="PBN33" s="707"/>
      <c r="PBO33" s="707"/>
      <c r="PBP33" s="707"/>
      <c r="PBQ33" s="707"/>
      <c r="PBR33" s="707"/>
      <c r="PBS33" s="707"/>
      <c r="PBT33" s="707"/>
      <c r="PBU33" s="707"/>
      <c r="PBV33" s="707"/>
      <c r="PBW33" s="707"/>
      <c r="PBX33" s="707"/>
      <c r="PBY33" s="707"/>
      <c r="PBZ33" s="707"/>
      <c r="PCA33" s="707"/>
      <c r="PCB33" s="707"/>
      <c r="PCC33" s="707"/>
      <c r="PCD33" s="707"/>
      <c r="PCE33" s="707"/>
      <c r="PCF33" s="707"/>
      <c r="PCG33" s="707"/>
      <c r="PCH33" s="707"/>
      <c r="PCI33" s="707"/>
      <c r="PCJ33" s="707"/>
      <c r="PCK33" s="707"/>
      <c r="PCL33" s="707"/>
      <c r="PCM33" s="707"/>
      <c r="PCN33" s="707"/>
      <c r="PCO33" s="707"/>
      <c r="PCP33" s="707"/>
      <c r="PCQ33" s="707"/>
      <c r="PCR33" s="707"/>
      <c r="PCS33" s="707"/>
      <c r="PCT33" s="707"/>
      <c r="PCU33" s="707"/>
      <c r="PCV33" s="707"/>
      <c r="PCW33" s="707"/>
      <c r="PCX33" s="707"/>
      <c r="PCY33" s="707"/>
      <c r="PCZ33" s="707"/>
      <c r="PDA33" s="707"/>
      <c r="PDB33" s="707"/>
      <c r="PDC33" s="707"/>
      <c r="PDD33" s="707"/>
      <c r="PDE33" s="707"/>
      <c r="PDF33" s="707"/>
      <c r="PDG33" s="707"/>
      <c r="PDH33" s="707"/>
      <c r="PDI33" s="707"/>
      <c r="PDJ33" s="707"/>
      <c r="PDK33" s="707"/>
      <c r="PDL33" s="707"/>
      <c r="PDM33" s="707"/>
      <c r="PDN33" s="707"/>
      <c r="PDO33" s="707"/>
      <c r="PDP33" s="707"/>
      <c r="PDQ33" s="707"/>
      <c r="PDR33" s="707"/>
      <c r="PDS33" s="707"/>
      <c r="PDT33" s="707"/>
      <c r="PDU33" s="707"/>
      <c r="PDV33" s="707"/>
      <c r="PDW33" s="707"/>
      <c r="PDX33" s="707"/>
      <c r="PDY33" s="707"/>
      <c r="PDZ33" s="707"/>
      <c r="PEA33" s="707"/>
      <c r="PEB33" s="707"/>
      <c r="PEC33" s="707"/>
      <c r="PED33" s="707"/>
      <c r="PEE33" s="707"/>
      <c r="PEF33" s="707"/>
      <c r="PEG33" s="707"/>
      <c r="PEH33" s="707"/>
      <c r="PEI33" s="707"/>
      <c r="PEJ33" s="707"/>
      <c r="PEK33" s="707"/>
      <c r="PEL33" s="707"/>
      <c r="PEM33" s="707"/>
      <c r="PEN33" s="707"/>
      <c r="PEO33" s="707"/>
      <c r="PEP33" s="707"/>
      <c r="PEQ33" s="707"/>
      <c r="PER33" s="707"/>
      <c r="PES33" s="707"/>
      <c r="PET33" s="707"/>
      <c r="PEU33" s="707"/>
      <c r="PEV33" s="707"/>
      <c r="PEW33" s="707"/>
      <c r="PEX33" s="707"/>
      <c r="PEY33" s="707"/>
      <c r="PEZ33" s="707"/>
      <c r="PFA33" s="707"/>
      <c r="PFB33" s="707"/>
      <c r="PFC33" s="707"/>
      <c r="PFD33" s="707"/>
      <c r="PFE33" s="707"/>
      <c r="PFF33" s="707"/>
      <c r="PFG33" s="707"/>
      <c r="PFH33" s="707"/>
      <c r="PFI33" s="707"/>
      <c r="PFJ33" s="707"/>
      <c r="PFK33" s="707"/>
      <c r="PFL33" s="707"/>
      <c r="PFM33" s="707"/>
      <c r="PFN33" s="707"/>
      <c r="PFO33" s="707"/>
      <c r="PFP33" s="707"/>
      <c r="PFQ33" s="707"/>
      <c r="PFR33" s="707"/>
      <c r="PFS33" s="707"/>
      <c r="PFT33" s="707"/>
      <c r="PFU33" s="707"/>
      <c r="PFV33" s="707"/>
      <c r="PFW33" s="707"/>
      <c r="PFX33" s="707"/>
      <c r="PFY33" s="707"/>
      <c r="PFZ33" s="707"/>
      <c r="PGA33" s="707"/>
      <c r="PGB33" s="707"/>
      <c r="PGC33" s="707"/>
      <c r="PGD33" s="707"/>
      <c r="PGE33" s="707"/>
      <c r="PGF33" s="707"/>
      <c r="PGG33" s="707"/>
      <c r="PGH33" s="707"/>
      <c r="PGI33" s="707"/>
      <c r="PGJ33" s="707"/>
      <c r="PGK33" s="707"/>
      <c r="PGL33" s="707"/>
      <c r="PGM33" s="707"/>
      <c r="PGN33" s="707"/>
      <c r="PGO33" s="707"/>
      <c r="PGP33" s="707"/>
      <c r="PGQ33" s="707"/>
      <c r="PGR33" s="707"/>
      <c r="PGS33" s="707"/>
      <c r="PGT33" s="707"/>
      <c r="PGU33" s="707"/>
      <c r="PGV33" s="707"/>
      <c r="PGW33" s="707"/>
      <c r="PGX33" s="707"/>
      <c r="PGY33" s="707"/>
      <c r="PGZ33" s="707"/>
      <c r="PHA33" s="707"/>
      <c r="PHB33" s="707"/>
      <c r="PHC33" s="707"/>
      <c r="PHD33" s="707"/>
      <c r="PHE33" s="707"/>
      <c r="PHF33" s="707"/>
      <c r="PHG33" s="707"/>
      <c r="PHH33" s="707"/>
      <c r="PHI33" s="707"/>
      <c r="PHJ33" s="707"/>
      <c r="PHK33" s="707"/>
      <c r="PHL33" s="707"/>
      <c r="PHM33" s="707"/>
      <c r="PHN33" s="707"/>
      <c r="PHO33" s="707"/>
      <c r="PHP33" s="707"/>
      <c r="PHQ33" s="707"/>
      <c r="PHR33" s="707"/>
      <c r="PHS33" s="707"/>
      <c r="PHT33" s="707"/>
      <c r="PHU33" s="707"/>
      <c r="PHV33" s="707"/>
      <c r="PHW33" s="707"/>
      <c r="PHX33" s="707"/>
      <c r="PHY33" s="707"/>
      <c r="PHZ33" s="707"/>
      <c r="PIA33" s="707"/>
      <c r="PIB33" s="707"/>
      <c r="PIC33" s="707"/>
      <c r="PID33" s="707"/>
      <c r="PIE33" s="707"/>
      <c r="PIF33" s="707"/>
      <c r="PIG33" s="707"/>
      <c r="PIH33" s="707"/>
      <c r="PII33" s="707"/>
      <c r="PIJ33" s="707"/>
      <c r="PIK33" s="707"/>
      <c r="PIL33" s="707"/>
      <c r="PIM33" s="707"/>
      <c r="PIN33" s="707"/>
      <c r="PIO33" s="707"/>
      <c r="PIP33" s="707"/>
      <c r="PIQ33" s="707"/>
      <c r="PIR33" s="707"/>
      <c r="PIS33" s="707"/>
      <c r="PIT33" s="707"/>
      <c r="PIU33" s="707"/>
      <c r="PIV33" s="707"/>
      <c r="PIW33" s="707"/>
      <c r="PIX33" s="707"/>
      <c r="PIY33" s="707"/>
      <c r="PIZ33" s="707"/>
      <c r="PJA33" s="707"/>
      <c r="PJB33" s="707"/>
      <c r="PJC33" s="707"/>
      <c r="PJD33" s="707"/>
      <c r="PJE33" s="707"/>
      <c r="PJF33" s="707"/>
      <c r="PJG33" s="707"/>
      <c r="PJH33" s="707"/>
      <c r="PJI33" s="707"/>
      <c r="PJJ33" s="707"/>
      <c r="PJK33" s="707"/>
      <c r="PJL33" s="707"/>
      <c r="PJM33" s="707"/>
      <c r="PJN33" s="707"/>
      <c r="PJO33" s="707"/>
      <c r="PJP33" s="707"/>
      <c r="PJQ33" s="707"/>
      <c r="PJR33" s="707"/>
      <c r="PJS33" s="707"/>
      <c r="PJT33" s="707"/>
      <c r="PJU33" s="707"/>
      <c r="PJV33" s="707"/>
      <c r="PJW33" s="707"/>
      <c r="PJX33" s="707"/>
      <c r="PJY33" s="707"/>
      <c r="PJZ33" s="707"/>
      <c r="PKA33" s="707"/>
      <c r="PKB33" s="707"/>
      <c r="PKC33" s="707"/>
      <c r="PKD33" s="707"/>
      <c r="PKE33" s="707"/>
      <c r="PKF33" s="707"/>
      <c r="PKG33" s="707"/>
      <c r="PKH33" s="707"/>
      <c r="PKI33" s="707"/>
      <c r="PKJ33" s="707"/>
      <c r="PKK33" s="707"/>
      <c r="PKL33" s="707"/>
      <c r="PKM33" s="707"/>
      <c r="PKN33" s="707"/>
      <c r="PKO33" s="707"/>
      <c r="PKP33" s="707"/>
      <c r="PKQ33" s="707"/>
      <c r="PKR33" s="707"/>
      <c r="PKS33" s="707"/>
      <c r="PKT33" s="707"/>
      <c r="PKU33" s="707"/>
      <c r="PKV33" s="707"/>
      <c r="PKW33" s="707"/>
      <c r="PKX33" s="707"/>
      <c r="PKY33" s="707"/>
      <c r="PKZ33" s="707"/>
      <c r="PLA33" s="707"/>
      <c r="PLB33" s="707"/>
      <c r="PLC33" s="707"/>
      <c r="PLD33" s="707"/>
      <c r="PLE33" s="707"/>
      <c r="PLF33" s="707"/>
      <c r="PLG33" s="707"/>
      <c r="PLH33" s="707"/>
      <c r="PLI33" s="707"/>
      <c r="PLJ33" s="707"/>
      <c r="PLK33" s="707"/>
      <c r="PLL33" s="707"/>
      <c r="PLM33" s="707"/>
      <c r="PLN33" s="707"/>
      <c r="PLO33" s="707"/>
      <c r="PLP33" s="707"/>
      <c r="PLQ33" s="707"/>
      <c r="PLR33" s="707"/>
      <c r="PLS33" s="707"/>
      <c r="PLT33" s="707"/>
      <c r="PLU33" s="707"/>
      <c r="PLV33" s="707"/>
      <c r="PLW33" s="707"/>
      <c r="PLX33" s="707"/>
      <c r="PLY33" s="707"/>
      <c r="PLZ33" s="707"/>
      <c r="PMA33" s="707"/>
      <c r="PMB33" s="707"/>
      <c r="PMC33" s="707"/>
      <c r="PMD33" s="707"/>
      <c r="PME33" s="707"/>
      <c r="PMF33" s="707"/>
      <c r="PMG33" s="707"/>
      <c r="PMH33" s="707"/>
      <c r="PMI33" s="707"/>
      <c r="PMJ33" s="707"/>
      <c r="PMK33" s="707"/>
      <c r="PML33" s="707"/>
      <c r="PMM33" s="707"/>
      <c r="PMN33" s="707"/>
      <c r="PMO33" s="707"/>
      <c r="PMP33" s="707"/>
      <c r="PMQ33" s="707"/>
      <c r="PMR33" s="707"/>
      <c r="PMS33" s="707"/>
      <c r="PMT33" s="707"/>
      <c r="PMU33" s="707"/>
      <c r="PMV33" s="707"/>
      <c r="PMW33" s="707"/>
      <c r="PMX33" s="707"/>
      <c r="PMY33" s="707"/>
      <c r="PMZ33" s="707"/>
      <c r="PNA33" s="707"/>
      <c r="PNB33" s="707"/>
      <c r="PNC33" s="707"/>
      <c r="PND33" s="707"/>
      <c r="PNE33" s="707"/>
      <c r="PNF33" s="707"/>
      <c r="PNG33" s="707"/>
      <c r="PNH33" s="707"/>
      <c r="PNI33" s="707"/>
      <c r="PNJ33" s="707"/>
      <c r="PNK33" s="707"/>
      <c r="PNL33" s="707"/>
      <c r="PNM33" s="707"/>
      <c r="PNN33" s="707"/>
      <c r="PNO33" s="707"/>
      <c r="PNP33" s="707"/>
      <c r="PNQ33" s="707"/>
      <c r="PNR33" s="707"/>
      <c r="PNS33" s="707"/>
      <c r="PNT33" s="707"/>
      <c r="PNU33" s="707"/>
      <c r="PNV33" s="707"/>
      <c r="PNW33" s="707"/>
      <c r="PNX33" s="707"/>
      <c r="PNY33" s="707"/>
      <c r="PNZ33" s="707"/>
      <c r="POA33" s="707"/>
      <c r="POB33" s="707"/>
      <c r="POC33" s="707"/>
      <c r="POD33" s="707"/>
      <c r="POE33" s="707"/>
      <c r="POF33" s="707"/>
      <c r="POG33" s="707"/>
      <c r="POH33" s="707"/>
      <c r="POI33" s="707"/>
      <c r="POJ33" s="707"/>
      <c r="POK33" s="707"/>
      <c r="POL33" s="707"/>
      <c r="POM33" s="707"/>
      <c r="PON33" s="707"/>
      <c r="POO33" s="707"/>
      <c r="POP33" s="707"/>
      <c r="POQ33" s="707"/>
      <c r="POR33" s="707"/>
      <c r="POS33" s="707"/>
      <c r="POT33" s="707"/>
      <c r="POU33" s="707"/>
      <c r="POV33" s="707"/>
      <c r="POW33" s="707"/>
      <c r="POX33" s="707"/>
      <c r="POY33" s="707"/>
      <c r="POZ33" s="707"/>
      <c r="PPA33" s="707"/>
      <c r="PPB33" s="707"/>
      <c r="PPC33" s="707"/>
      <c r="PPD33" s="707"/>
      <c r="PPE33" s="707"/>
      <c r="PPF33" s="707"/>
      <c r="PPG33" s="707"/>
      <c r="PPH33" s="707"/>
      <c r="PPI33" s="707"/>
      <c r="PPJ33" s="707"/>
      <c r="PPK33" s="707"/>
      <c r="PPL33" s="707"/>
      <c r="PPM33" s="707"/>
      <c r="PPN33" s="707"/>
      <c r="PPO33" s="707"/>
      <c r="PPP33" s="707"/>
      <c r="PPQ33" s="707"/>
      <c r="PPR33" s="707"/>
      <c r="PPS33" s="707"/>
      <c r="PPT33" s="707"/>
      <c r="PPU33" s="707"/>
      <c r="PPV33" s="707"/>
      <c r="PPW33" s="707"/>
      <c r="PPX33" s="707"/>
      <c r="PPY33" s="707"/>
      <c r="PPZ33" s="707"/>
      <c r="PQA33" s="707"/>
      <c r="PQB33" s="707"/>
      <c r="PQC33" s="707"/>
      <c r="PQD33" s="707"/>
      <c r="PQE33" s="707"/>
      <c r="PQF33" s="707"/>
      <c r="PQG33" s="707"/>
      <c r="PQH33" s="707"/>
      <c r="PQI33" s="707"/>
      <c r="PQJ33" s="707"/>
      <c r="PQK33" s="707"/>
      <c r="PQL33" s="707"/>
      <c r="PQM33" s="707"/>
      <c r="PQN33" s="707"/>
      <c r="PQO33" s="707"/>
      <c r="PQP33" s="707"/>
      <c r="PQQ33" s="707"/>
      <c r="PQR33" s="707"/>
      <c r="PQS33" s="707"/>
      <c r="PQT33" s="707"/>
      <c r="PQU33" s="707"/>
      <c r="PQV33" s="707"/>
      <c r="PQW33" s="707"/>
      <c r="PQX33" s="707"/>
      <c r="PQY33" s="707"/>
      <c r="PQZ33" s="707"/>
      <c r="PRA33" s="707"/>
      <c r="PRB33" s="707"/>
      <c r="PRC33" s="707"/>
      <c r="PRD33" s="707"/>
      <c r="PRE33" s="707"/>
      <c r="PRF33" s="707"/>
      <c r="PRG33" s="707"/>
      <c r="PRH33" s="707"/>
      <c r="PRI33" s="707"/>
      <c r="PRJ33" s="707"/>
      <c r="PRK33" s="707"/>
      <c r="PRL33" s="707"/>
      <c r="PRM33" s="707"/>
      <c r="PRN33" s="707"/>
      <c r="PRO33" s="707"/>
      <c r="PRP33" s="707"/>
      <c r="PRQ33" s="707"/>
      <c r="PRR33" s="707"/>
      <c r="PRS33" s="707"/>
      <c r="PRT33" s="707"/>
      <c r="PRU33" s="707"/>
      <c r="PRV33" s="707"/>
      <c r="PRW33" s="707"/>
      <c r="PRX33" s="707"/>
      <c r="PRY33" s="707"/>
      <c r="PRZ33" s="707"/>
      <c r="PSA33" s="707"/>
      <c r="PSB33" s="707"/>
      <c r="PSC33" s="707"/>
      <c r="PSD33" s="707"/>
      <c r="PSE33" s="707"/>
      <c r="PSF33" s="707"/>
      <c r="PSG33" s="707"/>
      <c r="PSH33" s="707"/>
      <c r="PSI33" s="707"/>
      <c r="PSJ33" s="707"/>
      <c r="PSK33" s="707"/>
      <c r="PSL33" s="707"/>
      <c r="PSM33" s="707"/>
      <c r="PSN33" s="707"/>
      <c r="PSO33" s="707"/>
      <c r="PSP33" s="707"/>
      <c r="PSQ33" s="707"/>
      <c r="PSR33" s="707"/>
      <c r="PSS33" s="707"/>
      <c r="PST33" s="707"/>
      <c r="PSU33" s="707"/>
      <c r="PSV33" s="707"/>
      <c r="PSW33" s="707"/>
      <c r="PSX33" s="707"/>
      <c r="PSY33" s="707"/>
      <c r="PSZ33" s="707"/>
      <c r="PTA33" s="707"/>
      <c r="PTB33" s="707"/>
      <c r="PTC33" s="707"/>
      <c r="PTD33" s="707"/>
      <c r="PTE33" s="707"/>
      <c r="PTF33" s="707"/>
      <c r="PTG33" s="707"/>
      <c r="PTH33" s="707"/>
      <c r="PTI33" s="707"/>
      <c r="PTJ33" s="707"/>
      <c r="PTK33" s="707"/>
      <c r="PTL33" s="707"/>
      <c r="PTM33" s="707"/>
      <c r="PTN33" s="707"/>
      <c r="PTO33" s="707"/>
      <c r="PTP33" s="707"/>
      <c r="PTQ33" s="707"/>
      <c r="PTR33" s="707"/>
      <c r="PTS33" s="707"/>
      <c r="PTT33" s="707"/>
      <c r="PTU33" s="707"/>
      <c r="PTV33" s="707"/>
      <c r="PTW33" s="707"/>
      <c r="PTX33" s="707"/>
      <c r="PTY33" s="707"/>
      <c r="PTZ33" s="707"/>
      <c r="PUA33" s="707"/>
      <c r="PUB33" s="707"/>
      <c r="PUC33" s="707"/>
      <c r="PUD33" s="707"/>
      <c r="PUE33" s="707"/>
      <c r="PUF33" s="707"/>
      <c r="PUG33" s="707"/>
      <c r="PUH33" s="707"/>
      <c r="PUI33" s="707"/>
      <c r="PUJ33" s="707"/>
      <c r="PUK33" s="707"/>
      <c r="PUL33" s="707"/>
      <c r="PUM33" s="707"/>
      <c r="PUN33" s="707"/>
      <c r="PUO33" s="707"/>
      <c r="PUP33" s="707"/>
      <c r="PUQ33" s="707"/>
      <c r="PUR33" s="707"/>
      <c r="PUS33" s="707"/>
      <c r="PUT33" s="707"/>
      <c r="PUU33" s="707"/>
      <c r="PUV33" s="707"/>
      <c r="PUW33" s="707"/>
      <c r="PUX33" s="707"/>
      <c r="PUY33" s="707"/>
      <c r="PUZ33" s="707"/>
      <c r="PVA33" s="707"/>
      <c r="PVB33" s="707"/>
      <c r="PVC33" s="707"/>
      <c r="PVD33" s="707"/>
      <c r="PVE33" s="707"/>
      <c r="PVF33" s="707"/>
      <c r="PVG33" s="707"/>
      <c r="PVH33" s="707"/>
      <c r="PVI33" s="707"/>
      <c r="PVJ33" s="707"/>
      <c r="PVK33" s="707"/>
      <c r="PVL33" s="707"/>
      <c r="PVM33" s="707"/>
      <c r="PVN33" s="707"/>
      <c r="PVO33" s="707"/>
      <c r="PVP33" s="707"/>
      <c r="PVQ33" s="707"/>
      <c r="PVR33" s="707"/>
      <c r="PVS33" s="707"/>
      <c r="PVT33" s="707"/>
      <c r="PVU33" s="707"/>
      <c r="PVV33" s="707"/>
      <c r="PVW33" s="707"/>
      <c r="PVX33" s="707"/>
      <c r="PVY33" s="707"/>
      <c r="PVZ33" s="707"/>
      <c r="PWA33" s="707"/>
      <c r="PWB33" s="707"/>
      <c r="PWC33" s="707"/>
      <c r="PWD33" s="707"/>
      <c r="PWE33" s="707"/>
      <c r="PWF33" s="707"/>
      <c r="PWG33" s="707"/>
      <c r="PWH33" s="707"/>
      <c r="PWI33" s="707"/>
      <c r="PWJ33" s="707"/>
      <c r="PWK33" s="707"/>
      <c r="PWL33" s="707"/>
      <c r="PWM33" s="707"/>
      <c r="PWN33" s="707"/>
      <c r="PWO33" s="707"/>
      <c r="PWP33" s="707"/>
      <c r="PWQ33" s="707"/>
      <c r="PWR33" s="707"/>
      <c r="PWS33" s="707"/>
      <c r="PWT33" s="707"/>
      <c r="PWU33" s="707"/>
      <c r="PWV33" s="707"/>
      <c r="PWW33" s="707"/>
      <c r="PWX33" s="707"/>
      <c r="PWY33" s="707"/>
      <c r="PWZ33" s="707"/>
      <c r="PXA33" s="707"/>
      <c r="PXB33" s="707"/>
      <c r="PXC33" s="707"/>
      <c r="PXD33" s="707"/>
      <c r="PXE33" s="707"/>
      <c r="PXF33" s="707"/>
      <c r="PXG33" s="707"/>
      <c r="PXH33" s="707"/>
      <c r="PXI33" s="707"/>
      <c r="PXJ33" s="707"/>
      <c r="PXK33" s="707"/>
      <c r="PXL33" s="707"/>
      <c r="PXM33" s="707"/>
      <c r="PXN33" s="707"/>
      <c r="PXO33" s="707"/>
      <c r="PXP33" s="707"/>
      <c r="PXQ33" s="707"/>
      <c r="PXR33" s="707"/>
      <c r="PXS33" s="707"/>
      <c r="PXT33" s="707"/>
      <c r="PXU33" s="707"/>
      <c r="PXV33" s="707"/>
      <c r="PXW33" s="707"/>
      <c r="PXX33" s="707"/>
      <c r="PXY33" s="707"/>
      <c r="PXZ33" s="707"/>
      <c r="PYA33" s="707"/>
      <c r="PYB33" s="707"/>
      <c r="PYC33" s="707"/>
      <c r="PYD33" s="707"/>
      <c r="PYE33" s="707"/>
      <c r="PYF33" s="707"/>
      <c r="PYG33" s="707"/>
      <c r="PYH33" s="707"/>
      <c r="PYI33" s="707"/>
      <c r="PYJ33" s="707"/>
      <c r="PYK33" s="707"/>
      <c r="PYL33" s="707"/>
      <c r="PYM33" s="707"/>
      <c r="PYN33" s="707"/>
      <c r="PYO33" s="707"/>
      <c r="PYP33" s="707"/>
      <c r="PYQ33" s="707"/>
      <c r="PYR33" s="707"/>
      <c r="PYS33" s="707"/>
      <c r="PYT33" s="707"/>
      <c r="PYU33" s="707"/>
      <c r="PYV33" s="707"/>
      <c r="PYW33" s="707"/>
      <c r="PYX33" s="707"/>
      <c r="PYY33" s="707"/>
      <c r="PYZ33" s="707"/>
      <c r="PZA33" s="707"/>
      <c r="PZB33" s="707"/>
      <c r="PZC33" s="707"/>
      <c r="PZD33" s="707"/>
      <c r="PZE33" s="707"/>
      <c r="PZF33" s="707"/>
      <c r="PZG33" s="707"/>
      <c r="PZH33" s="707"/>
      <c r="PZI33" s="707"/>
      <c r="PZJ33" s="707"/>
      <c r="PZK33" s="707"/>
      <c r="PZL33" s="707"/>
      <c r="PZM33" s="707"/>
      <c r="PZN33" s="707"/>
      <c r="PZO33" s="707"/>
      <c r="PZP33" s="707"/>
      <c r="PZQ33" s="707"/>
      <c r="PZR33" s="707"/>
      <c r="PZS33" s="707"/>
      <c r="PZT33" s="707"/>
      <c r="PZU33" s="707"/>
      <c r="PZV33" s="707"/>
      <c r="PZW33" s="707"/>
      <c r="PZX33" s="707"/>
      <c r="PZY33" s="707"/>
      <c r="PZZ33" s="707"/>
      <c r="QAA33" s="707"/>
      <c r="QAB33" s="707"/>
      <c r="QAC33" s="707"/>
      <c r="QAD33" s="707"/>
      <c r="QAE33" s="707"/>
      <c r="QAF33" s="707"/>
      <c r="QAG33" s="707"/>
      <c r="QAH33" s="707"/>
      <c r="QAI33" s="707"/>
      <c r="QAJ33" s="707"/>
      <c r="QAK33" s="707"/>
      <c r="QAL33" s="707"/>
      <c r="QAM33" s="707"/>
      <c r="QAN33" s="707"/>
      <c r="QAO33" s="707"/>
      <c r="QAP33" s="707"/>
      <c r="QAQ33" s="707"/>
      <c r="QAR33" s="707"/>
      <c r="QAS33" s="707"/>
      <c r="QAT33" s="707"/>
      <c r="QAU33" s="707"/>
      <c r="QAV33" s="707"/>
      <c r="QAW33" s="707"/>
      <c r="QAX33" s="707"/>
      <c r="QAY33" s="707"/>
      <c r="QAZ33" s="707"/>
      <c r="QBA33" s="707"/>
      <c r="QBB33" s="707"/>
      <c r="QBC33" s="707"/>
      <c r="QBD33" s="707"/>
      <c r="QBE33" s="707"/>
      <c r="QBF33" s="707"/>
      <c r="QBG33" s="707"/>
      <c r="QBH33" s="707"/>
      <c r="QBI33" s="707"/>
      <c r="QBJ33" s="707"/>
      <c r="QBK33" s="707"/>
      <c r="QBL33" s="707"/>
      <c r="QBM33" s="707"/>
      <c r="QBN33" s="707"/>
      <c r="QBO33" s="707"/>
      <c r="QBP33" s="707"/>
      <c r="QBQ33" s="707"/>
      <c r="QBR33" s="707"/>
      <c r="QBS33" s="707"/>
      <c r="QBT33" s="707"/>
      <c r="QBU33" s="707"/>
      <c r="QBV33" s="707"/>
      <c r="QBW33" s="707"/>
      <c r="QBX33" s="707"/>
      <c r="QBY33" s="707"/>
      <c r="QBZ33" s="707"/>
      <c r="QCA33" s="707"/>
      <c r="QCB33" s="707"/>
      <c r="QCC33" s="707"/>
      <c r="QCD33" s="707"/>
      <c r="QCE33" s="707"/>
      <c r="QCF33" s="707"/>
      <c r="QCG33" s="707"/>
      <c r="QCH33" s="707"/>
      <c r="QCI33" s="707"/>
      <c r="QCJ33" s="707"/>
      <c r="QCK33" s="707"/>
      <c r="QCL33" s="707"/>
      <c r="QCM33" s="707"/>
      <c r="QCN33" s="707"/>
      <c r="QCO33" s="707"/>
      <c r="QCP33" s="707"/>
      <c r="QCQ33" s="707"/>
      <c r="QCR33" s="707"/>
      <c r="QCS33" s="707"/>
      <c r="QCT33" s="707"/>
      <c r="QCU33" s="707"/>
      <c r="QCV33" s="707"/>
      <c r="QCW33" s="707"/>
      <c r="QCX33" s="707"/>
      <c r="QCY33" s="707"/>
      <c r="QCZ33" s="707"/>
      <c r="QDA33" s="707"/>
      <c r="QDB33" s="707"/>
      <c r="QDC33" s="707"/>
      <c r="QDD33" s="707"/>
      <c r="QDE33" s="707"/>
      <c r="QDF33" s="707"/>
      <c r="QDG33" s="707"/>
      <c r="QDH33" s="707"/>
      <c r="QDI33" s="707"/>
      <c r="QDJ33" s="707"/>
      <c r="QDK33" s="707"/>
      <c r="QDL33" s="707"/>
      <c r="QDM33" s="707"/>
      <c r="QDN33" s="707"/>
      <c r="QDO33" s="707"/>
      <c r="QDP33" s="707"/>
      <c r="QDQ33" s="707"/>
      <c r="QDR33" s="707"/>
      <c r="QDS33" s="707"/>
      <c r="QDT33" s="707"/>
      <c r="QDU33" s="707"/>
      <c r="QDV33" s="707"/>
      <c r="QDW33" s="707"/>
      <c r="QDX33" s="707"/>
      <c r="QDY33" s="707"/>
      <c r="QDZ33" s="707"/>
      <c r="QEA33" s="707"/>
      <c r="QEB33" s="707"/>
      <c r="QEC33" s="707"/>
      <c r="QED33" s="707"/>
      <c r="QEE33" s="707"/>
      <c r="QEF33" s="707"/>
      <c r="QEG33" s="707"/>
      <c r="QEH33" s="707"/>
      <c r="QEI33" s="707"/>
      <c r="QEJ33" s="707"/>
      <c r="QEK33" s="707"/>
      <c r="QEL33" s="707"/>
      <c r="QEM33" s="707"/>
      <c r="QEN33" s="707"/>
      <c r="QEO33" s="707"/>
      <c r="QEP33" s="707"/>
      <c r="QEQ33" s="707"/>
      <c r="QER33" s="707"/>
      <c r="QES33" s="707"/>
      <c r="QET33" s="707"/>
      <c r="QEU33" s="707"/>
      <c r="QEV33" s="707"/>
      <c r="QEW33" s="707"/>
      <c r="QEX33" s="707"/>
      <c r="QEY33" s="707"/>
      <c r="QEZ33" s="707"/>
      <c r="QFA33" s="707"/>
      <c r="QFB33" s="707"/>
      <c r="QFC33" s="707"/>
      <c r="QFD33" s="707"/>
      <c r="QFE33" s="707"/>
      <c r="QFF33" s="707"/>
      <c r="QFG33" s="707"/>
      <c r="QFH33" s="707"/>
      <c r="QFI33" s="707"/>
      <c r="QFJ33" s="707"/>
      <c r="QFK33" s="707"/>
      <c r="QFL33" s="707"/>
      <c r="QFM33" s="707"/>
      <c r="QFN33" s="707"/>
      <c r="QFO33" s="707"/>
      <c r="QFP33" s="707"/>
      <c r="QFQ33" s="707"/>
      <c r="QFR33" s="707"/>
      <c r="QFS33" s="707"/>
      <c r="QFT33" s="707"/>
      <c r="QFU33" s="707"/>
      <c r="QFV33" s="707"/>
      <c r="QFW33" s="707"/>
      <c r="QFX33" s="707"/>
      <c r="QFY33" s="707"/>
      <c r="QFZ33" s="707"/>
      <c r="QGA33" s="707"/>
      <c r="QGB33" s="707"/>
      <c r="QGC33" s="707"/>
      <c r="QGD33" s="707"/>
      <c r="QGE33" s="707"/>
      <c r="QGF33" s="707"/>
      <c r="QGG33" s="707"/>
      <c r="QGH33" s="707"/>
      <c r="QGI33" s="707"/>
      <c r="QGJ33" s="707"/>
      <c r="QGK33" s="707"/>
      <c r="QGL33" s="707"/>
      <c r="QGM33" s="707"/>
      <c r="QGN33" s="707"/>
      <c r="QGO33" s="707"/>
      <c r="QGP33" s="707"/>
      <c r="QGQ33" s="707"/>
      <c r="QGR33" s="707"/>
      <c r="QGS33" s="707"/>
      <c r="QGT33" s="707"/>
      <c r="QGU33" s="707"/>
      <c r="QGV33" s="707"/>
      <c r="QGW33" s="707"/>
      <c r="QGX33" s="707"/>
      <c r="QGY33" s="707"/>
      <c r="QGZ33" s="707"/>
      <c r="QHA33" s="707"/>
      <c r="QHB33" s="707"/>
      <c r="QHC33" s="707"/>
      <c r="QHD33" s="707"/>
      <c r="QHE33" s="707"/>
      <c r="QHF33" s="707"/>
      <c r="QHG33" s="707"/>
      <c r="QHH33" s="707"/>
      <c r="QHI33" s="707"/>
      <c r="QHJ33" s="707"/>
      <c r="QHK33" s="707"/>
      <c r="QHL33" s="707"/>
      <c r="QHM33" s="707"/>
      <c r="QHN33" s="707"/>
      <c r="QHO33" s="707"/>
      <c r="QHP33" s="707"/>
      <c r="QHQ33" s="707"/>
      <c r="QHR33" s="707"/>
      <c r="QHS33" s="707"/>
      <c r="QHT33" s="707"/>
      <c r="QHU33" s="707"/>
      <c r="QHV33" s="707"/>
      <c r="QHW33" s="707"/>
      <c r="QHX33" s="707"/>
      <c r="QHY33" s="707"/>
      <c r="QHZ33" s="707"/>
      <c r="QIA33" s="707"/>
      <c r="QIB33" s="707"/>
      <c r="QIC33" s="707"/>
      <c r="QID33" s="707"/>
      <c r="QIE33" s="707"/>
      <c r="QIF33" s="707"/>
      <c r="QIG33" s="707"/>
      <c r="QIH33" s="707"/>
      <c r="QII33" s="707"/>
      <c r="QIJ33" s="707"/>
      <c r="QIK33" s="707"/>
      <c r="QIL33" s="707"/>
      <c r="QIM33" s="707"/>
      <c r="QIN33" s="707"/>
      <c r="QIO33" s="707"/>
      <c r="QIP33" s="707"/>
      <c r="QIQ33" s="707"/>
      <c r="QIR33" s="707"/>
      <c r="QIS33" s="707"/>
      <c r="QIT33" s="707"/>
      <c r="QIU33" s="707"/>
      <c r="QIV33" s="707"/>
      <c r="QIW33" s="707"/>
      <c r="QIX33" s="707"/>
      <c r="QIY33" s="707"/>
      <c r="QIZ33" s="707"/>
      <c r="QJA33" s="707"/>
      <c r="QJB33" s="707"/>
      <c r="QJC33" s="707"/>
      <c r="QJD33" s="707"/>
      <c r="QJE33" s="707"/>
      <c r="QJF33" s="707"/>
      <c r="QJG33" s="707"/>
      <c r="QJH33" s="707"/>
      <c r="QJI33" s="707"/>
      <c r="QJJ33" s="707"/>
      <c r="QJK33" s="707"/>
      <c r="QJL33" s="707"/>
      <c r="QJM33" s="707"/>
      <c r="QJN33" s="707"/>
      <c r="QJO33" s="707"/>
      <c r="QJP33" s="707"/>
      <c r="QJQ33" s="707"/>
      <c r="QJR33" s="707"/>
      <c r="QJS33" s="707"/>
      <c r="QJT33" s="707"/>
      <c r="QJU33" s="707"/>
      <c r="QJV33" s="707"/>
      <c r="QJW33" s="707"/>
      <c r="QJX33" s="707"/>
      <c r="QJY33" s="707"/>
      <c r="QJZ33" s="707"/>
      <c r="QKA33" s="707"/>
      <c r="QKB33" s="707"/>
      <c r="QKC33" s="707"/>
      <c r="QKD33" s="707"/>
      <c r="QKE33" s="707"/>
      <c r="QKF33" s="707"/>
      <c r="QKG33" s="707"/>
      <c r="QKH33" s="707"/>
      <c r="QKI33" s="707"/>
      <c r="QKJ33" s="707"/>
      <c r="QKK33" s="707"/>
      <c r="QKL33" s="707"/>
      <c r="QKM33" s="707"/>
      <c r="QKN33" s="707"/>
      <c r="QKO33" s="707"/>
      <c r="QKP33" s="707"/>
      <c r="QKQ33" s="707"/>
      <c r="QKR33" s="707"/>
      <c r="QKS33" s="707"/>
      <c r="QKT33" s="707"/>
      <c r="QKU33" s="707"/>
      <c r="QKV33" s="707"/>
      <c r="QKW33" s="707"/>
      <c r="QKX33" s="707"/>
      <c r="QKY33" s="707"/>
      <c r="QKZ33" s="707"/>
      <c r="QLA33" s="707"/>
      <c r="QLB33" s="707"/>
      <c r="QLC33" s="707"/>
      <c r="QLD33" s="707"/>
      <c r="QLE33" s="707"/>
      <c r="QLF33" s="707"/>
      <c r="QLG33" s="707"/>
      <c r="QLH33" s="707"/>
      <c r="QLI33" s="707"/>
      <c r="QLJ33" s="707"/>
      <c r="QLK33" s="707"/>
      <c r="QLL33" s="707"/>
      <c r="QLM33" s="707"/>
      <c r="QLN33" s="707"/>
      <c r="QLO33" s="707"/>
      <c r="QLP33" s="707"/>
      <c r="QLQ33" s="707"/>
      <c r="QLR33" s="707"/>
      <c r="QLS33" s="707"/>
      <c r="QLT33" s="707"/>
      <c r="QLU33" s="707"/>
      <c r="QLV33" s="707"/>
      <c r="QLW33" s="707"/>
      <c r="QLX33" s="707"/>
      <c r="QLY33" s="707"/>
      <c r="QLZ33" s="707"/>
      <c r="QMA33" s="707"/>
      <c r="QMB33" s="707"/>
      <c r="QMC33" s="707"/>
      <c r="QMD33" s="707"/>
      <c r="QME33" s="707"/>
      <c r="QMF33" s="707"/>
      <c r="QMG33" s="707"/>
      <c r="QMH33" s="707"/>
      <c r="QMI33" s="707"/>
      <c r="QMJ33" s="707"/>
      <c r="QMK33" s="707"/>
      <c r="QML33" s="707"/>
      <c r="QMM33" s="707"/>
      <c r="QMN33" s="707"/>
      <c r="QMO33" s="707"/>
      <c r="QMP33" s="707"/>
      <c r="QMQ33" s="707"/>
      <c r="QMR33" s="707"/>
      <c r="QMS33" s="707"/>
      <c r="QMT33" s="707"/>
      <c r="QMU33" s="707"/>
      <c r="QMV33" s="707"/>
      <c r="QMW33" s="707"/>
      <c r="QMX33" s="707"/>
      <c r="QMY33" s="707"/>
      <c r="QMZ33" s="707"/>
      <c r="QNA33" s="707"/>
      <c r="QNB33" s="707"/>
      <c r="QNC33" s="707"/>
      <c r="QND33" s="707"/>
      <c r="QNE33" s="707"/>
      <c r="QNF33" s="707"/>
      <c r="QNG33" s="707"/>
      <c r="QNH33" s="707"/>
      <c r="QNI33" s="707"/>
      <c r="QNJ33" s="707"/>
      <c r="QNK33" s="707"/>
      <c r="QNL33" s="707"/>
      <c r="QNM33" s="707"/>
      <c r="QNN33" s="707"/>
      <c r="QNO33" s="707"/>
      <c r="QNP33" s="707"/>
      <c r="QNQ33" s="707"/>
      <c r="QNR33" s="707"/>
      <c r="QNS33" s="707"/>
      <c r="QNT33" s="707"/>
      <c r="QNU33" s="707"/>
      <c r="QNV33" s="707"/>
      <c r="QNW33" s="707"/>
      <c r="QNX33" s="707"/>
      <c r="QNY33" s="707"/>
      <c r="QNZ33" s="707"/>
      <c r="QOA33" s="707"/>
      <c r="QOB33" s="707"/>
      <c r="QOC33" s="707"/>
      <c r="QOD33" s="707"/>
      <c r="QOE33" s="707"/>
      <c r="QOF33" s="707"/>
      <c r="QOG33" s="707"/>
      <c r="QOH33" s="707"/>
      <c r="QOI33" s="707"/>
      <c r="QOJ33" s="707"/>
      <c r="QOK33" s="707"/>
      <c r="QOL33" s="707"/>
      <c r="QOM33" s="707"/>
      <c r="QON33" s="707"/>
      <c r="QOO33" s="707"/>
      <c r="QOP33" s="707"/>
      <c r="QOQ33" s="707"/>
      <c r="QOR33" s="707"/>
      <c r="QOS33" s="707"/>
      <c r="QOT33" s="707"/>
      <c r="QOU33" s="707"/>
      <c r="QOV33" s="707"/>
      <c r="QOW33" s="707"/>
      <c r="QOX33" s="707"/>
      <c r="QOY33" s="707"/>
      <c r="QOZ33" s="707"/>
      <c r="QPA33" s="707"/>
      <c r="QPB33" s="707"/>
      <c r="QPC33" s="707"/>
      <c r="QPD33" s="707"/>
      <c r="QPE33" s="707"/>
      <c r="QPF33" s="707"/>
      <c r="QPG33" s="707"/>
      <c r="QPH33" s="707"/>
      <c r="QPI33" s="707"/>
      <c r="QPJ33" s="707"/>
      <c r="QPK33" s="707"/>
      <c r="QPL33" s="707"/>
      <c r="QPM33" s="707"/>
      <c r="QPN33" s="707"/>
      <c r="QPO33" s="707"/>
      <c r="QPP33" s="707"/>
      <c r="QPQ33" s="707"/>
      <c r="QPR33" s="707"/>
      <c r="QPS33" s="707"/>
      <c r="QPT33" s="707"/>
      <c r="QPU33" s="707"/>
      <c r="QPV33" s="707"/>
      <c r="QPW33" s="707"/>
      <c r="QPX33" s="707"/>
      <c r="QPY33" s="707"/>
      <c r="QPZ33" s="707"/>
      <c r="QQA33" s="707"/>
      <c r="QQB33" s="707"/>
      <c r="QQC33" s="707"/>
      <c r="QQD33" s="707"/>
      <c r="QQE33" s="707"/>
      <c r="QQF33" s="707"/>
      <c r="QQG33" s="707"/>
      <c r="QQH33" s="707"/>
      <c r="QQI33" s="707"/>
      <c r="QQJ33" s="707"/>
      <c r="QQK33" s="707"/>
      <c r="QQL33" s="707"/>
      <c r="QQM33" s="707"/>
      <c r="QQN33" s="707"/>
      <c r="QQO33" s="707"/>
      <c r="QQP33" s="707"/>
      <c r="QQQ33" s="707"/>
      <c r="QQR33" s="707"/>
      <c r="QQS33" s="707"/>
      <c r="QQT33" s="707"/>
      <c r="QQU33" s="707"/>
      <c r="QQV33" s="707"/>
      <c r="QQW33" s="707"/>
      <c r="QQX33" s="707"/>
      <c r="QQY33" s="707"/>
      <c r="QQZ33" s="707"/>
      <c r="QRA33" s="707"/>
      <c r="QRB33" s="707"/>
      <c r="QRC33" s="707"/>
      <c r="QRD33" s="707"/>
      <c r="QRE33" s="707"/>
      <c r="QRF33" s="707"/>
      <c r="QRG33" s="707"/>
      <c r="QRH33" s="707"/>
      <c r="QRI33" s="707"/>
      <c r="QRJ33" s="707"/>
      <c r="QRK33" s="707"/>
      <c r="QRL33" s="707"/>
      <c r="QRM33" s="707"/>
      <c r="QRN33" s="707"/>
      <c r="QRO33" s="707"/>
      <c r="QRP33" s="707"/>
      <c r="QRQ33" s="707"/>
      <c r="QRR33" s="707"/>
      <c r="QRS33" s="707"/>
      <c r="QRT33" s="707"/>
      <c r="QRU33" s="707"/>
      <c r="QRV33" s="707"/>
      <c r="QRW33" s="707"/>
      <c r="QRX33" s="707"/>
      <c r="QRY33" s="707"/>
      <c r="QRZ33" s="707"/>
      <c r="QSA33" s="707"/>
      <c r="QSB33" s="707"/>
      <c r="QSC33" s="707"/>
      <c r="QSD33" s="707"/>
      <c r="QSE33" s="707"/>
      <c r="QSF33" s="707"/>
      <c r="QSG33" s="707"/>
      <c r="QSH33" s="707"/>
      <c r="QSI33" s="707"/>
      <c r="QSJ33" s="707"/>
      <c r="QSK33" s="707"/>
      <c r="QSL33" s="707"/>
      <c r="QSM33" s="707"/>
      <c r="QSN33" s="707"/>
      <c r="QSO33" s="707"/>
      <c r="QSP33" s="707"/>
      <c r="QSQ33" s="707"/>
      <c r="QSR33" s="707"/>
      <c r="QSS33" s="707"/>
      <c r="QST33" s="707"/>
      <c r="QSU33" s="707"/>
      <c r="QSV33" s="707"/>
      <c r="QSW33" s="707"/>
      <c r="QSX33" s="707"/>
      <c r="QSY33" s="707"/>
      <c r="QSZ33" s="707"/>
      <c r="QTA33" s="707"/>
      <c r="QTB33" s="707"/>
      <c r="QTC33" s="707"/>
      <c r="QTD33" s="707"/>
      <c r="QTE33" s="707"/>
      <c r="QTF33" s="707"/>
      <c r="QTG33" s="707"/>
      <c r="QTH33" s="707"/>
      <c r="QTI33" s="707"/>
      <c r="QTJ33" s="707"/>
      <c r="QTK33" s="707"/>
      <c r="QTL33" s="707"/>
      <c r="QTM33" s="707"/>
      <c r="QTN33" s="707"/>
      <c r="QTO33" s="707"/>
      <c r="QTP33" s="707"/>
      <c r="QTQ33" s="707"/>
      <c r="QTR33" s="707"/>
      <c r="QTS33" s="707"/>
      <c r="QTT33" s="707"/>
      <c r="QTU33" s="707"/>
      <c r="QTV33" s="707"/>
      <c r="QTW33" s="707"/>
      <c r="QTX33" s="707"/>
      <c r="QTY33" s="707"/>
      <c r="QTZ33" s="707"/>
      <c r="QUA33" s="707"/>
      <c r="QUB33" s="707"/>
      <c r="QUC33" s="707"/>
      <c r="QUD33" s="707"/>
      <c r="QUE33" s="707"/>
      <c r="QUF33" s="707"/>
      <c r="QUG33" s="707"/>
      <c r="QUH33" s="707"/>
      <c r="QUI33" s="707"/>
      <c r="QUJ33" s="707"/>
      <c r="QUK33" s="707"/>
      <c r="QUL33" s="707"/>
      <c r="QUM33" s="707"/>
      <c r="QUN33" s="707"/>
      <c r="QUO33" s="707"/>
      <c r="QUP33" s="707"/>
      <c r="QUQ33" s="707"/>
      <c r="QUR33" s="707"/>
      <c r="QUS33" s="707"/>
      <c r="QUT33" s="707"/>
      <c r="QUU33" s="707"/>
      <c r="QUV33" s="707"/>
      <c r="QUW33" s="707"/>
      <c r="QUX33" s="707"/>
      <c r="QUY33" s="707"/>
      <c r="QUZ33" s="707"/>
      <c r="QVA33" s="707"/>
      <c r="QVB33" s="707"/>
      <c r="QVC33" s="707"/>
      <c r="QVD33" s="707"/>
      <c r="QVE33" s="707"/>
      <c r="QVF33" s="707"/>
      <c r="QVG33" s="707"/>
      <c r="QVH33" s="707"/>
      <c r="QVI33" s="707"/>
      <c r="QVJ33" s="707"/>
      <c r="QVK33" s="707"/>
      <c r="QVL33" s="707"/>
      <c r="QVM33" s="707"/>
      <c r="QVN33" s="707"/>
      <c r="QVO33" s="707"/>
      <c r="QVP33" s="707"/>
      <c r="QVQ33" s="707"/>
      <c r="QVR33" s="707"/>
      <c r="QVS33" s="707"/>
      <c r="QVT33" s="707"/>
      <c r="QVU33" s="707"/>
      <c r="QVV33" s="707"/>
      <c r="QVW33" s="707"/>
      <c r="QVX33" s="707"/>
      <c r="QVY33" s="707"/>
      <c r="QVZ33" s="707"/>
      <c r="QWA33" s="707"/>
      <c r="QWB33" s="707"/>
      <c r="QWC33" s="707"/>
      <c r="QWD33" s="707"/>
      <c r="QWE33" s="707"/>
      <c r="QWF33" s="707"/>
      <c r="QWG33" s="707"/>
      <c r="QWH33" s="707"/>
      <c r="QWI33" s="707"/>
      <c r="QWJ33" s="707"/>
      <c r="QWK33" s="707"/>
      <c r="QWL33" s="707"/>
      <c r="QWM33" s="707"/>
      <c r="QWN33" s="707"/>
      <c r="QWO33" s="707"/>
      <c r="QWP33" s="707"/>
      <c r="QWQ33" s="707"/>
      <c r="QWR33" s="707"/>
      <c r="QWS33" s="707"/>
      <c r="QWT33" s="707"/>
      <c r="QWU33" s="707"/>
      <c r="QWV33" s="707"/>
      <c r="QWW33" s="707"/>
      <c r="QWX33" s="707"/>
      <c r="QWY33" s="707"/>
      <c r="QWZ33" s="707"/>
      <c r="QXA33" s="707"/>
      <c r="QXB33" s="707"/>
      <c r="QXC33" s="707"/>
      <c r="QXD33" s="707"/>
      <c r="QXE33" s="707"/>
      <c r="QXF33" s="707"/>
      <c r="QXG33" s="707"/>
      <c r="QXH33" s="707"/>
      <c r="QXI33" s="707"/>
      <c r="QXJ33" s="707"/>
      <c r="QXK33" s="707"/>
      <c r="QXL33" s="707"/>
      <c r="QXM33" s="707"/>
      <c r="QXN33" s="707"/>
      <c r="QXO33" s="707"/>
      <c r="QXP33" s="707"/>
      <c r="QXQ33" s="707"/>
      <c r="QXR33" s="707"/>
      <c r="QXS33" s="707"/>
      <c r="QXT33" s="707"/>
      <c r="QXU33" s="707"/>
      <c r="QXV33" s="707"/>
      <c r="QXW33" s="707"/>
      <c r="QXX33" s="707"/>
      <c r="QXY33" s="707"/>
      <c r="QXZ33" s="707"/>
      <c r="QYA33" s="707"/>
      <c r="QYB33" s="707"/>
      <c r="QYC33" s="707"/>
      <c r="QYD33" s="707"/>
      <c r="QYE33" s="707"/>
      <c r="QYF33" s="707"/>
      <c r="QYG33" s="707"/>
      <c r="QYH33" s="707"/>
      <c r="QYI33" s="707"/>
      <c r="QYJ33" s="707"/>
      <c r="QYK33" s="707"/>
      <c r="QYL33" s="707"/>
      <c r="QYM33" s="707"/>
      <c r="QYN33" s="707"/>
      <c r="QYO33" s="707"/>
      <c r="QYP33" s="707"/>
      <c r="QYQ33" s="707"/>
      <c r="QYR33" s="707"/>
      <c r="QYS33" s="707"/>
      <c r="QYT33" s="707"/>
      <c r="QYU33" s="707"/>
      <c r="QYV33" s="707"/>
      <c r="QYW33" s="707"/>
      <c r="QYX33" s="707"/>
      <c r="QYY33" s="707"/>
      <c r="QYZ33" s="707"/>
      <c r="QZA33" s="707"/>
      <c r="QZB33" s="707"/>
      <c r="QZC33" s="707"/>
      <c r="QZD33" s="707"/>
      <c r="QZE33" s="707"/>
      <c r="QZF33" s="707"/>
      <c r="QZG33" s="707"/>
      <c r="QZH33" s="707"/>
      <c r="QZI33" s="707"/>
      <c r="QZJ33" s="707"/>
      <c r="QZK33" s="707"/>
      <c r="QZL33" s="707"/>
      <c r="QZM33" s="707"/>
      <c r="QZN33" s="707"/>
      <c r="QZO33" s="707"/>
      <c r="QZP33" s="707"/>
      <c r="QZQ33" s="707"/>
      <c r="QZR33" s="707"/>
      <c r="QZS33" s="707"/>
      <c r="QZT33" s="707"/>
      <c r="QZU33" s="707"/>
      <c r="QZV33" s="707"/>
      <c r="QZW33" s="707"/>
      <c r="QZX33" s="707"/>
      <c r="QZY33" s="707"/>
      <c r="QZZ33" s="707"/>
      <c r="RAA33" s="707"/>
      <c r="RAB33" s="707"/>
      <c r="RAC33" s="707"/>
      <c r="RAD33" s="707"/>
      <c r="RAE33" s="707"/>
      <c r="RAF33" s="707"/>
      <c r="RAG33" s="707"/>
      <c r="RAH33" s="707"/>
      <c r="RAI33" s="707"/>
      <c r="RAJ33" s="707"/>
      <c r="RAK33" s="707"/>
      <c r="RAL33" s="707"/>
      <c r="RAM33" s="707"/>
      <c r="RAN33" s="707"/>
      <c r="RAO33" s="707"/>
      <c r="RAP33" s="707"/>
      <c r="RAQ33" s="707"/>
      <c r="RAR33" s="707"/>
      <c r="RAS33" s="707"/>
      <c r="RAT33" s="707"/>
      <c r="RAU33" s="707"/>
      <c r="RAV33" s="707"/>
      <c r="RAW33" s="707"/>
      <c r="RAX33" s="707"/>
      <c r="RAY33" s="707"/>
      <c r="RAZ33" s="707"/>
      <c r="RBA33" s="707"/>
      <c r="RBB33" s="707"/>
      <c r="RBC33" s="707"/>
      <c r="RBD33" s="707"/>
      <c r="RBE33" s="707"/>
      <c r="RBF33" s="707"/>
      <c r="RBG33" s="707"/>
      <c r="RBH33" s="707"/>
      <c r="RBI33" s="707"/>
      <c r="RBJ33" s="707"/>
      <c r="RBK33" s="707"/>
      <c r="RBL33" s="707"/>
      <c r="RBM33" s="707"/>
      <c r="RBN33" s="707"/>
      <c r="RBO33" s="707"/>
      <c r="RBP33" s="707"/>
      <c r="RBQ33" s="707"/>
      <c r="RBR33" s="707"/>
      <c r="RBS33" s="707"/>
      <c r="RBT33" s="707"/>
      <c r="RBU33" s="707"/>
      <c r="RBV33" s="707"/>
      <c r="RBW33" s="707"/>
      <c r="RBX33" s="707"/>
      <c r="RBY33" s="707"/>
      <c r="RBZ33" s="707"/>
      <c r="RCA33" s="707"/>
      <c r="RCB33" s="707"/>
      <c r="RCC33" s="707"/>
      <c r="RCD33" s="707"/>
      <c r="RCE33" s="707"/>
      <c r="RCF33" s="707"/>
      <c r="RCG33" s="707"/>
      <c r="RCH33" s="707"/>
      <c r="RCI33" s="707"/>
      <c r="RCJ33" s="707"/>
      <c r="RCK33" s="707"/>
      <c r="RCL33" s="707"/>
      <c r="RCM33" s="707"/>
      <c r="RCN33" s="707"/>
      <c r="RCO33" s="707"/>
      <c r="RCP33" s="707"/>
      <c r="RCQ33" s="707"/>
      <c r="RCR33" s="707"/>
      <c r="RCS33" s="707"/>
      <c r="RCT33" s="707"/>
      <c r="RCU33" s="707"/>
      <c r="RCV33" s="707"/>
      <c r="RCW33" s="707"/>
      <c r="RCX33" s="707"/>
      <c r="RCY33" s="707"/>
      <c r="RCZ33" s="707"/>
      <c r="RDA33" s="707"/>
      <c r="RDB33" s="707"/>
      <c r="RDC33" s="707"/>
      <c r="RDD33" s="707"/>
      <c r="RDE33" s="707"/>
      <c r="RDF33" s="707"/>
      <c r="RDG33" s="707"/>
      <c r="RDH33" s="707"/>
      <c r="RDI33" s="707"/>
      <c r="RDJ33" s="707"/>
      <c r="RDK33" s="707"/>
      <c r="RDL33" s="707"/>
      <c r="RDM33" s="707"/>
      <c r="RDN33" s="707"/>
      <c r="RDO33" s="707"/>
      <c r="RDP33" s="707"/>
      <c r="RDQ33" s="707"/>
      <c r="RDR33" s="707"/>
      <c r="RDS33" s="707"/>
      <c r="RDT33" s="707"/>
      <c r="RDU33" s="707"/>
      <c r="RDV33" s="707"/>
      <c r="RDW33" s="707"/>
      <c r="RDX33" s="707"/>
      <c r="RDY33" s="707"/>
      <c r="RDZ33" s="707"/>
      <c r="REA33" s="707"/>
      <c r="REB33" s="707"/>
      <c r="REC33" s="707"/>
      <c r="RED33" s="707"/>
      <c r="REE33" s="707"/>
      <c r="REF33" s="707"/>
      <c r="REG33" s="707"/>
      <c r="REH33" s="707"/>
      <c r="REI33" s="707"/>
      <c r="REJ33" s="707"/>
      <c r="REK33" s="707"/>
      <c r="REL33" s="707"/>
      <c r="REM33" s="707"/>
      <c r="REN33" s="707"/>
      <c r="REO33" s="707"/>
      <c r="REP33" s="707"/>
      <c r="REQ33" s="707"/>
      <c r="RER33" s="707"/>
      <c r="RES33" s="707"/>
      <c r="RET33" s="707"/>
      <c r="REU33" s="707"/>
      <c r="REV33" s="707"/>
      <c r="REW33" s="707"/>
      <c r="REX33" s="707"/>
      <c r="REY33" s="707"/>
      <c r="REZ33" s="707"/>
      <c r="RFA33" s="707"/>
      <c r="RFB33" s="707"/>
      <c r="RFC33" s="707"/>
      <c r="RFD33" s="707"/>
      <c r="RFE33" s="707"/>
      <c r="RFF33" s="707"/>
      <c r="RFG33" s="707"/>
      <c r="RFH33" s="707"/>
      <c r="RFI33" s="707"/>
      <c r="RFJ33" s="707"/>
      <c r="RFK33" s="707"/>
      <c r="RFL33" s="707"/>
      <c r="RFM33" s="707"/>
      <c r="RFN33" s="707"/>
      <c r="RFO33" s="707"/>
      <c r="RFP33" s="707"/>
      <c r="RFQ33" s="707"/>
      <c r="RFR33" s="707"/>
      <c r="RFS33" s="707"/>
      <c r="RFT33" s="707"/>
      <c r="RFU33" s="707"/>
      <c r="RFV33" s="707"/>
      <c r="RFW33" s="707"/>
      <c r="RFX33" s="707"/>
      <c r="RFY33" s="707"/>
      <c r="RFZ33" s="707"/>
      <c r="RGA33" s="707"/>
      <c r="RGB33" s="707"/>
      <c r="RGC33" s="707"/>
      <c r="RGD33" s="707"/>
      <c r="RGE33" s="707"/>
      <c r="RGF33" s="707"/>
      <c r="RGG33" s="707"/>
      <c r="RGH33" s="707"/>
      <c r="RGI33" s="707"/>
      <c r="RGJ33" s="707"/>
      <c r="RGK33" s="707"/>
      <c r="RGL33" s="707"/>
      <c r="RGM33" s="707"/>
      <c r="RGN33" s="707"/>
      <c r="RGO33" s="707"/>
      <c r="RGP33" s="707"/>
      <c r="RGQ33" s="707"/>
      <c r="RGR33" s="707"/>
      <c r="RGS33" s="707"/>
      <c r="RGT33" s="707"/>
      <c r="RGU33" s="707"/>
      <c r="RGV33" s="707"/>
      <c r="RGW33" s="707"/>
      <c r="RGX33" s="707"/>
      <c r="RGY33" s="707"/>
      <c r="RGZ33" s="707"/>
      <c r="RHA33" s="707"/>
      <c r="RHB33" s="707"/>
      <c r="RHC33" s="707"/>
      <c r="RHD33" s="707"/>
      <c r="RHE33" s="707"/>
      <c r="RHF33" s="707"/>
      <c r="RHG33" s="707"/>
      <c r="RHH33" s="707"/>
      <c r="RHI33" s="707"/>
      <c r="RHJ33" s="707"/>
      <c r="RHK33" s="707"/>
      <c r="RHL33" s="707"/>
      <c r="RHM33" s="707"/>
      <c r="RHN33" s="707"/>
      <c r="RHO33" s="707"/>
      <c r="RHP33" s="707"/>
      <c r="RHQ33" s="707"/>
      <c r="RHR33" s="707"/>
      <c r="RHS33" s="707"/>
      <c r="RHT33" s="707"/>
      <c r="RHU33" s="707"/>
      <c r="RHV33" s="707"/>
      <c r="RHW33" s="707"/>
      <c r="RHX33" s="707"/>
      <c r="RHY33" s="707"/>
      <c r="RHZ33" s="707"/>
      <c r="RIA33" s="707"/>
      <c r="RIB33" s="707"/>
      <c r="RIC33" s="707"/>
      <c r="RID33" s="707"/>
      <c r="RIE33" s="707"/>
      <c r="RIF33" s="707"/>
      <c r="RIG33" s="707"/>
      <c r="RIH33" s="707"/>
      <c r="RII33" s="707"/>
      <c r="RIJ33" s="707"/>
      <c r="RIK33" s="707"/>
      <c r="RIL33" s="707"/>
      <c r="RIM33" s="707"/>
      <c r="RIN33" s="707"/>
      <c r="RIO33" s="707"/>
      <c r="RIP33" s="707"/>
      <c r="RIQ33" s="707"/>
      <c r="RIR33" s="707"/>
      <c r="RIS33" s="707"/>
      <c r="RIT33" s="707"/>
      <c r="RIU33" s="707"/>
      <c r="RIV33" s="707"/>
      <c r="RIW33" s="707"/>
      <c r="RIX33" s="707"/>
      <c r="RIY33" s="707"/>
      <c r="RIZ33" s="707"/>
      <c r="RJA33" s="707"/>
      <c r="RJB33" s="707"/>
      <c r="RJC33" s="707"/>
      <c r="RJD33" s="707"/>
      <c r="RJE33" s="707"/>
      <c r="RJF33" s="707"/>
      <c r="RJG33" s="707"/>
      <c r="RJH33" s="707"/>
      <c r="RJI33" s="707"/>
      <c r="RJJ33" s="707"/>
      <c r="RJK33" s="707"/>
      <c r="RJL33" s="707"/>
      <c r="RJM33" s="707"/>
      <c r="RJN33" s="707"/>
      <c r="RJO33" s="707"/>
      <c r="RJP33" s="707"/>
      <c r="RJQ33" s="707"/>
      <c r="RJR33" s="707"/>
      <c r="RJS33" s="707"/>
      <c r="RJT33" s="707"/>
      <c r="RJU33" s="707"/>
      <c r="RJV33" s="707"/>
      <c r="RJW33" s="707"/>
      <c r="RJX33" s="707"/>
      <c r="RJY33" s="707"/>
      <c r="RJZ33" s="707"/>
      <c r="RKA33" s="707"/>
      <c r="RKB33" s="707"/>
      <c r="RKC33" s="707"/>
      <c r="RKD33" s="707"/>
      <c r="RKE33" s="707"/>
      <c r="RKF33" s="707"/>
      <c r="RKG33" s="707"/>
      <c r="RKH33" s="707"/>
      <c r="RKI33" s="707"/>
      <c r="RKJ33" s="707"/>
      <c r="RKK33" s="707"/>
      <c r="RKL33" s="707"/>
      <c r="RKM33" s="707"/>
      <c r="RKN33" s="707"/>
      <c r="RKO33" s="707"/>
      <c r="RKP33" s="707"/>
      <c r="RKQ33" s="707"/>
      <c r="RKR33" s="707"/>
      <c r="RKS33" s="707"/>
      <c r="RKT33" s="707"/>
      <c r="RKU33" s="707"/>
      <c r="RKV33" s="707"/>
      <c r="RKW33" s="707"/>
      <c r="RKX33" s="707"/>
      <c r="RKY33" s="707"/>
      <c r="RKZ33" s="707"/>
      <c r="RLA33" s="707"/>
      <c r="RLB33" s="707"/>
      <c r="RLC33" s="707"/>
      <c r="RLD33" s="707"/>
      <c r="RLE33" s="707"/>
      <c r="RLF33" s="707"/>
      <c r="RLG33" s="707"/>
      <c r="RLH33" s="707"/>
      <c r="RLI33" s="707"/>
      <c r="RLJ33" s="707"/>
      <c r="RLK33" s="707"/>
      <c r="RLL33" s="707"/>
      <c r="RLM33" s="707"/>
      <c r="RLN33" s="707"/>
      <c r="RLO33" s="707"/>
      <c r="RLP33" s="707"/>
      <c r="RLQ33" s="707"/>
      <c r="RLR33" s="707"/>
      <c r="RLS33" s="707"/>
      <c r="RLT33" s="707"/>
      <c r="RLU33" s="707"/>
      <c r="RLV33" s="707"/>
      <c r="RLW33" s="707"/>
      <c r="RLX33" s="707"/>
      <c r="RLY33" s="707"/>
      <c r="RLZ33" s="707"/>
      <c r="RMA33" s="707"/>
      <c r="RMB33" s="707"/>
      <c r="RMC33" s="707"/>
      <c r="RMD33" s="707"/>
      <c r="RME33" s="707"/>
      <c r="RMF33" s="707"/>
      <c r="RMG33" s="707"/>
      <c r="RMH33" s="707"/>
      <c r="RMI33" s="707"/>
      <c r="RMJ33" s="707"/>
      <c r="RMK33" s="707"/>
      <c r="RML33" s="707"/>
      <c r="RMM33" s="707"/>
      <c r="RMN33" s="707"/>
      <c r="RMO33" s="707"/>
      <c r="RMP33" s="707"/>
      <c r="RMQ33" s="707"/>
      <c r="RMR33" s="707"/>
      <c r="RMS33" s="707"/>
      <c r="RMT33" s="707"/>
      <c r="RMU33" s="707"/>
      <c r="RMV33" s="707"/>
      <c r="RMW33" s="707"/>
      <c r="RMX33" s="707"/>
      <c r="RMY33" s="707"/>
      <c r="RMZ33" s="707"/>
      <c r="RNA33" s="707"/>
      <c r="RNB33" s="707"/>
      <c r="RNC33" s="707"/>
      <c r="RND33" s="707"/>
      <c r="RNE33" s="707"/>
      <c r="RNF33" s="707"/>
      <c r="RNG33" s="707"/>
      <c r="RNH33" s="707"/>
      <c r="RNI33" s="707"/>
      <c r="RNJ33" s="707"/>
      <c r="RNK33" s="707"/>
      <c r="RNL33" s="707"/>
      <c r="RNM33" s="707"/>
      <c r="RNN33" s="707"/>
      <c r="RNO33" s="707"/>
      <c r="RNP33" s="707"/>
      <c r="RNQ33" s="707"/>
      <c r="RNR33" s="707"/>
      <c r="RNS33" s="707"/>
      <c r="RNT33" s="707"/>
      <c r="RNU33" s="707"/>
      <c r="RNV33" s="707"/>
      <c r="RNW33" s="707"/>
      <c r="RNX33" s="707"/>
      <c r="RNY33" s="707"/>
      <c r="RNZ33" s="707"/>
      <c r="ROA33" s="707"/>
      <c r="ROB33" s="707"/>
      <c r="ROC33" s="707"/>
      <c r="ROD33" s="707"/>
      <c r="ROE33" s="707"/>
      <c r="ROF33" s="707"/>
      <c r="ROG33" s="707"/>
      <c r="ROH33" s="707"/>
      <c r="ROI33" s="707"/>
      <c r="ROJ33" s="707"/>
      <c r="ROK33" s="707"/>
      <c r="ROL33" s="707"/>
      <c r="ROM33" s="707"/>
      <c r="RON33" s="707"/>
      <c r="ROO33" s="707"/>
      <c r="ROP33" s="707"/>
      <c r="ROQ33" s="707"/>
      <c r="ROR33" s="707"/>
      <c r="ROS33" s="707"/>
      <c r="ROT33" s="707"/>
      <c r="ROU33" s="707"/>
      <c r="ROV33" s="707"/>
      <c r="ROW33" s="707"/>
      <c r="ROX33" s="707"/>
      <c r="ROY33" s="707"/>
      <c r="ROZ33" s="707"/>
      <c r="RPA33" s="707"/>
      <c r="RPB33" s="707"/>
      <c r="RPC33" s="707"/>
      <c r="RPD33" s="707"/>
      <c r="RPE33" s="707"/>
      <c r="RPF33" s="707"/>
      <c r="RPG33" s="707"/>
      <c r="RPH33" s="707"/>
      <c r="RPI33" s="707"/>
      <c r="RPJ33" s="707"/>
      <c r="RPK33" s="707"/>
      <c r="RPL33" s="707"/>
      <c r="RPM33" s="707"/>
      <c r="RPN33" s="707"/>
      <c r="RPO33" s="707"/>
      <c r="RPP33" s="707"/>
      <c r="RPQ33" s="707"/>
      <c r="RPR33" s="707"/>
      <c r="RPS33" s="707"/>
      <c r="RPT33" s="707"/>
      <c r="RPU33" s="707"/>
      <c r="RPV33" s="707"/>
      <c r="RPW33" s="707"/>
      <c r="RPX33" s="707"/>
      <c r="RPY33" s="707"/>
      <c r="RPZ33" s="707"/>
      <c r="RQA33" s="707"/>
      <c r="RQB33" s="707"/>
      <c r="RQC33" s="707"/>
      <c r="RQD33" s="707"/>
      <c r="RQE33" s="707"/>
      <c r="RQF33" s="707"/>
      <c r="RQG33" s="707"/>
      <c r="RQH33" s="707"/>
      <c r="RQI33" s="707"/>
      <c r="RQJ33" s="707"/>
      <c r="RQK33" s="707"/>
      <c r="RQL33" s="707"/>
      <c r="RQM33" s="707"/>
      <c r="RQN33" s="707"/>
      <c r="RQO33" s="707"/>
      <c r="RQP33" s="707"/>
      <c r="RQQ33" s="707"/>
      <c r="RQR33" s="707"/>
      <c r="RQS33" s="707"/>
      <c r="RQT33" s="707"/>
      <c r="RQU33" s="707"/>
      <c r="RQV33" s="707"/>
      <c r="RQW33" s="707"/>
      <c r="RQX33" s="707"/>
      <c r="RQY33" s="707"/>
      <c r="RQZ33" s="707"/>
      <c r="RRA33" s="707"/>
      <c r="RRB33" s="707"/>
      <c r="RRC33" s="707"/>
      <c r="RRD33" s="707"/>
      <c r="RRE33" s="707"/>
      <c r="RRF33" s="707"/>
      <c r="RRG33" s="707"/>
      <c r="RRH33" s="707"/>
      <c r="RRI33" s="707"/>
      <c r="RRJ33" s="707"/>
      <c r="RRK33" s="707"/>
      <c r="RRL33" s="707"/>
      <c r="RRM33" s="707"/>
      <c r="RRN33" s="707"/>
      <c r="RRO33" s="707"/>
      <c r="RRP33" s="707"/>
      <c r="RRQ33" s="707"/>
      <c r="RRR33" s="707"/>
      <c r="RRS33" s="707"/>
      <c r="RRT33" s="707"/>
      <c r="RRU33" s="707"/>
      <c r="RRV33" s="707"/>
      <c r="RRW33" s="707"/>
      <c r="RRX33" s="707"/>
      <c r="RRY33" s="707"/>
      <c r="RRZ33" s="707"/>
      <c r="RSA33" s="707"/>
      <c r="RSB33" s="707"/>
      <c r="RSC33" s="707"/>
      <c r="RSD33" s="707"/>
      <c r="RSE33" s="707"/>
      <c r="RSF33" s="707"/>
      <c r="RSG33" s="707"/>
      <c r="RSH33" s="707"/>
      <c r="RSI33" s="707"/>
      <c r="RSJ33" s="707"/>
      <c r="RSK33" s="707"/>
      <c r="RSL33" s="707"/>
      <c r="RSM33" s="707"/>
      <c r="RSN33" s="707"/>
      <c r="RSO33" s="707"/>
      <c r="RSP33" s="707"/>
      <c r="RSQ33" s="707"/>
      <c r="RSR33" s="707"/>
      <c r="RSS33" s="707"/>
      <c r="RST33" s="707"/>
      <c r="RSU33" s="707"/>
      <c r="RSV33" s="707"/>
      <c r="RSW33" s="707"/>
      <c r="RSX33" s="707"/>
      <c r="RSY33" s="707"/>
      <c r="RSZ33" s="707"/>
      <c r="RTA33" s="707"/>
      <c r="RTB33" s="707"/>
      <c r="RTC33" s="707"/>
      <c r="RTD33" s="707"/>
      <c r="RTE33" s="707"/>
      <c r="RTF33" s="707"/>
      <c r="RTG33" s="707"/>
      <c r="RTH33" s="707"/>
      <c r="RTI33" s="707"/>
      <c r="RTJ33" s="707"/>
      <c r="RTK33" s="707"/>
      <c r="RTL33" s="707"/>
      <c r="RTM33" s="707"/>
      <c r="RTN33" s="707"/>
      <c r="RTO33" s="707"/>
      <c r="RTP33" s="707"/>
      <c r="RTQ33" s="707"/>
      <c r="RTR33" s="707"/>
      <c r="RTS33" s="707"/>
      <c r="RTT33" s="707"/>
      <c r="RTU33" s="707"/>
      <c r="RTV33" s="707"/>
      <c r="RTW33" s="707"/>
      <c r="RTX33" s="707"/>
      <c r="RTY33" s="707"/>
      <c r="RTZ33" s="707"/>
      <c r="RUA33" s="707"/>
      <c r="RUB33" s="707"/>
      <c r="RUC33" s="707"/>
      <c r="RUD33" s="707"/>
      <c r="RUE33" s="707"/>
      <c r="RUF33" s="707"/>
      <c r="RUG33" s="707"/>
      <c r="RUH33" s="707"/>
      <c r="RUI33" s="707"/>
      <c r="RUJ33" s="707"/>
      <c r="RUK33" s="707"/>
      <c r="RUL33" s="707"/>
      <c r="RUM33" s="707"/>
      <c r="RUN33" s="707"/>
      <c r="RUO33" s="707"/>
      <c r="RUP33" s="707"/>
      <c r="RUQ33" s="707"/>
      <c r="RUR33" s="707"/>
      <c r="RUS33" s="707"/>
      <c r="RUT33" s="707"/>
      <c r="RUU33" s="707"/>
      <c r="RUV33" s="707"/>
      <c r="RUW33" s="707"/>
      <c r="RUX33" s="707"/>
      <c r="RUY33" s="707"/>
      <c r="RUZ33" s="707"/>
      <c r="RVA33" s="707"/>
      <c r="RVB33" s="707"/>
      <c r="RVC33" s="707"/>
      <c r="RVD33" s="707"/>
      <c r="RVE33" s="707"/>
      <c r="RVF33" s="707"/>
      <c r="RVG33" s="707"/>
      <c r="RVH33" s="707"/>
      <c r="RVI33" s="707"/>
      <c r="RVJ33" s="707"/>
      <c r="RVK33" s="707"/>
      <c r="RVL33" s="707"/>
      <c r="RVM33" s="707"/>
      <c r="RVN33" s="707"/>
      <c r="RVO33" s="707"/>
      <c r="RVP33" s="707"/>
      <c r="RVQ33" s="707"/>
      <c r="RVR33" s="707"/>
      <c r="RVS33" s="707"/>
      <c r="RVT33" s="707"/>
      <c r="RVU33" s="707"/>
      <c r="RVV33" s="707"/>
      <c r="RVW33" s="707"/>
      <c r="RVX33" s="707"/>
      <c r="RVY33" s="707"/>
      <c r="RVZ33" s="707"/>
      <c r="RWA33" s="707"/>
      <c r="RWB33" s="707"/>
      <c r="RWC33" s="707"/>
      <c r="RWD33" s="707"/>
      <c r="RWE33" s="707"/>
      <c r="RWF33" s="707"/>
      <c r="RWG33" s="707"/>
      <c r="RWH33" s="707"/>
      <c r="RWI33" s="707"/>
      <c r="RWJ33" s="707"/>
      <c r="RWK33" s="707"/>
      <c r="RWL33" s="707"/>
      <c r="RWM33" s="707"/>
      <c r="RWN33" s="707"/>
      <c r="RWO33" s="707"/>
      <c r="RWP33" s="707"/>
      <c r="RWQ33" s="707"/>
      <c r="RWR33" s="707"/>
      <c r="RWS33" s="707"/>
      <c r="RWT33" s="707"/>
      <c r="RWU33" s="707"/>
      <c r="RWV33" s="707"/>
      <c r="RWW33" s="707"/>
      <c r="RWX33" s="707"/>
      <c r="RWY33" s="707"/>
      <c r="RWZ33" s="707"/>
      <c r="RXA33" s="707"/>
      <c r="RXB33" s="707"/>
      <c r="RXC33" s="707"/>
      <c r="RXD33" s="707"/>
      <c r="RXE33" s="707"/>
      <c r="RXF33" s="707"/>
      <c r="RXG33" s="707"/>
      <c r="RXH33" s="707"/>
      <c r="RXI33" s="707"/>
      <c r="RXJ33" s="707"/>
      <c r="RXK33" s="707"/>
      <c r="RXL33" s="707"/>
      <c r="RXM33" s="707"/>
      <c r="RXN33" s="707"/>
      <c r="RXO33" s="707"/>
      <c r="RXP33" s="707"/>
      <c r="RXQ33" s="707"/>
      <c r="RXR33" s="707"/>
      <c r="RXS33" s="707"/>
      <c r="RXT33" s="707"/>
      <c r="RXU33" s="707"/>
      <c r="RXV33" s="707"/>
      <c r="RXW33" s="707"/>
      <c r="RXX33" s="707"/>
      <c r="RXY33" s="707"/>
      <c r="RXZ33" s="707"/>
      <c r="RYA33" s="707"/>
      <c r="RYB33" s="707"/>
      <c r="RYC33" s="707"/>
      <c r="RYD33" s="707"/>
      <c r="RYE33" s="707"/>
      <c r="RYF33" s="707"/>
      <c r="RYG33" s="707"/>
      <c r="RYH33" s="707"/>
      <c r="RYI33" s="707"/>
      <c r="RYJ33" s="707"/>
      <c r="RYK33" s="707"/>
      <c r="RYL33" s="707"/>
      <c r="RYM33" s="707"/>
      <c r="RYN33" s="707"/>
      <c r="RYO33" s="707"/>
      <c r="RYP33" s="707"/>
      <c r="RYQ33" s="707"/>
      <c r="RYR33" s="707"/>
      <c r="RYS33" s="707"/>
      <c r="RYT33" s="707"/>
      <c r="RYU33" s="707"/>
      <c r="RYV33" s="707"/>
      <c r="RYW33" s="707"/>
      <c r="RYX33" s="707"/>
      <c r="RYY33" s="707"/>
      <c r="RYZ33" s="707"/>
      <c r="RZA33" s="707"/>
      <c r="RZB33" s="707"/>
      <c r="RZC33" s="707"/>
      <c r="RZD33" s="707"/>
      <c r="RZE33" s="707"/>
      <c r="RZF33" s="707"/>
      <c r="RZG33" s="707"/>
      <c r="RZH33" s="707"/>
      <c r="RZI33" s="707"/>
      <c r="RZJ33" s="707"/>
      <c r="RZK33" s="707"/>
      <c r="RZL33" s="707"/>
      <c r="RZM33" s="707"/>
      <c r="RZN33" s="707"/>
      <c r="RZO33" s="707"/>
      <c r="RZP33" s="707"/>
      <c r="RZQ33" s="707"/>
      <c r="RZR33" s="707"/>
      <c r="RZS33" s="707"/>
      <c r="RZT33" s="707"/>
      <c r="RZU33" s="707"/>
      <c r="RZV33" s="707"/>
      <c r="RZW33" s="707"/>
      <c r="RZX33" s="707"/>
      <c r="RZY33" s="707"/>
      <c r="RZZ33" s="707"/>
      <c r="SAA33" s="707"/>
      <c r="SAB33" s="707"/>
      <c r="SAC33" s="707"/>
      <c r="SAD33" s="707"/>
      <c r="SAE33" s="707"/>
      <c r="SAF33" s="707"/>
      <c r="SAG33" s="707"/>
      <c r="SAH33" s="707"/>
      <c r="SAI33" s="707"/>
      <c r="SAJ33" s="707"/>
      <c r="SAK33" s="707"/>
      <c r="SAL33" s="707"/>
      <c r="SAM33" s="707"/>
      <c r="SAN33" s="707"/>
      <c r="SAO33" s="707"/>
      <c r="SAP33" s="707"/>
      <c r="SAQ33" s="707"/>
      <c r="SAR33" s="707"/>
      <c r="SAS33" s="707"/>
      <c r="SAT33" s="707"/>
      <c r="SAU33" s="707"/>
      <c r="SAV33" s="707"/>
      <c r="SAW33" s="707"/>
      <c r="SAX33" s="707"/>
      <c r="SAY33" s="707"/>
      <c r="SAZ33" s="707"/>
      <c r="SBA33" s="707"/>
      <c r="SBB33" s="707"/>
      <c r="SBC33" s="707"/>
      <c r="SBD33" s="707"/>
      <c r="SBE33" s="707"/>
      <c r="SBF33" s="707"/>
      <c r="SBG33" s="707"/>
      <c r="SBH33" s="707"/>
      <c r="SBI33" s="707"/>
      <c r="SBJ33" s="707"/>
      <c r="SBK33" s="707"/>
      <c r="SBL33" s="707"/>
      <c r="SBM33" s="707"/>
      <c r="SBN33" s="707"/>
      <c r="SBO33" s="707"/>
      <c r="SBP33" s="707"/>
      <c r="SBQ33" s="707"/>
      <c r="SBR33" s="707"/>
      <c r="SBS33" s="707"/>
      <c r="SBT33" s="707"/>
      <c r="SBU33" s="707"/>
      <c r="SBV33" s="707"/>
      <c r="SBW33" s="707"/>
      <c r="SBX33" s="707"/>
      <c r="SBY33" s="707"/>
      <c r="SBZ33" s="707"/>
      <c r="SCA33" s="707"/>
      <c r="SCB33" s="707"/>
      <c r="SCC33" s="707"/>
      <c r="SCD33" s="707"/>
      <c r="SCE33" s="707"/>
      <c r="SCF33" s="707"/>
      <c r="SCG33" s="707"/>
      <c r="SCH33" s="707"/>
      <c r="SCI33" s="707"/>
      <c r="SCJ33" s="707"/>
      <c r="SCK33" s="707"/>
      <c r="SCL33" s="707"/>
      <c r="SCM33" s="707"/>
      <c r="SCN33" s="707"/>
      <c r="SCO33" s="707"/>
      <c r="SCP33" s="707"/>
      <c r="SCQ33" s="707"/>
      <c r="SCR33" s="707"/>
      <c r="SCS33" s="707"/>
      <c r="SCT33" s="707"/>
      <c r="SCU33" s="707"/>
      <c r="SCV33" s="707"/>
      <c r="SCW33" s="707"/>
      <c r="SCX33" s="707"/>
      <c r="SCY33" s="707"/>
      <c r="SCZ33" s="707"/>
      <c r="SDA33" s="707"/>
      <c r="SDB33" s="707"/>
      <c r="SDC33" s="707"/>
      <c r="SDD33" s="707"/>
      <c r="SDE33" s="707"/>
      <c r="SDF33" s="707"/>
      <c r="SDG33" s="707"/>
      <c r="SDH33" s="707"/>
      <c r="SDI33" s="707"/>
      <c r="SDJ33" s="707"/>
      <c r="SDK33" s="707"/>
      <c r="SDL33" s="707"/>
      <c r="SDM33" s="707"/>
      <c r="SDN33" s="707"/>
      <c r="SDO33" s="707"/>
      <c r="SDP33" s="707"/>
      <c r="SDQ33" s="707"/>
      <c r="SDR33" s="707"/>
      <c r="SDS33" s="707"/>
      <c r="SDT33" s="707"/>
      <c r="SDU33" s="707"/>
      <c r="SDV33" s="707"/>
      <c r="SDW33" s="707"/>
      <c r="SDX33" s="707"/>
      <c r="SDY33" s="707"/>
      <c r="SDZ33" s="707"/>
      <c r="SEA33" s="707"/>
      <c r="SEB33" s="707"/>
      <c r="SEC33" s="707"/>
      <c r="SED33" s="707"/>
      <c r="SEE33" s="707"/>
      <c r="SEF33" s="707"/>
      <c r="SEG33" s="707"/>
      <c r="SEH33" s="707"/>
      <c r="SEI33" s="707"/>
      <c r="SEJ33" s="707"/>
      <c r="SEK33" s="707"/>
      <c r="SEL33" s="707"/>
      <c r="SEM33" s="707"/>
      <c r="SEN33" s="707"/>
      <c r="SEO33" s="707"/>
      <c r="SEP33" s="707"/>
      <c r="SEQ33" s="707"/>
      <c r="SER33" s="707"/>
      <c r="SES33" s="707"/>
      <c r="SET33" s="707"/>
      <c r="SEU33" s="707"/>
      <c r="SEV33" s="707"/>
      <c r="SEW33" s="707"/>
      <c r="SEX33" s="707"/>
      <c r="SEY33" s="707"/>
      <c r="SEZ33" s="707"/>
      <c r="SFA33" s="707"/>
      <c r="SFB33" s="707"/>
      <c r="SFC33" s="707"/>
      <c r="SFD33" s="707"/>
      <c r="SFE33" s="707"/>
      <c r="SFF33" s="707"/>
      <c r="SFG33" s="707"/>
      <c r="SFH33" s="707"/>
      <c r="SFI33" s="707"/>
      <c r="SFJ33" s="707"/>
      <c r="SFK33" s="707"/>
      <c r="SFL33" s="707"/>
      <c r="SFM33" s="707"/>
      <c r="SFN33" s="707"/>
      <c r="SFO33" s="707"/>
      <c r="SFP33" s="707"/>
      <c r="SFQ33" s="707"/>
      <c r="SFR33" s="707"/>
      <c r="SFS33" s="707"/>
      <c r="SFT33" s="707"/>
      <c r="SFU33" s="707"/>
      <c r="SFV33" s="707"/>
      <c r="SFW33" s="707"/>
      <c r="SFX33" s="707"/>
      <c r="SFY33" s="707"/>
      <c r="SFZ33" s="707"/>
      <c r="SGA33" s="707"/>
      <c r="SGB33" s="707"/>
      <c r="SGC33" s="707"/>
      <c r="SGD33" s="707"/>
      <c r="SGE33" s="707"/>
      <c r="SGF33" s="707"/>
      <c r="SGG33" s="707"/>
      <c r="SGH33" s="707"/>
      <c r="SGI33" s="707"/>
      <c r="SGJ33" s="707"/>
      <c r="SGK33" s="707"/>
      <c r="SGL33" s="707"/>
      <c r="SGM33" s="707"/>
      <c r="SGN33" s="707"/>
      <c r="SGO33" s="707"/>
      <c r="SGP33" s="707"/>
      <c r="SGQ33" s="707"/>
      <c r="SGR33" s="707"/>
      <c r="SGS33" s="707"/>
      <c r="SGT33" s="707"/>
      <c r="SGU33" s="707"/>
      <c r="SGV33" s="707"/>
      <c r="SGW33" s="707"/>
      <c r="SGX33" s="707"/>
      <c r="SGY33" s="707"/>
      <c r="SGZ33" s="707"/>
      <c r="SHA33" s="707"/>
      <c r="SHB33" s="707"/>
      <c r="SHC33" s="707"/>
      <c r="SHD33" s="707"/>
      <c r="SHE33" s="707"/>
      <c r="SHF33" s="707"/>
      <c r="SHG33" s="707"/>
      <c r="SHH33" s="707"/>
      <c r="SHI33" s="707"/>
      <c r="SHJ33" s="707"/>
      <c r="SHK33" s="707"/>
      <c r="SHL33" s="707"/>
      <c r="SHM33" s="707"/>
      <c r="SHN33" s="707"/>
      <c r="SHO33" s="707"/>
      <c r="SHP33" s="707"/>
      <c r="SHQ33" s="707"/>
      <c r="SHR33" s="707"/>
      <c r="SHS33" s="707"/>
      <c r="SHT33" s="707"/>
      <c r="SHU33" s="707"/>
      <c r="SHV33" s="707"/>
      <c r="SHW33" s="707"/>
      <c r="SHX33" s="707"/>
      <c r="SHY33" s="707"/>
      <c r="SHZ33" s="707"/>
      <c r="SIA33" s="707"/>
      <c r="SIB33" s="707"/>
      <c r="SIC33" s="707"/>
      <c r="SID33" s="707"/>
      <c r="SIE33" s="707"/>
      <c r="SIF33" s="707"/>
      <c r="SIG33" s="707"/>
      <c r="SIH33" s="707"/>
      <c r="SII33" s="707"/>
      <c r="SIJ33" s="707"/>
      <c r="SIK33" s="707"/>
      <c r="SIL33" s="707"/>
      <c r="SIM33" s="707"/>
      <c r="SIN33" s="707"/>
      <c r="SIO33" s="707"/>
      <c r="SIP33" s="707"/>
      <c r="SIQ33" s="707"/>
      <c r="SIR33" s="707"/>
      <c r="SIS33" s="707"/>
      <c r="SIT33" s="707"/>
      <c r="SIU33" s="707"/>
      <c r="SIV33" s="707"/>
      <c r="SIW33" s="707"/>
      <c r="SIX33" s="707"/>
      <c r="SIY33" s="707"/>
      <c r="SIZ33" s="707"/>
      <c r="SJA33" s="707"/>
      <c r="SJB33" s="707"/>
      <c r="SJC33" s="707"/>
      <c r="SJD33" s="707"/>
      <c r="SJE33" s="707"/>
      <c r="SJF33" s="707"/>
      <c r="SJG33" s="707"/>
      <c r="SJH33" s="707"/>
      <c r="SJI33" s="707"/>
      <c r="SJJ33" s="707"/>
      <c r="SJK33" s="707"/>
      <c r="SJL33" s="707"/>
      <c r="SJM33" s="707"/>
      <c r="SJN33" s="707"/>
      <c r="SJO33" s="707"/>
      <c r="SJP33" s="707"/>
      <c r="SJQ33" s="707"/>
      <c r="SJR33" s="707"/>
      <c r="SJS33" s="707"/>
      <c r="SJT33" s="707"/>
      <c r="SJU33" s="707"/>
      <c r="SJV33" s="707"/>
      <c r="SJW33" s="707"/>
      <c r="SJX33" s="707"/>
      <c r="SJY33" s="707"/>
      <c r="SJZ33" s="707"/>
      <c r="SKA33" s="707"/>
      <c r="SKB33" s="707"/>
      <c r="SKC33" s="707"/>
      <c r="SKD33" s="707"/>
      <c r="SKE33" s="707"/>
      <c r="SKF33" s="707"/>
      <c r="SKG33" s="707"/>
      <c r="SKH33" s="707"/>
      <c r="SKI33" s="707"/>
      <c r="SKJ33" s="707"/>
      <c r="SKK33" s="707"/>
      <c r="SKL33" s="707"/>
      <c r="SKM33" s="707"/>
      <c r="SKN33" s="707"/>
      <c r="SKO33" s="707"/>
      <c r="SKP33" s="707"/>
      <c r="SKQ33" s="707"/>
      <c r="SKR33" s="707"/>
      <c r="SKS33" s="707"/>
      <c r="SKT33" s="707"/>
      <c r="SKU33" s="707"/>
      <c r="SKV33" s="707"/>
      <c r="SKW33" s="707"/>
      <c r="SKX33" s="707"/>
      <c r="SKY33" s="707"/>
      <c r="SKZ33" s="707"/>
      <c r="SLA33" s="707"/>
      <c r="SLB33" s="707"/>
      <c r="SLC33" s="707"/>
      <c r="SLD33" s="707"/>
      <c r="SLE33" s="707"/>
      <c r="SLF33" s="707"/>
      <c r="SLG33" s="707"/>
      <c r="SLH33" s="707"/>
      <c r="SLI33" s="707"/>
      <c r="SLJ33" s="707"/>
      <c r="SLK33" s="707"/>
      <c r="SLL33" s="707"/>
      <c r="SLM33" s="707"/>
      <c r="SLN33" s="707"/>
      <c r="SLO33" s="707"/>
      <c r="SLP33" s="707"/>
      <c r="SLQ33" s="707"/>
      <c r="SLR33" s="707"/>
      <c r="SLS33" s="707"/>
      <c r="SLT33" s="707"/>
      <c r="SLU33" s="707"/>
      <c r="SLV33" s="707"/>
      <c r="SLW33" s="707"/>
      <c r="SLX33" s="707"/>
      <c r="SLY33" s="707"/>
      <c r="SLZ33" s="707"/>
      <c r="SMA33" s="707"/>
      <c r="SMB33" s="707"/>
      <c r="SMC33" s="707"/>
      <c r="SMD33" s="707"/>
      <c r="SME33" s="707"/>
      <c r="SMF33" s="707"/>
      <c r="SMG33" s="707"/>
      <c r="SMH33" s="707"/>
      <c r="SMI33" s="707"/>
      <c r="SMJ33" s="707"/>
      <c r="SMK33" s="707"/>
      <c r="SML33" s="707"/>
      <c r="SMM33" s="707"/>
      <c r="SMN33" s="707"/>
      <c r="SMO33" s="707"/>
      <c r="SMP33" s="707"/>
      <c r="SMQ33" s="707"/>
      <c r="SMR33" s="707"/>
      <c r="SMS33" s="707"/>
      <c r="SMT33" s="707"/>
      <c r="SMU33" s="707"/>
      <c r="SMV33" s="707"/>
      <c r="SMW33" s="707"/>
      <c r="SMX33" s="707"/>
      <c r="SMY33" s="707"/>
      <c r="SMZ33" s="707"/>
      <c r="SNA33" s="707"/>
      <c r="SNB33" s="707"/>
      <c r="SNC33" s="707"/>
      <c r="SND33" s="707"/>
      <c r="SNE33" s="707"/>
      <c r="SNF33" s="707"/>
      <c r="SNG33" s="707"/>
      <c r="SNH33" s="707"/>
      <c r="SNI33" s="707"/>
      <c r="SNJ33" s="707"/>
      <c r="SNK33" s="707"/>
      <c r="SNL33" s="707"/>
      <c r="SNM33" s="707"/>
      <c r="SNN33" s="707"/>
      <c r="SNO33" s="707"/>
      <c r="SNP33" s="707"/>
      <c r="SNQ33" s="707"/>
      <c r="SNR33" s="707"/>
      <c r="SNS33" s="707"/>
      <c r="SNT33" s="707"/>
      <c r="SNU33" s="707"/>
      <c r="SNV33" s="707"/>
      <c r="SNW33" s="707"/>
      <c r="SNX33" s="707"/>
      <c r="SNY33" s="707"/>
      <c r="SNZ33" s="707"/>
      <c r="SOA33" s="707"/>
      <c r="SOB33" s="707"/>
      <c r="SOC33" s="707"/>
      <c r="SOD33" s="707"/>
      <c r="SOE33" s="707"/>
      <c r="SOF33" s="707"/>
      <c r="SOG33" s="707"/>
      <c r="SOH33" s="707"/>
      <c r="SOI33" s="707"/>
      <c r="SOJ33" s="707"/>
      <c r="SOK33" s="707"/>
      <c r="SOL33" s="707"/>
      <c r="SOM33" s="707"/>
      <c r="SON33" s="707"/>
      <c r="SOO33" s="707"/>
      <c r="SOP33" s="707"/>
      <c r="SOQ33" s="707"/>
      <c r="SOR33" s="707"/>
      <c r="SOS33" s="707"/>
      <c r="SOT33" s="707"/>
      <c r="SOU33" s="707"/>
      <c r="SOV33" s="707"/>
      <c r="SOW33" s="707"/>
      <c r="SOX33" s="707"/>
      <c r="SOY33" s="707"/>
      <c r="SOZ33" s="707"/>
      <c r="SPA33" s="707"/>
      <c r="SPB33" s="707"/>
      <c r="SPC33" s="707"/>
      <c r="SPD33" s="707"/>
      <c r="SPE33" s="707"/>
      <c r="SPF33" s="707"/>
      <c r="SPG33" s="707"/>
      <c r="SPH33" s="707"/>
      <c r="SPI33" s="707"/>
      <c r="SPJ33" s="707"/>
      <c r="SPK33" s="707"/>
      <c r="SPL33" s="707"/>
      <c r="SPM33" s="707"/>
      <c r="SPN33" s="707"/>
      <c r="SPO33" s="707"/>
      <c r="SPP33" s="707"/>
      <c r="SPQ33" s="707"/>
      <c r="SPR33" s="707"/>
      <c r="SPS33" s="707"/>
      <c r="SPT33" s="707"/>
      <c r="SPU33" s="707"/>
      <c r="SPV33" s="707"/>
      <c r="SPW33" s="707"/>
      <c r="SPX33" s="707"/>
      <c r="SPY33" s="707"/>
      <c r="SPZ33" s="707"/>
      <c r="SQA33" s="707"/>
      <c r="SQB33" s="707"/>
      <c r="SQC33" s="707"/>
      <c r="SQD33" s="707"/>
      <c r="SQE33" s="707"/>
      <c r="SQF33" s="707"/>
      <c r="SQG33" s="707"/>
      <c r="SQH33" s="707"/>
      <c r="SQI33" s="707"/>
      <c r="SQJ33" s="707"/>
      <c r="SQK33" s="707"/>
      <c r="SQL33" s="707"/>
      <c r="SQM33" s="707"/>
      <c r="SQN33" s="707"/>
      <c r="SQO33" s="707"/>
      <c r="SQP33" s="707"/>
      <c r="SQQ33" s="707"/>
      <c r="SQR33" s="707"/>
      <c r="SQS33" s="707"/>
      <c r="SQT33" s="707"/>
      <c r="SQU33" s="707"/>
      <c r="SQV33" s="707"/>
      <c r="SQW33" s="707"/>
      <c r="SQX33" s="707"/>
      <c r="SQY33" s="707"/>
      <c r="SQZ33" s="707"/>
      <c r="SRA33" s="707"/>
      <c r="SRB33" s="707"/>
      <c r="SRC33" s="707"/>
      <c r="SRD33" s="707"/>
      <c r="SRE33" s="707"/>
      <c r="SRF33" s="707"/>
      <c r="SRG33" s="707"/>
      <c r="SRH33" s="707"/>
      <c r="SRI33" s="707"/>
      <c r="SRJ33" s="707"/>
      <c r="SRK33" s="707"/>
      <c r="SRL33" s="707"/>
      <c r="SRM33" s="707"/>
      <c r="SRN33" s="707"/>
      <c r="SRO33" s="707"/>
      <c r="SRP33" s="707"/>
      <c r="SRQ33" s="707"/>
      <c r="SRR33" s="707"/>
      <c r="SRS33" s="707"/>
      <c r="SRT33" s="707"/>
      <c r="SRU33" s="707"/>
      <c r="SRV33" s="707"/>
      <c r="SRW33" s="707"/>
      <c r="SRX33" s="707"/>
      <c r="SRY33" s="707"/>
      <c r="SRZ33" s="707"/>
      <c r="SSA33" s="707"/>
      <c r="SSB33" s="707"/>
      <c r="SSC33" s="707"/>
      <c r="SSD33" s="707"/>
      <c r="SSE33" s="707"/>
      <c r="SSF33" s="707"/>
      <c r="SSG33" s="707"/>
      <c r="SSH33" s="707"/>
      <c r="SSI33" s="707"/>
      <c r="SSJ33" s="707"/>
      <c r="SSK33" s="707"/>
      <c r="SSL33" s="707"/>
      <c r="SSM33" s="707"/>
      <c r="SSN33" s="707"/>
      <c r="SSO33" s="707"/>
      <c r="SSP33" s="707"/>
      <c r="SSQ33" s="707"/>
      <c r="SSR33" s="707"/>
      <c r="SSS33" s="707"/>
      <c r="SST33" s="707"/>
      <c r="SSU33" s="707"/>
      <c r="SSV33" s="707"/>
      <c r="SSW33" s="707"/>
      <c r="SSX33" s="707"/>
      <c r="SSY33" s="707"/>
      <c r="SSZ33" s="707"/>
      <c r="STA33" s="707"/>
      <c r="STB33" s="707"/>
      <c r="STC33" s="707"/>
      <c r="STD33" s="707"/>
      <c r="STE33" s="707"/>
      <c r="STF33" s="707"/>
      <c r="STG33" s="707"/>
      <c r="STH33" s="707"/>
      <c r="STI33" s="707"/>
      <c r="STJ33" s="707"/>
      <c r="STK33" s="707"/>
      <c r="STL33" s="707"/>
      <c r="STM33" s="707"/>
      <c r="STN33" s="707"/>
      <c r="STO33" s="707"/>
      <c r="STP33" s="707"/>
      <c r="STQ33" s="707"/>
      <c r="STR33" s="707"/>
      <c r="STS33" s="707"/>
      <c r="STT33" s="707"/>
      <c r="STU33" s="707"/>
      <c r="STV33" s="707"/>
      <c r="STW33" s="707"/>
      <c r="STX33" s="707"/>
      <c r="STY33" s="707"/>
      <c r="STZ33" s="707"/>
      <c r="SUA33" s="707"/>
      <c r="SUB33" s="707"/>
      <c r="SUC33" s="707"/>
      <c r="SUD33" s="707"/>
      <c r="SUE33" s="707"/>
      <c r="SUF33" s="707"/>
      <c r="SUG33" s="707"/>
      <c r="SUH33" s="707"/>
      <c r="SUI33" s="707"/>
      <c r="SUJ33" s="707"/>
      <c r="SUK33" s="707"/>
      <c r="SUL33" s="707"/>
      <c r="SUM33" s="707"/>
      <c r="SUN33" s="707"/>
      <c r="SUO33" s="707"/>
      <c r="SUP33" s="707"/>
      <c r="SUQ33" s="707"/>
      <c r="SUR33" s="707"/>
      <c r="SUS33" s="707"/>
      <c r="SUT33" s="707"/>
      <c r="SUU33" s="707"/>
      <c r="SUV33" s="707"/>
      <c r="SUW33" s="707"/>
      <c r="SUX33" s="707"/>
      <c r="SUY33" s="707"/>
      <c r="SUZ33" s="707"/>
      <c r="SVA33" s="707"/>
      <c r="SVB33" s="707"/>
      <c r="SVC33" s="707"/>
      <c r="SVD33" s="707"/>
      <c r="SVE33" s="707"/>
      <c r="SVF33" s="707"/>
      <c r="SVG33" s="707"/>
      <c r="SVH33" s="707"/>
      <c r="SVI33" s="707"/>
      <c r="SVJ33" s="707"/>
      <c r="SVK33" s="707"/>
      <c r="SVL33" s="707"/>
      <c r="SVM33" s="707"/>
      <c r="SVN33" s="707"/>
      <c r="SVO33" s="707"/>
      <c r="SVP33" s="707"/>
      <c r="SVQ33" s="707"/>
      <c r="SVR33" s="707"/>
      <c r="SVS33" s="707"/>
      <c r="SVT33" s="707"/>
      <c r="SVU33" s="707"/>
      <c r="SVV33" s="707"/>
      <c r="SVW33" s="707"/>
      <c r="SVX33" s="707"/>
      <c r="SVY33" s="707"/>
      <c r="SVZ33" s="707"/>
      <c r="SWA33" s="707"/>
      <c r="SWB33" s="707"/>
      <c r="SWC33" s="707"/>
      <c r="SWD33" s="707"/>
      <c r="SWE33" s="707"/>
      <c r="SWF33" s="707"/>
      <c r="SWG33" s="707"/>
      <c r="SWH33" s="707"/>
      <c r="SWI33" s="707"/>
      <c r="SWJ33" s="707"/>
      <c r="SWK33" s="707"/>
      <c r="SWL33" s="707"/>
      <c r="SWM33" s="707"/>
      <c r="SWN33" s="707"/>
      <c r="SWO33" s="707"/>
      <c r="SWP33" s="707"/>
      <c r="SWQ33" s="707"/>
      <c r="SWR33" s="707"/>
      <c r="SWS33" s="707"/>
      <c r="SWT33" s="707"/>
      <c r="SWU33" s="707"/>
      <c r="SWV33" s="707"/>
      <c r="SWW33" s="707"/>
      <c r="SWX33" s="707"/>
      <c r="SWY33" s="707"/>
      <c r="SWZ33" s="707"/>
      <c r="SXA33" s="707"/>
      <c r="SXB33" s="707"/>
      <c r="SXC33" s="707"/>
      <c r="SXD33" s="707"/>
      <c r="SXE33" s="707"/>
      <c r="SXF33" s="707"/>
      <c r="SXG33" s="707"/>
      <c r="SXH33" s="707"/>
      <c r="SXI33" s="707"/>
      <c r="SXJ33" s="707"/>
      <c r="SXK33" s="707"/>
      <c r="SXL33" s="707"/>
      <c r="SXM33" s="707"/>
      <c r="SXN33" s="707"/>
      <c r="SXO33" s="707"/>
      <c r="SXP33" s="707"/>
      <c r="SXQ33" s="707"/>
      <c r="SXR33" s="707"/>
      <c r="SXS33" s="707"/>
      <c r="SXT33" s="707"/>
      <c r="SXU33" s="707"/>
      <c r="SXV33" s="707"/>
      <c r="SXW33" s="707"/>
      <c r="SXX33" s="707"/>
      <c r="SXY33" s="707"/>
      <c r="SXZ33" s="707"/>
      <c r="SYA33" s="707"/>
      <c r="SYB33" s="707"/>
      <c r="SYC33" s="707"/>
      <c r="SYD33" s="707"/>
      <c r="SYE33" s="707"/>
      <c r="SYF33" s="707"/>
      <c r="SYG33" s="707"/>
      <c r="SYH33" s="707"/>
      <c r="SYI33" s="707"/>
      <c r="SYJ33" s="707"/>
      <c r="SYK33" s="707"/>
      <c r="SYL33" s="707"/>
      <c r="SYM33" s="707"/>
      <c r="SYN33" s="707"/>
      <c r="SYO33" s="707"/>
      <c r="SYP33" s="707"/>
      <c r="SYQ33" s="707"/>
      <c r="SYR33" s="707"/>
      <c r="SYS33" s="707"/>
      <c r="SYT33" s="707"/>
      <c r="SYU33" s="707"/>
      <c r="SYV33" s="707"/>
      <c r="SYW33" s="707"/>
      <c r="SYX33" s="707"/>
      <c r="SYY33" s="707"/>
      <c r="SYZ33" s="707"/>
      <c r="SZA33" s="707"/>
      <c r="SZB33" s="707"/>
      <c r="SZC33" s="707"/>
      <c r="SZD33" s="707"/>
      <c r="SZE33" s="707"/>
      <c r="SZF33" s="707"/>
      <c r="SZG33" s="707"/>
      <c r="SZH33" s="707"/>
      <c r="SZI33" s="707"/>
      <c r="SZJ33" s="707"/>
      <c r="SZK33" s="707"/>
      <c r="SZL33" s="707"/>
      <c r="SZM33" s="707"/>
      <c r="SZN33" s="707"/>
      <c r="SZO33" s="707"/>
      <c r="SZP33" s="707"/>
      <c r="SZQ33" s="707"/>
      <c r="SZR33" s="707"/>
      <c r="SZS33" s="707"/>
      <c r="SZT33" s="707"/>
      <c r="SZU33" s="707"/>
      <c r="SZV33" s="707"/>
      <c r="SZW33" s="707"/>
      <c r="SZX33" s="707"/>
      <c r="SZY33" s="707"/>
      <c r="SZZ33" s="707"/>
      <c r="TAA33" s="707"/>
      <c r="TAB33" s="707"/>
      <c r="TAC33" s="707"/>
      <c r="TAD33" s="707"/>
      <c r="TAE33" s="707"/>
      <c r="TAF33" s="707"/>
      <c r="TAG33" s="707"/>
      <c r="TAH33" s="707"/>
      <c r="TAI33" s="707"/>
      <c r="TAJ33" s="707"/>
      <c r="TAK33" s="707"/>
      <c r="TAL33" s="707"/>
      <c r="TAM33" s="707"/>
      <c r="TAN33" s="707"/>
      <c r="TAO33" s="707"/>
      <c r="TAP33" s="707"/>
      <c r="TAQ33" s="707"/>
      <c r="TAR33" s="707"/>
      <c r="TAS33" s="707"/>
      <c r="TAT33" s="707"/>
      <c r="TAU33" s="707"/>
      <c r="TAV33" s="707"/>
      <c r="TAW33" s="707"/>
      <c r="TAX33" s="707"/>
      <c r="TAY33" s="707"/>
      <c r="TAZ33" s="707"/>
      <c r="TBA33" s="707"/>
      <c r="TBB33" s="707"/>
      <c r="TBC33" s="707"/>
      <c r="TBD33" s="707"/>
      <c r="TBE33" s="707"/>
      <c r="TBF33" s="707"/>
      <c r="TBG33" s="707"/>
      <c r="TBH33" s="707"/>
      <c r="TBI33" s="707"/>
      <c r="TBJ33" s="707"/>
      <c r="TBK33" s="707"/>
      <c r="TBL33" s="707"/>
      <c r="TBM33" s="707"/>
      <c r="TBN33" s="707"/>
      <c r="TBO33" s="707"/>
      <c r="TBP33" s="707"/>
      <c r="TBQ33" s="707"/>
      <c r="TBR33" s="707"/>
      <c r="TBS33" s="707"/>
      <c r="TBT33" s="707"/>
      <c r="TBU33" s="707"/>
      <c r="TBV33" s="707"/>
      <c r="TBW33" s="707"/>
      <c r="TBX33" s="707"/>
      <c r="TBY33" s="707"/>
      <c r="TBZ33" s="707"/>
      <c r="TCA33" s="707"/>
      <c r="TCB33" s="707"/>
      <c r="TCC33" s="707"/>
      <c r="TCD33" s="707"/>
      <c r="TCE33" s="707"/>
      <c r="TCF33" s="707"/>
      <c r="TCG33" s="707"/>
      <c r="TCH33" s="707"/>
      <c r="TCI33" s="707"/>
      <c r="TCJ33" s="707"/>
      <c r="TCK33" s="707"/>
      <c r="TCL33" s="707"/>
      <c r="TCM33" s="707"/>
      <c r="TCN33" s="707"/>
      <c r="TCO33" s="707"/>
      <c r="TCP33" s="707"/>
      <c r="TCQ33" s="707"/>
      <c r="TCR33" s="707"/>
      <c r="TCS33" s="707"/>
      <c r="TCT33" s="707"/>
      <c r="TCU33" s="707"/>
      <c r="TCV33" s="707"/>
      <c r="TCW33" s="707"/>
      <c r="TCX33" s="707"/>
      <c r="TCY33" s="707"/>
      <c r="TCZ33" s="707"/>
      <c r="TDA33" s="707"/>
      <c r="TDB33" s="707"/>
      <c r="TDC33" s="707"/>
      <c r="TDD33" s="707"/>
      <c r="TDE33" s="707"/>
      <c r="TDF33" s="707"/>
      <c r="TDG33" s="707"/>
      <c r="TDH33" s="707"/>
      <c r="TDI33" s="707"/>
      <c r="TDJ33" s="707"/>
      <c r="TDK33" s="707"/>
      <c r="TDL33" s="707"/>
      <c r="TDM33" s="707"/>
      <c r="TDN33" s="707"/>
      <c r="TDO33" s="707"/>
      <c r="TDP33" s="707"/>
      <c r="TDQ33" s="707"/>
      <c r="TDR33" s="707"/>
      <c r="TDS33" s="707"/>
      <c r="TDT33" s="707"/>
      <c r="TDU33" s="707"/>
      <c r="TDV33" s="707"/>
      <c r="TDW33" s="707"/>
      <c r="TDX33" s="707"/>
      <c r="TDY33" s="707"/>
      <c r="TDZ33" s="707"/>
      <c r="TEA33" s="707"/>
      <c r="TEB33" s="707"/>
      <c r="TEC33" s="707"/>
      <c r="TED33" s="707"/>
      <c r="TEE33" s="707"/>
      <c r="TEF33" s="707"/>
      <c r="TEG33" s="707"/>
      <c r="TEH33" s="707"/>
      <c r="TEI33" s="707"/>
      <c r="TEJ33" s="707"/>
      <c r="TEK33" s="707"/>
      <c r="TEL33" s="707"/>
      <c r="TEM33" s="707"/>
      <c r="TEN33" s="707"/>
      <c r="TEO33" s="707"/>
      <c r="TEP33" s="707"/>
      <c r="TEQ33" s="707"/>
      <c r="TER33" s="707"/>
      <c r="TES33" s="707"/>
      <c r="TET33" s="707"/>
      <c r="TEU33" s="707"/>
      <c r="TEV33" s="707"/>
      <c r="TEW33" s="707"/>
      <c r="TEX33" s="707"/>
      <c r="TEY33" s="707"/>
      <c r="TEZ33" s="707"/>
      <c r="TFA33" s="707"/>
      <c r="TFB33" s="707"/>
      <c r="TFC33" s="707"/>
      <c r="TFD33" s="707"/>
      <c r="TFE33" s="707"/>
      <c r="TFF33" s="707"/>
      <c r="TFG33" s="707"/>
      <c r="TFH33" s="707"/>
      <c r="TFI33" s="707"/>
      <c r="TFJ33" s="707"/>
      <c r="TFK33" s="707"/>
      <c r="TFL33" s="707"/>
      <c r="TFM33" s="707"/>
      <c r="TFN33" s="707"/>
      <c r="TFO33" s="707"/>
      <c r="TFP33" s="707"/>
      <c r="TFQ33" s="707"/>
      <c r="TFR33" s="707"/>
      <c r="TFS33" s="707"/>
      <c r="TFT33" s="707"/>
      <c r="TFU33" s="707"/>
      <c r="TFV33" s="707"/>
      <c r="TFW33" s="707"/>
      <c r="TFX33" s="707"/>
      <c r="TFY33" s="707"/>
      <c r="TFZ33" s="707"/>
      <c r="TGA33" s="707"/>
      <c r="TGB33" s="707"/>
      <c r="TGC33" s="707"/>
      <c r="TGD33" s="707"/>
      <c r="TGE33" s="707"/>
      <c r="TGF33" s="707"/>
      <c r="TGG33" s="707"/>
      <c r="TGH33" s="707"/>
      <c r="TGI33" s="707"/>
      <c r="TGJ33" s="707"/>
      <c r="TGK33" s="707"/>
      <c r="TGL33" s="707"/>
      <c r="TGM33" s="707"/>
      <c r="TGN33" s="707"/>
      <c r="TGO33" s="707"/>
      <c r="TGP33" s="707"/>
      <c r="TGQ33" s="707"/>
      <c r="TGR33" s="707"/>
      <c r="TGS33" s="707"/>
      <c r="TGT33" s="707"/>
      <c r="TGU33" s="707"/>
      <c r="TGV33" s="707"/>
      <c r="TGW33" s="707"/>
      <c r="TGX33" s="707"/>
      <c r="TGY33" s="707"/>
      <c r="TGZ33" s="707"/>
      <c r="THA33" s="707"/>
      <c r="THB33" s="707"/>
      <c r="THC33" s="707"/>
      <c r="THD33" s="707"/>
      <c r="THE33" s="707"/>
      <c r="THF33" s="707"/>
      <c r="THG33" s="707"/>
      <c r="THH33" s="707"/>
      <c r="THI33" s="707"/>
      <c r="THJ33" s="707"/>
      <c r="THK33" s="707"/>
      <c r="THL33" s="707"/>
      <c r="THM33" s="707"/>
      <c r="THN33" s="707"/>
      <c r="THO33" s="707"/>
      <c r="THP33" s="707"/>
      <c r="THQ33" s="707"/>
      <c r="THR33" s="707"/>
      <c r="THS33" s="707"/>
      <c r="THT33" s="707"/>
      <c r="THU33" s="707"/>
      <c r="THV33" s="707"/>
      <c r="THW33" s="707"/>
      <c r="THX33" s="707"/>
      <c r="THY33" s="707"/>
      <c r="THZ33" s="707"/>
      <c r="TIA33" s="707"/>
      <c r="TIB33" s="707"/>
      <c r="TIC33" s="707"/>
      <c r="TID33" s="707"/>
      <c r="TIE33" s="707"/>
      <c r="TIF33" s="707"/>
      <c r="TIG33" s="707"/>
      <c r="TIH33" s="707"/>
      <c r="TII33" s="707"/>
      <c r="TIJ33" s="707"/>
      <c r="TIK33" s="707"/>
      <c r="TIL33" s="707"/>
      <c r="TIM33" s="707"/>
      <c r="TIN33" s="707"/>
      <c r="TIO33" s="707"/>
      <c r="TIP33" s="707"/>
      <c r="TIQ33" s="707"/>
      <c r="TIR33" s="707"/>
      <c r="TIS33" s="707"/>
      <c r="TIT33" s="707"/>
      <c r="TIU33" s="707"/>
      <c r="TIV33" s="707"/>
      <c r="TIW33" s="707"/>
      <c r="TIX33" s="707"/>
      <c r="TIY33" s="707"/>
      <c r="TIZ33" s="707"/>
      <c r="TJA33" s="707"/>
      <c r="TJB33" s="707"/>
      <c r="TJC33" s="707"/>
      <c r="TJD33" s="707"/>
      <c r="TJE33" s="707"/>
      <c r="TJF33" s="707"/>
      <c r="TJG33" s="707"/>
      <c r="TJH33" s="707"/>
      <c r="TJI33" s="707"/>
      <c r="TJJ33" s="707"/>
      <c r="TJK33" s="707"/>
      <c r="TJL33" s="707"/>
      <c r="TJM33" s="707"/>
      <c r="TJN33" s="707"/>
      <c r="TJO33" s="707"/>
      <c r="TJP33" s="707"/>
      <c r="TJQ33" s="707"/>
      <c r="TJR33" s="707"/>
      <c r="TJS33" s="707"/>
      <c r="TJT33" s="707"/>
      <c r="TJU33" s="707"/>
      <c r="TJV33" s="707"/>
      <c r="TJW33" s="707"/>
      <c r="TJX33" s="707"/>
      <c r="TJY33" s="707"/>
      <c r="TJZ33" s="707"/>
      <c r="TKA33" s="707"/>
      <c r="TKB33" s="707"/>
      <c r="TKC33" s="707"/>
      <c r="TKD33" s="707"/>
      <c r="TKE33" s="707"/>
      <c r="TKF33" s="707"/>
      <c r="TKG33" s="707"/>
      <c r="TKH33" s="707"/>
      <c r="TKI33" s="707"/>
      <c r="TKJ33" s="707"/>
      <c r="TKK33" s="707"/>
      <c r="TKL33" s="707"/>
      <c r="TKM33" s="707"/>
      <c r="TKN33" s="707"/>
      <c r="TKO33" s="707"/>
      <c r="TKP33" s="707"/>
      <c r="TKQ33" s="707"/>
      <c r="TKR33" s="707"/>
      <c r="TKS33" s="707"/>
      <c r="TKT33" s="707"/>
      <c r="TKU33" s="707"/>
      <c r="TKV33" s="707"/>
      <c r="TKW33" s="707"/>
      <c r="TKX33" s="707"/>
      <c r="TKY33" s="707"/>
      <c r="TKZ33" s="707"/>
      <c r="TLA33" s="707"/>
      <c r="TLB33" s="707"/>
      <c r="TLC33" s="707"/>
      <c r="TLD33" s="707"/>
      <c r="TLE33" s="707"/>
      <c r="TLF33" s="707"/>
      <c r="TLG33" s="707"/>
      <c r="TLH33" s="707"/>
      <c r="TLI33" s="707"/>
      <c r="TLJ33" s="707"/>
      <c r="TLK33" s="707"/>
      <c r="TLL33" s="707"/>
      <c r="TLM33" s="707"/>
      <c r="TLN33" s="707"/>
      <c r="TLO33" s="707"/>
      <c r="TLP33" s="707"/>
      <c r="TLQ33" s="707"/>
      <c r="TLR33" s="707"/>
      <c r="TLS33" s="707"/>
      <c r="TLT33" s="707"/>
      <c r="TLU33" s="707"/>
      <c r="TLV33" s="707"/>
      <c r="TLW33" s="707"/>
      <c r="TLX33" s="707"/>
      <c r="TLY33" s="707"/>
      <c r="TLZ33" s="707"/>
      <c r="TMA33" s="707"/>
      <c r="TMB33" s="707"/>
      <c r="TMC33" s="707"/>
      <c r="TMD33" s="707"/>
      <c r="TME33" s="707"/>
      <c r="TMF33" s="707"/>
      <c r="TMG33" s="707"/>
      <c r="TMH33" s="707"/>
      <c r="TMI33" s="707"/>
      <c r="TMJ33" s="707"/>
      <c r="TMK33" s="707"/>
      <c r="TML33" s="707"/>
      <c r="TMM33" s="707"/>
      <c r="TMN33" s="707"/>
      <c r="TMO33" s="707"/>
      <c r="TMP33" s="707"/>
      <c r="TMQ33" s="707"/>
      <c r="TMR33" s="707"/>
      <c r="TMS33" s="707"/>
      <c r="TMT33" s="707"/>
      <c r="TMU33" s="707"/>
      <c r="TMV33" s="707"/>
      <c r="TMW33" s="707"/>
      <c r="TMX33" s="707"/>
      <c r="TMY33" s="707"/>
      <c r="TMZ33" s="707"/>
      <c r="TNA33" s="707"/>
      <c r="TNB33" s="707"/>
      <c r="TNC33" s="707"/>
      <c r="TND33" s="707"/>
      <c r="TNE33" s="707"/>
      <c r="TNF33" s="707"/>
      <c r="TNG33" s="707"/>
      <c r="TNH33" s="707"/>
      <c r="TNI33" s="707"/>
      <c r="TNJ33" s="707"/>
      <c r="TNK33" s="707"/>
      <c r="TNL33" s="707"/>
      <c r="TNM33" s="707"/>
      <c r="TNN33" s="707"/>
      <c r="TNO33" s="707"/>
      <c r="TNP33" s="707"/>
      <c r="TNQ33" s="707"/>
      <c r="TNR33" s="707"/>
      <c r="TNS33" s="707"/>
      <c r="TNT33" s="707"/>
      <c r="TNU33" s="707"/>
      <c r="TNV33" s="707"/>
      <c r="TNW33" s="707"/>
      <c r="TNX33" s="707"/>
      <c r="TNY33" s="707"/>
      <c r="TNZ33" s="707"/>
      <c r="TOA33" s="707"/>
      <c r="TOB33" s="707"/>
      <c r="TOC33" s="707"/>
      <c r="TOD33" s="707"/>
      <c r="TOE33" s="707"/>
      <c r="TOF33" s="707"/>
      <c r="TOG33" s="707"/>
      <c r="TOH33" s="707"/>
      <c r="TOI33" s="707"/>
      <c r="TOJ33" s="707"/>
      <c r="TOK33" s="707"/>
      <c r="TOL33" s="707"/>
      <c r="TOM33" s="707"/>
      <c r="TON33" s="707"/>
      <c r="TOO33" s="707"/>
      <c r="TOP33" s="707"/>
      <c r="TOQ33" s="707"/>
      <c r="TOR33" s="707"/>
      <c r="TOS33" s="707"/>
      <c r="TOT33" s="707"/>
      <c r="TOU33" s="707"/>
      <c r="TOV33" s="707"/>
      <c r="TOW33" s="707"/>
      <c r="TOX33" s="707"/>
      <c r="TOY33" s="707"/>
      <c r="TOZ33" s="707"/>
      <c r="TPA33" s="707"/>
      <c r="TPB33" s="707"/>
      <c r="TPC33" s="707"/>
      <c r="TPD33" s="707"/>
      <c r="TPE33" s="707"/>
      <c r="TPF33" s="707"/>
      <c r="TPG33" s="707"/>
      <c r="TPH33" s="707"/>
      <c r="TPI33" s="707"/>
      <c r="TPJ33" s="707"/>
      <c r="TPK33" s="707"/>
      <c r="TPL33" s="707"/>
      <c r="TPM33" s="707"/>
      <c r="TPN33" s="707"/>
      <c r="TPO33" s="707"/>
      <c r="TPP33" s="707"/>
      <c r="TPQ33" s="707"/>
      <c r="TPR33" s="707"/>
      <c r="TPS33" s="707"/>
      <c r="TPT33" s="707"/>
      <c r="TPU33" s="707"/>
      <c r="TPV33" s="707"/>
      <c r="TPW33" s="707"/>
      <c r="TPX33" s="707"/>
      <c r="TPY33" s="707"/>
      <c r="TPZ33" s="707"/>
      <c r="TQA33" s="707"/>
      <c r="TQB33" s="707"/>
      <c r="TQC33" s="707"/>
      <c r="TQD33" s="707"/>
      <c r="TQE33" s="707"/>
      <c r="TQF33" s="707"/>
      <c r="TQG33" s="707"/>
      <c r="TQH33" s="707"/>
      <c r="TQI33" s="707"/>
      <c r="TQJ33" s="707"/>
      <c r="TQK33" s="707"/>
      <c r="TQL33" s="707"/>
      <c r="TQM33" s="707"/>
      <c r="TQN33" s="707"/>
      <c r="TQO33" s="707"/>
      <c r="TQP33" s="707"/>
      <c r="TQQ33" s="707"/>
      <c r="TQR33" s="707"/>
      <c r="TQS33" s="707"/>
      <c r="TQT33" s="707"/>
      <c r="TQU33" s="707"/>
      <c r="TQV33" s="707"/>
      <c r="TQW33" s="707"/>
      <c r="TQX33" s="707"/>
      <c r="TQY33" s="707"/>
      <c r="TQZ33" s="707"/>
      <c r="TRA33" s="707"/>
      <c r="TRB33" s="707"/>
      <c r="TRC33" s="707"/>
      <c r="TRD33" s="707"/>
      <c r="TRE33" s="707"/>
      <c r="TRF33" s="707"/>
      <c r="TRG33" s="707"/>
      <c r="TRH33" s="707"/>
      <c r="TRI33" s="707"/>
      <c r="TRJ33" s="707"/>
      <c r="TRK33" s="707"/>
      <c r="TRL33" s="707"/>
      <c r="TRM33" s="707"/>
      <c r="TRN33" s="707"/>
      <c r="TRO33" s="707"/>
      <c r="TRP33" s="707"/>
      <c r="TRQ33" s="707"/>
      <c r="TRR33" s="707"/>
      <c r="TRS33" s="707"/>
      <c r="TRT33" s="707"/>
      <c r="TRU33" s="707"/>
      <c r="TRV33" s="707"/>
      <c r="TRW33" s="707"/>
      <c r="TRX33" s="707"/>
      <c r="TRY33" s="707"/>
      <c r="TRZ33" s="707"/>
      <c r="TSA33" s="707"/>
      <c r="TSB33" s="707"/>
      <c r="TSC33" s="707"/>
      <c r="TSD33" s="707"/>
      <c r="TSE33" s="707"/>
      <c r="TSF33" s="707"/>
      <c r="TSG33" s="707"/>
      <c r="TSH33" s="707"/>
      <c r="TSI33" s="707"/>
      <c r="TSJ33" s="707"/>
      <c r="TSK33" s="707"/>
      <c r="TSL33" s="707"/>
      <c r="TSM33" s="707"/>
      <c r="TSN33" s="707"/>
      <c r="TSO33" s="707"/>
      <c r="TSP33" s="707"/>
      <c r="TSQ33" s="707"/>
      <c r="TSR33" s="707"/>
      <c r="TSS33" s="707"/>
      <c r="TST33" s="707"/>
      <c r="TSU33" s="707"/>
      <c r="TSV33" s="707"/>
      <c r="TSW33" s="707"/>
      <c r="TSX33" s="707"/>
      <c r="TSY33" s="707"/>
      <c r="TSZ33" s="707"/>
      <c r="TTA33" s="707"/>
      <c r="TTB33" s="707"/>
      <c r="TTC33" s="707"/>
      <c r="TTD33" s="707"/>
      <c r="TTE33" s="707"/>
      <c r="TTF33" s="707"/>
      <c r="TTG33" s="707"/>
      <c r="TTH33" s="707"/>
      <c r="TTI33" s="707"/>
      <c r="TTJ33" s="707"/>
      <c r="TTK33" s="707"/>
      <c r="TTL33" s="707"/>
      <c r="TTM33" s="707"/>
      <c r="TTN33" s="707"/>
      <c r="TTO33" s="707"/>
      <c r="TTP33" s="707"/>
      <c r="TTQ33" s="707"/>
      <c r="TTR33" s="707"/>
      <c r="TTS33" s="707"/>
      <c r="TTT33" s="707"/>
      <c r="TTU33" s="707"/>
      <c r="TTV33" s="707"/>
      <c r="TTW33" s="707"/>
      <c r="TTX33" s="707"/>
      <c r="TTY33" s="707"/>
      <c r="TTZ33" s="707"/>
      <c r="TUA33" s="707"/>
      <c r="TUB33" s="707"/>
      <c r="TUC33" s="707"/>
      <c r="TUD33" s="707"/>
      <c r="TUE33" s="707"/>
      <c r="TUF33" s="707"/>
      <c r="TUG33" s="707"/>
      <c r="TUH33" s="707"/>
      <c r="TUI33" s="707"/>
      <c r="TUJ33" s="707"/>
      <c r="TUK33" s="707"/>
      <c r="TUL33" s="707"/>
      <c r="TUM33" s="707"/>
      <c r="TUN33" s="707"/>
      <c r="TUO33" s="707"/>
      <c r="TUP33" s="707"/>
      <c r="TUQ33" s="707"/>
      <c r="TUR33" s="707"/>
      <c r="TUS33" s="707"/>
      <c r="TUT33" s="707"/>
      <c r="TUU33" s="707"/>
      <c r="TUV33" s="707"/>
      <c r="TUW33" s="707"/>
      <c r="TUX33" s="707"/>
      <c r="TUY33" s="707"/>
      <c r="TUZ33" s="707"/>
      <c r="TVA33" s="707"/>
      <c r="TVB33" s="707"/>
      <c r="TVC33" s="707"/>
      <c r="TVD33" s="707"/>
      <c r="TVE33" s="707"/>
      <c r="TVF33" s="707"/>
      <c r="TVG33" s="707"/>
      <c r="TVH33" s="707"/>
      <c r="TVI33" s="707"/>
      <c r="TVJ33" s="707"/>
      <c r="TVK33" s="707"/>
      <c r="TVL33" s="707"/>
      <c r="TVM33" s="707"/>
      <c r="TVN33" s="707"/>
      <c r="TVO33" s="707"/>
      <c r="TVP33" s="707"/>
      <c r="TVQ33" s="707"/>
      <c r="TVR33" s="707"/>
      <c r="TVS33" s="707"/>
      <c r="TVT33" s="707"/>
      <c r="TVU33" s="707"/>
      <c r="TVV33" s="707"/>
      <c r="TVW33" s="707"/>
      <c r="TVX33" s="707"/>
      <c r="TVY33" s="707"/>
      <c r="TVZ33" s="707"/>
      <c r="TWA33" s="707"/>
      <c r="TWB33" s="707"/>
      <c r="TWC33" s="707"/>
      <c r="TWD33" s="707"/>
      <c r="TWE33" s="707"/>
      <c r="TWF33" s="707"/>
      <c r="TWG33" s="707"/>
      <c r="TWH33" s="707"/>
      <c r="TWI33" s="707"/>
      <c r="TWJ33" s="707"/>
      <c r="TWK33" s="707"/>
      <c r="TWL33" s="707"/>
      <c r="TWM33" s="707"/>
      <c r="TWN33" s="707"/>
      <c r="TWO33" s="707"/>
      <c r="TWP33" s="707"/>
      <c r="TWQ33" s="707"/>
      <c r="TWR33" s="707"/>
      <c r="TWS33" s="707"/>
      <c r="TWT33" s="707"/>
      <c r="TWU33" s="707"/>
      <c r="TWV33" s="707"/>
      <c r="TWW33" s="707"/>
      <c r="TWX33" s="707"/>
      <c r="TWY33" s="707"/>
      <c r="TWZ33" s="707"/>
      <c r="TXA33" s="707"/>
      <c r="TXB33" s="707"/>
      <c r="TXC33" s="707"/>
      <c r="TXD33" s="707"/>
      <c r="TXE33" s="707"/>
      <c r="TXF33" s="707"/>
      <c r="TXG33" s="707"/>
      <c r="TXH33" s="707"/>
      <c r="TXI33" s="707"/>
      <c r="TXJ33" s="707"/>
      <c r="TXK33" s="707"/>
      <c r="TXL33" s="707"/>
      <c r="TXM33" s="707"/>
      <c r="TXN33" s="707"/>
      <c r="TXO33" s="707"/>
      <c r="TXP33" s="707"/>
      <c r="TXQ33" s="707"/>
      <c r="TXR33" s="707"/>
      <c r="TXS33" s="707"/>
      <c r="TXT33" s="707"/>
      <c r="TXU33" s="707"/>
      <c r="TXV33" s="707"/>
      <c r="TXW33" s="707"/>
      <c r="TXX33" s="707"/>
      <c r="TXY33" s="707"/>
      <c r="TXZ33" s="707"/>
      <c r="TYA33" s="707"/>
      <c r="TYB33" s="707"/>
      <c r="TYC33" s="707"/>
      <c r="TYD33" s="707"/>
      <c r="TYE33" s="707"/>
      <c r="TYF33" s="707"/>
      <c r="TYG33" s="707"/>
      <c r="TYH33" s="707"/>
      <c r="TYI33" s="707"/>
      <c r="TYJ33" s="707"/>
      <c r="TYK33" s="707"/>
      <c r="TYL33" s="707"/>
      <c r="TYM33" s="707"/>
      <c r="TYN33" s="707"/>
      <c r="TYO33" s="707"/>
      <c r="TYP33" s="707"/>
      <c r="TYQ33" s="707"/>
      <c r="TYR33" s="707"/>
      <c r="TYS33" s="707"/>
      <c r="TYT33" s="707"/>
      <c r="TYU33" s="707"/>
      <c r="TYV33" s="707"/>
      <c r="TYW33" s="707"/>
      <c r="TYX33" s="707"/>
      <c r="TYY33" s="707"/>
      <c r="TYZ33" s="707"/>
      <c r="TZA33" s="707"/>
      <c r="TZB33" s="707"/>
      <c r="TZC33" s="707"/>
      <c r="TZD33" s="707"/>
      <c r="TZE33" s="707"/>
      <c r="TZF33" s="707"/>
      <c r="TZG33" s="707"/>
      <c r="TZH33" s="707"/>
      <c r="TZI33" s="707"/>
      <c r="TZJ33" s="707"/>
      <c r="TZK33" s="707"/>
      <c r="TZL33" s="707"/>
      <c r="TZM33" s="707"/>
      <c r="TZN33" s="707"/>
      <c r="TZO33" s="707"/>
      <c r="TZP33" s="707"/>
      <c r="TZQ33" s="707"/>
      <c r="TZR33" s="707"/>
      <c r="TZS33" s="707"/>
      <c r="TZT33" s="707"/>
      <c r="TZU33" s="707"/>
      <c r="TZV33" s="707"/>
      <c r="TZW33" s="707"/>
      <c r="TZX33" s="707"/>
      <c r="TZY33" s="707"/>
      <c r="TZZ33" s="707"/>
      <c r="UAA33" s="707"/>
      <c r="UAB33" s="707"/>
      <c r="UAC33" s="707"/>
      <c r="UAD33" s="707"/>
      <c r="UAE33" s="707"/>
      <c r="UAF33" s="707"/>
      <c r="UAG33" s="707"/>
      <c r="UAH33" s="707"/>
      <c r="UAI33" s="707"/>
      <c r="UAJ33" s="707"/>
      <c r="UAK33" s="707"/>
      <c r="UAL33" s="707"/>
      <c r="UAM33" s="707"/>
      <c r="UAN33" s="707"/>
      <c r="UAO33" s="707"/>
      <c r="UAP33" s="707"/>
      <c r="UAQ33" s="707"/>
      <c r="UAR33" s="707"/>
      <c r="UAS33" s="707"/>
      <c r="UAT33" s="707"/>
      <c r="UAU33" s="707"/>
      <c r="UAV33" s="707"/>
      <c r="UAW33" s="707"/>
      <c r="UAX33" s="707"/>
      <c r="UAY33" s="707"/>
      <c r="UAZ33" s="707"/>
      <c r="UBA33" s="707"/>
      <c r="UBB33" s="707"/>
      <c r="UBC33" s="707"/>
      <c r="UBD33" s="707"/>
      <c r="UBE33" s="707"/>
      <c r="UBF33" s="707"/>
      <c r="UBG33" s="707"/>
      <c r="UBH33" s="707"/>
      <c r="UBI33" s="707"/>
      <c r="UBJ33" s="707"/>
      <c r="UBK33" s="707"/>
      <c r="UBL33" s="707"/>
      <c r="UBM33" s="707"/>
      <c r="UBN33" s="707"/>
      <c r="UBO33" s="707"/>
      <c r="UBP33" s="707"/>
      <c r="UBQ33" s="707"/>
      <c r="UBR33" s="707"/>
      <c r="UBS33" s="707"/>
      <c r="UBT33" s="707"/>
      <c r="UBU33" s="707"/>
      <c r="UBV33" s="707"/>
      <c r="UBW33" s="707"/>
      <c r="UBX33" s="707"/>
      <c r="UBY33" s="707"/>
      <c r="UBZ33" s="707"/>
      <c r="UCA33" s="707"/>
      <c r="UCB33" s="707"/>
      <c r="UCC33" s="707"/>
      <c r="UCD33" s="707"/>
      <c r="UCE33" s="707"/>
      <c r="UCF33" s="707"/>
      <c r="UCG33" s="707"/>
      <c r="UCH33" s="707"/>
      <c r="UCI33" s="707"/>
      <c r="UCJ33" s="707"/>
      <c r="UCK33" s="707"/>
      <c r="UCL33" s="707"/>
      <c r="UCM33" s="707"/>
      <c r="UCN33" s="707"/>
      <c r="UCO33" s="707"/>
      <c r="UCP33" s="707"/>
      <c r="UCQ33" s="707"/>
      <c r="UCR33" s="707"/>
      <c r="UCS33" s="707"/>
      <c r="UCT33" s="707"/>
      <c r="UCU33" s="707"/>
      <c r="UCV33" s="707"/>
      <c r="UCW33" s="707"/>
      <c r="UCX33" s="707"/>
      <c r="UCY33" s="707"/>
      <c r="UCZ33" s="707"/>
      <c r="UDA33" s="707"/>
      <c r="UDB33" s="707"/>
      <c r="UDC33" s="707"/>
      <c r="UDD33" s="707"/>
      <c r="UDE33" s="707"/>
      <c r="UDF33" s="707"/>
      <c r="UDG33" s="707"/>
      <c r="UDH33" s="707"/>
      <c r="UDI33" s="707"/>
      <c r="UDJ33" s="707"/>
      <c r="UDK33" s="707"/>
      <c r="UDL33" s="707"/>
      <c r="UDM33" s="707"/>
      <c r="UDN33" s="707"/>
      <c r="UDO33" s="707"/>
      <c r="UDP33" s="707"/>
      <c r="UDQ33" s="707"/>
      <c r="UDR33" s="707"/>
      <c r="UDS33" s="707"/>
      <c r="UDT33" s="707"/>
      <c r="UDU33" s="707"/>
      <c r="UDV33" s="707"/>
      <c r="UDW33" s="707"/>
      <c r="UDX33" s="707"/>
      <c r="UDY33" s="707"/>
      <c r="UDZ33" s="707"/>
      <c r="UEA33" s="707"/>
      <c r="UEB33" s="707"/>
      <c r="UEC33" s="707"/>
      <c r="UED33" s="707"/>
      <c r="UEE33" s="707"/>
      <c r="UEF33" s="707"/>
      <c r="UEG33" s="707"/>
      <c r="UEH33" s="707"/>
      <c r="UEI33" s="707"/>
      <c r="UEJ33" s="707"/>
      <c r="UEK33" s="707"/>
      <c r="UEL33" s="707"/>
      <c r="UEM33" s="707"/>
      <c r="UEN33" s="707"/>
      <c r="UEO33" s="707"/>
      <c r="UEP33" s="707"/>
      <c r="UEQ33" s="707"/>
      <c r="UER33" s="707"/>
      <c r="UES33" s="707"/>
      <c r="UET33" s="707"/>
      <c r="UEU33" s="707"/>
      <c r="UEV33" s="707"/>
      <c r="UEW33" s="707"/>
      <c r="UEX33" s="707"/>
      <c r="UEY33" s="707"/>
      <c r="UEZ33" s="707"/>
      <c r="UFA33" s="707"/>
      <c r="UFB33" s="707"/>
      <c r="UFC33" s="707"/>
      <c r="UFD33" s="707"/>
      <c r="UFE33" s="707"/>
      <c r="UFF33" s="707"/>
      <c r="UFG33" s="707"/>
      <c r="UFH33" s="707"/>
      <c r="UFI33" s="707"/>
      <c r="UFJ33" s="707"/>
      <c r="UFK33" s="707"/>
      <c r="UFL33" s="707"/>
      <c r="UFM33" s="707"/>
      <c r="UFN33" s="707"/>
      <c r="UFO33" s="707"/>
      <c r="UFP33" s="707"/>
      <c r="UFQ33" s="707"/>
      <c r="UFR33" s="707"/>
      <c r="UFS33" s="707"/>
      <c r="UFT33" s="707"/>
      <c r="UFU33" s="707"/>
      <c r="UFV33" s="707"/>
      <c r="UFW33" s="707"/>
      <c r="UFX33" s="707"/>
      <c r="UFY33" s="707"/>
      <c r="UFZ33" s="707"/>
      <c r="UGA33" s="707"/>
      <c r="UGB33" s="707"/>
      <c r="UGC33" s="707"/>
      <c r="UGD33" s="707"/>
      <c r="UGE33" s="707"/>
      <c r="UGF33" s="707"/>
      <c r="UGG33" s="707"/>
      <c r="UGH33" s="707"/>
      <c r="UGI33" s="707"/>
      <c r="UGJ33" s="707"/>
      <c r="UGK33" s="707"/>
      <c r="UGL33" s="707"/>
      <c r="UGM33" s="707"/>
      <c r="UGN33" s="707"/>
      <c r="UGO33" s="707"/>
      <c r="UGP33" s="707"/>
      <c r="UGQ33" s="707"/>
      <c r="UGR33" s="707"/>
      <c r="UGS33" s="707"/>
      <c r="UGT33" s="707"/>
      <c r="UGU33" s="707"/>
      <c r="UGV33" s="707"/>
      <c r="UGW33" s="707"/>
      <c r="UGX33" s="707"/>
      <c r="UGY33" s="707"/>
      <c r="UGZ33" s="707"/>
      <c r="UHA33" s="707"/>
      <c r="UHB33" s="707"/>
      <c r="UHC33" s="707"/>
      <c r="UHD33" s="707"/>
      <c r="UHE33" s="707"/>
      <c r="UHF33" s="707"/>
      <c r="UHG33" s="707"/>
      <c r="UHH33" s="707"/>
      <c r="UHI33" s="707"/>
      <c r="UHJ33" s="707"/>
      <c r="UHK33" s="707"/>
      <c r="UHL33" s="707"/>
      <c r="UHM33" s="707"/>
      <c r="UHN33" s="707"/>
      <c r="UHO33" s="707"/>
      <c r="UHP33" s="707"/>
      <c r="UHQ33" s="707"/>
      <c r="UHR33" s="707"/>
      <c r="UHS33" s="707"/>
      <c r="UHT33" s="707"/>
      <c r="UHU33" s="707"/>
      <c r="UHV33" s="707"/>
      <c r="UHW33" s="707"/>
      <c r="UHX33" s="707"/>
      <c r="UHY33" s="707"/>
      <c r="UHZ33" s="707"/>
      <c r="UIA33" s="707"/>
      <c r="UIB33" s="707"/>
      <c r="UIC33" s="707"/>
      <c r="UID33" s="707"/>
      <c r="UIE33" s="707"/>
      <c r="UIF33" s="707"/>
      <c r="UIG33" s="707"/>
      <c r="UIH33" s="707"/>
      <c r="UII33" s="707"/>
      <c r="UIJ33" s="707"/>
      <c r="UIK33" s="707"/>
      <c r="UIL33" s="707"/>
      <c r="UIM33" s="707"/>
      <c r="UIN33" s="707"/>
      <c r="UIO33" s="707"/>
      <c r="UIP33" s="707"/>
      <c r="UIQ33" s="707"/>
      <c r="UIR33" s="707"/>
      <c r="UIS33" s="707"/>
      <c r="UIT33" s="707"/>
      <c r="UIU33" s="707"/>
      <c r="UIV33" s="707"/>
      <c r="UIW33" s="707"/>
      <c r="UIX33" s="707"/>
      <c r="UIY33" s="707"/>
      <c r="UIZ33" s="707"/>
      <c r="UJA33" s="707"/>
      <c r="UJB33" s="707"/>
      <c r="UJC33" s="707"/>
      <c r="UJD33" s="707"/>
      <c r="UJE33" s="707"/>
      <c r="UJF33" s="707"/>
      <c r="UJG33" s="707"/>
      <c r="UJH33" s="707"/>
      <c r="UJI33" s="707"/>
      <c r="UJJ33" s="707"/>
      <c r="UJK33" s="707"/>
      <c r="UJL33" s="707"/>
      <c r="UJM33" s="707"/>
      <c r="UJN33" s="707"/>
      <c r="UJO33" s="707"/>
      <c r="UJP33" s="707"/>
      <c r="UJQ33" s="707"/>
      <c r="UJR33" s="707"/>
      <c r="UJS33" s="707"/>
      <c r="UJT33" s="707"/>
      <c r="UJU33" s="707"/>
      <c r="UJV33" s="707"/>
      <c r="UJW33" s="707"/>
      <c r="UJX33" s="707"/>
      <c r="UJY33" s="707"/>
      <c r="UJZ33" s="707"/>
      <c r="UKA33" s="707"/>
      <c r="UKB33" s="707"/>
      <c r="UKC33" s="707"/>
      <c r="UKD33" s="707"/>
      <c r="UKE33" s="707"/>
      <c r="UKF33" s="707"/>
      <c r="UKG33" s="707"/>
      <c r="UKH33" s="707"/>
      <c r="UKI33" s="707"/>
      <c r="UKJ33" s="707"/>
      <c r="UKK33" s="707"/>
      <c r="UKL33" s="707"/>
      <c r="UKM33" s="707"/>
      <c r="UKN33" s="707"/>
      <c r="UKO33" s="707"/>
      <c r="UKP33" s="707"/>
      <c r="UKQ33" s="707"/>
      <c r="UKR33" s="707"/>
      <c r="UKS33" s="707"/>
      <c r="UKT33" s="707"/>
      <c r="UKU33" s="707"/>
      <c r="UKV33" s="707"/>
      <c r="UKW33" s="707"/>
      <c r="UKX33" s="707"/>
      <c r="UKY33" s="707"/>
      <c r="UKZ33" s="707"/>
      <c r="ULA33" s="707"/>
      <c r="ULB33" s="707"/>
      <c r="ULC33" s="707"/>
      <c r="ULD33" s="707"/>
      <c r="ULE33" s="707"/>
      <c r="ULF33" s="707"/>
      <c r="ULG33" s="707"/>
      <c r="ULH33" s="707"/>
      <c r="ULI33" s="707"/>
      <c r="ULJ33" s="707"/>
      <c r="ULK33" s="707"/>
      <c r="ULL33" s="707"/>
      <c r="ULM33" s="707"/>
      <c r="ULN33" s="707"/>
      <c r="ULO33" s="707"/>
      <c r="ULP33" s="707"/>
      <c r="ULQ33" s="707"/>
      <c r="ULR33" s="707"/>
      <c r="ULS33" s="707"/>
      <c r="ULT33" s="707"/>
      <c r="ULU33" s="707"/>
      <c r="ULV33" s="707"/>
      <c r="ULW33" s="707"/>
      <c r="ULX33" s="707"/>
      <c r="ULY33" s="707"/>
      <c r="ULZ33" s="707"/>
      <c r="UMA33" s="707"/>
      <c r="UMB33" s="707"/>
      <c r="UMC33" s="707"/>
      <c r="UMD33" s="707"/>
      <c r="UME33" s="707"/>
      <c r="UMF33" s="707"/>
      <c r="UMG33" s="707"/>
      <c r="UMH33" s="707"/>
      <c r="UMI33" s="707"/>
      <c r="UMJ33" s="707"/>
      <c r="UMK33" s="707"/>
      <c r="UML33" s="707"/>
      <c r="UMM33" s="707"/>
      <c r="UMN33" s="707"/>
      <c r="UMO33" s="707"/>
      <c r="UMP33" s="707"/>
      <c r="UMQ33" s="707"/>
      <c r="UMR33" s="707"/>
      <c r="UMS33" s="707"/>
      <c r="UMT33" s="707"/>
      <c r="UMU33" s="707"/>
      <c r="UMV33" s="707"/>
      <c r="UMW33" s="707"/>
      <c r="UMX33" s="707"/>
      <c r="UMY33" s="707"/>
      <c r="UMZ33" s="707"/>
      <c r="UNA33" s="707"/>
      <c r="UNB33" s="707"/>
      <c r="UNC33" s="707"/>
      <c r="UND33" s="707"/>
      <c r="UNE33" s="707"/>
      <c r="UNF33" s="707"/>
      <c r="UNG33" s="707"/>
      <c r="UNH33" s="707"/>
      <c r="UNI33" s="707"/>
      <c r="UNJ33" s="707"/>
      <c r="UNK33" s="707"/>
      <c r="UNL33" s="707"/>
      <c r="UNM33" s="707"/>
      <c r="UNN33" s="707"/>
      <c r="UNO33" s="707"/>
      <c r="UNP33" s="707"/>
      <c r="UNQ33" s="707"/>
      <c r="UNR33" s="707"/>
      <c r="UNS33" s="707"/>
      <c r="UNT33" s="707"/>
      <c r="UNU33" s="707"/>
      <c r="UNV33" s="707"/>
      <c r="UNW33" s="707"/>
      <c r="UNX33" s="707"/>
      <c r="UNY33" s="707"/>
      <c r="UNZ33" s="707"/>
      <c r="UOA33" s="707"/>
      <c r="UOB33" s="707"/>
      <c r="UOC33" s="707"/>
      <c r="UOD33" s="707"/>
      <c r="UOE33" s="707"/>
      <c r="UOF33" s="707"/>
      <c r="UOG33" s="707"/>
      <c r="UOH33" s="707"/>
      <c r="UOI33" s="707"/>
      <c r="UOJ33" s="707"/>
      <c r="UOK33" s="707"/>
      <c r="UOL33" s="707"/>
      <c r="UOM33" s="707"/>
      <c r="UON33" s="707"/>
      <c r="UOO33" s="707"/>
      <c r="UOP33" s="707"/>
      <c r="UOQ33" s="707"/>
      <c r="UOR33" s="707"/>
      <c r="UOS33" s="707"/>
      <c r="UOT33" s="707"/>
      <c r="UOU33" s="707"/>
      <c r="UOV33" s="707"/>
      <c r="UOW33" s="707"/>
      <c r="UOX33" s="707"/>
      <c r="UOY33" s="707"/>
      <c r="UOZ33" s="707"/>
      <c r="UPA33" s="707"/>
      <c r="UPB33" s="707"/>
      <c r="UPC33" s="707"/>
      <c r="UPD33" s="707"/>
      <c r="UPE33" s="707"/>
      <c r="UPF33" s="707"/>
      <c r="UPG33" s="707"/>
      <c r="UPH33" s="707"/>
      <c r="UPI33" s="707"/>
      <c r="UPJ33" s="707"/>
      <c r="UPK33" s="707"/>
      <c r="UPL33" s="707"/>
      <c r="UPM33" s="707"/>
      <c r="UPN33" s="707"/>
      <c r="UPO33" s="707"/>
      <c r="UPP33" s="707"/>
      <c r="UPQ33" s="707"/>
      <c r="UPR33" s="707"/>
      <c r="UPS33" s="707"/>
      <c r="UPT33" s="707"/>
      <c r="UPU33" s="707"/>
      <c r="UPV33" s="707"/>
      <c r="UPW33" s="707"/>
      <c r="UPX33" s="707"/>
      <c r="UPY33" s="707"/>
      <c r="UPZ33" s="707"/>
      <c r="UQA33" s="707"/>
      <c r="UQB33" s="707"/>
      <c r="UQC33" s="707"/>
      <c r="UQD33" s="707"/>
      <c r="UQE33" s="707"/>
      <c r="UQF33" s="707"/>
      <c r="UQG33" s="707"/>
      <c r="UQH33" s="707"/>
      <c r="UQI33" s="707"/>
      <c r="UQJ33" s="707"/>
      <c r="UQK33" s="707"/>
      <c r="UQL33" s="707"/>
      <c r="UQM33" s="707"/>
      <c r="UQN33" s="707"/>
      <c r="UQO33" s="707"/>
      <c r="UQP33" s="707"/>
      <c r="UQQ33" s="707"/>
      <c r="UQR33" s="707"/>
      <c r="UQS33" s="707"/>
      <c r="UQT33" s="707"/>
      <c r="UQU33" s="707"/>
      <c r="UQV33" s="707"/>
      <c r="UQW33" s="707"/>
      <c r="UQX33" s="707"/>
      <c r="UQY33" s="707"/>
      <c r="UQZ33" s="707"/>
      <c r="URA33" s="707"/>
      <c r="URB33" s="707"/>
      <c r="URC33" s="707"/>
      <c r="URD33" s="707"/>
      <c r="URE33" s="707"/>
      <c r="URF33" s="707"/>
      <c r="URG33" s="707"/>
      <c r="URH33" s="707"/>
      <c r="URI33" s="707"/>
      <c r="URJ33" s="707"/>
      <c r="URK33" s="707"/>
      <c r="URL33" s="707"/>
      <c r="URM33" s="707"/>
      <c r="URN33" s="707"/>
      <c r="URO33" s="707"/>
      <c r="URP33" s="707"/>
      <c r="URQ33" s="707"/>
      <c r="URR33" s="707"/>
      <c r="URS33" s="707"/>
      <c r="URT33" s="707"/>
      <c r="URU33" s="707"/>
      <c r="URV33" s="707"/>
      <c r="URW33" s="707"/>
      <c r="URX33" s="707"/>
      <c r="URY33" s="707"/>
      <c r="URZ33" s="707"/>
      <c r="USA33" s="707"/>
      <c r="USB33" s="707"/>
      <c r="USC33" s="707"/>
      <c r="USD33" s="707"/>
      <c r="USE33" s="707"/>
      <c r="USF33" s="707"/>
      <c r="USG33" s="707"/>
      <c r="USH33" s="707"/>
      <c r="USI33" s="707"/>
      <c r="USJ33" s="707"/>
      <c r="USK33" s="707"/>
      <c r="USL33" s="707"/>
      <c r="USM33" s="707"/>
      <c r="USN33" s="707"/>
      <c r="USO33" s="707"/>
      <c r="USP33" s="707"/>
      <c r="USQ33" s="707"/>
      <c r="USR33" s="707"/>
      <c r="USS33" s="707"/>
      <c r="UST33" s="707"/>
      <c r="USU33" s="707"/>
      <c r="USV33" s="707"/>
      <c r="USW33" s="707"/>
      <c r="USX33" s="707"/>
      <c r="USY33" s="707"/>
      <c r="USZ33" s="707"/>
      <c r="UTA33" s="707"/>
      <c r="UTB33" s="707"/>
      <c r="UTC33" s="707"/>
      <c r="UTD33" s="707"/>
      <c r="UTE33" s="707"/>
      <c r="UTF33" s="707"/>
      <c r="UTG33" s="707"/>
      <c r="UTH33" s="707"/>
      <c r="UTI33" s="707"/>
      <c r="UTJ33" s="707"/>
      <c r="UTK33" s="707"/>
      <c r="UTL33" s="707"/>
      <c r="UTM33" s="707"/>
      <c r="UTN33" s="707"/>
      <c r="UTO33" s="707"/>
      <c r="UTP33" s="707"/>
      <c r="UTQ33" s="707"/>
      <c r="UTR33" s="707"/>
      <c r="UTS33" s="707"/>
      <c r="UTT33" s="707"/>
      <c r="UTU33" s="707"/>
      <c r="UTV33" s="707"/>
      <c r="UTW33" s="707"/>
      <c r="UTX33" s="707"/>
      <c r="UTY33" s="707"/>
      <c r="UTZ33" s="707"/>
      <c r="UUA33" s="707"/>
      <c r="UUB33" s="707"/>
      <c r="UUC33" s="707"/>
      <c r="UUD33" s="707"/>
      <c r="UUE33" s="707"/>
      <c r="UUF33" s="707"/>
      <c r="UUG33" s="707"/>
      <c r="UUH33" s="707"/>
      <c r="UUI33" s="707"/>
      <c r="UUJ33" s="707"/>
      <c r="UUK33" s="707"/>
      <c r="UUL33" s="707"/>
      <c r="UUM33" s="707"/>
      <c r="UUN33" s="707"/>
      <c r="UUO33" s="707"/>
      <c r="UUP33" s="707"/>
      <c r="UUQ33" s="707"/>
      <c r="UUR33" s="707"/>
      <c r="UUS33" s="707"/>
      <c r="UUT33" s="707"/>
      <c r="UUU33" s="707"/>
      <c r="UUV33" s="707"/>
      <c r="UUW33" s="707"/>
      <c r="UUX33" s="707"/>
      <c r="UUY33" s="707"/>
      <c r="UUZ33" s="707"/>
      <c r="UVA33" s="707"/>
      <c r="UVB33" s="707"/>
      <c r="UVC33" s="707"/>
      <c r="UVD33" s="707"/>
      <c r="UVE33" s="707"/>
      <c r="UVF33" s="707"/>
      <c r="UVG33" s="707"/>
      <c r="UVH33" s="707"/>
      <c r="UVI33" s="707"/>
      <c r="UVJ33" s="707"/>
      <c r="UVK33" s="707"/>
      <c r="UVL33" s="707"/>
      <c r="UVM33" s="707"/>
      <c r="UVN33" s="707"/>
      <c r="UVO33" s="707"/>
      <c r="UVP33" s="707"/>
      <c r="UVQ33" s="707"/>
      <c r="UVR33" s="707"/>
      <c r="UVS33" s="707"/>
      <c r="UVT33" s="707"/>
      <c r="UVU33" s="707"/>
      <c r="UVV33" s="707"/>
      <c r="UVW33" s="707"/>
      <c r="UVX33" s="707"/>
      <c r="UVY33" s="707"/>
      <c r="UVZ33" s="707"/>
      <c r="UWA33" s="707"/>
      <c r="UWB33" s="707"/>
      <c r="UWC33" s="707"/>
      <c r="UWD33" s="707"/>
      <c r="UWE33" s="707"/>
      <c r="UWF33" s="707"/>
      <c r="UWG33" s="707"/>
      <c r="UWH33" s="707"/>
      <c r="UWI33" s="707"/>
      <c r="UWJ33" s="707"/>
      <c r="UWK33" s="707"/>
      <c r="UWL33" s="707"/>
      <c r="UWM33" s="707"/>
      <c r="UWN33" s="707"/>
      <c r="UWO33" s="707"/>
      <c r="UWP33" s="707"/>
      <c r="UWQ33" s="707"/>
      <c r="UWR33" s="707"/>
      <c r="UWS33" s="707"/>
      <c r="UWT33" s="707"/>
      <c r="UWU33" s="707"/>
      <c r="UWV33" s="707"/>
      <c r="UWW33" s="707"/>
      <c r="UWX33" s="707"/>
      <c r="UWY33" s="707"/>
      <c r="UWZ33" s="707"/>
      <c r="UXA33" s="707"/>
      <c r="UXB33" s="707"/>
      <c r="UXC33" s="707"/>
      <c r="UXD33" s="707"/>
      <c r="UXE33" s="707"/>
      <c r="UXF33" s="707"/>
      <c r="UXG33" s="707"/>
      <c r="UXH33" s="707"/>
      <c r="UXI33" s="707"/>
      <c r="UXJ33" s="707"/>
      <c r="UXK33" s="707"/>
      <c r="UXL33" s="707"/>
      <c r="UXM33" s="707"/>
      <c r="UXN33" s="707"/>
      <c r="UXO33" s="707"/>
      <c r="UXP33" s="707"/>
      <c r="UXQ33" s="707"/>
      <c r="UXR33" s="707"/>
      <c r="UXS33" s="707"/>
      <c r="UXT33" s="707"/>
      <c r="UXU33" s="707"/>
      <c r="UXV33" s="707"/>
      <c r="UXW33" s="707"/>
      <c r="UXX33" s="707"/>
      <c r="UXY33" s="707"/>
      <c r="UXZ33" s="707"/>
      <c r="UYA33" s="707"/>
      <c r="UYB33" s="707"/>
      <c r="UYC33" s="707"/>
      <c r="UYD33" s="707"/>
      <c r="UYE33" s="707"/>
      <c r="UYF33" s="707"/>
      <c r="UYG33" s="707"/>
      <c r="UYH33" s="707"/>
      <c r="UYI33" s="707"/>
      <c r="UYJ33" s="707"/>
      <c r="UYK33" s="707"/>
      <c r="UYL33" s="707"/>
      <c r="UYM33" s="707"/>
      <c r="UYN33" s="707"/>
      <c r="UYO33" s="707"/>
      <c r="UYP33" s="707"/>
      <c r="UYQ33" s="707"/>
      <c r="UYR33" s="707"/>
      <c r="UYS33" s="707"/>
      <c r="UYT33" s="707"/>
      <c r="UYU33" s="707"/>
      <c r="UYV33" s="707"/>
      <c r="UYW33" s="707"/>
      <c r="UYX33" s="707"/>
      <c r="UYY33" s="707"/>
      <c r="UYZ33" s="707"/>
      <c r="UZA33" s="707"/>
      <c r="UZB33" s="707"/>
      <c r="UZC33" s="707"/>
      <c r="UZD33" s="707"/>
      <c r="UZE33" s="707"/>
      <c r="UZF33" s="707"/>
      <c r="UZG33" s="707"/>
      <c r="UZH33" s="707"/>
      <c r="UZI33" s="707"/>
      <c r="UZJ33" s="707"/>
      <c r="UZK33" s="707"/>
      <c r="UZL33" s="707"/>
      <c r="UZM33" s="707"/>
      <c r="UZN33" s="707"/>
      <c r="UZO33" s="707"/>
      <c r="UZP33" s="707"/>
      <c r="UZQ33" s="707"/>
      <c r="UZR33" s="707"/>
      <c r="UZS33" s="707"/>
      <c r="UZT33" s="707"/>
      <c r="UZU33" s="707"/>
      <c r="UZV33" s="707"/>
      <c r="UZW33" s="707"/>
      <c r="UZX33" s="707"/>
      <c r="UZY33" s="707"/>
      <c r="UZZ33" s="707"/>
      <c r="VAA33" s="707"/>
      <c r="VAB33" s="707"/>
      <c r="VAC33" s="707"/>
      <c r="VAD33" s="707"/>
      <c r="VAE33" s="707"/>
      <c r="VAF33" s="707"/>
      <c r="VAG33" s="707"/>
      <c r="VAH33" s="707"/>
      <c r="VAI33" s="707"/>
      <c r="VAJ33" s="707"/>
      <c r="VAK33" s="707"/>
      <c r="VAL33" s="707"/>
      <c r="VAM33" s="707"/>
      <c r="VAN33" s="707"/>
      <c r="VAO33" s="707"/>
      <c r="VAP33" s="707"/>
      <c r="VAQ33" s="707"/>
      <c r="VAR33" s="707"/>
      <c r="VAS33" s="707"/>
      <c r="VAT33" s="707"/>
      <c r="VAU33" s="707"/>
      <c r="VAV33" s="707"/>
      <c r="VAW33" s="707"/>
      <c r="VAX33" s="707"/>
      <c r="VAY33" s="707"/>
      <c r="VAZ33" s="707"/>
      <c r="VBA33" s="707"/>
      <c r="VBB33" s="707"/>
      <c r="VBC33" s="707"/>
      <c r="VBD33" s="707"/>
      <c r="VBE33" s="707"/>
      <c r="VBF33" s="707"/>
      <c r="VBG33" s="707"/>
      <c r="VBH33" s="707"/>
      <c r="VBI33" s="707"/>
      <c r="VBJ33" s="707"/>
      <c r="VBK33" s="707"/>
      <c r="VBL33" s="707"/>
      <c r="VBM33" s="707"/>
      <c r="VBN33" s="707"/>
      <c r="VBO33" s="707"/>
      <c r="VBP33" s="707"/>
      <c r="VBQ33" s="707"/>
      <c r="VBR33" s="707"/>
      <c r="VBS33" s="707"/>
      <c r="VBT33" s="707"/>
      <c r="VBU33" s="707"/>
      <c r="VBV33" s="707"/>
      <c r="VBW33" s="707"/>
      <c r="VBX33" s="707"/>
      <c r="VBY33" s="707"/>
      <c r="VBZ33" s="707"/>
      <c r="VCA33" s="707"/>
      <c r="VCB33" s="707"/>
      <c r="VCC33" s="707"/>
      <c r="VCD33" s="707"/>
      <c r="VCE33" s="707"/>
      <c r="VCF33" s="707"/>
      <c r="VCG33" s="707"/>
      <c r="VCH33" s="707"/>
      <c r="VCI33" s="707"/>
      <c r="VCJ33" s="707"/>
      <c r="VCK33" s="707"/>
      <c r="VCL33" s="707"/>
      <c r="VCM33" s="707"/>
      <c r="VCN33" s="707"/>
      <c r="VCO33" s="707"/>
      <c r="VCP33" s="707"/>
      <c r="VCQ33" s="707"/>
      <c r="VCR33" s="707"/>
      <c r="VCS33" s="707"/>
      <c r="VCT33" s="707"/>
      <c r="VCU33" s="707"/>
      <c r="VCV33" s="707"/>
      <c r="VCW33" s="707"/>
      <c r="VCX33" s="707"/>
      <c r="VCY33" s="707"/>
      <c r="VCZ33" s="707"/>
      <c r="VDA33" s="707"/>
      <c r="VDB33" s="707"/>
      <c r="VDC33" s="707"/>
      <c r="VDD33" s="707"/>
      <c r="VDE33" s="707"/>
      <c r="VDF33" s="707"/>
      <c r="VDG33" s="707"/>
      <c r="VDH33" s="707"/>
      <c r="VDI33" s="707"/>
      <c r="VDJ33" s="707"/>
      <c r="VDK33" s="707"/>
      <c r="VDL33" s="707"/>
      <c r="VDM33" s="707"/>
      <c r="VDN33" s="707"/>
      <c r="VDO33" s="707"/>
      <c r="VDP33" s="707"/>
      <c r="VDQ33" s="707"/>
      <c r="VDR33" s="707"/>
      <c r="VDS33" s="707"/>
      <c r="VDT33" s="707"/>
      <c r="VDU33" s="707"/>
      <c r="VDV33" s="707"/>
      <c r="VDW33" s="707"/>
      <c r="VDX33" s="707"/>
      <c r="VDY33" s="707"/>
      <c r="VDZ33" s="707"/>
      <c r="VEA33" s="707"/>
      <c r="VEB33" s="707"/>
      <c r="VEC33" s="707"/>
      <c r="VED33" s="707"/>
      <c r="VEE33" s="707"/>
      <c r="VEF33" s="707"/>
      <c r="VEG33" s="707"/>
      <c r="VEH33" s="707"/>
      <c r="VEI33" s="707"/>
      <c r="VEJ33" s="707"/>
      <c r="VEK33" s="707"/>
      <c r="VEL33" s="707"/>
      <c r="VEM33" s="707"/>
      <c r="VEN33" s="707"/>
      <c r="VEO33" s="707"/>
      <c r="VEP33" s="707"/>
      <c r="VEQ33" s="707"/>
      <c r="VER33" s="707"/>
      <c r="VES33" s="707"/>
      <c r="VET33" s="707"/>
      <c r="VEU33" s="707"/>
      <c r="VEV33" s="707"/>
      <c r="VEW33" s="707"/>
      <c r="VEX33" s="707"/>
      <c r="VEY33" s="707"/>
      <c r="VEZ33" s="707"/>
      <c r="VFA33" s="707"/>
      <c r="VFB33" s="707"/>
      <c r="VFC33" s="707"/>
      <c r="VFD33" s="707"/>
      <c r="VFE33" s="707"/>
      <c r="VFF33" s="707"/>
      <c r="VFG33" s="707"/>
      <c r="VFH33" s="707"/>
      <c r="VFI33" s="707"/>
      <c r="VFJ33" s="707"/>
      <c r="VFK33" s="707"/>
      <c r="VFL33" s="707"/>
      <c r="VFM33" s="707"/>
      <c r="VFN33" s="707"/>
      <c r="VFO33" s="707"/>
      <c r="VFP33" s="707"/>
      <c r="VFQ33" s="707"/>
      <c r="VFR33" s="707"/>
      <c r="VFS33" s="707"/>
      <c r="VFT33" s="707"/>
      <c r="VFU33" s="707"/>
      <c r="VFV33" s="707"/>
      <c r="VFW33" s="707"/>
      <c r="VFX33" s="707"/>
      <c r="VFY33" s="707"/>
      <c r="VFZ33" s="707"/>
      <c r="VGA33" s="707"/>
      <c r="VGB33" s="707"/>
      <c r="VGC33" s="707"/>
      <c r="VGD33" s="707"/>
      <c r="VGE33" s="707"/>
      <c r="VGF33" s="707"/>
      <c r="VGG33" s="707"/>
      <c r="VGH33" s="707"/>
      <c r="VGI33" s="707"/>
      <c r="VGJ33" s="707"/>
      <c r="VGK33" s="707"/>
      <c r="VGL33" s="707"/>
      <c r="VGM33" s="707"/>
      <c r="VGN33" s="707"/>
      <c r="VGO33" s="707"/>
      <c r="VGP33" s="707"/>
      <c r="VGQ33" s="707"/>
      <c r="VGR33" s="707"/>
      <c r="VGS33" s="707"/>
      <c r="VGT33" s="707"/>
      <c r="VGU33" s="707"/>
      <c r="VGV33" s="707"/>
      <c r="VGW33" s="707"/>
      <c r="VGX33" s="707"/>
      <c r="VGY33" s="707"/>
      <c r="VGZ33" s="707"/>
      <c r="VHA33" s="707"/>
      <c r="VHB33" s="707"/>
      <c r="VHC33" s="707"/>
      <c r="VHD33" s="707"/>
      <c r="VHE33" s="707"/>
      <c r="VHF33" s="707"/>
      <c r="VHG33" s="707"/>
      <c r="VHH33" s="707"/>
      <c r="VHI33" s="707"/>
      <c r="VHJ33" s="707"/>
      <c r="VHK33" s="707"/>
      <c r="VHL33" s="707"/>
      <c r="VHM33" s="707"/>
      <c r="VHN33" s="707"/>
      <c r="VHO33" s="707"/>
      <c r="VHP33" s="707"/>
      <c r="VHQ33" s="707"/>
      <c r="VHR33" s="707"/>
      <c r="VHS33" s="707"/>
      <c r="VHT33" s="707"/>
      <c r="VHU33" s="707"/>
      <c r="VHV33" s="707"/>
      <c r="VHW33" s="707"/>
      <c r="VHX33" s="707"/>
      <c r="VHY33" s="707"/>
      <c r="VHZ33" s="707"/>
      <c r="VIA33" s="707"/>
      <c r="VIB33" s="707"/>
      <c r="VIC33" s="707"/>
      <c r="VID33" s="707"/>
      <c r="VIE33" s="707"/>
      <c r="VIF33" s="707"/>
      <c r="VIG33" s="707"/>
      <c r="VIH33" s="707"/>
      <c r="VII33" s="707"/>
      <c r="VIJ33" s="707"/>
      <c r="VIK33" s="707"/>
      <c r="VIL33" s="707"/>
      <c r="VIM33" s="707"/>
      <c r="VIN33" s="707"/>
      <c r="VIO33" s="707"/>
      <c r="VIP33" s="707"/>
      <c r="VIQ33" s="707"/>
      <c r="VIR33" s="707"/>
      <c r="VIS33" s="707"/>
      <c r="VIT33" s="707"/>
      <c r="VIU33" s="707"/>
      <c r="VIV33" s="707"/>
      <c r="VIW33" s="707"/>
      <c r="VIX33" s="707"/>
      <c r="VIY33" s="707"/>
      <c r="VIZ33" s="707"/>
      <c r="VJA33" s="707"/>
      <c r="VJB33" s="707"/>
      <c r="VJC33" s="707"/>
      <c r="VJD33" s="707"/>
      <c r="VJE33" s="707"/>
      <c r="VJF33" s="707"/>
      <c r="VJG33" s="707"/>
      <c r="VJH33" s="707"/>
      <c r="VJI33" s="707"/>
      <c r="VJJ33" s="707"/>
      <c r="VJK33" s="707"/>
      <c r="VJL33" s="707"/>
      <c r="VJM33" s="707"/>
      <c r="VJN33" s="707"/>
      <c r="VJO33" s="707"/>
      <c r="VJP33" s="707"/>
      <c r="VJQ33" s="707"/>
      <c r="VJR33" s="707"/>
      <c r="VJS33" s="707"/>
      <c r="VJT33" s="707"/>
      <c r="VJU33" s="707"/>
      <c r="VJV33" s="707"/>
      <c r="VJW33" s="707"/>
      <c r="VJX33" s="707"/>
      <c r="VJY33" s="707"/>
      <c r="VJZ33" s="707"/>
      <c r="VKA33" s="707"/>
      <c r="VKB33" s="707"/>
      <c r="VKC33" s="707"/>
      <c r="VKD33" s="707"/>
      <c r="VKE33" s="707"/>
      <c r="VKF33" s="707"/>
      <c r="VKG33" s="707"/>
      <c r="VKH33" s="707"/>
      <c r="VKI33" s="707"/>
      <c r="VKJ33" s="707"/>
      <c r="VKK33" s="707"/>
      <c r="VKL33" s="707"/>
      <c r="VKM33" s="707"/>
      <c r="VKN33" s="707"/>
      <c r="VKO33" s="707"/>
      <c r="VKP33" s="707"/>
      <c r="VKQ33" s="707"/>
      <c r="VKR33" s="707"/>
      <c r="VKS33" s="707"/>
      <c r="VKT33" s="707"/>
      <c r="VKU33" s="707"/>
      <c r="VKV33" s="707"/>
      <c r="VKW33" s="707"/>
      <c r="VKX33" s="707"/>
      <c r="VKY33" s="707"/>
      <c r="VKZ33" s="707"/>
      <c r="VLA33" s="707"/>
      <c r="VLB33" s="707"/>
      <c r="VLC33" s="707"/>
      <c r="VLD33" s="707"/>
      <c r="VLE33" s="707"/>
      <c r="VLF33" s="707"/>
      <c r="VLG33" s="707"/>
      <c r="VLH33" s="707"/>
      <c r="VLI33" s="707"/>
      <c r="VLJ33" s="707"/>
      <c r="VLK33" s="707"/>
      <c r="VLL33" s="707"/>
      <c r="VLM33" s="707"/>
      <c r="VLN33" s="707"/>
      <c r="VLO33" s="707"/>
      <c r="VLP33" s="707"/>
      <c r="VLQ33" s="707"/>
      <c r="VLR33" s="707"/>
      <c r="VLS33" s="707"/>
      <c r="VLT33" s="707"/>
      <c r="VLU33" s="707"/>
      <c r="VLV33" s="707"/>
      <c r="VLW33" s="707"/>
      <c r="VLX33" s="707"/>
      <c r="VLY33" s="707"/>
      <c r="VLZ33" s="707"/>
      <c r="VMA33" s="707"/>
      <c r="VMB33" s="707"/>
      <c r="VMC33" s="707"/>
      <c r="VMD33" s="707"/>
      <c r="VME33" s="707"/>
      <c r="VMF33" s="707"/>
      <c r="VMG33" s="707"/>
      <c r="VMH33" s="707"/>
      <c r="VMI33" s="707"/>
      <c r="VMJ33" s="707"/>
      <c r="VMK33" s="707"/>
      <c r="VML33" s="707"/>
      <c r="VMM33" s="707"/>
      <c r="VMN33" s="707"/>
      <c r="VMO33" s="707"/>
      <c r="VMP33" s="707"/>
      <c r="VMQ33" s="707"/>
      <c r="VMR33" s="707"/>
      <c r="VMS33" s="707"/>
      <c r="VMT33" s="707"/>
      <c r="VMU33" s="707"/>
      <c r="VMV33" s="707"/>
      <c r="VMW33" s="707"/>
      <c r="VMX33" s="707"/>
      <c r="VMY33" s="707"/>
      <c r="VMZ33" s="707"/>
      <c r="VNA33" s="707"/>
      <c r="VNB33" s="707"/>
      <c r="VNC33" s="707"/>
      <c r="VND33" s="707"/>
      <c r="VNE33" s="707"/>
      <c r="VNF33" s="707"/>
      <c r="VNG33" s="707"/>
      <c r="VNH33" s="707"/>
      <c r="VNI33" s="707"/>
      <c r="VNJ33" s="707"/>
      <c r="VNK33" s="707"/>
      <c r="VNL33" s="707"/>
      <c r="VNM33" s="707"/>
      <c r="VNN33" s="707"/>
      <c r="VNO33" s="707"/>
      <c r="VNP33" s="707"/>
      <c r="VNQ33" s="707"/>
      <c r="VNR33" s="707"/>
      <c r="VNS33" s="707"/>
      <c r="VNT33" s="707"/>
      <c r="VNU33" s="707"/>
      <c r="VNV33" s="707"/>
      <c r="VNW33" s="707"/>
      <c r="VNX33" s="707"/>
      <c r="VNY33" s="707"/>
      <c r="VNZ33" s="707"/>
      <c r="VOA33" s="707"/>
      <c r="VOB33" s="707"/>
      <c r="VOC33" s="707"/>
      <c r="VOD33" s="707"/>
      <c r="VOE33" s="707"/>
      <c r="VOF33" s="707"/>
      <c r="VOG33" s="707"/>
      <c r="VOH33" s="707"/>
      <c r="VOI33" s="707"/>
      <c r="VOJ33" s="707"/>
      <c r="VOK33" s="707"/>
      <c r="VOL33" s="707"/>
      <c r="VOM33" s="707"/>
      <c r="VON33" s="707"/>
      <c r="VOO33" s="707"/>
      <c r="VOP33" s="707"/>
      <c r="VOQ33" s="707"/>
      <c r="VOR33" s="707"/>
      <c r="VOS33" s="707"/>
      <c r="VOT33" s="707"/>
      <c r="VOU33" s="707"/>
      <c r="VOV33" s="707"/>
      <c r="VOW33" s="707"/>
      <c r="VOX33" s="707"/>
      <c r="VOY33" s="707"/>
      <c r="VOZ33" s="707"/>
      <c r="VPA33" s="707"/>
      <c r="VPB33" s="707"/>
      <c r="VPC33" s="707"/>
      <c r="VPD33" s="707"/>
      <c r="VPE33" s="707"/>
      <c r="VPF33" s="707"/>
      <c r="VPG33" s="707"/>
      <c r="VPH33" s="707"/>
      <c r="VPI33" s="707"/>
      <c r="VPJ33" s="707"/>
      <c r="VPK33" s="707"/>
      <c r="VPL33" s="707"/>
      <c r="VPM33" s="707"/>
      <c r="VPN33" s="707"/>
      <c r="VPO33" s="707"/>
      <c r="VPP33" s="707"/>
      <c r="VPQ33" s="707"/>
      <c r="VPR33" s="707"/>
      <c r="VPS33" s="707"/>
      <c r="VPT33" s="707"/>
      <c r="VPU33" s="707"/>
      <c r="VPV33" s="707"/>
      <c r="VPW33" s="707"/>
      <c r="VPX33" s="707"/>
      <c r="VPY33" s="707"/>
      <c r="VPZ33" s="707"/>
      <c r="VQA33" s="707"/>
      <c r="VQB33" s="707"/>
      <c r="VQC33" s="707"/>
      <c r="VQD33" s="707"/>
      <c r="VQE33" s="707"/>
      <c r="VQF33" s="707"/>
      <c r="VQG33" s="707"/>
      <c r="VQH33" s="707"/>
      <c r="VQI33" s="707"/>
      <c r="VQJ33" s="707"/>
      <c r="VQK33" s="707"/>
      <c r="VQL33" s="707"/>
      <c r="VQM33" s="707"/>
      <c r="VQN33" s="707"/>
      <c r="VQO33" s="707"/>
      <c r="VQP33" s="707"/>
      <c r="VQQ33" s="707"/>
      <c r="VQR33" s="707"/>
      <c r="VQS33" s="707"/>
      <c r="VQT33" s="707"/>
      <c r="VQU33" s="707"/>
      <c r="VQV33" s="707"/>
      <c r="VQW33" s="707"/>
      <c r="VQX33" s="707"/>
      <c r="VQY33" s="707"/>
      <c r="VQZ33" s="707"/>
      <c r="VRA33" s="707"/>
      <c r="VRB33" s="707"/>
      <c r="VRC33" s="707"/>
      <c r="VRD33" s="707"/>
      <c r="VRE33" s="707"/>
      <c r="VRF33" s="707"/>
      <c r="VRG33" s="707"/>
      <c r="VRH33" s="707"/>
      <c r="VRI33" s="707"/>
      <c r="VRJ33" s="707"/>
      <c r="VRK33" s="707"/>
      <c r="VRL33" s="707"/>
      <c r="VRM33" s="707"/>
      <c r="VRN33" s="707"/>
      <c r="VRO33" s="707"/>
      <c r="VRP33" s="707"/>
      <c r="VRQ33" s="707"/>
      <c r="VRR33" s="707"/>
      <c r="VRS33" s="707"/>
      <c r="VRT33" s="707"/>
      <c r="VRU33" s="707"/>
      <c r="VRV33" s="707"/>
      <c r="VRW33" s="707"/>
      <c r="VRX33" s="707"/>
      <c r="VRY33" s="707"/>
      <c r="VRZ33" s="707"/>
      <c r="VSA33" s="707"/>
      <c r="VSB33" s="707"/>
      <c r="VSC33" s="707"/>
      <c r="VSD33" s="707"/>
      <c r="VSE33" s="707"/>
      <c r="VSF33" s="707"/>
      <c r="VSG33" s="707"/>
      <c r="VSH33" s="707"/>
      <c r="VSI33" s="707"/>
      <c r="VSJ33" s="707"/>
      <c r="VSK33" s="707"/>
      <c r="VSL33" s="707"/>
      <c r="VSM33" s="707"/>
      <c r="VSN33" s="707"/>
      <c r="VSO33" s="707"/>
      <c r="VSP33" s="707"/>
      <c r="VSQ33" s="707"/>
      <c r="VSR33" s="707"/>
      <c r="VSS33" s="707"/>
      <c r="VST33" s="707"/>
      <c r="VSU33" s="707"/>
      <c r="VSV33" s="707"/>
      <c r="VSW33" s="707"/>
      <c r="VSX33" s="707"/>
      <c r="VSY33" s="707"/>
      <c r="VSZ33" s="707"/>
      <c r="VTA33" s="707"/>
      <c r="VTB33" s="707"/>
      <c r="VTC33" s="707"/>
      <c r="VTD33" s="707"/>
      <c r="VTE33" s="707"/>
      <c r="VTF33" s="707"/>
      <c r="VTG33" s="707"/>
      <c r="VTH33" s="707"/>
      <c r="VTI33" s="707"/>
      <c r="VTJ33" s="707"/>
      <c r="VTK33" s="707"/>
      <c r="VTL33" s="707"/>
      <c r="VTM33" s="707"/>
      <c r="VTN33" s="707"/>
      <c r="VTO33" s="707"/>
      <c r="VTP33" s="707"/>
      <c r="VTQ33" s="707"/>
      <c r="VTR33" s="707"/>
      <c r="VTS33" s="707"/>
      <c r="VTT33" s="707"/>
      <c r="VTU33" s="707"/>
      <c r="VTV33" s="707"/>
      <c r="VTW33" s="707"/>
      <c r="VTX33" s="707"/>
      <c r="VTY33" s="707"/>
      <c r="VTZ33" s="707"/>
      <c r="VUA33" s="707"/>
      <c r="VUB33" s="707"/>
      <c r="VUC33" s="707"/>
      <c r="VUD33" s="707"/>
      <c r="VUE33" s="707"/>
      <c r="VUF33" s="707"/>
      <c r="VUG33" s="707"/>
      <c r="VUH33" s="707"/>
      <c r="VUI33" s="707"/>
      <c r="VUJ33" s="707"/>
      <c r="VUK33" s="707"/>
      <c r="VUL33" s="707"/>
      <c r="VUM33" s="707"/>
      <c r="VUN33" s="707"/>
      <c r="VUO33" s="707"/>
      <c r="VUP33" s="707"/>
      <c r="VUQ33" s="707"/>
      <c r="VUR33" s="707"/>
      <c r="VUS33" s="707"/>
      <c r="VUT33" s="707"/>
      <c r="VUU33" s="707"/>
      <c r="VUV33" s="707"/>
      <c r="VUW33" s="707"/>
      <c r="VUX33" s="707"/>
      <c r="VUY33" s="707"/>
      <c r="VUZ33" s="707"/>
      <c r="VVA33" s="707"/>
      <c r="VVB33" s="707"/>
      <c r="VVC33" s="707"/>
      <c r="VVD33" s="707"/>
      <c r="VVE33" s="707"/>
      <c r="VVF33" s="707"/>
      <c r="VVG33" s="707"/>
      <c r="VVH33" s="707"/>
      <c r="VVI33" s="707"/>
      <c r="VVJ33" s="707"/>
      <c r="VVK33" s="707"/>
      <c r="VVL33" s="707"/>
      <c r="VVM33" s="707"/>
      <c r="VVN33" s="707"/>
      <c r="VVO33" s="707"/>
      <c r="VVP33" s="707"/>
      <c r="VVQ33" s="707"/>
      <c r="VVR33" s="707"/>
      <c r="VVS33" s="707"/>
      <c r="VVT33" s="707"/>
      <c r="VVU33" s="707"/>
      <c r="VVV33" s="707"/>
      <c r="VVW33" s="707"/>
      <c r="VVX33" s="707"/>
      <c r="VVY33" s="707"/>
      <c r="VVZ33" s="707"/>
      <c r="VWA33" s="707"/>
      <c r="VWB33" s="707"/>
      <c r="VWC33" s="707"/>
      <c r="VWD33" s="707"/>
      <c r="VWE33" s="707"/>
      <c r="VWF33" s="707"/>
      <c r="VWG33" s="707"/>
      <c r="VWH33" s="707"/>
      <c r="VWI33" s="707"/>
      <c r="VWJ33" s="707"/>
      <c r="VWK33" s="707"/>
      <c r="VWL33" s="707"/>
      <c r="VWM33" s="707"/>
      <c r="VWN33" s="707"/>
      <c r="VWO33" s="707"/>
      <c r="VWP33" s="707"/>
      <c r="VWQ33" s="707"/>
      <c r="VWR33" s="707"/>
      <c r="VWS33" s="707"/>
      <c r="VWT33" s="707"/>
      <c r="VWU33" s="707"/>
      <c r="VWV33" s="707"/>
      <c r="VWW33" s="707"/>
      <c r="VWX33" s="707"/>
      <c r="VWY33" s="707"/>
      <c r="VWZ33" s="707"/>
      <c r="VXA33" s="707"/>
      <c r="VXB33" s="707"/>
      <c r="VXC33" s="707"/>
      <c r="VXD33" s="707"/>
      <c r="VXE33" s="707"/>
      <c r="VXF33" s="707"/>
      <c r="VXG33" s="707"/>
      <c r="VXH33" s="707"/>
      <c r="VXI33" s="707"/>
      <c r="VXJ33" s="707"/>
      <c r="VXK33" s="707"/>
      <c r="VXL33" s="707"/>
      <c r="VXM33" s="707"/>
      <c r="VXN33" s="707"/>
      <c r="VXO33" s="707"/>
      <c r="VXP33" s="707"/>
      <c r="VXQ33" s="707"/>
      <c r="VXR33" s="707"/>
      <c r="VXS33" s="707"/>
      <c r="VXT33" s="707"/>
      <c r="VXU33" s="707"/>
      <c r="VXV33" s="707"/>
      <c r="VXW33" s="707"/>
      <c r="VXX33" s="707"/>
      <c r="VXY33" s="707"/>
      <c r="VXZ33" s="707"/>
      <c r="VYA33" s="707"/>
      <c r="VYB33" s="707"/>
      <c r="VYC33" s="707"/>
      <c r="VYD33" s="707"/>
      <c r="VYE33" s="707"/>
      <c r="VYF33" s="707"/>
      <c r="VYG33" s="707"/>
      <c r="VYH33" s="707"/>
      <c r="VYI33" s="707"/>
      <c r="VYJ33" s="707"/>
      <c r="VYK33" s="707"/>
      <c r="VYL33" s="707"/>
      <c r="VYM33" s="707"/>
      <c r="VYN33" s="707"/>
      <c r="VYO33" s="707"/>
      <c r="VYP33" s="707"/>
      <c r="VYQ33" s="707"/>
      <c r="VYR33" s="707"/>
      <c r="VYS33" s="707"/>
      <c r="VYT33" s="707"/>
      <c r="VYU33" s="707"/>
      <c r="VYV33" s="707"/>
      <c r="VYW33" s="707"/>
      <c r="VYX33" s="707"/>
      <c r="VYY33" s="707"/>
      <c r="VYZ33" s="707"/>
      <c r="VZA33" s="707"/>
      <c r="VZB33" s="707"/>
      <c r="VZC33" s="707"/>
      <c r="VZD33" s="707"/>
      <c r="VZE33" s="707"/>
      <c r="VZF33" s="707"/>
      <c r="VZG33" s="707"/>
      <c r="VZH33" s="707"/>
      <c r="VZI33" s="707"/>
      <c r="VZJ33" s="707"/>
      <c r="VZK33" s="707"/>
      <c r="VZL33" s="707"/>
      <c r="VZM33" s="707"/>
      <c r="VZN33" s="707"/>
      <c r="VZO33" s="707"/>
      <c r="VZP33" s="707"/>
      <c r="VZQ33" s="707"/>
      <c r="VZR33" s="707"/>
      <c r="VZS33" s="707"/>
      <c r="VZT33" s="707"/>
      <c r="VZU33" s="707"/>
      <c r="VZV33" s="707"/>
      <c r="VZW33" s="707"/>
      <c r="VZX33" s="707"/>
      <c r="VZY33" s="707"/>
      <c r="VZZ33" s="707"/>
      <c r="WAA33" s="707"/>
      <c r="WAB33" s="707"/>
      <c r="WAC33" s="707"/>
      <c r="WAD33" s="707"/>
      <c r="WAE33" s="707"/>
      <c r="WAF33" s="707"/>
      <c r="WAG33" s="707"/>
      <c r="WAH33" s="707"/>
      <c r="WAI33" s="707"/>
      <c r="WAJ33" s="707"/>
      <c r="WAK33" s="707"/>
      <c r="WAL33" s="707"/>
      <c r="WAM33" s="707"/>
      <c r="WAN33" s="707"/>
      <c r="WAO33" s="707"/>
      <c r="WAP33" s="707"/>
      <c r="WAQ33" s="707"/>
      <c r="WAR33" s="707"/>
      <c r="WAS33" s="707"/>
      <c r="WAT33" s="707"/>
      <c r="WAU33" s="707"/>
      <c r="WAV33" s="707"/>
      <c r="WAW33" s="707"/>
      <c r="WAX33" s="707"/>
      <c r="WAY33" s="707"/>
      <c r="WAZ33" s="707"/>
      <c r="WBA33" s="707"/>
      <c r="WBB33" s="707"/>
      <c r="WBC33" s="707"/>
      <c r="WBD33" s="707"/>
      <c r="WBE33" s="707"/>
      <c r="WBF33" s="707"/>
      <c r="WBG33" s="707"/>
      <c r="WBH33" s="707"/>
      <c r="WBI33" s="707"/>
      <c r="WBJ33" s="707"/>
      <c r="WBK33" s="707"/>
      <c r="WBL33" s="707"/>
      <c r="WBM33" s="707"/>
      <c r="WBN33" s="707"/>
      <c r="WBO33" s="707"/>
      <c r="WBP33" s="707"/>
      <c r="WBQ33" s="707"/>
      <c r="WBR33" s="707"/>
      <c r="WBS33" s="707"/>
      <c r="WBT33" s="707"/>
      <c r="WBU33" s="707"/>
      <c r="WBV33" s="707"/>
      <c r="WBW33" s="707"/>
      <c r="WBX33" s="707"/>
      <c r="WBY33" s="707"/>
      <c r="WBZ33" s="707"/>
      <c r="WCA33" s="707"/>
      <c r="WCB33" s="707"/>
      <c r="WCC33" s="707"/>
      <c r="WCD33" s="707"/>
      <c r="WCE33" s="707"/>
      <c r="WCF33" s="707"/>
      <c r="WCG33" s="707"/>
      <c r="WCH33" s="707"/>
      <c r="WCI33" s="707"/>
      <c r="WCJ33" s="707"/>
      <c r="WCK33" s="707"/>
      <c r="WCL33" s="707"/>
      <c r="WCM33" s="707"/>
      <c r="WCN33" s="707"/>
      <c r="WCO33" s="707"/>
      <c r="WCP33" s="707"/>
      <c r="WCQ33" s="707"/>
      <c r="WCR33" s="707"/>
      <c r="WCS33" s="707"/>
      <c r="WCT33" s="707"/>
      <c r="WCU33" s="707"/>
      <c r="WCV33" s="707"/>
      <c r="WCW33" s="707"/>
      <c r="WCX33" s="707"/>
      <c r="WCY33" s="707"/>
      <c r="WCZ33" s="707"/>
      <c r="WDA33" s="707"/>
      <c r="WDB33" s="707"/>
      <c r="WDC33" s="707"/>
      <c r="WDD33" s="707"/>
      <c r="WDE33" s="707"/>
      <c r="WDF33" s="707"/>
      <c r="WDG33" s="707"/>
      <c r="WDH33" s="707"/>
      <c r="WDI33" s="707"/>
      <c r="WDJ33" s="707"/>
      <c r="WDK33" s="707"/>
      <c r="WDL33" s="707"/>
      <c r="WDM33" s="707"/>
      <c r="WDN33" s="707"/>
      <c r="WDO33" s="707"/>
      <c r="WDP33" s="707"/>
      <c r="WDQ33" s="707"/>
      <c r="WDR33" s="707"/>
      <c r="WDS33" s="707"/>
      <c r="WDT33" s="707"/>
      <c r="WDU33" s="707"/>
      <c r="WDV33" s="707"/>
      <c r="WDW33" s="707"/>
      <c r="WDX33" s="707"/>
      <c r="WDY33" s="707"/>
      <c r="WDZ33" s="707"/>
      <c r="WEA33" s="707"/>
      <c r="WEB33" s="707"/>
      <c r="WEC33" s="707"/>
      <c r="WED33" s="707"/>
      <c r="WEE33" s="707"/>
      <c r="WEF33" s="707"/>
      <c r="WEG33" s="707"/>
      <c r="WEH33" s="707"/>
      <c r="WEI33" s="707"/>
      <c r="WEJ33" s="707"/>
      <c r="WEK33" s="707"/>
      <c r="WEL33" s="707"/>
      <c r="WEM33" s="707"/>
      <c r="WEN33" s="707"/>
      <c r="WEO33" s="707"/>
      <c r="WEP33" s="707"/>
      <c r="WEQ33" s="707"/>
      <c r="WER33" s="707"/>
      <c r="WES33" s="707"/>
      <c r="WET33" s="707"/>
      <c r="WEU33" s="707"/>
      <c r="WEV33" s="707"/>
      <c r="WEW33" s="707"/>
      <c r="WEX33" s="707"/>
      <c r="WEY33" s="707"/>
      <c r="WEZ33" s="707"/>
      <c r="WFA33" s="707"/>
      <c r="WFB33" s="707"/>
      <c r="WFC33" s="707"/>
      <c r="WFD33" s="707"/>
      <c r="WFE33" s="707"/>
      <c r="WFF33" s="707"/>
      <c r="WFG33" s="707"/>
      <c r="WFH33" s="707"/>
      <c r="WFI33" s="707"/>
      <c r="WFJ33" s="707"/>
      <c r="WFK33" s="707"/>
      <c r="WFL33" s="707"/>
      <c r="WFM33" s="707"/>
      <c r="WFN33" s="707"/>
      <c r="WFO33" s="707"/>
      <c r="WFP33" s="707"/>
      <c r="WFQ33" s="707"/>
      <c r="WFR33" s="707"/>
      <c r="WFS33" s="707"/>
      <c r="WFT33" s="707"/>
      <c r="WFU33" s="707"/>
      <c r="WFV33" s="707"/>
      <c r="WFW33" s="707"/>
      <c r="WFX33" s="707"/>
      <c r="WFY33" s="707"/>
      <c r="WFZ33" s="707"/>
      <c r="WGA33" s="707"/>
      <c r="WGB33" s="707"/>
      <c r="WGC33" s="707"/>
      <c r="WGD33" s="707"/>
      <c r="WGE33" s="707"/>
      <c r="WGF33" s="707"/>
      <c r="WGG33" s="707"/>
      <c r="WGH33" s="707"/>
      <c r="WGI33" s="707"/>
      <c r="WGJ33" s="707"/>
      <c r="WGK33" s="707"/>
      <c r="WGL33" s="707"/>
      <c r="WGM33" s="707"/>
      <c r="WGN33" s="707"/>
      <c r="WGO33" s="707"/>
      <c r="WGP33" s="707"/>
      <c r="WGQ33" s="707"/>
      <c r="WGR33" s="707"/>
      <c r="WGS33" s="707"/>
      <c r="WGT33" s="707"/>
      <c r="WGU33" s="707"/>
      <c r="WGV33" s="707"/>
      <c r="WGW33" s="707"/>
      <c r="WGX33" s="707"/>
      <c r="WGY33" s="707"/>
      <c r="WGZ33" s="707"/>
      <c r="WHA33" s="707"/>
      <c r="WHB33" s="707"/>
      <c r="WHC33" s="707"/>
      <c r="WHD33" s="707"/>
      <c r="WHE33" s="707"/>
      <c r="WHF33" s="707"/>
      <c r="WHG33" s="707"/>
      <c r="WHH33" s="707"/>
      <c r="WHI33" s="707"/>
      <c r="WHJ33" s="707"/>
      <c r="WHK33" s="707"/>
      <c r="WHL33" s="707"/>
      <c r="WHM33" s="707"/>
      <c r="WHN33" s="707"/>
      <c r="WHO33" s="707"/>
      <c r="WHP33" s="707"/>
      <c r="WHQ33" s="707"/>
      <c r="WHR33" s="707"/>
      <c r="WHS33" s="707"/>
      <c r="WHT33" s="707"/>
      <c r="WHU33" s="707"/>
      <c r="WHV33" s="707"/>
      <c r="WHW33" s="707"/>
      <c r="WHX33" s="707"/>
      <c r="WHY33" s="707"/>
      <c r="WHZ33" s="707"/>
      <c r="WIA33" s="707"/>
      <c r="WIB33" s="707"/>
      <c r="WIC33" s="707"/>
      <c r="WID33" s="707"/>
      <c r="WIE33" s="707"/>
      <c r="WIF33" s="707"/>
      <c r="WIG33" s="707"/>
      <c r="WIH33" s="707"/>
      <c r="WII33" s="707"/>
      <c r="WIJ33" s="707"/>
      <c r="WIK33" s="707"/>
      <c r="WIL33" s="707"/>
      <c r="WIM33" s="707"/>
      <c r="WIN33" s="707"/>
      <c r="WIO33" s="707"/>
      <c r="WIP33" s="707"/>
      <c r="WIQ33" s="707"/>
      <c r="WIR33" s="707"/>
      <c r="WIS33" s="707"/>
      <c r="WIT33" s="707"/>
      <c r="WIU33" s="707"/>
      <c r="WIV33" s="707"/>
      <c r="WIW33" s="707"/>
      <c r="WIX33" s="707"/>
      <c r="WIY33" s="707"/>
      <c r="WIZ33" s="707"/>
      <c r="WJA33" s="707"/>
      <c r="WJB33" s="707"/>
      <c r="WJC33" s="707"/>
      <c r="WJD33" s="707"/>
      <c r="WJE33" s="707"/>
      <c r="WJF33" s="707"/>
      <c r="WJG33" s="707"/>
      <c r="WJH33" s="707"/>
      <c r="WJI33" s="707"/>
      <c r="WJJ33" s="707"/>
      <c r="WJK33" s="707"/>
      <c r="WJL33" s="707"/>
      <c r="WJM33" s="707"/>
      <c r="WJN33" s="707"/>
      <c r="WJO33" s="707"/>
      <c r="WJP33" s="707"/>
      <c r="WJQ33" s="707"/>
      <c r="WJR33" s="707"/>
      <c r="WJS33" s="707"/>
      <c r="WJT33" s="707"/>
      <c r="WJU33" s="707"/>
      <c r="WJV33" s="707"/>
      <c r="WJW33" s="707"/>
      <c r="WJX33" s="707"/>
      <c r="WJY33" s="707"/>
      <c r="WJZ33" s="707"/>
      <c r="WKA33" s="707"/>
      <c r="WKB33" s="707"/>
      <c r="WKC33" s="707"/>
      <c r="WKD33" s="707"/>
      <c r="WKE33" s="707"/>
      <c r="WKF33" s="707"/>
      <c r="WKG33" s="707"/>
      <c r="WKH33" s="707"/>
      <c r="WKI33" s="707"/>
      <c r="WKJ33" s="707"/>
      <c r="WKK33" s="707"/>
      <c r="WKL33" s="707"/>
      <c r="WKM33" s="707"/>
      <c r="WKN33" s="707"/>
      <c r="WKO33" s="707"/>
      <c r="WKP33" s="707"/>
      <c r="WKQ33" s="707"/>
      <c r="WKR33" s="707"/>
      <c r="WKS33" s="707"/>
      <c r="WKT33" s="707"/>
      <c r="WKU33" s="707"/>
      <c r="WKV33" s="707"/>
      <c r="WKW33" s="707"/>
      <c r="WKX33" s="707"/>
      <c r="WKY33" s="707"/>
      <c r="WKZ33" s="707"/>
      <c r="WLA33" s="707"/>
      <c r="WLB33" s="707"/>
      <c r="WLC33" s="707"/>
      <c r="WLD33" s="707"/>
      <c r="WLE33" s="707"/>
      <c r="WLF33" s="707"/>
      <c r="WLG33" s="707"/>
      <c r="WLH33" s="707"/>
      <c r="WLI33" s="707"/>
      <c r="WLJ33" s="707"/>
      <c r="WLK33" s="707"/>
      <c r="WLL33" s="707"/>
      <c r="WLM33" s="707"/>
      <c r="WLN33" s="707"/>
      <c r="WLO33" s="707"/>
      <c r="WLP33" s="707"/>
      <c r="WLQ33" s="707"/>
      <c r="WLR33" s="707"/>
      <c r="WLS33" s="707"/>
      <c r="WLT33" s="707"/>
      <c r="WLU33" s="707"/>
      <c r="WLV33" s="707"/>
      <c r="WLW33" s="707"/>
      <c r="WLX33" s="707"/>
      <c r="WLY33" s="707"/>
      <c r="WLZ33" s="707"/>
      <c r="WMA33" s="707"/>
      <c r="WMB33" s="707"/>
      <c r="WMC33" s="707"/>
      <c r="WMD33" s="707"/>
      <c r="WME33" s="707"/>
      <c r="WMF33" s="707"/>
      <c r="WMG33" s="707"/>
      <c r="WMH33" s="707"/>
      <c r="WMI33" s="707"/>
      <c r="WMJ33" s="707"/>
      <c r="WMK33" s="707"/>
      <c r="WML33" s="707"/>
      <c r="WMM33" s="707"/>
      <c r="WMN33" s="707"/>
      <c r="WMO33" s="707"/>
      <c r="WMP33" s="707"/>
      <c r="WMQ33" s="707"/>
      <c r="WMR33" s="707"/>
      <c r="WMS33" s="707"/>
      <c r="WMT33" s="707"/>
      <c r="WMU33" s="707"/>
      <c r="WMV33" s="707"/>
      <c r="WMW33" s="707"/>
      <c r="WMX33" s="707"/>
      <c r="WMY33" s="707"/>
      <c r="WMZ33" s="707"/>
      <c r="WNA33" s="707"/>
      <c r="WNB33" s="707"/>
      <c r="WNC33" s="707"/>
      <c r="WND33" s="707"/>
      <c r="WNE33" s="707"/>
      <c r="WNF33" s="707"/>
      <c r="WNG33" s="707"/>
      <c r="WNH33" s="707"/>
      <c r="WNI33" s="707"/>
      <c r="WNJ33" s="707"/>
      <c r="WNK33" s="707"/>
      <c r="WNL33" s="707"/>
      <c r="WNM33" s="707"/>
      <c r="WNN33" s="707"/>
      <c r="WNO33" s="707"/>
      <c r="WNP33" s="707"/>
      <c r="WNQ33" s="707"/>
      <c r="WNR33" s="707"/>
      <c r="WNS33" s="707"/>
      <c r="WNT33" s="707"/>
      <c r="WNU33" s="707"/>
      <c r="WNV33" s="707"/>
      <c r="WNW33" s="707"/>
      <c r="WNX33" s="707"/>
      <c r="WNY33" s="707"/>
      <c r="WNZ33" s="707"/>
      <c r="WOA33" s="707"/>
      <c r="WOB33" s="707"/>
      <c r="WOC33" s="707"/>
      <c r="WOD33" s="707"/>
      <c r="WOE33" s="707"/>
      <c r="WOF33" s="707"/>
      <c r="WOG33" s="707"/>
      <c r="WOH33" s="707"/>
      <c r="WOI33" s="707"/>
      <c r="WOJ33" s="707"/>
      <c r="WOK33" s="707"/>
      <c r="WOL33" s="707"/>
      <c r="WOM33" s="707"/>
      <c r="WON33" s="707"/>
      <c r="WOO33" s="707"/>
      <c r="WOP33" s="707"/>
      <c r="WOQ33" s="707"/>
      <c r="WOR33" s="707"/>
      <c r="WOS33" s="707"/>
      <c r="WOT33" s="707"/>
      <c r="WOU33" s="707"/>
      <c r="WOV33" s="707"/>
      <c r="WOW33" s="707"/>
      <c r="WOX33" s="707"/>
      <c r="WOY33" s="707"/>
      <c r="WOZ33" s="707"/>
      <c r="WPA33" s="707"/>
      <c r="WPB33" s="707"/>
      <c r="WPC33" s="707"/>
      <c r="WPD33" s="707"/>
      <c r="WPE33" s="707"/>
      <c r="WPF33" s="707"/>
      <c r="WPG33" s="707"/>
      <c r="WPH33" s="707"/>
      <c r="WPI33" s="707"/>
      <c r="WPJ33" s="707"/>
      <c r="WPK33" s="707"/>
      <c r="WPL33" s="707"/>
      <c r="WPM33" s="707"/>
      <c r="WPN33" s="707"/>
      <c r="WPO33" s="707"/>
      <c r="WPP33" s="707"/>
      <c r="WPQ33" s="707"/>
      <c r="WPR33" s="707"/>
      <c r="WPS33" s="707"/>
      <c r="WPT33" s="707"/>
      <c r="WPU33" s="707"/>
      <c r="WPV33" s="707"/>
      <c r="WPW33" s="707"/>
      <c r="WPX33" s="707"/>
      <c r="WPY33" s="707"/>
      <c r="WPZ33" s="707"/>
      <c r="WQA33" s="707"/>
      <c r="WQB33" s="707"/>
      <c r="WQC33" s="707"/>
      <c r="WQD33" s="707"/>
      <c r="WQE33" s="707"/>
      <c r="WQF33" s="707"/>
      <c r="WQG33" s="707"/>
      <c r="WQH33" s="707"/>
      <c r="WQI33" s="707"/>
      <c r="WQJ33" s="707"/>
      <c r="WQK33" s="707"/>
      <c r="WQL33" s="707"/>
      <c r="WQM33" s="707"/>
      <c r="WQN33" s="707"/>
      <c r="WQO33" s="707"/>
      <c r="WQP33" s="707"/>
      <c r="WQQ33" s="707"/>
      <c r="WQR33" s="707"/>
      <c r="WQS33" s="707"/>
      <c r="WQT33" s="707"/>
      <c r="WQU33" s="707"/>
      <c r="WQV33" s="707"/>
      <c r="WQW33" s="707"/>
      <c r="WQX33" s="707"/>
      <c r="WQY33" s="707"/>
      <c r="WQZ33" s="707"/>
      <c r="WRA33" s="707"/>
      <c r="WRB33" s="707"/>
      <c r="WRC33" s="707"/>
      <c r="WRD33" s="707"/>
      <c r="WRE33" s="707"/>
      <c r="WRF33" s="707"/>
      <c r="WRG33" s="707"/>
      <c r="WRH33" s="707"/>
      <c r="WRI33" s="707"/>
      <c r="WRJ33" s="707"/>
      <c r="WRK33" s="707"/>
      <c r="WRL33" s="707"/>
      <c r="WRM33" s="707"/>
      <c r="WRN33" s="707"/>
      <c r="WRO33" s="707"/>
      <c r="WRP33" s="707"/>
      <c r="WRQ33" s="707"/>
      <c r="WRR33" s="707"/>
      <c r="WRS33" s="707"/>
      <c r="WRT33" s="707"/>
      <c r="WRU33" s="707"/>
      <c r="WRV33" s="707"/>
      <c r="WRW33" s="707"/>
      <c r="WRX33" s="707"/>
      <c r="WRY33" s="707"/>
      <c r="WRZ33" s="707"/>
      <c r="WSA33" s="707"/>
      <c r="WSB33" s="707"/>
      <c r="WSC33" s="707"/>
      <c r="WSD33" s="707"/>
      <c r="WSE33" s="707"/>
      <c r="WSF33" s="707"/>
      <c r="WSG33" s="707"/>
      <c r="WSH33" s="707"/>
      <c r="WSI33" s="707"/>
      <c r="WSJ33" s="707"/>
      <c r="WSK33" s="707"/>
      <c r="WSL33" s="707"/>
      <c r="WSM33" s="707"/>
      <c r="WSN33" s="707"/>
      <c r="WSO33" s="707"/>
      <c r="WSP33" s="707"/>
      <c r="WSQ33" s="707"/>
      <c r="WSR33" s="707"/>
      <c r="WSS33" s="707"/>
      <c r="WST33" s="707"/>
      <c r="WSU33" s="707"/>
      <c r="WSV33" s="707"/>
      <c r="WSW33" s="707"/>
      <c r="WSX33" s="707"/>
      <c r="WSY33" s="707"/>
      <c r="WSZ33" s="707"/>
      <c r="WTA33" s="707"/>
      <c r="WTB33" s="707"/>
      <c r="WTC33" s="707"/>
      <c r="WTD33" s="707"/>
      <c r="WTE33" s="707"/>
      <c r="WTF33" s="707"/>
      <c r="WTG33" s="707"/>
      <c r="WTH33" s="707"/>
      <c r="WTI33" s="707"/>
      <c r="WTJ33" s="707"/>
      <c r="WTK33" s="707"/>
      <c r="WTL33" s="707"/>
      <c r="WTM33" s="707"/>
      <c r="WTN33" s="707"/>
      <c r="WTO33" s="707"/>
      <c r="WTP33" s="707"/>
      <c r="WTQ33" s="707"/>
      <c r="WTR33" s="707"/>
      <c r="WTS33" s="707"/>
      <c r="WTT33" s="707"/>
      <c r="WTU33" s="707"/>
      <c r="WTV33" s="707"/>
      <c r="WTW33" s="707"/>
      <c r="WTX33" s="707"/>
      <c r="WTY33" s="707"/>
      <c r="WTZ33" s="707"/>
      <c r="WUA33" s="707"/>
      <c r="WUB33" s="707"/>
      <c r="WUC33" s="707"/>
      <c r="WUD33" s="707"/>
      <c r="WUE33" s="707"/>
      <c r="WUF33" s="707"/>
      <c r="WUG33" s="707"/>
      <c r="WUH33" s="707"/>
      <c r="WUI33" s="707"/>
      <c r="WUJ33" s="707"/>
      <c r="WUK33" s="707"/>
      <c r="WUL33" s="707"/>
      <c r="WUM33" s="707"/>
      <c r="WUN33" s="707"/>
      <c r="WUO33" s="707"/>
      <c r="WUP33" s="707"/>
      <c r="WUQ33" s="707"/>
      <c r="WUR33" s="707"/>
      <c r="WUS33" s="707"/>
      <c r="WUT33" s="707"/>
      <c r="WUU33" s="707"/>
      <c r="WUV33" s="707"/>
      <c r="WUW33" s="707"/>
      <c r="WUX33" s="707"/>
      <c r="WUY33" s="707"/>
      <c r="WUZ33" s="707"/>
      <c r="WVA33" s="707"/>
      <c r="WVB33" s="707"/>
      <c r="WVC33" s="707"/>
      <c r="WVD33" s="707"/>
      <c r="WVE33" s="707"/>
      <c r="WVF33" s="707"/>
      <c r="WVG33" s="707"/>
      <c r="WVH33" s="707"/>
      <c r="WVI33" s="707"/>
      <c r="WVJ33" s="707"/>
      <c r="WVK33" s="707"/>
      <c r="WVL33" s="707"/>
      <c r="WVM33" s="707"/>
      <c r="WVN33" s="707"/>
      <c r="WVO33" s="707"/>
      <c r="WVP33" s="707"/>
      <c r="WVQ33" s="707"/>
      <c r="WVR33" s="707"/>
      <c r="WVS33" s="707"/>
      <c r="WVT33" s="707"/>
      <c r="WVU33" s="707"/>
      <c r="WVV33" s="707"/>
      <c r="WVW33" s="707"/>
      <c r="WVX33" s="707"/>
      <c r="WVY33" s="707"/>
      <c r="WVZ33" s="707"/>
      <c r="WWA33" s="707"/>
      <c r="WWB33" s="707"/>
      <c r="WWC33" s="707"/>
      <c r="WWD33" s="707"/>
      <c r="WWE33" s="707"/>
      <c r="WWF33" s="707"/>
      <c r="WWG33" s="707"/>
      <c r="WWH33" s="707"/>
      <c r="WWI33" s="707"/>
    </row>
    <row r="34" spans="1:16155" s="708" customFormat="1" ht="1.9" customHeight="1">
      <c r="A34" s="707"/>
      <c r="B34" s="707"/>
      <c r="C34" s="727"/>
      <c r="D34" s="1887"/>
      <c r="E34" s="1887"/>
      <c r="F34" s="1887"/>
      <c r="G34" s="1887"/>
      <c r="H34" s="1887"/>
      <c r="I34" s="1887"/>
      <c r="J34" s="1888"/>
      <c r="K34" s="716"/>
      <c r="L34" s="716"/>
      <c r="M34" s="716"/>
      <c r="N34" s="716"/>
      <c r="O34" s="716"/>
      <c r="P34" s="716"/>
      <c r="Q34" s="716"/>
      <c r="R34" s="745"/>
      <c r="S34" s="745"/>
      <c r="T34" s="745"/>
      <c r="U34" s="745"/>
      <c r="V34" s="745"/>
      <c r="W34" s="716"/>
      <c r="X34" s="744"/>
      <c r="AB34" s="737"/>
      <c r="AC34" s="707"/>
      <c r="AE34" s="707"/>
      <c r="AF34" s="720"/>
      <c r="AG34" s="707"/>
      <c r="AH34" s="707"/>
      <c r="AI34" s="707"/>
      <c r="AJ34" s="707"/>
      <c r="AK34" s="707"/>
      <c r="AL34" s="707"/>
      <c r="AM34" s="707"/>
      <c r="AN34" s="707"/>
      <c r="AO34" s="707"/>
      <c r="AP34" s="707"/>
      <c r="AQ34" s="707"/>
      <c r="AR34" s="707"/>
      <c r="AS34" s="707"/>
      <c r="AT34" s="707"/>
      <c r="AU34" s="707"/>
      <c r="AV34" s="707"/>
      <c r="AW34" s="707"/>
      <c r="AX34" s="707"/>
      <c r="AY34" s="707"/>
      <c r="AZ34" s="707"/>
      <c r="BA34" s="707"/>
      <c r="BB34" s="707"/>
      <c r="BC34" s="707"/>
      <c r="BD34" s="707"/>
      <c r="BE34" s="707"/>
      <c r="BF34" s="707"/>
      <c r="BG34" s="707"/>
      <c r="BH34" s="707"/>
      <c r="BI34" s="707"/>
      <c r="BJ34" s="707"/>
      <c r="BK34" s="707"/>
      <c r="BL34" s="707"/>
      <c r="BM34" s="707"/>
      <c r="BN34" s="707"/>
      <c r="BO34" s="707"/>
      <c r="BP34" s="707"/>
      <c r="BQ34" s="707"/>
      <c r="BR34" s="707"/>
      <c r="BS34" s="707"/>
      <c r="BT34" s="707"/>
      <c r="BU34" s="707"/>
      <c r="BV34" s="707"/>
      <c r="BW34" s="707"/>
      <c r="BX34" s="707"/>
      <c r="BY34" s="707"/>
      <c r="BZ34" s="707"/>
      <c r="CA34" s="707"/>
      <c r="CB34" s="707"/>
      <c r="CC34" s="707"/>
      <c r="CD34" s="707"/>
      <c r="CE34" s="707"/>
      <c r="CF34" s="707"/>
      <c r="CG34" s="707"/>
      <c r="CH34" s="707"/>
      <c r="CI34" s="707"/>
      <c r="CJ34" s="707"/>
      <c r="CK34" s="707"/>
      <c r="CL34" s="707"/>
      <c r="CM34" s="707"/>
      <c r="CN34" s="707"/>
      <c r="CO34" s="707"/>
      <c r="CP34" s="707"/>
      <c r="CQ34" s="707"/>
      <c r="CR34" s="707"/>
      <c r="CS34" s="707"/>
      <c r="CT34" s="707"/>
      <c r="CU34" s="707"/>
      <c r="CV34" s="707"/>
      <c r="CW34" s="707"/>
      <c r="CX34" s="707"/>
      <c r="CY34" s="707"/>
      <c r="CZ34" s="707"/>
      <c r="DA34" s="707"/>
      <c r="DB34" s="707"/>
      <c r="DC34" s="707"/>
      <c r="DD34" s="707"/>
      <c r="DE34" s="707"/>
      <c r="DF34" s="707"/>
      <c r="DG34" s="707"/>
      <c r="DH34" s="707"/>
      <c r="DI34" s="707"/>
      <c r="DJ34" s="707"/>
      <c r="DK34" s="707"/>
      <c r="DL34" s="707"/>
      <c r="DM34" s="707"/>
      <c r="DN34" s="707"/>
      <c r="DO34" s="707"/>
      <c r="DP34" s="707"/>
      <c r="DQ34" s="707"/>
      <c r="DR34" s="707"/>
      <c r="DS34" s="707"/>
      <c r="DT34" s="707"/>
      <c r="DU34" s="707"/>
      <c r="DV34" s="707"/>
      <c r="DW34" s="707"/>
      <c r="DX34" s="707"/>
      <c r="DY34" s="707"/>
      <c r="DZ34" s="707"/>
      <c r="EA34" s="707"/>
      <c r="EB34" s="707"/>
      <c r="EC34" s="707"/>
      <c r="ED34" s="707"/>
      <c r="EE34" s="707"/>
      <c r="EF34" s="707"/>
      <c r="EG34" s="707"/>
      <c r="EH34" s="707"/>
      <c r="EI34" s="707"/>
      <c r="EJ34" s="707"/>
      <c r="EK34" s="707"/>
      <c r="EL34" s="707"/>
      <c r="EM34" s="707"/>
      <c r="EN34" s="707"/>
      <c r="EO34" s="707"/>
      <c r="EP34" s="707"/>
      <c r="EQ34" s="707"/>
      <c r="ER34" s="707"/>
      <c r="ES34" s="707"/>
      <c r="ET34" s="707"/>
      <c r="EU34" s="707"/>
      <c r="EV34" s="707"/>
      <c r="EW34" s="707"/>
      <c r="EX34" s="707"/>
      <c r="EY34" s="707"/>
      <c r="EZ34" s="707"/>
      <c r="FA34" s="707"/>
      <c r="FB34" s="707"/>
      <c r="FC34" s="707"/>
      <c r="FD34" s="707"/>
      <c r="FE34" s="707"/>
      <c r="FF34" s="707"/>
      <c r="FG34" s="707"/>
      <c r="FH34" s="707"/>
      <c r="FI34" s="707"/>
      <c r="FJ34" s="707"/>
      <c r="FK34" s="707"/>
      <c r="FL34" s="707"/>
      <c r="FM34" s="707"/>
      <c r="FN34" s="707"/>
      <c r="FO34" s="707"/>
      <c r="FP34" s="707"/>
      <c r="FQ34" s="707"/>
      <c r="FR34" s="707"/>
      <c r="FS34" s="707"/>
      <c r="FT34" s="707"/>
      <c r="FU34" s="707"/>
      <c r="FV34" s="707"/>
      <c r="FW34" s="707"/>
      <c r="FX34" s="707"/>
      <c r="FY34" s="707"/>
      <c r="FZ34" s="707"/>
      <c r="GA34" s="707"/>
      <c r="GB34" s="707"/>
      <c r="GC34" s="707"/>
      <c r="GD34" s="707"/>
      <c r="GE34" s="707"/>
      <c r="GF34" s="707"/>
      <c r="GG34" s="707"/>
      <c r="GH34" s="707"/>
      <c r="GI34" s="707"/>
      <c r="GJ34" s="707"/>
      <c r="GK34" s="707"/>
      <c r="GL34" s="707"/>
      <c r="GM34" s="707"/>
      <c r="GN34" s="707"/>
      <c r="GO34" s="707"/>
      <c r="GP34" s="707"/>
      <c r="GQ34" s="707"/>
      <c r="GR34" s="707"/>
      <c r="GS34" s="707"/>
      <c r="GT34" s="707"/>
      <c r="GU34" s="707"/>
      <c r="GV34" s="707"/>
      <c r="GW34" s="707"/>
      <c r="GX34" s="707"/>
      <c r="GY34" s="707"/>
      <c r="GZ34" s="707"/>
      <c r="HA34" s="707"/>
      <c r="HB34" s="707"/>
      <c r="HC34" s="707"/>
      <c r="HD34" s="707"/>
      <c r="HE34" s="707"/>
      <c r="HF34" s="707"/>
      <c r="HG34" s="707"/>
      <c r="HH34" s="707"/>
      <c r="HI34" s="707"/>
      <c r="HJ34" s="707"/>
      <c r="HK34" s="707"/>
      <c r="HL34" s="707"/>
      <c r="HM34" s="707"/>
      <c r="HN34" s="707"/>
      <c r="HO34" s="707"/>
      <c r="HP34" s="707"/>
      <c r="HQ34" s="707"/>
      <c r="HR34" s="707"/>
      <c r="HS34" s="707"/>
      <c r="HT34" s="707"/>
      <c r="HU34" s="707"/>
      <c r="HV34" s="707"/>
      <c r="HW34" s="707"/>
      <c r="HX34" s="707"/>
      <c r="HY34" s="707"/>
      <c r="HZ34" s="707"/>
      <c r="IA34" s="707"/>
      <c r="IB34" s="707"/>
      <c r="IC34" s="707"/>
      <c r="ID34" s="707"/>
      <c r="IE34" s="707"/>
      <c r="IF34" s="707"/>
      <c r="IG34" s="707"/>
      <c r="IH34" s="707"/>
      <c r="II34" s="707"/>
      <c r="IJ34" s="707"/>
      <c r="IK34" s="707"/>
      <c r="IL34" s="707"/>
      <c r="IM34" s="707"/>
      <c r="IN34" s="707"/>
      <c r="IO34" s="707"/>
      <c r="IP34" s="707"/>
      <c r="IQ34" s="707"/>
      <c r="IR34" s="707"/>
      <c r="IS34" s="707"/>
      <c r="IT34" s="707"/>
      <c r="IU34" s="707"/>
      <c r="IV34" s="707"/>
      <c r="IW34" s="707"/>
      <c r="IX34" s="707"/>
      <c r="IY34" s="707"/>
      <c r="IZ34" s="707"/>
      <c r="JA34" s="707"/>
      <c r="JB34" s="707"/>
      <c r="JC34" s="707"/>
      <c r="JD34" s="707"/>
      <c r="JE34" s="707"/>
      <c r="JF34" s="707"/>
      <c r="JG34" s="707"/>
      <c r="JH34" s="707"/>
      <c r="JI34" s="707"/>
      <c r="JJ34" s="707"/>
      <c r="JK34" s="707"/>
      <c r="JL34" s="707"/>
      <c r="JM34" s="707"/>
      <c r="JN34" s="707"/>
      <c r="JO34" s="707"/>
      <c r="JP34" s="707"/>
      <c r="JQ34" s="707"/>
      <c r="JR34" s="707"/>
      <c r="JS34" s="707"/>
      <c r="JT34" s="707"/>
      <c r="JU34" s="707"/>
      <c r="JV34" s="707"/>
      <c r="JW34" s="707"/>
      <c r="JX34" s="707"/>
      <c r="JY34" s="707"/>
      <c r="JZ34" s="707"/>
      <c r="KA34" s="707"/>
      <c r="KB34" s="707"/>
      <c r="KC34" s="707"/>
      <c r="KD34" s="707"/>
      <c r="KE34" s="707"/>
      <c r="KF34" s="707"/>
      <c r="KG34" s="707"/>
      <c r="KH34" s="707"/>
      <c r="KI34" s="707"/>
      <c r="KJ34" s="707"/>
      <c r="KK34" s="707"/>
      <c r="KL34" s="707"/>
      <c r="KM34" s="707"/>
      <c r="KN34" s="707"/>
      <c r="KO34" s="707"/>
      <c r="KP34" s="707"/>
      <c r="KQ34" s="707"/>
      <c r="KR34" s="707"/>
      <c r="KS34" s="707"/>
      <c r="KT34" s="707"/>
      <c r="KU34" s="707"/>
      <c r="KV34" s="707"/>
      <c r="KW34" s="707"/>
      <c r="KX34" s="707"/>
      <c r="KY34" s="707"/>
      <c r="KZ34" s="707"/>
      <c r="LA34" s="707"/>
      <c r="LB34" s="707"/>
      <c r="LC34" s="707"/>
      <c r="LD34" s="707"/>
      <c r="LE34" s="707"/>
      <c r="LF34" s="707"/>
      <c r="LG34" s="707"/>
      <c r="LH34" s="707"/>
      <c r="LI34" s="707"/>
      <c r="LJ34" s="707"/>
      <c r="LK34" s="707"/>
      <c r="LL34" s="707"/>
      <c r="LM34" s="707"/>
      <c r="LN34" s="707"/>
      <c r="LO34" s="707"/>
      <c r="LP34" s="707"/>
      <c r="LQ34" s="707"/>
      <c r="LR34" s="707"/>
      <c r="LS34" s="707"/>
      <c r="LT34" s="707"/>
      <c r="LU34" s="707"/>
      <c r="LV34" s="707"/>
      <c r="LW34" s="707"/>
      <c r="LX34" s="707"/>
      <c r="LY34" s="707"/>
      <c r="LZ34" s="707"/>
      <c r="MA34" s="707"/>
      <c r="MB34" s="707"/>
      <c r="MC34" s="707"/>
      <c r="MD34" s="707"/>
      <c r="ME34" s="707"/>
      <c r="MF34" s="707"/>
      <c r="MG34" s="707"/>
      <c r="MH34" s="707"/>
      <c r="MI34" s="707"/>
      <c r="MJ34" s="707"/>
      <c r="MK34" s="707"/>
      <c r="ML34" s="707"/>
      <c r="MM34" s="707"/>
      <c r="MN34" s="707"/>
      <c r="MO34" s="707"/>
      <c r="MP34" s="707"/>
      <c r="MQ34" s="707"/>
      <c r="MR34" s="707"/>
      <c r="MS34" s="707"/>
      <c r="MT34" s="707"/>
      <c r="MU34" s="707"/>
      <c r="MV34" s="707"/>
      <c r="MW34" s="707"/>
      <c r="MX34" s="707"/>
      <c r="MY34" s="707"/>
      <c r="MZ34" s="707"/>
      <c r="NA34" s="707"/>
      <c r="NB34" s="707"/>
      <c r="NC34" s="707"/>
      <c r="ND34" s="707"/>
      <c r="NE34" s="707"/>
      <c r="NF34" s="707"/>
      <c r="NG34" s="707"/>
      <c r="NH34" s="707"/>
      <c r="NI34" s="707"/>
      <c r="NJ34" s="707"/>
      <c r="NK34" s="707"/>
      <c r="NL34" s="707"/>
      <c r="NM34" s="707"/>
      <c r="NN34" s="707"/>
      <c r="NO34" s="707"/>
      <c r="NP34" s="707"/>
      <c r="NQ34" s="707"/>
      <c r="NR34" s="707"/>
      <c r="NS34" s="707"/>
      <c r="NT34" s="707"/>
      <c r="NU34" s="707"/>
      <c r="NV34" s="707"/>
      <c r="NW34" s="707"/>
      <c r="NX34" s="707"/>
      <c r="NY34" s="707"/>
      <c r="NZ34" s="707"/>
      <c r="OA34" s="707"/>
      <c r="OB34" s="707"/>
      <c r="OC34" s="707"/>
      <c r="OD34" s="707"/>
      <c r="OE34" s="707"/>
      <c r="OF34" s="707"/>
      <c r="OG34" s="707"/>
      <c r="OH34" s="707"/>
      <c r="OI34" s="707"/>
      <c r="OJ34" s="707"/>
      <c r="OK34" s="707"/>
      <c r="OL34" s="707"/>
      <c r="OM34" s="707"/>
      <c r="ON34" s="707"/>
      <c r="OO34" s="707"/>
      <c r="OP34" s="707"/>
      <c r="OQ34" s="707"/>
      <c r="OR34" s="707"/>
      <c r="OS34" s="707"/>
      <c r="OT34" s="707"/>
      <c r="OU34" s="707"/>
      <c r="OV34" s="707"/>
      <c r="OW34" s="707"/>
      <c r="OX34" s="707"/>
      <c r="OY34" s="707"/>
      <c r="OZ34" s="707"/>
      <c r="PA34" s="707"/>
      <c r="PB34" s="707"/>
      <c r="PC34" s="707"/>
      <c r="PD34" s="707"/>
      <c r="PE34" s="707"/>
      <c r="PF34" s="707"/>
      <c r="PG34" s="707"/>
      <c r="PH34" s="707"/>
      <c r="PI34" s="707"/>
      <c r="PJ34" s="707"/>
      <c r="PK34" s="707"/>
      <c r="PL34" s="707"/>
      <c r="PM34" s="707"/>
      <c r="PN34" s="707"/>
      <c r="PO34" s="707"/>
      <c r="PP34" s="707"/>
      <c r="PQ34" s="707"/>
      <c r="PR34" s="707"/>
      <c r="PS34" s="707"/>
      <c r="PT34" s="707"/>
      <c r="PU34" s="707"/>
      <c r="PV34" s="707"/>
      <c r="PW34" s="707"/>
      <c r="PX34" s="707"/>
      <c r="PY34" s="707"/>
      <c r="PZ34" s="707"/>
      <c r="QA34" s="707"/>
      <c r="QB34" s="707"/>
      <c r="QC34" s="707"/>
      <c r="QD34" s="707"/>
      <c r="QE34" s="707"/>
      <c r="QF34" s="707"/>
      <c r="QG34" s="707"/>
      <c r="QH34" s="707"/>
      <c r="QI34" s="707"/>
      <c r="QJ34" s="707"/>
      <c r="QK34" s="707"/>
      <c r="QL34" s="707"/>
      <c r="QM34" s="707"/>
      <c r="QN34" s="707"/>
      <c r="QO34" s="707"/>
      <c r="QP34" s="707"/>
      <c r="QQ34" s="707"/>
      <c r="QR34" s="707"/>
      <c r="QS34" s="707"/>
      <c r="QT34" s="707"/>
      <c r="QU34" s="707"/>
      <c r="QV34" s="707"/>
      <c r="QW34" s="707"/>
      <c r="QX34" s="707"/>
      <c r="QY34" s="707"/>
      <c r="QZ34" s="707"/>
      <c r="RA34" s="707"/>
      <c r="RB34" s="707"/>
      <c r="RC34" s="707"/>
      <c r="RD34" s="707"/>
      <c r="RE34" s="707"/>
      <c r="RF34" s="707"/>
      <c r="RG34" s="707"/>
      <c r="RH34" s="707"/>
      <c r="RI34" s="707"/>
      <c r="RJ34" s="707"/>
      <c r="RK34" s="707"/>
      <c r="RL34" s="707"/>
      <c r="RM34" s="707"/>
      <c r="RN34" s="707"/>
      <c r="RO34" s="707"/>
      <c r="RP34" s="707"/>
      <c r="RQ34" s="707"/>
      <c r="RR34" s="707"/>
      <c r="RS34" s="707"/>
      <c r="RT34" s="707"/>
      <c r="RU34" s="707"/>
      <c r="RV34" s="707"/>
      <c r="RW34" s="707"/>
      <c r="RX34" s="707"/>
      <c r="RY34" s="707"/>
      <c r="RZ34" s="707"/>
      <c r="SA34" s="707"/>
      <c r="SB34" s="707"/>
      <c r="SC34" s="707"/>
      <c r="SD34" s="707"/>
      <c r="SE34" s="707"/>
      <c r="SF34" s="707"/>
      <c r="SG34" s="707"/>
      <c r="SH34" s="707"/>
      <c r="SI34" s="707"/>
      <c r="SJ34" s="707"/>
      <c r="SK34" s="707"/>
      <c r="SL34" s="707"/>
      <c r="SM34" s="707"/>
      <c r="SN34" s="707"/>
      <c r="SO34" s="707"/>
      <c r="SP34" s="707"/>
      <c r="SQ34" s="707"/>
      <c r="SR34" s="707"/>
      <c r="SS34" s="707"/>
      <c r="ST34" s="707"/>
      <c r="SU34" s="707"/>
      <c r="SV34" s="707"/>
      <c r="SW34" s="707"/>
      <c r="SX34" s="707"/>
      <c r="SY34" s="707"/>
      <c r="SZ34" s="707"/>
      <c r="TA34" s="707"/>
      <c r="TB34" s="707"/>
      <c r="TC34" s="707"/>
      <c r="TD34" s="707"/>
      <c r="TE34" s="707"/>
      <c r="TF34" s="707"/>
      <c r="TG34" s="707"/>
      <c r="TH34" s="707"/>
      <c r="TI34" s="707"/>
      <c r="TJ34" s="707"/>
      <c r="TK34" s="707"/>
      <c r="TL34" s="707"/>
      <c r="TM34" s="707"/>
      <c r="TN34" s="707"/>
      <c r="TO34" s="707"/>
      <c r="TP34" s="707"/>
      <c r="TQ34" s="707"/>
      <c r="TR34" s="707"/>
      <c r="TS34" s="707"/>
      <c r="TT34" s="707"/>
      <c r="TU34" s="707"/>
      <c r="TV34" s="707"/>
      <c r="TW34" s="707"/>
      <c r="TX34" s="707"/>
      <c r="TY34" s="707"/>
      <c r="TZ34" s="707"/>
      <c r="UA34" s="707"/>
      <c r="UB34" s="707"/>
      <c r="UC34" s="707"/>
      <c r="UD34" s="707"/>
      <c r="UE34" s="707"/>
      <c r="UF34" s="707"/>
      <c r="UG34" s="707"/>
      <c r="UH34" s="707"/>
      <c r="UI34" s="707"/>
      <c r="UJ34" s="707"/>
      <c r="UK34" s="707"/>
      <c r="UL34" s="707"/>
      <c r="UM34" s="707"/>
      <c r="UN34" s="707"/>
      <c r="UO34" s="707"/>
      <c r="UP34" s="707"/>
      <c r="UQ34" s="707"/>
      <c r="UR34" s="707"/>
      <c r="US34" s="707"/>
      <c r="UT34" s="707"/>
      <c r="UU34" s="707"/>
      <c r="UV34" s="707"/>
      <c r="UW34" s="707"/>
      <c r="UX34" s="707"/>
      <c r="UY34" s="707"/>
      <c r="UZ34" s="707"/>
      <c r="VA34" s="707"/>
      <c r="VB34" s="707"/>
      <c r="VC34" s="707"/>
      <c r="VD34" s="707"/>
      <c r="VE34" s="707"/>
      <c r="VF34" s="707"/>
      <c r="VG34" s="707"/>
      <c r="VH34" s="707"/>
      <c r="VI34" s="707"/>
      <c r="VJ34" s="707"/>
      <c r="VK34" s="707"/>
      <c r="VL34" s="707"/>
      <c r="VM34" s="707"/>
      <c r="VN34" s="707"/>
      <c r="VO34" s="707"/>
      <c r="VP34" s="707"/>
      <c r="VQ34" s="707"/>
      <c r="VR34" s="707"/>
      <c r="VS34" s="707"/>
      <c r="VT34" s="707"/>
      <c r="VU34" s="707"/>
      <c r="VV34" s="707"/>
      <c r="VW34" s="707"/>
      <c r="VX34" s="707"/>
      <c r="VY34" s="707"/>
      <c r="VZ34" s="707"/>
      <c r="WA34" s="707"/>
      <c r="WB34" s="707"/>
      <c r="WC34" s="707"/>
      <c r="WD34" s="707"/>
      <c r="WE34" s="707"/>
      <c r="WF34" s="707"/>
      <c r="WG34" s="707"/>
      <c r="WH34" s="707"/>
      <c r="WI34" s="707"/>
      <c r="WJ34" s="707"/>
      <c r="WK34" s="707"/>
      <c r="WL34" s="707"/>
      <c r="WM34" s="707"/>
      <c r="WN34" s="707"/>
      <c r="WO34" s="707"/>
      <c r="WP34" s="707"/>
      <c r="WQ34" s="707"/>
      <c r="WR34" s="707"/>
      <c r="WS34" s="707"/>
      <c r="WT34" s="707"/>
      <c r="WU34" s="707"/>
      <c r="WV34" s="707"/>
      <c r="WW34" s="707"/>
      <c r="WX34" s="707"/>
      <c r="WY34" s="707"/>
      <c r="WZ34" s="707"/>
      <c r="XA34" s="707"/>
      <c r="XB34" s="707"/>
      <c r="XC34" s="707"/>
      <c r="XD34" s="707"/>
      <c r="XE34" s="707"/>
      <c r="XF34" s="707"/>
      <c r="XG34" s="707"/>
      <c r="XH34" s="707"/>
      <c r="XI34" s="707"/>
      <c r="XJ34" s="707"/>
      <c r="XK34" s="707"/>
      <c r="XL34" s="707"/>
      <c r="XM34" s="707"/>
      <c r="XN34" s="707"/>
      <c r="XO34" s="707"/>
      <c r="XP34" s="707"/>
      <c r="XQ34" s="707"/>
      <c r="XR34" s="707"/>
      <c r="XS34" s="707"/>
      <c r="XT34" s="707"/>
      <c r="XU34" s="707"/>
      <c r="XV34" s="707"/>
      <c r="XW34" s="707"/>
      <c r="XX34" s="707"/>
      <c r="XY34" s="707"/>
      <c r="XZ34" s="707"/>
      <c r="YA34" s="707"/>
      <c r="YB34" s="707"/>
      <c r="YC34" s="707"/>
      <c r="YD34" s="707"/>
      <c r="YE34" s="707"/>
      <c r="YF34" s="707"/>
      <c r="YG34" s="707"/>
      <c r="YH34" s="707"/>
      <c r="YI34" s="707"/>
      <c r="YJ34" s="707"/>
      <c r="YK34" s="707"/>
      <c r="YL34" s="707"/>
      <c r="YM34" s="707"/>
      <c r="YN34" s="707"/>
      <c r="YO34" s="707"/>
      <c r="YP34" s="707"/>
      <c r="YQ34" s="707"/>
      <c r="YR34" s="707"/>
      <c r="YS34" s="707"/>
      <c r="YT34" s="707"/>
      <c r="YU34" s="707"/>
      <c r="YV34" s="707"/>
      <c r="YW34" s="707"/>
      <c r="YX34" s="707"/>
      <c r="YY34" s="707"/>
      <c r="YZ34" s="707"/>
      <c r="ZA34" s="707"/>
      <c r="ZB34" s="707"/>
      <c r="ZC34" s="707"/>
      <c r="ZD34" s="707"/>
      <c r="ZE34" s="707"/>
      <c r="ZF34" s="707"/>
      <c r="ZG34" s="707"/>
      <c r="ZH34" s="707"/>
      <c r="ZI34" s="707"/>
      <c r="ZJ34" s="707"/>
      <c r="ZK34" s="707"/>
      <c r="ZL34" s="707"/>
      <c r="ZM34" s="707"/>
      <c r="ZN34" s="707"/>
      <c r="ZO34" s="707"/>
      <c r="ZP34" s="707"/>
      <c r="ZQ34" s="707"/>
      <c r="ZR34" s="707"/>
      <c r="ZS34" s="707"/>
      <c r="ZT34" s="707"/>
      <c r="ZU34" s="707"/>
      <c r="ZV34" s="707"/>
      <c r="ZW34" s="707"/>
      <c r="ZX34" s="707"/>
      <c r="ZY34" s="707"/>
      <c r="ZZ34" s="707"/>
      <c r="AAA34" s="707"/>
      <c r="AAB34" s="707"/>
      <c r="AAC34" s="707"/>
      <c r="AAD34" s="707"/>
      <c r="AAE34" s="707"/>
      <c r="AAF34" s="707"/>
      <c r="AAG34" s="707"/>
      <c r="AAH34" s="707"/>
      <c r="AAI34" s="707"/>
      <c r="AAJ34" s="707"/>
      <c r="AAK34" s="707"/>
      <c r="AAL34" s="707"/>
      <c r="AAM34" s="707"/>
      <c r="AAN34" s="707"/>
      <c r="AAO34" s="707"/>
      <c r="AAP34" s="707"/>
      <c r="AAQ34" s="707"/>
      <c r="AAR34" s="707"/>
      <c r="AAS34" s="707"/>
      <c r="AAT34" s="707"/>
      <c r="AAU34" s="707"/>
      <c r="AAV34" s="707"/>
      <c r="AAW34" s="707"/>
      <c r="AAX34" s="707"/>
      <c r="AAY34" s="707"/>
      <c r="AAZ34" s="707"/>
      <c r="ABA34" s="707"/>
      <c r="ABB34" s="707"/>
      <c r="ABC34" s="707"/>
      <c r="ABD34" s="707"/>
      <c r="ABE34" s="707"/>
      <c r="ABF34" s="707"/>
      <c r="ABG34" s="707"/>
      <c r="ABH34" s="707"/>
      <c r="ABI34" s="707"/>
      <c r="ABJ34" s="707"/>
      <c r="ABK34" s="707"/>
      <c r="ABL34" s="707"/>
      <c r="ABM34" s="707"/>
      <c r="ABN34" s="707"/>
      <c r="ABO34" s="707"/>
      <c r="ABP34" s="707"/>
      <c r="ABQ34" s="707"/>
      <c r="ABR34" s="707"/>
      <c r="ABS34" s="707"/>
      <c r="ABT34" s="707"/>
      <c r="ABU34" s="707"/>
      <c r="ABV34" s="707"/>
      <c r="ABW34" s="707"/>
      <c r="ABX34" s="707"/>
      <c r="ABY34" s="707"/>
      <c r="ABZ34" s="707"/>
      <c r="ACA34" s="707"/>
      <c r="ACB34" s="707"/>
      <c r="ACC34" s="707"/>
      <c r="ACD34" s="707"/>
      <c r="ACE34" s="707"/>
      <c r="ACF34" s="707"/>
      <c r="ACG34" s="707"/>
      <c r="ACH34" s="707"/>
      <c r="ACI34" s="707"/>
      <c r="ACJ34" s="707"/>
      <c r="ACK34" s="707"/>
      <c r="ACL34" s="707"/>
      <c r="ACM34" s="707"/>
      <c r="ACN34" s="707"/>
      <c r="ACO34" s="707"/>
      <c r="ACP34" s="707"/>
      <c r="ACQ34" s="707"/>
      <c r="ACR34" s="707"/>
      <c r="ACS34" s="707"/>
      <c r="ACT34" s="707"/>
      <c r="ACU34" s="707"/>
      <c r="ACV34" s="707"/>
      <c r="ACW34" s="707"/>
      <c r="ACX34" s="707"/>
      <c r="ACY34" s="707"/>
      <c r="ACZ34" s="707"/>
      <c r="ADA34" s="707"/>
      <c r="ADB34" s="707"/>
      <c r="ADC34" s="707"/>
      <c r="ADD34" s="707"/>
      <c r="ADE34" s="707"/>
      <c r="ADF34" s="707"/>
      <c r="ADG34" s="707"/>
      <c r="ADH34" s="707"/>
      <c r="ADI34" s="707"/>
      <c r="ADJ34" s="707"/>
      <c r="ADK34" s="707"/>
      <c r="ADL34" s="707"/>
      <c r="ADM34" s="707"/>
      <c r="ADN34" s="707"/>
      <c r="ADO34" s="707"/>
      <c r="ADP34" s="707"/>
      <c r="ADQ34" s="707"/>
      <c r="ADR34" s="707"/>
      <c r="ADS34" s="707"/>
      <c r="ADT34" s="707"/>
      <c r="ADU34" s="707"/>
      <c r="ADV34" s="707"/>
      <c r="ADW34" s="707"/>
      <c r="ADX34" s="707"/>
      <c r="ADY34" s="707"/>
      <c r="ADZ34" s="707"/>
      <c r="AEA34" s="707"/>
      <c r="AEB34" s="707"/>
      <c r="AEC34" s="707"/>
      <c r="AED34" s="707"/>
      <c r="AEE34" s="707"/>
      <c r="AEF34" s="707"/>
      <c r="AEG34" s="707"/>
      <c r="AEH34" s="707"/>
      <c r="AEI34" s="707"/>
      <c r="AEJ34" s="707"/>
      <c r="AEK34" s="707"/>
      <c r="AEL34" s="707"/>
      <c r="AEM34" s="707"/>
      <c r="AEN34" s="707"/>
      <c r="AEO34" s="707"/>
      <c r="AEP34" s="707"/>
      <c r="AEQ34" s="707"/>
      <c r="AER34" s="707"/>
      <c r="AES34" s="707"/>
      <c r="AET34" s="707"/>
      <c r="AEU34" s="707"/>
      <c r="AEV34" s="707"/>
      <c r="AEW34" s="707"/>
      <c r="AEX34" s="707"/>
      <c r="AEY34" s="707"/>
      <c r="AEZ34" s="707"/>
      <c r="AFA34" s="707"/>
      <c r="AFB34" s="707"/>
      <c r="AFC34" s="707"/>
      <c r="AFD34" s="707"/>
      <c r="AFE34" s="707"/>
      <c r="AFF34" s="707"/>
      <c r="AFG34" s="707"/>
      <c r="AFH34" s="707"/>
      <c r="AFI34" s="707"/>
      <c r="AFJ34" s="707"/>
      <c r="AFK34" s="707"/>
      <c r="AFL34" s="707"/>
      <c r="AFM34" s="707"/>
      <c r="AFN34" s="707"/>
      <c r="AFO34" s="707"/>
      <c r="AFP34" s="707"/>
      <c r="AFQ34" s="707"/>
      <c r="AFR34" s="707"/>
      <c r="AFS34" s="707"/>
      <c r="AFT34" s="707"/>
      <c r="AFU34" s="707"/>
      <c r="AFV34" s="707"/>
      <c r="AFW34" s="707"/>
      <c r="AFX34" s="707"/>
      <c r="AFY34" s="707"/>
      <c r="AFZ34" s="707"/>
      <c r="AGA34" s="707"/>
      <c r="AGB34" s="707"/>
      <c r="AGC34" s="707"/>
      <c r="AGD34" s="707"/>
      <c r="AGE34" s="707"/>
      <c r="AGF34" s="707"/>
      <c r="AGG34" s="707"/>
      <c r="AGH34" s="707"/>
      <c r="AGI34" s="707"/>
      <c r="AGJ34" s="707"/>
      <c r="AGK34" s="707"/>
      <c r="AGL34" s="707"/>
      <c r="AGM34" s="707"/>
      <c r="AGN34" s="707"/>
      <c r="AGO34" s="707"/>
      <c r="AGP34" s="707"/>
      <c r="AGQ34" s="707"/>
      <c r="AGR34" s="707"/>
      <c r="AGS34" s="707"/>
      <c r="AGT34" s="707"/>
      <c r="AGU34" s="707"/>
      <c r="AGV34" s="707"/>
      <c r="AGW34" s="707"/>
      <c r="AGX34" s="707"/>
      <c r="AGY34" s="707"/>
      <c r="AGZ34" s="707"/>
      <c r="AHA34" s="707"/>
      <c r="AHB34" s="707"/>
      <c r="AHC34" s="707"/>
      <c r="AHD34" s="707"/>
      <c r="AHE34" s="707"/>
      <c r="AHF34" s="707"/>
      <c r="AHG34" s="707"/>
      <c r="AHH34" s="707"/>
      <c r="AHI34" s="707"/>
      <c r="AHJ34" s="707"/>
      <c r="AHK34" s="707"/>
      <c r="AHL34" s="707"/>
      <c r="AHM34" s="707"/>
      <c r="AHN34" s="707"/>
      <c r="AHO34" s="707"/>
      <c r="AHP34" s="707"/>
      <c r="AHQ34" s="707"/>
      <c r="AHR34" s="707"/>
      <c r="AHS34" s="707"/>
      <c r="AHT34" s="707"/>
      <c r="AHU34" s="707"/>
      <c r="AHV34" s="707"/>
      <c r="AHW34" s="707"/>
      <c r="AHX34" s="707"/>
      <c r="AHY34" s="707"/>
      <c r="AHZ34" s="707"/>
      <c r="AIA34" s="707"/>
      <c r="AIB34" s="707"/>
      <c r="AIC34" s="707"/>
      <c r="AID34" s="707"/>
      <c r="AIE34" s="707"/>
      <c r="AIF34" s="707"/>
      <c r="AIG34" s="707"/>
      <c r="AIH34" s="707"/>
      <c r="AII34" s="707"/>
      <c r="AIJ34" s="707"/>
      <c r="AIK34" s="707"/>
      <c r="AIL34" s="707"/>
      <c r="AIM34" s="707"/>
      <c r="AIN34" s="707"/>
      <c r="AIO34" s="707"/>
      <c r="AIP34" s="707"/>
      <c r="AIQ34" s="707"/>
      <c r="AIR34" s="707"/>
      <c r="AIS34" s="707"/>
      <c r="AIT34" s="707"/>
      <c r="AIU34" s="707"/>
      <c r="AIV34" s="707"/>
      <c r="AIW34" s="707"/>
      <c r="AIX34" s="707"/>
      <c r="AIY34" s="707"/>
      <c r="AIZ34" s="707"/>
      <c r="AJA34" s="707"/>
      <c r="AJB34" s="707"/>
      <c r="AJC34" s="707"/>
      <c r="AJD34" s="707"/>
      <c r="AJE34" s="707"/>
      <c r="AJF34" s="707"/>
      <c r="AJG34" s="707"/>
      <c r="AJH34" s="707"/>
      <c r="AJI34" s="707"/>
      <c r="AJJ34" s="707"/>
      <c r="AJK34" s="707"/>
      <c r="AJL34" s="707"/>
      <c r="AJM34" s="707"/>
      <c r="AJN34" s="707"/>
      <c r="AJO34" s="707"/>
      <c r="AJP34" s="707"/>
      <c r="AJQ34" s="707"/>
      <c r="AJR34" s="707"/>
      <c r="AJS34" s="707"/>
      <c r="AJT34" s="707"/>
      <c r="AJU34" s="707"/>
      <c r="AJV34" s="707"/>
      <c r="AJW34" s="707"/>
      <c r="AJX34" s="707"/>
      <c r="AJY34" s="707"/>
      <c r="AJZ34" s="707"/>
      <c r="AKA34" s="707"/>
      <c r="AKB34" s="707"/>
      <c r="AKC34" s="707"/>
      <c r="AKD34" s="707"/>
      <c r="AKE34" s="707"/>
      <c r="AKF34" s="707"/>
      <c r="AKG34" s="707"/>
      <c r="AKH34" s="707"/>
      <c r="AKI34" s="707"/>
      <c r="AKJ34" s="707"/>
      <c r="AKK34" s="707"/>
      <c r="AKL34" s="707"/>
      <c r="AKM34" s="707"/>
      <c r="AKN34" s="707"/>
      <c r="AKO34" s="707"/>
      <c r="AKP34" s="707"/>
      <c r="AKQ34" s="707"/>
      <c r="AKR34" s="707"/>
      <c r="AKS34" s="707"/>
      <c r="AKT34" s="707"/>
      <c r="AKU34" s="707"/>
      <c r="AKV34" s="707"/>
      <c r="AKW34" s="707"/>
      <c r="AKX34" s="707"/>
      <c r="AKY34" s="707"/>
      <c r="AKZ34" s="707"/>
      <c r="ALA34" s="707"/>
      <c r="ALB34" s="707"/>
      <c r="ALC34" s="707"/>
      <c r="ALD34" s="707"/>
      <c r="ALE34" s="707"/>
      <c r="ALF34" s="707"/>
      <c r="ALG34" s="707"/>
      <c r="ALH34" s="707"/>
      <c r="ALI34" s="707"/>
      <c r="ALJ34" s="707"/>
      <c r="ALK34" s="707"/>
      <c r="ALL34" s="707"/>
      <c r="ALM34" s="707"/>
      <c r="ALN34" s="707"/>
      <c r="ALO34" s="707"/>
      <c r="ALP34" s="707"/>
      <c r="ALQ34" s="707"/>
      <c r="ALR34" s="707"/>
      <c r="ALS34" s="707"/>
      <c r="ALT34" s="707"/>
      <c r="ALU34" s="707"/>
      <c r="ALV34" s="707"/>
      <c r="ALW34" s="707"/>
      <c r="ALX34" s="707"/>
      <c r="ALY34" s="707"/>
      <c r="ALZ34" s="707"/>
      <c r="AMA34" s="707"/>
      <c r="AMB34" s="707"/>
      <c r="AMC34" s="707"/>
      <c r="AMD34" s="707"/>
      <c r="AME34" s="707"/>
      <c r="AMF34" s="707"/>
      <c r="AMG34" s="707"/>
      <c r="AMH34" s="707"/>
      <c r="AMI34" s="707"/>
      <c r="AMJ34" s="707"/>
      <c r="AMK34" s="707"/>
      <c r="AML34" s="707"/>
      <c r="AMM34" s="707"/>
      <c r="AMN34" s="707"/>
      <c r="AMO34" s="707"/>
      <c r="AMP34" s="707"/>
      <c r="AMQ34" s="707"/>
      <c r="AMR34" s="707"/>
      <c r="AMS34" s="707"/>
      <c r="AMT34" s="707"/>
      <c r="AMU34" s="707"/>
      <c r="AMV34" s="707"/>
      <c r="AMW34" s="707"/>
      <c r="AMX34" s="707"/>
      <c r="AMY34" s="707"/>
      <c r="AMZ34" s="707"/>
      <c r="ANA34" s="707"/>
      <c r="ANB34" s="707"/>
      <c r="ANC34" s="707"/>
      <c r="AND34" s="707"/>
      <c r="ANE34" s="707"/>
      <c r="ANF34" s="707"/>
      <c r="ANG34" s="707"/>
      <c r="ANH34" s="707"/>
      <c r="ANI34" s="707"/>
      <c r="ANJ34" s="707"/>
      <c r="ANK34" s="707"/>
      <c r="ANL34" s="707"/>
      <c r="ANM34" s="707"/>
      <c r="ANN34" s="707"/>
      <c r="ANO34" s="707"/>
      <c r="ANP34" s="707"/>
      <c r="ANQ34" s="707"/>
      <c r="ANR34" s="707"/>
      <c r="ANS34" s="707"/>
      <c r="ANT34" s="707"/>
      <c r="ANU34" s="707"/>
      <c r="ANV34" s="707"/>
      <c r="ANW34" s="707"/>
      <c r="ANX34" s="707"/>
      <c r="ANY34" s="707"/>
      <c r="ANZ34" s="707"/>
      <c r="AOA34" s="707"/>
      <c r="AOB34" s="707"/>
      <c r="AOC34" s="707"/>
      <c r="AOD34" s="707"/>
      <c r="AOE34" s="707"/>
      <c r="AOF34" s="707"/>
      <c r="AOG34" s="707"/>
      <c r="AOH34" s="707"/>
      <c r="AOI34" s="707"/>
      <c r="AOJ34" s="707"/>
      <c r="AOK34" s="707"/>
      <c r="AOL34" s="707"/>
      <c r="AOM34" s="707"/>
      <c r="AON34" s="707"/>
      <c r="AOO34" s="707"/>
      <c r="AOP34" s="707"/>
      <c r="AOQ34" s="707"/>
      <c r="AOR34" s="707"/>
      <c r="AOS34" s="707"/>
      <c r="AOT34" s="707"/>
      <c r="AOU34" s="707"/>
      <c r="AOV34" s="707"/>
      <c r="AOW34" s="707"/>
      <c r="AOX34" s="707"/>
      <c r="AOY34" s="707"/>
      <c r="AOZ34" s="707"/>
      <c r="APA34" s="707"/>
      <c r="APB34" s="707"/>
      <c r="APC34" s="707"/>
      <c r="APD34" s="707"/>
      <c r="APE34" s="707"/>
      <c r="APF34" s="707"/>
      <c r="APG34" s="707"/>
      <c r="APH34" s="707"/>
      <c r="API34" s="707"/>
      <c r="APJ34" s="707"/>
      <c r="APK34" s="707"/>
      <c r="APL34" s="707"/>
      <c r="APM34" s="707"/>
      <c r="APN34" s="707"/>
      <c r="APO34" s="707"/>
      <c r="APP34" s="707"/>
      <c r="APQ34" s="707"/>
      <c r="APR34" s="707"/>
      <c r="APS34" s="707"/>
      <c r="APT34" s="707"/>
      <c r="APU34" s="707"/>
      <c r="APV34" s="707"/>
      <c r="APW34" s="707"/>
      <c r="APX34" s="707"/>
      <c r="APY34" s="707"/>
      <c r="APZ34" s="707"/>
      <c r="AQA34" s="707"/>
      <c r="AQB34" s="707"/>
      <c r="AQC34" s="707"/>
      <c r="AQD34" s="707"/>
      <c r="AQE34" s="707"/>
      <c r="AQF34" s="707"/>
      <c r="AQG34" s="707"/>
      <c r="AQH34" s="707"/>
      <c r="AQI34" s="707"/>
      <c r="AQJ34" s="707"/>
      <c r="AQK34" s="707"/>
      <c r="AQL34" s="707"/>
      <c r="AQM34" s="707"/>
      <c r="AQN34" s="707"/>
      <c r="AQO34" s="707"/>
      <c r="AQP34" s="707"/>
      <c r="AQQ34" s="707"/>
      <c r="AQR34" s="707"/>
      <c r="AQS34" s="707"/>
      <c r="AQT34" s="707"/>
      <c r="AQU34" s="707"/>
      <c r="AQV34" s="707"/>
      <c r="AQW34" s="707"/>
      <c r="AQX34" s="707"/>
      <c r="AQY34" s="707"/>
      <c r="AQZ34" s="707"/>
      <c r="ARA34" s="707"/>
      <c r="ARB34" s="707"/>
      <c r="ARC34" s="707"/>
      <c r="ARD34" s="707"/>
      <c r="ARE34" s="707"/>
      <c r="ARF34" s="707"/>
      <c r="ARG34" s="707"/>
      <c r="ARH34" s="707"/>
      <c r="ARI34" s="707"/>
      <c r="ARJ34" s="707"/>
      <c r="ARK34" s="707"/>
      <c r="ARL34" s="707"/>
      <c r="ARM34" s="707"/>
      <c r="ARN34" s="707"/>
      <c r="ARO34" s="707"/>
      <c r="ARP34" s="707"/>
      <c r="ARQ34" s="707"/>
      <c r="ARR34" s="707"/>
      <c r="ARS34" s="707"/>
      <c r="ART34" s="707"/>
      <c r="ARU34" s="707"/>
      <c r="ARV34" s="707"/>
      <c r="ARW34" s="707"/>
      <c r="ARX34" s="707"/>
      <c r="ARY34" s="707"/>
      <c r="ARZ34" s="707"/>
      <c r="ASA34" s="707"/>
      <c r="ASB34" s="707"/>
      <c r="ASC34" s="707"/>
      <c r="ASD34" s="707"/>
      <c r="ASE34" s="707"/>
      <c r="ASF34" s="707"/>
      <c r="ASG34" s="707"/>
      <c r="ASH34" s="707"/>
      <c r="ASI34" s="707"/>
      <c r="ASJ34" s="707"/>
      <c r="ASK34" s="707"/>
      <c r="ASL34" s="707"/>
      <c r="ASM34" s="707"/>
      <c r="ASN34" s="707"/>
      <c r="ASO34" s="707"/>
      <c r="ASP34" s="707"/>
      <c r="ASQ34" s="707"/>
      <c r="ASR34" s="707"/>
      <c r="ASS34" s="707"/>
      <c r="AST34" s="707"/>
      <c r="ASU34" s="707"/>
      <c r="ASV34" s="707"/>
      <c r="ASW34" s="707"/>
      <c r="ASX34" s="707"/>
      <c r="ASY34" s="707"/>
      <c r="ASZ34" s="707"/>
      <c r="ATA34" s="707"/>
      <c r="ATB34" s="707"/>
      <c r="ATC34" s="707"/>
      <c r="ATD34" s="707"/>
      <c r="ATE34" s="707"/>
      <c r="ATF34" s="707"/>
      <c r="ATG34" s="707"/>
      <c r="ATH34" s="707"/>
      <c r="ATI34" s="707"/>
      <c r="ATJ34" s="707"/>
      <c r="ATK34" s="707"/>
      <c r="ATL34" s="707"/>
      <c r="ATM34" s="707"/>
      <c r="ATN34" s="707"/>
      <c r="ATO34" s="707"/>
      <c r="ATP34" s="707"/>
      <c r="ATQ34" s="707"/>
      <c r="ATR34" s="707"/>
      <c r="ATS34" s="707"/>
      <c r="ATT34" s="707"/>
      <c r="ATU34" s="707"/>
      <c r="ATV34" s="707"/>
      <c r="ATW34" s="707"/>
      <c r="ATX34" s="707"/>
      <c r="ATY34" s="707"/>
      <c r="ATZ34" s="707"/>
      <c r="AUA34" s="707"/>
      <c r="AUB34" s="707"/>
      <c r="AUC34" s="707"/>
      <c r="AUD34" s="707"/>
      <c r="AUE34" s="707"/>
      <c r="AUF34" s="707"/>
      <c r="AUG34" s="707"/>
      <c r="AUH34" s="707"/>
      <c r="AUI34" s="707"/>
      <c r="AUJ34" s="707"/>
      <c r="AUK34" s="707"/>
      <c r="AUL34" s="707"/>
      <c r="AUM34" s="707"/>
      <c r="AUN34" s="707"/>
      <c r="AUO34" s="707"/>
      <c r="AUP34" s="707"/>
      <c r="AUQ34" s="707"/>
      <c r="AUR34" s="707"/>
      <c r="AUS34" s="707"/>
      <c r="AUT34" s="707"/>
      <c r="AUU34" s="707"/>
      <c r="AUV34" s="707"/>
      <c r="AUW34" s="707"/>
      <c r="AUX34" s="707"/>
      <c r="AUY34" s="707"/>
      <c r="AUZ34" s="707"/>
      <c r="AVA34" s="707"/>
      <c r="AVB34" s="707"/>
      <c r="AVC34" s="707"/>
      <c r="AVD34" s="707"/>
      <c r="AVE34" s="707"/>
      <c r="AVF34" s="707"/>
      <c r="AVG34" s="707"/>
      <c r="AVH34" s="707"/>
      <c r="AVI34" s="707"/>
      <c r="AVJ34" s="707"/>
      <c r="AVK34" s="707"/>
      <c r="AVL34" s="707"/>
      <c r="AVM34" s="707"/>
      <c r="AVN34" s="707"/>
      <c r="AVO34" s="707"/>
      <c r="AVP34" s="707"/>
      <c r="AVQ34" s="707"/>
      <c r="AVR34" s="707"/>
      <c r="AVS34" s="707"/>
      <c r="AVT34" s="707"/>
      <c r="AVU34" s="707"/>
      <c r="AVV34" s="707"/>
      <c r="AVW34" s="707"/>
      <c r="AVX34" s="707"/>
      <c r="AVY34" s="707"/>
      <c r="AVZ34" s="707"/>
      <c r="AWA34" s="707"/>
      <c r="AWB34" s="707"/>
      <c r="AWC34" s="707"/>
      <c r="AWD34" s="707"/>
      <c r="AWE34" s="707"/>
      <c r="AWF34" s="707"/>
      <c r="AWG34" s="707"/>
      <c r="AWH34" s="707"/>
      <c r="AWI34" s="707"/>
      <c r="AWJ34" s="707"/>
      <c r="AWK34" s="707"/>
      <c r="AWL34" s="707"/>
      <c r="AWM34" s="707"/>
      <c r="AWN34" s="707"/>
      <c r="AWO34" s="707"/>
      <c r="AWP34" s="707"/>
      <c r="AWQ34" s="707"/>
      <c r="AWR34" s="707"/>
      <c r="AWS34" s="707"/>
      <c r="AWT34" s="707"/>
      <c r="AWU34" s="707"/>
      <c r="AWV34" s="707"/>
      <c r="AWW34" s="707"/>
      <c r="AWX34" s="707"/>
      <c r="AWY34" s="707"/>
      <c r="AWZ34" s="707"/>
      <c r="AXA34" s="707"/>
      <c r="AXB34" s="707"/>
      <c r="AXC34" s="707"/>
      <c r="AXD34" s="707"/>
      <c r="AXE34" s="707"/>
      <c r="AXF34" s="707"/>
      <c r="AXG34" s="707"/>
      <c r="AXH34" s="707"/>
      <c r="AXI34" s="707"/>
      <c r="AXJ34" s="707"/>
      <c r="AXK34" s="707"/>
      <c r="AXL34" s="707"/>
      <c r="AXM34" s="707"/>
      <c r="AXN34" s="707"/>
      <c r="AXO34" s="707"/>
      <c r="AXP34" s="707"/>
      <c r="AXQ34" s="707"/>
      <c r="AXR34" s="707"/>
      <c r="AXS34" s="707"/>
      <c r="AXT34" s="707"/>
      <c r="AXU34" s="707"/>
      <c r="AXV34" s="707"/>
      <c r="AXW34" s="707"/>
      <c r="AXX34" s="707"/>
      <c r="AXY34" s="707"/>
      <c r="AXZ34" s="707"/>
      <c r="AYA34" s="707"/>
      <c r="AYB34" s="707"/>
      <c r="AYC34" s="707"/>
      <c r="AYD34" s="707"/>
      <c r="AYE34" s="707"/>
      <c r="AYF34" s="707"/>
      <c r="AYG34" s="707"/>
      <c r="AYH34" s="707"/>
      <c r="AYI34" s="707"/>
      <c r="AYJ34" s="707"/>
      <c r="AYK34" s="707"/>
      <c r="AYL34" s="707"/>
      <c r="AYM34" s="707"/>
      <c r="AYN34" s="707"/>
      <c r="AYO34" s="707"/>
      <c r="AYP34" s="707"/>
      <c r="AYQ34" s="707"/>
      <c r="AYR34" s="707"/>
      <c r="AYS34" s="707"/>
      <c r="AYT34" s="707"/>
      <c r="AYU34" s="707"/>
      <c r="AYV34" s="707"/>
      <c r="AYW34" s="707"/>
      <c r="AYX34" s="707"/>
      <c r="AYY34" s="707"/>
      <c r="AYZ34" s="707"/>
      <c r="AZA34" s="707"/>
      <c r="AZB34" s="707"/>
      <c r="AZC34" s="707"/>
      <c r="AZD34" s="707"/>
      <c r="AZE34" s="707"/>
      <c r="AZF34" s="707"/>
      <c r="AZG34" s="707"/>
      <c r="AZH34" s="707"/>
      <c r="AZI34" s="707"/>
      <c r="AZJ34" s="707"/>
      <c r="AZK34" s="707"/>
      <c r="AZL34" s="707"/>
      <c r="AZM34" s="707"/>
      <c r="AZN34" s="707"/>
      <c r="AZO34" s="707"/>
      <c r="AZP34" s="707"/>
      <c r="AZQ34" s="707"/>
      <c r="AZR34" s="707"/>
      <c r="AZS34" s="707"/>
      <c r="AZT34" s="707"/>
      <c r="AZU34" s="707"/>
      <c r="AZV34" s="707"/>
      <c r="AZW34" s="707"/>
      <c r="AZX34" s="707"/>
      <c r="AZY34" s="707"/>
      <c r="AZZ34" s="707"/>
      <c r="BAA34" s="707"/>
      <c r="BAB34" s="707"/>
      <c r="BAC34" s="707"/>
      <c r="BAD34" s="707"/>
      <c r="BAE34" s="707"/>
      <c r="BAF34" s="707"/>
      <c r="BAG34" s="707"/>
      <c r="BAH34" s="707"/>
      <c r="BAI34" s="707"/>
      <c r="BAJ34" s="707"/>
      <c r="BAK34" s="707"/>
      <c r="BAL34" s="707"/>
      <c r="BAM34" s="707"/>
      <c r="BAN34" s="707"/>
      <c r="BAO34" s="707"/>
      <c r="BAP34" s="707"/>
      <c r="BAQ34" s="707"/>
      <c r="BAR34" s="707"/>
      <c r="BAS34" s="707"/>
      <c r="BAT34" s="707"/>
      <c r="BAU34" s="707"/>
      <c r="BAV34" s="707"/>
      <c r="BAW34" s="707"/>
      <c r="BAX34" s="707"/>
      <c r="BAY34" s="707"/>
      <c r="BAZ34" s="707"/>
      <c r="BBA34" s="707"/>
      <c r="BBB34" s="707"/>
      <c r="BBC34" s="707"/>
      <c r="BBD34" s="707"/>
      <c r="BBE34" s="707"/>
      <c r="BBF34" s="707"/>
      <c r="BBG34" s="707"/>
      <c r="BBH34" s="707"/>
      <c r="BBI34" s="707"/>
      <c r="BBJ34" s="707"/>
      <c r="BBK34" s="707"/>
      <c r="BBL34" s="707"/>
      <c r="BBM34" s="707"/>
      <c r="BBN34" s="707"/>
      <c r="BBO34" s="707"/>
      <c r="BBP34" s="707"/>
      <c r="BBQ34" s="707"/>
      <c r="BBR34" s="707"/>
      <c r="BBS34" s="707"/>
      <c r="BBT34" s="707"/>
      <c r="BBU34" s="707"/>
      <c r="BBV34" s="707"/>
      <c r="BBW34" s="707"/>
      <c r="BBX34" s="707"/>
      <c r="BBY34" s="707"/>
      <c r="BBZ34" s="707"/>
      <c r="BCA34" s="707"/>
      <c r="BCB34" s="707"/>
      <c r="BCC34" s="707"/>
      <c r="BCD34" s="707"/>
      <c r="BCE34" s="707"/>
      <c r="BCF34" s="707"/>
      <c r="BCG34" s="707"/>
      <c r="BCH34" s="707"/>
      <c r="BCI34" s="707"/>
      <c r="BCJ34" s="707"/>
      <c r="BCK34" s="707"/>
      <c r="BCL34" s="707"/>
      <c r="BCM34" s="707"/>
      <c r="BCN34" s="707"/>
      <c r="BCO34" s="707"/>
      <c r="BCP34" s="707"/>
      <c r="BCQ34" s="707"/>
      <c r="BCR34" s="707"/>
      <c r="BCS34" s="707"/>
      <c r="BCT34" s="707"/>
      <c r="BCU34" s="707"/>
      <c r="BCV34" s="707"/>
      <c r="BCW34" s="707"/>
      <c r="BCX34" s="707"/>
      <c r="BCY34" s="707"/>
      <c r="BCZ34" s="707"/>
      <c r="BDA34" s="707"/>
      <c r="BDB34" s="707"/>
      <c r="BDC34" s="707"/>
      <c r="BDD34" s="707"/>
      <c r="BDE34" s="707"/>
      <c r="BDF34" s="707"/>
      <c r="BDG34" s="707"/>
      <c r="BDH34" s="707"/>
      <c r="BDI34" s="707"/>
      <c r="BDJ34" s="707"/>
      <c r="BDK34" s="707"/>
      <c r="BDL34" s="707"/>
      <c r="BDM34" s="707"/>
      <c r="BDN34" s="707"/>
      <c r="BDO34" s="707"/>
      <c r="BDP34" s="707"/>
      <c r="BDQ34" s="707"/>
      <c r="BDR34" s="707"/>
      <c r="BDS34" s="707"/>
      <c r="BDT34" s="707"/>
      <c r="BDU34" s="707"/>
      <c r="BDV34" s="707"/>
      <c r="BDW34" s="707"/>
      <c r="BDX34" s="707"/>
      <c r="BDY34" s="707"/>
      <c r="BDZ34" s="707"/>
      <c r="BEA34" s="707"/>
      <c r="BEB34" s="707"/>
      <c r="BEC34" s="707"/>
      <c r="BED34" s="707"/>
      <c r="BEE34" s="707"/>
      <c r="BEF34" s="707"/>
      <c r="BEG34" s="707"/>
      <c r="BEH34" s="707"/>
      <c r="BEI34" s="707"/>
      <c r="BEJ34" s="707"/>
      <c r="BEK34" s="707"/>
      <c r="BEL34" s="707"/>
      <c r="BEM34" s="707"/>
      <c r="BEN34" s="707"/>
      <c r="BEO34" s="707"/>
      <c r="BEP34" s="707"/>
      <c r="BEQ34" s="707"/>
      <c r="BER34" s="707"/>
      <c r="BES34" s="707"/>
      <c r="BET34" s="707"/>
      <c r="BEU34" s="707"/>
      <c r="BEV34" s="707"/>
      <c r="BEW34" s="707"/>
      <c r="BEX34" s="707"/>
      <c r="BEY34" s="707"/>
      <c r="BEZ34" s="707"/>
      <c r="BFA34" s="707"/>
      <c r="BFB34" s="707"/>
      <c r="BFC34" s="707"/>
      <c r="BFD34" s="707"/>
      <c r="BFE34" s="707"/>
      <c r="BFF34" s="707"/>
      <c r="BFG34" s="707"/>
      <c r="BFH34" s="707"/>
      <c r="BFI34" s="707"/>
      <c r="BFJ34" s="707"/>
      <c r="BFK34" s="707"/>
      <c r="BFL34" s="707"/>
      <c r="BFM34" s="707"/>
      <c r="BFN34" s="707"/>
      <c r="BFO34" s="707"/>
      <c r="BFP34" s="707"/>
      <c r="BFQ34" s="707"/>
      <c r="BFR34" s="707"/>
      <c r="BFS34" s="707"/>
      <c r="BFT34" s="707"/>
      <c r="BFU34" s="707"/>
      <c r="BFV34" s="707"/>
      <c r="BFW34" s="707"/>
      <c r="BFX34" s="707"/>
      <c r="BFY34" s="707"/>
      <c r="BFZ34" s="707"/>
      <c r="BGA34" s="707"/>
      <c r="BGB34" s="707"/>
      <c r="BGC34" s="707"/>
      <c r="BGD34" s="707"/>
      <c r="BGE34" s="707"/>
      <c r="BGF34" s="707"/>
      <c r="BGG34" s="707"/>
      <c r="BGH34" s="707"/>
      <c r="BGI34" s="707"/>
      <c r="BGJ34" s="707"/>
      <c r="BGK34" s="707"/>
      <c r="BGL34" s="707"/>
      <c r="BGM34" s="707"/>
      <c r="BGN34" s="707"/>
      <c r="BGO34" s="707"/>
      <c r="BGP34" s="707"/>
      <c r="BGQ34" s="707"/>
      <c r="BGR34" s="707"/>
      <c r="BGS34" s="707"/>
      <c r="BGT34" s="707"/>
      <c r="BGU34" s="707"/>
      <c r="BGV34" s="707"/>
      <c r="BGW34" s="707"/>
      <c r="BGX34" s="707"/>
      <c r="BGY34" s="707"/>
      <c r="BGZ34" s="707"/>
      <c r="BHA34" s="707"/>
      <c r="BHB34" s="707"/>
      <c r="BHC34" s="707"/>
      <c r="BHD34" s="707"/>
      <c r="BHE34" s="707"/>
      <c r="BHF34" s="707"/>
      <c r="BHG34" s="707"/>
      <c r="BHH34" s="707"/>
      <c r="BHI34" s="707"/>
      <c r="BHJ34" s="707"/>
      <c r="BHK34" s="707"/>
      <c r="BHL34" s="707"/>
      <c r="BHM34" s="707"/>
      <c r="BHN34" s="707"/>
      <c r="BHO34" s="707"/>
      <c r="BHP34" s="707"/>
      <c r="BHQ34" s="707"/>
      <c r="BHR34" s="707"/>
      <c r="BHS34" s="707"/>
      <c r="BHT34" s="707"/>
      <c r="BHU34" s="707"/>
      <c r="BHV34" s="707"/>
      <c r="BHW34" s="707"/>
      <c r="BHX34" s="707"/>
      <c r="BHY34" s="707"/>
      <c r="BHZ34" s="707"/>
      <c r="BIA34" s="707"/>
      <c r="BIB34" s="707"/>
      <c r="BIC34" s="707"/>
      <c r="BID34" s="707"/>
      <c r="BIE34" s="707"/>
      <c r="BIF34" s="707"/>
      <c r="BIG34" s="707"/>
      <c r="BIH34" s="707"/>
      <c r="BII34" s="707"/>
      <c r="BIJ34" s="707"/>
      <c r="BIK34" s="707"/>
      <c r="BIL34" s="707"/>
      <c r="BIM34" s="707"/>
      <c r="BIN34" s="707"/>
      <c r="BIO34" s="707"/>
      <c r="BIP34" s="707"/>
      <c r="BIQ34" s="707"/>
      <c r="BIR34" s="707"/>
      <c r="BIS34" s="707"/>
      <c r="BIT34" s="707"/>
      <c r="BIU34" s="707"/>
      <c r="BIV34" s="707"/>
      <c r="BIW34" s="707"/>
      <c r="BIX34" s="707"/>
      <c r="BIY34" s="707"/>
      <c r="BIZ34" s="707"/>
      <c r="BJA34" s="707"/>
      <c r="BJB34" s="707"/>
      <c r="BJC34" s="707"/>
      <c r="BJD34" s="707"/>
      <c r="BJE34" s="707"/>
      <c r="BJF34" s="707"/>
      <c r="BJG34" s="707"/>
      <c r="BJH34" s="707"/>
      <c r="BJI34" s="707"/>
      <c r="BJJ34" s="707"/>
      <c r="BJK34" s="707"/>
      <c r="BJL34" s="707"/>
      <c r="BJM34" s="707"/>
      <c r="BJN34" s="707"/>
      <c r="BJO34" s="707"/>
      <c r="BJP34" s="707"/>
      <c r="BJQ34" s="707"/>
      <c r="BJR34" s="707"/>
      <c r="BJS34" s="707"/>
      <c r="BJT34" s="707"/>
      <c r="BJU34" s="707"/>
      <c r="BJV34" s="707"/>
      <c r="BJW34" s="707"/>
      <c r="BJX34" s="707"/>
      <c r="BJY34" s="707"/>
      <c r="BJZ34" s="707"/>
      <c r="BKA34" s="707"/>
      <c r="BKB34" s="707"/>
      <c r="BKC34" s="707"/>
      <c r="BKD34" s="707"/>
      <c r="BKE34" s="707"/>
      <c r="BKF34" s="707"/>
      <c r="BKG34" s="707"/>
      <c r="BKH34" s="707"/>
      <c r="BKI34" s="707"/>
      <c r="BKJ34" s="707"/>
      <c r="BKK34" s="707"/>
      <c r="BKL34" s="707"/>
      <c r="BKM34" s="707"/>
      <c r="BKN34" s="707"/>
      <c r="BKO34" s="707"/>
      <c r="BKP34" s="707"/>
      <c r="BKQ34" s="707"/>
      <c r="BKR34" s="707"/>
      <c r="BKS34" s="707"/>
      <c r="BKT34" s="707"/>
      <c r="BKU34" s="707"/>
      <c r="BKV34" s="707"/>
      <c r="BKW34" s="707"/>
      <c r="BKX34" s="707"/>
      <c r="BKY34" s="707"/>
      <c r="BKZ34" s="707"/>
      <c r="BLA34" s="707"/>
      <c r="BLB34" s="707"/>
      <c r="BLC34" s="707"/>
      <c r="BLD34" s="707"/>
      <c r="BLE34" s="707"/>
      <c r="BLF34" s="707"/>
      <c r="BLG34" s="707"/>
      <c r="BLH34" s="707"/>
      <c r="BLI34" s="707"/>
      <c r="BLJ34" s="707"/>
      <c r="BLK34" s="707"/>
      <c r="BLL34" s="707"/>
      <c r="BLM34" s="707"/>
      <c r="BLN34" s="707"/>
      <c r="BLO34" s="707"/>
      <c r="BLP34" s="707"/>
      <c r="BLQ34" s="707"/>
      <c r="BLR34" s="707"/>
      <c r="BLS34" s="707"/>
      <c r="BLT34" s="707"/>
      <c r="BLU34" s="707"/>
      <c r="BLV34" s="707"/>
      <c r="BLW34" s="707"/>
      <c r="BLX34" s="707"/>
      <c r="BLY34" s="707"/>
      <c r="BLZ34" s="707"/>
      <c r="BMA34" s="707"/>
      <c r="BMB34" s="707"/>
      <c r="BMC34" s="707"/>
      <c r="BMD34" s="707"/>
      <c r="BME34" s="707"/>
      <c r="BMF34" s="707"/>
      <c r="BMG34" s="707"/>
      <c r="BMH34" s="707"/>
      <c r="BMI34" s="707"/>
      <c r="BMJ34" s="707"/>
      <c r="BMK34" s="707"/>
      <c r="BML34" s="707"/>
      <c r="BMM34" s="707"/>
      <c r="BMN34" s="707"/>
      <c r="BMO34" s="707"/>
      <c r="BMP34" s="707"/>
      <c r="BMQ34" s="707"/>
      <c r="BMR34" s="707"/>
      <c r="BMS34" s="707"/>
      <c r="BMT34" s="707"/>
      <c r="BMU34" s="707"/>
      <c r="BMV34" s="707"/>
      <c r="BMW34" s="707"/>
      <c r="BMX34" s="707"/>
      <c r="BMY34" s="707"/>
      <c r="BMZ34" s="707"/>
      <c r="BNA34" s="707"/>
      <c r="BNB34" s="707"/>
      <c r="BNC34" s="707"/>
      <c r="BND34" s="707"/>
      <c r="BNE34" s="707"/>
      <c r="BNF34" s="707"/>
      <c r="BNG34" s="707"/>
      <c r="BNH34" s="707"/>
      <c r="BNI34" s="707"/>
      <c r="BNJ34" s="707"/>
      <c r="BNK34" s="707"/>
      <c r="BNL34" s="707"/>
      <c r="BNM34" s="707"/>
      <c r="BNN34" s="707"/>
      <c r="BNO34" s="707"/>
      <c r="BNP34" s="707"/>
      <c r="BNQ34" s="707"/>
      <c r="BNR34" s="707"/>
      <c r="BNS34" s="707"/>
      <c r="BNT34" s="707"/>
      <c r="BNU34" s="707"/>
      <c r="BNV34" s="707"/>
      <c r="BNW34" s="707"/>
      <c r="BNX34" s="707"/>
      <c r="BNY34" s="707"/>
      <c r="BNZ34" s="707"/>
      <c r="BOA34" s="707"/>
      <c r="BOB34" s="707"/>
      <c r="BOC34" s="707"/>
      <c r="BOD34" s="707"/>
      <c r="BOE34" s="707"/>
      <c r="BOF34" s="707"/>
      <c r="BOG34" s="707"/>
      <c r="BOH34" s="707"/>
      <c r="BOI34" s="707"/>
      <c r="BOJ34" s="707"/>
      <c r="BOK34" s="707"/>
      <c r="BOL34" s="707"/>
      <c r="BOM34" s="707"/>
      <c r="BON34" s="707"/>
      <c r="BOO34" s="707"/>
      <c r="BOP34" s="707"/>
      <c r="BOQ34" s="707"/>
      <c r="BOR34" s="707"/>
      <c r="BOS34" s="707"/>
      <c r="BOT34" s="707"/>
      <c r="BOU34" s="707"/>
      <c r="BOV34" s="707"/>
      <c r="BOW34" s="707"/>
      <c r="BOX34" s="707"/>
      <c r="BOY34" s="707"/>
      <c r="BOZ34" s="707"/>
      <c r="BPA34" s="707"/>
      <c r="BPB34" s="707"/>
      <c r="BPC34" s="707"/>
      <c r="BPD34" s="707"/>
      <c r="BPE34" s="707"/>
      <c r="BPF34" s="707"/>
      <c r="BPG34" s="707"/>
      <c r="BPH34" s="707"/>
      <c r="BPI34" s="707"/>
      <c r="BPJ34" s="707"/>
      <c r="BPK34" s="707"/>
      <c r="BPL34" s="707"/>
      <c r="BPM34" s="707"/>
      <c r="BPN34" s="707"/>
      <c r="BPO34" s="707"/>
      <c r="BPP34" s="707"/>
      <c r="BPQ34" s="707"/>
      <c r="BPR34" s="707"/>
      <c r="BPS34" s="707"/>
      <c r="BPT34" s="707"/>
      <c r="BPU34" s="707"/>
      <c r="BPV34" s="707"/>
      <c r="BPW34" s="707"/>
      <c r="BPX34" s="707"/>
      <c r="BPY34" s="707"/>
      <c r="BPZ34" s="707"/>
      <c r="BQA34" s="707"/>
      <c r="BQB34" s="707"/>
      <c r="BQC34" s="707"/>
      <c r="BQD34" s="707"/>
      <c r="BQE34" s="707"/>
      <c r="BQF34" s="707"/>
      <c r="BQG34" s="707"/>
      <c r="BQH34" s="707"/>
      <c r="BQI34" s="707"/>
      <c r="BQJ34" s="707"/>
      <c r="BQK34" s="707"/>
      <c r="BQL34" s="707"/>
      <c r="BQM34" s="707"/>
      <c r="BQN34" s="707"/>
      <c r="BQO34" s="707"/>
      <c r="BQP34" s="707"/>
      <c r="BQQ34" s="707"/>
      <c r="BQR34" s="707"/>
      <c r="BQS34" s="707"/>
      <c r="BQT34" s="707"/>
      <c r="BQU34" s="707"/>
      <c r="BQV34" s="707"/>
      <c r="BQW34" s="707"/>
      <c r="BQX34" s="707"/>
      <c r="BQY34" s="707"/>
      <c r="BQZ34" s="707"/>
      <c r="BRA34" s="707"/>
      <c r="BRB34" s="707"/>
      <c r="BRC34" s="707"/>
      <c r="BRD34" s="707"/>
      <c r="BRE34" s="707"/>
      <c r="BRF34" s="707"/>
      <c r="BRG34" s="707"/>
      <c r="BRH34" s="707"/>
      <c r="BRI34" s="707"/>
      <c r="BRJ34" s="707"/>
      <c r="BRK34" s="707"/>
      <c r="BRL34" s="707"/>
      <c r="BRM34" s="707"/>
      <c r="BRN34" s="707"/>
      <c r="BRO34" s="707"/>
      <c r="BRP34" s="707"/>
      <c r="BRQ34" s="707"/>
      <c r="BRR34" s="707"/>
      <c r="BRS34" s="707"/>
      <c r="BRT34" s="707"/>
      <c r="BRU34" s="707"/>
      <c r="BRV34" s="707"/>
      <c r="BRW34" s="707"/>
      <c r="BRX34" s="707"/>
      <c r="BRY34" s="707"/>
      <c r="BRZ34" s="707"/>
      <c r="BSA34" s="707"/>
      <c r="BSB34" s="707"/>
      <c r="BSC34" s="707"/>
      <c r="BSD34" s="707"/>
      <c r="BSE34" s="707"/>
      <c r="BSF34" s="707"/>
      <c r="BSG34" s="707"/>
      <c r="BSH34" s="707"/>
      <c r="BSI34" s="707"/>
      <c r="BSJ34" s="707"/>
      <c r="BSK34" s="707"/>
      <c r="BSL34" s="707"/>
      <c r="BSM34" s="707"/>
      <c r="BSN34" s="707"/>
      <c r="BSO34" s="707"/>
      <c r="BSP34" s="707"/>
      <c r="BSQ34" s="707"/>
      <c r="BSR34" s="707"/>
      <c r="BSS34" s="707"/>
      <c r="BST34" s="707"/>
      <c r="BSU34" s="707"/>
      <c r="BSV34" s="707"/>
      <c r="BSW34" s="707"/>
      <c r="BSX34" s="707"/>
      <c r="BSY34" s="707"/>
      <c r="BSZ34" s="707"/>
      <c r="BTA34" s="707"/>
      <c r="BTB34" s="707"/>
      <c r="BTC34" s="707"/>
      <c r="BTD34" s="707"/>
      <c r="BTE34" s="707"/>
      <c r="BTF34" s="707"/>
      <c r="BTG34" s="707"/>
      <c r="BTH34" s="707"/>
      <c r="BTI34" s="707"/>
      <c r="BTJ34" s="707"/>
      <c r="BTK34" s="707"/>
      <c r="BTL34" s="707"/>
      <c r="BTM34" s="707"/>
      <c r="BTN34" s="707"/>
      <c r="BTO34" s="707"/>
      <c r="BTP34" s="707"/>
      <c r="BTQ34" s="707"/>
      <c r="BTR34" s="707"/>
      <c r="BTS34" s="707"/>
      <c r="BTT34" s="707"/>
      <c r="BTU34" s="707"/>
      <c r="BTV34" s="707"/>
      <c r="BTW34" s="707"/>
      <c r="BTX34" s="707"/>
      <c r="BTY34" s="707"/>
      <c r="BTZ34" s="707"/>
      <c r="BUA34" s="707"/>
      <c r="BUB34" s="707"/>
      <c r="BUC34" s="707"/>
      <c r="BUD34" s="707"/>
      <c r="BUE34" s="707"/>
      <c r="BUF34" s="707"/>
      <c r="BUG34" s="707"/>
      <c r="BUH34" s="707"/>
      <c r="BUI34" s="707"/>
      <c r="BUJ34" s="707"/>
      <c r="BUK34" s="707"/>
      <c r="BUL34" s="707"/>
      <c r="BUM34" s="707"/>
      <c r="BUN34" s="707"/>
      <c r="BUO34" s="707"/>
      <c r="BUP34" s="707"/>
      <c r="BUQ34" s="707"/>
      <c r="BUR34" s="707"/>
      <c r="BUS34" s="707"/>
      <c r="BUT34" s="707"/>
      <c r="BUU34" s="707"/>
      <c r="BUV34" s="707"/>
      <c r="BUW34" s="707"/>
      <c r="BUX34" s="707"/>
      <c r="BUY34" s="707"/>
      <c r="BUZ34" s="707"/>
      <c r="BVA34" s="707"/>
      <c r="BVB34" s="707"/>
      <c r="BVC34" s="707"/>
      <c r="BVD34" s="707"/>
      <c r="BVE34" s="707"/>
      <c r="BVF34" s="707"/>
      <c r="BVG34" s="707"/>
      <c r="BVH34" s="707"/>
      <c r="BVI34" s="707"/>
      <c r="BVJ34" s="707"/>
      <c r="BVK34" s="707"/>
      <c r="BVL34" s="707"/>
      <c r="BVM34" s="707"/>
      <c r="BVN34" s="707"/>
      <c r="BVO34" s="707"/>
      <c r="BVP34" s="707"/>
      <c r="BVQ34" s="707"/>
      <c r="BVR34" s="707"/>
      <c r="BVS34" s="707"/>
      <c r="BVT34" s="707"/>
      <c r="BVU34" s="707"/>
      <c r="BVV34" s="707"/>
      <c r="BVW34" s="707"/>
      <c r="BVX34" s="707"/>
      <c r="BVY34" s="707"/>
      <c r="BVZ34" s="707"/>
      <c r="BWA34" s="707"/>
      <c r="BWB34" s="707"/>
      <c r="BWC34" s="707"/>
      <c r="BWD34" s="707"/>
      <c r="BWE34" s="707"/>
      <c r="BWF34" s="707"/>
      <c r="BWG34" s="707"/>
      <c r="BWH34" s="707"/>
      <c r="BWI34" s="707"/>
      <c r="BWJ34" s="707"/>
      <c r="BWK34" s="707"/>
      <c r="BWL34" s="707"/>
      <c r="BWM34" s="707"/>
      <c r="BWN34" s="707"/>
      <c r="BWO34" s="707"/>
      <c r="BWP34" s="707"/>
      <c r="BWQ34" s="707"/>
      <c r="BWR34" s="707"/>
      <c r="BWS34" s="707"/>
      <c r="BWT34" s="707"/>
      <c r="BWU34" s="707"/>
      <c r="BWV34" s="707"/>
      <c r="BWW34" s="707"/>
      <c r="BWX34" s="707"/>
      <c r="BWY34" s="707"/>
      <c r="BWZ34" s="707"/>
      <c r="BXA34" s="707"/>
      <c r="BXB34" s="707"/>
      <c r="BXC34" s="707"/>
      <c r="BXD34" s="707"/>
      <c r="BXE34" s="707"/>
      <c r="BXF34" s="707"/>
      <c r="BXG34" s="707"/>
      <c r="BXH34" s="707"/>
      <c r="BXI34" s="707"/>
      <c r="BXJ34" s="707"/>
      <c r="BXK34" s="707"/>
      <c r="BXL34" s="707"/>
      <c r="BXM34" s="707"/>
      <c r="BXN34" s="707"/>
      <c r="BXO34" s="707"/>
      <c r="BXP34" s="707"/>
      <c r="BXQ34" s="707"/>
      <c r="BXR34" s="707"/>
      <c r="BXS34" s="707"/>
      <c r="BXT34" s="707"/>
      <c r="BXU34" s="707"/>
      <c r="BXV34" s="707"/>
      <c r="BXW34" s="707"/>
      <c r="BXX34" s="707"/>
      <c r="BXY34" s="707"/>
      <c r="BXZ34" s="707"/>
      <c r="BYA34" s="707"/>
      <c r="BYB34" s="707"/>
      <c r="BYC34" s="707"/>
      <c r="BYD34" s="707"/>
      <c r="BYE34" s="707"/>
      <c r="BYF34" s="707"/>
      <c r="BYG34" s="707"/>
      <c r="BYH34" s="707"/>
      <c r="BYI34" s="707"/>
      <c r="BYJ34" s="707"/>
      <c r="BYK34" s="707"/>
      <c r="BYL34" s="707"/>
      <c r="BYM34" s="707"/>
      <c r="BYN34" s="707"/>
      <c r="BYO34" s="707"/>
      <c r="BYP34" s="707"/>
      <c r="BYQ34" s="707"/>
      <c r="BYR34" s="707"/>
      <c r="BYS34" s="707"/>
      <c r="BYT34" s="707"/>
      <c r="BYU34" s="707"/>
      <c r="BYV34" s="707"/>
      <c r="BYW34" s="707"/>
      <c r="BYX34" s="707"/>
      <c r="BYY34" s="707"/>
      <c r="BYZ34" s="707"/>
      <c r="BZA34" s="707"/>
      <c r="BZB34" s="707"/>
      <c r="BZC34" s="707"/>
      <c r="BZD34" s="707"/>
      <c r="BZE34" s="707"/>
      <c r="BZF34" s="707"/>
      <c r="BZG34" s="707"/>
      <c r="BZH34" s="707"/>
      <c r="BZI34" s="707"/>
      <c r="BZJ34" s="707"/>
      <c r="BZK34" s="707"/>
      <c r="BZL34" s="707"/>
      <c r="BZM34" s="707"/>
      <c r="BZN34" s="707"/>
      <c r="BZO34" s="707"/>
      <c r="BZP34" s="707"/>
      <c r="BZQ34" s="707"/>
      <c r="BZR34" s="707"/>
      <c r="BZS34" s="707"/>
      <c r="BZT34" s="707"/>
      <c r="BZU34" s="707"/>
      <c r="BZV34" s="707"/>
      <c r="BZW34" s="707"/>
      <c r="BZX34" s="707"/>
      <c r="BZY34" s="707"/>
      <c r="BZZ34" s="707"/>
      <c r="CAA34" s="707"/>
      <c r="CAB34" s="707"/>
      <c r="CAC34" s="707"/>
      <c r="CAD34" s="707"/>
      <c r="CAE34" s="707"/>
      <c r="CAF34" s="707"/>
      <c r="CAG34" s="707"/>
      <c r="CAH34" s="707"/>
      <c r="CAI34" s="707"/>
      <c r="CAJ34" s="707"/>
      <c r="CAK34" s="707"/>
      <c r="CAL34" s="707"/>
      <c r="CAM34" s="707"/>
      <c r="CAN34" s="707"/>
      <c r="CAO34" s="707"/>
      <c r="CAP34" s="707"/>
      <c r="CAQ34" s="707"/>
      <c r="CAR34" s="707"/>
      <c r="CAS34" s="707"/>
      <c r="CAT34" s="707"/>
      <c r="CAU34" s="707"/>
      <c r="CAV34" s="707"/>
      <c r="CAW34" s="707"/>
      <c r="CAX34" s="707"/>
      <c r="CAY34" s="707"/>
      <c r="CAZ34" s="707"/>
      <c r="CBA34" s="707"/>
      <c r="CBB34" s="707"/>
      <c r="CBC34" s="707"/>
      <c r="CBD34" s="707"/>
      <c r="CBE34" s="707"/>
      <c r="CBF34" s="707"/>
      <c r="CBG34" s="707"/>
      <c r="CBH34" s="707"/>
      <c r="CBI34" s="707"/>
      <c r="CBJ34" s="707"/>
      <c r="CBK34" s="707"/>
      <c r="CBL34" s="707"/>
      <c r="CBM34" s="707"/>
      <c r="CBN34" s="707"/>
      <c r="CBO34" s="707"/>
      <c r="CBP34" s="707"/>
      <c r="CBQ34" s="707"/>
      <c r="CBR34" s="707"/>
      <c r="CBS34" s="707"/>
      <c r="CBT34" s="707"/>
      <c r="CBU34" s="707"/>
      <c r="CBV34" s="707"/>
      <c r="CBW34" s="707"/>
      <c r="CBX34" s="707"/>
      <c r="CBY34" s="707"/>
      <c r="CBZ34" s="707"/>
      <c r="CCA34" s="707"/>
      <c r="CCB34" s="707"/>
      <c r="CCC34" s="707"/>
      <c r="CCD34" s="707"/>
      <c r="CCE34" s="707"/>
      <c r="CCF34" s="707"/>
      <c r="CCG34" s="707"/>
      <c r="CCH34" s="707"/>
      <c r="CCI34" s="707"/>
      <c r="CCJ34" s="707"/>
      <c r="CCK34" s="707"/>
      <c r="CCL34" s="707"/>
      <c r="CCM34" s="707"/>
      <c r="CCN34" s="707"/>
      <c r="CCO34" s="707"/>
      <c r="CCP34" s="707"/>
      <c r="CCQ34" s="707"/>
      <c r="CCR34" s="707"/>
      <c r="CCS34" s="707"/>
      <c r="CCT34" s="707"/>
      <c r="CCU34" s="707"/>
      <c r="CCV34" s="707"/>
      <c r="CCW34" s="707"/>
      <c r="CCX34" s="707"/>
      <c r="CCY34" s="707"/>
      <c r="CCZ34" s="707"/>
      <c r="CDA34" s="707"/>
      <c r="CDB34" s="707"/>
      <c r="CDC34" s="707"/>
      <c r="CDD34" s="707"/>
      <c r="CDE34" s="707"/>
      <c r="CDF34" s="707"/>
      <c r="CDG34" s="707"/>
      <c r="CDH34" s="707"/>
      <c r="CDI34" s="707"/>
      <c r="CDJ34" s="707"/>
      <c r="CDK34" s="707"/>
      <c r="CDL34" s="707"/>
      <c r="CDM34" s="707"/>
      <c r="CDN34" s="707"/>
      <c r="CDO34" s="707"/>
      <c r="CDP34" s="707"/>
      <c r="CDQ34" s="707"/>
      <c r="CDR34" s="707"/>
      <c r="CDS34" s="707"/>
      <c r="CDT34" s="707"/>
      <c r="CDU34" s="707"/>
      <c r="CDV34" s="707"/>
      <c r="CDW34" s="707"/>
      <c r="CDX34" s="707"/>
      <c r="CDY34" s="707"/>
      <c r="CDZ34" s="707"/>
      <c r="CEA34" s="707"/>
      <c r="CEB34" s="707"/>
      <c r="CEC34" s="707"/>
      <c r="CED34" s="707"/>
      <c r="CEE34" s="707"/>
      <c r="CEF34" s="707"/>
      <c r="CEG34" s="707"/>
      <c r="CEH34" s="707"/>
      <c r="CEI34" s="707"/>
      <c r="CEJ34" s="707"/>
      <c r="CEK34" s="707"/>
      <c r="CEL34" s="707"/>
      <c r="CEM34" s="707"/>
      <c r="CEN34" s="707"/>
      <c r="CEO34" s="707"/>
      <c r="CEP34" s="707"/>
      <c r="CEQ34" s="707"/>
      <c r="CER34" s="707"/>
      <c r="CES34" s="707"/>
      <c r="CET34" s="707"/>
      <c r="CEU34" s="707"/>
      <c r="CEV34" s="707"/>
      <c r="CEW34" s="707"/>
      <c r="CEX34" s="707"/>
      <c r="CEY34" s="707"/>
      <c r="CEZ34" s="707"/>
      <c r="CFA34" s="707"/>
      <c r="CFB34" s="707"/>
      <c r="CFC34" s="707"/>
      <c r="CFD34" s="707"/>
      <c r="CFE34" s="707"/>
      <c r="CFF34" s="707"/>
      <c r="CFG34" s="707"/>
      <c r="CFH34" s="707"/>
      <c r="CFI34" s="707"/>
      <c r="CFJ34" s="707"/>
      <c r="CFK34" s="707"/>
      <c r="CFL34" s="707"/>
      <c r="CFM34" s="707"/>
      <c r="CFN34" s="707"/>
      <c r="CFO34" s="707"/>
      <c r="CFP34" s="707"/>
      <c r="CFQ34" s="707"/>
      <c r="CFR34" s="707"/>
      <c r="CFS34" s="707"/>
      <c r="CFT34" s="707"/>
      <c r="CFU34" s="707"/>
      <c r="CFV34" s="707"/>
      <c r="CFW34" s="707"/>
      <c r="CFX34" s="707"/>
      <c r="CFY34" s="707"/>
      <c r="CFZ34" s="707"/>
      <c r="CGA34" s="707"/>
      <c r="CGB34" s="707"/>
      <c r="CGC34" s="707"/>
      <c r="CGD34" s="707"/>
      <c r="CGE34" s="707"/>
      <c r="CGF34" s="707"/>
      <c r="CGG34" s="707"/>
      <c r="CGH34" s="707"/>
      <c r="CGI34" s="707"/>
      <c r="CGJ34" s="707"/>
      <c r="CGK34" s="707"/>
      <c r="CGL34" s="707"/>
      <c r="CGM34" s="707"/>
      <c r="CGN34" s="707"/>
      <c r="CGO34" s="707"/>
      <c r="CGP34" s="707"/>
      <c r="CGQ34" s="707"/>
      <c r="CGR34" s="707"/>
      <c r="CGS34" s="707"/>
      <c r="CGT34" s="707"/>
      <c r="CGU34" s="707"/>
      <c r="CGV34" s="707"/>
      <c r="CGW34" s="707"/>
      <c r="CGX34" s="707"/>
      <c r="CGY34" s="707"/>
      <c r="CGZ34" s="707"/>
      <c r="CHA34" s="707"/>
      <c r="CHB34" s="707"/>
      <c r="CHC34" s="707"/>
      <c r="CHD34" s="707"/>
      <c r="CHE34" s="707"/>
      <c r="CHF34" s="707"/>
      <c r="CHG34" s="707"/>
      <c r="CHH34" s="707"/>
      <c r="CHI34" s="707"/>
      <c r="CHJ34" s="707"/>
      <c r="CHK34" s="707"/>
      <c r="CHL34" s="707"/>
      <c r="CHM34" s="707"/>
      <c r="CHN34" s="707"/>
      <c r="CHO34" s="707"/>
      <c r="CHP34" s="707"/>
      <c r="CHQ34" s="707"/>
      <c r="CHR34" s="707"/>
      <c r="CHS34" s="707"/>
      <c r="CHT34" s="707"/>
      <c r="CHU34" s="707"/>
      <c r="CHV34" s="707"/>
      <c r="CHW34" s="707"/>
      <c r="CHX34" s="707"/>
      <c r="CHY34" s="707"/>
      <c r="CHZ34" s="707"/>
      <c r="CIA34" s="707"/>
      <c r="CIB34" s="707"/>
      <c r="CIC34" s="707"/>
      <c r="CID34" s="707"/>
      <c r="CIE34" s="707"/>
      <c r="CIF34" s="707"/>
      <c r="CIG34" s="707"/>
      <c r="CIH34" s="707"/>
      <c r="CII34" s="707"/>
      <c r="CIJ34" s="707"/>
      <c r="CIK34" s="707"/>
      <c r="CIL34" s="707"/>
      <c r="CIM34" s="707"/>
      <c r="CIN34" s="707"/>
      <c r="CIO34" s="707"/>
      <c r="CIP34" s="707"/>
      <c r="CIQ34" s="707"/>
      <c r="CIR34" s="707"/>
      <c r="CIS34" s="707"/>
      <c r="CIT34" s="707"/>
      <c r="CIU34" s="707"/>
      <c r="CIV34" s="707"/>
      <c r="CIW34" s="707"/>
      <c r="CIX34" s="707"/>
      <c r="CIY34" s="707"/>
      <c r="CIZ34" s="707"/>
      <c r="CJA34" s="707"/>
      <c r="CJB34" s="707"/>
      <c r="CJC34" s="707"/>
      <c r="CJD34" s="707"/>
      <c r="CJE34" s="707"/>
      <c r="CJF34" s="707"/>
      <c r="CJG34" s="707"/>
      <c r="CJH34" s="707"/>
      <c r="CJI34" s="707"/>
      <c r="CJJ34" s="707"/>
      <c r="CJK34" s="707"/>
      <c r="CJL34" s="707"/>
      <c r="CJM34" s="707"/>
      <c r="CJN34" s="707"/>
      <c r="CJO34" s="707"/>
      <c r="CJP34" s="707"/>
      <c r="CJQ34" s="707"/>
      <c r="CJR34" s="707"/>
      <c r="CJS34" s="707"/>
      <c r="CJT34" s="707"/>
      <c r="CJU34" s="707"/>
      <c r="CJV34" s="707"/>
      <c r="CJW34" s="707"/>
      <c r="CJX34" s="707"/>
      <c r="CJY34" s="707"/>
      <c r="CJZ34" s="707"/>
      <c r="CKA34" s="707"/>
      <c r="CKB34" s="707"/>
      <c r="CKC34" s="707"/>
      <c r="CKD34" s="707"/>
      <c r="CKE34" s="707"/>
      <c r="CKF34" s="707"/>
      <c r="CKG34" s="707"/>
      <c r="CKH34" s="707"/>
      <c r="CKI34" s="707"/>
      <c r="CKJ34" s="707"/>
      <c r="CKK34" s="707"/>
      <c r="CKL34" s="707"/>
      <c r="CKM34" s="707"/>
      <c r="CKN34" s="707"/>
      <c r="CKO34" s="707"/>
      <c r="CKP34" s="707"/>
      <c r="CKQ34" s="707"/>
      <c r="CKR34" s="707"/>
      <c r="CKS34" s="707"/>
      <c r="CKT34" s="707"/>
      <c r="CKU34" s="707"/>
      <c r="CKV34" s="707"/>
      <c r="CKW34" s="707"/>
      <c r="CKX34" s="707"/>
      <c r="CKY34" s="707"/>
      <c r="CKZ34" s="707"/>
      <c r="CLA34" s="707"/>
      <c r="CLB34" s="707"/>
      <c r="CLC34" s="707"/>
      <c r="CLD34" s="707"/>
      <c r="CLE34" s="707"/>
      <c r="CLF34" s="707"/>
      <c r="CLG34" s="707"/>
      <c r="CLH34" s="707"/>
      <c r="CLI34" s="707"/>
      <c r="CLJ34" s="707"/>
      <c r="CLK34" s="707"/>
      <c r="CLL34" s="707"/>
      <c r="CLM34" s="707"/>
      <c r="CLN34" s="707"/>
      <c r="CLO34" s="707"/>
      <c r="CLP34" s="707"/>
      <c r="CLQ34" s="707"/>
      <c r="CLR34" s="707"/>
      <c r="CLS34" s="707"/>
      <c r="CLT34" s="707"/>
      <c r="CLU34" s="707"/>
      <c r="CLV34" s="707"/>
      <c r="CLW34" s="707"/>
      <c r="CLX34" s="707"/>
      <c r="CLY34" s="707"/>
      <c r="CLZ34" s="707"/>
      <c r="CMA34" s="707"/>
      <c r="CMB34" s="707"/>
      <c r="CMC34" s="707"/>
      <c r="CMD34" s="707"/>
      <c r="CME34" s="707"/>
      <c r="CMF34" s="707"/>
      <c r="CMG34" s="707"/>
      <c r="CMH34" s="707"/>
      <c r="CMI34" s="707"/>
      <c r="CMJ34" s="707"/>
      <c r="CMK34" s="707"/>
      <c r="CML34" s="707"/>
      <c r="CMM34" s="707"/>
      <c r="CMN34" s="707"/>
      <c r="CMO34" s="707"/>
      <c r="CMP34" s="707"/>
      <c r="CMQ34" s="707"/>
      <c r="CMR34" s="707"/>
      <c r="CMS34" s="707"/>
      <c r="CMT34" s="707"/>
      <c r="CMU34" s="707"/>
      <c r="CMV34" s="707"/>
      <c r="CMW34" s="707"/>
      <c r="CMX34" s="707"/>
      <c r="CMY34" s="707"/>
      <c r="CMZ34" s="707"/>
      <c r="CNA34" s="707"/>
      <c r="CNB34" s="707"/>
      <c r="CNC34" s="707"/>
      <c r="CND34" s="707"/>
      <c r="CNE34" s="707"/>
      <c r="CNF34" s="707"/>
      <c r="CNG34" s="707"/>
      <c r="CNH34" s="707"/>
      <c r="CNI34" s="707"/>
      <c r="CNJ34" s="707"/>
      <c r="CNK34" s="707"/>
      <c r="CNL34" s="707"/>
      <c r="CNM34" s="707"/>
      <c r="CNN34" s="707"/>
      <c r="CNO34" s="707"/>
      <c r="CNP34" s="707"/>
      <c r="CNQ34" s="707"/>
      <c r="CNR34" s="707"/>
      <c r="CNS34" s="707"/>
      <c r="CNT34" s="707"/>
      <c r="CNU34" s="707"/>
      <c r="CNV34" s="707"/>
      <c r="CNW34" s="707"/>
      <c r="CNX34" s="707"/>
      <c r="CNY34" s="707"/>
      <c r="CNZ34" s="707"/>
      <c r="COA34" s="707"/>
      <c r="COB34" s="707"/>
      <c r="COC34" s="707"/>
      <c r="COD34" s="707"/>
      <c r="COE34" s="707"/>
      <c r="COF34" s="707"/>
      <c r="COG34" s="707"/>
      <c r="COH34" s="707"/>
      <c r="COI34" s="707"/>
      <c r="COJ34" s="707"/>
      <c r="COK34" s="707"/>
      <c r="COL34" s="707"/>
      <c r="COM34" s="707"/>
      <c r="CON34" s="707"/>
      <c r="COO34" s="707"/>
      <c r="COP34" s="707"/>
      <c r="COQ34" s="707"/>
      <c r="COR34" s="707"/>
      <c r="COS34" s="707"/>
      <c r="COT34" s="707"/>
      <c r="COU34" s="707"/>
      <c r="COV34" s="707"/>
      <c r="COW34" s="707"/>
      <c r="COX34" s="707"/>
      <c r="COY34" s="707"/>
      <c r="COZ34" s="707"/>
      <c r="CPA34" s="707"/>
      <c r="CPB34" s="707"/>
      <c r="CPC34" s="707"/>
      <c r="CPD34" s="707"/>
      <c r="CPE34" s="707"/>
      <c r="CPF34" s="707"/>
      <c r="CPG34" s="707"/>
      <c r="CPH34" s="707"/>
      <c r="CPI34" s="707"/>
      <c r="CPJ34" s="707"/>
      <c r="CPK34" s="707"/>
      <c r="CPL34" s="707"/>
      <c r="CPM34" s="707"/>
      <c r="CPN34" s="707"/>
      <c r="CPO34" s="707"/>
      <c r="CPP34" s="707"/>
      <c r="CPQ34" s="707"/>
      <c r="CPR34" s="707"/>
      <c r="CPS34" s="707"/>
      <c r="CPT34" s="707"/>
      <c r="CPU34" s="707"/>
      <c r="CPV34" s="707"/>
      <c r="CPW34" s="707"/>
      <c r="CPX34" s="707"/>
      <c r="CPY34" s="707"/>
      <c r="CPZ34" s="707"/>
      <c r="CQA34" s="707"/>
      <c r="CQB34" s="707"/>
      <c r="CQC34" s="707"/>
      <c r="CQD34" s="707"/>
      <c r="CQE34" s="707"/>
      <c r="CQF34" s="707"/>
      <c r="CQG34" s="707"/>
      <c r="CQH34" s="707"/>
      <c r="CQI34" s="707"/>
      <c r="CQJ34" s="707"/>
      <c r="CQK34" s="707"/>
      <c r="CQL34" s="707"/>
      <c r="CQM34" s="707"/>
      <c r="CQN34" s="707"/>
      <c r="CQO34" s="707"/>
      <c r="CQP34" s="707"/>
      <c r="CQQ34" s="707"/>
      <c r="CQR34" s="707"/>
      <c r="CQS34" s="707"/>
      <c r="CQT34" s="707"/>
      <c r="CQU34" s="707"/>
      <c r="CQV34" s="707"/>
      <c r="CQW34" s="707"/>
      <c r="CQX34" s="707"/>
      <c r="CQY34" s="707"/>
      <c r="CQZ34" s="707"/>
      <c r="CRA34" s="707"/>
      <c r="CRB34" s="707"/>
      <c r="CRC34" s="707"/>
      <c r="CRD34" s="707"/>
      <c r="CRE34" s="707"/>
      <c r="CRF34" s="707"/>
      <c r="CRG34" s="707"/>
      <c r="CRH34" s="707"/>
      <c r="CRI34" s="707"/>
      <c r="CRJ34" s="707"/>
      <c r="CRK34" s="707"/>
      <c r="CRL34" s="707"/>
      <c r="CRM34" s="707"/>
      <c r="CRN34" s="707"/>
      <c r="CRO34" s="707"/>
      <c r="CRP34" s="707"/>
      <c r="CRQ34" s="707"/>
      <c r="CRR34" s="707"/>
      <c r="CRS34" s="707"/>
      <c r="CRT34" s="707"/>
      <c r="CRU34" s="707"/>
      <c r="CRV34" s="707"/>
      <c r="CRW34" s="707"/>
      <c r="CRX34" s="707"/>
      <c r="CRY34" s="707"/>
      <c r="CRZ34" s="707"/>
      <c r="CSA34" s="707"/>
      <c r="CSB34" s="707"/>
      <c r="CSC34" s="707"/>
      <c r="CSD34" s="707"/>
      <c r="CSE34" s="707"/>
      <c r="CSF34" s="707"/>
      <c r="CSG34" s="707"/>
      <c r="CSH34" s="707"/>
      <c r="CSI34" s="707"/>
      <c r="CSJ34" s="707"/>
      <c r="CSK34" s="707"/>
      <c r="CSL34" s="707"/>
      <c r="CSM34" s="707"/>
      <c r="CSN34" s="707"/>
      <c r="CSO34" s="707"/>
      <c r="CSP34" s="707"/>
      <c r="CSQ34" s="707"/>
      <c r="CSR34" s="707"/>
      <c r="CSS34" s="707"/>
      <c r="CST34" s="707"/>
      <c r="CSU34" s="707"/>
      <c r="CSV34" s="707"/>
      <c r="CSW34" s="707"/>
      <c r="CSX34" s="707"/>
      <c r="CSY34" s="707"/>
      <c r="CSZ34" s="707"/>
      <c r="CTA34" s="707"/>
      <c r="CTB34" s="707"/>
      <c r="CTC34" s="707"/>
      <c r="CTD34" s="707"/>
      <c r="CTE34" s="707"/>
      <c r="CTF34" s="707"/>
      <c r="CTG34" s="707"/>
      <c r="CTH34" s="707"/>
      <c r="CTI34" s="707"/>
      <c r="CTJ34" s="707"/>
      <c r="CTK34" s="707"/>
      <c r="CTL34" s="707"/>
      <c r="CTM34" s="707"/>
      <c r="CTN34" s="707"/>
      <c r="CTO34" s="707"/>
      <c r="CTP34" s="707"/>
      <c r="CTQ34" s="707"/>
      <c r="CTR34" s="707"/>
      <c r="CTS34" s="707"/>
      <c r="CTT34" s="707"/>
      <c r="CTU34" s="707"/>
      <c r="CTV34" s="707"/>
      <c r="CTW34" s="707"/>
      <c r="CTX34" s="707"/>
      <c r="CTY34" s="707"/>
      <c r="CTZ34" s="707"/>
      <c r="CUA34" s="707"/>
      <c r="CUB34" s="707"/>
      <c r="CUC34" s="707"/>
      <c r="CUD34" s="707"/>
      <c r="CUE34" s="707"/>
      <c r="CUF34" s="707"/>
      <c r="CUG34" s="707"/>
      <c r="CUH34" s="707"/>
      <c r="CUI34" s="707"/>
      <c r="CUJ34" s="707"/>
      <c r="CUK34" s="707"/>
      <c r="CUL34" s="707"/>
      <c r="CUM34" s="707"/>
      <c r="CUN34" s="707"/>
      <c r="CUO34" s="707"/>
      <c r="CUP34" s="707"/>
      <c r="CUQ34" s="707"/>
      <c r="CUR34" s="707"/>
      <c r="CUS34" s="707"/>
      <c r="CUT34" s="707"/>
      <c r="CUU34" s="707"/>
      <c r="CUV34" s="707"/>
      <c r="CUW34" s="707"/>
      <c r="CUX34" s="707"/>
      <c r="CUY34" s="707"/>
      <c r="CUZ34" s="707"/>
      <c r="CVA34" s="707"/>
      <c r="CVB34" s="707"/>
      <c r="CVC34" s="707"/>
      <c r="CVD34" s="707"/>
      <c r="CVE34" s="707"/>
      <c r="CVF34" s="707"/>
      <c r="CVG34" s="707"/>
      <c r="CVH34" s="707"/>
      <c r="CVI34" s="707"/>
      <c r="CVJ34" s="707"/>
      <c r="CVK34" s="707"/>
      <c r="CVL34" s="707"/>
      <c r="CVM34" s="707"/>
      <c r="CVN34" s="707"/>
      <c r="CVO34" s="707"/>
      <c r="CVP34" s="707"/>
      <c r="CVQ34" s="707"/>
      <c r="CVR34" s="707"/>
      <c r="CVS34" s="707"/>
      <c r="CVT34" s="707"/>
      <c r="CVU34" s="707"/>
      <c r="CVV34" s="707"/>
      <c r="CVW34" s="707"/>
      <c r="CVX34" s="707"/>
      <c r="CVY34" s="707"/>
      <c r="CVZ34" s="707"/>
      <c r="CWA34" s="707"/>
      <c r="CWB34" s="707"/>
      <c r="CWC34" s="707"/>
      <c r="CWD34" s="707"/>
      <c r="CWE34" s="707"/>
      <c r="CWF34" s="707"/>
      <c r="CWG34" s="707"/>
      <c r="CWH34" s="707"/>
      <c r="CWI34" s="707"/>
      <c r="CWJ34" s="707"/>
      <c r="CWK34" s="707"/>
      <c r="CWL34" s="707"/>
      <c r="CWM34" s="707"/>
      <c r="CWN34" s="707"/>
      <c r="CWO34" s="707"/>
      <c r="CWP34" s="707"/>
      <c r="CWQ34" s="707"/>
      <c r="CWR34" s="707"/>
      <c r="CWS34" s="707"/>
      <c r="CWT34" s="707"/>
      <c r="CWU34" s="707"/>
      <c r="CWV34" s="707"/>
      <c r="CWW34" s="707"/>
      <c r="CWX34" s="707"/>
      <c r="CWY34" s="707"/>
      <c r="CWZ34" s="707"/>
      <c r="CXA34" s="707"/>
      <c r="CXB34" s="707"/>
      <c r="CXC34" s="707"/>
      <c r="CXD34" s="707"/>
      <c r="CXE34" s="707"/>
      <c r="CXF34" s="707"/>
      <c r="CXG34" s="707"/>
      <c r="CXH34" s="707"/>
      <c r="CXI34" s="707"/>
      <c r="CXJ34" s="707"/>
      <c r="CXK34" s="707"/>
      <c r="CXL34" s="707"/>
      <c r="CXM34" s="707"/>
      <c r="CXN34" s="707"/>
      <c r="CXO34" s="707"/>
      <c r="CXP34" s="707"/>
      <c r="CXQ34" s="707"/>
      <c r="CXR34" s="707"/>
      <c r="CXS34" s="707"/>
      <c r="CXT34" s="707"/>
      <c r="CXU34" s="707"/>
      <c r="CXV34" s="707"/>
      <c r="CXW34" s="707"/>
      <c r="CXX34" s="707"/>
      <c r="CXY34" s="707"/>
      <c r="CXZ34" s="707"/>
      <c r="CYA34" s="707"/>
      <c r="CYB34" s="707"/>
      <c r="CYC34" s="707"/>
      <c r="CYD34" s="707"/>
      <c r="CYE34" s="707"/>
      <c r="CYF34" s="707"/>
      <c r="CYG34" s="707"/>
      <c r="CYH34" s="707"/>
      <c r="CYI34" s="707"/>
      <c r="CYJ34" s="707"/>
      <c r="CYK34" s="707"/>
      <c r="CYL34" s="707"/>
      <c r="CYM34" s="707"/>
      <c r="CYN34" s="707"/>
      <c r="CYO34" s="707"/>
      <c r="CYP34" s="707"/>
      <c r="CYQ34" s="707"/>
      <c r="CYR34" s="707"/>
      <c r="CYS34" s="707"/>
      <c r="CYT34" s="707"/>
      <c r="CYU34" s="707"/>
      <c r="CYV34" s="707"/>
      <c r="CYW34" s="707"/>
      <c r="CYX34" s="707"/>
      <c r="CYY34" s="707"/>
      <c r="CYZ34" s="707"/>
      <c r="CZA34" s="707"/>
      <c r="CZB34" s="707"/>
      <c r="CZC34" s="707"/>
      <c r="CZD34" s="707"/>
      <c r="CZE34" s="707"/>
      <c r="CZF34" s="707"/>
      <c r="CZG34" s="707"/>
      <c r="CZH34" s="707"/>
      <c r="CZI34" s="707"/>
      <c r="CZJ34" s="707"/>
      <c r="CZK34" s="707"/>
      <c r="CZL34" s="707"/>
      <c r="CZM34" s="707"/>
      <c r="CZN34" s="707"/>
      <c r="CZO34" s="707"/>
      <c r="CZP34" s="707"/>
      <c r="CZQ34" s="707"/>
      <c r="CZR34" s="707"/>
      <c r="CZS34" s="707"/>
      <c r="CZT34" s="707"/>
      <c r="CZU34" s="707"/>
      <c r="CZV34" s="707"/>
      <c r="CZW34" s="707"/>
      <c r="CZX34" s="707"/>
      <c r="CZY34" s="707"/>
      <c r="CZZ34" s="707"/>
      <c r="DAA34" s="707"/>
      <c r="DAB34" s="707"/>
      <c r="DAC34" s="707"/>
      <c r="DAD34" s="707"/>
      <c r="DAE34" s="707"/>
      <c r="DAF34" s="707"/>
      <c r="DAG34" s="707"/>
      <c r="DAH34" s="707"/>
      <c r="DAI34" s="707"/>
      <c r="DAJ34" s="707"/>
      <c r="DAK34" s="707"/>
      <c r="DAL34" s="707"/>
      <c r="DAM34" s="707"/>
      <c r="DAN34" s="707"/>
      <c r="DAO34" s="707"/>
      <c r="DAP34" s="707"/>
      <c r="DAQ34" s="707"/>
      <c r="DAR34" s="707"/>
      <c r="DAS34" s="707"/>
      <c r="DAT34" s="707"/>
      <c r="DAU34" s="707"/>
      <c r="DAV34" s="707"/>
      <c r="DAW34" s="707"/>
      <c r="DAX34" s="707"/>
      <c r="DAY34" s="707"/>
      <c r="DAZ34" s="707"/>
      <c r="DBA34" s="707"/>
      <c r="DBB34" s="707"/>
      <c r="DBC34" s="707"/>
      <c r="DBD34" s="707"/>
      <c r="DBE34" s="707"/>
      <c r="DBF34" s="707"/>
      <c r="DBG34" s="707"/>
      <c r="DBH34" s="707"/>
      <c r="DBI34" s="707"/>
      <c r="DBJ34" s="707"/>
      <c r="DBK34" s="707"/>
      <c r="DBL34" s="707"/>
      <c r="DBM34" s="707"/>
      <c r="DBN34" s="707"/>
      <c r="DBO34" s="707"/>
      <c r="DBP34" s="707"/>
      <c r="DBQ34" s="707"/>
      <c r="DBR34" s="707"/>
      <c r="DBS34" s="707"/>
      <c r="DBT34" s="707"/>
      <c r="DBU34" s="707"/>
      <c r="DBV34" s="707"/>
      <c r="DBW34" s="707"/>
      <c r="DBX34" s="707"/>
      <c r="DBY34" s="707"/>
      <c r="DBZ34" s="707"/>
      <c r="DCA34" s="707"/>
      <c r="DCB34" s="707"/>
      <c r="DCC34" s="707"/>
      <c r="DCD34" s="707"/>
      <c r="DCE34" s="707"/>
      <c r="DCF34" s="707"/>
      <c r="DCG34" s="707"/>
      <c r="DCH34" s="707"/>
      <c r="DCI34" s="707"/>
      <c r="DCJ34" s="707"/>
      <c r="DCK34" s="707"/>
      <c r="DCL34" s="707"/>
      <c r="DCM34" s="707"/>
      <c r="DCN34" s="707"/>
      <c r="DCO34" s="707"/>
      <c r="DCP34" s="707"/>
      <c r="DCQ34" s="707"/>
      <c r="DCR34" s="707"/>
      <c r="DCS34" s="707"/>
      <c r="DCT34" s="707"/>
      <c r="DCU34" s="707"/>
      <c r="DCV34" s="707"/>
      <c r="DCW34" s="707"/>
      <c r="DCX34" s="707"/>
      <c r="DCY34" s="707"/>
      <c r="DCZ34" s="707"/>
      <c r="DDA34" s="707"/>
      <c r="DDB34" s="707"/>
      <c r="DDC34" s="707"/>
      <c r="DDD34" s="707"/>
      <c r="DDE34" s="707"/>
      <c r="DDF34" s="707"/>
      <c r="DDG34" s="707"/>
      <c r="DDH34" s="707"/>
      <c r="DDI34" s="707"/>
      <c r="DDJ34" s="707"/>
      <c r="DDK34" s="707"/>
      <c r="DDL34" s="707"/>
      <c r="DDM34" s="707"/>
      <c r="DDN34" s="707"/>
      <c r="DDO34" s="707"/>
      <c r="DDP34" s="707"/>
      <c r="DDQ34" s="707"/>
      <c r="DDR34" s="707"/>
      <c r="DDS34" s="707"/>
      <c r="DDT34" s="707"/>
      <c r="DDU34" s="707"/>
      <c r="DDV34" s="707"/>
      <c r="DDW34" s="707"/>
      <c r="DDX34" s="707"/>
      <c r="DDY34" s="707"/>
      <c r="DDZ34" s="707"/>
      <c r="DEA34" s="707"/>
      <c r="DEB34" s="707"/>
      <c r="DEC34" s="707"/>
      <c r="DED34" s="707"/>
      <c r="DEE34" s="707"/>
      <c r="DEF34" s="707"/>
      <c r="DEG34" s="707"/>
      <c r="DEH34" s="707"/>
      <c r="DEI34" s="707"/>
      <c r="DEJ34" s="707"/>
      <c r="DEK34" s="707"/>
      <c r="DEL34" s="707"/>
      <c r="DEM34" s="707"/>
      <c r="DEN34" s="707"/>
      <c r="DEO34" s="707"/>
      <c r="DEP34" s="707"/>
      <c r="DEQ34" s="707"/>
      <c r="DER34" s="707"/>
      <c r="DES34" s="707"/>
      <c r="DET34" s="707"/>
      <c r="DEU34" s="707"/>
      <c r="DEV34" s="707"/>
      <c r="DEW34" s="707"/>
      <c r="DEX34" s="707"/>
      <c r="DEY34" s="707"/>
      <c r="DEZ34" s="707"/>
      <c r="DFA34" s="707"/>
      <c r="DFB34" s="707"/>
      <c r="DFC34" s="707"/>
      <c r="DFD34" s="707"/>
      <c r="DFE34" s="707"/>
      <c r="DFF34" s="707"/>
      <c r="DFG34" s="707"/>
      <c r="DFH34" s="707"/>
      <c r="DFI34" s="707"/>
      <c r="DFJ34" s="707"/>
      <c r="DFK34" s="707"/>
      <c r="DFL34" s="707"/>
      <c r="DFM34" s="707"/>
      <c r="DFN34" s="707"/>
      <c r="DFO34" s="707"/>
      <c r="DFP34" s="707"/>
      <c r="DFQ34" s="707"/>
      <c r="DFR34" s="707"/>
      <c r="DFS34" s="707"/>
      <c r="DFT34" s="707"/>
      <c r="DFU34" s="707"/>
      <c r="DFV34" s="707"/>
      <c r="DFW34" s="707"/>
      <c r="DFX34" s="707"/>
      <c r="DFY34" s="707"/>
      <c r="DFZ34" s="707"/>
      <c r="DGA34" s="707"/>
      <c r="DGB34" s="707"/>
      <c r="DGC34" s="707"/>
      <c r="DGD34" s="707"/>
      <c r="DGE34" s="707"/>
      <c r="DGF34" s="707"/>
      <c r="DGG34" s="707"/>
      <c r="DGH34" s="707"/>
      <c r="DGI34" s="707"/>
      <c r="DGJ34" s="707"/>
      <c r="DGK34" s="707"/>
      <c r="DGL34" s="707"/>
      <c r="DGM34" s="707"/>
      <c r="DGN34" s="707"/>
      <c r="DGO34" s="707"/>
      <c r="DGP34" s="707"/>
      <c r="DGQ34" s="707"/>
      <c r="DGR34" s="707"/>
      <c r="DGS34" s="707"/>
      <c r="DGT34" s="707"/>
      <c r="DGU34" s="707"/>
      <c r="DGV34" s="707"/>
      <c r="DGW34" s="707"/>
      <c r="DGX34" s="707"/>
      <c r="DGY34" s="707"/>
      <c r="DGZ34" s="707"/>
      <c r="DHA34" s="707"/>
      <c r="DHB34" s="707"/>
      <c r="DHC34" s="707"/>
      <c r="DHD34" s="707"/>
      <c r="DHE34" s="707"/>
      <c r="DHF34" s="707"/>
      <c r="DHG34" s="707"/>
      <c r="DHH34" s="707"/>
      <c r="DHI34" s="707"/>
      <c r="DHJ34" s="707"/>
      <c r="DHK34" s="707"/>
      <c r="DHL34" s="707"/>
      <c r="DHM34" s="707"/>
      <c r="DHN34" s="707"/>
      <c r="DHO34" s="707"/>
      <c r="DHP34" s="707"/>
      <c r="DHQ34" s="707"/>
      <c r="DHR34" s="707"/>
      <c r="DHS34" s="707"/>
      <c r="DHT34" s="707"/>
      <c r="DHU34" s="707"/>
      <c r="DHV34" s="707"/>
      <c r="DHW34" s="707"/>
      <c r="DHX34" s="707"/>
      <c r="DHY34" s="707"/>
      <c r="DHZ34" s="707"/>
      <c r="DIA34" s="707"/>
      <c r="DIB34" s="707"/>
      <c r="DIC34" s="707"/>
      <c r="DID34" s="707"/>
      <c r="DIE34" s="707"/>
      <c r="DIF34" s="707"/>
      <c r="DIG34" s="707"/>
      <c r="DIH34" s="707"/>
      <c r="DII34" s="707"/>
      <c r="DIJ34" s="707"/>
      <c r="DIK34" s="707"/>
      <c r="DIL34" s="707"/>
      <c r="DIM34" s="707"/>
      <c r="DIN34" s="707"/>
      <c r="DIO34" s="707"/>
      <c r="DIP34" s="707"/>
      <c r="DIQ34" s="707"/>
      <c r="DIR34" s="707"/>
      <c r="DIS34" s="707"/>
      <c r="DIT34" s="707"/>
      <c r="DIU34" s="707"/>
      <c r="DIV34" s="707"/>
      <c r="DIW34" s="707"/>
      <c r="DIX34" s="707"/>
      <c r="DIY34" s="707"/>
      <c r="DIZ34" s="707"/>
      <c r="DJA34" s="707"/>
      <c r="DJB34" s="707"/>
      <c r="DJC34" s="707"/>
      <c r="DJD34" s="707"/>
      <c r="DJE34" s="707"/>
      <c r="DJF34" s="707"/>
      <c r="DJG34" s="707"/>
      <c r="DJH34" s="707"/>
      <c r="DJI34" s="707"/>
      <c r="DJJ34" s="707"/>
      <c r="DJK34" s="707"/>
      <c r="DJL34" s="707"/>
      <c r="DJM34" s="707"/>
      <c r="DJN34" s="707"/>
      <c r="DJO34" s="707"/>
      <c r="DJP34" s="707"/>
      <c r="DJQ34" s="707"/>
      <c r="DJR34" s="707"/>
      <c r="DJS34" s="707"/>
      <c r="DJT34" s="707"/>
      <c r="DJU34" s="707"/>
      <c r="DJV34" s="707"/>
      <c r="DJW34" s="707"/>
      <c r="DJX34" s="707"/>
      <c r="DJY34" s="707"/>
      <c r="DJZ34" s="707"/>
      <c r="DKA34" s="707"/>
      <c r="DKB34" s="707"/>
      <c r="DKC34" s="707"/>
      <c r="DKD34" s="707"/>
      <c r="DKE34" s="707"/>
      <c r="DKF34" s="707"/>
      <c r="DKG34" s="707"/>
      <c r="DKH34" s="707"/>
      <c r="DKI34" s="707"/>
      <c r="DKJ34" s="707"/>
      <c r="DKK34" s="707"/>
      <c r="DKL34" s="707"/>
      <c r="DKM34" s="707"/>
      <c r="DKN34" s="707"/>
      <c r="DKO34" s="707"/>
      <c r="DKP34" s="707"/>
      <c r="DKQ34" s="707"/>
      <c r="DKR34" s="707"/>
      <c r="DKS34" s="707"/>
      <c r="DKT34" s="707"/>
      <c r="DKU34" s="707"/>
      <c r="DKV34" s="707"/>
      <c r="DKW34" s="707"/>
      <c r="DKX34" s="707"/>
      <c r="DKY34" s="707"/>
      <c r="DKZ34" s="707"/>
      <c r="DLA34" s="707"/>
      <c r="DLB34" s="707"/>
      <c r="DLC34" s="707"/>
      <c r="DLD34" s="707"/>
      <c r="DLE34" s="707"/>
      <c r="DLF34" s="707"/>
      <c r="DLG34" s="707"/>
      <c r="DLH34" s="707"/>
      <c r="DLI34" s="707"/>
      <c r="DLJ34" s="707"/>
      <c r="DLK34" s="707"/>
      <c r="DLL34" s="707"/>
      <c r="DLM34" s="707"/>
      <c r="DLN34" s="707"/>
      <c r="DLO34" s="707"/>
      <c r="DLP34" s="707"/>
      <c r="DLQ34" s="707"/>
      <c r="DLR34" s="707"/>
      <c r="DLS34" s="707"/>
      <c r="DLT34" s="707"/>
      <c r="DLU34" s="707"/>
      <c r="DLV34" s="707"/>
      <c r="DLW34" s="707"/>
      <c r="DLX34" s="707"/>
      <c r="DLY34" s="707"/>
      <c r="DLZ34" s="707"/>
      <c r="DMA34" s="707"/>
      <c r="DMB34" s="707"/>
      <c r="DMC34" s="707"/>
      <c r="DMD34" s="707"/>
      <c r="DME34" s="707"/>
      <c r="DMF34" s="707"/>
      <c r="DMG34" s="707"/>
      <c r="DMH34" s="707"/>
      <c r="DMI34" s="707"/>
      <c r="DMJ34" s="707"/>
      <c r="DMK34" s="707"/>
      <c r="DML34" s="707"/>
      <c r="DMM34" s="707"/>
      <c r="DMN34" s="707"/>
      <c r="DMO34" s="707"/>
      <c r="DMP34" s="707"/>
      <c r="DMQ34" s="707"/>
      <c r="DMR34" s="707"/>
      <c r="DMS34" s="707"/>
      <c r="DMT34" s="707"/>
      <c r="DMU34" s="707"/>
      <c r="DMV34" s="707"/>
      <c r="DMW34" s="707"/>
      <c r="DMX34" s="707"/>
      <c r="DMY34" s="707"/>
      <c r="DMZ34" s="707"/>
      <c r="DNA34" s="707"/>
      <c r="DNB34" s="707"/>
      <c r="DNC34" s="707"/>
      <c r="DND34" s="707"/>
      <c r="DNE34" s="707"/>
      <c r="DNF34" s="707"/>
      <c r="DNG34" s="707"/>
      <c r="DNH34" s="707"/>
      <c r="DNI34" s="707"/>
      <c r="DNJ34" s="707"/>
      <c r="DNK34" s="707"/>
      <c r="DNL34" s="707"/>
      <c r="DNM34" s="707"/>
      <c r="DNN34" s="707"/>
      <c r="DNO34" s="707"/>
      <c r="DNP34" s="707"/>
      <c r="DNQ34" s="707"/>
      <c r="DNR34" s="707"/>
      <c r="DNS34" s="707"/>
      <c r="DNT34" s="707"/>
      <c r="DNU34" s="707"/>
      <c r="DNV34" s="707"/>
      <c r="DNW34" s="707"/>
      <c r="DNX34" s="707"/>
      <c r="DNY34" s="707"/>
      <c r="DNZ34" s="707"/>
      <c r="DOA34" s="707"/>
      <c r="DOB34" s="707"/>
      <c r="DOC34" s="707"/>
      <c r="DOD34" s="707"/>
      <c r="DOE34" s="707"/>
      <c r="DOF34" s="707"/>
      <c r="DOG34" s="707"/>
      <c r="DOH34" s="707"/>
      <c r="DOI34" s="707"/>
      <c r="DOJ34" s="707"/>
      <c r="DOK34" s="707"/>
      <c r="DOL34" s="707"/>
      <c r="DOM34" s="707"/>
      <c r="DON34" s="707"/>
      <c r="DOO34" s="707"/>
      <c r="DOP34" s="707"/>
      <c r="DOQ34" s="707"/>
      <c r="DOR34" s="707"/>
      <c r="DOS34" s="707"/>
      <c r="DOT34" s="707"/>
      <c r="DOU34" s="707"/>
      <c r="DOV34" s="707"/>
      <c r="DOW34" s="707"/>
      <c r="DOX34" s="707"/>
      <c r="DOY34" s="707"/>
      <c r="DOZ34" s="707"/>
      <c r="DPA34" s="707"/>
      <c r="DPB34" s="707"/>
      <c r="DPC34" s="707"/>
      <c r="DPD34" s="707"/>
      <c r="DPE34" s="707"/>
      <c r="DPF34" s="707"/>
      <c r="DPG34" s="707"/>
      <c r="DPH34" s="707"/>
      <c r="DPI34" s="707"/>
      <c r="DPJ34" s="707"/>
      <c r="DPK34" s="707"/>
      <c r="DPL34" s="707"/>
      <c r="DPM34" s="707"/>
      <c r="DPN34" s="707"/>
      <c r="DPO34" s="707"/>
      <c r="DPP34" s="707"/>
      <c r="DPQ34" s="707"/>
      <c r="DPR34" s="707"/>
      <c r="DPS34" s="707"/>
      <c r="DPT34" s="707"/>
      <c r="DPU34" s="707"/>
      <c r="DPV34" s="707"/>
      <c r="DPW34" s="707"/>
      <c r="DPX34" s="707"/>
      <c r="DPY34" s="707"/>
      <c r="DPZ34" s="707"/>
      <c r="DQA34" s="707"/>
      <c r="DQB34" s="707"/>
      <c r="DQC34" s="707"/>
      <c r="DQD34" s="707"/>
      <c r="DQE34" s="707"/>
      <c r="DQF34" s="707"/>
      <c r="DQG34" s="707"/>
      <c r="DQH34" s="707"/>
      <c r="DQI34" s="707"/>
      <c r="DQJ34" s="707"/>
      <c r="DQK34" s="707"/>
      <c r="DQL34" s="707"/>
      <c r="DQM34" s="707"/>
      <c r="DQN34" s="707"/>
      <c r="DQO34" s="707"/>
      <c r="DQP34" s="707"/>
      <c r="DQQ34" s="707"/>
      <c r="DQR34" s="707"/>
      <c r="DQS34" s="707"/>
      <c r="DQT34" s="707"/>
      <c r="DQU34" s="707"/>
      <c r="DQV34" s="707"/>
      <c r="DQW34" s="707"/>
      <c r="DQX34" s="707"/>
      <c r="DQY34" s="707"/>
      <c r="DQZ34" s="707"/>
      <c r="DRA34" s="707"/>
      <c r="DRB34" s="707"/>
      <c r="DRC34" s="707"/>
      <c r="DRD34" s="707"/>
      <c r="DRE34" s="707"/>
      <c r="DRF34" s="707"/>
      <c r="DRG34" s="707"/>
      <c r="DRH34" s="707"/>
      <c r="DRI34" s="707"/>
      <c r="DRJ34" s="707"/>
      <c r="DRK34" s="707"/>
      <c r="DRL34" s="707"/>
      <c r="DRM34" s="707"/>
      <c r="DRN34" s="707"/>
      <c r="DRO34" s="707"/>
      <c r="DRP34" s="707"/>
      <c r="DRQ34" s="707"/>
      <c r="DRR34" s="707"/>
      <c r="DRS34" s="707"/>
      <c r="DRT34" s="707"/>
      <c r="DRU34" s="707"/>
      <c r="DRV34" s="707"/>
      <c r="DRW34" s="707"/>
      <c r="DRX34" s="707"/>
      <c r="DRY34" s="707"/>
      <c r="DRZ34" s="707"/>
      <c r="DSA34" s="707"/>
      <c r="DSB34" s="707"/>
      <c r="DSC34" s="707"/>
      <c r="DSD34" s="707"/>
      <c r="DSE34" s="707"/>
      <c r="DSF34" s="707"/>
      <c r="DSG34" s="707"/>
      <c r="DSH34" s="707"/>
      <c r="DSI34" s="707"/>
      <c r="DSJ34" s="707"/>
      <c r="DSK34" s="707"/>
      <c r="DSL34" s="707"/>
      <c r="DSM34" s="707"/>
      <c r="DSN34" s="707"/>
      <c r="DSO34" s="707"/>
      <c r="DSP34" s="707"/>
      <c r="DSQ34" s="707"/>
      <c r="DSR34" s="707"/>
      <c r="DSS34" s="707"/>
      <c r="DST34" s="707"/>
      <c r="DSU34" s="707"/>
      <c r="DSV34" s="707"/>
      <c r="DSW34" s="707"/>
      <c r="DSX34" s="707"/>
      <c r="DSY34" s="707"/>
      <c r="DSZ34" s="707"/>
      <c r="DTA34" s="707"/>
      <c r="DTB34" s="707"/>
      <c r="DTC34" s="707"/>
      <c r="DTD34" s="707"/>
      <c r="DTE34" s="707"/>
      <c r="DTF34" s="707"/>
      <c r="DTG34" s="707"/>
      <c r="DTH34" s="707"/>
      <c r="DTI34" s="707"/>
      <c r="DTJ34" s="707"/>
      <c r="DTK34" s="707"/>
      <c r="DTL34" s="707"/>
      <c r="DTM34" s="707"/>
      <c r="DTN34" s="707"/>
      <c r="DTO34" s="707"/>
      <c r="DTP34" s="707"/>
      <c r="DTQ34" s="707"/>
      <c r="DTR34" s="707"/>
      <c r="DTS34" s="707"/>
      <c r="DTT34" s="707"/>
      <c r="DTU34" s="707"/>
      <c r="DTV34" s="707"/>
      <c r="DTW34" s="707"/>
      <c r="DTX34" s="707"/>
      <c r="DTY34" s="707"/>
      <c r="DTZ34" s="707"/>
      <c r="DUA34" s="707"/>
      <c r="DUB34" s="707"/>
      <c r="DUC34" s="707"/>
      <c r="DUD34" s="707"/>
      <c r="DUE34" s="707"/>
      <c r="DUF34" s="707"/>
      <c r="DUG34" s="707"/>
      <c r="DUH34" s="707"/>
      <c r="DUI34" s="707"/>
      <c r="DUJ34" s="707"/>
      <c r="DUK34" s="707"/>
      <c r="DUL34" s="707"/>
      <c r="DUM34" s="707"/>
      <c r="DUN34" s="707"/>
      <c r="DUO34" s="707"/>
      <c r="DUP34" s="707"/>
      <c r="DUQ34" s="707"/>
      <c r="DUR34" s="707"/>
      <c r="DUS34" s="707"/>
      <c r="DUT34" s="707"/>
      <c r="DUU34" s="707"/>
      <c r="DUV34" s="707"/>
      <c r="DUW34" s="707"/>
      <c r="DUX34" s="707"/>
      <c r="DUY34" s="707"/>
      <c r="DUZ34" s="707"/>
      <c r="DVA34" s="707"/>
      <c r="DVB34" s="707"/>
      <c r="DVC34" s="707"/>
      <c r="DVD34" s="707"/>
      <c r="DVE34" s="707"/>
      <c r="DVF34" s="707"/>
      <c r="DVG34" s="707"/>
      <c r="DVH34" s="707"/>
      <c r="DVI34" s="707"/>
      <c r="DVJ34" s="707"/>
      <c r="DVK34" s="707"/>
      <c r="DVL34" s="707"/>
      <c r="DVM34" s="707"/>
      <c r="DVN34" s="707"/>
      <c r="DVO34" s="707"/>
      <c r="DVP34" s="707"/>
      <c r="DVQ34" s="707"/>
      <c r="DVR34" s="707"/>
      <c r="DVS34" s="707"/>
      <c r="DVT34" s="707"/>
      <c r="DVU34" s="707"/>
      <c r="DVV34" s="707"/>
      <c r="DVW34" s="707"/>
      <c r="DVX34" s="707"/>
      <c r="DVY34" s="707"/>
      <c r="DVZ34" s="707"/>
      <c r="DWA34" s="707"/>
      <c r="DWB34" s="707"/>
      <c r="DWC34" s="707"/>
      <c r="DWD34" s="707"/>
      <c r="DWE34" s="707"/>
      <c r="DWF34" s="707"/>
      <c r="DWG34" s="707"/>
      <c r="DWH34" s="707"/>
      <c r="DWI34" s="707"/>
      <c r="DWJ34" s="707"/>
      <c r="DWK34" s="707"/>
      <c r="DWL34" s="707"/>
      <c r="DWM34" s="707"/>
      <c r="DWN34" s="707"/>
      <c r="DWO34" s="707"/>
      <c r="DWP34" s="707"/>
      <c r="DWQ34" s="707"/>
      <c r="DWR34" s="707"/>
      <c r="DWS34" s="707"/>
      <c r="DWT34" s="707"/>
      <c r="DWU34" s="707"/>
      <c r="DWV34" s="707"/>
      <c r="DWW34" s="707"/>
      <c r="DWX34" s="707"/>
      <c r="DWY34" s="707"/>
      <c r="DWZ34" s="707"/>
      <c r="DXA34" s="707"/>
      <c r="DXB34" s="707"/>
      <c r="DXC34" s="707"/>
      <c r="DXD34" s="707"/>
      <c r="DXE34" s="707"/>
      <c r="DXF34" s="707"/>
      <c r="DXG34" s="707"/>
      <c r="DXH34" s="707"/>
      <c r="DXI34" s="707"/>
      <c r="DXJ34" s="707"/>
      <c r="DXK34" s="707"/>
      <c r="DXL34" s="707"/>
      <c r="DXM34" s="707"/>
      <c r="DXN34" s="707"/>
      <c r="DXO34" s="707"/>
      <c r="DXP34" s="707"/>
      <c r="DXQ34" s="707"/>
      <c r="DXR34" s="707"/>
      <c r="DXS34" s="707"/>
      <c r="DXT34" s="707"/>
      <c r="DXU34" s="707"/>
      <c r="DXV34" s="707"/>
      <c r="DXW34" s="707"/>
      <c r="DXX34" s="707"/>
      <c r="DXY34" s="707"/>
      <c r="DXZ34" s="707"/>
      <c r="DYA34" s="707"/>
      <c r="DYB34" s="707"/>
      <c r="DYC34" s="707"/>
      <c r="DYD34" s="707"/>
      <c r="DYE34" s="707"/>
      <c r="DYF34" s="707"/>
      <c r="DYG34" s="707"/>
      <c r="DYH34" s="707"/>
      <c r="DYI34" s="707"/>
      <c r="DYJ34" s="707"/>
      <c r="DYK34" s="707"/>
      <c r="DYL34" s="707"/>
      <c r="DYM34" s="707"/>
      <c r="DYN34" s="707"/>
      <c r="DYO34" s="707"/>
      <c r="DYP34" s="707"/>
      <c r="DYQ34" s="707"/>
      <c r="DYR34" s="707"/>
      <c r="DYS34" s="707"/>
      <c r="DYT34" s="707"/>
      <c r="DYU34" s="707"/>
      <c r="DYV34" s="707"/>
      <c r="DYW34" s="707"/>
      <c r="DYX34" s="707"/>
      <c r="DYY34" s="707"/>
      <c r="DYZ34" s="707"/>
      <c r="DZA34" s="707"/>
      <c r="DZB34" s="707"/>
      <c r="DZC34" s="707"/>
      <c r="DZD34" s="707"/>
      <c r="DZE34" s="707"/>
      <c r="DZF34" s="707"/>
      <c r="DZG34" s="707"/>
      <c r="DZH34" s="707"/>
      <c r="DZI34" s="707"/>
      <c r="DZJ34" s="707"/>
      <c r="DZK34" s="707"/>
      <c r="DZL34" s="707"/>
      <c r="DZM34" s="707"/>
      <c r="DZN34" s="707"/>
      <c r="DZO34" s="707"/>
      <c r="DZP34" s="707"/>
      <c r="DZQ34" s="707"/>
      <c r="DZR34" s="707"/>
      <c r="DZS34" s="707"/>
      <c r="DZT34" s="707"/>
      <c r="DZU34" s="707"/>
      <c r="DZV34" s="707"/>
      <c r="DZW34" s="707"/>
      <c r="DZX34" s="707"/>
      <c r="DZY34" s="707"/>
      <c r="DZZ34" s="707"/>
      <c r="EAA34" s="707"/>
      <c r="EAB34" s="707"/>
      <c r="EAC34" s="707"/>
      <c r="EAD34" s="707"/>
      <c r="EAE34" s="707"/>
      <c r="EAF34" s="707"/>
      <c r="EAG34" s="707"/>
      <c r="EAH34" s="707"/>
      <c r="EAI34" s="707"/>
      <c r="EAJ34" s="707"/>
      <c r="EAK34" s="707"/>
      <c r="EAL34" s="707"/>
      <c r="EAM34" s="707"/>
      <c r="EAN34" s="707"/>
      <c r="EAO34" s="707"/>
      <c r="EAP34" s="707"/>
      <c r="EAQ34" s="707"/>
      <c r="EAR34" s="707"/>
      <c r="EAS34" s="707"/>
      <c r="EAT34" s="707"/>
      <c r="EAU34" s="707"/>
      <c r="EAV34" s="707"/>
      <c r="EAW34" s="707"/>
      <c r="EAX34" s="707"/>
      <c r="EAY34" s="707"/>
      <c r="EAZ34" s="707"/>
      <c r="EBA34" s="707"/>
      <c r="EBB34" s="707"/>
      <c r="EBC34" s="707"/>
      <c r="EBD34" s="707"/>
      <c r="EBE34" s="707"/>
      <c r="EBF34" s="707"/>
      <c r="EBG34" s="707"/>
      <c r="EBH34" s="707"/>
      <c r="EBI34" s="707"/>
      <c r="EBJ34" s="707"/>
      <c r="EBK34" s="707"/>
      <c r="EBL34" s="707"/>
      <c r="EBM34" s="707"/>
      <c r="EBN34" s="707"/>
      <c r="EBO34" s="707"/>
      <c r="EBP34" s="707"/>
      <c r="EBQ34" s="707"/>
      <c r="EBR34" s="707"/>
      <c r="EBS34" s="707"/>
      <c r="EBT34" s="707"/>
      <c r="EBU34" s="707"/>
      <c r="EBV34" s="707"/>
      <c r="EBW34" s="707"/>
      <c r="EBX34" s="707"/>
      <c r="EBY34" s="707"/>
      <c r="EBZ34" s="707"/>
      <c r="ECA34" s="707"/>
      <c r="ECB34" s="707"/>
      <c r="ECC34" s="707"/>
      <c r="ECD34" s="707"/>
      <c r="ECE34" s="707"/>
      <c r="ECF34" s="707"/>
      <c r="ECG34" s="707"/>
      <c r="ECH34" s="707"/>
      <c r="ECI34" s="707"/>
      <c r="ECJ34" s="707"/>
      <c r="ECK34" s="707"/>
      <c r="ECL34" s="707"/>
      <c r="ECM34" s="707"/>
      <c r="ECN34" s="707"/>
      <c r="ECO34" s="707"/>
      <c r="ECP34" s="707"/>
      <c r="ECQ34" s="707"/>
      <c r="ECR34" s="707"/>
      <c r="ECS34" s="707"/>
      <c r="ECT34" s="707"/>
      <c r="ECU34" s="707"/>
      <c r="ECV34" s="707"/>
      <c r="ECW34" s="707"/>
      <c r="ECX34" s="707"/>
      <c r="ECY34" s="707"/>
      <c r="ECZ34" s="707"/>
      <c r="EDA34" s="707"/>
      <c r="EDB34" s="707"/>
      <c r="EDC34" s="707"/>
      <c r="EDD34" s="707"/>
      <c r="EDE34" s="707"/>
      <c r="EDF34" s="707"/>
      <c r="EDG34" s="707"/>
      <c r="EDH34" s="707"/>
      <c r="EDI34" s="707"/>
      <c r="EDJ34" s="707"/>
      <c r="EDK34" s="707"/>
      <c r="EDL34" s="707"/>
      <c r="EDM34" s="707"/>
      <c r="EDN34" s="707"/>
      <c r="EDO34" s="707"/>
      <c r="EDP34" s="707"/>
      <c r="EDQ34" s="707"/>
      <c r="EDR34" s="707"/>
      <c r="EDS34" s="707"/>
      <c r="EDT34" s="707"/>
      <c r="EDU34" s="707"/>
      <c r="EDV34" s="707"/>
      <c r="EDW34" s="707"/>
      <c r="EDX34" s="707"/>
      <c r="EDY34" s="707"/>
      <c r="EDZ34" s="707"/>
      <c r="EEA34" s="707"/>
      <c r="EEB34" s="707"/>
      <c r="EEC34" s="707"/>
      <c r="EED34" s="707"/>
      <c r="EEE34" s="707"/>
      <c r="EEF34" s="707"/>
      <c r="EEG34" s="707"/>
      <c r="EEH34" s="707"/>
      <c r="EEI34" s="707"/>
      <c r="EEJ34" s="707"/>
      <c r="EEK34" s="707"/>
      <c r="EEL34" s="707"/>
      <c r="EEM34" s="707"/>
      <c r="EEN34" s="707"/>
      <c r="EEO34" s="707"/>
      <c r="EEP34" s="707"/>
      <c r="EEQ34" s="707"/>
      <c r="EER34" s="707"/>
      <c r="EES34" s="707"/>
      <c r="EET34" s="707"/>
      <c r="EEU34" s="707"/>
      <c r="EEV34" s="707"/>
      <c r="EEW34" s="707"/>
      <c r="EEX34" s="707"/>
      <c r="EEY34" s="707"/>
      <c r="EEZ34" s="707"/>
      <c r="EFA34" s="707"/>
      <c r="EFB34" s="707"/>
      <c r="EFC34" s="707"/>
      <c r="EFD34" s="707"/>
      <c r="EFE34" s="707"/>
      <c r="EFF34" s="707"/>
      <c r="EFG34" s="707"/>
      <c r="EFH34" s="707"/>
      <c r="EFI34" s="707"/>
      <c r="EFJ34" s="707"/>
      <c r="EFK34" s="707"/>
      <c r="EFL34" s="707"/>
      <c r="EFM34" s="707"/>
      <c r="EFN34" s="707"/>
      <c r="EFO34" s="707"/>
      <c r="EFP34" s="707"/>
      <c r="EFQ34" s="707"/>
      <c r="EFR34" s="707"/>
      <c r="EFS34" s="707"/>
      <c r="EFT34" s="707"/>
      <c r="EFU34" s="707"/>
      <c r="EFV34" s="707"/>
      <c r="EFW34" s="707"/>
      <c r="EFX34" s="707"/>
      <c r="EFY34" s="707"/>
      <c r="EFZ34" s="707"/>
      <c r="EGA34" s="707"/>
      <c r="EGB34" s="707"/>
      <c r="EGC34" s="707"/>
      <c r="EGD34" s="707"/>
      <c r="EGE34" s="707"/>
      <c r="EGF34" s="707"/>
      <c r="EGG34" s="707"/>
      <c r="EGH34" s="707"/>
      <c r="EGI34" s="707"/>
      <c r="EGJ34" s="707"/>
      <c r="EGK34" s="707"/>
      <c r="EGL34" s="707"/>
      <c r="EGM34" s="707"/>
      <c r="EGN34" s="707"/>
      <c r="EGO34" s="707"/>
      <c r="EGP34" s="707"/>
      <c r="EGQ34" s="707"/>
      <c r="EGR34" s="707"/>
      <c r="EGS34" s="707"/>
      <c r="EGT34" s="707"/>
      <c r="EGU34" s="707"/>
      <c r="EGV34" s="707"/>
      <c r="EGW34" s="707"/>
      <c r="EGX34" s="707"/>
      <c r="EGY34" s="707"/>
      <c r="EGZ34" s="707"/>
      <c r="EHA34" s="707"/>
      <c r="EHB34" s="707"/>
      <c r="EHC34" s="707"/>
      <c r="EHD34" s="707"/>
      <c r="EHE34" s="707"/>
      <c r="EHF34" s="707"/>
      <c r="EHG34" s="707"/>
      <c r="EHH34" s="707"/>
      <c r="EHI34" s="707"/>
      <c r="EHJ34" s="707"/>
      <c r="EHK34" s="707"/>
      <c r="EHL34" s="707"/>
      <c r="EHM34" s="707"/>
      <c r="EHN34" s="707"/>
      <c r="EHO34" s="707"/>
      <c r="EHP34" s="707"/>
      <c r="EHQ34" s="707"/>
      <c r="EHR34" s="707"/>
      <c r="EHS34" s="707"/>
      <c r="EHT34" s="707"/>
      <c r="EHU34" s="707"/>
      <c r="EHV34" s="707"/>
      <c r="EHW34" s="707"/>
      <c r="EHX34" s="707"/>
      <c r="EHY34" s="707"/>
      <c r="EHZ34" s="707"/>
      <c r="EIA34" s="707"/>
      <c r="EIB34" s="707"/>
      <c r="EIC34" s="707"/>
      <c r="EID34" s="707"/>
      <c r="EIE34" s="707"/>
      <c r="EIF34" s="707"/>
      <c r="EIG34" s="707"/>
      <c r="EIH34" s="707"/>
      <c r="EII34" s="707"/>
      <c r="EIJ34" s="707"/>
      <c r="EIK34" s="707"/>
      <c r="EIL34" s="707"/>
      <c r="EIM34" s="707"/>
      <c r="EIN34" s="707"/>
      <c r="EIO34" s="707"/>
      <c r="EIP34" s="707"/>
      <c r="EIQ34" s="707"/>
      <c r="EIR34" s="707"/>
      <c r="EIS34" s="707"/>
      <c r="EIT34" s="707"/>
      <c r="EIU34" s="707"/>
      <c r="EIV34" s="707"/>
      <c r="EIW34" s="707"/>
      <c r="EIX34" s="707"/>
      <c r="EIY34" s="707"/>
      <c r="EIZ34" s="707"/>
      <c r="EJA34" s="707"/>
      <c r="EJB34" s="707"/>
      <c r="EJC34" s="707"/>
      <c r="EJD34" s="707"/>
      <c r="EJE34" s="707"/>
      <c r="EJF34" s="707"/>
      <c r="EJG34" s="707"/>
      <c r="EJH34" s="707"/>
      <c r="EJI34" s="707"/>
      <c r="EJJ34" s="707"/>
      <c r="EJK34" s="707"/>
      <c r="EJL34" s="707"/>
      <c r="EJM34" s="707"/>
      <c r="EJN34" s="707"/>
      <c r="EJO34" s="707"/>
      <c r="EJP34" s="707"/>
      <c r="EJQ34" s="707"/>
      <c r="EJR34" s="707"/>
      <c r="EJS34" s="707"/>
      <c r="EJT34" s="707"/>
      <c r="EJU34" s="707"/>
      <c r="EJV34" s="707"/>
      <c r="EJW34" s="707"/>
      <c r="EJX34" s="707"/>
      <c r="EJY34" s="707"/>
      <c r="EJZ34" s="707"/>
      <c r="EKA34" s="707"/>
      <c r="EKB34" s="707"/>
      <c r="EKC34" s="707"/>
      <c r="EKD34" s="707"/>
      <c r="EKE34" s="707"/>
      <c r="EKF34" s="707"/>
      <c r="EKG34" s="707"/>
      <c r="EKH34" s="707"/>
      <c r="EKI34" s="707"/>
      <c r="EKJ34" s="707"/>
      <c r="EKK34" s="707"/>
      <c r="EKL34" s="707"/>
      <c r="EKM34" s="707"/>
      <c r="EKN34" s="707"/>
      <c r="EKO34" s="707"/>
      <c r="EKP34" s="707"/>
      <c r="EKQ34" s="707"/>
      <c r="EKR34" s="707"/>
      <c r="EKS34" s="707"/>
      <c r="EKT34" s="707"/>
      <c r="EKU34" s="707"/>
      <c r="EKV34" s="707"/>
      <c r="EKW34" s="707"/>
      <c r="EKX34" s="707"/>
      <c r="EKY34" s="707"/>
      <c r="EKZ34" s="707"/>
      <c r="ELA34" s="707"/>
      <c r="ELB34" s="707"/>
      <c r="ELC34" s="707"/>
      <c r="ELD34" s="707"/>
      <c r="ELE34" s="707"/>
      <c r="ELF34" s="707"/>
      <c r="ELG34" s="707"/>
      <c r="ELH34" s="707"/>
      <c r="ELI34" s="707"/>
      <c r="ELJ34" s="707"/>
      <c r="ELK34" s="707"/>
      <c r="ELL34" s="707"/>
      <c r="ELM34" s="707"/>
      <c r="ELN34" s="707"/>
      <c r="ELO34" s="707"/>
      <c r="ELP34" s="707"/>
      <c r="ELQ34" s="707"/>
      <c r="ELR34" s="707"/>
      <c r="ELS34" s="707"/>
      <c r="ELT34" s="707"/>
      <c r="ELU34" s="707"/>
      <c r="ELV34" s="707"/>
      <c r="ELW34" s="707"/>
      <c r="ELX34" s="707"/>
      <c r="ELY34" s="707"/>
      <c r="ELZ34" s="707"/>
      <c r="EMA34" s="707"/>
      <c r="EMB34" s="707"/>
      <c r="EMC34" s="707"/>
      <c r="EMD34" s="707"/>
      <c r="EME34" s="707"/>
      <c r="EMF34" s="707"/>
      <c r="EMG34" s="707"/>
      <c r="EMH34" s="707"/>
      <c r="EMI34" s="707"/>
      <c r="EMJ34" s="707"/>
      <c r="EMK34" s="707"/>
      <c r="EML34" s="707"/>
      <c r="EMM34" s="707"/>
      <c r="EMN34" s="707"/>
      <c r="EMO34" s="707"/>
      <c r="EMP34" s="707"/>
      <c r="EMQ34" s="707"/>
      <c r="EMR34" s="707"/>
      <c r="EMS34" s="707"/>
      <c r="EMT34" s="707"/>
      <c r="EMU34" s="707"/>
      <c r="EMV34" s="707"/>
      <c r="EMW34" s="707"/>
      <c r="EMX34" s="707"/>
      <c r="EMY34" s="707"/>
      <c r="EMZ34" s="707"/>
      <c r="ENA34" s="707"/>
      <c r="ENB34" s="707"/>
      <c r="ENC34" s="707"/>
      <c r="END34" s="707"/>
      <c r="ENE34" s="707"/>
      <c r="ENF34" s="707"/>
      <c r="ENG34" s="707"/>
      <c r="ENH34" s="707"/>
      <c r="ENI34" s="707"/>
      <c r="ENJ34" s="707"/>
      <c r="ENK34" s="707"/>
      <c r="ENL34" s="707"/>
      <c r="ENM34" s="707"/>
      <c r="ENN34" s="707"/>
      <c r="ENO34" s="707"/>
      <c r="ENP34" s="707"/>
      <c r="ENQ34" s="707"/>
      <c r="ENR34" s="707"/>
      <c r="ENS34" s="707"/>
      <c r="ENT34" s="707"/>
      <c r="ENU34" s="707"/>
      <c r="ENV34" s="707"/>
      <c r="ENW34" s="707"/>
      <c r="ENX34" s="707"/>
      <c r="ENY34" s="707"/>
      <c r="ENZ34" s="707"/>
      <c r="EOA34" s="707"/>
      <c r="EOB34" s="707"/>
      <c r="EOC34" s="707"/>
      <c r="EOD34" s="707"/>
      <c r="EOE34" s="707"/>
      <c r="EOF34" s="707"/>
      <c r="EOG34" s="707"/>
      <c r="EOH34" s="707"/>
      <c r="EOI34" s="707"/>
      <c r="EOJ34" s="707"/>
      <c r="EOK34" s="707"/>
      <c r="EOL34" s="707"/>
      <c r="EOM34" s="707"/>
      <c r="EON34" s="707"/>
      <c r="EOO34" s="707"/>
      <c r="EOP34" s="707"/>
      <c r="EOQ34" s="707"/>
      <c r="EOR34" s="707"/>
      <c r="EOS34" s="707"/>
      <c r="EOT34" s="707"/>
      <c r="EOU34" s="707"/>
      <c r="EOV34" s="707"/>
      <c r="EOW34" s="707"/>
      <c r="EOX34" s="707"/>
      <c r="EOY34" s="707"/>
      <c r="EOZ34" s="707"/>
      <c r="EPA34" s="707"/>
      <c r="EPB34" s="707"/>
      <c r="EPC34" s="707"/>
      <c r="EPD34" s="707"/>
      <c r="EPE34" s="707"/>
      <c r="EPF34" s="707"/>
      <c r="EPG34" s="707"/>
      <c r="EPH34" s="707"/>
      <c r="EPI34" s="707"/>
      <c r="EPJ34" s="707"/>
      <c r="EPK34" s="707"/>
      <c r="EPL34" s="707"/>
      <c r="EPM34" s="707"/>
      <c r="EPN34" s="707"/>
      <c r="EPO34" s="707"/>
      <c r="EPP34" s="707"/>
      <c r="EPQ34" s="707"/>
      <c r="EPR34" s="707"/>
      <c r="EPS34" s="707"/>
      <c r="EPT34" s="707"/>
      <c r="EPU34" s="707"/>
      <c r="EPV34" s="707"/>
      <c r="EPW34" s="707"/>
      <c r="EPX34" s="707"/>
      <c r="EPY34" s="707"/>
      <c r="EPZ34" s="707"/>
      <c r="EQA34" s="707"/>
      <c r="EQB34" s="707"/>
      <c r="EQC34" s="707"/>
      <c r="EQD34" s="707"/>
      <c r="EQE34" s="707"/>
      <c r="EQF34" s="707"/>
      <c r="EQG34" s="707"/>
      <c r="EQH34" s="707"/>
      <c r="EQI34" s="707"/>
      <c r="EQJ34" s="707"/>
      <c r="EQK34" s="707"/>
      <c r="EQL34" s="707"/>
      <c r="EQM34" s="707"/>
      <c r="EQN34" s="707"/>
      <c r="EQO34" s="707"/>
      <c r="EQP34" s="707"/>
      <c r="EQQ34" s="707"/>
      <c r="EQR34" s="707"/>
      <c r="EQS34" s="707"/>
      <c r="EQT34" s="707"/>
      <c r="EQU34" s="707"/>
      <c r="EQV34" s="707"/>
      <c r="EQW34" s="707"/>
      <c r="EQX34" s="707"/>
      <c r="EQY34" s="707"/>
      <c r="EQZ34" s="707"/>
      <c r="ERA34" s="707"/>
      <c r="ERB34" s="707"/>
      <c r="ERC34" s="707"/>
      <c r="ERD34" s="707"/>
      <c r="ERE34" s="707"/>
      <c r="ERF34" s="707"/>
      <c r="ERG34" s="707"/>
      <c r="ERH34" s="707"/>
      <c r="ERI34" s="707"/>
      <c r="ERJ34" s="707"/>
      <c r="ERK34" s="707"/>
      <c r="ERL34" s="707"/>
      <c r="ERM34" s="707"/>
      <c r="ERN34" s="707"/>
      <c r="ERO34" s="707"/>
      <c r="ERP34" s="707"/>
      <c r="ERQ34" s="707"/>
      <c r="ERR34" s="707"/>
      <c r="ERS34" s="707"/>
      <c r="ERT34" s="707"/>
      <c r="ERU34" s="707"/>
      <c r="ERV34" s="707"/>
      <c r="ERW34" s="707"/>
      <c r="ERX34" s="707"/>
      <c r="ERY34" s="707"/>
      <c r="ERZ34" s="707"/>
      <c r="ESA34" s="707"/>
      <c r="ESB34" s="707"/>
      <c r="ESC34" s="707"/>
      <c r="ESD34" s="707"/>
      <c r="ESE34" s="707"/>
      <c r="ESF34" s="707"/>
      <c r="ESG34" s="707"/>
      <c r="ESH34" s="707"/>
      <c r="ESI34" s="707"/>
      <c r="ESJ34" s="707"/>
      <c r="ESK34" s="707"/>
      <c r="ESL34" s="707"/>
      <c r="ESM34" s="707"/>
      <c r="ESN34" s="707"/>
      <c r="ESO34" s="707"/>
      <c r="ESP34" s="707"/>
      <c r="ESQ34" s="707"/>
      <c r="ESR34" s="707"/>
      <c r="ESS34" s="707"/>
      <c r="EST34" s="707"/>
      <c r="ESU34" s="707"/>
      <c r="ESV34" s="707"/>
      <c r="ESW34" s="707"/>
      <c r="ESX34" s="707"/>
      <c r="ESY34" s="707"/>
      <c r="ESZ34" s="707"/>
      <c r="ETA34" s="707"/>
      <c r="ETB34" s="707"/>
      <c r="ETC34" s="707"/>
      <c r="ETD34" s="707"/>
      <c r="ETE34" s="707"/>
      <c r="ETF34" s="707"/>
      <c r="ETG34" s="707"/>
      <c r="ETH34" s="707"/>
      <c r="ETI34" s="707"/>
      <c r="ETJ34" s="707"/>
      <c r="ETK34" s="707"/>
      <c r="ETL34" s="707"/>
      <c r="ETM34" s="707"/>
      <c r="ETN34" s="707"/>
      <c r="ETO34" s="707"/>
      <c r="ETP34" s="707"/>
      <c r="ETQ34" s="707"/>
      <c r="ETR34" s="707"/>
      <c r="ETS34" s="707"/>
      <c r="ETT34" s="707"/>
      <c r="ETU34" s="707"/>
      <c r="ETV34" s="707"/>
      <c r="ETW34" s="707"/>
      <c r="ETX34" s="707"/>
      <c r="ETY34" s="707"/>
      <c r="ETZ34" s="707"/>
      <c r="EUA34" s="707"/>
      <c r="EUB34" s="707"/>
      <c r="EUC34" s="707"/>
      <c r="EUD34" s="707"/>
      <c r="EUE34" s="707"/>
      <c r="EUF34" s="707"/>
      <c r="EUG34" s="707"/>
      <c r="EUH34" s="707"/>
      <c r="EUI34" s="707"/>
      <c r="EUJ34" s="707"/>
      <c r="EUK34" s="707"/>
      <c r="EUL34" s="707"/>
      <c r="EUM34" s="707"/>
      <c r="EUN34" s="707"/>
      <c r="EUO34" s="707"/>
      <c r="EUP34" s="707"/>
      <c r="EUQ34" s="707"/>
      <c r="EUR34" s="707"/>
      <c r="EUS34" s="707"/>
      <c r="EUT34" s="707"/>
      <c r="EUU34" s="707"/>
      <c r="EUV34" s="707"/>
      <c r="EUW34" s="707"/>
      <c r="EUX34" s="707"/>
      <c r="EUY34" s="707"/>
      <c r="EUZ34" s="707"/>
      <c r="EVA34" s="707"/>
      <c r="EVB34" s="707"/>
      <c r="EVC34" s="707"/>
      <c r="EVD34" s="707"/>
      <c r="EVE34" s="707"/>
      <c r="EVF34" s="707"/>
      <c r="EVG34" s="707"/>
      <c r="EVH34" s="707"/>
      <c r="EVI34" s="707"/>
      <c r="EVJ34" s="707"/>
      <c r="EVK34" s="707"/>
      <c r="EVL34" s="707"/>
      <c r="EVM34" s="707"/>
      <c r="EVN34" s="707"/>
      <c r="EVO34" s="707"/>
      <c r="EVP34" s="707"/>
      <c r="EVQ34" s="707"/>
      <c r="EVR34" s="707"/>
      <c r="EVS34" s="707"/>
      <c r="EVT34" s="707"/>
      <c r="EVU34" s="707"/>
      <c r="EVV34" s="707"/>
      <c r="EVW34" s="707"/>
      <c r="EVX34" s="707"/>
      <c r="EVY34" s="707"/>
      <c r="EVZ34" s="707"/>
      <c r="EWA34" s="707"/>
      <c r="EWB34" s="707"/>
      <c r="EWC34" s="707"/>
      <c r="EWD34" s="707"/>
      <c r="EWE34" s="707"/>
      <c r="EWF34" s="707"/>
      <c r="EWG34" s="707"/>
      <c r="EWH34" s="707"/>
      <c r="EWI34" s="707"/>
      <c r="EWJ34" s="707"/>
      <c r="EWK34" s="707"/>
      <c r="EWL34" s="707"/>
      <c r="EWM34" s="707"/>
      <c r="EWN34" s="707"/>
      <c r="EWO34" s="707"/>
      <c r="EWP34" s="707"/>
      <c r="EWQ34" s="707"/>
      <c r="EWR34" s="707"/>
      <c r="EWS34" s="707"/>
      <c r="EWT34" s="707"/>
      <c r="EWU34" s="707"/>
      <c r="EWV34" s="707"/>
      <c r="EWW34" s="707"/>
      <c r="EWX34" s="707"/>
      <c r="EWY34" s="707"/>
      <c r="EWZ34" s="707"/>
      <c r="EXA34" s="707"/>
      <c r="EXB34" s="707"/>
      <c r="EXC34" s="707"/>
      <c r="EXD34" s="707"/>
      <c r="EXE34" s="707"/>
      <c r="EXF34" s="707"/>
      <c r="EXG34" s="707"/>
      <c r="EXH34" s="707"/>
      <c r="EXI34" s="707"/>
      <c r="EXJ34" s="707"/>
      <c r="EXK34" s="707"/>
      <c r="EXL34" s="707"/>
      <c r="EXM34" s="707"/>
      <c r="EXN34" s="707"/>
      <c r="EXO34" s="707"/>
      <c r="EXP34" s="707"/>
      <c r="EXQ34" s="707"/>
      <c r="EXR34" s="707"/>
      <c r="EXS34" s="707"/>
      <c r="EXT34" s="707"/>
      <c r="EXU34" s="707"/>
      <c r="EXV34" s="707"/>
      <c r="EXW34" s="707"/>
      <c r="EXX34" s="707"/>
      <c r="EXY34" s="707"/>
      <c r="EXZ34" s="707"/>
      <c r="EYA34" s="707"/>
      <c r="EYB34" s="707"/>
      <c r="EYC34" s="707"/>
      <c r="EYD34" s="707"/>
      <c r="EYE34" s="707"/>
      <c r="EYF34" s="707"/>
      <c r="EYG34" s="707"/>
      <c r="EYH34" s="707"/>
      <c r="EYI34" s="707"/>
      <c r="EYJ34" s="707"/>
      <c r="EYK34" s="707"/>
      <c r="EYL34" s="707"/>
      <c r="EYM34" s="707"/>
      <c r="EYN34" s="707"/>
      <c r="EYO34" s="707"/>
      <c r="EYP34" s="707"/>
      <c r="EYQ34" s="707"/>
      <c r="EYR34" s="707"/>
      <c r="EYS34" s="707"/>
      <c r="EYT34" s="707"/>
      <c r="EYU34" s="707"/>
      <c r="EYV34" s="707"/>
      <c r="EYW34" s="707"/>
      <c r="EYX34" s="707"/>
      <c r="EYY34" s="707"/>
      <c r="EYZ34" s="707"/>
      <c r="EZA34" s="707"/>
      <c r="EZB34" s="707"/>
      <c r="EZC34" s="707"/>
      <c r="EZD34" s="707"/>
      <c r="EZE34" s="707"/>
      <c r="EZF34" s="707"/>
      <c r="EZG34" s="707"/>
      <c r="EZH34" s="707"/>
      <c r="EZI34" s="707"/>
      <c r="EZJ34" s="707"/>
      <c r="EZK34" s="707"/>
      <c r="EZL34" s="707"/>
      <c r="EZM34" s="707"/>
      <c r="EZN34" s="707"/>
      <c r="EZO34" s="707"/>
      <c r="EZP34" s="707"/>
      <c r="EZQ34" s="707"/>
      <c r="EZR34" s="707"/>
      <c r="EZS34" s="707"/>
      <c r="EZT34" s="707"/>
      <c r="EZU34" s="707"/>
      <c r="EZV34" s="707"/>
      <c r="EZW34" s="707"/>
      <c r="EZX34" s="707"/>
      <c r="EZY34" s="707"/>
      <c r="EZZ34" s="707"/>
      <c r="FAA34" s="707"/>
      <c r="FAB34" s="707"/>
      <c r="FAC34" s="707"/>
      <c r="FAD34" s="707"/>
      <c r="FAE34" s="707"/>
      <c r="FAF34" s="707"/>
      <c r="FAG34" s="707"/>
      <c r="FAH34" s="707"/>
      <c r="FAI34" s="707"/>
      <c r="FAJ34" s="707"/>
      <c r="FAK34" s="707"/>
      <c r="FAL34" s="707"/>
      <c r="FAM34" s="707"/>
      <c r="FAN34" s="707"/>
      <c r="FAO34" s="707"/>
      <c r="FAP34" s="707"/>
      <c r="FAQ34" s="707"/>
      <c r="FAR34" s="707"/>
      <c r="FAS34" s="707"/>
      <c r="FAT34" s="707"/>
      <c r="FAU34" s="707"/>
      <c r="FAV34" s="707"/>
      <c r="FAW34" s="707"/>
      <c r="FAX34" s="707"/>
      <c r="FAY34" s="707"/>
      <c r="FAZ34" s="707"/>
      <c r="FBA34" s="707"/>
      <c r="FBB34" s="707"/>
      <c r="FBC34" s="707"/>
      <c r="FBD34" s="707"/>
      <c r="FBE34" s="707"/>
      <c r="FBF34" s="707"/>
      <c r="FBG34" s="707"/>
      <c r="FBH34" s="707"/>
      <c r="FBI34" s="707"/>
      <c r="FBJ34" s="707"/>
      <c r="FBK34" s="707"/>
      <c r="FBL34" s="707"/>
      <c r="FBM34" s="707"/>
      <c r="FBN34" s="707"/>
      <c r="FBO34" s="707"/>
      <c r="FBP34" s="707"/>
      <c r="FBQ34" s="707"/>
      <c r="FBR34" s="707"/>
      <c r="FBS34" s="707"/>
      <c r="FBT34" s="707"/>
      <c r="FBU34" s="707"/>
      <c r="FBV34" s="707"/>
      <c r="FBW34" s="707"/>
      <c r="FBX34" s="707"/>
      <c r="FBY34" s="707"/>
      <c r="FBZ34" s="707"/>
      <c r="FCA34" s="707"/>
      <c r="FCB34" s="707"/>
      <c r="FCC34" s="707"/>
      <c r="FCD34" s="707"/>
      <c r="FCE34" s="707"/>
      <c r="FCF34" s="707"/>
      <c r="FCG34" s="707"/>
      <c r="FCH34" s="707"/>
      <c r="FCI34" s="707"/>
      <c r="FCJ34" s="707"/>
      <c r="FCK34" s="707"/>
      <c r="FCL34" s="707"/>
      <c r="FCM34" s="707"/>
      <c r="FCN34" s="707"/>
      <c r="FCO34" s="707"/>
      <c r="FCP34" s="707"/>
      <c r="FCQ34" s="707"/>
      <c r="FCR34" s="707"/>
      <c r="FCS34" s="707"/>
      <c r="FCT34" s="707"/>
      <c r="FCU34" s="707"/>
      <c r="FCV34" s="707"/>
      <c r="FCW34" s="707"/>
      <c r="FCX34" s="707"/>
      <c r="FCY34" s="707"/>
      <c r="FCZ34" s="707"/>
      <c r="FDA34" s="707"/>
      <c r="FDB34" s="707"/>
      <c r="FDC34" s="707"/>
      <c r="FDD34" s="707"/>
      <c r="FDE34" s="707"/>
      <c r="FDF34" s="707"/>
      <c r="FDG34" s="707"/>
      <c r="FDH34" s="707"/>
      <c r="FDI34" s="707"/>
      <c r="FDJ34" s="707"/>
      <c r="FDK34" s="707"/>
      <c r="FDL34" s="707"/>
      <c r="FDM34" s="707"/>
      <c r="FDN34" s="707"/>
      <c r="FDO34" s="707"/>
      <c r="FDP34" s="707"/>
      <c r="FDQ34" s="707"/>
      <c r="FDR34" s="707"/>
      <c r="FDS34" s="707"/>
      <c r="FDT34" s="707"/>
      <c r="FDU34" s="707"/>
      <c r="FDV34" s="707"/>
      <c r="FDW34" s="707"/>
      <c r="FDX34" s="707"/>
      <c r="FDY34" s="707"/>
      <c r="FDZ34" s="707"/>
      <c r="FEA34" s="707"/>
      <c r="FEB34" s="707"/>
      <c r="FEC34" s="707"/>
      <c r="FED34" s="707"/>
      <c r="FEE34" s="707"/>
      <c r="FEF34" s="707"/>
      <c r="FEG34" s="707"/>
      <c r="FEH34" s="707"/>
      <c r="FEI34" s="707"/>
      <c r="FEJ34" s="707"/>
      <c r="FEK34" s="707"/>
      <c r="FEL34" s="707"/>
      <c r="FEM34" s="707"/>
      <c r="FEN34" s="707"/>
      <c r="FEO34" s="707"/>
      <c r="FEP34" s="707"/>
      <c r="FEQ34" s="707"/>
      <c r="FER34" s="707"/>
      <c r="FES34" s="707"/>
      <c r="FET34" s="707"/>
      <c r="FEU34" s="707"/>
      <c r="FEV34" s="707"/>
      <c r="FEW34" s="707"/>
      <c r="FEX34" s="707"/>
      <c r="FEY34" s="707"/>
      <c r="FEZ34" s="707"/>
      <c r="FFA34" s="707"/>
      <c r="FFB34" s="707"/>
      <c r="FFC34" s="707"/>
      <c r="FFD34" s="707"/>
      <c r="FFE34" s="707"/>
      <c r="FFF34" s="707"/>
      <c r="FFG34" s="707"/>
      <c r="FFH34" s="707"/>
      <c r="FFI34" s="707"/>
      <c r="FFJ34" s="707"/>
      <c r="FFK34" s="707"/>
      <c r="FFL34" s="707"/>
      <c r="FFM34" s="707"/>
      <c r="FFN34" s="707"/>
      <c r="FFO34" s="707"/>
      <c r="FFP34" s="707"/>
      <c r="FFQ34" s="707"/>
      <c r="FFR34" s="707"/>
      <c r="FFS34" s="707"/>
      <c r="FFT34" s="707"/>
      <c r="FFU34" s="707"/>
      <c r="FFV34" s="707"/>
      <c r="FFW34" s="707"/>
      <c r="FFX34" s="707"/>
      <c r="FFY34" s="707"/>
      <c r="FFZ34" s="707"/>
      <c r="FGA34" s="707"/>
      <c r="FGB34" s="707"/>
      <c r="FGC34" s="707"/>
      <c r="FGD34" s="707"/>
      <c r="FGE34" s="707"/>
      <c r="FGF34" s="707"/>
      <c r="FGG34" s="707"/>
      <c r="FGH34" s="707"/>
      <c r="FGI34" s="707"/>
      <c r="FGJ34" s="707"/>
      <c r="FGK34" s="707"/>
      <c r="FGL34" s="707"/>
      <c r="FGM34" s="707"/>
      <c r="FGN34" s="707"/>
      <c r="FGO34" s="707"/>
      <c r="FGP34" s="707"/>
      <c r="FGQ34" s="707"/>
      <c r="FGR34" s="707"/>
      <c r="FGS34" s="707"/>
      <c r="FGT34" s="707"/>
      <c r="FGU34" s="707"/>
      <c r="FGV34" s="707"/>
      <c r="FGW34" s="707"/>
      <c r="FGX34" s="707"/>
      <c r="FGY34" s="707"/>
      <c r="FGZ34" s="707"/>
      <c r="FHA34" s="707"/>
      <c r="FHB34" s="707"/>
      <c r="FHC34" s="707"/>
      <c r="FHD34" s="707"/>
      <c r="FHE34" s="707"/>
      <c r="FHF34" s="707"/>
      <c r="FHG34" s="707"/>
      <c r="FHH34" s="707"/>
      <c r="FHI34" s="707"/>
      <c r="FHJ34" s="707"/>
      <c r="FHK34" s="707"/>
      <c r="FHL34" s="707"/>
      <c r="FHM34" s="707"/>
      <c r="FHN34" s="707"/>
      <c r="FHO34" s="707"/>
      <c r="FHP34" s="707"/>
      <c r="FHQ34" s="707"/>
      <c r="FHR34" s="707"/>
      <c r="FHS34" s="707"/>
      <c r="FHT34" s="707"/>
      <c r="FHU34" s="707"/>
      <c r="FHV34" s="707"/>
      <c r="FHW34" s="707"/>
      <c r="FHX34" s="707"/>
      <c r="FHY34" s="707"/>
      <c r="FHZ34" s="707"/>
      <c r="FIA34" s="707"/>
      <c r="FIB34" s="707"/>
      <c r="FIC34" s="707"/>
      <c r="FID34" s="707"/>
      <c r="FIE34" s="707"/>
      <c r="FIF34" s="707"/>
      <c r="FIG34" s="707"/>
      <c r="FIH34" s="707"/>
      <c r="FII34" s="707"/>
      <c r="FIJ34" s="707"/>
      <c r="FIK34" s="707"/>
      <c r="FIL34" s="707"/>
      <c r="FIM34" s="707"/>
      <c r="FIN34" s="707"/>
      <c r="FIO34" s="707"/>
      <c r="FIP34" s="707"/>
      <c r="FIQ34" s="707"/>
      <c r="FIR34" s="707"/>
      <c r="FIS34" s="707"/>
      <c r="FIT34" s="707"/>
      <c r="FIU34" s="707"/>
      <c r="FIV34" s="707"/>
      <c r="FIW34" s="707"/>
      <c r="FIX34" s="707"/>
      <c r="FIY34" s="707"/>
      <c r="FIZ34" s="707"/>
      <c r="FJA34" s="707"/>
      <c r="FJB34" s="707"/>
      <c r="FJC34" s="707"/>
      <c r="FJD34" s="707"/>
      <c r="FJE34" s="707"/>
      <c r="FJF34" s="707"/>
      <c r="FJG34" s="707"/>
      <c r="FJH34" s="707"/>
      <c r="FJI34" s="707"/>
      <c r="FJJ34" s="707"/>
      <c r="FJK34" s="707"/>
      <c r="FJL34" s="707"/>
      <c r="FJM34" s="707"/>
      <c r="FJN34" s="707"/>
      <c r="FJO34" s="707"/>
      <c r="FJP34" s="707"/>
      <c r="FJQ34" s="707"/>
      <c r="FJR34" s="707"/>
      <c r="FJS34" s="707"/>
      <c r="FJT34" s="707"/>
      <c r="FJU34" s="707"/>
      <c r="FJV34" s="707"/>
      <c r="FJW34" s="707"/>
      <c r="FJX34" s="707"/>
      <c r="FJY34" s="707"/>
      <c r="FJZ34" s="707"/>
      <c r="FKA34" s="707"/>
      <c r="FKB34" s="707"/>
      <c r="FKC34" s="707"/>
      <c r="FKD34" s="707"/>
      <c r="FKE34" s="707"/>
      <c r="FKF34" s="707"/>
      <c r="FKG34" s="707"/>
      <c r="FKH34" s="707"/>
      <c r="FKI34" s="707"/>
      <c r="FKJ34" s="707"/>
      <c r="FKK34" s="707"/>
      <c r="FKL34" s="707"/>
      <c r="FKM34" s="707"/>
      <c r="FKN34" s="707"/>
      <c r="FKO34" s="707"/>
      <c r="FKP34" s="707"/>
      <c r="FKQ34" s="707"/>
      <c r="FKR34" s="707"/>
      <c r="FKS34" s="707"/>
      <c r="FKT34" s="707"/>
      <c r="FKU34" s="707"/>
      <c r="FKV34" s="707"/>
      <c r="FKW34" s="707"/>
      <c r="FKX34" s="707"/>
      <c r="FKY34" s="707"/>
      <c r="FKZ34" s="707"/>
      <c r="FLA34" s="707"/>
      <c r="FLB34" s="707"/>
      <c r="FLC34" s="707"/>
      <c r="FLD34" s="707"/>
      <c r="FLE34" s="707"/>
      <c r="FLF34" s="707"/>
      <c r="FLG34" s="707"/>
      <c r="FLH34" s="707"/>
      <c r="FLI34" s="707"/>
      <c r="FLJ34" s="707"/>
      <c r="FLK34" s="707"/>
      <c r="FLL34" s="707"/>
      <c r="FLM34" s="707"/>
      <c r="FLN34" s="707"/>
      <c r="FLO34" s="707"/>
      <c r="FLP34" s="707"/>
      <c r="FLQ34" s="707"/>
      <c r="FLR34" s="707"/>
      <c r="FLS34" s="707"/>
      <c r="FLT34" s="707"/>
      <c r="FLU34" s="707"/>
      <c r="FLV34" s="707"/>
      <c r="FLW34" s="707"/>
      <c r="FLX34" s="707"/>
      <c r="FLY34" s="707"/>
      <c r="FLZ34" s="707"/>
      <c r="FMA34" s="707"/>
      <c r="FMB34" s="707"/>
      <c r="FMC34" s="707"/>
      <c r="FMD34" s="707"/>
      <c r="FME34" s="707"/>
      <c r="FMF34" s="707"/>
      <c r="FMG34" s="707"/>
      <c r="FMH34" s="707"/>
      <c r="FMI34" s="707"/>
      <c r="FMJ34" s="707"/>
      <c r="FMK34" s="707"/>
      <c r="FML34" s="707"/>
      <c r="FMM34" s="707"/>
      <c r="FMN34" s="707"/>
      <c r="FMO34" s="707"/>
      <c r="FMP34" s="707"/>
      <c r="FMQ34" s="707"/>
      <c r="FMR34" s="707"/>
      <c r="FMS34" s="707"/>
      <c r="FMT34" s="707"/>
      <c r="FMU34" s="707"/>
      <c r="FMV34" s="707"/>
      <c r="FMW34" s="707"/>
      <c r="FMX34" s="707"/>
      <c r="FMY34" s="707"/>
      <c r="FMZ34" s="707"/>
      <c r="FNA34" s="707"/>
      <c r="FNB34" s="707"/>
      <c r="FNC34" s="707"/>
      <c r="FND34" s="707"/>
      <c r="FNE34" s="707"/>
      <c r="FNF34" s="707"/>
      <c r="FNG34" s="707"/>
      <c r="FNH34" s="707"/>
      <c r="FNI34" s="707"/>
      <c r="FNJ34" s="707"/>
      <c r="FNK34" s="707"/>
      <c r="FNL34" s="707"/>
      <c r="FNM34" s="707"/>
      <c r="FNN34" s="707"/>
      <c r="FNO34" s="707"/>
      <c r="FNP34" s="707"/>
      <c r="FNQ34" s="707"/>
      <c r="FNR34" s="707"/>
      <c r="FNS34" s="707"/>
      <c r="FNT34" s="707"/>
      <c r="FNU34" s="707"/>
      <c r="FNV34" s="707"/>
      <c r="FNW34" s="707"/>
      <c r="FNX34" s="707"/>
      <c r="FNY34" s="707"/>
      <c r="FNZ34" s="707"/>
      <c r="FOA34" s="707"/>
      <c r="FOB34" s="707"/>
      <c r="FOC34" s="707"/>
      <c r="FOD34" s="707"/>
      <c r="FOE34" s="707"/>
      <c r="FOF34" s="707"/>
      <c r="FOG34" s="707"/>
      <c r="FOH34" s="707"/>
      <c r="FOI34" s="707"/>
      <c r="FOJ34" s="707"/>
      <c r="FOK34" s="707"/>
      <c r="FOL34" s="707"/>
      <c r="FOM34" s="707"/>
      <c r="FON34" s="707"/>
      <c r="FOO34" s="707"/>
      <c r="FOP34" s="707"/>
      <c r="FOQ34" s="707"/>
      <c r="FOR34" s="707"/>
      <c r="FOS34" s="707"/>
      <c r="FOT34" s="707"/>
      <c r="FOU34" s="707"/>
      <c r="FOV34" s="707"/>
      <c r="FOW34" s="707"/>
      <c r="FOX34" s="707"/>
      <c r="FOY34" s="707"/>
      <c r="FOZ34" s="707"/>
      <c r="FPA34" s="707"/>
      <c r="FPB34" s="707"/>
      <c r="FPC34" s="707"/>
      <c r="FPD34" s="707"/>
      <c r="FPE34" s="707"/>
      <c r="FPF34" s="707"/>
      <c r="FPG34" s="707"/>
      <c r="FPH34" s="707"/>
      <c r="FPI34" s="707"/>
      <c r="FPJ34" s="707"/>
      <c r="FPK34" s="707"/>
      <c r="FPL34" s="707"/>
      <c r="FPM34" s="707"/>
      <c r="FPN34" s="707"/>
      <c r="FPO34" s="707"/>
      <c r="FPP34" s="707"/>
      <c r="FPQ34" s="707"/>
      <c r="FPR34" s="707"/>
      <c r="FPS34" s="707"/>
      <c r="FPT34" s="707"/>
      <c r="FPU34" s="707"/>
      <c r="FPV34" s="707"/>
      <c r="FPW34" s="707"/>
      <c r="FPX34" s="707"/>
      <c r="FPY34" s="707"/>
      <c r="FPZ34" s="707"/>
      <c r="FQA34" s="707"/>
      <c r="FQB34" s="707"/>
      <c r="FQC34" s="707"/>
      <c r="FQD34" s="707"/>
      <c r="FQE34" s="707"/>
      <c r="FQF34" s="707"/>
      <c r="FQG34" s="707"/>
      <c r="FQH34" s="707"/>
      <c r="FQI34" s="707"/>
      <c r="FQJ34" s="707"/>
      <c r="FQK34" s="707"/>
      <c r="FQL34" s="707"/>
      <c r="FQM34" s="707"/>
      <c r="FQN34" s="707"/>
      <c r="FQO34" s="707"/>
      <c r="FQP34" s="707"/>
      <c r="FQQ34" s="707"/>
      <c r="FQR34" s="707"/>
      <c r="FQS34" s="707"/>
      <c r="FQT34" s="707"/>
      <c r="FQU34" s="707"/>
      <c r="FQV34" s="707"/>
      <c r="FQW34" s="707"/>
      <c r="FQX34" s="707"/>
      <c r="FQY34" s="707"/>
      <c r="FQZ34" s="707"/>
      <c r="FRA34" s="707"/>
      <c r="FRB34" s="707"/>
      <c r="FRC34" s="707"/>
      <c r="FRD34" s="707"/>
      <c r="FRE34" s="707"/>
      <c r="FRF34" s="707"/>
      <c r="FRG34" s="707"/>
      <c r="FRH34" s="707"/>
      <c r="FRI34" s="707"/>
      <c r="FRJ34" s="707"/>
      <c r="FRK34" s="707"/>
      <c r="FRL34" s="707"/>
      <c r="FRM34" s="707"/>
      <c r="FRN34" s="707"/>
      <c r="FRO34" s="707"/>
      <c r="FRP34" s="707"/>
      <c r="FRQ34" s="707"/>
      <c r="FRR34" s="707"/>
      <c r="FRS34" s="707"/>
      <c r="FRT34" s="707"/>
      <c r="FRU34" s="707"/>
      <c r="FRV34" s="707"/>
      <c r="FRW34" s="707"/>
      <c r="FRX34" s="707"/>
      <c r="FRY34" s="707"/>
      <c r="FRZ34" s="707"/>
      <c r="FSA34" s="707"/>
      <c r="FSB34" s="707"/>
      <c r="FSC34" s="707"/>
      <c r="FSD34" s="707"/>
      <c r="FSE34" s="707"/>
      <c r="FSF34" s="707"/>
      <c r="FSG34" s="707"/>
      <c r="FSH34" s="707"/>
      <c r="FSI34" s="707"/>
      <c r="FSJ34" s="707"/>
      <c r="FSK34" s="707"/>
      <c r="FSL34" s="707"/>
      <c r="FSM34" s="707"/>
      <c r="FSN34" s="707"/>
      <c r="FSO34" s="707"/>
      <c r="FSP34" s="707"/>
      <c r="FSQ34" s="707"/>
      <c r="FSR34" s="707"/>
      <c r="FSS34" s="707"/>
      <c r="FST34" s="707"/>
      <c r="FSU34" s="707"/>
      <c r="FSV34" s="707"/>
      <c r="FSW34" s="707"/>
      <c r="FSX34" s="707"/>
      <c r="FSY34" s="707"/>
      <c r="FSZ34" s="707"/>
      <c r="FTA34" s="707"/>
      <c r="FTB34" s="707"/>
      <c r="FTC34" s="707"/>
      <c r="FTD34" s="707"/>
      <c r="FTE34" s="707"/>
      <c r="FTF34" s="707"/>
      <c r="FTG34" s="707"/>
      <c r="FTH34" s="707"/>
      <c r="FTI34" s="707"/>
      <c r="FTJ34" s="707"/>
      <c r="FTK34" s="707"/>
      <c r="FTL34" s="707"/>
      <c r="FTM34" s="707"/>
      <c r="FTN34" s="707"/>
      <c r="FTO34" s="707"/>
      <c r="FTP34" s="707"/>
      <c r="FTQ34" s="707"/>
      <c r="FTR34" s="707"/>
      <c r="FTS34" s="707"/>
      <c r="FTT34" s="707"/>
      <c r="FTU34" s="707"/>
      <c r="FTV34" s="707"/>
      <c r="FTW34" s="707"/>
      <c r="FTX34" s="707"/>
      <c r="FTY34" s="707"/>
      <c r="FTZ34" s="707"/>
      <c r="FUA34" s="707"/>
      <c r="FUB34" s="707"/>
      <c r="FUC34" s="707"/>
      <c r="FUD34" s="707"/>
      <c r="FUE34" s="707"/>
      <c r="FUF34" s="707"/>
      <c r="FUG34" s="707"/>
      <c r="FUH34" s="707"/>
      <c r="FUI34" s="707"/>
      <c r="FUJ34" s="707"/>
      <c r="FUK34" s="707"/>
      <c r="FUL34" s="707"/>
      <c r="FUM34" s="707"/>
      <c r="FUN34" s="707"/>
      <c r="FUO34" s="707"/>
      <c r="FUP34" s="707"/>
      <c r="FUQ34" s="707"/>
      <c r="FUR34" s="707"/>
      <c r="FUS34" s="707"/>
      <c r="FUT34" s="707"/>
      <c r="FUU34" s="707"/>
      <c r="FUV34" s="707"/>
      <c r="FUW34" s="707"/>
      <c r="FUX34" s="707"/>
      <c r="FUY34" s="707"/>
      <c r="FUZ34" s="707"/>
      <c r="FVA34" s="707"/>
      <c r="FVB34" s="707"/>
      <c r="FVC34" s="707"/>
      <c r="FVD34" s="707"/>
      <c r="FVE34" s="707"/>
      <c r="FVF34" s="707"/>
      <c r="FVG34" s="707"/>
      <c r="FVH34" s="707"/>
      <c r="FVI34" s="707"/>
      <c r="FVJ34" s="707"/>
      <c r="FVK34" s="707"/>
      <c r="FVL34" s="707"/>
      <c r="FVM34" s="707"/>
      <c r="FVN34" s="707"/>
      <c r="FVO34" s="707"/>
      <c r="FVP34" s="707"/>
      <c r="FVQ34" s="707"/>
      <c r="FVR34" s="707"/>
      <c r="FVS34" s="707"/>
      <c r="FVT34" s="707"/>
      <c r="FVU34" s="707"/>
      <c r="FVV34" s="707"/>
      <c r="FVW34" s="707"/>
      <c r="FVX34" s="707"/>
      <c r="FVY34" s="707"/>
      <c r="FVZ34" s="707"/>
      <c r="FWA34" s="707"/>
      <c r="FWB34" s="707"/>
      <c r="FWC34" s="707"/>
      <c r="FWD34" s="707"/>
      <c r="FWE34" s="707"/>
      <c r="FWF34" s="707"/>
      <c r="FWG34" s="707"/>
      <c r="FWH34" s="707"/>
      <c r="FWI34" s="707"/>
      <c r="FWJ34" s="707"/>
      <c r="FWK34" s="707"/>
      <c r="FWL34" s="707"/>
      <c r="FWM34" s="707"/>
      <c r="FWN34" s="707"/>
      <c r="FWO34" s="707"/>
      <c r="FWP34" s="707"/>
      <c r="FWQ34" s="707"/>
      <c r="FWR34" s="707"/>
      <c r="FWS34" s="707"/>
      <c r="FWT34" s="707"/>
      <c r="FWU34" s="707"/>
      <c r="FWV34" s="707"/>
      <c r="FWW34" s="707"/>
      <c r="FWX34" s="707"/>
      <c r="FWY34" s="707"/>
      <c r="FWZ34" s="707"/>
      <c r="FXA34" s="707"/>
      <c r="FXB34" s="707"/>
      <c r="FXC34" s="707"/>
      <c r="FXD34" s="707"/>
      <c r="FXE34" s="707"/>
      <c r="FXF34" s="707"/>
      <c r="FXG34" s="707"/>
      <c r="FXH34" s="707"/>
      <c r="FXI34" s="707"/>
      <c r="FXJ34" s="707"/>
      <c r="FXK34" s="707"/>
      <c r="FXL34" s="707"/>
      <c r="FXM34" s="707"/>
      <c r="FXN34" s="707"/>
      <c r="FXO34" s="707"/>
      <c r="FXP34" s="707"/>
      <c r="FXQ34" s="707"/>
      <c r="FXR34" s="707"/>
      <c r="FXS34" s="707"/>
      <c r="FXT34" s="707"/>
      <c r="FXU34" s="707"/>
      <c r="FXV34" s="707"/>
      <c r="FXW34" s="707"/>
      <c r="FXX34" s="707"/>
      <c r="FXY34" s="707"/>
      <c r="FXZ34" s="707"/>
      <c r="FYA34" s="707"/>
      <c r="FYB34" s="707"/>
      <c r="FYC34" s="707"/>
      <c r="FYD34" s="707"/>
      <c r="FYE34" s="707"/>
      <c r="FYF34" s="707"/>
      <c r="FYG34" s="707"/>
      <c r="FYH34" s="707"/>
      <c r="FYI34" s="707"/>
      <c r="FYJ34" s="707"/>
      <c r="FYK34" s="707"/>
      <c r="FYL34" s="707"/>
      <c r="FYM34" s="707"/>
      <c r="FYN34" s="707"/>
      <c r="FYO34" s="707"/>
      <c r="FYP34" s="707"/>
      <c r="FYQ34" s="707"/>
      <c r="FYR34" s="707"/>
      <c r="FYS34" s="707"/>
      <c r="FYT34" s="707"/>
      <c r="FYU34" s="707"/>
      <c r="FYV34" s="707"/>
      <c r="FYW34" s="707"/>
      <c r="FYX34" s="707"/>
      <c r="FYY34" s="707"/>
      <c r="FYZ34" s="707"/>
      <c r="FZA34" s="707"/>
      <c r="FZB34" s="707"/>
      <c r="FZC34" s="707"/>
      <c r="FZD34" s="707"/>
      <c r="FZE34" s="707"/>
      <c r="FZF34" s="707"/>
      <c r="FZG34" s="707"/>
      <c r="FZH34" s="707"/>
      <c r="FZI34" s="707"/>
      <c r="FZJ34" s="707"/>
      <c r="FZK34" s="707"/>
      <c r="FZL34" s="707"/>
      <c r="FZM34" s="707"/>
      <c r="FZN34" s="707"/>
      <c r="FZO34" s="707"/>
      <c r="FZP34" s="707"/>
      <c r="FZQ34" s="707"/>
      <c r="FZR34" s="707"/>
      <c r="FZS34" s="707"/>
      <c r="FZT34" s="707"/>
      <c r="FZU34" s="707"/>
      <c r="FZV34" s="707"/>
      <c r="FZW34" s="707"/>
      <c r="FZX34" s="707"/>
      <c r="FZY34" s="707"/>
      <c r="FZZ34" s="707"/>
      <c r="GAA34" s="707"/>
      <c r="GAB34" s="707"/>
      <c r="GAC34" s="707"/>
      <c r="GAD34" s="707"/>
      <c r="GAE34" s="707"/>
      <c r="GAF34" s="707"/>
      <c r="GAG34" s="707"/>
      <c r="GAH34" s="707"/>
      <c r="GAI34" s="707"/>
      <c r="GAJ34" s="707"/>
      <c r="GAK34" s="707"/>
      <c r="GAL34" s="707"/>
      <c r="GAM34" s="707"/>
      <c r="GAN34" s="707"/>
      <c r="GAO34" s="707"/>
      <c r="GAP34" s="707"/>
      <c r="GAQ34" s="707"/>
      <c r="GAR34" s="707"/>
      <c r="GAS34" s="707"/>
      <c r="GAT34" s="707"/>
      <c r="GAU34" s="707"/>
      <c r="GAV34" s="707"/>
      <c r="GAW34" s="707"/>
      <c r="GAX34" s="707"/>
      <c r="GAY34" s="707"/>
      <c r="GAZ34" s="707"/>
      <c r="GBA34" s="707"/>
      <c r="GBB34" s="707"/>
      <c r="GBC34" s="707"/>
      <c r="GBD34" s="707"/>
      <c r="GBE34" s="707"/>
      <c r="GBF34" s="707"/>
      <c r="GBG34" s="707"/>
      <c r="GBH34" s="707"/>
      <c r="GBI34" s="707"/>
      <c r="GBJ34" s="707"/>
      <c r="GBK34" s="707"/>
      <c r="GBL34" s="707"/>
      <c r="GBM34" s="707"/>
      <c r="GBN34" s="707"/>
      <c r="GBO34" s="707"/>
      <c r="GBP34" s="707"/>
      <c r="GBQ34" s="707"/>
      <c r="GBR34" s="707"/>
      <c r="GBS34" s="707"/>
      <c r="GBT34" s="707"/>
      <c r="GBU34" s="707"/>
      <c r="GBV34" s="707"/>
      <c r="GBW34" s="707"/>
      <c r="GBX34" s="707"/>
      <c r="GBY34" s="707"/>
      <c r="GBZ34" s="707"/>
      <c r="GCA34" s="707"/>
      <c r="GCB34" s="707"/>
      <c r="GCC34" s="707"/>
      <c r="GCD34" s="707"/>
      <c r="GCE34" s="707"/>
      <c r="GCF34" s="707"/>
      <c r="GCG34" s="707"/>
      <c r="GCH34" s="707"/>
      <c r="GCI34" s="707"/>
      <c r="GCJ34" s="707"/>
      <c r="GCK34" s="707"/>
      <c r="GCL34" s="707"/>
      <c r="GCM34" s="707"/>
      <c r="GCN34" s="707"/>
      <c r="GCO34" s="707"/>
      <c r="GCP34" s="707"/>
      <c r="GCQ34" s="707"/>
      <c r="GCR34" s="707"/>
      <c r="GCS34" s="707"/>
      <c r="GCT34" s="707"/>
      <c r="GCU34" s="707"/>
      <c r="GCV34" s="707"/>
      <c r="GCW34" s="707"/>
      <c r="GCX34" s="707"/>
      <c r="GCY34" s="707"/>
      <c r="GCZ34" s="707"/>
      <c r="GDA34" s="707"/>
      <c r="GDB34" s="707"/>
      <c r="GDC34" s="707"/>
      <c r="GDD34" s="707"/>
      <c r="GDE34" s="707"/>
      <c r="GDF34" s="707"/>
      <c r="GDG34" s="707"/>
      <c r="GDH34" s="707"/>
      <c r="GDI34" s="707"/>
      <c r="GDJ34" s="707"/>
      <c r="GDK34" s="707"/>
      <c r="GDL34" s="707"/>
      <c r="GDM34" s="707"/>
      <c r="GDN34" s="707"/>
      <c r="GDO34" s="707"/>
      <c r="GDP34" s="707"/>
      <c r="GDQ34" s="707"/>
      <c r="GDR34" s="707"/>
      <c r="GDS34" s="707"/>
      <c r="GDT34" s="707"/>
      <c r="GDU34" s="707"/>
      <c r="GDV34" s="707"/>
      <c r="GDW34" s="707"/>
      <c r="GDX34" s="707"/>
      <c r="GDY34" s="707"/>
      <c r="GDZ34" s="707"/>
      <c r="GEA34" s="707"/>
      <c r="GEB34" s="707"/>
      <c r="GEC34" s="707"/>
      <c r="GED34" s="707"/>
      <c r="GEE34" s="707"/>
      <c r="GEF34" s="707"/>
      <c r="GEG34" s="707"/>
      <c r="GEH34" s="707"/>
      <c r="GEI34" s="707"/>
      <c r="GEJ34" s="707"/>
      <c r="GEK34" s="707"/>
      <c r="GEL34" s="707"/>
      <c r="GEM34" s="707"/>
      <c r="GEN34" s="707"/>
      <c r="GEO34" s="707"/>
      <c r="GEP34" s="707"/>
      <c r="GEQ34" s="707"/>
      <c r="GER34" s="707"/>
      <c r="GES34" s="707"/>
      <c r="GET34" s="707"/>
      <c r="GEU34" s="707"/>
      <c r="GEV34" s="707"/>
      <c r="GEW34" s="707"/>
      <c r="GEX34" s="707"/>
      <c r="GEY34" s="707"/>
      <c r="GEZ34" s="707"/>
      <c r="GFA34" s="707"/>
      <c r="GFB34" s="707"/>
      <c r="GFC34" s="707"/>
      <c r="GFD34" s="707"/>
      <c r="GFE34" s="707"/>
      <c r="GFF34" s="707"/>
      <c r="GFG34" s="707"/>
      <c r="GFH34" s="707"/>
      <c r="GFI34" s="707"/>
      <c r="GFJ34" s="707"/>
      <c r="GFK34" s="707"/>
      <c r="GFL34" s="707"/>
      <c r="GFM34" s="707"/>
      <c r="GFN34" s="707"/>
      <c r="GFO34" s="707"/>
      <c r="GFP34" s="707"/>
      <c r="GFQ34" s="707"/>
      <c r="GFR34" s="707"/>
      <c r="GFS34" s="707"/>
      <c r="GFT34" s="707"/>
      <c r="GFU34" s="707"/>
      <c r="GFV34" s="707"/>
      <c r="GFW34" s="707"/>
      <c r="GFX34" s="707"/>
      <c r="GFY34" s="707"/>
      <c r="GFZ34" s="707"/>
      <c r="GGA34" s="707"/>
      <c r="GGB34" s="707"/>
      <c r="GGC34" s="707"/>
      <c r="GGD34" s="707"/>
      <c r="GGE34" s="707"/>
      <c r="GGF34" s="707"/>
      <c r="GGG34" s="707"/>
      <c r="GGH34" s="707"/>
      <c r="GGI34" s="707"/>
      <c r="GGJ34" s="707"/>
      <c r="GGK34" s="707"/>
      <c r="GGL34" s="707"/>
      <c r="GGM34" s="707"/>
      <c r="GGN34" s="707"/>
      <c r="GGO34" s="707"/>
      <c r="GGP34" s="707"/>
      <c r="GGQ34" s="707"/>
      <c r="GGR34" s="707"/>
      <c r="GGS34" s="707"/>
      <c r="GGT34" s="707"/>
      <c r="GGU34" s="707"/>
      <c r="GGV34" s="707"/>
      <c r="GGW34" s="707"/>
      <c r="GGX34" s="707"/>
      <c r="GGY34" s="707"/>
      <c r="GGZ34" s="707"/>
      <c r="GHA34" s="707"/>
      <c r="GHB34" s="707"/>
      <c r="GHC34" s="707"/>
      <c r="GHD34" s="707"/>
      <c r="GHE34" s="707"/>
      <c r="GHF34" s="707"/>
      <c r="GHG34" s="707"/>
      <c r="GHH34" s="707"/>
      <c r="GHI34" s="707"/>
      <c r="GHJ34" s="707"/>
      <c r="GHK34" s="707"/>
      <c r="GHL34" s="707"/>
      <c r="GHM34" s="707"/>
      <c r="GHN34" s="707"/>
      <c r="GHO34" s="707"/>
      <c r="GHP34" s="707"/>
      <c r="GHQ34" s="707"/>
      <c r="GHR34" s="707"/>
      <c r="GHS34" s="707"/>
      <c r="GHT34" s="707"/>
      <c r="GHU34" s="707"/>
      <c r="GHV34" s="707"/>
      <c r="GHW34" s="707"/>
      <c r="GHX34" s="707"/>
      <c r="GHY34" s="707"/>
      <c r="GHZ34" s="707"/>
      <c r="GIA34" s="707"/>
      <c r="GIB34" s="707"/>
      <c r="GIC34" s="707"/>
      <c r="GID34" s="707"/>
      <c r="GIE34" s="707"/>
      <c r="GIF34" s="707"/>
      <c r="GIG34" s="707"/>
      <c r="GIH34" s="707"/>
      <c r="GII34" s="707"/>
      <c r="GIJ34" s="707"/>
      <c r="GIK34" s="707"/>
      <c r="GIL34" s="707"/>
      <c r="GIM34" s="707"/>
      <c r="GIN34" s="707"/>
      <c r="GIO34" s="707"/>
      <c r="GIP34" s="707"/>
      <c r="GIQ34" s="707"/>
      <c r="GIR34" s="707"/>
      <c r="GIS34" s="707"/>
      <c r="GIT34" s="707"/>
      <c r="GIU34" s="707"/>
      <c r="GIV34" s="707"/>
      <c r="GIW34" s="707"/>
      <c r="GIX34" s="707"/>
      <c r="GIY34" s="707"/>
      <c r="GIZ34" s="707"/>
      <c r="GJA34" s="707"/>
      <c r="GJB34" s="707"/>
      <c r="GJC34" s="707"/>
      <c r="GJD34" s="707"/>
      <c r="GJE34" s="707"/>
      <c r="GJF34" s="707"/>
      <c r="GJG34" s="707"/>
      <c r="GJH34" s="707"/>
      <c r="GJI34" s="707"/>
      <c r="GJJ34" s="707"/>
      <c r="GJK34" s="707"/>
      <c r="GJL34" s="707"/>
      <c r="GJM34" s="707"/>
      <c r="GJN34" s="707"/>
      <c r="GJO34" s="707"/>
      <c r="GJP34" s="707"/>
      <c r="GJQ34" s="707"/>
      <c r="GJR34" s="707"/>
      <c r="GJS34" s="707"/>
      <c r="GJT34" s="707"/>
      <c r="GJU34" s="707"/>
      <c r="GJV34" s="707"/>
      <c r="GJW34" s="707"/>
      <c r="GJX34" s="707"/>
      <c r="GJY34" s="707"/>
      <c r="GJZ34" s="707"/>
      <c r="GKA34" s="707"/>
      <c r="GKB34" s="707"/>
      <c r="GKC34" s="707"/>
      <c r="GKD34" s="707"/>
      <c r="GKE34" s="707"/>
      <c r="GKF34" s="707"/>
      <c r="GKG34" s="707"/>
      <c r="GKH34" s="707"/>
      <c r="GKI34" s="707"/>
      <c r="GKJ34" s="707"/>
      <c r="GKK34" s="707"/>
      <c r="GKL34" s="707"/>
      <c r="GKM34" s="707"/>
      <c r="GKN34" s="707"/>
      <c r="GKO34" s="707"/>
      <c r="GKP34" s="707"/>
      <c r="GKQ34" s="707"/>
      <c r="GKR34" s="707"/>
      <c r="GKS34" s="707"/>
      <c r="GKT34" s="707"/>
      <c r="GKU34" s="707"/>
      <c r="GKV34" s="707"/>
      <c r="GKW34" s="707"/>
      <c r="GKX34" s="707"/>
      <c r="GKY34" s="707"/>
      <c r="GKZ34" s="707"/>
      <c r="GLA34" s="707"/>
      <c r="GLB34" s="707"/>
      <c r="GLC34" s="707"/>
      <c r="GLD34" s="707"/>
      <c r="GLE34" s="707"/>
      <c r="GLF34" s="707"/>
      <c r="GLG34" s="707"/>
      <c r="GLH34" s="707"/>
      <c r="GLI34" s="707"/>
      <c r="GLJ34" s="707"/>
      <c r="GLK34" s="707"/>
      <c r="GLL34" s="707"/>
      <c r="GLM34" s="707"/>
      <c r="GLN34" s="707"/>
      <c r="GLO34" s="707"/>
      <c r="GLP34" s="707"/>
      <c r="GLQ34" s="707"/>
      <c r="GLR34" s="707"/>
      <c r="GLS34" s="707"/>
      <c r="GLT34" s="707"/>
      <c r="GLU34" s="707"/>
      <c r="GLV34" s="707"/>
      <c r="GLW34" s="707"/>
      <c r="GLX34" s="707"/>
      <c r="GLY34" s="707"/>
      <c r="GLZ34" s="707"/>
      <c r="GMA34" s="707"/>
      <c r="GMB34" s="707"/>
      <c r="GMC34" s="707"/>
      <c r="GMD34" s="707"/>
      <c r="GME34" s="707"/>
      <c r="GMF34" s="707"/>
      <c r="GMG34" s="707"/>
      <c r="GMH34" s="707"/>
      <c r="GMI34" s="707"/>
      <c r="GMJ34" s="707"/>
      <c r="GMK34" s="707"/>
      <c r="GML34" s="707"/>
      <c r="GMM34" s="707"/>
      <c r="GMN34" s="707"/>
      <c r="GMO34" s="707"/>
      <c r="GMP34" s="707"/>
      <c r="GMQ34" s="707"/>
      <c r="GMR34" s="707"/>
      <c r="GMS34" s="707"/>
      <c r="GMT34" s="707"/>
      <c r="GMU34" s="707"/>
      <c r="GMV34" s="707"/>
      <c r="GMW34" s="707"/>
      <c r="GMX34" s="707"/>
      <c r="GMY34" s="707"/>
      <c r="GMZ34" s="707"/>
      <c r="GNA34" s="707"/>
      <c r="GNB34" s="707"/>
      <c r="GNC34" s="707"/>
      <c r="GND34" s="707"/>
      <c r="GNE34" s="707"/>
      <c r="GNF34" s="707"/>
      <c r="GNG34" s="707"/>
      <c r="GNH34" s="707"/>
      <c r="GNI34" s="707"/>
      <c r="GNJ34" s="707"/>
      <c r="GNK34" s="707"/>
      <c r="GNL34" s="707"/>
      <c r="GNM34" s="707"/>
      <c r="GNN34" s="707"/>
      <c r="GNO34" s="707"/>
      <c r="GNP34" s="707"/>
      <c r="GNQ34" s="707"/>
      <c r="GNR34" s="707"/>
      <c r="GNS34" s="707"/>
      <c r="GNT34" s="707"/>
      <c r="GNU34" s="707"/>
      <c r="GNV34" s="707"/>
      <c r="GNW34" s="707"/>
      <c r="GNX34" s="707"/>
      <c r="GNY34" s="707"/>
      <c r="GNZ34" s="707"/>
      <c r="GOA34" s="707"/>
      <c r="GOB34" s="707"/>
      <c r="GOC34" s="707"/>
      <c r="GOD34" s="707"/>
      <c r="GOE34" s="707"/>
      <c r="GOF34" s="707"/>
      <c r="GOG34" s="707"/>
      <c r="GOH34" s="707"/>
      <c r="GOI34" s="707"/>
      <c r="GOJ34" s="707"/>
      <c r="GOK34" s="707"/>
      <c r="GOL34" s="707"/>
      <c r="GOM34" s="707"/>
      <c r="GON34" s="707"/>
      <c r="GOO34" s="707"/>
      <c r="GOP34" s="707"/>
      <c r="GOQ34" s="707"/>
      <c r="GOR34" s="707"/>
      <c r="GOS34" s="707"/>
      <c r="GOT34" s="707"/>
      <c r="GOU34" s="707"/>
      <c r="GOV34" s="707"/>
      <c r="GOW34" s="707"/>
      <c r="GOX34" s="707"/>
      <c r="GOY34" s="707"/>
      <c r="GOZ34" s="707"/>
      <c r="GPA34" s="707"/>
      <c r="GPB34" s="707"/>
      <c r="GPC34" s="707"/>
      <c r="GPD34" s="707"/>
      <c r="GPE34" s="707"/>
      <c r="GPF34" s="707"/>
      <c r="GPG34" s="707"/>
      <c r="GPH34" s="707"/>
      <c r="GPI34" s="707"/>
      <c r="GPJ34" s="707"/>
      <c r="GPK34" s="707"/>
      <c r="GPL34" s="707"/>
      <c r="GPM34" s="707"/>
      <c r="GPN34" s="707"/>
      <c r="GPO34" s="707"/>
      <c r="GPP34" s="707"/>
      <c r="GPQ34" s="707"/>
      <c r="GPR34" s="707"/>
      <c r="GPS34" s="707"/>
      <c r="GPT34" s="707"/>
      <c r="GPU34" s="707"/>
      <c r="GPV34" s="707"/>
      <c r="GPW34" s="707"/>
      <c r="GPX34" s="707"/>
      <c r="GPY34" s="707"/>
      <c r="GPZ34" s="707"/>
      <c r="GQA34" s="707"/>
      <c r="GQB34" s="707"/>
      <c r="GQC34" s="707"/>
      <c r="GQD34" s="707"/>
      <c r="GQE34" s="707"/>
      <c r="GQF34" s="707"/>
      <c r="GQG34" s="707"/>
      <c r="GQH34" s="707"/>
      <c r="GQI34" s="707"/>
      <c r="GQJ34" s="707"/>
      <c r="GQK34" s="707"/>
      <c r="GQL34" s="707"/>
      <c r="GQM34" s="707"/>
      <c r="GQN34" s="707"/>
      <c r="GQO34" s="707"/>
      <c r="GQP34" s="707"/>
      <c r="GQQ34" s="707"/>
      <c r="GQR34" s="707"/>
      <c r="GQS34" s="707"/>
      <c r="GQT34" s="707"/>
      <c r="GQU34" s="707"/>
      <c r="GQV34" s="707"/>
      <c r="GQW34" s="707"/>
      <c r="GQX34" s="707"/>
      <c r="GQY34" s="707"/>
      <c r="GQZ34" s="707"/>
      <c r="GRA34" s="707"/>
      <c r="GRB34" s="707"/>
      <c r="GRC34" s="707"/>
      <c r="GRD34" s="707"/>
      <c r="GRE34" s="707"/>
      <c r="GRF34" s="707"/>
      <c r="GRG34" s="707"/>
      <c r="GRH34" s="707"/>
      <c r="GRI34" s="707"/>
      <c r="GRJ34" s="707"/>
      <c r="GRK34" s="707"/>
      <c r="GRL34" s="707"/>
      <c r="GRM34" s="707"/>
      <c r="GRN34" s="707"/>
      <c r="GRO34" s="707"/>
      <c r="GRP34" s="707"/>
      <c r="GRQ34" s="707"/>
      <c r="GRR34" s="707"/>
      <c r="GRS34" s="707"/>
      <c r="GRT34" s="707"/>
      <c r="GRU34" s="707"/>
      <c r="GRV34" s="707"/>
      <c r="GRW34" s="707"/>
      <c r="GRX34" s="707"/>
      <c r="GRY34" s="707"/>
      <c r="GRZ34" s="707"/>
      <c r="GSA34" s="707"/>
      <c r="GSB34" s="707"/>
      <c r="GSC34" s="707"/>
      <c r="GSD34" s="707"/>
      <c r="GSE34" s="707"/>
      <c r="GSF34" s="707"/>
      <c r="GSG34" s="707"/>
      <c r="GSH34" s="707"/>
      <c r="GSI34" s="707"/>
      <c r="GSJ34" s="707"/>
      <c r="GSK34" s="707"/>
      <c r="GSL34" s="707"/>
      <c r="GSM34" s="707"/>
      <c r="GSN34" s="707"/>
      <c r="GSO34" s="707"/>
      <c r="GSP34" s="707"/>
      <c r="GSQ34" s="707"/>
      <c r="GSR34" s="707"/>
      <c r="GSS34" s="707"/>
      <c r="GST34" s="707"/>
      <c r="GSU34" s="707"/>
      <c r="GSV34" s="707"/>
      <c r="GSW34" s="707"/>
      <c r="GSX34" s="707"/>
      <c r="GSY34" s="707"/>
      <c r="GSZ34" s="707"/>
      <c r="GTA34" s="707"/>
      <c r="GTB34" s="707"/>
      <c r="GTC34" s="707"/>
      <c r="GTD34" s="707"/>
      <c r="GTE34" s="707"/>
      <c r="GTF34" s="707"/>
      <c r="GTG34" s="707"/>
      <c r="GTH34" s="707"/>
      <c r="GTI34" s="707"/>
      <c r="GTJ34" s="707"/>
      <c r="GTK34" s="707"/>
      <c r="GTL34" s="707"/>
      <c r="GTM34" s="707"/>
      <c r="GTN34" s="707"/>
      <c r="GTO34" s="707"/>
      <c r="GTP34" s="707"/>
      <c r="GTQ34" s="707"/>
      <c r="GTR34" s="707"/>
      <c r="GTS34" s="707"/>
      <c r="GTT34" s="707"/>
      <c r="GTU34" s="707"/>
      <c r="GTV34" s="707"/>
      <c r="GTW34" s="707"/>
      <c r="GTX34" s="707"/>
      <c r="GTY34" s="707"/>
      <c r="GTZ34" s="707"/>
      <c r="GUA34" s="707"/>
      <c r="GUB34" s="707"/>
      <c r="GUC34" s="707"/>
      <c r="GUD34" s="707"/>
      <c r="GUE34" s="707"/>
      <c r="GUF34" s="707"/>
      <c r="GUG34" s="707"/>
      <c r="GUH34" s="707"/>
      <c r="GUI34" s="707"/>
      <c r="GUJ34" s="707"/>
      <c r="GUK34" s="707"/>
      <c r="GUL34" s="707"/>
      <c r="GUM34" s="707"/>
      <c r="GUN34" s="707"/>
      <c r="GUO34" s="707"/>
      <c r="GUP34" s="707"/>
      <c r="GUQ34" s="707"/>
      <c r="GUR34" s="707"/>
      <c r="GUS34" s="707"/>
      <c r="GUT34" s="707"/>
      <c r="GUU34" s="707"/>
      <c r="GUV34" s="707"/>
      <c r="GUW34" s="707"/>
      <c r="GUX34" s="707"/>
      <c r="GUY34" s="707"/>
      <c r="GUZ34" s="707"/>
      <c r="GVA34" s="707"/>
      <c r="GVB34" s="707"/>
      <c r="GVC34" s="707"/>
      <c r="GVD34" s="707"/>
      <c r="GVE34" s="707"/>
      <c r="GVF34" s="707"/>
      <c r="GVG34" s="707"/>
      <c r="GVH34" s="707"/>
      <c r="GVI34" s="707"/>
      <c r="GVJ34" s="707"/>
      <c r="GVK34" s="707"/>
      <c r="GVL34" s="707"/>
      <c r="GVM34" s="707"/>
      <c r="GVN34" s="707"/>
      <c r="GVO34" s="707"/>
      <c r="GVP34" s="707"/>
      <c r="GVQ34" s="707"/>
      <c r="GVR34" s="707"/>
      <c r="GVS34" s="707"/>
      <c r="GVT34" s="707"/>
      <c r="GVU34" s="707"/>
      <c r="GVV34" s="707"/>
      <c r="GVW34" s="707"/>
      <c r="GVX34" s="707"/>
      <c r="GVY34" s="707"/>
      <c r="GVZ34" s="707"/>
      <c r="GWA34" s="707"/>
      <c r="GWB34" s="707"/>
      <c r="GWC34" s="707"/>
      <c r="GWD34" s="707"/>
      <c r="GWE34" s="707"/>
      <c r="GWF34" s="707"/>
      <c r="GWG34" s="707"/>
      <c r="GWH34" s="707"/>
      <c r="GWI34" s="707"/>
      <c r="GWJ34" s="707"/>
      <c r="GWK34" s="707"/>
      <c r="GWL34" s="707"/>
      <c r="GWM34" s="707"/>
      <c r="GWN34" s="707"/>
      <c r="GWO34" s="707"/>
      <c r="GWP34" s="707"/>
      <c r="GWQ34" s="707"/>
      <c r="GWR34" s="707"/>
      <c r="GWS34" s="707"/>
      <c r="GWT34" s="707"/>
      <c r="GWU34" s="707"/>
      <c r="GWV34" s="707"/>
      <c r="GWW34" s="707"/>
      <c r="GWX34" s="707"/>
      <c r="GWY34" s="707"/>
      <c r="GWZ34" s="707"/>
      <c r="GXA34" s="707"/>
      <c r="GXB34" s="707"/>
      <c r="GXC34" s="707"/>
      <c r="GXD34" s="707"/>
      <c r="GXE34" s="707"/>
      <c r="GXF34" s="707"/>
      <c r="GXG34" s="707"/>
      <c r="GXH34" s="707"/>
      <c r="GXI34" s="707"/>
      <c r="GXJ34" s="707"/>
      <c r="GXK34" s="707"/>
      <c r="GXL34" s="707"/>
      <c r="GXM34" s="707"/>
      <c r="GXN34" s="707"/>
      <c r="GXO34" s="707"/>
      <c r="GXP34" s="707"/>
      <c r="GXQ34" s="707"/>
      <c r="GXR34" s="707"/>
      <c r="GXS34" s="707"/>
      <c r="GXT34" s="707"/>
      <c r="GXU34" s="707"/>
      <c r="GXV34" s="707"/>
      <c r="GXW34" s="707"/>
      <c r="GXX34" s="707"/>
      <c r="GXY34" s="707"/>
      <c r="GXZ34" s="707"/>
      <c r="GYA34" s="707"/>
      <c r="GYB34" s="707"/>
      <c r="GYC34" s="707"/>
      <c r="GYD34" s="707"/>
      <c r="GYE34" s="707"/>
      <c r="GYF34" s="707"/>
      <c r="GYG34" s="707"/>
      <c r="GYH34" s="707"/>
      <c r="GYI34" s="707"/>
      <c r="GYJ34" s="707"/>
      <c r="GYK34" s="707"/>
      <c r="GYL34" s="707"/>
      <c r="GYM34" s="707"/>
      <c r="GYN34" s="707"/>
      <c r="GYO34" s="707"/>
      <c r="GYP34" s="707"/>
      <c r="GYQ34" s="707"/>
      <c r="GYR34" s="707"/>
      <c r="GYS34" s="707"/>
      <c r="GYT34" s="707"/>
      <c r="GYU34" s="707"/>
      <c r="GYV34" s="707"/>
      <c r="GYW34" s="707"/>
      <c r="GYX34" s="707"/>
      <c r="GYY34" s="707"/>
      <c r="GYZ34" s="707"/>
      <c r="GZA34" s="707"/>
      <c r="GZB34" s="707"/>
      <c r="GZC34" s="707"/>
      <c r="GZD34" s="707"/>
      <c r="GZE34" s="707"/>
      <c r="GZF34" s="707"/>
      <c r="GZG34" s="707"/>
      <c r="GZH34" s="707"/>
      <c r="GZI34" s="707"/>
      <c r="GZJ34" s="707"/>
      <c r="GZK34" s="707"/>
      <c r="GZL34" s="707"/>
      <c r="GZM34" s="707"/>
      <c r="GZN34" s="707"/>
      <c r="GZO34" s="707"/>
      <c r="GZP34" s="707"/>
      <c r="GZQ34" s="707"/>
      <c r="GZR34" s="707"/>
      <c r="GZS34" s="707"/>
      <c r="GZT34" s="707"/>
      <c r="GZU34" s="707"/>
      <c r="GZV34" s="707"/>
      <c r="GZW34" s="707"/>
      <c r="GZX34" s="707"/>
      <c r="GZY34" s="707"/>
      <c r="GZZ34" s="707"/>
      <c r="HAA34" s="707"/>
      <c r="HAB34" s="707"/>
      <c r="HAC34" s="707"/>
      <c r="HAD34" s="707"/>
      <c r="HAE34" s="707"/>
      <c r="HAF34" s="707"/>
      <c r="HAG34" s="707"/>
      <c r="HAH34" s="707"/>
      <c r="HAI34" s="707"/>
      <c r="HAJ34" s="707"/>
      <c r="HAK34" s="707"/>
      <c r="HAL34" s="707"/>
      <c r="HAM34" s="707"/>
      <c r="HAN34" s="707"/>
      <c r="HAO34" s="707"/>
      <c r="HAP34" s="707"/>
      <c r="HAQ34" s="707"/>
      <c r="HAR34" s="707"/>
      <c r="HAS34" s="707"/>
      <c r="HAT34" s="707"/>
      <c r="HAU34" s="707"/>
      <c r="HAV34" s="707"/>
      <c r="HAW34" s="707"/>
      <c r="HAX34" s="707"/>
      <c r="HAY34" s="707"/>
      <c r="HAZ34" s="707"/>
      <c r="HBA34" s="707"/>
      <c r="HBB34" s="707"/>
      <c r="HBC34" s="707"/>
      <c r="HBD34" s="707"/>
      <c r="HBE34" s="707"/>
      <c r="HBF34" s="707"/>
      <c r="HBG34" s="707"/>
      <c r="HBH34" s="707"/>
      <c r="HBI34" s="707"/>
      <c r="HBJ34" s="707"/>
      <c r="HBK34" s="707"/>
      <c r="HBL34" s="707"/>
      <c r="HBM34" s="707"/>
      <c r="HBN34" s="707"/>
      <c r="HBO34" s="707"/>
      <c r="HBP34" s="707"/>
      <c r="HBQ34" s="707"/>
      <c r="HBR34" s="707"/>
      <c r="HBS34" s="707"/>
      <c r="HBT34" s="707"/>
      <c r="HBU34" s="707"/>
      <c r="HBV34" s="707"/>
      <c r="HBW34" s="707"/>
      <c r="HBX34" s="707"/>
      <c r="HBY34" s="707"/>
      <c r="HBZ34" s="707"/>
      <c r="HCA34" s="707"/>
      <c r="HCB34" s="707"/>
      <c r="HCC34" s="707"/>
      <c r="HCD34" s="707"/>
      <c r="HCE34" s="707"/>
      <c r="HCF34" s="707"/>
      <c r="HCG34" s="707"/>
      <c r="HCH34" s="707"/>
      <c r="HCI34" s="707"/>
      <c r="HCJ34" s="707"/>
      <c r="HCK34" s="707"/>
      <c r="HCL34" s="707"/>
      <c r="HCM34" s="707"/>
      <c r="HCN34" s="707"/>
      <c r="HCO34" s="707"/>
      <c r="HCP34" s="707"/>
      <c r="HCQ34" s="707"/>
      <c r="HCR34" s="707"/>
      <c r="HCS34" s="707"/>
      <c r="HCT34" s="707"/>
      <c r="HCU34" s="707"/>
      <c r="HCV34" s="707"/>
      <c r="HCW34" s="707"/>
      <c r="HCX34" s="707"/>
      <c r="HCY34" s="707"/>
      <c r="HCZ34" s="707"/>
      <c r="HDA34" s="707"/>
      <c r="HDB34" s="707"/>
      <c r="HDC34" s="707"/>
      <c r="HDD34" s="707"/>
      <c r="HDE34" s="707"/>
      <c r="HDF34" s="707"/>
      <c r="HDG34" s="707"/>
      <c r="HDH34" s="707"/>
      <c r="HDI34" s="707"/>
      <c r="HDJ34" s="707"/>
      <c r="HDK34" s="707"/>
      <c r="HDL34" s="707"/>
      <c r="HDM34" s="707"/>
      <c r="HDN34" s="707"/>
      <c r="HDO34" s="707"/>
      <c r="HDP34" s="707"/>
      <c r="HDQ34" s="707"/>
      <c r="HDR34" s="707"/>
      <c r="HDS34" s="707"/>
      <c r="HDT34" s="707"/>
      <c r="HDU34" s="707"/>
      <c r="HDV34" s="707"/>
      <c r="HDW34" s="707"/>
      <c r="HDX34" s="707"/>
      <c r="HDY34" s="707"/>
      <c r="HDZ34" s="707"/>
      <c r="HEA34" s="707"/>
      <c r="HEB34" s="707"/>
      <c r="HEC34" s="707"/>
      <c r="HED34" s="707"/>
      <c r="HEE34" s="707"/>
      <c r="HEF34" s="707"/>
      <c r="HEG34" s="707"/>
      <c r="HEH34" s="707"/>
      <c r="HEI34" s="707"/>
      <c r="HEJ34" s="707"/>
      <c r="HEK34" s="707"/>
      <c r="HEL34" s="707"/>
      <c r="HEM34" s="707"/>
      <c r="HEN34" s="707"/>
      <c r="HEO34" s="707"/>
      <c r="HEP34" s="707"/>
      <c r="HEQ34" s="707"/>
      <c r="HER34" s="707"/>
      <c r="HES34" s="707"/>
      <c r="HET34" s="707"/>
      <c r="HEU34" s="707"/>
      <c r="HEV34" s="707"/>
      <c r="HEW34" s="707"/>
      <c r="HEX34" s="707"/>
      <c r="HEY34" s="707"/>
      <c r="HEZ34" s="707"/>
      <c r="HFA34" s="707"/>
      <c r="HFB34" s="707"/>
      <c r="HFC34" s="707"/>
      <c r="HFD34" s="707"/>
      <c r="HFE34" s="707"/>
      <c r="HFF34" s="707"/>
      <c r="HFG34" s="707"/>
      <c r="HFH34" s="707"/>
      <c r="HFI34" s="707"/>
      <c r="HFJ34" s="707"/>
      <c r="HFK34" s="707"/>
      <c r="HFL34" s="707"/>
      <c r="HFM34" s="707"/>
      <c r="HFN34" s="707"/>
      <c r="HFO34" s="707"/>
      <c r="HFP34" s="707"/>
      <c r="HFQ34" s="707"/>
      <c r="HFR34" s="707"/>
      <c r="HFS34" s="707"/>
      <c r="HFT34" s="707"/>
      <c r="HFU34" s="707"/>
      <c r="HFV34" s="707"/>
      <c r="HFW34" s="707"/>
      <c r="HFX34" s="707"/>
      <c r="HFY34" s="707"/>
      <c r="HFZ34" s="707"/>
      <c r="HGA34" s="707"/>
      <c r="HGB34" s="707"/>
      <c r="HGC34" s="707"/>
      <c r="HGD34" s="707"/>
      <c r="HGE34" s="707"/>
      <c r="HGF34" s="707"/>
      <c r="HGG34" s="707"/>
      <c r="HGH34" s="707"/>
      <c r="HGI34" s="707"/>
      <c r="HGJ34" s="707"/>
      <c r="HGK34" s="707"/>
      <c r="HGL34" s="707"/>
      <c r="HGM34" s="707"/>
      <c r="HGN34" s="707"/>
      <c r="HGO34" s="707"/>
      <c r="HGP34" s="707"/>
      <c r="HGQ34" s="707"/>
      <c r="HGR34" s="707"/>
      <c r="HGS34" s="707"/>
      <c r="HGT34" s="707"/>
      <c r="HGU34" s="707"/>
      <c r="HGV34" s="707"/>
      <c r="HGW34" s="707"/>
      <c r="HGX34" s="707"/>
      <c r="HGY34" s="707"/>
      <c r="HGZ34" s="707"/>
      <c r="HHA34" s="707"/>
      <c r="HHB34" s="707"/>
      <c r="HHC34" s="707"/>
      <c r="HHD34" s="707"/>
      <c r="HHE34" s="707"/>
      <c r="HHF34" s="707"/>
      <c r="HHG34" s="707"/>
      <c r="HHH34" s="707"/>
      <c r="HHI34" s="707"/>
      <c r="HHJ34" s="707"/>
      <c r="HHK34" s="707"/>
      <c r="HHL34" s="707"/>
      <c r="HHM34" s="707"/>
      <c r="HHN34" s="707"/>
      <c r="HHO34" s="707"/>
      <c r="HHP34" s="707"/>
      <c r="HHQ34" s="707"/>
      <c r="HHR34" s="707"/>
      <c r="HHS34" s="707"/>
      <c r="HHT34" s="707"/>
      <c r="HHU34" s="707"/>
      <c r="HHV34" s="707"/>
      <c r="HHW34" s="707"/>
      <c r="HHX34" s="707"/>
      <c r="HHY34" s="707"/>
      <c r="HHZ34" s="707"/>
      <c r="HIA34" s="707"/>
      <c r="HIB34" s="707"/>
      <c r="HIC34" s="707"/>
      <c r="HID34" s="707"/>
      <c r="HIE34" s="707"/>
      <c r="HIF34" s="707"/>
      <c r="HIG34" s="707"/>
      <c r="HIH34" s="707"/>
      <c r="HII34" s="707"/>
      <c r="HIJ34" s="707"/>
      <c r="HIK34" s="707"/>
      <c r="HIL34" s="707"/>
      <c r="HIM34" s="707"/>
      <c r="HIN34" s="707"/>
      <c r="HIO34" s="707"/>
      <c r="HIP34" s="707"/>
      <c r="HIQ34" s="707"/>
      <c r="HIR34" s="707"/>
      <c r="HIS34" s="707"/>
      <c r="HIT34" s="707"/>
      <c r="HIU34" s="707"/>
      <c r="HIV34" s="707"/>
      <c r="HIW34" s="707"/>
      <c r="HIX34" s="707"/>
      <c r="HIY34" s="707"/>
      <c r="HIZ34" s="707"/>
      <c r="HJA34" s="707"/>
      <c r="HJB34" s="707"/>
      <c r="HJC34" s="707"/>
      <c r="HJD34" s="707"/>
      <c r="HJE34" s="707"/>
      <c r="HJF34" s="707"/>
      <c r="HJG34" s="707"/>
      <c r="HJH34" s="707"/>
      <c r="HJI34" s="707"/>
      <c r="HJJ34" s="707"/>
      <c r="HJK34" s="707"/>
      <c r="HJL34" s="707"/>
      <c r="HJM34" s="707"/>
      <c r="HJN34" s="707"/>
      <c r="HJO34" s="707"/>
      <c r="HJP34" s="707"/>
      <c r="HJQ34" s="707"/>
      <c r="HJR34" s="707"/>
      <c r="HJS34" s="707"/>
      <c r="HJT34" s="707"/>
      <c r="HJU34" s="707"/>
      <c r="HJV34" s="707"/>
      <c r="HJW34" s="707"/>
      <c r="HJX34" s="707"/>
      <c r="HJY34" s="707"/>
      <c r="HJZ34" s="707"/>
      <c r="HKA34" s="707"/>
      <c r="HKB34" s="707"/>
      <c r="HKC34" s="707"/>
      <c r="HKD34" s="707"/>
      <c r="HKE34" s="707"/>
      <c r="HKF34" s="707"/>
      <c r="HKG34" s="707"/>
      <c r="HKH34" s="707"/>
      <c r="HKI34" s="707"/>
      <c r="HKJ34" s="707"/>
      <c r="HKK34" s="707"/>
      <c r="HKL34" s="707"/>
      <c r="HKM34" s="707"/>
      <c r="HKN34" s="707"/>
      <c r="HKO34" s="707"/>
      <c r="HKP34" s="707"/>
      <c r="HKQ34" s="707"/>
      <c r="HKR34" s="707"/>
      <c r="HKS34" s="707"/>
      <c r="HKT34" s="707"/>
      <c r="HKU34" s="707"/>
      <c r="HKV34" s="707"/>
      <c r="HKW34" s="707"/>
      <c r="HKX34" s="707"/>
      <c r="HKY34" s="707"/>
      <c r="HKZ34" s="707"/>
      <c r="HLA34" s="707"/>
      <c r="HLB34" s="707"/>
      <c r="HLC34" s="707"/>
      <c r="HLD34" s="707"/>
      <c r="HLE34" s="707"/>
      <c r="HLF34" s="707"/>
      <c r="HLG34" s="707"/>
      <c r="HLH34" s="707"/>
      <c r="HLI34" s="707"/>
      <c r="HLJ34" s="707"/>
      <c r="HLK34" s="707"/>
      <c r="HLL34" s="707"/>
      <c r="HLM34" s="707"/>
      <c r="HLN34" s="707"/>
      <c r="HLO34" s="707"/>
      <c r="HLP34" s="707"/>
      <c r="HLQ34" s="707"/>
      <c r="HLR34" s="707"/>
      <c r="HLS34" s="707"/>
      <c r="HLT34" s="707"/>
      <c r="HLU34" s="707"/>
      <c r="HLV34" s="707"/>
      <c r="HLW34" s="707"/>
      <c r="HLX34" s="707"/>
      <c r="HLY34" s="707"/>
      <c r="HLZ34" s="707"/>
      <c r="HMA34" s="707"/>
      <c r="HMB34" s="707"/>
      <c r="HMC34" s="707"/>
      <c r="HMD34" s="707"/>
      <c r="HME34" s="707"/>
      <c r="HMF34" s="707"/>
      <c r="HMG34" s="707"/>
      <c r="HMH34" s="707"/>
      <c r="HMI34" s="707"/>
      <c r="HMJ34" s="707"/>
      <c r="HMK34" s="707"/>
      <c r="HML34" s="707"/>
      <c r="HMM34" s="707"/>
      <c r="HMN34" s="707"/>
      <c r="HMO34" s="707"/>
      <c r="HMP34" s="707"/>
      <c r="HMQ34" s="707"/>
      <c r="HMR34" s="707"/>
      <c r="HMS34" s="707"/>
      <c r="HMT34" s="707"/>
      <c r="HMU34" s="707"/>
      <c r="HMV34" s="707"/>
      <c r="HMW34" s="707"/>
      <c r="HMX34" s="707"/>
      <c r="HMY34" s="707"/>
      <c r="HMZ34" s="707"/>
      <c r="HNA34" s="707"/>
      <c r="HNB34" s="707"/>
      <c r="HNC34" s="707"/>
      <c r="HND34" s="707"/>
      <c r="HNE34" s="707"/>
      <c r="HNF34" s="707"/>
      <c r="HNG34" s="707"/>
      <c r="HNH34" s="707"/>
      <c r="HNI34" s="707"/>
      <c r="HNJ34" s="707"/>
      <c r="HNK34" s="707"/>
      <c r="HNL34" s="707"/>
      <c r="HNM34" s="707"/>
      <c r="HNN34" s="707"/>
      <c r="HNO34" s="707"/>
      <c r="HNP34" s="707"/>
      <c r="HNQ34" s="707"/>
      <c r="HNR34" s="707"/>
      <c r="HNS34" s="707"/>
      <c r="HNT34" s="707"/>
      <c r="HNU34" s="707"/>
      <c r="HNV34" s="707"/>
      <c r="HNW34" s="707"/>
      <c r="HNX34" s="707"/>
      <c r="HNY34" s="707"/>
      <c r="HNZ34" s="707"/>
      <c r="HOA34" s="707"/>
      <c r="HOB34" s="707"/>
      <c r="HOC34" s="707"/>
      <c r="HOD34" s="707"/>
      <c r="HOE34" s="707"/>
      <c r="HOF34" s="707"/>
      <c r="HOG34" s="707"/>
      <c r="HOH34" s="707"/>
      <c r="HOI34" s="707"/>
      <c r="HOJ34" s="707"/>
      <c r="HOK34" s="707"/>
      <c r="HOL34" s="707"/>
      <c r="HOM34" s="707"/>
      <c r="HON34" s="707"/>
      <c r="HOO34" s="707"/>
      <c r="HOP34" s="707"/>
      <c r="HOQ34" s="707"/>
      <c r="HOR34" s="707"/>
      <c r="HOS34" s="707"/>
      <c r="HOT34" s="707"/>
      <c r="HOU34" s="707"/>
      <c r="HOV34" s="707"/>
      <c r="HOW34" s="707"/>
      <c r="HOX34" s="707"/>
      <c r="HOY34" s="707"/>
      <c r="HOZ34" s="707"/>
      <c r="HPA34" s="707"/>
      <c r="HPB34" s="707"/>
      <c r="HPC34" s="707"/>
      <c r="HPD34" s="707"/>
      <c r="HPE34" s="707"/>
      <c r="HPF34" s="707"/>
      <c r="HPG34" s="707"/>
      <c r="HPH34" s="707"/>
      <c r="HPI34" s="707"/>
      <c r="HPJ34" s="707"/>
      <c r="HPK34" s="707"/>
      <c r="HPL34" s="707"/>
      <c r="HPM34" s="707"/>
      <c r="HPN34" s="707"/>
      <c r="HPO34" s="707"/>
      <c r="HPP34" s="707"/>
      <c r="HPQ34" s="707"/>
      <c r="HPR34" s="707"/>
      <c r="HPS34" s="707"/>
      <c r="HPT34" s="707"/>
      <c r="HPU34" s="707"/>
      <c r="HPV34" s="707"/>
      <c r="HPW34" s="707"/>
      <c r="HPX34" s="707"/>
      <c r="HPY34" s="707"/>
      <c r="HPZ34" s="707"/>
      <c r="HQA34" s="707"/>
      <c r="HQB34" s="707"/>
      <c r="HQC34" s="707"/>
      <c r="HQD34" s="707"/>
      <c r="HQE34" s="707"/>
      <c r="HQF34" s="707"/>
      <c r="HQG34" s="707"/>
      <c r="HQH34" s="707"/>
      <c r="HQI34" s="707"/>
      <c r="HQJ34" s="707"/>
      <c r="HQK34" s="707"/>
      <c r="HQL34" s="707"/>
      <c r="HQM34" s="707"/>
      <c r="HQN34" s="707"/>
      <c r="HQO34" s="707"/>
      <c r="HQP34" s="707"/>
      <c r="HQQ34" s="707"/>
      <c r="HQR34" s="707"/>
      <c r="HQS34" s="707"/>
      <c r="HQT34" s="707"/>
      <c r="HQU34" s="707"/>
      <c r="HQV34" s="707"/>
      <c r="HQW34" s="707"/>
      <c r="HQX34" s="707"/>
      <c r="HQY34" s="707"/>
      <c r="HQZ34" s="707"/>
      <c r="HRA34" s="707"/>
      <c r="HRB34" s="707"/>
      <c r="HRC34" s="707"/>
      <c r="HRD34" s="707"/>
      <c r="HRE34" s="707"/>
      <c r="HRF34" s="707"/>
      <c r="HRG34" s="707"/>
      <c r="HRH34" s="707"/>
      <c r="HRI34" s="707"/>
      <c r="HRJ34" s="707"/>
      <c r="HRK34" s="707"/>
      <c r="HRL34" s="707"/>
      <c r="HRM34" s="707"/>
      <c r="HRN34" s="707"/>
      <c r="HRO34" s="707"/>
      <c r="HRP34" s="707"/>
      <c r="HRQ34" s="707"/>
      <c r="HRR34" s="707"/>
      <c r="HRS34" s="707"/>
      <c r="HRT34" s="707"/>
      <c r="HRU34" s="707"/>
      <c r="HRV34" s="707"/>
      <c r="HRW34" s="707"/>
      <c r="HRX34" s="707"/>
      <c r="HRY34" s="707"/>
      <c r="HRZ34" s="707"/>
      <c r="HSA34" s="707"/>
      <c r="HSB34" s="707"/>
      <c r="HSC34" s="707"/>
      <c r="HSD34" s="707"/>
      <c r="HSE34" s="707"/>
      <c r="HSF34" s="707"/>
      <c r="HSG34" s="707"/>
      <c r="HSH34" s="707"/>
      <c r="HSI34" s="707"/>
      <c r="HSJ34" s="707"/>
      <c r="HSK34" s="707"/>
      <c r="HSL34" s="707"/>
      <c r="HSM34" s="707"/>
      <c r="HSN34" s="707"/>
      <c r="HSO34" s="707"/>
      <c r="HSP34" s="707"/>
      <c r="HSQ34" s="707"/>
      <c r="HSR34" s="707"/>
      <c r="HSS34" s="707"/>
      <c r="HST34" s="707"/>
      <c r="HSU34" s="707"/>
      <c r="HSV34" s="707"/>
      <c r="HSW34" s="707"/>
      <c r="HSX34" s="707"/>
      <c r="HSY34" s="707"/>
      <c r="HSZ34" s="707"/>
      <c r="HTA34" s="707"/>
      <c r="HTB34" s="707"/>
      <c r="HTC34" s="707"/>
      <c r="HTD34" s="707"/>
      <c r="HTE34" s="707"/>
      <c r="HTF34" s="707"/>
      <c r="HTG34" s="707"/>
      <c r="HTH34" s="707"/>
      <c r="HTI34" s="707"/>
      <c r="HTJ34" s="707"/>
      <c r="HTK34" s="707"/>
      <c r="HTL34" s="707"/>
      <c r="HTM34" s="707"/>
      <c r="HTN34" s="707"/>
      <c r="HTO34" s="707"/>
      <c r="HTP34" s="707"/>
      <c r="HTQ34" s="707"/>
      <c r="HTR34" s="707"/>
      <c r="HTS34" s="707"/>
      <c r="HTT34" s="707"/>
      <c r="HTU34" s="707"/>
      <c r="HTV34" s="707"/>
      <c r="HTW34" s="707"/>
      <c r="HTX34" s="707"/>
      <c r="HTY34" s="707"/>
      <c r="HTZ34" s="707"/>
      <c r="HUA34" s="707"/>
      <c r="HUB34" s="707"/>
      <c r="HUC34" s="707"/>
      <c r="HUD34" s="707"/>
      <c r="HUE34" s="707"/>
      <c r="HUF34" s="707"/>
      <c r="HUG34" s="707"/>
      <c r="HUH34" s="707"/>
      <c r="HUI34" s="707"/>
      <c r="HUJ34" s="707"/>
      <c r="HUK34" s="707"/>
      <c r="HUL34" s="707"/>
      <c r="HUM34" s="707"/>
      <c r="HUN34" s="707"/>
      <c r="HUO34" s="707"/>
      <c r="HUP34" s="707"/>
      <c r="HUQ34" s="707"/>
      <c r="HUR34" s="707"/>
      <c r="HUS34" s="707"/>
      <c r="HUT34" s="707"/>
      <c r="HUU34" s="707"/>
      <c r="HUV34" s="707"/>
      <c r="HUW34" s="707"/>
      <c r="HUX34" s="707"/>
      <c r="HUY34" s="707"/>
      <c r="HUZ34" s="707"/>
      <c r="HVA34" s="707"/>
      <c r="HVB34" s="707"/>
      <c r="HVC34" s="707"/>
      <c r="HVD34" s="707"/>
      <c r="HVE34" s="707"/>
      <c r="HVF34" s="707"/>
      <c r="HVG34" s="707"/>
      <c r="HVH34" s="707"/>
      <c r="HVI34" s="707"/>
      <c r="HVJ34" s="707"/>
      <c r="HVK34" s="707"/>
      <c r="HVL34" s="707"/>
      <c r="HVM34" s="707"/>
      <c r="HVN34" s="707"/>
      <c r="HVO34" s="707"/>
      <c r="HVP34" s="707"/>
      <c r="HVQ34" s="707"/>
      <c r="HVR34" s="707"/>
      <c r="HVS34" s="707"/>
      <c r="HVT34" s="707"/>
      <c r="HVU34" s="707"/>
      <c r="HVV34" s="707"/>
      <c r="HVW34" s="707"/>
      <c r="HVX34" s="707"/>
      <c r="HVY34" s="707"/>
      <c r="HVZ34" s="707"/>
      <c r="HWA34" s="707"/>
      <c r="HWB34" s="707"/>
      <c r="HWC34" s="707"/>
      <c r="HWD34" s="707"/>
      <c r="HWE34" s="707"/>
      <c r="HWF34" s="707"/>
      <c r="HWG34" s="707"/>
      <c r="HWH34" s="707"/>
      <c r="HWI34" s="707"/>
      <c r="HWJ34" s="707"/>
      <c r="HWK34" s="707"/>
      <c r="HWL34" s="707"/>
      <c r="HWM34" s="707"/>
      <c r="HWN34" s="707"/>
      <c r="HWO34" s="707"/>
      <c r="HWP34" s="707"/>
      <c r="HWQ34" s="707"/>
      <c r="HWR34" s="707"/>
      <c r="HWS34" s="707"/>
      <c r="HWT34" s="707"/>
      <c r="HWU34" s="707"/>
      <c r="HWV34" s="707"/>
      <c r="HWW34" s="707"/>
      <c r="HWX34" s="707"/>
      <c r="HWY34" s="707"/>
      <c r="HWZ34" s="707"/>
      <c r="HXA34" s="707"/>
      <c r="HXB34" s="707"/>
      <c r="HXC34" s="707"/>
      <c r="HXD34" s="707"/>
      <c r="HXE34" s="707"/>
      <c r="HXF34" s="707"/>
      <c r="HXG34" s="707"/>
      <c r="HXH34" s="707"/>
      <c r="HXI34" s="707"/>
      <c r="HXJ34" s="707"/>
      <c r="HXK34" s="707"/>
      <c r="HXL34" s="707"/>
      <c r="HXM34" s="707"/>
      <c r="HXN34" s="707"/>
      <c r="HXO34" s="707"/>
      <c r="HXP34" s="707"/>
      <c r="HXQ34" s="707"/>
      <c r="HXR34" s="707"/>
      <c r="HXS34" s="707"/>
      <c r="HXT34" s="707"/>
      <c r="HXU34" s="707"/>
      <c r="HXV34" s="707"/>
      <c r="HXW34" s="707"/>
      <c r="HXX34" s="707"/>
      <c r="HXY34" s="707"/>
      <c r="HXZ34" s="707"/>
      <c r="HYA34" s="707"/>
      <c r="HYB34" s="707"/>
      <c r="HYC34" s="707"/>
      <c r="HYD34" s="707"/>
      <c r="HYE34" s="707"/>
      <c r="HYF34" s="707"/>
      <c r="HYG34" s="707"/>
      <c r="HYH34" s="707"/>
      <c r="HYI34" s="707"/>
      <c r="HYJ34" s="707"/>
      <c r="HYK34" s="707"/>
      <c r="HYL34" s="707"/>
      <c r="HYM34" s="707"/>
      <c r="HYN34" s="707"/>
      <c r="HYO34" s="707"/>
      <c r="HYP34" s="707"/>
      <c r="HYQ34" s="707"/>
      <c r="HYR34" s="707"/>
      <c r="HYS34" s="707"/>
      <c r="HYT34" s="707"/>
      <c r="HYU34" s="707"/>
      <c r="HYV34" s="707"/>
      <c r="HYW34" s="707"/>
      <c r="HYX34" s="707"/>
      <c r="HYY34" s="707"/>
      <c r="HYZ34" s="707"/>
      <c r="HZA34" s="707"/>
      <c r="HZB34" s="707"/>
      <c r="HZC34" s="707"/>
      <c r="HZD34" s="707"/>
      <c r="HZE34" s="707"/>
      <c r="HZF34" s="707"/>
      <c r="HZG34" s="707"/>
      <c r="HZH34" s="707"/>
      <c r="HZI34" s="707"/>
      <c r="HZJ34" s="707"/>
      <c r="HZK34" s="707"/>
      <c r="HZL34" s="707"/>
      <c r="HZM34" s="707"/>
      <c r="HZN34" s="707"/>
      <c r="HZO34" s="707"/>
      <c r="HZP34" s="707"/>
      <c r="HZQ34" s="707"/>
      <c r="HZR34" s="707"/>
      <c r="HZS34" s="707"/>
      <c r="HZT34" s="707"/>
      <c r="HZU34" s="707"/>
      <c r="HZV34" s="707"/>
      <c r="HZW34" s="707"/>
      <c r="HZX34" s="707"/>
      <c r="HZY34" s="707"/>
      <c r="HZZ34" s="707"/>
      <c r="IAA34" s="707"/>
      <c r="IAB34" s="707"/>
      <c r="IAC34" s="707"/>
      <c r="IAD34" s="707"/>
      <c r="IAE34" s="707"/>
      <c r="IAF34" s="707"/>
      <c r="IAG34" s="707"/>
      <c r="IAH34" s="707"/>
      <c r="IAI34" s="707"/>
      <c r="IAJ34" s="707"/>
      <c r="IAK34" s="707"/>
      <c r="IAL34" s="707"/>
      <c r="IAM34" s="707"/>
      <c r="IAN34" s="707"/>
      <c r="IAO34" s="707"/>
      <c r="IAP34" s="707"/>
      <c r="IAQ34" s="707"/>
      <c r="IAR34" s="707"/>
      <c r="IAS34" s="707"/>
      <c r="IAT34" s="707"/>
      <c r="IAU34" s="707"/>
      <c r="IAV34" s="707"/>
      <c r="IAW34" s="707"/>
      <c r="IAX34" s="707"/>
      <c r="IAY34" s="707"/>
      <c r="IAZ34" s="707"/>
      <c r="IBA34" s="707"/>
      <c r="IBB34" s="707"/>
      <c r="IBC34" s="707"/>
      <c r="IBD34" s="707"/>
      <c r="IBE34" s="707"/>
      <c r="IBF34" s="707"/>
      <c r="IBG34" s="707"/>
      <c r="IBH34" s="707"/>
      <c r="IBI34" s="707"/>
      <c r="IBJ34" s="707"/>
      <c r="IBK34" s="707"/>
      <c r="IBL34" s="707"/>
      <c r="IBM34" s="707"/>
      <c r="IBN34" s="707"/>
      <c r="IBO34" s="707"/>
      <c r="IBP34" s="707"/>
      <c r="IBQ34" s="707"/>
      <c r="IBR34" s="707"/>
      <c r="IBS34" s="707"/>
      <c r="IBT34" s="707"/>
      <c r="IBU34" s="707"/>
      <c r="IBV34" s="707"/>
      <c r="IBW34" s="707"/>
      <c r="IBX34" s="707"/>
      <c r="IBY34" s="707"/>
      <c r="IBZ34" s="707"/>
      <c r="ICA34" s="707"/>
      <c r="ICB34" s="707"/>
      <c r="ICC34" s="707"/>
      <c r="ICD34" s="707"/>
      <c r="ICE34" s="707"/>
      <c r="ICF34" s="707"/>
      <c r="ICG34" s="707"/>
      <c r="ICH34" s="707"/>
      <c r="ICI34" s="707"/>
      <c r="ICJ34" s="707"/>
      <c r="ICK34" s="707"/>
      <c r="ICL34" s="707"/>
      <c r="ICM34" s="707"/>
      <c r="ICN34" s="707"/>
      <c r="ICO34" s="707"/>
      <c r="ICP34" s="707"/>
      <c r="ICQ34" s="707"/>
      <c r="ICR34" s="707"/>
      <c r="ICS34" s="707"/>
      <c r="ICT34" s="707"/>
      <c r="ICU34" s="707"/>
      <c r="ICV34" s="707"/>
      <c r="ICW34" s="707"/>
      <c r="ICX34" s="707"/>
      <c r="ICY34" s="707"/>
      <c r="ICZ34" s="707"/>
      <c r="IDA34" s="707"/>
      <c r="IDB34" s="707"/>
      <c r="IDC34" s="707"/>
      <c r="IDD34" s="707"/>
      <c r="IDE34" s="707"/>
      <c r="IDF34" s="707"/>
      <c r="IDG34" s="707"/>
      <c r="IDH34" s="707"/>
      <c r="IDI34" s="707"/>
      <c r="IDJ34" s="707"/>
      <c r="IDK34" s="707"/>
      <c r="IDL34" s="707"/>
      <c r="IDM34" s="707"/>
      <c r="IDN34" s="707"/>
      <c r="IDO34" s="707"/>
      <c r="IDP34" s="707"/>
      <c r="IDQ34" s="707"/>
      <c r="IDR34" s="707"/>
      <c r="IDS34" s="707"/>
      <c r="IDT34" s="707"/>
      <c r="IDU34" s="707"/>
      <c r="IDV34" s="707"/>
      <c r="IDW34" s="707"/>
      <c r="IDX34" s="707"/>
      <c r="IDY34" s="707"/>
      <c r="IDZ34" s="707"/>
      <c r="IEA34" s="707"/>
      <c r="IEB34" s="707"/>
      <c r="IEC34" s="707"/>
      <c r="IED34" s="707"/>
      <c r="IEE34" s="707"/>
      <c r="IEF34" s="707"/>
      <c r="IEG34" s="707"/>
      <c r="IEH34" s="707"/>
      <c r="IEI34" s="707"/>
      <c r="IEJ34" s="707"/>
      <c r="IEK34" s="707"/>
      <c r="IEL34" s="707"/>
      <c r="IEM34" s="707"/>
      <c r="IEN34" s="707"/>
      <c r="IEO34" s="707"/>
      <c r="IEP34" s="707"/>
      <c r="IEQ34" s="707"/>
      <c r="IER34" s="707"/>
      <c r="IES34" s="707"/>
      <c r="IET34" s="707"/>
      <c r="IEU34" s="707"/>
      <c r="IEV34" s="707"/>
      <c r="IEW34" s="707"/>
      <c r="IEX34" s="707"/>
      <c r="IEY34" s="707"/>
      <c r="IEZ34" s="707"/>
      <c r="IFA34" s="707"/>
      <c r="IFB34" s="707"/>
      <c r="IFC34" s="707"/>
      <c r="IFD34" s="707"/>
      <c r="IFE34" s="707"/>
      <c r="IFF34" s="707"/>
      <c r="IFG34" s="707"/>
      <c r="IFH34" s="707"/>
      <c r="IFI34" s="707"/>
      <c r="IFJ34" s="707"/>
      <c r="IFK34" s="707"/>
      <c r="IFL34" s="707"/>
      <c r="IFM34" s="707"/>
      <c r="IFN34" s="707"/>
      <c r="IFO34" s="707"/>
      <c r="IFP34" s="707"/>
      <c r="IFQ34" s="707"/>
      <c r="IFR34" s="707"/>
      <c r="IFS34" s="707"/>
      <c r="IFT34" s="707"/>
      <c r="IFU34" s="707"/>
      <c r="IFV34" s="707"/>
      <c r="IFW34" s="707"/>
      <c r="IFX34" s="707"/>
      <c r="IFY34" s="707"/>
      <c r="IFZ34" s="707"/>
      <c r="IGA34" s="707"/>
      <c r="IGB34" s="707"/>
      <c r="IGC34" s="707"/>
      <c r="IGD34" s="707"/>
      <c r="IGE34" s="707"/>
      <c r="IGF34" s="707"/>
      <c r="IGG34" s="707"/>
      <c r="IGH34" s="707"/>
      <c r="IGI34" s="707"/>
      <c r="IGJ34" s="707"/>
      <c r="IGK34" s="707"/>
      <c r="IGL34" s="707"/>
      <c r="IGM34" s="707"/>
      <c r="IGN34" s="707"/>
      <c r="IGO34" s="707"/>
      <c r="IGP34" s="707"/>
      <c r="IGQ34" s="707"/>
      <c r="IGR34" s="707"/>
      <c r="IGS34" s="707"/>
      <c r="IGT34" s="707"/>
      <c r="IGU34" s="707"/>
      <c r="IGV34" s="707"/>
      <c r="IGW34" s="707"/>
      <c r="IGX34" s="707"/>
      <c r="IGY34" s="707"/>
      <c r="IGZ34" s="707"/>
      <c r="IHA34" s="707"/>
      <c r="IHB34" s="707"/>
      <c r="IHC34" s="707"/>
      <c r="IHD34" s="707"/>
      <c r="IHE34" s="707"/>
      <c r="IHF34" s="707"/>
      <c r="IHG34" s="707"/>
      <c r="IHH34" s="707"/>
      <c r="IHI34" s="707"/>
      <c r="IHJ34" s="707"/>
      <c r="IHK34" s="707"/>
      <c r="IHL34" s="707"/>
      <c r="IHM34" s="707"/>
      <c r="IHN34" s="707"/>
      <c r="IHO34" s="707"/>
      <c r="IHP34" s="707"/>
      <c r="IHQ34" s="707"/>
      <c r="IHR34" s="707"/>
      <c r="IHS34" s="707"/>
      <c r="IHT34" s="707"/>
      <c r="IHU34" s="707"/>
      <c r="IHV34" s="707"/>
      <c r="IHW34" s="707"/>
      <c r="IHX34" s="707"/>
      <c r="IHY34" s="707"/>
      <c r="IHZ34" s="707"/>
      <c r="IIA34" s="707"/>
      <c r="IIB34" s="707"/>
      <c r="IIC34" s="707"/>
      <c r="IID34" s="707"/>
      <c r="IIE34" s="707"/>
      <c r="IIF34" s="707"/>
      <c r="IIG34" s="707"/>
      <c r="IIH34" s="707"/>
      <c r="III34" s="707"/>
      <c r="IIJ34" s="707"/>
      <c r="IIK34" s="707"/>
      <c r="IIL34" s="707"/>
      <c r="IIM34" s="707"/>
      <c r="IIN34" s="707"/>
      <c r="IIO34" s="707"/>
      <c r="IIP34" s="707"/>
      <c r="IIQ34" s="707"/>
      <c r="IIR34" s="707"/>
      <c r="IIS34" s="707"/>
      <c r="IIT34" s="707"/>
      <c r="IIU34" s="707"/>
      <c r="IIV34" s="707"/>
      <c r="IIW34" s="707"/>
      <c r="IIX34" s="707"/>
      <c r="IIY34" s="707"/>
      <c r="IIZ34" s="707"/>
      <c r="IJA34" s="707"/>
      <c r="IJB34" s="707"/>
      <c r="IJC34" s="707"/>
      <c r="IJD34" s="707"/>
      <c r="IJE34" s="707"/>
      <c r="IJF34" s="707"/>
      <c r="IJG34" s="707"/>
      <c r="IJH34" s="707"/>
      <c r="IJI34" s="707"/>
      <c r="IJJ34" s="707"/>
      <c r="IJK34" s="707"/>
      <c r="IJL34" s="707"/>
      <c r="IJM34" s="707"/>
      <c r="IJN34" s="707"/>
      <c r="IJO34" s="707"/>
      <c r="IJP34" s="707"/>
      <c r="IJQ34" s="707"/>
      <c r="IJR34" s="707"/>
      <c r="IJS34" s="707"/>
      <c r="IJT34" s="707"/>
      <c r="IJU34" s="707"/>
      <c r="IJV34" s="707"/>
      <c r="IJW34" s="707"/>
      <c r="IJX34" s="707"/>
      <c r="IJY34" s="707"/>
      <c r="IJZ34" s="707"/>
      <c r="IKA34" s="707"/>
      <c r="IKB34" s="707"/>
      <c r="IKC34" s="707"/>
      <c r="IKD34" s="707"/>
      <c r="IKE34" s="707"/>
      <c r="IKF34" s="707"/>
      <c r="IKG34" s="707"/>
      <c r="IKH34" s="707"/>
      <c r="IKI34" s="707"/>
      <c r="IKJ34" s="707"/>
      <c r="IKK34" s="707"/>
      <c r="IKL34" s="707"/>
      <c r="IKM34" s="707"/>
      <c r="IKN34" s="707"/>
      <c r="IKO34" s="707"/>
      <c r="IKP34" s="707"/>
      <c r="IKQ34" s="707"/>
      <c r="IKR34" s="707"/>
      <c r="IKS34" s="707"/>
      <c r="IKT34" s="707"/>
      <c r="IKU34" s="707"/>
      <c r="IKV34" s="707"/>
      <c r="IKW34" s="707"/>
      <c r="IKX34" s="707"/>
      <c r="IKY34" s="707"/>
      <c r="IKZ34" s="707"/>
      <c r="ILA34" s="707"/>
      <c r="ILB34" s="707"/>
      <c r="ILC34" s="707"/>
      <c r="ILD34" s="707"/>
      <c r="ILE34" s="707"/>
      <c r="ILF34" s="707"/>
      <c r="ILG34" s="707"/>
      <c r="ILH34" s="707"/>
      <c r="ILI34" s="707"/>
      <c r="ILJ34" s="707"/>
      <c r="ILK34" s="707"/>
      <c r="ILL34" s="707"/>
      <c r="ILM34" s="707"/>
      <c r="ILN34" s="707"/>
      <c r="ILO34" s="707"/>
      <c r="ILP34" s="707"/>
      <c r="ILQ34" s="707"/>
      <c r="ILR34" s="707"/>
      <c r="ILS34" s="707"/>
      <c r="ILT34" s="707"/>
      <c r="ILU34" s="707"/>
      <c r="ILV34" s="707"/>
      <c r="ILW34" s="707"/>
      <c r="ILX34" s="707"/>
      <c r="ILY34" s="707"/>
      <c r="ILZ34" s="707"/>
      <c r="IMA34" s="707"/>
      <c r="IMB34" s="707"/>
      <c r="IMC34" s="707"/>
      <c r="IMD34" s="707"/>
      <c r="IME34" s="707"/>
      <c r="IMF34" s="707"/>
      <c r="IMG34" s="707"/>
      <c r="IMH34" s="707"/>
      <c r="IMI34" s="707"/>
      <c r="IMJ34" s="707"/>
      <c r="IMK34" s="707"/>
      <c r="IML34" s="707"/>
      <c r="IMM34" s="707"/>
      <c r="IMN34" s="707"/>
      <c r="IMO34" s="707"/>
      <c r="IMP34" s="707"/>
      <c r="IMQ34" s="707"/>
      <c r="IMR34" s="707"/>
      <c r="IMS34" s="707"/>
      <c r="IMT34" s="707"/>
      <c r="IMU34" s="707"/>
      <c r="IMV34" s="707"/>
      <c r="IMW34" s="707"/>
      <c r="IMX34" s="707"/>
      <c r="IMY34" s="707"/>
      <c r="IMZ34" s="707"/>
      <c r="INA34" s="707"/>
      <c r="INB34" s="707"/>
      <c r="INC34" s="707"/>
      <c r="IND34" s="707"/>
      <c r="INE34" s="707"/>
      <c r="INF34" s="707"/>
      <c r="ING34" s="707"/>
      <c r="INH34" s="707"/>
      <c r="INI34" s="707"/>
      <c r="INJ34" s="707"/>
      <c r="INK34" s="707"/>
      <c r="INL34" s="707"/>
      <c r="INM34" s="707"/>
      <c r="INN34" s="707"/>
      <c r="INO34" s="707"/>
      <c r="INP34" s="707"/>
      <c r="INQ34" s="707"/>
      <c r="INR34" s="707"/>
      <c r="INS34" s="707"/>
      <c r="INT34" s="707"/>
      <c r="INU34" s="707"/>
      <c r="INV34" s="707"/>
      <c r="INW34" s="707"/>
      <c r="INX34" s="707"/>
      <c r="INY34" s="707"/>
      <c r="INZ34" s="707"/>
      <c r="IOA34" s="707"/>
      <c r="IOB34" s="707"/>
      <c r="IOC34" s="707"/>
      <c r="IOD34" s="707"/>
      <c r="IOE34" s="707"/>
      <c r="IOF34" s="707"/>
      <c r="IOG34" s="707"/>
      <c r="IOH34" s="707"/>
      <c r="IOI34" s="707"/>
      <c r="IOJ34" s="707"/>
      <c r="IOK34" s="707"/>
      <c r="IOL34" s="707"/>
      <c r="IOM34" s="707"/>
      <c r="ION34" s="707"/>
      <c r="IOO34" s="707"/>
      <c r="IOP34" s="707"/>
      <c r="IOQ34" s="707"/>
      <c r="IOR34" s="707"/>
      <c r="IOS34" s="707"/>
      <c r="IOT34" s="707"/>
      <c r="IOU34" s="707"/>
      <c r="IOV34" s="707"/>
      <c r="IOW34" s="707"/>
      <c r="IOX34" s="707"/>
      <c r="IOY34" s="707"/>
      <c r="IOZ34" s="707"/>
      <c r="IPA34" s="707"/>
      <c r="IPB34" s="707"/>
      <c r="IPC34" s="707"/>
      <c r="IPD34" s="707"/>
      <c r="IPE34" s="707"/>
      <c r="IPF34" s="707"/>
      <c r="IPG34" s="707"/>
      <c r="IPH34" s="707"/>
      <c r="IPI34" s="707"/>
      <c r="IPJ34" s="707"/>
      <c r="IPK34" s="707"/>
      <c r="IPL34" s="707"/>
      <c r="IPM34" s="707"/>
      <c r="IPN34" s="707"/>
      <c r="IPO34" s="707"/>
      <c r="IPP34" s="707"/>
      <c r="IPQ34" s="707"/>
      <c r="IPR34" s="707"/>
      <c r="IPS34" s="707"/>
      <c r="IPT34" s="707"/>
      <c r="IPU34" s="707"/>
      <c r="IPV34" s="707"/>
      <c r="IPW34" s="707"/>
      <c r="IPX34" s="707"/>
      <c r="IPY34" s="707"/>
      <c r="IPZ34" s="707"/>
      <c r="IQA34" s="707"/>
      <c r="IQB34" s="707"/>
      <c r="IQC34" s="707"/>
      <c r="IQD34" s="707"/>
      <c r="IQE34" s="707"/>
      <c r="IQF34" s="707"/>
      <c r="IQG34" s="707"/>
      <c r="IQH34" s="707"/>
      <c r="IQI34" s="707"/>
      <c r="IQJ34" s="707"/>
      <c r="IQK34" s="707"/>
      <c r="IQL34" s="707"/>
      <c r="IQM34" s="707"/>
      <c r="IQN34" s="707"/>
      <c r="IQO34" s="707"/>
      <c r="IQP34" s="707"/>
      <c r="IQQ34" s="707"/>
      <c r="IQR34" s="707"/>
      <c r="IQS34" s="707"/>
      <c r="IQT34" s="707"/>
      <c r="IQU34" s="707"/>
      <c r="IQV34" s="707"/>
      <c r="IQW34" s="707"/>
      <c r="IQX34" s="707"/>
      <c r="IQY34" s="707"/>
      <c r="IQZ34" s="707"/>
      <c r="IRA34" s="707"/>
      <c r="IRB34" s="707"/>
      <c r="IRC34" s="707"/>
      <c r="IRD34" s="707"/>
      <c r="IRE34" s="707"/>
      <c r="IRF34" s="707"/>
      <c r="IRG34" s="707"/>
      <c r="IRH34" s="707"/>
      <c r="IRI34" s="707"/>
      <c r="IRJ34" s="707"/>
      <c r="IRK34" s="707"/>
      <c r="IRL34" s="707"/>
      <c r="IRM34" s="707"/>
      <c r="IRN34" s="707"/>
      <c r="IRO34" s="707"/>
      <c r="IRP34" s="707"/>
      <c r="IRQ34" s="707"/>
      <c r="IRR34" s="707"/>
      <c r="IRS34" s="707"/>
      <c r="IRT34" s="707"/>
      <c r="IRU34" s="707"/>
      <c r="IRV34" s="707"/>
      <c r="IRW34" s="707"/>
      <c r="IRX34" s="707"/>
      <c r="IRY34" s="707"/>
      <c r="IRZ34" s="707"/>
      <c r="ISA34" s="707"/>
      <c r="ISB34" s="707"/>
      <c r="ISC34" s="707"/>
      <c r="ISD34" s="707"/>
      <c r="ISE34" s="707"/>
      <c r="ISF34" s="707"/>
      <c r="ISG34" s="707"/>
      <c r="ISH34" s="707"/>
      <c r="ISI34" s="707"/>
      <c r="ISJ34" s="707"/>
      <c r="ISK34" s="707"/>
      <c r="ISL34" s="707"/>
      <c r="ISM34" s="707"/>
      <c r="ISN34" s="707"/>
      <c r="ISO34" s="707"/>
      <c r="ISP34" s="707"/>
      <c r="ISQ34" s="707"/>
      <c r="ISR34" s="707"/>
      <c r="ISS34" s="707"/>
      <c r="IST34" s="707"/>
      <c r="ISU34" s="707"/>
      <c r="ISV34" s="707"/>
      <c r="ISW34" s="707"/>
      <c r="ISX34" s="707"/>
      <c r="ISY34" s="707"/>
      <c r="ISZ34" s="707"/>
      <c r="ITA34" s="707"/>
      <c r="ITB34" s="707"/>
      <c r="ITC34" s="707"/>
      <c r="ITD34" s="707"/>
      <c r="ITE34" s="707"/>
      <c r="ITF34" s="707"/>
      <c r="ITG34" s="707"/>
      <c r="ITH34" s="707"/>
      <c r="ITI34" s="707"/>
      <c r="ITJ34" s="707"/>
      <c r="ITK34" s="707"/>
      <c r="ITL34" s="707"/>
      <c r="ITM34" s="707"/>
      <c r="ITN34" s="707"/>
      <c r="ITO34" s="707"/>
      <c r="ITP34" s="707"/>
      <c r="ITQ34" s="707"/>
      <c r="ITR34" s="707"/>
      <c r="ITS34" s="707"/>
      <c r="ITT34" s="707"/>
      <c r="ITU34" s="707"/>
      <c r="ITV34" s="707"/>
      <c r="ITW34" s="707"/>
      <c r="ITX34" s="707"/>
      <c r="ITY34" s="707"/>
      <c r="ITZ34" s="707"/>
      <c r="IUA34" s="707"/>
      <c r="IUB34" s="707"/>
      <c r="IUC34" s="707"/>
      <c r="IUD34" s="707"/>
      <c r="IUE34" s="707"/>
      <c r="IUF34" s="707"/>
      <c r="IUG34" s="707"/>
      <c r="IUH34" s="707"/>
      <c r="IUI34" s="707"/>
      <c r="IUJ34" s="707"/>
      <c r="IUK34" s="707"/>
      <c r="IUL34" s="707"/>
      <c r="IUM34" s="707"/>
      <c r="IUN34" s="707"/>
      <c r="IUO34" s="707"/>
      <c r="IUP34" s="707"/>
      <c r="IUQ34" s="707"/>
      <c r="IUR34" s="707"/>
      <c r="IUS34" s="707"/>
      <c r="IUT34" s="707"/>
      <c r="IUU34" s="707"/>
      <c r="IUV34" s="707"/>
      <c r="IUW34" s="707"/>
      <c r="IUX34" s="707"/>
      <c r="IUY34" s="707"/>
      <c r="IUZ34" s="707"/>
      <c r="IVA34" s="707"/>
      <c r="IVB34" s="707"/>
      <c r="IVC34" s="707"/>
      <c r="IVD34" s="707"/>
      <c r="IVE34" s="707"/>
      <c r="IVF34" s="707"/>
      <c r="IVG34" s="707"/>
      <c r="IVH34" s="707"/>
      <c r="IVI34" s="707"/>
      <c r="IVJ34" s="707"/>
      <c r="IVK34" s="707"/>
      <c r="IVL34" s="707"/>
      <c r="IVM34" s="707"/>
      <c r="IVN34" s="707"/>
      <c r="IVO34" s="707"/>
      <c r="IVP34" s="707"/>
      <c r="IVQ34" s="707"/>
      <c r="IVR34" s="707"/>
      <c r="IVS34" s="707"/>
      <c r="IVT34" s="707"/>
      <c r="IVU34" s="707"/>
      <c r="IVV34" s="707"/>
      <c r="IVW34" s="707"/>
      <c r="IVX34" s="707"/>
      <c r="IVY34" s="707"/>
      <c r="IVZ34" s="707"/>
      <c r="IWA34" s="707"/>
      <c r="IWB34" s="707"/>
      <c r="IWC34" s="707"/>
      <c r="IWD34" s="707"/>
      <c r="IWE34" s="707"/>
      <c r="IWF34" s="707"/>
      <c r="IWG34" s="707"/>
      <c r="IWH34" s="707"/>
      <c r="IWI34" s="707"/>
      <c r="IWJ34" s="707"/>
      <c r="IWK34" s="707"/>
      <c r="IWL34" s="707"/>
      <c r="IWM34" s="707"/>
      <c r="IWN34" s="707"/>
      <c r="IWO34" s="707"/>
      <c r="IWP34" s="707"/>
      <c r="IWQ34" s="707"/>
      <c r="IWR34" s="707"/>
      <c r="IWS34" s="707"/>
      <c r="IWT34" s="707"/>
      <c r="IWU34" s="707"/>
      <c r="IWV34" s="707"/>
      <c r="IWW34" s="707"/>
      <c r="IWX34" s="707"/>
      <c r="IWY34" s="707"/>
      <c r="IWZ34" s="707"/>
      <c r="IXA34" s="707"/>
      <c r="IXB34" s="707"/>
      <c r="IXC34" s="707"/>
      <c r="IXD34" s="707"/>
      <c r="IXE34" s="707"/>
      <c r="IXF34" s="707"/>
      <c r="IXG34" s="707"/>
      <c r="IXH34" s="707"/>
      <c r="IXI34" s="707"/>
      <c r="IXJ34" s="707"/>
      <c r="IXK34" s="707"/>
      <c r="IXL34" s="707"/>
      <c r="IXM34" s="707"/>
      <c r="IXN34" s="707"/>
      <c r="IXO34" s="707"/>
      <c r="IXP34" s="707"/>
      <c r="IXQ34" s="707"/>
      <c r="IXR34" s="707"/>
      <c r="IXS34" s="707"/>
      <c r="IXT34" s="707"/>
      <c r="IXU34" s="707"/>
      <c r="IXV34" s="707"/>
      <c r="IXW34" s="707"/>
      <c r="IXX34" s="707"/>
      <c r="IXY34" s="707"/>
      <c r="IXZ34" s="707"/>
      <c r="IYA34" s="707"/>
      <c r="IYB34" s="707"/>
      <c r="IYC34" s="707"/>
      <c r="IYD34" s="707"/>
      <c r="IYE34" s="707"/>
      <c r="IYF34" s="707"/>
      <c r="IYG34" s="707"/>
      <c r="IYH34" s="707"/>
      <c r="IYI34" s="707"/>
      <c r="IYJ34" s="707"/>
      <c r="IYK34" s="707"/>
      <c r="IYL34" s="707"/>
      <c r="IYM34" s="707"/>
      <c r="IYN34" s="707"/>
      <c r="IYO34" s="707"/>
      <c r="IYP34" s="707"/>
      <c r="IYQ34" s="707"/>
      <c r="IYR34" s="707"/>
      <c r="IYS34" s="707"/>
      <c r="IYT34" s="707"/>
      <c r="IYU34" s="707"/>
      <c r="IYV34" s="707"/>
      <c r="IYW34" s="707"/>
      <c r="IYX34" s="707"/>
      <c r="IYY34" s="707"/>
      <c r="IYZ34" s="707"/>
      <c r="IZA34" s="707"/>
      <c r="IZB34" s="707"/>
      <c r="IZC34" s="707"/>
      <c r="IZD34" s="707"/>
      <c r="IZE34" s="707"/>
      <c r="IZF34" s="707"/>
      <c r="IZG34" s="707"/>
      <c r="IZH34" s="707"/>
      <c r="IZI34" s="707"/>
      <c r="IZJ34" s="707"/>
      <c r="IZK34" s="707"/>
      <c r="IZL34" s="707"/>
      <c r="IZM34" s="707"/>
      <c r="IZN34" s="707"/>
      <c r="IZO34" s="707"/>
      <c r="IZP34" s="707"/>
      <c r="IZQ34" s="707"/>
      <c r="IZR34" s="707"/>
      <c r="IZS34" s="707"/>
      <c r="IZT34" s="707"/>
      <c r="IZU34" s="707"/>
      <c r="IZV34" s="707"/>
      <c r="IZW34" s="707"/>
      <c r="IZX34" s="707"/>
      <c r="IZY34" s="707"/>
      <c r="IZZ34" s="707"/>
      <c r="JAA34" s="707"/>
      <c r="JAB34" s="707"/>
      <c r="JAC34" s="707"/>
      <c r="JAD34" s="707"/>
      <c r="JAE34" s="707"/>
      <c r="JAF34" s="707"/>
      <c r="JAG34" s="707"/>
      <c r="JAH34" s="707"/>
      <c r="JAI34" s="707"/>
      <c r="JAJ34" s="707"/>
      <c r="JAK34" s="707"/>
      <c r="JAL34" s="707"/>
      <c r="JAM34" s="707"/>
      <c r="JAN34" s="707"/>
      <c r="JAO34" s="707"/>
      <c r="JAP34" s="707"/>
      <c r="JAQ34" s="707"/>
      <c r="JAR34" s="707"/>
      <c r="JAS34" s="707"/>
      <c r="JAT34" s="707"/>
      <c r="JAU34" s="707"/>
      <c r="JAV34" s="707"/>
      <c r="JAW34" s="707"/>
      <c r="JAX34" s="707"/>
      <c r="JAY34" s="707"/>
      <c r="JAZ34" s="707"/>
      <c r="JBA34" s="707"/>
      <c r="JBB34" s="707"/>
      <c r="JBC34" s="707"/>
      <c r="JBD34" s="707"/>
      <c r="JBE34" s="707"/>
      <c r="JBF34" s="707"/>
      <c r="JBG34" s="707"/>
      <c r="JBH34" s="707"/>
      <c r="JBI34" s="707"/>
      <c r="JBJ34" s="707"/>
      <c r="JBK34" s="707"/>
      <c r="JBL34" s="707"/>
      <c r="JBM34" s="707"/>
      <c r="JBN34" s="707"/>
      <c r="JBO34" s="707"/>
      <c r="JBP34" s="707"/>
      <c r="JBQ34" s="707"/>
      <c r="JBR34" s="707"/>
      <c r="JBS34" s="707"/>
      <c r="JBT34" s="707"/>
      <c r="JBU34" s="707"/>
      <c r="JBV34" s="707"/>
      <c r="JBW34" s="707"/>
      <c r="JBX34" s="707"/>
      <c r="JBY34" s="707"/>
      <c r="JBZ34" s="707"/>
      <c r="JCA34" s="707"/>
      <c r="JCB34" s="707"/>
      <c r="JCC34" s="707"/>
      <c r="JCD34" s="707"/>
      <c r="JCE34" s="707"/>
      <c r="JCF34" s="707"/>
      <c r="JCG34" s="707"/>
      <c r="JCH34" s="707"/>
      <c r="JCI34" s="707"/>
      <c r="JCJ34" s="707"/>
      <c r="JCK34" s="707"/>
      <c r="JCL34" s="707"/>
      <c r="JCM34" s="707"/>
      <c r="JCN34" s="707"/>
      <c r="JCO34" s="707"/>
      <c r="JCP34" s="707"/>
      <c r="JCQ34" s="707"/>
      <c r="JCR34" s="707"/>
      <c r="JCS34" s="707"/>
      <c r="JCT34" s="707"/>
      <c r="JCU34" s="707"/>
      <c r="JCV34" s="707"/>
      <c r="JCW34" s="707"/>
      <c r="JCX34" s="707"/>
      <c r="JCY34" s="707"/>
      <c r="JCZ34" s="707"/>
      <c r="JDA34" s="707"/>
      <c r="JDB34" s="707"/>
      <c r="JDC34" s="707"/>
      <c r="JDD34" s="707"/>
      <c r="JDE34" s="707"/>
      <c r="JDF34" s="707"/>
      <c r="JDG34" s="707"/>
      <c r="JDH34" s="707"/>
      <c r="JDI34" s="707"/>
      <c r="JDJ34" s="707"/>
      <c r="JDK34" s="707"/>
      <c r="JDL34" s="707"/>
      <c r="JDM34" s="707"/>
      <c r="JDN34" s="707"/>
      <c r="JDO34" s="707"/>
      <c r="JDP34" s="707"/>
      <c r="JDQ34" s="707"/>
      <c r="JDR34" s="707"/>
      <c r="JDS34" s="707"/>
      <c r="JDT34" s="707"/>
      <c r="JDU34" s="707"/>
      <c r="JDV34" s="707"/>
      <c r="JDW34" s="707"/>
      <c r="JDX34" s="707"/>
      <c r="JDY34" s="707"/>
      <c r="JDZ34" s="707"/>
      <c r="JEA34" s="707"/>
      <c r="JEB34" s="707"/>
      <c r="JEC34" s="707"/>
      <c r="JED34" s="707"/>
      <c r="JEE34" s="707"/>
      <c r="JEF34" s="707"/>
      <c r="JEG34" s="707"/>
      <c r="JEH34" s="707"/>
      <c r="JEI34" s="707"/>
      <c r="JEJ34" s="707"/>
      <c r="JEK34" s="707"/>
      <c r="JEL34" s="707"/>
      <c r="JEM34" s="707"/>
      <c r="JEN34" s="707"/>
      <c r="JEO34" s="707"/>
      <c r="JEP34" s="707"/>
      <c r="JEQ34" s="707"/>
      <c r="JER34" s="707"/>
      <c r="JES34" s="707"/>
      <c r="JET34" s="707"/>
      <c r="JEU34" s="707"/>
      <c r="JEV34" s="707"/>
      <c r="JEW34" s="707"/>
      <c r="JEX34" s="707"/>
      <c r="JEY34" s="707"/>
      <c r="JEZ34" s="707"/>
      <c r="JFA34" s="707"/>
      <c r="JFB34" s="707"/>
      <c r="JFC34" s="707"/>
      <c r="JFD34" s="707"/>
      <c r="JFE34" s="707"/>
      <c r="JFF34" s="707"/>
      <c r="JFG34" s="707"/>
      <c r="JFH34" s="707"/>
      <c r="JFI34" s="707"/>
      <c r="JFJ34" s="707"/>
      <c r="JFK34" s="707"/>
      <c r="JFL34" s="707"/>
      <c r="JFM34" s="707"/>
      <c r="JFN34" s="707"/>
      <c r="JFO34" s="707"/>
      <c r="JFP34" s="707"/>
      <c r="JFQ34" s="707"/>
      <c r="JFR34" s="707"/>
      <c r="JFS34" s="707"/>
      <c r="JFT34" s="707"/>
      <c r="JFU34" s="707"/>
      <c r="JFV34" s="707"/>
      <c r="JFW34" s="707"/>
      <c r="JFX34" s="707"/>
      <c r="JFY34" s="707"/>
      <c r="JFZ34" s="707"/>
      <c r="JGA34" s="707"/>
      <c r="JGB34" s="707"/>
      <c r="JGC34" s="707"/>
      <c r="JGD34" s="707"/>
      <c r="JGE34" s="707"/>
      <c r="JGF34" s="707"/>
      <c r="JGG34" s="707"/>
      <c r="JGH34" s="707"/>
      <c r="JGI34" s="707"/>
      <c r="JGJ34" s="707"/>
      <c r="JGK34" s="707"/>
      <c r="JGL34" s="707"/>
      <c r="JGM34" s="707"/>
      <c r="JGN34" s="707"/>
      <c r="JGO34" s="707"/>
      <c r="JGP34" s="707"/>
      <c r="JGQ34" s="707"/>
      <c r="JGR34" s="707"/>
      <c r="JGS34" s="707"/>
      <c r="JGT34" s="707"/>
      <c r="JGU34" s="707"/>
      <c r="JGV34" s="707"/>
      <c r="JGW34" s="707"/>
      <c r="JGX34" s="707"/>
      <c r="JGY34" s="707"/>
      <c r="JGZ34" s="707"/>
      <c r="JHA34" s="707"/>
      <c r="JHB34" s="707"/>
      <c r="JHC34" s="707"/>
      <c r="JHD34" s="707"/>
      <c r="JHE34" s="707"/>
      <c r="JHF34" s="707"/>
      <c r="JHG34" s="707"/>
      <c r="JHH34" s="707"/>
      <c r="JHI34" s="707"/>
      <c r="JHJ34" s="707"/>
      <c r="JHK34" s="707"/>
      <c r="JHL34" s="707"/>
      <c r="JHM34" s="707"/>
      <c r="JHN34" s="707"/>
      <c r="JHO34" s="707"/>
      <c r="JHP34" s="707"/>
      <c r="JHQ34" s="707"/>
      <c r="JHR34" s="707"/>
      <c r="JHS34" s="707"/>
      <c r="JHT34" s="707"/>
      <c r="JHU34" s="707"/>
      <c r="JHV34" s="707"/>
      <c r="JHW34" s="707"/>
      <c r="JHX34" s="707"/>
      <c r="JHY34" s="707"/>
      <c r="JHZ34" s="707"/>
      <c r="JIA34" s="707"/>
      <c r="JIB34" s="707"/>
      <c r="JIC34" s="707"/>
      <c r="JID34" s="707"/>
      <c r="JIE34" s="707"/>
      <c r="JIF34" s="707"/>
      <c r="JIG34" s="707"/>
      <c r="JIH34" s="707"/>
      <c r="JII34" s="707"/>
      <c r="JIJ34" s="707"/>
      <c r="JIK34" s="707"/>
      <c r="JIL34" s="707"/>
      <c r="JIM34" s="707"/>
      <c r="JIN34" s="707"/>
      <c r="JIO34" s="707"/>
      <c r="JIP34" s="707"/>
      <c r="JIQ34" s="707"/>
      <c r="JIR34" s="707"/>
      <c r="JIS34" s="707"/>
      <c r="JIT34" s="707"/>
      <c r="JIU34" s="707"/>
      <c r="JIV34" s="707"/>
      <c r="JIW34" s="707"/>
      <c r="JIX34" s="707"/>
      <c r="JIY34" s="707"/>
      <c r="JIZ34" s="707"/>
      <c r="JJA34" s="707"/>
      <c r="JJB34" s="707"/>
      <c r="JJC34" s="707"/>
      <c r="JJD34" s="707"/>
      <c r="JJE34" s="707"/>
      <c r="JJF34" s="707"/>
      <c r="JJG34" s="707"/>
      <c r="JJH34" s="707"/>
      <c r="JJI34" s="707"/>
      <c r="JJJ34" s="707"/>
      <c r="JJK34" s="707"/>
      <c r="JJL34" s="707"/>
      <c r="JJM34" s="707"/>
      <c r="JJN34" s="707"/>
      <c r="JJO34" s="707"/>
      <c r="JJP34" s="707"/>
      <c r="JJQ34" s="707"/>
      <c r="JJR34" s="707"/>
      <c r="JJS34" s="707"/>
      <c r="JJT34" s="707"/>
      <c r="JJU34" s="707"/>
      <c r="JJV34" s="707"/>
      <c r="JJW34" s="707"/>
      <c r="JJX34" s="707"/>
      <c r="JJY34" s="707"/>
      <c r="JJZ34" s="707"/>
      <c r="JKA34" s="707"/>
      <c r="JKB34" s="707"/>
      <c r="JKC34" s="707"/>
      <c r="JKD34" s="707"/>
      <c r="JKE34" s="707"/>
      <c r="JKF34" s="707"/>
      <c r="JKG34" s="707"/>
      <c r="JKH34" s="707"/>
      <c r="JKI34" s="707"/>
      <c r="JKJ34" s="707"/>
      <c r="JKK34" s="707"/>
      <c r="JKL34" s="707"/>
      <c r="JKM34" s="707"/>
      <c r="JKN34" s="707"/>
      <c r="JKO34" s="707"/>
      <c r="JKP34" s="707"/>
      <c r="JKQ34" s="707"/>
      <c r="JKR34" s="707"/>
      <c r="JKS34" s="707"/>
      <c r="JKT34" s="707"/>
      <c r="JKU34" s="707"/>
      <c r="JKV34" s="707"/>
      <c r="JKW34" s="707"/>
      <c r="JKX34" s="707"/>
      <c r="JKY34" s="707"/>
      <c r="JKZ34" s="707"/>
      <c r="JLA34" s="707"/>
      <c r="JLB34" s="707"/>
      <c r="JLC34" s="707"/>
      <c r="JLD34" s="707"/>
      <c r="JLE34" s="707"/>
      <c r="JLF34" s="707"/>
      <c r="JLG34" s="707"/>
      <c r="JLH34" s="707"/>
      <c r="JLI34" s="707"/>
      <c r="JLJ34" s="707"/>
      <c r="JLK34" s="707"/>
      <c r="JLL34" s="707"/>
      <c r="JLM34" s="707"/>
      <c r="JLN34" s="707"/>
      <c r="JLO34" s="707"/>
      <c r="JLP34" s="707"/>
      <c r="JLQ34" s="707"/>
      <c r="JLR34" s="707"/>
      <c r="JLS34" s="707"/>
      <c r="JLT34" s="707"/>
      <c r="JLU34" s="707"/>
      <c r="JLV34" s="707"/>
      <c r="JLW34" s="707"/>
      <c r="JLX34" s="707"/>
      <c r="JLY34" s="707"/>
      <c r="JLZ34" s="707"/>
      <c r="JMA34" s="707"/>
      <c r="JMB34" s="707"/>
      <c r="JMC34" s="707"/>
      <c r="JMD34" s="707"/>
      <c r="JME34" s="707"/>
      <c r="JMF34" s="707"/>
      <c r="JMG34" s="707"/>
      <c r="JMH34" s="707"/>
      <c r="JMI34" s="707"/>
      <c r="JMJ34" s="707"/>
      <c r="JMK34" s="707"/>
      <c r="JML34" s="707"/>
      <c r="JMM34" s="707"/>
      <c r="JMN34" s="707"/>
      <c r="JMO34" s="707"/>
      <c r="JMP34" s="707"/>
      <c r="JMQ34" s="707"/>
      <c r="JMR34" s="707"/>
      <c r="JMS34" s="707"/>
      <c r="JMT34" s="707"/>
      <c r="JMU34" s="707"/>
      <c r="JMV34" s="707"/>
      <c r="JMW34" s="707"/>
      <c r="JMX34" s="707"/>
      <c r="JMY34" s="707"/>
      <c r="JMZ34" s="707"/>
      <c r="JNA34" s="707"/>
      <c r="JNB34" s="707"/>
      <c r="JNC34" s="707"/>
      <c r="JND34" s="707"/>
      <c r="JNE34" s="707"/>
      <c r="JNF34" s="707"/>
      <c r="JNG34" s="707"/>
      <c r="JNH34" s="707"/>
      <c r="JNI34" s="707"/>
      <c r="JNJ34" s="707"/>
      <c r="JNK34" s="707"/>
      <c r="JNL34" s="707"/>
      <c r="JNM34" s="707"/>
      <c r="JNN34" s="707"/>
      <c r="JNO34" s="707"/>
      <c r="JNP34" s="707"/>
      <c r="JNQ34" s="707"/>
      <c r="JNR34" s="707"/>
      <c r="JNS34" s="707"/>
      <c r="JNT34" s="707"/>
      <c r="JNU34" s="707"/>
      <c r="JNV34" s="707"/>
      <c r="JNW34" s="707"/>
      <c r="JNX34" s="707"/>
      <c r="JNY34" s="707"/>
      <c r="JNZ34" s="707"/>
      <c r="JOA34" s="707"/>
      <c r="JOB34" s="707"/>
      <c r="JOC34" s="707"/>
      <c r="JOD34" s="707"/>
      <c r="JOE34" s="707"/>
      <c r="JOF34" s="707"/>
      <c r="JOG34" s="707"/>
      <c r="JOH34" s="707"/>
      <c r="JOI34" s="707"/>
      <c r="JOJ34" s="707"/>
      <c r="JOK34" s="707"/>
      <c r="JOL34" s="707"/>
      <c r="JOM34" s="707"/>
      <c r="JON34" s="707"/>
      <c r="JOO34" s="707"/>
      <c r="JOP34" s="707"/>
      <c r="JOQ34" s="707"/>
      <c r="JOR34" s="707"/>
      <c r="JOS34" s="707"/>
      <c r="JOT34" s="707"/>
      <c r="JOU34" s="707"/>
      <c r="JOV34" s="707"/>
      <c r="JOW34" s="707"/>
      <c r="JOX34" s="707"/>
      <c r="JOY34" s="707"/>
      <c r="JOZ34" s="707"/>
      <c r="JPA34" s="707"/>
      <c r="JPB34" s="707"/>
      <c r="JPC34" s="707"/>
      <c r="JPD34" s="707"/>
      <c r="JPE34" s="707"/>
      <c r="JPF34" s="707"/>
      <c r="JPG34" s="707"/>
      <c r="JPH34" s="707"/>
      <c r="JPI34" s="707"/>
      <c r="JPJ34" s="707"/>
      <c r="JPK34" s="707"/>
      <c r="JPL34" s="707"/>
      <c r="JPM34" s="707"/>
      <c r="JPN34" s="707"/>
      <c r="JPO34" s="707"/>
      <c r="JPP34" s="707"/>
      <c r="JPQ34" s="707"/>
      <c r="JPR34" s="707"/>
      <c r="JPS34" s="707"/>
      <c r="JPT34" s="707"/>
      <c r="JPU34" s="707"/>
      <c r="JPV34" s="707"/>
      <c r="JPW34" s="707"/>
      <c r="JPX34" s="707"/>
      <c r="JPY34" s="707"/>
      <c r="JPZ34" s="707"/>
      <c r="JQA34" s="707"/>
      <c r="JQB34" s="707"/>
      <c r="JQC34" s="707"/>
      <c r="JQD34" s="707"/>
      <c r="JQE34" s="707"/>
      <c r="JQF34" s="707"/>
      <c r="JQG34" s="707"/>
      <c r="JQH34" s="707"/>
      <c r="JQI34" s="707"/>
      <c r="JQJ34" s="707"/>
      <c r="JQK34" s="707"/>
      <c r="JQL34" s="707"/>
      <c r="JQM34" s="707"/>
      <c r="JQN34" s="707"/>
      <c r="JQO34" s="707"/>
      <c r="JQP34" s="707"/>
      <c r="JQQ34" s="707"/>
      <c r="JQR34" s="707"/>
      <c r="JQS34" s="707"/>
      <c r="JQT34" s="707"/>
      <c r="JQU34" s="707"/>
      <c r="JQV34" s="707"/>
      <c r="JQW34" s="707"/>
      <c r="JQX34" s="707"/>
      <c r="JQY34" s="707"/>
      <c r="JQZ34" s="707"/>
      <c r="JRA34" s="707"/>
      <c r="JRB34" s="707"/>
      <c r="JRC34" s="707"/>
      <c r="JRD34" s="707"/>
      <c r="JRE34" s="707"/>
      <c r="JRF34" s="707"/>
      <c r="JRG34" s="707"/>
      <c r="JRH34" s="707"/>
      <c r="JRI34" s="707"/>
      <c r="JRJ34" s="707"/>
      <c r="JRK34" s="707"/>
      <c r="JRL34" s="707"/>
      <c r="JRM34" s="707"/>
      <c r="JRN34" s="707"/>
      <c r="JRO34" s="707"/>
      <c r="JRP34" s="707"/>
      <c r="JRQ34" s="707"/>
      <c r="JRR34" s="707"/>
      <c r="JRS34" s="707"/>
      <c r="JRT34" s="707"/>
      <c r="JRU34" s="707"/>
      <c r="JRV34" s="707"/>
      <c r="JRW34" s="707"/>
      <c r="JRX34" s="707"/>
      <c r="JRY34" s="707"/>
      <c r="JRZ34" s="707"/>
      <c r="JSA34" s="707"/>
      <c r="JSB34" s="707"/>
      <c r="JSC34" s="707"/>
      <c r="JSD34" s="707"/>
      <c r="JSE34" s="707"/>
      <c r="JSF34" s="707"/>
      <c r="JSG34" s="707"/>
      <c r="JSH34" s="707"/>
      <c r="JSI34" s="707"/>
      <c r="JSJ34" s="707"/>
      <c r="JSK34" s="707"/>
      <c r="JSL34" s="707"/>
      <c r="JSM34" s="707"/>
      <c r="JSN34" s="707"/>
      <c r="JSO34" s="707"/>
      <c r="JSP34" s="707"/>
      <c r="JSQ34" s="707"/>
      <c r="JSR34" s="707"/>
      <c r="JSS34" s="707"/>
      <c r="JST34" s="707"/>
      <c r="JSU34" s="707"/>
      <c r="JSV34" s="707"/>
      <c r="JSW34" s="707"/>
      <c r="JSX34" s="707"/>
      <c r="JSY34" s="707"/>
      <c r="JSZ34" s="707"/>
      <c r="JTA34" s="707"/>
      <c r="JTB34" s="707"/>
      <c r="JTC34" s="707"/>
      <c r="JTD34" s="707"/>
      <c r="JTE34" s="707"/>
      <c r="JTF34" s="707"/>
      <c r="JTG34" s="707"/>
      <c r="JTH34" s="707"/>
      <c r="JTI34" s="707"/>
      <c r="JTJ34" s="707"/>
      <c r="JTK34" s="707"/>
      <c r="JTL34" s="707"/>
      <c r="JTM34" s="707"/>
      <c r="JTN34" s="707"/>
      <c r="JTO34" s="707"/>
      <c r="JTP34" s="707"/>
      <c r="JTQ34" s="707"/>
      <c r="JTR34" s="707"/>
      <c r="JTS34" s="707"/>
      <c r="JTT34" s="707"/>
      <c r="JTU34" s="707"/>
      <c r="JTV34" s="707"/>
      <c r="JTW34" s="707"/>
      <c r="JTX34" s="707"/>
      <c r="JTY34" s="707"/>
      <c r="JTZ34" s="707"/>
      <c r="JUA34" s="707"/>
      <c r="JUB34" s="707"/>
      <c r="JUC34" s="707"/>
      <c r="JUD34" s="707"/>
      <c r="JUE34" s="707"/>
      <c r="JUF34" s="707"/>
      <c r="JUG34" s="707"/>
      <c r="JUH34" s="707"/>
      <c r="JUI34" s="707"/>
      <c r="JUJ34" s="707"/>
      <c r="JUK34" s="707"/>
      <c r="JUL34" s="707"/>
      <c r="JUM34" s="707"/>
      <c r="JUN34" s="707"/>
      <c r="JUO34" s="707"/>
      <c r="JUP34" s="707"/>
      <c r="JUQ34" s="707"/>
      <c r="JUR34" s="707"/>
      <c r="JUS34" s="707"/>
      <c r="JUT34" s="707"/>
      <c r="JUU34" s="707"/>
      <c r="JUV34" s="707"/>
      <c r="JUW34" s="707"/>
      <c r="JUX34" s="707"/>
      <c r="JUY34" s="707"/>
      <c r="JUZ34" s="707"/>
      <c r="JVA34" s="707"/>
      <c r="JVB34" s="707"/>
      <c r="JVC34" s="707"/>
      <c r="JVD34" s="707"/>
      <c r="JVE34" s="707"/>
      <c r="JVF34" s="707"/>
      <c r="JVG34" s="707"/>
      <c r="JVH34" s="707"/>
      <c r="JVI34" s="707"/>
      <c r="JVJ34" s="707"/>
      <c r="JVK34" s="707"/>
      <c r="JVL34" s="707"/>
      <c r="JVM34" s="707"/>
      <c r="JVN34" s="707"/>
      <c r="JVO34" s="707"/>
      <c r="JVP34" s="707"/>
      <c r="JVQ34" s="707"/>
      <c r="JVR34" s="707"/>
      <c r="JVS34" s="707"/>
      <c r="JVT34" s="707"/>
      <c r="JVU34" s="707"/>
      <c r="JVV34" s="707"/>
      <c r="JVW34" s="707"/>
      <c r="JVX34" s="707"/>
      <c r="JVY34" s="707"/>
      <c r="JVZ34" s="707"/>
      <c r="JWA34" s="707"/>
      <c r="JWB34" s="707"/>
      <c r="JWC34" s="707"/>
      <c r="JWD34" s="707"/>
      <c r="JWE34" s="707"/>
      <c r="JWF34" s="707"/>
      <c r="JWG34" s="707"/>
      <c r="JWH34" s="707"/>
      <c r="JWI34" s="707"/>
      <c r="JWJ34" s="707"/>
      <c r="JWK34" s="707"/>
      <c r="JWL34" s="707"/>
      <c r="JWM34" s="707"/>
      <c r="JWN34" s="707"/>
      <c r="JWO34" s="707"/>
      <c r="JWP34" s="707"/>
      <c r="JWQ34" s="707"/>
      <c r="JWR34" s="707"/>
      <c r="JWS34" s="707"/>
      <c r="JWT34" s="707"/>
      <c r="JWU34" s="707"/>
      <c r="JWV34" s="707"/>
      <c r="JWW34" s="707"/>
      <c r="JWX34" s="707"/>
      <c r="JWY34" s="707"/>
      <c r="JWZ34" s="707"/>
      <c r="JXA34" s="707"/>
      <c r="JXB34" s="707"/>
      <c r="JXC34" s="707"/>
      <c r="JXD34" s="707"/>
      <c r="JXE34" s="707"/>
      <c r="JXF34" s="707"/>
      <c r="JXG34" s="707"/>
      <c r="JXH34" s="707"/>
      <c r="JXI34" s="707"/>
      <c r="JXJ34" s="707"/>
      <c r="JXK34" s="707"/>
      <c r="JXL34" s="707"/>
      <c r="JXM34" s="707"/>
      <c r="JXN34" s="707"/>
      <c r="JXO34" s="707"/>
      <c r="JXP34" s="707"/>
      <c r="JXQ34" s="707"/>
      <c r="JXR34" s="707"/>
      <c r="JXS34" s="707"/>
      <c r="JXT34" s="707"/>
      <c r="JXU34" s="707"/>
      <c r="JXV34" s="707"/>
      <c r="JXW34" s="707"/>
      <c r="JXX34" s="707"/>
      <c r="JXY34" s="707"/>
      <c r="JXZ34" s="707"/>
      <c r="JYA34" s="707"/>
      <c r="JYB34" s="707"/>
      <c r="JYC34" s="707"/>
      <c r="JYD34" s="707"/>
      <c r="JYE34" s="707"/>
      <c r="JYF34" s="707"/>
      <c r="JYG34" s="707"/>
      <c r="JYH34" s="707"/>
      <c r="JYI34" s="707"/>
      <c r="JYJ34" s="707"/>
      <c r="JYK34" s="707"/>
      <c r="JYL34" s="707"/>
      <c r="JYM34" s="707"/>
      <c r="JYN34" s="707"/>
      <c r="JYO34" s="707"/>
      <c r="JYP34" s="707"/>
      <c r="JYQ34" s="707"/>
      <c r="JYR34" s="707"/>
      <c r="JYS34" s="707"/>
      <c r="JYT34" s="707"/>
      <c r="JYU34" s="707"/>
      <c r="JYV34" s="707"/>
      <c r="JYW34" s="707"/>
      <c r="JYX34" s="707"/>
      <c r="JYY34" s="707"/>
      <c r="JYZ34" s="707"/>
      <c r="JZA34" s="707"/>
      <c r="JZB34" s="707"/>
      <c r="JZC34" s="707"/>
      <c r="JZD34" s="707"/>
      <c r="JZE34" s="707"/>
      <c r="JZF34" s="707"/>
      <c r="JZG34" s="707"/>
      <c r="JZH34" s="707"/>
      <c r="JZI34" s="707"/>
      <c r="JZJ34" s="707"/>
      <c r="JZK34" s="707"/>
      <c r="JZL34" s="707"/>
      <c r="JZM34" s="707"/>
      <c r="JZN34" s="707"/>
      <c r="JZO34" s="707"/>
      <c r="JZP34" s="707"/>
      <c r="JZQ34" s="707"/>
      <c r="JZR34" s="707"/>
      <c r="JZS34" s="707"/>
      <c r="JZT34" s="707"/>
      <c r="JZU34" s="707"/>
      <c r="JZV34" s="707"/>
      <c r="JZW34" s="707"/>
      <c r="JZX34" s="707"/>
      <c r="JZY34" s="707"/>
      <c r="JZZ34" s="707"/>
      <c r="KAA34" s="707"/>
      <c r="KAB34" s="707"/>
      <c r="KAC34" s="707"/>
      <c r="KAD34" s="707"/>
      <c r="KAE34" s="707"/>
      <c r="KAF34" s="707"/>
      <c r="KAG34" s="707"/>
      <c r="KAH34" s="707"/>
      <c r="KAI34" s="707"/>
      <c r="KAJ34" s="707"/>
      <c r="KAK34" s="707"/>
      <c r="KAL34" s="707"/>
      <c r="KAM34" s="707"/>
      <c r="KAN34" s="707"/>
      <c r="KAO34" s="707"/>
      <c r="KAP34" s="707"/>
      <c r="KAQ34" s="707"/>
      <c r="KAR34" s="707"/>
      <c r="KAS34" s="707"/>
      <c r="KAT34" s="707"/>
      <c r="KAU34" s="707"/>
      <c r="KAV34" s="707"/>
      <c r="KAW34" s="707"/>
      <c r="KAX34" s="707"/>
      <c r="KAY34" s="707"/>
      <c r="KAZ34" s="707"/>
      <c r="KBA34" s="707"/>
      <c r="KBB34" s="707"/>
      <c r="KBC34" s="707"/>
      <c r="KBD34" s="707"/>
      <c r="KBE34" s="707"/>
      <c r="KBF34" s="707"/>
      <c r="KBG34" s="707"/>
      <c r="KBH34" s="707"/>
      <c r="KBI34" s="707"/>
      <c r="KBJ34" s="707"/>
      <c r="KBK34" s="707"/>
      <c r="KBL34" s="707"/>
      <c r="KBM34" s="707"/>
      <c r="KBN34" s="707"/>
      <c r="KBO34" s="707"/>
      <c r="KBP34" s="707"/>
      <c r="KBQ34" s="707"/>
      <c r="KBR34" s="707"/>
      <c r="KBS34" s="707"/>
      <c r="KBT34" s="707"/>
      <c r="KBU34" s="707"/>
      <c r="KBV34" s="707"/>
      <c r="KBW34" s="707"/>
      <c r="KBX34" s="707"/>
      <c r="KBY34" s="707"/>
      <c r="KBZ34" s="707"/>
      <c r="KCA34" s="707"/>
      <c r="KCB34" s="707"/>
      <c r="KCC34" s="707"/>
      <c r="KCD34" s="707"/>
      <c r="KCE34" s="707"/>
      <c r="KCF34" s="707"/>
      <c r="KCG34" s="707"/>
      <c r="KCH34" s="707"/>
      <c r="KCI34" s="707"/>
      <c r="KCJ34" s="707"/>
      <c r="KCK34" s="707"/>
      <c r="KCL34" s="707"/>
      <c r="KCM34" s="707"/>
      <c r="KCN34" s="707"/>
      <c r="KCO34" s="707"/>
      <c r="KCP34" s="707"/>
      <c r="KCQ34" s="707"/>
      <c r="KCR34" s="707"/>
      <c r="KCS34" s="707"/>
      <c r="KCT34" s="707"/>
      <c r="KCU34" s="707"/>
      <c r="KCV34" s="707"/>
      <c r="KCW34" s="707"/>
      <c r="KCX34" s="707"/>
      <c r="KCY34" s="707"/>
      <c r="KCZ34" s="707"/>
      <c r="KDA34" s="707"/>
      <c r="KDB34" s="707"/>
      <c r="KDC34" s="707"/>
      <c r="KDD34" s="707"/>
      <c r="KDE34" s="707"/>
      <c r="KDF34" s="707"/>
      <c r="KDG34" s="707"/>
      <c r="KDH34" s="707"/>
      <c r="KDI34" s="707"/>
      <c r="KDJ34" s="707"/>
      <c r="KDK34" s="707"/>
      <c r="KDL34" s="707"/>
      <c r="KDM34" s="707"/>
      <c r="KDN34" s="707"/>
      <c r="KDO34" s="707"/>
      <c r="KDP34" s="707"/>
      <c r="KDQ34" s="707"/>
      <c r="KDR34" s="707"/>
      <c r="KDS34" s="707"/>
      <c r="KDT34" s="707"/>
      <c r="KDU34" s="707"/>
      <c r="KDV34" s="707"/>
      <c r="KDW34" s="707"/>
      <c r="KDX34" s="707"/>
      <c r="KDY34" s="707"/>
      <c r="KDZ34" s="707"/>
      <c r="KEA34" s="707"/>
      <c r="KEB34" s="707"/>
      <c r="KEC34" s="707"/>
      <c r="KED34" s="707"/>
      <c r="KEE34" s="707"/>
      <c r="KEF34" s="707"/>
      <c r="KEG34" s="707"/>
      <c r="KEH34" s="707"/>
      <c r="KEI34" s="707"/>
      <c r="KEJ34" s="707"/>
      <c r="KEK34" s="707"/>
      <c r="KEL34" s="707"/>
      <c r="KEM34" s="707"/>
      <c r="KEN34" s="707"/>
      <c r="KEO34" s="707"/>
      <c r="KEP34" s="707"/>
      <c r="KEQ34" s="707"/>
      <c r="KER34" s="707"/>
      <c r="KES34" s="707"/>
      <c r="KET34" s="707"/>
      <c r="KEU34" s="707"/>
      <c r="KEV34" s="707"/>
      <c r="KEW34" s="707"/>
      <c r="KEX34" s="707"/>
      <c r="KEY34" s="707"/>
      <c r="KEZ34" s="707"/>
      <c r="KFA34" s="707"/>
      <c r="KFB34" s="707"/>
      <c r="KFC34" s="707"/>
      <c r="KFD34" s="707"/>
      <c r="KFE34" s="707"/>
      <c r="KFF34" s="707"/>
      <c r="KFG34" s="707"/>
      <c r="KFH34" s="707"/>
      <c r="KFI34" s="707"/>
      <c r="KFJ34" s="707"/>
      <c r="KFK34" s="707"/>
      <c r="KFL34" s="707"/>
      <c r="KFM34" s="707"/>
      <c r="KFN34" s="707"/>
      <c r="KFO34" s="707"/>
      <c r="KFP34" s="707"/>
      <c r="KFQ34" s="707"/>
      <c r="KFR34" s="707"/>
      <c r="KFS34" s="707"/>
      <c r="KFT34" s="707"/>
      <c r="KFU34" s="707"/>
      <c r="KFV34" s="707"/>
      <c r="KFW34" s="707"/>
      <c r="KFX34" s="707"/>
      <c r="KFY34" s="707"/>
      <c r="KFZ34" s="707"/>
      <c r="KGA34" s="707"/>
      <c r="KGB34" s="707"/>
      <c r="KGC34" s="707"/>
      <c r="KGD34" s="707"/>
      <c r="KGE34" s="707"/>
      <c r="KGF34" s="707"/>
      <c r="KGG34" s="707"/>
      <c r="KGH34" s="707"/>
      <c r="KGI34" s="707"/>
      <c r="KGJ34" s="707"/>
      <c r="KGK34" s="707"/>
      <c r="KGL34" s="707"/>
      <c r="KGM34" s="707"/>
      <c r="KGN34" s="707"/>
      <c r="KGO34" s="707"/>
      <c r="KGP34" s="707"/>
      <c r="KGQ34" s="707"/>
      <c r="KGR34" s="707"/>
      <c r="KGS34" s="707"/>
      <c r="KGT34" s="707"/>
      <c r="KGU34" s="707"/>
      <c r="KGV34" s="707"/>
      <c r="KGW34" s="707"/>
      <c r="KGX34" s="707"/>
      <c r="KGY34" s="707"/>
      <c r="KGZ34" s="707"/>
      <c r="KHA34" s="707"/>
      <c r="KHB34" s="707"/>
      <c r="KHC34" s="707"/>
      <c r="KHD34" s="707"/>
      <c r="KHE34" s="707"/>
      <c r="KHF34" s="707"/>
      <c r="KHG34" s="707"/>
      <c r="KHH34" s="707"/>
      <c r="KHI34" s="707"/>
      <c r="KHJ34" s="707"/>
      <c r="KHK34" s="707"/>
      <c r="KHL34" s="707"/>
      <c r="KHM34" s="707"/>
      <c r="KHN34" s="707"/>
      <c r="KHO34" s="707"/>
      <c r="KHP34" s="707"/>
      <c r="KHQ34" s="707"/>
      <c r="KHR34" s="707"/>
      <c r="KHS34" s="707"/>
      <c r="KHT34" s="707"/>
      <c r="KHU34" s="707"/>
      <c r="KHV34" s="707"/>
      <c r="KHW34" s="707"/>
      <c r="KHX34" s="707"/>
      <c r="KHY34" s="707"/>
      <c r="KHZ34" s="707"/>
      <c r="KIA34" s="707"/>
      <c r="KIB34" s="707"/>
      <c r="KIC34" s="707"/>
      <c r="KID34" s="707"/>
      <c r="KIE34" s="707"/>
      <c r="KIF34" s="707"/>
      <c r="KIG34" s="707"/>
      <c r="KIH34" s="707"/>
      <c r="KII34" s="707"/>
      <c r="KIJ34" s="707"/>
      <c r="KIK34" s="707"/>
      <c r="KIL34" s="707"/>
      <c r="KIM34" s="707"/>
      <c r="KIN34" s="707"/>
      <c r="KIO34" s="707"/>
      <c r="KIP34" s="707"/>
      <c r="KIQ34" s="707"/>
      <c r="KIR34" s="707"/>
      <c r="KIS34" s="707"/>
      <c r="KIT34" s="707"/>
      <c r="KIU34" s="707"/>
      <c r="KIV34" s="707"/>
      <c r="KIW34" s="707"/>
      <c r="KIX34" s="707"/>
      <c r="KIY34" s="707"/>
      <c r="KIZ34" s="707"/>
      <c r="KJA34" s="707"/>
      <c r="KJB34" s="707"/>
      <c r="KJC34" s="707"/>
      <c r="KJD34" s="707"/>
      <c r="KJE34" s="707"/>
      <c r="KJF34" s="707"/>
      <c r="KJG34" s="707"/>
      <c r="KJH34" s="707"/>
      <c r="KJI34" s="707"/>
      <c r="KJJ34" s="707"/>
      <c r="KJK34" s="707"/>
      <c r="KJL34" s="707"/>
      <c r="KJM34" s="707"/>
      <c r="KJN34" s="707"/>
      <c r="KJO34" s="707"/>
      <c r="KJP34" s="707"/>
      <c r="KJQ34" s="707"/>
      <c r="KJR34" s="707"/>
      <c r="KJS34" s="707"/>
      <c r="KJT34" s="707"/>
      <c r="KJU34" s="707"/>
      <c r="KJV34" s="707"/>
      <c r="KJW34" s="707"/>
      <c r="KJX34" s="707"/>
      <c r="KJY34" s="707"/>
      <c r="KJZ34" s="707"/>
      <c r="KKA34" s="707"/>
      <c r="KKB34" s="707"/>
      <c r="KKC34" s="707"/>
      <c r="KKD34" s="707"/>
      <c r="KKE34" s="707"/>
      <c r="KKF34" s="707"/>
      <c r="KKG34" s="707"/>
      <c r="KKH34" s="707"/>
      <c r="KKI34" s="707"/>
      <c r="KKJ34" s="707"/>
      <c r="KKK34" s="707"/>
      <c r="KKL34" s="707"/>
      <c r="KKM34" s="707"/>
      <c r="KKN34" s="707"/>
      <c r="KKO34" s="707"/>
      <c r="KKP34" s="707"/>
      <c r="KKQ34" s="707"/>
      <c r="KKR34" s="707"/>
      <c r="KKS34" s="707"/>
      <c r="KKT34" s="707"/>
      <c r="KKU34" s="707"/>
      <c r="KKV34" s="707"/>
      <c r="KKW34" s="707"/>
      <c r="KKX34" s="707"/>
      <c r="KKY34" s="707"/>
      <c r="KKZ34" s="707"/>
      <c r="KLA34" s="707"/>
      <c r="KLB34" s="707"/>
      <c r="KLC34" s="707"/>
      <c r="KLD34" s="707"/>
      <c r="KLE34" s="707"/>
      <c r="KLF34" s="707"/>
      <c r="KLG34" s="707"/>
      <c r="KLH34" s="707"/>
      <c r="KLI34" s="707"/>
      <c r="KLJ34" s="707"/>
      <c r="KLK34" s="707"/>
      <c r="KLL34" s="707"/>
      <c r="KLM34" s="707"/>
      <c r="KLN34" s="707"/>
      <c r="KLO34" s="707"/>
      <c r="KLP34" s="707"/>
      <c r="KLQ34" s="707"/>
      <c r="KLR34" s="707"/>
      <c r="KLS34" s="707"/>
      <c r="KLT34" s="707"/>
      <c r="KLU34" s="707"/>
      <c r="KLV34" s="707"/>
      <c r="KLW34" s="707"/>
      <c r="KLX34" s="707"/>
      <c r="KLY34" s="707"/>
      <c r="KLZ34" s="707"/>
      <c r="KMA34" s="707"/>
      <c r="KMB34" s="707"/>
      <c r="KMC34" s="707"/>
      <c r="KMD34" s="707"/>
      <c r="KME34" s="707"/>
      <c r="KMF34" s="707"/>
      <c r="KMG34" s="707"/>
      <c r="KMH34" s="707"/>
      <c r="KMI34" s="707"/>
      <c r="KMJ34" s="707"/>
      <c r="KMK34" s="707"/>
      <c r="KML34" s="707"/>
      <c r="KMM34" s="707"/>
      <c r="KMN34" s="707"/>
      <c r="KMO34" s="707"/>
      <c r="KMP34" s="707"/>
      <c r="KMQ34" s="707"/>
      <c r="KMR34" s="707"/>
      <c r="KMS34" s="707"/>
      <c r="KMT34" s="707"/>
      <c r="KMU34" s="707"/>
      <c r="KMV34" s="707"/>
      <c r="KMW34" s="707"/>
      <c r="KMX34" s="707"/>
      <c r="KMY34" s="707"/>
      <c r="KMZ34" s="707"/>
      <c r="KNA34" s="707"/>
      <c r="KNB34" s="707"/>
      <c r="KNC34" s="707"/>
      <c r="KND34" s="707"/>
      <c r="KNE34" s="707"/>
      <c r="KNF34" s="707"/>
      <c r="KNG34" s="707"/>
      <c r="KNH34" s="707"/>
      <c r="KNI34" s="707"/>
      <c r="KNJ34" s="707"/>
      <c r="KNK34" s="707"/>
      <c r="KNL34" s="707"/>
      <c r="KNM34" s="707"/>
      <c r="KNN34" s="707"/>
      <c r="KNO34" s="707"/>
      <c r="KNP34" s="707"/>
      <c r="KNQ34" s="707"/>
      <c r="KNR34" s="707"/>
      <c r="KNS34" s="707"/>
      <c r="KNT34" s="707"/>
      <c r="KNU34" s="707"/>
      <c r="KNV34" s="707"/>
      <c r="KNW34" s="707"/>
      <c r="KNX34" s="707"/>
      <c r="KNY34" s="707"/>
      <c r="KNZ34" s="707"/>
      <c r="KOA34" s="707"/>
      <c r="KOB34" s="707"/>
      <c r="KOC34" s="707"/>
      <c r="KOD34" s="707"/>
      <c r="KOE34" s="707"/>
      <c r="KOF34" s="707"/>
      <c r="KOG34" s="707"/>
      <c r="KOH34" s="707"/>
      <c r="KOI34" s="707"/>
      <c r="KOJ34" s="707"/>
      <c r="KOK34" s="707"/>
      <c r="KOL34" s="707"/>
      <c r="KOM34" s="707"/>
      <c r="KON34" s="707"/>
      <c r="KOO34" s="707"/>
      <c r="KOP34" s="707"/>
      <c r="KOQ34" s="707"/>
      <c r="KOR34" s="707"/>
      <c r="KOS34" s="707"/>
      <c r="KOT34" s="707"/>
      <c r="KOU34" s="707"/>
      <c r="KOV34" s="707"/>
      <c r="KOW34" s="707"/>
      <c r="KOX34" s="707"/>
      <c r="KOY34" s="707"/>
      <c r="KOZ34" s="707"/>
      <c r="KPA34" s="707"/>
      <c r="KPB34" s="707"/>
      <c r="KPC34" s="707"/>
      <c r="KPD34" s="707"/>
      <c r="KPE34" s="707"/>
      <c r="KPF34" s="707"/>
      <c r="KPG34" s="707"/>
      <c r="KPH34" s="707"/>
      <c r="KPI34" s="707"/>
      <c r="KPJ34" s="707"/>
      <c r="KPK34" s="707"/>
      <c r="KPL34" s="707"/>
      <c r="KPM34" s="707"/>
      <c r="KPN34" s="707"/>
      <c r="KPO34" s="707"/>
      <c r="KPP34" s="707"/>
      <c r="KPQ34" s="707"/>
      <c r="KPR34" s="707"/>
      <c r="KPS34" s="707"/>
      <c r="KPT34" s="707"/>
      <c r="KPU34" s="707"/>
      <c r="KPV34" s="707"/>
      <c r="KPW34" s="707"/>
      <c r="KPX34" s="707"/>
      <c r="KPY34" s="707"/>
      <c r="KPZ34" s="707"/>
      <c r="KQA34" s="707"/>
      <c r="KQB34" s="707"/>
      <c r="KQC34" s="707"/>
      <c r="KQD34" s="707"/>
      <c r="KQE34" s="707"/>
      <c r="KQF34" s="707"/>
      <c r="KQG34" s="707"/>
      <c r="KQH34" s="707"/>
      <c r="KQI34" s="707"/>
      <c r="KQJ34" s="707"/>
      <c r="KQK34" s="707"/>
      <c r="KQL34" s="707"/>
      <c r="KQM34" s="707"/>
      <c r="KQN34" s="707"/>
      <c r="KQO34" s="707"/>
      <c r="KQP34" s="707"/>
      <c r="KQQ34" s="707"/>
      <c r="KQR34" s="707"/>
      <c r="KQS34" s="707"/>
      <c r="KQT34" s="707"/>
      <c r="KQU34" s="707"/>
      <c r="KQV34" s="707"/>
      <c r="KQW34" s="707"/>
      <c r="KQX34" s="707"/>
      <c r="KQY34" s="707"/>
      <c r="KQZ34" s="707"/>
      <c r="KRA34" s="707"/>
      <c r="KRB34" s="707"/>
      <c r="KRC34" s="707"/>
      <c r="KRD34" s="707"/>
      <c r="KRE34" s="707"/>
      <c r="KRF34" s="707"/>
      <c r="KRG34" s="707"/>
      <c r="KRH34" s="707"/>
      <c r="KRI34" s="707"/>
      <c r="KRJ34" s="707"/>
      <c r="KRK34" s="707"/>
      <c r="KRL34" s="707"/>
      <c r="KRM34" s="707"/>
      <c r="KRN34" s="707"/>
      <c r="KRO34" s="707"/>
      <c r="KRP34" s="707"/>
      <c r="KRQ34" s="707"/>
      <c r="KRR34" s="707"/>
      <c r="KRS34" s="707"/>
      <c r="KRT34" s="707"/>
      <c r="KRU34" s="707"/>
      <c r="KRV34" s="707"/>
      <c r="KRW34" s="707"/>
      <c r="KRX34" s="707"/>
      <c r="KRY34" s="707"/>
      <c r="KRZ34" s="707"/>
      <c r="KSA34" s="707"/>
      <c r="KSB34" s="707"/>
      <c r="KSC34" s="707"/>
      <c r="KSD34" s="707"/>
      <c r="KSE34" s="707"/>
      <c r="KSF34" s="707"/>
      <c r="KSG34" s="707"/>
      <c r="KSH34" s="707"/>
      <c r="KSI34" s="707"/>
      <c r="KSJ34" s="707"/>
      <c r="KSK34" s="707"/>
      <c r="KSL34" s="707"/>
      <c r="KSM34" s="707"/>
      <c r="KSN34" s="707"/>
      <c r="KSO34" s="707"/>
      <c r="KSP34" s="707"/>
      <c r="KSQ34" s="707"/>
      <c r="KSR34" s="707"/>
      <c r="KSS34" s="707"/>
      <c r="KST34" s="707"/>
      <c r="KSU34" s="707"/>
      <c r="KSV34" s="707"/>
      <c r="KSW34" s="707"/>
      <c r="KSX34" s="707"/>
      <c r="KSY34" s="707"/>
      <c r="KSZ34" s="707"/>
      <c r="KTA34" s="707"/>
      <c r="KTB34" s="707"/>
      <c r="KTC34" s="707"/>
      <c r="KTD34" s="707"/>
      <c r="KTE34" s="707"/>
      <c r="KTF34" s="707"/>
      <c r="KTG34" s="707"/>
      <c r="KTH34" s="707"/>
      <c r="KTI34" s="707"/>
      <c r="KTJ34" s="707"/>
      <c r="KTK34" s="707"/>
      <c r="KTL34" s="707"/>
      <c r="KTM34" s="707"/>
      <c r="KTN34" s="707"/>
      <c r="KTO34" s="707"/>
      <c r="KTP34" s="707"/>
      <c r="KTQ34" s="707"/>
      <c r="KTR34" s="707"/>
      <c r="KTS34" s="707"/>
      <c r="KTT34" s="707"/>
      <c r="KTU34" s="707"/>
      <c r="KTV34" s="707"/>
      <c r="KTW34" s="707"/>
      <c r="KTX34" s="707"/>
      <c r="KTY34" s="707"/>
      <c r="KTZ34" s="707"/>
      <c r="KUA34" s="707"/>
      <c r="KUB34" s="707"/>
      <c r="KUC34" s="707"/>
      <c r="KUD34" s="707"/>
      <c r="KUE34" s="707"/>
      <c r="KUF34" s="707"/>
      <c r="KUG34" s="707"/>
      <c r="KUH34" s="707"/>
      <c r="KUI34" s="707"/>
      <c r="KUJ34" s="707"/>
      <c r="KUK34" s="707"/>
      <c r="KUL34" s="707"/>
      <c r="KUM34" s="707"/>
      <c r="KUN34" s="707"/>
      <c r="KUO34" s="707"/>
      <c r="KUP34" s="707"/>
      <c r="KUQ34" s="707"/>
      <c r="KUR34" s="707"/>
      <c r="KUS34" s="707"/>
      <c r="KUT34" s="707"/>
      <c r="KUU34" s="707"/>
      <c r="KUV34" s="707"/>
      <c r="KUW34" s="707"/>
      <c r="KUX34" s="707"/>
      <c r="KUY34" s="707"/>
      <c r="KUZ34" s="707"/>
      <c r="KVA34" s="707"/>
      <c r="KVB34" s="707"/>
      <c r="KVC34" s="707"/>
      <c r="KVD34" s="707"/>
      <c r="KVE34" s="707"/>
      <c r="KVF34" s="707"/>
      <c r="KVG34" s="707"/>
      <c r="KVH34" s="707"/>
      <c r="KVI34" s="707"/>
      <c r="KVJ34" s="707"/>
      <c r="KVK34" s="707"/>
      <c r="KVL34" s="707"/>
      <c r="KVM34" s="707"/>
      <c r="KVN34" s="707"/>
      <c r="KVO34" s="707"/>
      <c r="KVP34" s="707"/>
      <c r="KVQ34" s="707"/>
      <c r="KVR34" s="707"/>
      <c r="KVS34" s="707"/>
      <c r="KVT34" s="707"/>
      <c r="KVU34" s="707"/>
      <c r="KVV34" s="707"/>
      <c r="KVW34" s="707"/>
      <c r="KVX34" s="707"/>
      <c r="KVY34" s="707"/>
      <c r="KVZ34" s="707"/>
      <c r="KWA34" s="707"/>
      <c r="KWB34" s="707"/>
      <c r="KWC34" s="707"/>
      <c r="KWD34" s="707"/>
      <c r="KWE34" s="707"/>
      <c r="KWF34" s="707"/>
      <c r="KWG34" s="707"/>
      <c r="KWH34" s="707"/>
      <c r="KWI34" s="707"/>
      <c r="KWJ34" s="707"/>
      <c r="KWK34" s="707"/>
      <c r="KWL34" s="707"/>
      <c r="KWM34" s="707"/>
      <c r="KWN34" s="707"/>
      <c r="KWO34" s="707"/>
      <c r="KWP34" s="707"/>
      <c r="KWQ34" s="707"/>
      <c r="KWR34" s="707"/>
      <c r="KWS34" s="707"/>
      <c r="KWT34" s="707"/>
      <c r="KWU34" s="707"/>
      <c r="KWV34" s="707"/>
      <c r="KWW34" s="707"/>
      <c r="KWX34" s="707"/>
      <c r="KWY34" s="707"/>
      <c r="KWZ34" s="707"/>
      <c r="KXA34" s="707"/>
      <c r="KXB34" s="707"/>
      <c r="KXC34" s="707"/>
      <c r="KXD34" s="707"/>
      <c r="KXE34" s="707"/>
      <c r="KXF34" s="707"/>
      <c r="KXG34" s="707"/>
      <c r="KXH34" s="707"/>
      <c r="KXI34" s="707"/>
      <c r="KXJ34" s="707"/>
      <c r="KXK34" s="707"/>
      <c r="KXL34" s="707"/>
      <c r="KXM34" s="707"/>
      <c r="KXN34" s="707"/>
      <c r="KXO34" s="707"/>
      <c r="KXP34" s="707"/>
      <c r="KXQ34" s="707"/>
      <c r="KXR34" s="707"/>
      <c r="KXS34" s="707"/>
      <c r="KXT34" s="707"/>
      <c r="KXU34" s="707"/>
      <c r="KXV34" s="707"/>
      <c r="KXW34" s="707"/>
      <c r="KXX34" s="707"/>
      <c r="KXY34" s="707"/>
      <c r="KXZ34" s="707"/>
      <c r="KYA34" s="707"/>
      <c r="KYB34" s="707"/>
      <c r="KYC34" s="707"/>
      <c r="KYD34" s="707"/>
      <c r="KYE34" s="707"/>
      <c r="KYF34" s="707"/>
      <c r="KYG34" s="707"/>
      <c r="KYH34" s="707"/>
      <c r="KYI34" s="707"/>
      <c r="KYJ34" s="707"/>
      <c r="KYK34" s="707"/>
      <c r="KYL34" s="707"/>
      <c r="KYM34" s="707"/>
      <c r="KYN34" s="707"/>
      <c r="KYO34" s="707"/>
      <c r="KYP34" s="707"/>
      <c r="KYQ34" s="707"/>
      <c r="KYR34" s="707"/>
      <c r="KYS34" s="707"/>
      <c r="KYT34" s="707"/>
      <c r="KYU34" s="707"/>
      <c r="KYV34" s="707"/>
      <c r="KYW34" s="707"/>
      <c r="KYX34" s="707"/>
      <c r="KYY34" s="707"/>
      <c r="KYZ34" s="707"/>
      <c r="KZA34" s="707"/>
      <c r="KZB34" s="707"/>
      <c r="KZC34" s="707"/>
      <c r="KZD34" s="707"/>
      <c r="KZE34" s="707"/>
      <c r="KZF34" s="707"/>
      <c r="KZG34" s="707"/>
      <c r="KZH34" s="707"/>
      <c r="KZI34" s="707"/>
      <c r="KZJ34" s="707"/>
      <c r="KZK34" s="707"/>
      <c r="KZL34" s="707"/>
      <c r="KZM34" s="707"/>
      <c r="KZN34" s="707"/>
      <c r="KZO34" s="707"/>
      <c r="KZP34" s="707"/>
      <c r="KZQ34" s="707"/>
      <c r="KZR34" s="707"/>
      <c r="KZS34" s="707"/>
      <c r="KZT34" s="707"/>
      <c r="KZU34" s="707"/>
      <c r="KZV34" s="707"/>
      <c r="KZW34" s="707"/>
      <c r="KZX34" s="707"/>
      <c r="KZY34" s="707"/>
      <c r="KZZ34" s="707"/>
      <c r="LAA34" s="707"/>
      <c r="LAB34" s="707"/>
      <c r="LAC34" s="707"/>
      <c r="LAD34" s="707"/>
      <c r="LAE34" s="707"/>
      <c r="LAF34" s="707"/>
      <c r="LAG34" s="707"/>
      <c r="LAH34" s="707"/>
      <c r="LAI34" s="707"/>
      <c r="LAJ34" s="707"/>
      <c r="LAK34" s="707"/>
      <c r="LAL34" s="707"/>
      <c r="LAM34" s="707"/>
      <c r="LAN34" s="707"/>
      <c r="LAO34" s="707"/>
      <c r="LAP34" s="707"/>
      <c r="LAQ34" s="707"/>
      <c r="LAR34" s="707"/>
      <c r="LAS34" s="707"/>
      <c r="LAT34" s="707"/>
      <c r="LAU34" s="707"/>
      <c r="LAV34" s="707"/>
      <c r="LAW34" s="707"/>
      <c r="LAX34" s="707"/>
      <c r="LAY34" s="707"/>
      <c r="LAZ34" s="707"/>
      <c r="LBA34" s="707"/>
      <c r="LBB34" s="707"/>
      <c r="LBC34" s="707"/>
      <c r="LBD34" s="707"/>
      <c r="LBE34" s="707"/>
      <c r="LBF34" s="707"/>
      <c r="LBG34" s="707"/>
      <c r="LBH34" s="707"/>
      <c r="LBI34" s="707"/>
      <c r="LBJ34" s="707"/>
      <c r="LBK34" s="707"/>
      <c r="LBL34" s="707"/>
      <c r="LBM34" s="707"/>
      <c r="LBN34" s="707"/>
      <c r="LBO34" s="707"/>
      <c r="LBP34" s="707"/>
      <c r="LBQ34" s="707"/>
      <c r="LBR34" s="707"/>
      <c r="LBS34" s="707"/>
      <c r="LBT34" s="707"/>
      <c r="LBU34" s="707"/>
      <c r="LBV34" s="707"/>
      <c r="LBW34" s="707"/>
      <c r="LBX34" s="707"/>
      <c r="LBY34" s="707"/>
      <c r="LBZ34" s="707"/>
      <c r="LCA34" s="707"/>
      <c r="LCB34" s="707"/>
      <c r="LCC34" s="707"/>
      <c r="LCD34" s="707"/>
      <c r="LCE34" s="707"/>
      <c r="LCF34" s="707"/>
      <c r="LCG34" s="707"/>
      <c r="LCH34" s="707"/>
      <c r="LCI34" s="707"/>
      <c r="LCJ34" s="707"/>
      <c r="LCK34" s="707"/>
      <c r="LCL34" s="707"/>
      <c r="LCM34" s="707"/>
      <c r="LCN34" s="707"/>
      <c r="LCO34" s="707"/>
      <c r="LCP34" s="707"/>
      <c r="LCQ34" s="707"/>
      <c r="LCR34" s="707"/>
      <c r="LCS34" s="707"/>
      <c r="LCT34" s="707"/>
      <c r="LCU34" s="707"/>
      <c r="LCV34" s="707"/>
      <c r="LCW34" s="707"/>
      <c r="LCX34" s="707"/>
      <c r="LCY34" s="707"/>
      <c r="LCZ34" s="707"/>
      <c r="LDA34" s="707"/>
      <c r="LDB34" s="707"/>
      <c r="LDC34" s="707"/>
      <c r="LDD34" s="707"/>
      <c r="LDE34" s="707"/>
      <c r="LDF34" s="707"/>
      <c r="LDG34" s="707"/>
      <c r="LDH34" s="707"/>
      <c r="LDI34" s="707"/>
      <c r="LDJ34" s="707"/>
      <c r="LDK34" s="707"/>
      <c r="LDL34" s="707"/>
      <c r="LDM34" s="707"/>
      <c r="LDN34" s="707"/>
      <c r="LDO34" s="707"/>
      <c r="LDP34" s="707"/>
      <c r="LDQ34" s="707"/>
      <c r="LDR34" s="707"/>
      <c r="LDS34" s="707"/>
      <c r="LDT34" s="707"/>
      <c r="LDU34" s="707"/>
      <c r="LDV34" s="707"/>
      <c r="LDW34" s="707"/>
      <c r="LDX34" s="707"/>
      <c r="LDY34" s="707"/>
      <c r="LDZ34" s="707"/>
      <c r="LEA34" s="707"/>
      <c r="LEB34" s="707"/>
      <c r="LEC34" s="707"/>
      <c r="LED34" s="707"/>
      <c r="LEE34" s="707"/>
      <c r="LEF34" s="707"/>
      <c r="LEG34" s="707"/>
      <c r="LEH34" s="707"/>
      <c r="LEI34" s="707"/>
      <c r="LEJ34" s="707"/>
      <c r="LEK34" s="707"/>
      <c r="LEL34" s="707"/>
      <c r="LEM34" s="707"/>
      <c r="LEN34" s="707"/>
      <c r="LEO34" s="707"/>
      <c r="LEP34" s="707"/>
      <c r="LEQ34" s="707"/>
      <c r="LER34" s="707"/>
      <c r="LES34" s="707"/>
      <c r="LET34" s="707"/>
      <c r="LEU34" s="707"/>
      <c r="LEV34" s="707"/>
      <c r="LEW34" s="707"/>
      <c r="LEX34" s="707"/>
      <c r="LEY34" s="707"/>
      <c r="LEZ34" s="707"/>
      <c r="LFA34" s="707"/>
      <c r="LFB34" s="707"/>
      <c r="LFC34" s="707"/>
      <c r="LFD34" s="707"/>
      <c r="LFE34" s="707"/>
      <c r="LFF34" s="707"/>
      <c r="LFG34" s="707"/>
      <c r="LFH34" s="707"/>
      <c r="LFI34" s="707"/>
      <c r="LFJ34" s="707"/>
      <c r="LFK34" s="707"/>
      <c r="LFL34" s="707"/>
      <c r="LFM34" s="707"/>
      <c r="LFN34" s="707"/>
      <c r="LFO34" s="707"/>
      <c r="LFP34" s="707"/>
      <c r="LFQ34" s="707"/>
      <c r="LFR34" s="707"/>
      <c r="LFS34" s="707"/>
      <c r="LFT34" s="707"/>
      <c r="LFU34" s="707"/>
      <c r="LFV34" s="707"/>
      <c r="LFW34" s="707"/>
      <c r="LFX34" s="707"/>
      <c r="LFY34" s="707"/>
      <c r="LFZ34" s="707"/>
      <c r="LGA34" s="707"/>
      <c r="LGB34" s="707"/>
      <c r="LGC34" s="707"/>
      <c r="LGD34" s="707"/>
      <c r="LGE34" s="707"/>
      <c r="LGF34" s="707"/>
      <c r="LGG34" s="707"/>
      <c r="LGH34" s="707"/>
      <c r="LGI34" s="707"/>
      <c r="LGJ34" s="707"/>
      <c r="LGK34" s="707"/>
      <c r="LGL34" s="707"/>
      <c r="LGM34" s="707"/>
      <c r="LGN34" s="707"/>
      <c r="LGO34" s="707"/>
      <c r="LGP34" s="707"/>
      <c r="LGQ34" s="707"/>
      <c r="LGR34" s="707"/>
      <c r="LGS34" s="707"/>
      <c r="LGT34" s="707"/>
      <c r="LGU34" s="707"/>
      <c r="LGV34" s="707"/>
      <c r="LGW34" s="707"/>
      <c r="LGX34" s="707"/>
      <c r="LGY34" s="707"/>
      <c r="LGZ34" s="707"/>
      <c r="LHA34" s="707"/>
      <c r="LHB34" s="707"/>
      <c r="LHC34" s="707"/>
      <c r="LHD34" s="707"/>
      <c r="LHE34" s="707"/>
      <c r="LHF34" s="707"/>
      <c r="LHG34" s="707"/>
      <c r="LHH34" s="707"/>
      <c r="LHI34" s="707"/>
      <c r="LHJ34" s="707"/>
      <c r="LHK34" s="707"/>
      <c r="LHL34" s="707"/>
      <c r="LHM34" s="707"/>
      <c r="LHN34" s="707"/>
      <c r="LHO34" s="707"/>
      <c r="LHP34" s="707"/>
      <c r="LHQ34" s="707"/>
      <c r="LHR34" s="707"/>
      <c r="LHS34" s="707"/>
      <c r="LHT34" s="707"/>
      <c r="LHU34" s="707"/>
      <c r="LHV34" s="707"/>
      <c r="LHW34" s="707"/>
      <c r="LHX34" s="707"/>
      <c r="LHY34" s="707"/>
      <c r="LHZ34" s="707"/>
      <c r="LIA34" s="707"/>
      <c r="LIB34" s="707"/>
      <c r="LIC34" s="707"/>
      <c r="LID34" s="707"/>
      <c r="LIE34" s="707"/>
      <c r="LIF34" s="707"/>
      <c r="LIG34" s="707"/>
      <c r="LIH34" s="707"/>
      <c r="LII34" s="707"/>
      <c r="LIJ34" s="707"/>
      <c r="LIK34" s="707"/>
      <c r="LIL34" s="707"/>
      <c r="LIM34" s="707"/>
      <c r="LIN34" s="707"/>
      <c r="LIO34" s="707"/>
      <c r="LIP34" s="707"/>
      <c r="LIQ34" s="707"/>
      <c r="LIR34" s="707"/>
      <c r="LIS34" s="707"/>
      <c r="LIT34" s="707"/>
      <c r="LIU34" s="707"/>
      <c r="LIV34" s="707"/>
      <c r="LIW34" s="707"/>
      <c r="LIX34" s="707"/>
      <c r="LIY34" s="707"/>
      <c r="LIZ34" s="707"/>
      <c r="LJA34" s="707"/>
      <c r="LJB34" s="707"/>
      <c r="LJC34" s="707"/>
      <c r="LJD34" s="707"/>
      <c r="LJE34" s="707"/>
      <c r="LJF34" s="707"/>
      <c r="LJG34" s="707"/>
      <c r="LJH34" s="707"/>
      <c r="LJI34" s="707"/>
      <c r="LJJ34" s="707"/>
      <c r="LJK34" s="707"/>
      <c r="LJL34" s="707"/>
      <c r="LJM34" s="707"/>
      <c r="LJN34" s="707"/>
      <c r="LJO34" s="707"/>
      <c r="LJP34" s="707"/>
      <c r="LJQ34" s="707"/>
      <c r="LJR34" s="707"/>
      <c r="LJS34" s="707"/>
      <c r="LJT34" s="707"/>
      <c r="LJU34" s="707"/>
      <c r="LJV34" s="707"/>
      <c r="LJW34" s="707"/>
      <c r="LJX34" s="707"/>
      <c r="LJY34" s="707"/>
      <c r="LJZ34" s="707"/>
      <c r="LKA34" s="707"/>
      <c r="LKB34" s="707"/>
      <c r="LKC34" s="707"/>
      <c r="LKD34" s="707"/>
      <c r="LKE34" s="707"/>
      <c r="LKF34" s="707"/>
      <c r="LKG34" s="707"/>
      <c r="LKH34" s="707"/>
      <c r="LKI34" s="707"/>
      <c r="LKJ34" s="707"/>
      <c r="LKK34" s="707"/>
      <c r="LKL34" s="707"/>
      <c r="LKM34" s="707"/>
      <c r="LKN34" s="707"/>
      <c r="LKO34" s="707"/>
      <c r="LKP34" s="707"/>
      <c r="LKQ34" s="707"/>
      <c r="LKR34" s="707"/>
      <c r="LKS34" s="707"/>
      <c r="LKT34" s="707"/>
      <c r="LKU34" s="707"/>
      <c r="LKV34" s="707"/>
      <c r="LKW34" s="707"/>
      <c r="LKX34" s="707"/>
      <c r="LKY34" s="707"/>
      <c r="LKZ34" s="707"/>
      <c r="LLA34" s="707"/>
      <c r="LLB34" s="707"/>
      <c r="LLC34" s="707"/>
      <c r="LLD34" s="707"/>
      <c r="LLE34" s="707"/>
      <c r="LLF34" s="707"/>
      <c r="LLG34" s="707"/>
      <c r="LLH34" s="707"/>
      <c r="LLI34" s="707"/>
      <c r="LLJ34" s="707"/>
      <c r="LLK34" s="707"/>
      <c r="LLL34" s="707"/>
      <c r="LLM34" s="707"/>
      <c r="LLN34" s="707"/>
      <c r="LLO34" s="707"/>
      <c r="LLP34" s="707"/>
      <c r="LLQ34" s="707"/>
      <c r="LLR34" s="707"/>
      <c r="LLS34" s="707"/>
      <c r="LLT34" s="707"/>
      <c r="LLU34" s="707"/>
      <c r="LLV34" s="707"/>
      <c r="LLW34" s="707"/>
      <c r="LLX34" s="707"/>
      <c r="LLY34" s="707"/>
      <c r="LLZ34" s="707"/>
      <c r="LMA34" s="707"/>
      <c r="LMB34" s="707"/>
      <c r="LMC34" s="707"/>
      <c r="LMD34" s="707"/>
      <c r="LME34" s="707"/>
      <c r="LMF34" s="707"/>
      <c r="LMG34" s="707"/>
      <c r="LMH34" s="707"/>
      <c r="LMI34" s="707"/>
      <c r="LMJ34" s="707"/>
      <c r="LMK34" s="707"/>
      <c r="LML34" s="707"/>
      <c r="LMM34" s="707"/>
      <c r="LMN34" s="707"/>
      <c r="LMO34" s="707"/>
      <c r="LMP34" s="707"/>
      <c r="LMQ34" s="707"/>
      <c r="LMR34" s="707"/>
      <c r="LMS34" s="707"/>
      <c r="LMT34" s="707"/>
      <c r="LMU34" s="707"/>
      <c r="LMV34" s="707"/>
      <c r="LMW34" s="707"/>
      <c r="LMX34" s="707"/>
      <c r="LMY34" s="707"/>
      <c r="LMZ34" s="707"/>
      <c r="LNA34" s="707"/>
      <c r="LNB34" s="707"/>
      <c r="LNC34" s="707"/>
      <c r="LND34" s="707"/>
      <c r="LNE34" s="707"/>
      <c r="LNF34" s="707"/>
      <c r="LNG34" s="707"/>
      <c r="LNH34" s="707"/>
      <c r="LNI34" s="707"/>
      <c r="LNJ34" s="707"/>
      <c r="LNK34" s="707"/>
      <c r="LNL34" s="707"/>
      <c r="LNM34" s="707"/>
      <c r="LNN34" s="707"/>
      <c r="LNO34" s="707"/>
      <c r="LNP34" s="707"/>
      <c r="LNQ34" s="707"/>
      <c r="LNR34" s="707"/>
      <c r="LNS34" s="707"/>
      <c r="LNT34" s="707"/>
      <c r="LNU34" s="707"/>
      <c r="LNV34" s="707"/>
      <c r="LNW34" s="707"/>
      <c r="LNX34" s="707"/>
      <c r="LNY34" s="707"/>
      <c r="LNZ34" s="707"/>
      <c r="LOA34" s="707"/>
      <c r="LOB34" s="707"/>
      <c r="LOC34" s="707"/>
      <c r="LOD34" s="707"/>
      <c r="LOE34" s="707"/>
      <c r="LOF34" s="707"/>
      <c r="LOG34" s="707"/>
      <c r="LOH34" s="707"/>
      <c r="LOI34" s="707"/>
      <c r="LOJ34" s="707"/>
      <c r="LOK34" s="707"/>
      <c r="LOL34" s="707"/>
      <c r="LOM34" s="707"/>
      <c r="LON34" s="707"/>
      <c r="LOO34" s="707"/>
      <c r="LOP34" s="707"/>
      <c r="LOQ34" s="707"/>
      <c r="LOR34" s="707"/>
      <c r="LOS34" s="707"/>
      <c r="LOT34" s="707"/>
      <c r="LOU34" s="707"/>
      <c r="LOV34" s="707"/>
      <c r="LOW34" s="707"/>
      <c r="LOX34" s="707"/>
      <c r="LOY34" s="707"/>
      <c r="LOZ34" s="707"/>
      <c r="LPA34" s="707"/>
      <c r="LPB34" s="707"/>
      <c r="LPC34" s="707"/>
      <c r="LPD34" s="707"/>
      <c r="LPE34" s="707"/>
      <c r="LPF34" s="707"/>
      <c r="LPG34" s="707"/>
      <c r="LPH34" s="707"/>
      <c r="LPI34" s="707"/>
      <c r="LPJ34" s="707"/>
      <c r="LPK34" s="707"/>
      <c r="LPL34" s="707"/>
      <c r="LPM34" s="707"/>
      <c r="LPN34" s="707"/>
      <c r="LPO34" s="707"/>
      <c r="LPP34" s="707"/>
      <c r="LPQ34" s="707"/>
      <c r="LPR34" s="707"/>
      <c r="LPS34" s="707"/>
      <c r="LPT34" s="707"/>
      <c r="LPU34" s="707"/>
      <c r="LPV34" s="707"/>
      <c r="LPW34" s="707"/>
      <c r="LPX34" s="707"/>
      <c r="LPY34" s="707"/>
      <c r="LPZ34" s="707"/>
      <c r="LQA34" s="707"/>
      <c r="LQB34" s="707"/>
      <c r="LQC34" s="707"/>
      <c r="LQD34" s="707"/>
      <c r="LQE34" s="707"/>
      <c r="LQF34" s="707"/>
      <c r="LQG34" s="707"/>
      <c r="LQH34" s="707"/>
      <c r="LQI34" s="707"/>
      <c r="LQJ34" s="707"/>
      <c r="LQK34" s="707"/>
      <c r="LQL34" s="707"/>
      <c r="LQM34" s="707"/>
      <c r="LQN34" s="707"/>
      <c r="LQO34" s="707"/>
      <c r="LQP34" s="707"/>
      <c r="LQQ34" s="707"/>
      <c r="LQR34" s="707"/>
      <c r="LQS34" s="707"/>
      <c r="LQT34" s="707"/>
      <c r="LQU34" s="707"/>
      <c r="LQV34" s="707"/>
      <c r="LQW34" s="707"/>
      <c r="LQX34" s="707"/>
      <c r="LQY34" s="707"/>
      <c r="LQZ34" s="707"/>
      <c r="LRA34" s="707"/>
      <c r="LRB34" s="707"/>
      <c r="LRC34" s="707"/>
      <c r="LRD34" s="707"/>
      <c r="LRE34" s="707"/>
      <c r="LRF34" s="707"/>
      <c r="LRG34" s="707"/>
      <c r="LRH34" s="707"/>
      <c r="LRI34" s="707"/>
      <c r="LRJ34" s="707"/>
      <c r="LRK34" s="707"/>
      <c r="LRL34" s="707"/>
      <c r="LRM34" s="707"/>
      <c r="LRN34" s="707"/>
      <c r="LRO34" s="707"/>
      <c r="LRP34" s="707"/>
      <c r="LRQ34" s="707"/>
      <c r="LRR34" s="707"/>
      <c r="LRS34" s="707"/>
      <c r="LRT34" s="707"/>
      <c r="LRU34" s="707"/>
      <c r="LRV34" s="707"/>
      <c r="LRW34" s="707"/>
      <c r="LRX34" s="707"/>
      <c r="LRY34" s="707"/>
      <c r="LRZ34" s="707"/>
      <c r="LSA34" s="707"/>
      <c r="LSB34" s="707"/>
      <c r="LSC34" s="707"/>
      <c r="LSD34" s="707"/>
      <c r="LSE34" s="707"/>
      <c r="LSF34" s="707"/>
      <c r="LSG34" s="707"/>
      <c r="LSH34" s="707"/>
      <c r="LSI34" s="707"/>
      <c r="LSJ34" s="707"/>
      <c r="LSK34" s="707"/>
      <c r="LSL34" s="707"/>
      <c r="LSM34" s="707"/>
      <c r="LSN34" s="707"/>
      <c r="LSO34" s="707"/>
      <c r="LSP34" s="707"/>
      <c r="LSQ34" s="707"/>
      <c r="LSR34" s="707"/>
      <c r="LSS34" s="707"/>
      <c r="LST34" s="707"/>
      <c r="LSU34" s="707"/>
      <c r="LSV34" s="707"/>
      <c r="LSW34" s="707"/>
      <c r="LSX34" s="707"/>
      <c r="LSY34" s="707"/>
      <c r="LSZ34" s="707"/>
      <c r="LTA34" s="707"/>
      <c r="LTB34" s="707"/>
      <c r="LTC34" s="707"/>
      <c r="LTD34" s="707"/>
      <c r="LTE34" s="707"/>
      <c r="LTF34" s="707"/>
      <c r="LTG34" s="707"/>
      <c r="LTH34" s="707"/>
      <c r="LTI34" s="707"/>
      <c r="LTJ34" s="707"/>
      <c r="LTK34" s="707"/>
      <c r="LTL34" s="707"/>
      <c r="LTM34" s="707"/>
      <c r="LTN34" s="707"/>
      <c r="LTO34" s="707"/>
      <c r="LTP34" s="707"/>
      <c r="LTQ34" s="707"/>
      <c r="LTR34" s="707"/>
      <c r="LTS34" s="707"/>
      <c r="LTT34" s="707"/>
      <c r="LTU34" s="707"/>
      <c r="LTV34" s="707"/>
      <c r="LTW34" s="707"/>
      <c r="LTX34" s="707"/>
      <c r="LTY34" s="707"/>
      <c r="LTZ34" s="707"/>
      <c r="LUA34" s="707"/>
      <c r="LUB34" s="707"/>
      <c r="LUC34" s="707"/>
      <c r="LUD34" s="707"/>
      <c r="LUE34" s="707"/>
      <c r="LUF34" s="707"/>
      <c r="LUG34" s="707"/>
      <c r="LUH34" s="707"/>
      <c r="LUI34" s="707"/>
      <c r="LUJ34" s="707"/>
      <c r="LUK34" s="707"/>
      <c r="LUL34" s="707"/>
      <c r="LUM34" s="707"/>
      <c r="LUN34" s="707"/>
      <c r="LUO34" s="707"/>
      <c r="LUP34" s="707"/>
      <c r="LUQ34" s="707"/>
      <c r="LUR34" s="707"/>
      <c r="LUS34" s="707"/>
      <c r="LUT34" s="707"/>
      <c r="LUU34" s="707"/>
      <c r="LUV34" s="707"/>
      <c r="LUW34" s="707"/>
      <c r="LUX34" s="707"/>
      <c r="LUY34" s="707"/>
      <c r="LUZ34" s="707"/>
      <c r="LVA34" s="707"/>
      <c r="LVB34" s="707"/>
      <c r="LVC34" s="707"/>
      <c r="LVD34" s="707"/>
      <c r="LVE34" s="707"/>
      <c r="LVF34" s="707"/>
      <c r="LVG34" s="707"/>
      <c r="LVH34" s="707"/>
      <c r="LVI34" s="707"/>
      <c r="LVJ34" s="707"/>
      <c r="LVK34" s="707"/>
      <c r="LVL34" s="707"/>
      <c r="LVM34" s="707"/>
      <c r="LVN34" s="707"/>
      <c r="LVO34" s="707"/>
      <c r="LVP34" s="707"/>
      <c r="LVQ34" s="707"/>
      <c r="LVR34" s="707"/>
      <c r="LVS34" s="707"/>
      <c r="LVT34" s="707"/>
      <c r="LVU34" s="707"/>
      <c r="LVV34" s="707"/>
      <c r="LVW34" s="707"/>
      <c r="LVX34" s="707"/>
      <c r="LVY34" s="707"/>
      <c r="LVZ34" s="707"/>
      <c r="LWA34" s="707"/>
      <c r="LWB34" s="707"/>
      <c r="LWC34" s="707"/>
      <c r="LWD34" s="707"/>
      <c r="LWE34" s="707"/>
      <c r="LWF34" s="707"/>
      <c r="LWG34" s="707"/>
      <c r="LWH34" s="707"/>
      <c r="LWI34" s="707"/>
      <c r="LWJ34" s="707"/>
      <c r="LWK34" s="707"/>
      <c r="LWL34" s="707"/>
      <c r="LWM34" s="707"/>
      <c r="LWN34" s="707"/>
      <c r="LWO34" s="707"/>
      <c r="LWP34" s="707"/>
      <c r="LWQ34" s="707"/>
      <c r="LWR34" s="707"/>
      <c r="LWS34" s="707"/>
      <c r="LWT34" s="707"/>
      <c r="LWU34" s="707"/>
      <c r="LWV34" s="707"/>
      <c r="LWW34" s="707"/>
      <c r="LWX34" s="707"/>
      <c r="LWY34" s="707"/>
      <c r="LWZ34" s="707"/>
      <c r="LXA34" s="707"/>
      <c r="LXB34" s="707"/>
      <c r="LXC34" s="707"/>
      <c r="LXD34" s="707"/>
      <c r="LXE34" s="707"/>
      <c r="LXF34" s="707"/>
      <c r="LXG34" s="707"/>
      <c r="LXH34" s="707"/>
      <c r="LXI34" s="707"/>
      <c r="LXJ34" s="707"/>
      <c r="LXK34" s="707"/>
      <c r="LXL34" s="707"/>
      <c r="LXM34" s="707"/>
      <c r="LXN34" s="707"/>
      <c r="LXO34" s="707"/>
      <c r="LXP34" s="707"/>
      <c r="LXQ34" s="707"/>
      <c r="LXR34" s="707"/>
      <c r="LXS34" s="707"/>
      <c r="LXT34" s="707"/>
      <c r="LXU34" s="707"/>
      <c r="LXV34" s="707"/>
      <c r="LXW34" s="707"/>
      <c r="LXX34" s="707"/>
      <c r="LXY34" s="707"/>
      <c r="LXZ34" s="707"/>
      <c r="LYA34" s="707"/>
      <c r="LYB34" s="707"/>
      <c r="LYC34" s="707"/>
      <c r="LYD34" s="707"/>
      <c r="LYE34" s="707"/>
      <c r="LYF34" s="707"/>
      <c r="LYG34" s="707"/>
      <c r="LYH34" s="707"/>
      <c r="LYI34" s="707"/>
      <c r="LYJ34" s="707"/>
      <c r="LYK34" s="707"/>
      <c r="LYL34" s="707"/>
      <c r="LYM34" s="707"/>
      <c r="LYN34" s="707"/>
      <c r="LYO34" s="707"/>
      <c r="LYP34" s="707"/>
      <c r="LYQ34" s="707"/>
      <c r="LYR34" s="707"/>
      <c r="LYS34" s="707"/>
      <c r="LYT34" s="707"/>
      <c r="LYU34" s="707"/>
      <c r="LYV34" s="707"/>
      <c r="LYW34" s="707"/>
      <c r="LYX34" s="707"/>
      <c r="LYY34" s="707"/>
      <c r="LYZ34" s="707"/>
      <c r="LZA34" s="707"/>
      <c r="LZB34" s="707"/>
      <c r="LZC34" s="707"/>
      <c r="LZD34" s="707"/>
      <c r="LZE34" s="707"/>
      <c r="LZF34" s="707"/>
      <c r="LZG34" s="707"/>
      <c r="LZH34" s="707"/>
      <c r="LZI34" s="707"/>
      <c r="LZJ34" s="707"/>
      <c r="LZK34" s="707"/>
      <c r="LZL34" s="707"/>
      <c r="LZM34" s="707"/>
      <c r="LZN34" s="707"/>
      <c r="LZO34" s="707"/>
      <c r="LZP34" s="707"/>
      <c r="LZQ34" s="707"/>
      <c r="LZR34" s="707"/>
      <c r="LZS34" s="707"/>
      <c r="LZT34" s="707"/>
      <c r="LZU34" s="707"/>
      <c r="LZV34" s="707"/>
      <c r="LZW34" s="707"/>
      <c r="LZX34" s="707"/>
      <c r="LZY34" s="707"/>
      <c r="LZZ34" s="707"/>
      <c r="MAA34" s="707"/>
      <c r="MAB34" s="707"/>
      <c r="MAC34" s="707"/>
      <c r="MAD34" s="707"/>
      <c r="MAE34" s="707"/>
      <c r="MAF34" s="707"/>
      <c r="MAG34" s="707"/>
      <c r="MAH34" s="707"/>
      <c r="MAI34" s="707"/>
      <c r="MAJ34" s="707"/>
      <c r="MAK34" s="707"/>
      <c r="MAL34" s="707"/>
      <c r="MAM34" s="707"/>
      <c r="MAN34" s="707"/>
      <c r="MAO34" s="707"/>
      <c r="MAP34" s="707"/>
      <c r="MAQ34" s="707"/>
      <c r="MAR34" s="707"/>
      <c r="MAS34" s="707"/>
      <c r="MAT34" s="707"/>
      <c r="MAU34" s="707"/>
      <c r="MAV34" s="707"/>
      <c r="MAW34" s="707"/>
      <c r="MAX34" s="707"/>
      <c r="MAY34" s="707"/>
      <c r="MAZ34" s="707"/>
      <c r="MBA34" s="707"/>
      <c r="MBB34" s="707"/>
      <c r="MBC34" s="707"/>
      <c r="MBD34" s="707"/>
      <c r="MBE34" s="707"/>
      <c r="MBF34" s="707"/>
      <c r="MBG34" s="707"/>
      <c r="MBH34" s="707"/>
      <c r="MBI34" s="707"/>
      <c r="MBJ34" s="707"/>
      <c r="MBK34" s="707"/>
      <c r="MBL34" s="707"/>
      <c r="MBM34" s="707"/>
      <c r="MBN34" s="707"/>
      <c r="MBO34" s="707"/>
      <c r="MBP34" s="707"/>
      <c r="MBQ34" s="707"/>
      <c r="MBR34" s="707"/>
      <c r="MBS34" s="707"/>
      <c r="MBT34" s="707"/>
      <c r="MBU34" s="707"/>
      <c r="MBV34" s="707"/>
      <c r="MBW34" s="707"/>
      <c r="MBX34" s="707"/>
      <c r="MBY34" s="707"/>
      <c r="MBZ34" s="707"/>
      <c r="MCA34" s="707"/>
      <c r="MCB34" s="707"/>
      <c r="MCC34" s="707"/>
      <c r="MCD34" s="707"/>
      <c r="MCE34" s="707"/>
      <c r="MCF34" s="707"/>
      <c r="MCG34" s="707"/>
      <c r="MCH34" s="707"/>
      <c r="MCI34" s="707"/>
      <c r="MCJ34" s="707"/>
      <c r="MCK34" s="707"/>
      <c r="MCL34" s="707"/>
      <c r="MCM34" s="707"/>
      <c r="MCN34" s="707"/>
      <c r="MCO34" s="707"/>
      <c r="MCP34" s="707"/>
      <c r="MCQ34" s="707"/>
      <c r="MCR34" s="707"/>
      <c r="MCS34" s="707"/>
      <c r="MCT34" s="707"/>
      <c r="MCU34" s="707"/>
      <c r="MCV34" s="707"/>
      <c r="MCW34" s="707"/>
      <c r="MCX34" s="707"/>
      <c r="MCY34" s="707"/>
      <c r="MCZ34" s="707"/>
      <c r="MDA34" s="707"/>
      <c r="MDB34" s="707"/>
      <c r="MDC34" s="707"/>
      <c r="MDD34" s="707"/>
      <c r="MDE34" s="707"/>
      <c r="MDF34" s="707"/>
      <c r="MDG34" s="707"/>
      <c r="MDH34" s="707"/>
      <c r="MDI34" s="707"/>
      <c r="MDJ34" s="707"/>
      <c r="MDK34" s="707"/>
      <c r="MDL34" s="707"/>
      <c r="MDM34" s="707"/>
      <c r="MDN34" s="707"/>
      <c r="MDO34" s="707"/>
      <c r="MDP34" s="707"/>
      <c r="MDQ34" s="707"/>
      <c r="MDR34" s="707"/>
      <c r="MDS34" s="707"/>
      <c r="MDT34" s="707"/>
      <c r="MDU34" s="707"/>
      <c r="MDV34" s="707"/>
      <c r="MDW34" s="707"/>
      <c r="MDX34" s="707"/>
      <c r="MDY34" s="707"/>
      <c r="MDZ34" s="707"/>
      <c r="MEA34" s="707"/>
      <c r="MEB34" s="707"/>
      <c r="MEC34" s="707"/>
      <c r="MED34" s="707"/>
      <c r="MEE34" s="707"/>
      <c r="MEF34" s="707"/>
      <c r="MEG34" s="707"/>
      <c r="MEH34" s="707"/>
      <c r="MEI34" s="707"/>
      <c r="MEJ34" s="707"/>
      <c r="MEK34" s="707"/>
      <c r="MEL34" s="707"/>
      <c r="MEM34" s="707"/>
      <c r="MEN34" s="707"/>
      <c r="MEO34" s="707"/>
      <c r="MEP34" s="707"/>
      <c r="MEQ34" s="707"/>
      <c r="MER34" s="707"/>
      <c r="MES34" s="707"/>
      <c r="MET34" s="707"/>
      <c r="MEU34" s="707"/>
      <c r="MEV34" s="707"/>
      <c r="MEW34" s="707"/>
      <c r="MEX34" s="707"/>
      <c r="MEY34" s="707"/>
      <c r="MEZ34" s="707"/>
      <c r="MFA34" s="707"/>
      <c r="MFB34" s="707"/>
      <c r="MFC34" s="707"/>
      <c r="MFD34" s="707"/>
      <c r="MFE34" s="707"/>
      <c r="MFF34" s="707"/>
      <c r="MFG34" s="707"/>
      <c r="MFH34" s="707"/>
      <c r="MFI34" s="707"/>
      <c r="MFJ34" s="707"/>
      <c r="MFK34" s="707"/>
      <c r="MFL34" s="707"/>
      <c r="MFM34" s="707"/>
      <c r="MFN34" s="707"/>
      <c r="MFO34" s="707"/>
      <c r="MFP34" s="707"/>
      <c r="MFQ34" s="707"/>
      <c r="MFR34" s="707"/>
      <c r="MFS34" s="707"/>
      <c r="MFT34" s="707"/>
      <c r="MFU34" s="707"/>
      <c r="MFV34" s="707"/>
      <c r="MFW34" s="707"/>
      <c r="MFX34" s="707"/>
      <c r="MFY34" s="707"/>
      <c r="MFZ34" s="707"/>
      <c r="MGA34" s="707"/>
      <c r="MGB34" s="707"/>
      <c r="MGC34" s="707"/>
      <c r="MGD34" s="707"/>
      <c r="MGE34" s="707"/>
      <c r="MGF34" s="707"/>
      <c r="MGG34" s="707"/>
      <c r="MGH34" s="707"/>
      <c r="MGI34" s="707"/>
      <c r="MGJ34" s="707"/>
      <c r="MGK34" s="707"/>
      <c r="MGL34" s="707"/>
      <c r="MGM34" s="707"/>
      <c r="MGN34" s="707"/>
      <c r="MGO34" s="707"/>
      <c r="MGP34" s="707"/>
      <c r="MGQ34" s="707"/>
      <c r="MGR34" s="707"/>
      <c r="MGS34" s="707"/>
      <c r="MGT34" s="707"/>
      <c r="MGU34" s="707"/>
      <c r="MGV34" s="707"/>
      <c r="MGW34" s="707"/>
      <c r="MGX34" s="707"/>
      <c r="MGY34" s="707"/>
      <c r="MGZ34" s="707"/>
      <c r="MHA34" s="707"/>
      <c r="MHB34" s="707"/>
      <c r="MHC34" s="707"/>
      <c r="MHD34" s="707"/>
      <c r="MHE34" s="707"/>
      <c r="MHF34" s="707"/>
      <c r="MHG34" s="707"/>
      <c r="MHH34" s="707"/>
      <c r="MHI34" s="707"/>
      <c r="MHJ34" s="707"/>
      <c r="MHK34" s="707"/>
      <c r="MHL34" s="707"/>
      <c r="MHM34" s="707"/>
      <c r="MHN34" s="707"/>
      <c r="MHO34" s="707"/>
      <c r="MHP34" s="707"/>
      <c r="MHQ34" s="707"/>
      <c r="MHR34" s="707"/>
      <c r="MHS34" s="707"/>
      <c r="MHT34" s="707"/>
      <c r="MHU34" s="707"/>
      <c r="MHV34" s="707"/>
      <c r="MHW34" s="707"/>
      <c r="MHX34" s="707"/>
      <c r="MHY34" s="707"/>
      <c r="MHZ34" s="707"/>
      <c r="MIA34" s="707"/>
      <c r="MIB34" s="707"/>
      <c r="MIC34" s="707"/>
      <c r="MID34" s="707"/>
      <c r="MIE34" s="707"/>
      <c r="MIF34" s="707"/>
      <c r="MIG34" s="707"/>
      <c r="MIH34" s="707"/>
      <c r="MII34" s="707"/>
      <c r="MIJ34" s="707"/>
      <c r="MIK34" s="707"/>
      <c r="MIL34" s="707"/>
      <c r="MIM34" s="707"/>
      <c r="MIN34" s="707"/>
      <c r="MIO34" s="707"/>
      <c r="MIP34" s="707"/>
      <c r="MIQ34" s="707"/>
      <c r="MIR34" s="707"/>
      <c r="MIS34" s="707"/>
      <c r="MIT34" s="707"/>
      <c r="MIU34" s="707"/>
      <c r="MIV34" s="707"/>
      <c r="MIW34" s="707"/>
      <c r="MIX34" s="707"/>
      <c r="MIY34" s="707"/>
      <c r="MIZ34" s="707"/>
      <c r="MJA34" s="707"/>
      <c r="MJB34" s="707"/>
      <c r="MJC34" s="707"/>
      <c r="MJD34" s="707"/>
      <c r="MJE34" s="707"/>
      <c r="MJF34" s="707"/>
      <c r="MJG34" s="707"/>
      <c r="MJH34" s="707"/>
      <c r="MJI34" s="707"/>
      <c r="MJJ34" s="707"/>
      <c r="MJK34" s="707"/>
      <c r="MJL34" s="707"/>
      <c r="MJM34" s="707"/>
      <c r="MJN34" s="707"/>
      <c r="MJO34" s="707"/>
      <c r="MJP34" s="707"/>
      <c r="MJQ34" s="707"/>
      <c r="MJR34" s="707"/>
      <c r="MJS34" s="707"/>
      <c r="MJT34" s="707"/>
      <c r="MJU34" s="707"/>
      <c r="MJV34" s="707"/>
      <c r="MJW34" s="707"/>
      <c r="MJX34" s="707"/>
      <c r="MJY34" s="707"/>
      <c r="MJZ34" s="707"/>
      <c r="MKA34" s="707"/>
      <c r="MKB34" s="707"/>
      <c r="MKC34" s="707"/>
      <c r="MKD34" s="707"/>
      <c r="MKE34" s="707"/>
      <c r="MKF34" s="707"/>
      <c r="MKG34" s="707"/>
      <c r="MKH34" s="707"/>
      <c r="MKI34" s="707"/>
      <c r="MKJ34" s="707"/>
      <c r="MKK34" s="707"/>
      <c r="MKL34" s="707"/>
      <c r="MKM34" s="707"/>
      <c r="MKN34" s="707"/>
      <c r="MKO34" s="707"/>
      <c r="MKP34" s="707"/>
      <c r="MKQ34" s="707"/>
      <c r="MKR34" s="707"/>
      <c r="MKS34" s="707"/>
      <c r="MKT34" s="707"/>
      <c r="MKU34" s="707"/>
      <c r="MKV34" s="707"/>
      <c r="MKW34" s="707"/>
      <c r="MKX34" s="707"/>
      <c r="MKY34" s="707"/>
      <c r="MKZ34" s="707"/>
      <c r="MLA34" s="707"/>
      <c r="MLB34" s="707"/>
      <c r="MLC34" s="707"/>
      <c r="MLD34" s="707"/>
      <c r="MLE34" s="707"/>
      <c r="MLF34" s="707"/>
      <c r="MLG34" s="707"/>
      <c r="MLH34" s="707"/>
      <c r="MLI34" s="707"/>
      <c r="MLJ34" s="707"/>
      <c r="MLK34" s="707"/>
      <c r="MLL34" s="707"/>
      <c r="MLM34" s="707"/>
      <c r="MLN34" s="707"/>
      <c r="MLO34" s="707"/>
      <c r="MLP34" s="707"/>
      <c r="MLQ34" s="707"/>
      <c r="MLR34" s="707"/>
      <c r="MLS34" s="707"/>
      <c r="MLT34" s="707"/>
      <c r="MLU34" s="707"/>
      <c r="MLV34" s="707"/>
      <c r="MLW34" s="707"/>
      <c r="MLX34" s="707"/>
      <c r="MLY34" s="707"/>
      <c r="MLZ34" s="707"/>
      <c r="MMA34" s="707"/>
      <c r="MMB34" s="707"/>
      <c r="MMC34" s="707"/>
      <c r="MMD34" s="707"/>
      <c r="MME34" s="707"/>
      <c r="MMF34" s="707"/>
      <c r="MMG34" s="707"/>
      <c r="MMH34" s="707"/>
      <c r="MMI34" s="707"/>
      <c r="MMJ34" s="707"/>
      <c r="MMK34" s="707"/>
      <c r="MML34" s="707"/>
      <c r="MMM34" s="707"/>
      <c r="MMN34" s="707"/>
      <c r="MMO34" s="707"/>
      <c r="MMP34" s="707"/>
      <c r="MMQ34" s="707"/>
      <c r="MMR34" s="707"/>
      <c r="MMS34" s="707"/>
      <c r="MMT34" s="707"/>
      <c r="MMU34" s="707"/>
      <c r="MMV34" s="707"/>
      <c r="MMW34" s="707"/>
      <c r="MMX34" s="707"/>
      <c r="MMY34" s="707"/>
      <c r="MMZ34" s="707"/>
      <c r="MNA34" s="707"/>
      <c r="MNB34" s="707"/>
      <c r="MNC34" s="707"/>
      <c r="MND34" s="707"/>
      <c r="MNE34" s="707"/>
      <c r="MNF34" s="707"/>
      <c r="MNG34" s="707"/>
      <c r="MNH34" s="707"/>
      <c r="MNI34" s="707"/>
      <c r="MNJ34" s="707"/>
      <c r="MNK34" s="707"/>
      <c r="MNL34" s="707"/>
      <c r="MNM34" s="707"/>
      <c r="MNN34" s="707"/>
      <c r="MNO34" s="707"/>
      <c r="MNP34" s="707"/>
      <c r="MNQ34" s="707"/>
      <c r="MNR34" s="707"/>
      <c r="MNS34" s="707"/>
      <c r="MNT34" s="707"/>
      <c r="MNU34" s="707"/>
      <c r="MNV34" s="707"/>
      <c r="MNW34" s="707"/>
      <c r="MNX34" s="707"/>
      <c r="MNY34" s="707"/>
      <c r="MNZ34" s="707"/>
      <c r="MOA34" s="707"/>
      <c r="MOB34" s="707"/>
      <c r="MOC34" s="707"/>
      <c r="MOD34" s="707"/>
      <c r="MOE34" s="707"/>
      <c r="MOF34" s="707"/>
      <c r="MOG34" s="707"/>
      <c r="MOH34" s="707"/>
      <c r="MOI34" s="707"/>
      <c r="MOJ34" s="707"/>
      <c r="MOK34" s="707"/>
      <c r="MOL34" s="707"/>
      <c r="MOM34" s="707"/>
      <c r="MON34" s="707"/>
      <c r="MOO34" s="707"/>
      <c r="MOP34" s="707"/>
      <c r="MOQ34" s="707"/>
      <c r="MOR34" s="707"/>
      <c r="MOS34" s="707"/>
      <c r="MOT34" s="707"/>
      <c r="MOU34" s="707"/>
      <c r="MOV34" s="707"/>
      <c r="MOW34" s="707"/>
      <c r="MOX34" s="707"/>
      <c r="MOY34" s="707"/>
      <c r="MOZ34" s="707"/>
      <c r="MPA34" s="707"/>
      <c r="MPB34" s="707"/>
      <c r="MPC34" s="707"/>
      <c r="MPD34" s="707"/>
      <c r="MPE34" s="707"/>
      <c r="MPF34" s="707"/>
      <c r="MPG34" s="707"/>
      <c r="MPH34" s="707"/>
      <c r="MPI34" s="707"/>
      <c r="MPJ34" s="707"/>
      <c r="MPK34" s="707"/>
      <c r="MPL34" s="707"/>
      <c r="MPM34" s="707"/>
      <c r="MPN34" s="707"/>
      <c r="MPO34" s="707"/>
      <c r="MPP34" s="707"/>
      <c r="MPQ34" s="707"/>
      <c r="MPR34" s="707"/>
      <c r="MPS34" s="707"/>
      <c r="MPT34" s="707"/>
      <c r="MPU34" s="707"/>
      <c r="MPV34" s="707"/>
      <c r="MPW34" s="707"/>
      <c r="MPX34" s="707"/>
      <c r="MPY34" s="707"/>
      <c r="MPZ34" s="707"/>
      <c r="MQA34" s="707"/>
      <c r="MQB34" s="707"/>
      <c r="MQC34" s="707"/>
      <c r="MQD34" s="707"/>
      <c r="MQE34" s="707"/>
      <c r="MQF34" s="707"/>
      <c r="MQG34" s="707"/>
      <c r="MQH34" s="707"/>
      <c r="MQI34" s="707"/>
      <c r="MQJ34" s="707"/>
      <c r="MQK34" s="707"/>
      <c r="MQL34" s="707"/>
      <c r="MQM34" s="707"/>
      <c r="MQN34" s="707"/>
      <c r="MQO34" s="707"/>
      <c r="MQP34" s="707"/>
      <c r="MQQ34" s="707"/>
      <c r="MQR34" s="707"/>
      <c r="MQS34" s="707"/>
      <c r="MQT34" s="707"/>
      <c r="MQU34" s="707"/>
      <c r="MQV34" s="707"/>
      <c r="MQW34" s="707"/>
      <c r="MQX34" s="707"/>
      <c r="MQY34" s="707"/>
      <c r="MQZ34" s="707"/>
      <c r="MRA34" s="707"/>
      <c r="MRB34" s="707"/>
      <c r="MRC34" s="707"/>
      <c r="MRD34" s="707"/>
      <c r="MRE34" s="707"/>
      <c r="MRF34" s="707"/>
      <c r="MRG34" s="707"/>
      <c r="MRH34" s="707"/>
      <c r="MRI34" s="707"/>
      <c r="MRJ34" s="707"/>
      <c r="MRK34" s="707"/>
      <c r="MRL34" s="707"/>
      <c r="MRM34" s="707"/>
      <c r="MRN34" s="707"/>
      <c r="MRO34" s="707"/>
      <c r="MRP34" s="707"/>
      <c r="MRQ34" s="707"/>
      <c r="MRR34" s="707"/>
      <c r="MRS34" s="707"/>
      <c r="MRT34" s="707"/>
      <c r="MRU34" s="707"/>
      <c r="MRV34" s="707"/>
      <c r="MRW34" s="707"/>
      <c r="MRX34" s="707"/>
      <c r="MRY34" s="707"/>
      <c r="MRZ34" s="707"/>
      <c r="MSA34" s="707"/>
      <c r="MSB34" s="707"/>
      <c r="MSC34" s="707"/>
      <c r="MSD34" s="707"/>
      <c r="MSE34" s="707"/>
      <c r="MSF34" s="707"/>
      <c r="MSG34" s="707"/>
      <c r="MSH34" s="707"/>
      <c r="MSI34" s="707"/>
      <c r="MSJ34" s="707"/>
      <c r="MSK34" s="707"/>
      <c r="MSL34" s="707"/>
      <c r="MSM34" s="707"/>
      <c r="MSN34" s="707"/>
      <c r="MSO34" s="707"/>
      <c r="MSP34" s="707"/>
      <c r="MSQ34" s="707"/>
      <c r="MSR34" s="707"/>
      <c r="MSS34" s="707"/>
      <c r="MST34" s="707"/>
      <c r="MSU34" s="707"/>
      <c r="MSV34" s="707"/>
      <c r="MSW34" s="707"/>
      <c r="MSX34" s="707"/>
      <c r="MSY34" s="707"/>
      <c r="MSZ34" s="707"/>
      <c r="MTA34" s="707"/>
      <c r="MTB34" s="707"/>
      <c r="MTC34" s="707"/>
      <c r="MTD34" s="707"/>
      <c r="MTE34" s="707"/>
      <c r="MTF34" s="707"/>
      <c r="MTG34" s="707"/>
      <c r="MTH34" s="707"/>
      <c r="MTI34" s="707"/>
      <c r="MTJ34" s="707"/>
      <c r="MTK34" s="707"/>
      <c r="MTL34" s="707"/>
      <c r="MTM34" s="707"/>
      <c r="MTN34" s="707"/>
      <c r="MTO34" s="707"/>
      <c r="MTP34" s="707"/>
      <c r="MTQ34" s="707"/>
      <c r="MTR34" s="707"/>
      <c r="MTS34" s="707"/>
      <c r="MTT34" s="707"/>
      <c r="MTU34" s="707"/>
      <c r="MTV34" s="707"/>
      <c r="MTW34" s="707"/>
      <c r="MTX34" s="707"/>
      <c r="MTY34" s="707"/>
      <c r="MTZ34" s="707"/>
      <c r="MUA34" s="707"/>
      <c r="MUB34" s="707"/>
      <c r="MUC34" s="707"/>
      <c r="MUD34" s="707"/>
      <c r="MUE34" s="707"/>
      <c r="MUF34" s="707"/>
      <c r="MUG34" s="707"/>
      <c r="MUH34" s="707"/>
      <c r="MUI34" s="707"/>
      <c r="MUJ34" s="707"/>
      <c r="MUK34" s="707"/>
      <c r="MUL34" s="707"/>
      <c r="MUM34" s="707"/>
      <c r="MUN34" s="707"/>
      <c r="MUO34" s="707"/>
      <c r="MUP34" s="707"/>
      <c r="MUQ34" s="707"/>
      <c r="MUR34" s="707"/>
      <c r="MUS34" s="707"/>
      <c r="MUT34" s="707"/>
      <c r="MUU34" s="707"/>
      <c r="MUV34" s="707"/>
      <c r="MUW34" s="707"/>
      <c r="MUX34" s="707"/>
      <c r="MUY34" s="707"/>
      <c r="MUZ34" s="707"/>
      <c r="MVA34" s="707"/>
      <c r="MVB34" s="707"/>
      <c r="MVC34" s="707"/>
      <c r="MVD34" s="707"/>
      <c r="MVE34" s="707"/>
      <c r="MVF34" s="707"/>
      <c r="MVG34" s="707"/>
      <c r="MVH34" s="707"/>
      <c r="MVI34" s="707"/>
      <c r="MVJ34" s="707"/>
      <c r="MVK34" s="707"/>
      <c r="MVL34" s="707"/>
      <c r="MVM34" s="707"/>
      <c r="MVN34" s="707"/>
      <c r="MVO34" s="707"/>
      <c r="MVP34" s="707"/>
      <c r="MVQ34" s="707"/>
      <c r="MVR34" s="707"/>
      <c r="MVS34" s="707"/>
      <c r="MVT34" s="707"/>
      <c r="MVU34" s="707"/>
      <c r="MVV34" s="707"/>
      <c r="MVW34" s="707"/>
      <c r="MVX34" s="707"/>
      <c r="MVY34" s="707"/>
      <c r="MVZ34" s="707"/>
      <c r="MWA34" s="707"/>
      <c r="MWB34" s="707"/>
      <c r="MWC34" s="707"/>
      <c r="MWD34" s="707"/>
      <c r="MWE34" s="707"/>
      <c r="MWF34" s="707"/>
      <c r="MWG34" s="707"/>
      <c r="MWH34" s="707"/>
      <c r="MWI34" s="707"/>
      <c r="MWJ34" s="707"/>
      <c r="MWK34" s="707"/>
      <c r="MWL34" s="707"/>
      <c r="MWM34" s="707"/>
      <c r="MWN34" s="707"/>
      <c r="MWO34" s="707"/>
      <c r="MWP34" s="707"/>
      <c r="MWQ34" s="707"/>
      <c r="MWR34" s="707"/>
      <c r="MWS34" s="707"/>
      <c r="MWT34" s="707"/>
      <c r="MWU34" s="707"/>
      <c r="MWV34" s="707"/>
      <c r="MWW34" s="707"/>
      <c r="MWX34" s="707"/>
      <c r="MWY34" s="707"/>
      <c r="MWZ34" s="707"/>
      <c r="MXA34" s="707"/>
      <c r="MXB34" s="707"/>
      <c r="MXC34" s="707"/>
      <c r="MXD34" s="707"/>
      <c r="MXE34" s="707"/>
      <c r="MXF34" s="707"/>
      <c r="MXG34" s="707"/>
      <c r="MXH34" s="707"/>
      <c r="MXI34" s="707"/>
      <c r="MXJ34" s="707"/>
      <c r="MXK34" s="707"/>
      <c r="MXL34" s="707"/>
      <c r="MXM34" s="707"/>
      <c r="MXN34" s="707"/>
      <c r="MXO34" s="707"/>
      <c r="MXP34" s="707"/>
      <c r="MXQ34" s="707"/>
      <c r="MXR34" s="707"/>
      <c r="MXS34" s="707"/>
      <c r="MXT34" s="707"/>
      <c r="MXU34" s="707"/>
      <c r="MXV34" s="707"/>
      <c r="MXW34" s="707"/>
      <c r="MXX34" s="707"/>
      <c r="MXY34" s="707"/>
      <c r="MXZ34" s="707"/>
      <c r="MYA34" s="707"/>
      <c r="MYB34" s="707"/>
      <c r="MYC34" s="707"/>
      <c r="MYD34" s="707"/>
      <c r="MYE34" s="707"/>
      <c r="MYF34" s="707"/>
      <c r="MYG34" s="707"/>
      <c r="MYH34" s="707"/>
      <c r="MYI34" s="707"/>
      <c r="MYJ34" s="707"/>
      <c r="MYK34" s="707"/>
      <c r="MYL34" s="707"/>
      <c r="MYM34" s="707"/>
      <c r="MYN34" s="707"/>
      <c r="MYO34" s="707"/>
      <c r="MYP34" s="707"/>
      <c r="MYQ34" s="707"/>
      <c r="MYR34" s="707"/>
      <c r="MYS34" s="707"/>
      <c r="MYT34" s="707"/>
      <c r="MYU34" s="707"/>
      <c r="MYV34" s="707"/>
      <c r="MYW34" s="707"/>
      <c r="MYX34" s="707"/>
      <c r="MYY34" s="707"/>
      <c r="MYZ34" s="707"/>
      <c r="MZA34" s="707"/>
      <c r="MZB34" s="707"/>
      <c r="MZC34" s="707"/>
      <c r="MZD34" s="707"/>
      <c r="MZE34" s="707"/>
      <c r="MZF34" s="707"/>
      <c r="MZG34" s="707"/>
      <c r="MZH34" s="707"/>
      <c r="MZI34" s="707"/>
      <c r="MZJ34" s="707"/>
      <c r="MZK34" s="707"/>
      <c r="MZL34" s="707"/>
      <c r="MZM34" s="707"/>
      <c r="MZN34" s="707"/>
      <c r="MZO34" s="707"/>
      <c r="MZP34" s="707"/>
      <c r="MZQ34" s="707"/>
      <c r="MZR34" s="707"/>
      <c r="MZS34" s="707"/>
      <c r="MZT34" s="707"/>
      <c r="MZU34" s="707"/>
      <c r="MZV34" s="707"/>
      <c r="MZW34" s="707"/>
      <c r="MZX34" s="707"/>
      <c r="MZY34" s="707"/>
      <c r="MZZ34" s="707"/>
      <c r="NAA34" s="707"/>
      <c r="NAB34" s="707"/>
      <c r="NAC34" s="707"/>
      <c r="NAD34" s="707"/>
      <c r="NAE34" s="707"/>
      <c r="NAF34" s="707"/>
      <c r="NAG34" s="707"/>
      <c r="NAH34" s="707"/>
      <c r="NAI34" s="707"/>
      <c r="NAJ34" s="707"/>
      <c r="NAK34" s="707"/>
      <c r="NAL34" s="707"/>
      <c r="NAM34" s="707"/>
      <c r="NAN34" s="707"/>
      <c r="NAO34" s="707"/>
      <c r="NAP34" s="707"/>
      <c r="NAQ34" s="707"/>
      <c r="NAR34" s="707"/>
      <c r="NAS34" s="707"/>
      <c r="NAT34" s="707"/>
      <c r="NAU34" s="707"/>
      <c r="NAV34" s="707"/>
      <c r="NAW34" s="707"/>
      <c r="NAX34" s="707"/>
      <c r="NAY34" s="707"/>
      <c r="NAZ34" s="707"/>
      <c r="NBA34" s="707"/>
      <c r="NBB34" s="707"/>
      <c r="NBC34" s="707"/>
      <c r="NBD34" s="707"/>
      <c r="NBE34" s="707"/>
      <c r="NBF34" s="707"/>
      <c r="NBG34" s="707"/>
      <c r="NBH34" s="707"/>
      <c r="NBI34" s="707"/>
      <c r="NBJ34" s="707"/>
      <c r="NBK34" s="707"/>
      <c r="NBL34" s="707"/>
      <c r="NBM34" s="707"/>
      <c r="NBN34" s="707"/>
      <c r="NBO34" s="707"/>
      <c r="NBP34" s="707"/>
      <c r="NBQ34" s="707"/>
      <c r="NBR34" s="707"/>
      <c r="NBS34" s="707"/>
      <c r="NBT34" s="707"/>
      <c r="NBU34" s="707"/>
      <c r="NBV34" s="707"/>
      <c r="NBW34" s="707"/>
      <c r="NBX34" s="707"/>
      <c r="NBY34" s="707"/>
      <c r="NBZ34" s="707"/>
      <c r="NCA34" s="707"/>
      <c r="NCB34" s="707"/>
      <c r="NCC34" s="707"/>
      <c r="NCD34" s="707"/>
      <c r="NCE34" s="707"/>
      <c r="NCF34" s="707"/>
      <c r="NCG34" s="707"/>
      <c r="NCH34" s="707"/>
      <c r="NCI34" s="707"/>
      <c r="NCJ34" s="707"/>
      <c r="NCK34" s="707"/>
      <c r="NCL34" s="707"/>
      <c r="NCM34" s="707"/>
      <c r="NCN34" s="707"/>
      <c r="NCO34" s="707"/>
      <c r="NCP34" s="707"/>
      <c r="NCQ34" s="707"/>
      <c r="NCR34" s="707"/>
      <c r="NCS34" s="707"/>
      <c r="NCT34" s="707"/>
      <c r="NCU34" s="707"/>
      <c r="NCV34" s="707"/>
      <c r="NCW34" s="707"/>
      <c r="NCX34" s="707"/>
      <c r="NCY34" s="707"/>
      <c r="NCZ34" s="707"/>
      <c r="NDA34" s="707"/>
      <c r="NDB34" s="707"/>
      <c r="NDC34" s="707"/>
      <c r="NDD34" s="707"/>
      <c r="NDE34" s="707"/>
      <c r="NDF34" s="707"/>
      <c r="NDG34" s="707"/>
      <c r="NDH34" s="707"/>
      <c r="NDI34" s="707"/>
      <c r="NDJ34" s="707"/>
      <c r="NDK34" s="707"/>
      <c r="NDL34" s="707"/>
      <c r="NDM34" s="707"/>
      <c r="NDN34" s="707"/>
      <c r="NDO34" s="707"/>
      <c r="NDP34" s="707"/>
      <c r="NDQ34" s="707"/>
      <c r="NDR34" s="707"/>
      <c r="NDS34" s="707"/>
      <c r="NDT34" s="707"/>
      <c r="NDU34" s="707"/>
      <c r="NDV34" s="707"/>
      <c r="NDW34" s="707"/>
      <c r="NDX34" s="707"/>
      <c r="NDY34" s="707"/>
      <c r="NDZ34" s="707"/>
      <c r="NEA34" s="707"/>
      <c r="NEB34" s="707"/>
      <c r="NEC34" s="707"/>
      <c r="NED34" s="707"/>
      <c r="NEE34" s="707"/>
      <c r="NEF34" s="707"/>
      <c r="NEG34" s="707"/>
      <c r="NEH34" s="707"/>
      <c r="NEI34" s="707"/>
      <c r="NEJ34" s="707"/>
      <c r="NEK34" s="707"/>
      <c r="NEL34" s="707"/>
      <c r="NEM34" s="707"/>
      <c r="NEN34" s="707"/>
      <c r="NEO34" s="707"/>
      <c r="NEP34" s="707"/>
      <c r="NEQ34" s="707"/>
      <c r="NER34" s="707"/>
      <c r="NES34" s="707"/>
      <c r="NET34" s="707"/>
      <c r="NEU34" s="707"/>
      <c r="NEV34" s="707"/>
      <c r="NEW34" s="707"/>
      <c r="NEX34" s="707"/>
      <c r="NEY34" s="707"/>
      <c r="NEZ34" s="707"/>
      <c r="NFA34" s="707"/>
      <c r="NFB34" s="707"/>
      <c r="NFC34" s="707"/>
      <c r="NFD34" s="707"/>
      <c r="NFE34" s="707"/>
      <c r="NFF34" s="707"/>
      <c r="NFG34" s="707"/>
      <c r="NFH34" s="707"/>
      <c r="NFI34" s="707"/>
      <c r="NFJ34" s="707"/>
      <c r="NFK34" s="707"/>
      <c r="NFL34" s="707"/>
      <c r="NFM34" s="707"/>
      <c r="NFN34" s="707"/>
      <c r="NFO34" s="707"/>
      <c r="NFP34" s="707"/>
      <c r="NFQ34" s="707"/>
      <c r="NFR34" s="707"/>
      <c r="NFS34" s="707"/>
      <c r="NFT34" s="707"/>
      <c r="NFU34" s="707"/>
      <c r="NFV34" s="707"/>
      <c r="NFW34" s="707"/>
      <c r="NFX34" s="707"/>
      <c r="NFY34" s="707"/>
      <c r="NFZ34" s="707"/>
      <c r="NGA34" s="707"/>
      <c r="NGB34" s="707"/>
      <c r="NGC34" s="707"/>
      <c r="NGD34" s="707"/>
      <c r="NGE34" s="707"/>
      <c r="NGF34" s="707"/>
      <c r="NGG34" s="707"/>
      <c r="NGH34" s="707"/>
      <c r="NGI34" s="707"/>
      <c r="NGJ34" s="707"/>
      <c r="NGK34" s="707"/>
      <c r="NGL34" s="707"/>
      <c r="NGM34" s="707"/>
      <c r="NGN34" s="707"/>
      <c r="NGO34" s="707"/>
      <c r="NGP34" s="707"/>
      <c r="NGQ34" s="707"/>
      <c r="NGR34" s="707"/>
      <c r="NGS34" s="707"/>
      <c r="NGT34" s="707"/>
      <c r="NGU34" s="707"/>
      <c r="NGV34" s="707"/>
      <c r="NGW34" s="707"/>
      <c r="NGX34" s="707"/>
      <c r="NGY34" s="707"/>
      <c r="NGZ34" s="707"/>
      <c r="NHA34" s="707"/>
      <c r="NHB34" s="707"/>
      <c r="NHC34" s="707"/>
      <c r="NHD34" s="707"/>
      <c r="NHE34" s="707"/>
      <c r="NHF34" s="707"/>
      <c r="NHG34" s="707"/>
      <c r="NHH34" s="707"/>
      <c r="NHI34" s="707"/>
      <c r="NHJ34" s="707"/>
      <c r="NHK34" s="707"/>
      <c r="NHL34" s="707"/>
      <c r="NHM34" s="707"/>
      <c r="NHN34" s="707"/>
      <c r="NHO34" s="707"/>
      <c r="NHP34" s="707"/>
      <c r="NHQ34" s="707"/>
      <c r="NHR34" s="707"/>
      <c r="NHS34" s="707"/>
      <c r="NHT34" s="707"/>
      <c r="NHU34" s="707"/>
      <c r="NHV34" s="707"/>
      <c r="NHW34" s="707"/>
      <c r="NHX34" s="707"/>
      <c r="NHY34" s="707"/>
      <c r="NHZ34" s="707"/>
      <c r="NIA34" s="707"/>
      <c r="NIB34" s="707"/>
      <c r="NIC34" s="707"/>
      <c r="NID34" s="707"/>
      <c r="NIE34" s="707"/>
      <c r="NIF34" s="707"/>
      <c r="NIG34" s="707"/>
      <c r="NIH34" s="707"/>
      <c r="NII34" s="707"/>
      <c r="NIJ34" s="707"/>
      <c r="NIK34" s="707"/>
      <c r="NIL34" s="707"/>
      <c r="NIM34" s="707"/>
      <c r="NIN34" s="707"/>
      <c r="NIO34" s="707"/>
      <c r="NIP34" s="707"/>
      <c r="NIQ34" s="707"/>
      <c r="NIR34" s="707"/>
      <c r="NIS34" s="707"/>
      <c r="NIT34" s="707"/>
      <c r="NIU34" s="707"/>
      <c r="NIV34" s="707"/>
      <c r="NIW34" s="707"/>
      <c r="NIX34" s="707"/>
      <c r="NIY34" s="707"/>
      <c r="NIZ34" s="707"/>
      <c r="NJA34" s="707"/>
      <c r="NJB34" s="707"/>
      <c r="NJC34" s="707"/>
      <c r="NJD34" s="707"/>
      <c r="NJE34" s="707"/>
      <c r="NJF34" s="707"/>
      <c r="NJG34" s="707"/>
      <c r="NJH34" s="707"/>
      <c r="NJI34" s="707"/>
      <c r="NJJ34" s="707"/>
      <c r="NJK34" s="707"/>
      <c r="NJL34" s="707"/>
      <c r="NJM34" s="707"/>
      <c r="NJN34" s="707"/>
      <c r="NJO34" s="707"/>
      <c r="NJP34" s="707"/>
      <c r="NJQ34" s="707"/>
      <c r="NJR34" s="707"/>
      <c r="NJS34" s="707"/>
      <c r="NJT34" s="707"/>
      <c r="NJU34" s="707"/>
      <c r="NJV34" s="707"/>
      <c r="NJW34" s="707"/>
      <c r="NJX34" s="707"/>
      <c r="NJY34" s="707"/>
      <c r="NJZ34" s="707"/>
      <c r="NKA34" s="707"/>
      <c r="NKB34" s="707"/>
      <c r="NKC34" s="707"/>
      <c r="NKD34" s="707"/>
      <c r="NKE34" s="707"/>
      <c r="NKF34" s="707"/>
      <c r="NKG34" s="707"/>
      <c r="NKH34" s="707"/>
      <c r="NKI34" s="707"/>
      <c r="NKJ34" s="707"/>
      <c r="NKK34" s="707"/>
      <c r="NKL34" s="707"/>
      <c r="NKM34" s="707"/>
      <c r="NKN34" s="707"/>
      <c r="NKO34" s="707"/>
      <c r="NKP34" s="707"/>
      <c r="NKQ34" s="707"/>
      <c r="NKR34" s="707"/>
      <c r="NKS34" s="707"/>
      <c r="NKT34" s="707"/>
      <c r="NKU34" s="707"/>
      <c r="NKV34" s="707"/>
      <c r="NKW34" s="707"/>
      <c r="NKX34" s="707"/>
      <c r="NKY34" s="707"/>
      <c r="NKZ34" s="707"/>
      <c r="NLA34" s="707"/>
      <c r="NLB34" s="707"/>
      <c r="NLC34" s="707"/>
      <c r="NLD34" s="707"/>
      <c r="NLE34" s="707"/>
      <c r="NLF34" s="707"/>
      <c r="NLG34" s="707"/>
      <c r="NLH34" s="707"/>
      <c r="NLI34" s="707"/>
      <c r="NLJ34" s="707"/>
      <c r="NLK34" s="707"/>
      <c r="NLL34" s="707"/>
      <c r="NLM34" s="707"/>
      <c r="NLN34" s="707"/>
      <c r="NLO34" s="707"/>
      <c r="NLP34" s="707"/>
      <c r="NLQ34" s="707"/>
      <c r="NLR34" s="707"/>
      <c r="NLS34" s="707"/>
      <c r="NLT34" s="707"/>
      <c r="NLU34" s="707"/>
      <c r="NLV34" s="707"/>
      <c r="NLW34" s="707"/>
      <c r="NLX34" s="707"/>
      <c r="NLY34" s="707"/>
      <c r="NLZ34" s="707"/>
      <c r="NMA34" s="707"/>
      <c r="NMB34" s="707"/>
      <c r="NMC34" s="707"/>
      <c r="NMD34" s="707"/>
      <c r="NME34" s="707"/>
      <c r="NMF34" s="707"/>
      <c r="NMG34" s="707"/>
      <c r="NMH34" s="707"/>
      <c r="NMI34" s="707"/>
      <c r="NMJ34" s="707"/>
      <c r="NMK34" s="707"/>
      <c r="NML34" s="707"/>
      <c r="NMM34" s="707"/>
      <c r="NMN34" s="707"/>
      <c r="NMO34" s="707"/>
      <c r="NMP34" s="707"/>
      <c r="NMQ34" s="707"/>
      <c r="NMR34" s="707"/>
      <c r="NMS34" s="707"/>
      <c r="NMT34" s="707"/>
      <c r="NMU34" s="707"/>
      <c r="NMV34" s="707"/>
      <c r="NMW34" s="707"/>
      <c r="NMX34" s="707"/>
      <c r="NMY34" s="707"/>
      <c r="NMZ34" s="707"/>
      <c r="NNA34" s="707"/>
      <c r="NNB34" s="707"/>
      <c r="NNC34" s="707"/>
      <c r="NND34" s="707"/>
      <c r="NNE34" s="707"/>
      <c r="NNF34" s="707"/>
      <c r="NNG34" s="707"/>
      <c r="NNH34" s="707"/>
      <c r="NNI34" s="707"/>
      <c r="NNJ34" s="707"/>
      <c r="NNK34" s="707"/>
      <c r="NNL34" s="707"/>
      <c r="NNM34" s="707"/>
      <c r="NNN34" s="707"/>
      <c r="NNO34" s="707"/>
      <c r="NNP34" s="707"/>
      <c r="NNQ34" s="707"/>
      <c r="NNR34" s="707"/>
      <c r="NNS34" s="707"/>
      <c r="NNT34" s="707"/>
      <c r="NNU34" s="707"/>
      <c r="NNV34" s="707"/>
      <c r="NNW34" s="707"/>
      <c r="NNX34" s="707"/>
      <c r="NNY34" s="707"/>
      <c r="NNZ34" s="707"/>
      <c r="NOA34" s="707"/>
      <c r="NOB34" s="707"/>
      <c r="NOC34" s="707"/>
      <c r="NOD34" s="707"/>
      <c r="NOE34" s="707"/>
      <c r="NOF34" s="707"/>
      <c r="NOG34" s="707"/>
      <c r="NOH34" s="707"/>
      <c r="NOI34" s="707"/>
      <c r="NOJ34" s="707"/>
      <c r="NOK34" s="707"/>
      <c r="NOL34" s="707"/>
      <c r="NOM34" s="707"/>
      <c r="NON34" s="707"/>
      <c r="NOO34" s="707"/>
      <c r="NOP34" s="707"/>
      <c r="NOQ34" s="707"/>
      <c r="NOR34" s="707"/>
      <c r="NOS34" s="707"/>
      <c r="NOT34" s="707"/>
      <c r="NOU34" s="707"/>
      <c r="NOV34" s="707"/>
      <c r="NOW34" s="707"/>
      <c r="NOX34" s="707"/>
      <c r="NOY34" s="707"/>
      <c r="NOZ34" s="707"/>
      <c r="NPA34" s="707"/>
      <c r="NPB34" s="707"/>
      <c r="NPC34" s="707"/>
      <c r="NPD34" s="707"/>
      <c r="NPE34" s="707"/>
      <c r="NPF34" s="707"/>
      <c r="NPG34" s="707"/>
      <c r="NPH34" s="707"/>
      <c r="NPI34" s="707"/>
      <c r="NPJ34" s="707"/>
      <c r="NPK34" s="707"/>
      <c r="NPL34" s="707"/>
      <c r="NPM34" s="707"/>
      <c r="NPN34" s="707"/>
      <c r="NPO34" s="707"/>
      <c r="NPP34" s="707"/>
      <c r="NPQ34" s="707"/>
      <c r="NPR34" s="707"/>
      <c r="NPS34" s="707"/>
      <c r="NPT34" s="707"/>
      <c r="NPU34" s="707"/>
      <c r="NPV34" s="707"/>
      <c r="NPW34" s="707"/>
      <c r="NPX34" s="707"/>
      <c r="NPY34" s="707"/>
      <c r="NPZ34" s="707"/>
      <c r="NQA34" s="707"/>
      <c r="NQB34" s="707"/>
      <c r="NQC34" s="707"/>
      <c r="NQD34" s="707"/>
      <c r="NQE34" s="707"/>
      <c r="NQF34" s="707"/>
      <c r="NQG34" s="707"/>
      <c r="NQH34" s="707"/>
      <c r="NQI34" s="707"/>
      <c r="NQJ34" s="707"/>
      <c r="NQK34" s="707"/>
      <c r="NQL34" s="707"/>
      <c r="NQM34" s="707"/>
      <c r="NQN34" s="707"/>
      <c r="NQO34" s="707"/>
      <c r="NQP34" s="707"/>
      <c r="NQQ34" s="707"/>
      <c r="NQR34" s="707"/>
      <c r="NQS34" s="707"/>
      <c r="NQT34" s="707"/>
      <c r="NQU34" s="707"/>
      <c r="NQV34" s="707"/>
      <c r="NQW34" s="707"/>
      <c r="NQX34" s="707"/>
      <c r="NQY34" s="707"/>
      <c r="NQZ34" s="707"/>
      <c r="NRA34" s="707"/>
      <c r="NRB34" s="707"/>
      <c r="NRC34" s="707"/>
      <c r="NRD34" s="707"/>
      <c r="NRE34" s="707"/>
      <c r="NRF34" s="707"/>
      <c r="NRG34" s="707"/>
      <c r="NRH34" s="707"/>
      <c r="NRI34" s="707"/>
      <c r="NRJ34" s="707"/>
      <c r="NRK34" s="707"/>
      <c r="NRL34" s="707"/>
      <c r="NRM34" s="707"/>
      <c r="NRN34" s="707"/>
      <c r="NRO34" s="707"/>
      <c r="NRP34" s="707"/>
      <c r="NRQ34" s="707"/>
      <c r="NRR34" s="707"/>
      <c r="NRS34" s="707"/>
      <c r="NRT34" s="707"/>
      <c r="NRU34" s="707"/>
      <c r="NRV34" s="707"/>
      <c r="NRW34" s="707"/>
      <c r="NRX34" s="707"/>
      <c r="NRY34" s="707"/>
      <c r="NRZ34" s="707"/>
      <c r="NSA34" s="707"/>
      <c r="NSB34" s="707"/>
      <c r="NSC34" s="707"/>
      <c r="NSD34" s="707"/>
      <c r="NSE34" s="707"/>
      <c r="NSF34" s="707"/>
      <c r="NSG34" s="707"/>
      <c r="NSH34" s="707"/>
      <c r="NSI34" s="707"/>
      <c r="NSJ34" s="707"/>
      <c r="NSK34" s="707"/>
      <c r="NSL34" s="707"/>
      <c r="NSM34" s="707"/>
      <c r="NSN34" s="707"/>
      <c r="NSO34" s="707"/>
      <c r="NSP34" s="707"/>
      <c r="NSQ34" s="707"/>
      <c r="NSR34" s="707"/>
      <c r="NSS34" s="707"/>
      <c r="NST34" s="707"/>
      <c r="NSU34" s="707"/>
      <c r="NSV34" s="707"/>
      <c r="NSW34" s="707"/>
      <c r="NSX34" s="707"/>
      <c r="NSY34" s="707"/>
      <c r="NSZ34" s="707"/>
      <c r="NTA34" s="707"/>
      <c r="NTB34" s="707"/>
      <c r="NTC34" s="707"/>
      <c r="NTD34" s="707"/>
      <c r="NTE34" s="707"/>
      <c r="NTF34" s="707"/>
      <c r="NTG34" s="707"/>
      <c r="NTH34" s="707"/>
      <c r="NTI34" s="707"/>
      <c r="NTJ34" s="707"/>
      <c r="NTK34" s="707"/>
      <c r="NTL34" s="707"/>
      <c r="NTM34" s="707"/>
      <c r="NTN34" s="707"/>
      <c r="NTO34" s="707"/>
      <c r="NTP34" s="707"/>
      <c r="NTQ34" s="707"/>
      <c r="NTR34" s="707"/>
      <c r="NTS34" s="707"/>
      <c r="NTT34" s="707"/>
      <c r="NTU34" s="707"/>
      <c r="NTV34" s="707"/>
      <c r="NTW34" s="707"/>
      <c r="NTX34" s="707"/>
      <c r="NTY34" s="707"/>
      <c r="NTZ34" s="707"/>
      <c r="NUA34" s="707"/>
      <c r="NUB34" s="707"/>
      <c r="NUC34" s="707"/>
      <c r="NUD34" s="707"/>
      <c r="NUE34" s="707"/>
      <c r="NUF34" s="707"/>
      <c r="NUG34" s="707"/>
      <c r="NUH34" s="707"/>
      <c r="NUI34" s="707"/>
      <c r="NUJ34" s="707"/>
      <c r="NUK34" s="707"/>
      <c r="NUL34" s="707"/>
      <c r="NUM34" s="707"/>
      <c r="NUN34" s="707"/>
      <c r="NUO34" s="707"/>
      <c r="NUP34" s="707"/>
      <c r="NUQ34" s="707"/>
      <c r="NUR34" s="707"/>
      <c r="NUS34" s="707"/>
      <c r="NUT34" s="707"/>
      <c r="NUU34" s="707"/>
      <c r="NUV34" s="707"/>
      <c r="NUW34" s="707"/>
      <c r="NUX34" s="707"/>
      <c r="NUY34" s="707"/>
      <c r="NUZ34" s="707"/>
      <c r="NVA34" s="707"/>
      <c r="NVB34" s="707"/>
      <c r="NVC34" s="707"/>
      <c r="NVD34" s="707"/>
      <c r="NVE34" s="707"/>
      <c r="NVF34" s="707"/>
      <c r="NVG34" s="707"/>
      <c r="NVH34" s="707"/>
      <c r="NVI34" s="707"/>
      <c r="NVJ34" s="707"/>
      <c r="NVK34" s="707"/>
      <c r="NVL34" s="707"/>
      <c r="NVM34" s="707"/>
      <c r="NVN34" s="707"/>
      <c r="NVO34" s="707"/>
      <c r="NVP34" s="707"/>
      <c r="NVQ34" s="707"/>
      <c r="NVR34" s="707"/>
      <c r="NVS34" s="707"/>
      <c r="NVT34" s="707"/>
      <c r="NVU34" s="707"/>
      <c r="NVV34" s="707"/>
      <c r="NVW34" s="707"/>
      <c r="NVX34" s="707"/>
      <c r="NVY34" s="707"/>
      <c r="NVZ34" s="707"/>
      <c r="NWA34" s="707"/>
      <c r="NWB34" s="707"/>
      <c r="NWC34" s="707"/>
      <c r="NWD34" s="707"/>
      <c r="NWE34" s="707"/>
      <c r="NWF34" s="707"/>
      <c r="NWG34" s="707"/>
      <c r="NWH34" s="707"/>
      <c r="NWI34" s="707"/>
      <c r="NWJ34" s="707"/>
      <c r="NWK34" s="707"/>
      <c r="NWL34" s="707"/>
      <c r="NWM34" s="707"/>
      <c r="NWN34" s="707"/>
      <c r="NWO34" s="707"/>
      <c r="NWP34" s="707"/>
      <c r="NWQ34" s="707"/>
      <c r="NWR34" s="707"/>
      <c r="NWS34" s="707"/>
      <c r="NWT34" s="707"/>
      <c r="NWU34" s="707"/>
      <c r="NWV34" s="707"/>
      <c r="NWW34" s="707"/>
      <c r="NWX34" s="707"/>
      <c r="NWY34" s="707"/>
      <c r="NWZ34" s="707"/>
      <c r="NXA34" s="707"/>
      <c r="NXB34" s="707"/>
      <c r="NXC34" s="707"/>
      <c r="NXD34" s="707"/>
      <c r="NXE34" s="707"/>
      <c r="NXF34" s="707"/>
      <c r="NXG34" s="707"/>
      <c r="NXH34" s="707"/>
      <c r="NXI34" s="707"/>
      <c r="NXJ34" s="707"/>
      <c r="NXK34" s="707"/>
      <c r="NXL34" s="707"/>
      <c r="NXM34" s="707"/>
      <c r="NXN34" s="707"/>
      <c r="NXO34" s="707"/>
      <c r="NXP34" s="707"/>
      <c r="NXQ34" s="707"/>
      <c r="NXR34" s="707"/>
      <c r="NXS34" s="707"/>
      <c r="NXT34" s="707"/>
      <c r="NXU34" s="707"/>
      <c r="NXV34" s="707"/>
      <c r="NXW34" s="707"/>
      <c r="NXX34" s="707"/>
      <c r="NXY34" s="707"/>
      <c r="NXZ34" s="707"/>
      <c r="NYA34" s="707"/>
      <c r="NYB34" s="707"/>
      <c r="NYC34" s="707"/>
      <c r="NYD34" s="707"/>
      <c r="NYE34" s="707"/>
      <c r="NYF34" s="707"/>
      <c r="NYG34" s="707"/>
      <c r="NYH34" s="707"/>
      <c r="NYI34" s="707"/>
      <c r="NYJ34" s="707"/>
      <c r="NYK34" s="707"/>
      <c r="NYL34" s="707"/>
      <c r="NYM34" s="707"/>
      <c r="NYN34" s="707"/>
      <c r="NYO34" s="707"/>
      <c r="NYP34" s="707"/>
      <c r="NYQ34" s="707"/>
      <c r="NYR34" s="707"/>
      <c r="NYS34" s="707"/>
      <c r="NYT34" s="707"/>
      <c r="NYU34" s="707"/>
      <c r="NYV34" s="707"/>
      <c r="NYW34" s="707"/>
      <c r="NYX34" s="707"/>
      <c r="NYY34" s="707"/>
      <c r="NYZ34" s="707"/>
      <c r="NZA34" s="707"/>
      <c r="NZB34" s="707"/>
      <c r="NZC34" s="707"/>
      <c r="NZD34" s="707"/>
      <c r="NZE34" s="707"/>
      <c r="NZF34" s="707"/>
      <c r="NZG34" s="707"/>
      <c r="NZH34" s="707"/>
      <c r="NZI34" s="707"/>
      <c r="NZJ34" s="707"/>
      <c r="NZK34" s="707"/>
      <c r="NZL34" s="707"/>
      <c r="NZM34" s="707"/>
      <c r="NZN34" s="707"/>
      <c r="NZO34" s="707"/>
      <c r="NZP34" s="707"/>
      <c r="NZQ34" s="707"/>
      <c r="NZR34" s="707"/>
      <c r="NZS34" s="707"/>
      <c r="NZT34" s="707"/>
      <c r="NZU34" s="707"/>
      <c r="NZV34" s="707"/>
      <c r="NZW34" s="707"/>
      <c r="NZX34" s="707"/>
      <c r="NZY34" s="707"/>
      <c r="NZZ34" s="707"/>
      <c r="OAA34" s="707"/>
      <c r="OAB34" s="707"/>
      <c r="OAC34" s="707"/>
      <c r="OAD34" s="707"/>
      <c r="OAE34" s="707"/>
      <c r="OAF34" s="707"/>
      <c r="OAG34" s="707"/>
      <c r="OAH34" s="707"/>
      <c r="OAI34" s="707"/>
      <c r="OAJ34" s="707"/>
      <c r="OAK34" s="707"/>
      <c r="OAL34" s="707"/>
      <c r="OAM34" s="707"/>
      <c r="OAN34" s="707"/>
      <c r="OAO34" s="707"/>
      <c r="OAP34" s="707"/>
      <c r="OAQ34" s="707"/>
      <c r="OAR34" s="707"/>
      <c r="OAS34" s="707"/>
      <c r="OAT34" s="707"/>
      <c r="OAU34" s="707"/>
      <c r="OAV34" s="707"/>
      <c r="OAW34" s="707"/>
      <c r="OAX34" s="707"/>
      <c r="OAY34" s="707"/>
      <c r="OAZ34" s="707"/>
      <c r="OBA34" s="707"/>
      <c r="OBB34" s="707"/>
      <c r="OBC34" s="707"/>
      <c r="OBD34" s="707"/>
      <c r="OBE34" s="707"/>
      <c r="OBF34" s="707"/>
      <c r="OBG34" s="707"/>
      <c r="OBH34" s="707"/>
      <c r="OBI34" s="707"/>
      <c r="OBJ34" s="707"/>
      <c r="OBK34" s="707"/>
      <c r="OBL34" s="707"/>
      <c r="OBM34" s="707"/>
      <c r="OBN34" s="707"/>
      <c r="OBO34" s="707"/>
      <c r="OBP34" s="707"/>
      <c r="OBQ34" s="707"/>
      <c r="OBR34" s="707"/>
      <c r="OBS34" s="707"/>
      <c r="OBT34" s="707"/>
      <c r="OBU34" s="707"/>
      <c r="OBV34" s="707"/>
      <c r="OBW34" s="707"/>
      <c r="OBX34" s="707"/>
      <c r="OBY34" s="707"/>
      <c r="OBZ34" s="707"/>
      <c r="OCA34" s="707"/>
      <c r="OCB34" s="707"/>
      <c r="OCC34" s="707"/>
      <c r="OCD34" s="707"/>
      <c r="OCE34" s="707"/>
      <c r="OCF34" s="707"/>
      <c r="OCG34" s="707"/>
      <c r="OCH34" s="707"/>
      <c r="OCI34" s="707"/>
      <c r="OCJ34" s="707"/>
      <c r="OCK34" s="707"/>
      <c r="OCL34" s="707"/>
      <c r="OCM34" s="707"/>
      <c r="OCN34" s="707"/>
      <c r="OCO34" s="707"/>
      <c r="OCP34" s="707"/>
      <c r="OCQ34" s="707"/>
      <c r="OCR34" s="707"/>
      <c r="OCS34" s="707"/>
      <c r="OCT34" s="707"/>
      <c r="OCU34" s="707"/>
      <c r="OCV34" s="707"/>
      <c r="OCW34" s="707"/>
      <c r="OCX34" s="707"/>
      <c r="OCY34" s="707"/>
      <c r="OCZ34" s="707"/>
      <c r="ODA34" s="707"/>
      <c r="ODB34" s="707"/>
      <c r="ODC34" s="707"/>
      <c r="ODD34" s="707"/>
      <c r="ODE34" s="707"/>
      <c r="ODF34" s="707"/>
      <c r="ODG34" s="707"/>
      <c r="ODH34" s="707"/>
      <c r="ODI34" s="707"/>
      <c r="ODJ34" s="707"/>
      <c r="ODK34" s="707"/>
      <c r="ODL34" s="707"/>
      <c r="ODM34" s="707"/>
      <c r="ODN34" s="707"/>
      <c r="ODO34" s="707"/>
      <c r="ODP34" s="707"/>
      <c r="ODQ34" s="707"/>
      <c r="ODR34" s="707"/>
      <c r="ODS34" s="707"/>
      <c r="ODT34" s="707"/>
      <c r="ODU34" s="707"/>
      <c r="ODV34" s="707"/>
      <c r="ODW34" s="707"/>
      <c r="ODX34" s="707"/>
      <c r="ODY34" s="707"/>
      <c r="ODZ34" s="707"/>
      <c r="OEA34" s="707"/>
      <c r="OEB34" s="707"/>
      <c r="OEC34" s="707"/>
      <c r="OED34" s="707"/>
      <c r="OEE34" s="707"/>
      <c r="OEF34" s="707"/>
      <c r="OEG34" s="707"/>
      <c r="OEH34" s="707"/>
      <c r="OEI34" s="707"/>
      <c r="OEJ34" s="707"/>
      <c r="OEK34" s="707"/>
      <c r="OEL34" s="707"/>
      <c r="OEM34" s="707"/>
      <c r="OEN34" s="707"/>
      <c r="OEO34" s="707"/>
      <c r="OEP34" s="707"/>
      <c r="OEQ34" s="707"/>
      <c r="OER34" s="707"/>
      <c r="OES34" s="707"/>
      <c r="OET34" s="707"/>
      <c r="OEU34" s="707"/>
      <c r="OEV34" s="707"/>
      <c r="OEW34" s="707"/>
      <c r="OEX34" s="707"/>
      <c r="OEY34" s="707"/>
      <c r="OEZ34" s="707"/>
      <c r="OFA34" s="707"/>
      <c r="OFB34" s="707"/>
      <c r="OFC34" s="707"/>
      <c r="OFD34" s="707"/>
      <c r="OFE34" s="707"/>
      <c r="OFF34" s="707"/>
      <c r="OFG34" s="707"/>
      <c r="OFH34" s="707"/>
      <c r="OFI34" s="707"/>
      <c r="OFJ34" s="707"/>
      <c r="OFK34" s="707"/>
      <c r="OFL34" s="707"/>
      <c r="OFM34" s="707"/>
      <c r="OFN34" s="707"/>
      <c r="OFO34" s="707"/>
      <c r="OFP34" s="707"/>
      <c r="OFQ34" s="707"/>
      <c r="OFR34" s="707"/>
      <c r="OFS34" s="707"/>
      <c r="OFT34" s="707"/>
      <c r="OFU34" s="707"/>
      <c r="OFV34" s="707"/>
      <c r="OFW34" s="707"/>
      <c r="OFX34" s="707"/>
      <c r="OFY34" s="707"/>
      <c r="OFZ34" s="707"/>
      <c r="OGA34" s="707"/>
      <c r="OGB34" s="707"/>
      <c r="OGC34" s="707"/>
      <c r="OGD34" s="707"/>
      <c r="OGE34" s="707"/>
      <c r="OGF34" s="707"/>
      <c r="OGG34" s="707"/>
      <c r="OGH34" s="707"/>
      <c r="OGI34" s="707"/>
      <c r="OGJ34" s="707"/>
      <c r="OGK34" s="707"/>
      <c r="OGL34" s="707"/>
      <c r="OGM34" s="707"/>
      <c r="OGN34" s="707"/>
      <c r="OGO34" s="707"/>
      <c r="OGP34" s="707"/>
      <c r="OGQ34" s="707"/>
      <c r="OGR34" s="707"/>
      <c r="OGS34" s="707"/>
      <c r="OGT34" s="707"/>
      <c r="OGU34" s="707"/>
      <c r="OGV34" s="707"/>
      <c r="OGW34" s="707"/>
      <c r="OGX34" s="707"/>
      <c r="OGY34" s="707"/>
      <c r="OGZ34" s="707"/>
      <c r="OHA34" s="707"/>
      <c r="OHB34" s="707"/>
      <c r="OHC34" s="707"/>
      <c r="OHD34" s="707"/>
      <c r="OHE34" s="707"/>
      <c r="OHF34" s="707"/>
      <c r="OHG34" s="707"/>
      <c r="OHH34" s="707"/>
      <c r="OHI34" s="707"/>
      <c r="OHJ34" s="707"/>
      <c r="OHK34" s="707"/>
      <c r="OHL34" s="707"/>
      <c r="OHM34" s="707"/>
      <c r="OHN34" s="707"/>
      <c r="OHO34" s="707"/>
      <c r="OHP34" s="707"/>
      <c r="OHQ34" s="707"/>
      <c r="OHR34" s="707"/>
      <c r="OHS34" s="707"/>
      <c r="OHT34" s="707"/>
      <c r="OHU34" s="707"/>
      <c r="OHV34" s="707"/>
      <c r="OHW34" s="707"/>
      <c r="OHX34" s="707"/>
      <c r="OHY34" s="707"/>
      <c r="OHZ34" s="707"/>
      <c r="OIA34" s="707"/>
      <c r="OIB34" s="707"/>
      <c r="OIC34" s="707"/>
      <c r="OID34" s="707"/>
      <c r="OIE34" s="707"/>
      <c r="OIF34" s="707"/>
      <c r="OIG34" s="707"/>
      <c r="OIH34" s="707"/>
      <c r="OII34" s="707"/>
      <c r="OIJ34" s="707"/>
      <c r="OIK34" s="707"/>
      <c r="OIL34" s="707"/>
      <c r="OIM34" s="707"/>
      <c r="OIN34" s="707"/>
      <c r="OIO34" s="707"/>
      <c r="OIP34" s="707"/>
      <c r="OIQ34" s="707"/>
      <c r="OIR34" s="707"/>
      <c r="OIS34" s="707"/>
      <c r="OIT34" s="707"/>
      <c r="OIU34" s="707"/>
      <c r="OIV34" s="707"/>
      <c r="OIW34" s="707"/>
      <c r="OIX34" s="707"/>
      <c r="OIY34" s="707"/>
      <c r="OIZ34" s="707"/>
      <c r="OJA34" s="707"/>
      <c r="OJB34" s="707"/>
      <c r="OJC34" s="707"/>
      <c r="OJD34" s="707"/>
      <c r="OJE34" s="707"/>
      <c r="OJF34" s="707"/>
      <c r="OJG34" s="707"/>
      <c r="OJH34" s="707"/>
      <c r="OJI34" s="707"/>
      <c r="OJJ34" s="707"/>
      <c r="OJK34" s="707"/>
      <c r="OJL34" s="707"/>
      <c r="OJM34" s="707"/>
      <c r="OJN34" s="707"/>
      <c r="OJO34" s="707"/>
      <c r="OJP34" s="707"/>
      <c r="OJQ34" s="707"/>
      <c r="OJR34" s="707"/>
      <c r="OJS34" s="707"/>
      <c r="OJT34" s="707"/>
      <c r="OJU34" s="707"/>
      <c r="OJV34" s="707"/>
      <c r="OJW34" s="707"/>
      <c r="OJX34" s="707"/>
      <c r="OJY34" s="707"/>
      <c r="OJZ34" s="707"/>
      <c r="OKA34" s="707"/>
      <c r="OKB34" s="707"/>
      <c r="OKC34" s="707"/>
      <c r="OKD34" s="707"/>
      <c r="OKE34" s="707"/>
      <c r="OKF34" s="707"/>
      <c r="OKG34" s="707"/>
      <c r="OKH34" s="707"/>
      <c r="OKI34" s="707"/>
      <c r="OKJ34" s="707"/>
      <c r="OKK34" s="707"/>
      <c r="OKL34" s="707"/>
      <c r="OKM34" s="707"/>
      <c r="OKN34" s="707"/>
      <c r="OKO34" s="707"/>
      <c r="OKP34" s="707"/>
      <c r="OKQ34" s="707"/>
      <c r="OKR34" s="707"/>
      <c r="OKS34" s="707"/>
      <c r="OKT34" s="707"/>
      <c r="OKU34" s="707"/>
      <c r="OKV34" s="707"/>
      <c r="OKW34" s="707"/>
      <c r="OKX34" s="707"/>
      <c r="OKY34" s="707"/>
      <c r="OKZ34" s="707"/>
      <c r="OLA34" s="707"/>
      <c r="OLB34" s="707"/>
      <c r="OLC34" s="707"/>
      <c r="OLD34" s="707"/>
      <c r="OLE34" s="707"/>
      <c r="OLF34" s="707"/>
      <c r="OLG34" s="707"/>
      <c r="OLH34" s="707"/>
      <c r="OLI34" s="707"/>
      <c r="OLJ34" s="707"/>
      <c r="OLK34" s="707"/>
      <c r="OLL34" s="707"/>
      <c r="OLM34" s="707"/>
      <c r="OLN34" s="707"/>
      <c r="OLO34" s="707"/>
      <c r="OLP34" s="707"/>
      <c r="OLQ34" s="707"/>
      <c r="OLR34" s="707"/>
      <c r="OLS34" s="707"/>
      <c r="OLT34" s="707"/>
      <c r="OLU34" s="707"/>
      <c r="OLV34" s="707"/>
      <c r="OLW34" s="707"/>
      <c r="OLX34" s="707"/>
      <c r="OLY34" s="707"/>
      <c r="OLZ34" s="707"/>
      <c r="OMA34" s="707"/>
      <c r="OMB34" s="707"/>
      <c r="OMC34" s="707"/>
      <c r="OMD34" s="707"/>
      <c r="OME34" s="707"/>
      <c r="OMF34" s="707"/>
      <c r="OMG34" s="707"/>
      <c r="OMH34" s="707"/>
      <c r="OMI34" s="707"/>
      <c r="OMJ34" s="707"/>
      <c r="OMK34" s="707"/>
      <c r="OML34" s="707"/>
      <c r="OMM34" s="707"/>
      <c r="OMN34" s="707"/>
      <c r="OMO34" s="707"/>
      <c r="OMP34" s="707"/>
      <c r="OMQ34" s="707"/>
      <c r="OMR34" s="707"/>
      <c r="OMS34" s="707"/>
      <c r="OMT34" s="707"/>
      <c r="OMU34" s="707"/>
      <c r="OMV34" s="707"/>
      <c r="OMW34" s="707"/>
      <c r="OMX34" s="707"/>
      <c r="OMY34" s="707"/>
      <c r="OMZ34" s="707"/>
      <c r="ONA34" s="707"/>
      <c r="ONB34" s="707"/>
      <c r="ONC34" s="707"/>
      <c r="OND34" s="707"/>
      <c r="ONE34" s="707"/>
      <c r="ONF34" s="707"/>
      <c r="ONG34" s="707"/>
      <c r="ONH34" s="707"/>
      <c r="ONI34" s="707"/>
      <c r="ONJ34" s="707"/>
      <c r="ONK34" s="707"/>
      <c r="ONL34" s="707"/>
      <c r="ONM34" s="707"/>
      <c r="ONN34" s="707"/>
      <c r="ONO34" s="707"/>
      <c r="ONP34" s="707"/>
      <c r="ONQ34" s="707"/>
      <c r="ONR34" s="707"/>
      <c r="ONS34" s="707"/>
      <c r="ONT34" s="707"/>
      <c r="ONU34" s="707"/>
      <c r="ONV34" s="707"/>
      <c r="ONW34" s="707"/>
      <c r="ONX34" s="707"/>
      <c r="ONY34" s="707"/>
      <c r="ONZ34" s="707"/>
      <c r="OOA34" s="707"/>
      <c r="OOB34" s="707"/>
      <c r="OOC34" s="707"/>
      <c r="OOD34" s="707"/>
      <c r="OOE34" s="707"/>
      <c r="OOF34" s="707"/>
      <c r="OOG34" s="707"/>
      <c r="OOH34" s="707"/>
      <c r="OOI34" s="707"/>
      <c r="OOJ34" s="707"/>
      <c r="OOK34" s="707"/>
      <c r="OOL34" s="707"/>
      <c r="OOM34" s="707"/>
      <c r="OON34" s="707"/>
      <c r="OOO34" s="707"/>
      <c r="OOP34" s="707"/>
      <c r="OOQ34" s="707"/>
      <c r="OOR34" s="707"/>
      <c r="OOS34" s="707"/>
      <c r="OOT34" s="707"/>
      <c r="OOU34" s="707"/>
      <c r="OOV34" s="707"/>
      <c r="OOW34" s="707"/>
      <c r="OOX34" s="707"/>
      <c r="OOY34" s="707"/>
      <c r="OOZ34" s="707"/>
      <c r="OPA34" s="707"/>
      <c r="OPB34" s="707"/>
      <c r="OPC34" s="707"/>
      <c r="OPD34" s="707"/>
      <c r="OPE34" s="707"/>
      <c r="OPF34" s="707"/>
      <c r="OPG34" s="707"/>
      <c r="OPH34" s="707"/>
      <c r="OPI34" s="707"/>
      <c r="OPJ34" s="707"/>
      <c r="OPK34" s="707"/>
      <c r="OPL34" s="707"/>
      <c r="OPM34" s="707"/>
      <c r="OPN34" s="707"/>
      <c r="OPO34" s="707"/>
      <c r="OPP34" s="707"/>
      <c r="OPQ34" s="707"/>
      <c r="OPR34" s="707"/>
      <c r="OPS34" s="707"/>
      <c r="OPT34" s="707"/>
      <c r="OPU34" s="707"/>
      <c r="OPV34" s="707"/>
      <c r="OPW34" s="707"/>
      <c r="OPX34" s="707"/>
      <c r="OPY34" s="707"/>
      <c r="OPZ34" s="707"/>
      <c r="OQA34" s="707"/>
      <c r="OQB34" s="707"/>
      <c r="OQC34" s="707"/>
      <c r="OQD34" s="707"/>
      <c r="OQE34" s="707"/>
      <c r="OQF34" s="707"/>
      <c r="OQG34" s="707"/>
      <c r="OQH34" s="707"/>
      <c r="OQI34" s="707"/>
      <c r="OQJ34" s="707"/>
      <c r="OQK34" s="707"/>
      <c r="OQL34" s="707"/>
      <c r="OQM34" s="707"/>
      <c r="OQN34" s="707"/>
      <c r="OQO34" s="707"/>
      <c r="OQP34" s="707"/>
      <c r="OQQ34" s="707"/>
      <c r="OQR34" s="707"/>
      <c r="OQS34" s="707"/>
      <c r="OQT34" s="707"/>
      <c r="OQU34" s="707"/>
      <c r="OQV34" s="707"/>
      <c r="OQW34" s="707"/>
      <c r="OQX34" s="707"/>
      <c r="OQY34" s="707"/>
      <c r="OQZ34" s="707"/>
      <c r="ORA34" s="707"/>
      <c r="ORB34" s="707"/>
      <c r="ORC34" s="707"/>
      <c r="ORD34" s="707"/>
      <c r="ORE34" s="707"/>
      <c r="ORF34" s="707"/>
      <c r="ORG34" s="707"/>
      <c r="ORH34" s="707"/>
      <c r="ORI34" s="707"/>
      <c r="ORJ34" s="707"/>
      <c r="ORK34" s="707"/>
      <c r="ORL34" s="707"/>
      <c r="ORM34" s="707"/>
      <c r="ORN34" s="707"/>
      <c r="ORO34" s="707"/>
      <c r="ORP34" s="707"/>
      <c r="ORQ34" s="707"/>
      <c r="ORR34" s="707"/>
      <c r="ORS34" s="707"/>
      <c r="ORT34" s="707"/>
      <c r="ORU34" s="707"/>
      <c r="ORV34" s="707"/>
      <c r="ORW34" s="707"/>
      <c r="ORX34" s="707"/>
      <c r="ORY34" s="707"/>
      <c r="ORZ34" s="707"/>
      <c r="OSA34" s="707"/>
      <c r="OSB34" s="707"/>
      <c r="OSC34" s="707"/>
      <c r="OSD34" s="707"/>
      <c r="OSE34" s="707"/>
      <c r="OSF34" s="707"/>
      <c r="OSG34" s="707"/>
      <c r="OSH34" s="707"/>
      <c r="OSI34" s="707"/>
      <c r="OSJ34" s="707"/>
      <c r="OSK34" s="707"/>
      <c r="OSL34" s="707"/>
      <c r="OSM34" s="707"/>
      <c r="OSN34" s="707"/>
      <c r="OSO34" s="707"/>
      <c r="OSP34" s="707"/>
      <c r="OSQ34" s="707"/>
      <c r="OSR34" s="707"/>
      <c r="OSS34" s="707"/>
      <c r="OST34" s="707"/>
      <c r="OSU34" s="707"/>
      <c r="OSV34" s="707"/>
      <c r="OSW34" s="707"/>
      <c r="OSX34" s="707"/>
      <c r="OSY34" s="707"/>
      <c r="OSZ34" s="707"/>
      <c r="OTA34" s="707"/>
      <c r="OTB34" s="707"/>
      <c r="OTC34" s="707"/>
      <c r="OTD34" s="707"/>
      <c r="OTE34" s="707"/>
      <c r="OTF34" s="707"/>
      <c r="OTG34" s="707"/>
      <c r="OTH34" s="707"/>
      <c r="OTI34" s="707"/>
      <c r="OTJ34" s="707"/>
      <c r="OTK34" s="707"/>
      <c r="OTL34" s="707"/>
      <c r="OTM34" s="707"/>
      <c r="OTN34" s="707"/>
      <c r="OTO34" s="707"/>
      <c r="OTP34" s="707"/>
      <c r="OTQ34" s="707"/>
      <c r="OTR34" s="707"/>
      <c r="OTS34" s="707"/>
      <c r="OTT34" s="707"/>
      <c r="OTU34" s="707"/>
      <c r="OTV34" s="707"/>
      <c r="OTW34" s="707"/>
      <c r="OTX34" s="707"/>
      <c r="OTY34" s="707"/>
      <c r="OTZ34" s="707"/>
      <c r="OUA34" s="707"/>
      <c r="OUB34" s="707"/>
      <c r="OUC34" s="707"/>
      <c r="OUD34" s="707"/>
      <c r="OUE34" s="707"/>
      <c r="OUF34" s="707"/>
      <c r="OUG34" s="707"/>
      <c r="OUH34" s="707"/>
      <c r="OUI34" s="707"/>
      <c r="OUJ34" s="707"/>
      <c r="OUK34" s="707"/>
      <c r="OUL34" s="707"/>
      <c r="OUM34" s="707"/>
      <c r="OUN34" s="707"/>
      <c r="OUO34" s="707"/>
      <c r="OUP34" s="707"/>
      <c r="OUQ34" s="707"/>
      <c r="OUR34" s="707"/>
      <c r="OUS34" s="707"/>
      <c r="OUT34" s="707"/>
      <c r="OUU34" s="707"/>
      <c r="OUV34" s="707"/>
      <c r="OUW34" s="707"/>
      <c r="OUX34" s="707"/>
      <c r="OUY34" s="707"/>
      <c r="OUZ34" s="707"/>
      <c r="OVA34" s="707"/>
      <c r="OVB34" s="707"/>
      <c r="OVC34" s="707"/>
      <c r="OVD34" s="707"/>
      <c r="OVE34" s="707"/>
      <c r="OVF34" s="707"/>
      <c r="OVG34" s="707"/>
      <c r="OVH34" s="707"/>
      <c r="OVI34" s="707"/>
      <c r="OVJ34" s="707"/>
      <c r="OVK34" s="707"/>
      <c r="OVL34" s="707"/>
      <c r="OVM34" s="707"/>
      <c r="OVN34" s="707"/>
      <c r="OVO34" s="707"/>
      <c r="OVP34" s="707"/>
      <c r="OVQ34" s="707"/>
      <c r="OVR34" s="707"/>
      <c r="OVS34" s="707"/>
      <c r="OVT34" s="707"/>
      <c r="OVU34" s="707"/>
      <c r="OVV34" s="707"/>
      <c r="OVW34" s="707"/>
      <c r="OVX34" s="707"/>
      <c r="OVY34" s="707"/>
      <c r="OVZ34" s="707"/>
      <c r="OWA34" s="707"/>
      <c r="OWB34" s="707"/>
      <c r="OWC34" s="707"/>
      <c r="OWD34" s="707"/>
      <c r="OWE34" s="707"/>
      <c r="OWF34" s="707"/>
      <c r="OWG34" s="707"/>
      <c r="OWH34" s="707"/>
      <c r="OWI34" s="707"/>
      <c r="OWJ34" s="707"/>
      <c r="OWK34" s="707"/>
      <c r="OWL34" s="707"/>
      <c r="OWM34" s="707"/>
      <c r="OWN34" s="707"/>
      <c r="OWO34" s="707"/>
      <c r="OWP34" s="707"/>
      <c r="OWQ34" s="707"/>
      <c r="OWR34" s="707"/>
      <c r="OWS34" s="707"/>
      <c r="OWT34" s="707"/>
      <c r="OWU34" s="707"/>
      <c r="OWV34" s="707"/>
      <c r="OWW34" s="707"/>
      <c r="OWX34" s="707"/>
      <c r="OWY34" s="707"/>
      <c r="OWZ34" s="707"/>
      <c r="OXA34" s="707"/>
      <c r="OXB34" s="707"/>
      <c r="OXC34" s="707"/>
      <c r="OXD34" s="707"/>
      <c r="OXE34" s="707"/>
      <c r="OXF34" s="707"/>
      <c r="OXG34" s="707"/>
      <c r="OXH34" s="707"/>
      <c r="OXI34" s="707"/>
      <c r="OXJ34" s="707"/>
      <c r="OXK34" s="707"/>
      <c r="OXL34" s="707"/>
      <c r="OXM34" s="707"/>
      <c r="OXN34" s="707"/>
      <c r="OXO34" s="707"/>
      <c r="OXP34" s="707"/>
      <c r="OXQ34" s="707"/>
      <c r="OXR34" s="707"/>
      <c r="OXS34" s="707"/>
      <c r="OXT34" s="707"/>
      <c r="OXU34" s="707"/>
      <c r="OXV34" s="707"/>
      <c r="OXW34" s="707"/>
      <c r="OXX34" s="707"/>
      <c r="OXY34" s="707"/>
      <c r="OXZ34" s="707"/>
      <c r="OYA34" s="707"/>
      <c r="OYB34" s="707"/>
      <c r="OYC34" s="707"/>
      <c r="OYD34" s="707"/>
      <c r="OYE34" s="707"/>
      <c r="OYF34" s="707"/>
      <c r="OYG34" s="707"/>
      <c r="OYH34" s="707"/>
      <c r="OYI34" s="707"/>
      <c r="OYJ34" s="707"/>
      <c r="OYK34" s="707"/>
      <c r="OYL34" s="707"/>
      <c r="OYM34" s="707"/>
      <c r="OYN34" s="707"/>
      <c r="OYO34" s="707"/>
      <c r="OYP34" s="707"/>
      <c r="OYQ34" s="707"/>
      <c r="OYR34" s="707"/>
      <c r="OYS34" s="707"/>
      <c r="OYT34" s="707"/>
      <c r="OYU34" s="707"/>
      <c r="OYV34" s="707"/>
      <c r="OYW34" s="707"/>
      <c r="OYX34" s="707"/>
      <c r="OYY34" s="707"/>
      <c r="OYZ34" s="707"/>
      <c r="OZA34" s="707"/>
      <c r="OZB34" s="707"/>
      <c r="OZC34" s="707"/>
      <c r="OZD34" s="707"/>
      <c r="OZE34" s="707"/>
      <c r="OZF34" s="707"/>
      <c r="OZG34" s="707"/>
      <c r="OZH34" s="707"/>
      <c r="OZI34" s="707"/>
      <c r="OZJ34" s="707"/>
      <c r="OZK34" s="707"/>
      <c r="OZL34" s="707"/>
      <c r="OZM34" s="707"/>
      <c r="OZN34" s="707"/>
      <c r="OZO34" s="707"/>
      <c r="OZP34" s="707"/>
      <c r="OZQ34" s="707"/>
      <c r="OZR34" s="707"/>
      <c r="OZS34" s="707"/>
      <c r="OZT34" s="707"/>
      <c r="OZU34" s="707"/>
      <c r="OZV34" s="707"/>
      <c r="OZW34" s="707"/>
      <c r="OZX34" s="707"/>
      <c r="OZY34" s="707"/>
      <c r="OZZ34" s="707"/>
      <c r="PAA34" s="707"/>
      <c r="PAB34" s="707"/>
      <c r="PAC34" s="707"/>
      <c r="PAD34" s="707"/>
      <c r="PAE34" s="707"/>
      <c r="PAF34" s="707"/>
      <c r="PAG34" s="707"/>
      <c r="PAH34" s="707"/>
      <c r="PAI34" s="707"/>
      <c r="PAJ34" s="707"/>
      <c r="PAK34" s="707"/>
      <c r="PAL34" s="707"/>
      <c r="PAM34" s="707"/>
      <c r="PAN34" s="707"/>
      <c r="PAO34" s="707"/>
      <c r="PAP34" s="707"/>
      <c r="PAQ34" s="707"/>
      <c r="PAR34" s="707"/>
      <c r="PAS34" s="707"/>
      <c r="PAT34" s="707"/>
      <c r="PAU34" s="707"/>
      <c r="PAV34" s="707"/>
      <c r="PAW34" s="707"/>
      <c r="PAX34" s="707"/>
      <c r="PAY34" s="707"/>
      <c r="PAZ34" s="707"/>
      <c r="PBA34" s="707"/>
      <c r="PBB34" s="707"/>
      <c r="PBC34" s="707"/>
      <c r="PBD34" s="707"/>
      <c r="PBE34" s="707"/>
      <c r="PBF34" s="707"/>
      <c r="PBG34" s="707"/>
      <c r="PBH34" s="707"/>
      <c r="PBI34" s="707"/>
      <c r="PBJ34" s="707"/>
      <c r="PBK34" s="707"/>
      <c r="PBL34" s="707"/>
      <c r="PBM34" s="707"/>
      <c r="PBN34" s="707"/>
      <c r="PBO34" s="707"/>
      <c r="PBP34" s="707"/>
      <c r="PBQ34" s="707"/>
      <c r="PBR34" s="707"/>
      <c r="PBS34" s="707"/>
      <c r="PBT34" s="707"/>
      <c r="PBU34" s="707"/>
      <c r="PBV34" s="707"/>
      <c r="PBW34" s="707"/>
      <c r="PBX34" s="707"/>
      <c r="PBY34" s="707"/>
      <c r="PBZ34" s="707"/>
      <c r="PCA34" s="707"/>
      <c r="PCB34" s="707"/>
      <c r="PCC34" s="707"/>
      <c r="PCD34" s="707"/>
      <c r="PCE34" s="707"/>
      <c r="PCF34" s="707"/>
      <c r="PCG34" s="707"/>
      <c r="PCH34" s="707"/>
      <c r="PCI34" s="707"/>
      <c r="PCJ34" s="707"/>
      <c r="PCK34" s="707"/>
      <c r="PCL34" s="707"/>
      <c r="PCM34" s="707"/>
      <c r="PCN34" s="707"/>
      <c r="PCO34" s="707"/>
      <c r="PCP34" s="707"/>
      <c r="PCQ34" s="707"/>
      <c r="PCR34" s="707"/>
      <c r="PCS34" s="707"/>
      <c r="PCT34" s="707"/>
      <c r="PCU34" s="707"/>
      <c r="PCV34" s="707"/>
      <c r="PCW34" s="707"/>
      <c r="PCX34" s="707"/>
      <c r="PCY34" s="707"/>
      <c r="PCZ34" s="707"/>
      <c r="PDA34" s="707"/>
      <c r="PDB34" s="707"/>
      <c r="PDC34" s="707"/>
      <c r="PDD34" s="707"/>
      <c r="PDE34" s="707"/>
      <c r="PDF34" s="707"/>
      <c r="PDG34" s="707"/>
      <c r="PDH34" s="707"/>
      <c r="PDI34" s="707"/>
      <c r="PDJ34" s="707"/>
      <c r="PDK34" s="707"/>
      <c r="PDL34" s="707"/>
      <c r="PDM34" s="707"/>
      <c r="PDN34" s="707"/>
      <c r="PDO34" s="707"/>
      <c r="PDP34" s="707"/>
      <c r="PDQ34" s="707"/>
      <c r="PDR34" s="707"/>
      <c r="PDS34" s="707"/>
      <c r="PDT34" s="707"/>
      <c r="PDU34" s="707"/>
      <c r="PDV34" s="707"/>
      <c r="PDW34" s="707"/>
      <c r="PDX34" s="707"/>
      <c r="PDY34" s="707"/>
      <c r="PDZ34" s="707"/>
      <c r="PEA34" s="707"/>
      <c r="PEB34" s="707"/>
      <c r="PEC34" s="707"/>
      <c r="PED34" s="707"/>
      <c r="PEE34" s="707"/>
      <c r="PEF34" s="707"/>
      <c r="PEG34" s="707"/>
      <c r="PEH34" s="707"/>
      <c r="PEI34" s="707"/>
      <c r="PEJ34" s="707"/>
      <c r="PEK34" s="707"/>
      <c r="PEL34" s="707"/>
      <c r="PEM34" s="707"/>
      <c r="PEN34" s="707"/>
      <c r="PEO34" s="707"/>
      <c r="PEP34" s="707"/>
      <c r="PEQ34" s="707"/>
      <c r="PER34" s="707"/>
      <c r="PES34" s="707"/>
      <c r="PET34" s="707"/>
      <c r="PEU34" s="707"/>
      <c r="PEV34" s="707"/>
      <c r="PEW34" s="707"/>
      <c r="PEX34" s="707"/>
      <c r="PEY34" s="707"/>
      <c r="PEZ34" s="707"/>
      <c r="PFA34" s="707"/>
      <c r="PFB34" s="707"/>
      <c r="PFC34" s="707"/>
      <c r="PFD34" s="707"/>
      <c r="PFE34" s="707"/>
      <c r="PFF34" s="707"/>
      <c r="PFG34" s="707"/>
      <c r="PFH34" s="707"/>
      <c r="PFI34" s="707"/>
      <c r="PFJ34" s="707"/>
      <c r="PFK34" s="707"/>
      <c r="PFL34" s="707"/>
      <c r="PFM34" s="707"/>
      <c r="PFN34" s="707"/>
      <c r="PFO34" s="707"/>
      <c r="PFP34" s="707"/>
      <c r="PFQ34" s="707"/>
      <c r="PFR34" s="707"/>
      <c r="PFS34" s="707"/>
      <c r="PFT34" s="707"/>
      <c r="PFU34" s="707"/>
      <c r="PFV34" s="707"/>
      <c r="PFW34" s="707"/>
      <c r="PFX34" s="707"/>
      <c r="PFY34" s="707"/>
      <c r="PFZ34" s="707"/>
      <c r="PGA34" s="707"/>
      <c r="PGB34" s="707"/>
      <c r="PGC34" s="707"/>
      <c r="PGD34" s="707"/>
      <c r="PGE34" s="707"/>
      <c r="PGF34" s="707"/>
      <c r="PGG34" s="707"/>
      <c r="PGH34" s="707"/>
      <c r="PGI34" s="707"/>
      <c r="PGJ34" s="707"/>
      <c r="PGK34" s="707"/>
      <c r="PGL34" s="707"/>
      <c r="PGM34" s="707"/>
      <c r="PGN34" s="707"/>
      <c r="PGO34" s="707"/>
      <c r="PGP34" s="707"/>
      <c r="PGQ34" s="707"/>
      <c r="PGR34" s="707"/>
      <c r="PGS34" s="707"/>
      <c r="PGT34" s="707"/>
      <c r="PGU34" s="707"/>
      <c r="PGV34" s="707"/>
      <c r="PGW34" s="707"/>
      <c r="PGX34" s="707"/>
      <c r="PGY34" s="707"/>
      <c r="PGZ34" s="707"/>
      <c r="PHA34" s="707"/>
      <c r="PHB34" s="707"/>
      <c r="PHC34" s="707"/>
      <c r="PHD34" s="707"/>
      <c r="PHE34" s="707"/>
      <c r="PHF34" s="707"/>
      <c r="PHG34" s="707"/>
      <c r="PHH34" s="707"/>
      <c r="PHI34" s="707"/>
      <c r="PHJ34" s="707"/>
      <c r="PHK34" s="707"/>
      <c r="PHL34" s="707"/>
      <c r="PHM34" s="707"/>
      <c r="PHN34" s="707"/>
      <c r="PHO34" s="707"/>
      <c r="PHP34" s="707"/>
      <c r="PHQ34" s="707"/>
      <c r="PHR34" s="707"/>
      <c r="PHS34" s="707"/>
      <c r="PHT34" s="707"/>
      <c r="PHU34" s="707"/>
      <c r="PHV34" s="707"/>
      <c r="PHW34" s="707"/>
      <c r="PHX34" s="707"/>
      <c r="PHY34" s="707"/>
      <c r="PHZ34" s="707"/>
      <c r="PIA34" s="707"/>
      <c r="PIB34" s="707"/>
      <c r="PIC34" s="707"/>
      <c r="PID34" s="707"/>
      <c r="PIE34" s="707"/>
      <c r="PIF34" s="707"/>
      <c r="PIG34" s="707"/>
      <c r="PIH34" s="707"/>
      <c r="PII34" s="707"/>
      <c r="PIJ34" s="707"/>
      <c r="PIK34" s="707"/>
      <c r="PIL34" s="707"/>
      <c r="PIM34" s="707"/>
      <c r="PIN34" s="707"/>
      <c r="PIO34" s="707"/>
      <c r="PIP34" s="707"/>
      <c r="PIQ34" s="707"/>
      <c r="PIR34" s="707"/>
      <c r="PIS34" s="707"/>
      <c r="PIT34" s="707"/>
      <c r="PIU34" s="707"/>
      <c r="PIV34" s="707"/>
      <c r="PIW34" s="707"/>
      <c r="PIX34" s="707"/>
      <c r="PIY34" s="707"/>
      <c r="PIZ34" s="707"/>
      <c r="PJA34" s="707"/>
      <c r="PJB34" s="707"/>
      <c r="PJC34" s="707"/>
      <c r="PJD34" s="707"/>
      <c r="PJE34" s="707"/>
      <c r="PJF34" s="707"/>
      <c r="PJG34" s="707"/>
      <c r="PJH34" s="707"/>
      <c r="PJI34" s="707"/>
      <c r="PJJ34" s="707"/>
      <c r="PJK34" s="707"/>
      <c r="PJL34" s="707"/>
      <c r="PJM34" s="707"/>
      <c r="PJN34" s="707"/>
      <c r="PJO34" s="707"/>
      <c r="PJP34" s="707"/>
      <c r="PJQ34" s="707"/>
      <c r="PJR34" s="707"/>
      <c r="PJS34" s="707"/>
      <c r="PJT34" s="707"/>
      <c r="PJU34" s="707"/>
      <c r="PJV34" s="707"/>
      <c r="PJW34" s="707"/>
      <c r="PJX34" s="707"/>
      <c r="PJY34" s="707"/>
      <c r="PJZ34" s="707"/>
      <c r="PKA34" s="707"/>
      <c r="PKB34" s="707"/>
      <c r="PKC34" s="707"/>
      <c r="PKD34" s="707"/>
      <c r="PKE34" s="707"/>
      <c r="PKF34" s="707"/>
      <c r="PKG34" s="707"/>
      <c r="PKH34" s="707"/>
      <c r="PKI34" s="707"/>
      <c r="PKJ34" s="707"/>
      <c r="PKK34" s="707"/>
      <c r="PKL34" s="707"/>
      <c r="PKM34" s="707"/>
      <c r="PKN34" s="707"/>
      <c r="PKO34" s="707"/>
      <c r="PKP34" s="707"/>
      <c r="PKQ34" s="707"/>
      <c r="PKR34" s="707"/>
      <c r="PKS34" s="707"/>
      <c r="PKT34" s="707"/>
      <c r="PKU34" s="707"/>
      <c r="PKV34" s="707"/>
      <c r="PKW34" s="707"/>
      <c r="PKX34" s="707"/>
      <c r="PKY34" s="707"/>
      <c r="PKZ34" s="707"/>
      <c r="PLA34" s="707"/>
      <c r="PLB34" s="707"/>
      <c r="PLC34" s="707"/>
      <c r="PLD34" s="707"/>
      <c r="PLE34" s="707"/>
      <c r="PLF34" s="707"/>
      <c r="PLG34" s="707"/>
      <c r="PLH34" s="707"/>
      <c r="PLI34" s="707"/>
      <c r="PLJ34" s="707"/>
      <c r="PLK34" s="707"/>
      <c r="PLL34" s="707"/>
      <c r="PLM34" s="707"/>
      <c r="PLN34" s="707"/>
      <c r="PLO34" s="707"/>
      <c r="PLP34" s="707"/>
      <c r="PLQ34" s="707"/>
      <c r="PLR34" s="707"/>
      <c r="PLS34" s="707"/>
      <c r="PLT34" s="707"/>
      <c r="PLU34" s="707"/>
      <c r="PLV34" s="707"/>
      <c r="PLW34" s="707"/>
      <c r="PLX34" s="707"/>
      <c r="PLY34" s="707"/>
      <c r="PLZ34" s="707"/>
      <c r="PMA34" s="707"/>
      <c r="PMB34" s="707"/>
      <c r="PMC34" s="707"/>
      <c r="PMD34" s="707"/>
      <c r="PME34" s="707"/>
      <c r="PMF34" s="707"/>
      <c r="PMG34" s="707"/>
      <c r="PMH34" s="707"/>
      <c r="PMI34" s="707"/>
      <c r="PMJ34" s="707"/>
      <c r="PMK34" s="707"/>
      <c r="PML34" s="707"/>
      <c r="PMM34" s="707"/>
      <c r="PMN34" s="707"/>
      <c r="PMO34" s="707"/>
      <c r="PMP34" s="707"/>
      <c r="PMQ34" s="707"/>
      <c r="PMR34" s="707"/>
      <c r="PMS34" s="707"/>
      <c r="PMT34" s="707"/>
      <c r="PMU34" s="707"/>
      <c r="PMV34" s="707"/>
      <c r="PMW34" s="707"/>
      <c r="PMX34" s="707"/>
      <c r="PMY34" s="707"/>
      <c r="PMZ34" s="707"/>
      <c r="PNA34" s="707"/>
      <c r="PNB34" s="707"/>
      <c r="PNC34" s="707"/>
      <c r="PND34" s="707"/>
      <c r="PNE34" s="707"/>
      <c r="PNF34" s="707"/>
      <c r="PNG34" s="707"/>
      <c r="PNH34" s="707"/>
      <c r="PNI34" s="707"/>
      <c r="PNJ34" s="707"/>
      <c r="PNK34" s="707"/>
      <c r="PNL34" s="707"/>
      <c r="PNM34" s="707"/>
      <c r="PNN34" s="707"/>
      <c r="PNO34" s="707"/>
      <c r="PNP34" s="707"/>
      <c r="PNQ34" s="707"/>
      <c r="PNR34" s="707"/>
      <c r="PNS34" s="707"/>
      <c r="PNT34" s="707"/>
      <c r="PNU34" s="707"/>
      <c r="PNV34" s="707"/>
      <c r="PNW34" s="707"/>
      <c r="PNX34" s="707"/>
      <c r="PNY34" s="707"/>
      <c r="PNZ34" s="707"/>
      <c r="POA34" s="707"/>
      <c r="POB34" s="707"/>
      <c r="POC34" s="707"/>
      <c r="POD34" s="707"/>
      <c r="POE34" s="707"/>
      <c r="POF34" s="707"/>
      <c r="POG34" s="707"/>
      <c r="POH34" s="707"/>
      <c r="POI34" s="707"/>
      <c r="POJ34" s="707"/>
      <c r="POK34" s="707"/>
      <c r="POL34" s="707"/>
      <c r="POM34" s="707"/>
      <c r="PON34" s="707"/>
      <c r="POO34" s="707"/>
      <c r="POP34" s="707"/>
      <c r="POQ34" s="707"/>
      <c r="POR34" s="707"/>
      <c r="POS34" s="707"/>
      <c r="POT34" s="707"/>
      <c r="POU34" s="707"/>
      <c r="POV34" s="707"/>
      <c r="POW34" s="707"/>
      <c r="POX34" s="707"/>
      <c r="POY34" s="707"/>
      <c r="POZ34" s="707"/>
      <c r="PPA34" s="707"/>
      <c r="PPB34" s="707"/>
      <c r="PPC34" s="707"/>
      <c r="PPD34" s="707"/>
      <c r="PPE34" s="707"/>
      <c r="PPF34" s="707"/>
      <c r="PPG34" s="707"/>
      <c r="PPH34" s="707"/>
      <c r="PPI34" s="707"/>
      <c r="PPJ34" s="707"/>
      <c r="PPK34" s="707"/>
      <c r="PPL34" s="707"/>
      <c r="PPM34" s="707"/>
      <c r="PPN34" s="707"/>
      <c r="PPO34" s="707"/>
      <c r="PPP34" s="707"/>
      <c r="PPQ34" s="707"/>
      <c r="PPR34" s="707"/>
      <c r="PPS34" s="707"/>
      <c r="PPT34" s="707"/>
      <c r="PPU34" s="707"/>
      <c r="PPV34" s="707"/>
      <c r="PPW34" s="707"/>
      <c r="PPX34" s="707"/>
      <c r="PPY34" s="707"/>
      <c r="PPZ34" s="707"/>
      <c r="PQA34" s="707"/>
      <c r="PQB34" s="707"/>
      <c r="PQC34" s="707"/>
      <c r="PQD34" s="707"/>
      <c r="PQE34" s="707"/>
      <c r="PQF34" s="707"/>
      <c r="PQG34" s="707"/>
      <c r="PQH34" s="707"/>
      <c r="PQI34" s="707"/>
      <c r="PQJ34" s="707"/>
      <c r="PQK34" s="707"/>
      <c r="PQL34" s="707"/>
      <c r="PQM34" s="707"/>
      <c r="PQN34" s="707"/>
      <c r="PQO34" s="707"/>
      <c r="PQP34" s="707"/>
      <c r="PQQ34" s="707"/>
      <c r="PQR34" s="707"/>
      <c r="PQS34" s="707"/>
      <c r="PQT34" s="707"/>
      <c r="PQU34" s="707"/>
      <c r="PQV34" s="707"/>
      <c r="PQW34" s="707"/>
      <c r="PQX34" s="707"/>
      <c r="PQY34" s="707"/>
      <c r="PQZ34" s="707"/>
      <c r="PRA34" s="707"/>
      <c r="PRB34" s="707"/>
      <c r="PRC34" s="707"/>
      <c r="PRD34" s="707"/>
      <c r="PRE34" s="707"/>
      <c r="PRF34" s="707"/>
      <c r="PRG34" s="707"/>
      <c r="PRH34" s="707"/>
      <c r="PRI34" s="707"/>
      <c r="PRJ34" s="707"/>
      <c r="PRK34" s="707"/>
      <c r="PRL34" s="707"/>
      <c r="PRM34" s="707"/>
      <c r="PRN34" s="707"/>
      <c r="PRO34" s="707"/>
      <c r="PRP34" s="707"/>
      <c r="PRQ34" s="707"/>
      <c r="PRR34" s="707"/>
      <c r="PRS34" s="707"/>
      <c r="PRT34" s="707"/>
      <c r="PRU34" s="707"/>
      <c r="PRV34" s="707"/>
      <c r="PRW34" s="707"/>
      <c r="PRX34" s="707"/>
      <c r="PRY34" s="707"/>
      <c r="PRZ34" s="707"/>
      <c r="PSA34" s="707"/>
      <c r="PSB34" s="707"/>
      <c r="PSC34" s="707"/>
      <c r="PSD34" s="707"/>
      <c r="PSE34" s="707"/>
      <c r="PSF34" s="707"/>
      <c r="PSG34" s="707"/>
      <c r="PSH34" s="707"/>
      <c r="PSI34" s="707"/>
      <c r="PSJ34" s="707"/>
      <c r="PSK34" s="707"/>
      <c r="PSL34" s="707"/>
      <c r="PSM34" s="707"/>
      <c r="PSN34" s="707"/>
      <c r="PSO34" s="707"/>
      <c r="PSP34" s="707"/>
      <c r="PSQ34" s="707"/>
      <c r="PSR34" s="707"/>
      <c r="PSS34" s="707"/>
      <c r="PST34" s="707"/>
      <c r="PSU34" s="707"/>
      <c r="PSV34" s="707"/>
      <c r="PSW34" s="707"/>
      <c r="PSX34" s="707"/>
      <c r="PSY34" s="707"/>
      <c r="PSZ34" s="707"/>
      <c r="PTA34" s="707"/>
      <c r="PTB34" s="707"/>
      <c r="PTC34" s="707"/>
      <c r="PTD34" s="707"/>
      <c r="PTE34" s="707"/>
      <c r="PTF34" s="707"/>
      <c r="PTG34" s="707"/>
      <c r="PTH34" s="707"/>
      <c r="PTI34" s="707"/>
      <c r="PTJ34" s="707"/>
      <c r="PTK34" s="707"/>
      <c r="PTL34" s="707"/>
      <c r="PTM34" s="707"/>
      <c r="PTN34" s="707"/>
      <c r="PTO34" s="707"/>
      <c r="PTP34" s="707"/>
      <c r="PTQ34" s="707"/>
      <c r="PTR34" s="707"/>
      <c r="PTS34" s="707"/>
      <c r="PTT34" s="707"/>
      <c r="PTU34" s="707"/>
      <c r="PTV34" s="707"/>
      <c r="PTW34" s="707"/>
      <c r="PTX34" s="707"/>
      <c r="PTY34" s="707"/>
      <c r="PTZ34" s="707"/>
      <c r="PUA34" s="707"/>
      <c r="PUB34" s="707"/>
      <c r="PUC34" s="707"/>
      <c r="PUD34" s="707"/>
      <c r="PUE34" s="707"/>
      <c r="PUF34" s="707"/>
      <c r="PUG34" s="707"/>
      <c r="PUH34" s="707"/>
      <c r="PUI34" s="707"/>
      <c r="PUJ34" s="707"/>
      <c r="PUK34" s="707"/>
      <c r="PUL34" s="707"/>
      <c r="PUM34" s="707"/>
      <c r="PUN34" s="707"/>
      <c r="PUO34" s="707"/>
      <c r="PUP34" s="707"/>
      <c r="PUQ34" s="707"/>
      <c r="PUR34" s="707"/>
      <c r="PUS34" s="707"/>
      <c r="PUT34" s="707"/>
      <c r="PUU34" s="707"/>
      <c r="PUV34" s="707"/>
      <c r="PUW34" s="707"/>
      <c r="PUX34" s="707"/>
      <c r="PUY34" s="707"/>
      <c r="PUZ34" s="707"/>
      <c r="PVA34" s="707"/>
      <c r="PVB34" s="707"/>
      <c r="PVC34" s="707"/>
      <c r="PVD34" s="707"/>
      <c r="PVE34" s="707"/>
      <c r="PVF34" s="707"/>
      <c r="PVG34" s="707"/>
      <c r="PVH34" s="707"/>
      <c r="PVI34" s="707"/>
      <c r="PVJ34" s="707"/>
      <c r="PVK34" s="707"/>
      <c r="PVL34" s="707"/>
      <c r="PVM34" s="707"/>
      <c r="PVN34" s="707"/>
      <c r="PVO34" s="707"/>
      <c r="PVP34" s="707"/>
      <c r="PVQ34" s="707"/>
      <c r="PVR34" s="707"/>
      <c r="PVS34" s="707"/>
      <c r="PVT34" s="707"/>
      <c r="PVU34" s="707"/>
      <c r="PVV34" s="707"/>
      <c r="PVW34" s="707"/>
      <c r="PVX34" s="707"/>
      <c r="PVY34" s="707"/>
      <c r="PVZ34" s="707"/>
      <c r="PWA34" s="707"/>
      <c r="PWB34" s="707"/>
      <c r="PWC34" s="707"/>
      <c r="PWD34" s="707"/>
      <c r="PWE34" s="707"/>
      <c r="PWF34" s="707"/>
      <c r="PWG34" s="707"/>
      <c r="PWH34" s="707"/>
      <c r="PWI34" s="707"/>
      <c r="PWJ34" s="707"/>
      <c r="PWK34" s="707"/>
      <c r="PWL34" s="707"/>
      <c r="PWM34" s="707"/>
      <c r="PWN34" s="707"/>
      <c r="PWO34" s="707"/>
      <c r="PWP34" s="707"/>
      <c r="PWQ34" s="707"/>
      <c r="PWR34" s="707"/>
      <c r="PWS34" s="707"/>
      <c r="PWT34" s="707"/>
      <c r="PWU34" s="707"/>
      <c r="PWV34" s="707"/>
      <c r="PWW34" s="707"/>
      <c r="PWX34" s="707"/>
      <c r="PWY34" s="707"/>
      <c r="PWZ34" s="707"/>
      <c r="PXA34" s="707"/>
      <c r="PXB34" s="707"/>
      <c r="PXC34" s="707"/>
      <c r="PXD34" s="707"/>
      <c r="PXE34" s="707"/>
      <c r="PXF34" s="707"/>
      <c r="PXG34" s="707"/>
      <c r="PXH34" s="707"/>
      <c r="PXI34" s="707"/>
      <c r="PXJ34" s="707"/>
      <c r="PXK34" s="707"/>
      <c r="PXL34" s="707"/>
      <c r="PXM34" s="707"/>
      <c r="PXN34" s="707"/>
      <c r="PXO34" s="707"/>
      <c r="PXP34" s="707"/>
      <c r="PXQ34" s="707"/>
      <c r="PXR34" s="707"/>
      <c r="PXS34" s="707"/>
      <c r="PXT34" s="707"/>
      <c r="PXU34" s="707"/>
      <c r="PXV34" s="707"/>
      <c r="PXW34" s="707"/>
      <c r="PXX34" s="707"/>
      <c r="PXY34" s="707"/>
      <c r="PXZ34" s="707"/>
      <c r="PYA34" s="707"/>
      <c r="PYB34" s="707"/>
      <c r="PYC34" s="707"/>
      <c r="PYD34" s="707"/>
      <c r="PYE34" s="707"/>
      <c r="PYF34" s="707"/>
      <c r="PYG34" s="707"/>
      <c r="PYH34" s="707"/>
      <c r="PYI34" s="707"/>
      <c r="PYJ34" s="707"/>
      <c r="PYK34" s="707"/>
      <c r="PYL34" s="707"/>
      <c r="PYM34" s="707"/>
      <c r="PYN34" s="707"/>
      <c r="PYO34" s="707"/>
      <c r="PYP34" s="707"/>
      <c r="PYQ34" s="707"/>
      <c r="PYR34" s="707"/>
      <c r="PYS34" s="707"/>
      <c r="PYT34" s="707"/>
      <c r="PYU34" s="707"/>
      <c r="PYV34" s="707"/>
      <c r="PYW34" s="707"/>
      <c r="PYX34" s="707"/>
      <c r="PYY34" s="707"/>
      <c r="PYZ34" s="707"/>
      <c r="PZA34" s="707"/>
      <c r="PZB34" s="707"/>
      <c r="PZC34" s="707"/>
      <c r="PZD34" s="707"/>
      <c r="PZE34" s="707"/>
      <c r="PZF34" s="707"/>
      <c r="PZG34" s="707"/>
      <c r="PZH34" s="707"/>
      <c r="PZI34" s="707"/>
      <c r="PZJ34" s="707"/>
      <c r="PZK34" s="707"/>
      <c r="PZL34" s="707"/>
      <c r="PZM34" s="707"/>
      <c r="PZN34" s="707"/>
      <c r="PZO34" s="707"/>
      <c r="PZP34" s="707"/>
      <c r="PZQ34" s="707"/>
      <c r="PZR34" s="707"/>
      <c r="PZS34" s="707"/>
      <c r="PZT34" s="707"/>
      <c r="PZU34" s="707"/>
      <c r="PZV34" s="707"/>
      <c r="PZW34" s="707"/>
      <c r="PZX34" s="707"/>
      <c r="PZY34" s="707"/>
      <c r="PZZ34" s="707"/>
      <c r="QAA34" s="707"/>
      <c r="QAB34" s="707"/>
      <c r="QAC34" s="707"/>
      <c r="QAD34" s="707"/>
      <c r="QAE34" s="707"/>
      <c r="QAF34" s="707"/>
      <c r="QAG34" s="707"/>
      <c r="QAH34" s="707"/>
      <c r="QAI34" s="707"/>
      <c r="QAJ34" s="707"/>
      <c r="QAK34" s="707"/>
      <c r="QAL34" s="707"/>
      <c r="QAM34" s="707"/>
      <c r="QAN34" s="707"/>
      <c r="QAO34" s="707"/>
      <c r="QAP34" s="707"/>
      <c r="QAQ34" s="707"/>
      <c r="QAR34" s="707"/>
      <c r="QAS34" s="707"/>
      <c r="QAT34" s="707"/>
      <c r="QAU34" s="707"/>
      <c r="QAV34" s="707"/>
      <c r="QAW34" s="707"/>
      <c r="QAX34" s="707"/>
      <c r="QAY34" s="707"/>
      <c r="QAZ34" s="707"/>
      <c r="QBA34" s="707"/>
      <c r="QBB34" s="707"/>
      <c r="QBC34" s="707"/>
      <c r="QBD34" s="707"/>
      <c r="QBE34" s="707"/>
      <c r="QBF34" s="707"/>
      <c r="QBG34" s="707"/>
      <c r="QBH34" s="707"/>
      <c r="QBI34" s="707"/>
      <c r="QBJ34" s="707"/>
      <c r="QBK34" s="707"/>
      <c r="QBL34" s="707"/>
      <c r="QBM34" s="707"/>
      <c r="QBN34" s="707"/>
      <c r="QBO34" s="707"/>
      <c r="QBP34" s="707"/>
      <c r="QBQ34" s="707"/>
      <c r="QBR34" s="707"/>
      <c r="QBS34" s="707"/>
      <c r="QBT34" s="707"/>
      <c r="QBU34" s="707"/>
      <c r="QBV34" s="707"/>
      <c r="QBW34" s="707"/>
      <c r="QBX34" s="707"/>
      <c r="QBY34" s="707"/>
      <c r="QBZ34" s="707"/>
      <c r="QCA34" s="707"/>
      <c r="QCB34" s="707"/>
      <c r="QCC34" s="707"/>
      <c r="QCD34" s="707"/>
      <c r="QCE34" s="707"/>
      <c r="QCF34" s="707"/>
      <c r="QCG34" s="707"/>
      <c r="QCH34" s="707"/>
      <c r="QCI34" s="707"/>
      <c r="QCJ34" s="707"/>
      <c r="QCK34" s="707"/>
      <c r="QCL34" s="707"/>
      <c r="QCM34" s="707"/>
      <c r="QCN34" s="707"/>
      <c r="QCO34" s="707"/>
      <c r="QCP34" s="707"/>
      <c r="QCQ34" s="707"/>
      <c r="QCR34" s="707"/>
      <c r="QCS34" s="707"/>
      <c r="QCT34" s="707"/>
      <c r="QCU34" s="707"/>
      <c r="QCV34" s="707"/>
      <c r="QCW34" s="707"/>
      <c r="QCX34" s="707"/>
      <c r="QCY34" s="707"/>
      <c r="QCZ34" s="707"/>
      <c r="QDA34" s="707"/>
      <c r="QDB34" s="707"/>
      <c r="QDC34" s="707"/>
      <c r="QDD34" s="707"/>
      <c r="QDE34" s="707"/>
      <c r="QDF34" s="707"/>
      <c r="QDG34" s="707"/>
      <c r="QDH34" s="707"/>
      <c r="QDI34" s="707"/>
      <c r="QDJ34" s="707"/>
      <c r="QDK34" s="707"/>
      <c r="QDL34" s="707"/>
      <c r="QDM34" s="707"/>
      <c r="QDN34" s="707"/>
      <c r="QDO34" s="707"/>
      <c r="QDP34" s="707"/>
      <c r="QDQ34" s="707"/>
      <c r="QDR34" s="707"/>
      <c r="QDS34" s="707"/>
      <c r="QDT34" s="707"/>
      <c r="QDU34" s="707"/>
      <c r="QDV34" s="707"/>
      <c r="QDW34" s="707"/>
      <c r="QDX34" s="707"/>
      <c r="QDY34" s="707"/>
      <c r="QDZ34" s="707"/>
      <c r="QEA34" s="707"/>
      <c r="QEB34" s="707"/>
      <c r="QEC34" s="707"/>
      <c r="QED34" s="707"/>
      <c r="QEE34" s="707"/>
      <c r="QEF34" s="707"/>
      <c r="QEG34" s="707"/>
      <c r="QEH34" s="707"/>
      <c r="QEI34" s="707"/>
      <c r="QEJ34" s="707"/>
      <c r="QEK34" s="707"/>
      <c r="QEL34" s="707"/>
      <c r="QEM34" s="707"/>
      <c r="QEN34" s="707"/>
      <c r="QEO34" s="707"/>
      <c r="QEP34" s="707"/>
      <c r="QEQ34" s="707"/>
      <c r="QER34" s="707"/>
      <c r="QES34" s="707"/>
      <c r="QET34" s="707"/>
      <c r="QEU34" s="707"/>
      <c r="QEV34" s="707"/>
      <c r="QEW34" s="707"/>
      <c r="QEX34" s="707"/>
      <c r="QEY34" s="707"/>
      <c r="QEZ34" s="707"/>
      <c r="QFA34" s="707"/>
      <c r="QFB34" s="707"/>
      <c r="QFC34" s="707"/>
      <c r="QFD34" s="707"/>
      <c r="QFE34" s="707"/>
      <c r="QFF34" s="707"/>
      <c r="QFG34" s="707"/>
      <c r="QFH34" s="707"/>
      <c r="QFI34" s="707"/>
      <c r="QFJ34" s="707"/>
      <c r="QFK34" s="707"/>
      <c r="QFL34" s="707"/>
      <c r="QFM34" s="707"/>
      <c r="QFN34" s="707"/>
      <c r="QFO34" s="707"/>
      <c r="QFP34" s="707"/>
      <c r="QFQ34" s="707"/>
      <c r="QFR34" s="707"/>
      <c r="QFS34" s="707"/>
      <c r="QFT34" s="707"/>
      <c r="QFU34" s="707"/>
      <c r="QFV34" s="707"/>
      <c r="QFW34" s="707"/>
      <c r="QFX34" s="707"/>
      <c r="QFY34" s="707"/>
      <c r="QFZ34" s="707"/>
      <c r="QGA34" s="707"/>
      <c r="QGB34" s="707"/>
      <c r="QGC34" s="707"/>
      <c r="QGD34" s="707"/>
      <c r="QGE34" s="707"/>
      <c r="QGF34" s="707"/>
      <c r="QGG34" s="707"/>
      <c r="QGH34" s="707"/>
      <c r="QGI34" s="707"/>
      <c r="QGJ34" s="707"/>
      <c r="QGK34" s="707"/>
      <c r="QGL34" s="707"/>
      <c r="QGM34" s="707"/>
      <c r="QGN34" s="707"/>
      <c r="QGO34" s="707"/>
      <c r="QGP34" s="707"/>
      <c r="QGQ34" s="707"/>
      <c r="QGR34" s="707"/>
      <c r="QGS34" s="707"/>
      <c r="QGT34" s="707"/>
      <c r="QGU34" s="707"/>
      <c r="QGV34" s="707"/>
      <c r="QGW34" s="707"/>
      <c r="QGX34" s="707"/>
      <c r="QGY34" s="707"/>
      <c r="QGZ34" s="707"/>
      <c r="QHA34" s="707"/>
      <c r="QHB34" s="707"/>
      <c r="QHC34" s="707"/>
      <c r="QHD34" s="707"/>
      <c r="QHE34" s="707"/>
      <c r="QHF34" s="707"/>
      <c r="QHG34" s="707"/>
      <c r="QHH34" s="707"/>
      <c r="QHI34" s="707"/>
      <c r="QHJ34" s="707"/>
      <c r="QHK34" s="707"/>
      <c r="QHL34" s="707"/>
      <c r="QHM34" s="707"/>
      <c r="QHN34" s="707"/>
      <c r="QHO34" s="707"/>
      <c r="QHP34" s="707"/>
      <c r="QHQ34" s="707"/>
      <c r="QHR34" s="707"/>
      <c r="QHS34" s="707"/>
      <c r="QHT34" s="707"/>
      <c r="QHU34" s="707"/>
      <c r="QHV34" s="707"/>
      <c r="QHW34" s="707"/>
      <c r="QHX34" s="707"/>
      <c r="QHY34" s="707"/>
      <c r="QHZ34" s="707"/>
      <c r="QIA34" s="707"/>
      <c r="QIB34" s="707"/>
      <c r="QIC34" s="707"/>
      <c r="QID34" s="707"/>
      <c r="QIE34" s="707"/>
      <c r="QIF34" s="707"/>
      <c r="QIG34" s="707"/>
      <c r="QIH34" s="707"/>
      <c r="QII34" s="707"/>
      <c r="QIJ34" s="707"/>
      <c r="QIK34" s="707"/>
      <c r="QIL34" s="707"/>
      <c r="QIM34" s="707"/>
      <c r="QIN34" s="707"/>
      <c r="QIO34" s="707"/>
      <c r="QIP34" s="707"/>
      <c r="QIQ34" s="707"/>
      <c r="QIR34" s="707"/>
      <c r="QIS34" s="707"/>
      <c r="QIT34" s="707"/>
      <c r="QIU34" s="707"/>
      <c r="QIV34" s="707"/>
      <c r="QIW34" s="707"/>
      <c r="QIX34" s="707"/>
      <c r="QIY34" s="707"/>
      <c r="QIZ34" s="707"/>
      <c r="QJA34" s="707"/>
      <c r="QJB34" s="707"/>
      <c r="QJC34" s="707"/>
      <c r="QJD34" s="707"/>
      <c r="QJE34" s="707"/>
      <c r="QJF34" s="707"/>
      <c r="QJG34" s="707"/>
      <c r="QJH34" s="707"/>
      <c r="QJI34" s="707"/>
      <c r="QJJ34" s="707"/>
      <c r="QJK34" s="707"/>
      <c r="QJL34" s="707"/>
      <c r="QJM34" s="707"/>
      <c r="QJN34" s="707"/>
      <c r="QJO34" s="707"/>
      <c r="QJP34" s="707"/>
      <c r="QJQ34" s="707"/>
      <c r="QJR34" s="707"/>
      <c r="QJS34" s="707"/>
      <c r="QJT34" s="707"/>
      <c r="QJU34" s="707"/>
      <c r="QJV34" s="707"/>
      <c r="QJW34" s="707"/>
      <c r="QJX34" s="707"/>
      <c r="QJY34" s="707"/>
      <c r="QJZ34" s="707"/>
      <c r="QKA34" s="707"/>
      <c r="QKB34" s="707"/>
      <c r="QKC34" s="707"/>
      <c r="QKD34" s="707"/>
      <c r="QKE34" s="707"/>
      <c r="QKF34" s="707"/>
      <c r="QKG34" s="707"/>
      <c r="QKH34" s="707"/>
      <c r="QKI34" s="707"/>
      <c r="QKJ34" s="707"/>
      <c r="QKK34" s="707"/>
      <c r="QKL34" s="707"/>
      <c r="QKM34" s="707"/>
      <c r="QKN34" s="707"/>
      <c r="QKO34" s="707"/>
      <c r="QKP34" s="707"/>
      <c r="QKQ34" s="707"/>
      <c r="QKR34" s="707"/>
      <c r="QKS34" s="707"/>
      <c r="QKT34" s="707"/>
      <c r="QKU34" s="707"/>
      <c r="QKV34" s="707"/>
      <c r="QKW34" s="707"/>
      <c r="QKX34" s="707"/>
      <c r="QKY34" s="707"/>
      <c r="QKZ34" s="707"/>
      <c r="QLA34" s="707"/>
      <c r="QLB34" s="707"/>
      <c r="QLC34" s="707"/>
      <c r="QLD34" s="707"/>
      <c r="QLE34" s="707"/>
      <c r="QLF34" s="707"/>
      <c r="QLG34" s="707"/>
      <c r="QLH34" s="707"/>
      <c r="QLI34" s="707"/>
      <c r="QLJ34" s="707"/>
      <c r="QLK34" s="707"/>
      <c r="QLL34" s="707"/>
      <c r="QLM34" s="707"/>
      <c r="QLN34" s="707"/>
      <c r="QLO34" s="707"/>
      <c r="QLP34" s="707"/>
      <c r="QLQ34" s="707"/>
      <c r="QLR34" s="707"/>
      <c r="QLS34" s="707"/>
      <c r="QLT34" s="707"/>
      <c r="QLU34" s="707"/>
      <c r="QLV34" s="707"/>
      <c r="QLW34" s="707"/>
      <c r="QLX34" s="707"/>
      <c r="QLY34" s="707"/>
      <c r="QLZ34" s="707"/>
      <c r="QMA34" s="707"/>
      <c r="QMB34" s="707"/>
      <c r="QMC34" s="707"/>
      <c r="QMD34" s="707"/>
      <c r="QME34" s="707"/>
      <c r="QMF34" s="707"/>
      <c r="QMG34" s="707"/>
      <c r="QMH34" s="707"/>
      <c r="QMI34" s="707"/>
      <c r="QMJ34" s="707"/>
      <c r="QMK34" s="707"/>
      <c r="QML34" s="707"/>
      <c r="QMM34" s="707"/>
      <c r="QMN34" s="707"/>
      <c r="QMO34" s="707"/>
      <c r="QMP34" s="707"/>
      <c r="QMQ34" s="707"/>
      <c r="QMR34" s="707"/>
      <c r="QMS34" s="707"/>
      <c r="QMT34" s="707"/>
      <c r="QMU34" s="707"/>
      <c r="QMV34" s="707"/>
      <c r="QMW34" s="707"/>
      <c r="QMX34" s="707"/>
      <c r="QMY34" s="707"/>
      <c r="QMZ34" s="707"/>
      <c r="QNA34" s="707"/>
      <c r="QNB34" s="707"/>
      <c r="QNC34" s="707"/>
      <c r="QND34" s="707"/>
      <c r="QNE34" s="707"/>
      <c r="QNF34" s="707"/>
      <c r="QNG34" s="707"/>
      <c r="QNH34" s="707"/>
      <c r="QNI34" s="707"/>
      <c r="QNJ34" s="707"/>
      <c r="QNK34" s="707"/>
      <c r="QNL34" s="707"/>
      <c r="QNM34" s="707"/>
      <c r="QNN34" s="707"/>
      <c r="QNO34" s="707"/>
      <c r="QNP34" s="707"/>
      <c r="QNQ34" s="707"/>
      <c r="QNR34" s="707"/>
      <c r="QNS34" s="707"/>
      <c r="QNT34" s="707"/>
      <c r="QNU34" s="707"/>
      <c r="QNV34" s="707"/>
      <c r="QNW34" s="707"/>
      <c r="QNX34" s="707"/>
      <c r="QNY34" s="707"/>
      <c r="QNZ34" s="707"/>
      <c r="QOA34" s="707"/>
      <c r="QOB34" s="707"/>
      <c r="QOC34" s="707"/>
      <c r="QOD34" s="707"/>
      <c r="QOE34" s="707"/>
      <c r="QOF34" s="707"/>
      <c r="QOG34" s="707"/>
      <c r="QOH34" s="707"/>
      <c r="QOI34" s="707"/>
      <c r="QOJ34" s="707"/>
      <c r="QOK34" s="707"/>
      <c r="QOL34" s="707"/>
      <c r="QOM34" s="707"/>
      <c r="QON34" s="707"/>
      <c r="QOO34" s="707"/>
      <c r="QOP34" s="707"/>
      <c r="QOQ34" s="707"/>
      <c r="QOR34" s="707"/>
      <c r="QOS34" s="707"/>
      <c r="QOT34" s="707"/>
      <c r="QOU34" s="707"/>
      <c r="QOV34" s="707"/>
      <c r="QOW34" s="707"/>
      <c r="QOX34" s="707"/>
      <c r="QOY34" s="707"/>
      <c r="QOZ34" s="707"/>
      <c r="QPA34" s="707"/>
      <c r="QPB34" s="707"/>
      <c r="QPC34" s="707"/>
      <c r="QPD34" s="707"/>
      <c r="QPE34" s="707"/>
      <c r="QPF34" s="707"/>
      <c r="QPG34" s="707"/>
      <c r="QPH34" s="707"/>
      <c r="QPI34" s="707"/>
      <c r="QPJ34" s="707"/>
      <c r="QPK34" s="707"/>
      <c r="QPL34" s="707"/>
      <c r="QPM34" s="707"/>
      <c r="QPN34" s="707"/>
      <c r="QPO34" s="707"/>
      <c r="QPP34" s="707"/>
      <c r="QPQ34" s="707"/>
      <c r="QPR34" s="707"/>
      <c r="QPS34" s="707"/>
      <c r="QPT34" s="707"/>
      <c r="QPU34" s="707"/>
      <c r="QPV34" s="707"/>
      <c r="QPW34" s="707"/>
      <c r="QPX34" s="707"/>
      <c r="QPY34" s="707"/>
      <c r="QPZ34" s="707"/>
      <c r="QQA34" s="707"/>
      <c r="QQB34" s="707"/>
      <c r="QQC34" s="707"/>
      <c r="QQD34" s="707"/>
      <c r="QQE34" s="707"/>
      <c r="QQF34" s="707"/>
      <c r="QQG34" s="707"/>
      <c r="QQH34" s="707"/>
      <c r="QQI34" s="707"/>
      <c r="QQJ34" s="707"/>
      <c r="QQK34" s="707"/>
      <c r="QQL34" s="707"/>
      <c r="QQM34" s="707"/>
      <c r="QQN34" s="707"/>
      <c r="QQO34" s="707"/>
      <c r="QQP34" s="707"/>
      <c r="QQQ34" s="707"/>
      <c r="QQR34" s="707"/>
      <c r="QQS34" s="707"/>
      <c r="QQT34" s="707"/>
      <c r="QQU34" s="707"/>
      <c r="QQV34" s="707"/>
      <c r="QQW34" s="707"/>
      <c r="QQX34" s="707"/>
      <c r="QQY34" s="707"/>
      <c r="QQZ34" s="707"/>
      <c r="QRA34" s="707"/>
      <c r="QRB34" s="707"/>
      <c r="QRC34" s="707"/>
      <c r="QRD34" s="707"/>
      <c r="QRE34" s="707"/>
      <c r="QRF34" s="707"/>
      <c r="QRG34" s="707"/>
      <c r="QRH34" s="707"/>
      <c r="QRI34" s="707"/>
      <c r="QRJ34" s="707"/>
      <c r="QRK34" s="707"/>
      <c r="QRL34" s="707"/>
      <c r="QRM34" s="707"/>
      <c r="QRN34" s="707"/>
      <c r="QRO34" s="707"/>
      <c r="QRP34" s="707"/>
      <c r="QRQ34" s="707"/>
      <c r="QRR34" s="707"/>
      <c r="QRS34" s="707"/>
      <c r="QRT34" s="707"/>
      <c r="QRU34" s="707"/>
      <c r="QRV34" s="707"/>
      <c r="QRW34" s="707"/>
      <c r="QRX34" s="707"/>
      <c r="QRY34" s="707"/>
      <c r="QRZ34" s="707"/>
      <c r="QSA34" s="707"/>
      <c r="QSB34" s="707"/>
      <c r="QSC34" s="707"/>
      <c r="QSD34" s="707"/>
      <c r="QSE34" s="707"/>
      <c r="QSF34" s="707"/>
      <c r="QSG34" s="707"/>
      <c r="QSH34" s="707"/>
      <c r="QSI34" s="707"/>
      <c r="QSJ34" s="707"/>
      <c r="QSK34" s="707"/>
      <c r="QSL34" s="707"/>
      <c r="QSM34" s="707"/>
      <c r="QSN34" s="707"/>
      <c r="QSO34" s="707"/>
      <c r="QSP34" s="707"/>
      <c r="QSQ34" s="707"/>
      <c r="QSR34" s="707"/>
      <c r="QSS34" s="707"/>
      <c r="QST34" s="707"/>
      <c r="QSU34" s="707"/>
      <c r="QSV34" s="707"/>
      <c r="QSW34" s="707"/>
      <c r="QSX34" s="707"/>
      <c r="QSY34" s="707"/>
      <c r="QSZ34" s="707"/>
      <c r="QTA34" s="707"/>
      <c r="QTB34" s="707"/>
      <c r="QTC34" s="707"/>
      <c r="QTD34" s="707"/>
      <c r="QTE34" s="707"/>
      <c r="QTF34" s="707"/>
      <c r="QTG34" s="707"/>
      <c r="QTH34" s="707"/>
      <c r="QTI34" s="707"/>
      <c r="QTJ34" s="707"/>
      <c r="QTK34" s="707"/>
      <c r="QTL34" s="707"/>
      <c r="QTM34" s="707"/>
      <c r="QTN34" s="707"/>
      <c r="QTO34" s="707"/>
      <c r="QTP34" s="707"/>
      <c r="QTQ34" s="707"/>
      <c r="QTR34" s="707"/>
      <c r="QTS34" s="707"/>
      <c r="QTT34" s="707"/>
      <c r="QTU34" s="707"/>
      <c r="QTV34" s="707"/>
      <c r="QTW34" s="707"/>
      <c r="QTX34" s="707"/>
      <c r="QTY34" s="707"/>
      <c r="QTZ34" s="707"/>
      <c r="QUA34" s="707"/>
      <c r="QUB34" s="707"/>
      <c r="QUC34" s="707"/>
      <c r="QUD34" s="707"/>
      <c r="QUE34" s="707"/>
      <c r="QUF34" s="707"/>
      <c r="QUG34" s="707"/>
      <c r="QUH34" s="707"/>
      <c r="QUI34" s="707"/>
      <c r="QUJ34" s="707"/>
      <c r="QUK34" s="707"/>
      <c r="QUL34" s="707"/>
      <c r="QUM34" s="707"/>
      <c r="QUN34" s="707"/>
      <c r="QUO34" s="707"/>
      <c r="QUP34" s="707"/>
      <c r="QUQ34" s="707"/>
      <c r="QUR34" s="707"/>
      <c r="QUS34" s="707"/>
      <c r="QUT34" s="707"/>
      <c r="QUU34" s="707"/>
      <c r="QUV34" s="707"/>
      <c r="QUW34" s="707"/>
      <c r="QUX34" s="707"/>
      <c r="QUY34" s="707"/>
      <c r="QUZ34" s="707"/>
      <c r="QVA34" s="707"/>
      <c r="QVB34" s="707"/>
      <c r="QVC34" s="707"/>
      <c r="QVD34" s="707"/>
      <c r="QVE34" s="707"/>
      <c r="QVF34" s="707"/>
      <c r="QVG34" s="707"/>
      <c r="QVH34" s="707"/>
      <c r="QVI34" s="707"/>
      <c r="QVJ34" s="707"/>
      <c r="QVK34" s="707"/>
      <c r="QVL34" s="707"/>
      <c r="QVM34" s="707"/>
      <c r="QVN34" s="707"/>
      <c r="QVO34" s="707"/>
      <c r="QVP34" s="707"/>
      <c r="QVQ34" s="707"/>
      <c r="QVR34" s="707"/>
      <c r="QVS34" s="707"/>
      <c r="QVT34" s="707"/>
      <c r="QVU34" s="707"/>
      <c r="QVV34" s="707"/>
      <c r="QVW34" s="707"/>
      <c r="QVX34" s="707"/>
      <c r="QVY34" s="707"/>
      <c r="QVZ34" s="707"/>
      <c r="QWA34" s="707"/>
      <c r="QWB34" s="707"/>
      <c r="QWC34" s="707"/>
      <c r="QWD34" s="707"/>
      <c r="QWE34" s="707"/>
      <c r="QWF34" s="707"/>
      <c r="QWG34" s="707"/>
      <c r="QWH34" s="707"/>
      <c r="QWI34" s="707"/>
      <c r="QWJ34" s="707"/>
      <c r="QWK34" s="707"/>
      <c r="QWL34" s="707"/>
      <c r="QWM34" s="707"/>
      <c r="QWN34" s="707"/>
      <c r="QWO34" s="707"/>
      <c r="QWP34" s="707"/>
      <c r="QWQ34" s="707"/>
      <c r="QWR34" s="707"/>
      <c r="QWS34" s="707"/>
      <c r="QWT34" s="707"/>
      <c r="QWU34" s="707"/>
      <c r="QWV34" s="707"/>
      <c r="QWW34" s="707"/>
      <c r="QWX34" s="707"/>
      <c r="QWY34" s="707"/>
      <c r="QWZ34" s="707"/>
      <c r="QXA34" s="707"/>
      <c r="QXB34" s="707"/>
      <c r="QXC34" s="707"/>
      <c r="QXD34" s="707"/>
      <c r="QXE34" s="707"/>
      <c r="QXF34" s="707"/>
      <c r="QXG34" s="707"/>
      <c r="QXH34" s="707"/>
      <c r="QXI34" s="707"/>
      <c r="QXJ34" s="707"/>
      <c r="QXK34" s="707"/>
      <c r="QXL34" s="707"/>
      <c r="QXM34" s="707"/>
      <c r="QXN34" s="707"/>
      <c r="QXO34" s="707"/>
      <c r="QXP34" s="707"/>
      <c r="QXQ34" s="707"/>
      <c r="QXR34" s="707"/>
      <c r="QXS34" s="707"/>
      <c r="QXT34" s="707"/>
      <c r="QXU34" s="707"/>
      <c r="QXV34" s="707"/>
      <c r="QXW34" s="707"/>
      <c r="QXX34" s="707"/>
      <c r="QXY34" s="707"/>
      <c r="QXZ34" s="707"/>
      <c r="QYA34" s="707"/>
      <c r="QYB34" s="707"/>
      <c r="QYC34" s="707"/>
      <c r="QYD34" s="707"/>
      <c r="QYE34" s="707"/>
      <c r="QYF34" s="707"/>
      <c r="QYG34" s="707"/>
      <c r="QYH34" s="707"/>
      <c r="QYI34" s="707"/>
      <c r="QYJ34" s="707"/>
      <c r="QYK34" s="707"/>
      <c r="QYL34" s="707"/>
      <c r="QYM34" s="707"/>
      <c r="QYN34" s="707"/>
      <c r="QYO34" s="707"/>
      <c r="QYP34" s="707"/>
      <c r="QYQ34" s="707"/>
      <c r="QYR34" s="707"/>
      <c r="QYS34" s="707"/>
      <c r="QYT34" s="707"/>
      <c r="QYU34" s="707"/>
      <c r="QYV34" s="707"/>
      <c r="QYW34" s="707"/>
      <c r="QYX34" s="707"/>
      <c r="QYY34" s="707"/>
      <c r="QYZ34" s="707"/>
      <c r="QZA34" s="707"/>
      <c r="QZB34" s="707"/>
      <c r="QZC34" s="707"/>
      <c r="QZD34" s="707"/>
      <c r="QZE34" s="707"/>
      <c r="QZF34" s="707"/>
      <c r="QZG34" s="707"/>
      <c r="QZH34" s="707"/>
      <c r="QZI34" s="707"/>
      <c r="QZJ34" s="707"/>
      <c r="QZK34" s="707"/>
      <c r="QZL34" s="707"/>
      <c r="QZM34" s="707"/>
      <c r="QZN34" s="707"/>
      <c r="QZO34" s="707"/>
      <c r="QZP34" s="707"/>
      <c r="QZQ34" s="707"/>
      <c r="QZR34" s="707"/>
      <c r="QZS34" s="707"/>
      <c r="QZT34" s="707"/>
      <c r="QZU34" s="707"/>
      <c r="QZV34" s="707"/>
      <c r="QZW34" s="707"/>
      <c r="QZX34" s="707"/>
      <c r="QZY34" s="707"/>
      <c r="QZZ34" s="707"/>
      <c r="RAA34" s="707"/>
      <c r="RAB34" s="707"/>
      <c r="RAC34" s="707"/>
      <c r="RAD34" s="707"/>
      <c r="RAE34" s="707"/>
      <c r="RAF34" s="707"/>
      <c r="RAG34" s="707"/>
      <c r="RAH34" s="707"/>
      <c r="RAI34" s="707"/>
      <c r="RAJ34" s="707"/>
      <c r="RAK34" s="707"/>
      <c r="RAL34" s="707"/>
      <c r="RAM34" s="707"/>
      <c r="RAN34" s="707"/>
      <c r="RAO34" s="707"/>
      <c r="RAP34" s="707"/>
      <c r="RAQ34" s="707"/>
      <c r="RAR34" s="707"/>
      <c r="RAS34" s="707"/>
      <c r="RAT34" s="707"/>
      <c r="RAU34" s="707"/>
      <c r="RAV34" s="707"/>
      <c r="RAW34" s="707"/>
      <c r="RAX34" s="707"/>
      <c r="RAY34" s="707"/>
      <c r="RAZ34" s="707"/>
      <c r="RBA34" s="707"/>
      <c r="RBB34" s="707"/>
      <c r="RBC34" s="707"/>
      <c r="RBD34" s="707"/>
      <c r="RBE34" s="707"/>
      <c r="RBF34" s="707"/>
      <c r="RBG34" s="707"/>
      <c r="RBH34" s="707"/>
      <c r="RBI34" s="707"/>
      <c r="RBJ34" s="707"/>
      <c r="RBK34" s="707"/>
      <c r="RBL34" s="707"/>
      <c r="RBM34" s="707"/>
      <c r="RBN34" s="707"/>
      <c r="RBO34" s="707"/>
      <c r="RBP34" s="707"/>
      <c r="RBQ34" s="707"/>
      <c r="RBR34" s="707"/>
      <c r="RBS34" s="707"/>
      <c r="RBT34" s="707"/>
      <c r="RBU34" s="707"/>
      <c r="RBV34" s="707"/>
      <c r="RBW34" s="707"/>
      <c r="RBX34" s="707"/>
      <c r="RBY34" s="707"/>
      <c r="RBZ34" s="707"/>
      <c r="RCA34" s="707"/>
      <c r="RCB34" s="707"/>
      <c r="RCC34" s="707"/>
      <c r="RCD34" s="707"/>
      <c r="RCE34" s="707"/>
      <c r="RCF34" s="707"/>
      <c r="RCG34" s="707"/>
      <c r="RCH34" s="707"/>
      <c r="RCI34" s="707"/>
      <c r="RCJ34" s="707"/>
      <c r="RCK34" s="707"/>
      <c r="RCL34" s="707"/>
      <c r="RCM34" s="707"/>
      <c r="RCN34" s="707"/>
      <c r="RCO34" s="707"/>
      <c r="RCP34" s="707"/>
      <c r="RCQ34" s="707"/>
      <c r="RCR34" s="707"/>
      <c r="RCS34" s="707"/>
      <c r="RCT34" s="707"/>
      <c r="RCU34" s="707"/>
      <c r="RCV34" s="707"/>
      <c r="RCW34" s="707"/>
      <c r="RCX34" s="707"/>
      <c r="RCY34" s="707"/>
      <c r="RCZ34" s="707"/>
      <c r="RDA34" s="707"/>
      <c r="RDB34" s="707"/>
      <c r="RDC34" s="707"/>
      <c r="RDD34" s="707"/>
      <c r="RDE34" s="707"/>
      <c r="RDF34" s="707"/>
      <c r="RDG34" s="707"/>
      <c r="RDH34" s="707"/>
      <c r="RDI34" s="707"/>
      <c r="RDJ34" s="707"/>
      <c r="RDK34" s="707"/>
      <c r="RDL34" s="707"/>
      <c r="RDM34" s="707"/>
      <c r="RDN34" s="707"/>
      <c r="RDO34" s="707"/>
      <c r="RDP34" s="707"/>
      <c r="RDQ34" s="707"/>
      <c r="RDR34" s="707"/>
      <c r="RDS34" s="707"/>
      <c r="RDT34" s="707"/>
      <c r="RDU34" s="707"/>
      <c r="RDV34" s="707"/>
      <c r="RDW34" s="707"/>
      <c r="RDX34" s="707"/>
      <c r="RDY34" s="707"/>
      <c r="RDZ34" s="707"/>
      <c r="REA34" s="707"/>
      <c r="REB34" s="707"/>
      <c r="REC34" s="707"/>
      <c r="RED34" s="707"/>
      <c r="REE34" s="707"/>
      <c r="REF34" s="707"/>
      <c r="REG34" s="707"/>
      <c r="REH34" s="707"/>
      <c r="REI34" s="707"/>
      <c r="REJ34" s="707"/>
      <c r="REK34" s="707"/>
      <c r="REL34" s="707"/>
      <c r="REM34" s="707"/>
      <c r="REN34" s="707"/>
      <c r="REO34" s="707"/>
      <c r="REP34" s="707"/>
      <c r="REQ34" s="707"/>
      <c r="RER34" s="707"/>
      <c r="RES34" s="707"/>
      <c r="RET34" s="707"/>
      <c r="REU34" s="707"/>
      <c r="REV34" s="707"/>
      <c r="REW34" s="707"/>
      <c r="REX34" s="707"/>
      <c r="REY34" s="707"/>
      <c r="REZ34" s="707"/>
      <c r="RFA34" s="707"/>
      <c r="RFB34" s="707"/>
      <c r="RFC34" s="707"/>
      <c r="RFD34" s="707"/>
      <c r="RFE34" s="707"/>
      <c r="RFF34" s="707"/>
      <c r="RFG34" s="707"/>
      <c r="RFH34" s="707"/>
      <c r="RFI34" s="707"/>
      <c r="RFJ34" s="707"/>
      <c r="RFK34" s="707"/>
      <c r="RFL34" s="707"/>
      <c r="RFM34" s="707"/>
      <c r="RFN34" s="707"/>
      <c r="RFO34" s="707"/>
      <c r="RFP34" s="707"/>
      <c r="RFQ34" s="707"/>
      <c r="RFR34" s="707"/>
      <c r="RFS34" s="707"/>
      <c r="RFT34" s="707"/>
      <c r="RFU34" s="707"/>
      <c r="RFV34" s="707"/>
      <c r="RFW34" s="707"/>
      <c r="RFX34" s="707"/>
      <c r="RFY34" s="707"/>
      <c r="RFZ34" s="707"/>
      <c r="RGA34" s="707"/>
      <c r="RGB34" s="707"/>
      <c r="RGC34" s="707"/>
      <c r="RGD34" s="707"/>
      <c r="RGE34" s="707"/>
      <c r="RGF34" s="707"/>
      <c r="RGG34" s="707"/>
      <c r="RGH34" s="707"/>
      <c r="RGI34" s="707"/>
      <c r="RGJ34" s="707"/>
      <c r="RGK34" s="707"/>
      <c r="RGL34" s="707"/>
      <c r="RGM34" s="707"/>
      <c r="RGN34" s="707"/>
      <c r="RGO34" s="707"/>
      <c r="RGP34" s="707"/>
      <c r="RGQ34" s="707"/>
      <c r="RGR34" s="707"/>
      <c r="RGS34" s="707"/>
      <c r="RGT34" s="707"/>
      <c r="RGU34" s="707"/>
      <c r="RGV34" s="707"/>
      <c r="RGW34" s="707"/>
      <c r="RGX34" s="707"/>
      <c r="RGY34" s="707"/>
      <c r="RGZ34" s="707"/>
      <c r="RHA34" s="707"/>
      <c r="RHB34" s="707"/>
      <c r="RHC34" s="707"/>
      <c r="RHD34" s="707"/>
      <c r="RHE34" s="707"/>
      <c r="RHF34" s="707"/>
      <c r="RHG34" s="707"/>
      <c r="RHH34" s="707"/>
      <c r="RHI34" s="707"/>
      <c r="RHJ34" s="707"/>
      <c r="RHK34" s="707"/>
      <c r="RHL34" s="707"/>
      <c r="RHM34" s="707"/>
      <c r="RHN34" s="707"/>
      <c r="RHO34" s="707"/>
      <c r="RHP34" s="707"/>
      <c r="RHQ34" s="707"/>
      <c r="RHR34" s="707"/>
      <c r="RHS34" s="707"/>
      <c r="RHT34" s="707"/>
      <c r="RHU34" s="707"/>
      <c r="RHV34" s="707"/>
      <c r="RHW34" s="707"/>
      <c r="RHX34" s="707"/>
      <c r="RHY34" s="707"/>
      <c r="RHZ34" s="707"/>
      <c r="RIA34" s="707"/>
      <c r="RIB34" s="707"/>
      <c r="RIC34" s="707"/>
      <c r="RID34" s="707"/>
      <c r="RIE34" s="707"/>
      <c r="RIF34" s="707"/>
      <c r="RIG34" s="707"/>
      <c r="RIH34" s="707"/>
      <c r="RII34" s="707"/>
      <c r="RIJ34" s="707"/>
      <c r="RIK34" s="707"/>
      <c r="RIL34" s="707"/>
      <c r="RIM34" s="707"/>
      <c r="RIN34" s="707"/>
      <c r="RIO34" s="707"/>
      <c r="RIP34" s="707"/>
      <c r="RIQ34" s="707"/>
      <c r="RIR34" s="707"/>
      <c r="RIS34" s="707"/>
      <c r="RIT34" s="707"/>
      <c r="RIU34" s="707"/>
      <c r="RIV34" s="707"/>
      <c r="RIW34" s="707"/>
      <c r="RIX34" s="707"/>
      <c r="RIY34" s="707"/>
      <c r="RIZ34" s="707"/>
      <c r="RJA34" s="707"/>
      <c r="RJB34" s="707"/>
      <c r="RJC34" s="707"/>
      <c r="RJD34" s="707"/>
      <c r="RJE34" s="707"/>
      <c r="RJF34" s="707"/>
      <c r="RJG34" s="707"/>
      <c r="RJH34" s="707"/>
      <c r="RJI34" s="707"/>
      <c r="RJJ34" s="707"/>
      <c r="RJK34" s="707"/>
      <c r="RJL34" s="707"/>
      <c r="RJM34" s="707"/>
      <c r="RJN34" s="707"/>
      <c r="RJO34" s="707"/>
      <c r="RJP34" s="707"/>
      <c r="RJQ34" s="707"/>
      <c r="RJR34" s="707"/>
      <c r="RJS34" s="707"/>
      <c r="RJT34" s="707"/>
      <c r="RJU34" s="707"/>
      <c r="RJV34" s="707"/>
      <c r="RJW34" s="707"/>
      <c r="RJX34" s="707"/>
      <c r="RJY34" s="707"/>
      <c r="RJZ34" s="707"/>
      <c r="RKA34" s="707"/>
      <c r="RKB34" s="707"/>
      <c r="RKC34" s="707"/>
      <c r="RKD34" s="707"/>
      <c r="RKE34" s="707"/>
      <c r="RKF34" s="707"/>
      <c r="RKG34" s="707"/>
      <c r="RKH34" s="707"/>
      <c r="RKI34" s="707"/>
      <c r="RKJ34" s="707"/>
      <c r="RKK34" s="707"/>
      <c r="RKL34" s="707"/>
      <c r="RKM34" s="707"/>
      <c r="RKN34" s="707"/>
      <c r="RKO34" s="707"/>
      <c r="RKP34" s="707"/>
      <c r="RKQ34" s="707"/>
      <c r="RKR34" s="707"/>
      <c r="RKS34" s="707"/>
      <c r="RKT34" s="707"/>
      <c r="RKU34" s="707"/>
      <c r="RKV34" s="707"/>
      <c r="RKW34" s="707"/>
      <c r="RKX34" s="707"/>
      <c r="RKY34" s="707"/>
      <c r="RKZ34" s="707"/>
      <c r="RLA34" s="707"/>
      <c r="RLB34" s="707"/>
      <c r="RLC34" s="707"/>
      <c r="RLD34" s="707"/>
      <c r="RLE34" s="707"/>
      <c r="RLF34" s="707"/>
      <c r="RLG34" s="707"/>
      <c r="RLH34" s="707"/>
      <c r="RLI34" s="707"/>
      <c r="RLJ34" s="707"/>
      <c r="RLK34" s="707"/>
      <c r="RLL34" s="707"/>
      <c r="RLM34" s="707"/>
      <c r="RLN34" s="707"/>
      <c r="RLO34" s="707"/>
      <c r="RLP34" s="707"/>
      <c r="RLQ34" s="707"/>
      <c r="RLR34" s="707"/>
      <c r="RLS34" s="707"/>
      <c r="RLT34" s="707"/>
      <c r="RLU34" s="707"/>
      <c r="RLV34" s="707"/>
      <c r="RLW34" s="707"/>
      <c r="RLX34" s="707"/>
      <c r="RLY34" s="707"/>
      <c r="RLZ34" s="707"/>
      <c r="RMA34" s="707"/>
      <c r="RMB34" s="707"/>
      <c r="RMC34" s="707"/>
      <c r="RMD34" s="707"/>
      <c r="RME34" s="707"/>
      <c r="RMF34" s="707"/>
      <c r="RMG34" s="707"/>
      <c r="RMH34" s="707"/>
      <c r="RMI34" s="707"/>
      <c r="RMJ34" s="707"/>
      <c r="RMK34" s="707"/>
      <c r="RML34" s="707"/>
      <c r="RMM34" s="707"/>
      <c r="RMN34" s="707"/>
      <c r="RMO34" s="707"/>
      <c r="RMP34" s="707"/>
      <c r="RMQ34" s="707"/>
      <c r="RMR34" s="707"/>
      <c r="RMS34" s="707"/>
      <c r="RMT34" s="707"/>
      <c r="RMU34" s="707"/>
      <c r="RMV34" s="707"/>
      <c r="RMW34" s="707"/>
      <c r="RMX34" s="707"/>
      <c r="RMY34" s="707"/>
      <c r="RMZ34" s="707"/>
      <c r="RNA34" s="707"/>
      <c r="RNB34" s="707"/>
      <c r="RNC34" s="707"/>
      <c r="RND34" s="707"/>
      <c r="RNE34" s="707"/>
      <c r="RNF34" s="707"/>
      <c r="RNG34" s="707"/>
      <c r="RNH34" s="707"/>
      <c r="RNI34" s="707"/>
      <c r="RNJ34" s="707"/>
      <c r="RNK34" s="707"/>
      <c r="RNL34" s="707"/>
      <c r="RNM34" s="707"/>
      <c r="RNN34" s="707"/>
      <c r="RNO34" s="707"/>
      <c r="RNP34" s="707"/>
      <c r="RNQ34" s="707"/>
      <c r="RNR34" s="707"/>
      <c r="RNS34" s="707"/>
      <c r="RNT34" s="707"/>
      <c r="RNU34" s="707"/>
      <c r="RNV34" s="707"/>
      <c r="RNW34" s="707"/>
      <c r="RNX34" s="707"/>
      <c r="RNY34" s="707"/>
      <c r="RNZ34" s="707"/>
      <c r="ROA34" s="707"/>
      <c r="ROB34" s="707"/>
      <c r="ROC34" s="707"/>
      <c r="ROD34" s="707"/>
      <c r="ROE34" s="707"/>
      <c r="ROF34" s="707"/>
      <c r="ROG34" s="707"/>
      <c r="ROH34" s="707"/>
      <c r="ROI34" s="707"/>
      <c r="ROJ34" s="707"/>
      <c r="ROK34" s="707"/>
      <c r="ROL34" s="707"/>
      <c r="ROM34" s="707"/>
      <c r="RON34" s="707"/>
      <c r="ROO34" s="707"/>
      <c r="ROP34" s="707"/>
      <c r="ROQ34" s="707"/>
      <c r="ROR34" s="707"/>
      <c r="ROS34" s="707"/>
      <c r="ROT34" s="707"/>
      <c r="ROU34" s="707"/>
      <c r="ROV34" s="707"/>
      <c r="ROW34" s="707"/>
      <c r="ROX34" s="707"/>
      <c r="ROY34" s="707"/>
      <c r="ROZ34" s="707"/>
      <c r="RPA34" s="707"/>
      <c r="RPB34" s="707"/>
      <c r="RPC34" s="707"/>
      <c r="RPD34" s="707"/>
      <c r="RPE34" s="707"/>
      <c r="RPF34" s="707"/>
      <c r="RPG34" s="707"/>
      <c r="RPH34" s="707"/>
      <c r="RPI34" s="707"/>
      <c r="RPJ34" s="707"/>
      <c r="RPK34" s="707"/>
      <c r="RPL34" s="707"/>
      <c r="RPM34" s="707"/>
      <c r="RPN34" s="707"/>
      <c r="RPO34" s="707"/>
      <c r="RPP34" s="707"/>
      <c r="RPQ34" s="707"/>
      <c r="RPR34" s="707"/>
      <c r="RPS34" s="707"/>
      <c r="RPT34" s="707"/>
      <c r="RPU34" s="707"/>
      <c r="RPV34" s="707"/>
      <c r="RPW34" s="707"/>
      <c r="RPX34" s="707"/>
      <c r="RPY34" s="707"/>
      <c r="RPZ34" s="707"/>
      <c r="RQA34" s="707"/>
      <c r="RQB34" s="707"/>
      <c r="RQC34" s="707"/>
      <c r="RQD34" s="707"/>
      <c r="RQE34" s="707"/>
      <c r="RQF34" s="707"/>
      <c r="RQG34" s="707"/>
      <c r="RQH34" s="707"/>
      <c r="RQI34" s="707"/>
      <c r="RQJ34" s="707"/>
      <c r="RQK34" s="707"/>
      <c r="RQL34" s="707"/>
      <c r="RQM34" s="707"/>
      <c r="RQN34" s="707"/>
      <c r="RQO34" s="707"/>
      <c r="RQP34" s="707"/>
      <c r="RQQ34" s="707"/>
      <c r="RQR34" s="707"/>
      <c r="RQS34" s="707"/>
      <c r="RQT34" s="707"/>
      <c r="RQU34" s="707"/>
      <c r="RQV34" s="707"/>
      <c r="RQW34" s="707"/>
      <c r="RQX34" s="707"/>
      <c r="RQY34" s="707"/>
      <c r="RQZ34" s="707"/>
      <c r="RRA34" s="707"/>
      <c r="RRB34" s="707"/>
      <c r="RRC34" s="707"/>
      <c r="RRD34" s="707"/>
      <c r="RRE34" s="707"/>
      <c r="RRF34" s="707"/>
      <c r="RRG34" s="707"/>
      <c r="RRH34" s="707"/>
      <c r="RRI34" s="707"/>
      <c r="RRJ34" s="707"/>
      <c r="RRK34" s="707"/>
      <c r="RRL34" s="707"/>
      <c r="RRM34" s="707"/>
      <c r="RRN34" s="707"/>
      <c r="RRO34" s="707"/>
      <c r="RRP34" s="707"/>
      <c r="RRQ34" s="707"/>
      <c r="RRR34" s="707"/>
      <c r="RRS34" s="707"/>
      <c r="RRT34" s="707"/>
      <c r="RRU34" s="707"/>
      <c r="RRV34" s="707"/>
      <c r="RRW34" s="707"/>
      <c r="RRX34" s="707"/>
      <c r="RRY34" s="707"/>
      <c r="RRZ34" s="707"/>
      <c r="RSA34" s="707"/>
      <c r="RSB34" s="707"/>
      <c r="RSC34" s="707"/>
      <c r="RSD34" s="707"/>
      <c r="RSE34" s="707"/>
      <c r="RSF34" s="707"/>
      <c r="RSG34" s="707"/>
      <c r="RSH34" s="707"/>
      <c r="RSI34" s="707"/>
      <c r="RSJ34" s="707"/>
      <c r="RSK34" s="707"/>
      <c r="RSL34" s="707"/>
      <c r="RSM34" s="707"/>
      <c r="RSN34" s="707"/>
      <c r="RSO34" s="707"/>
      <c r="RSP34" s="707"/>
      <c r="RSQ34" s="707"/>
      <c r="RSR34" s="707"/>
      <c r="RSS34" s="707"/>
      <c r="RST34" s="707"/>
      <c r="RSU34" s="707"/>
      <c r="RSV34" s="707"/>
      <c r="RSW34" s="707"/>
      <c r="RSX34" s="707"/>
      <c r="RSY34" s="707"/>
      <c r="RSZ34" s="707"/>
      <c r="RTA34" s="707"/>
      <c r="RTB34" s="707"/>
      <c r="RTC34" s="707"/>
      <c r="RTD34" s="707"/>
      <c r="RTE34" s="707"/>
      <c r="RTF34" s="707"/>
      <c r="RTG34" s="707"/>
      <c r="RTH34" s="707"/>
      <c r="RTI34" s="707"/>
      <c r="RTJ34" s="707"/>
      <c r="RTK34" s="707"/>
      <c r="RTL34" s="707"/>
      <c r="RTM34" s="707"/>
      <c r="RTN34" s="707"/>
      <c r="RTO34" s="707"/>
      <c r="RTP34" s="707"/>
      <c r="RTQ34" s="707"/>
      <c r="RTR34" s="707"/>
      <c r="RTS34" s="707"/>
      <c r="RTT34" s="707"/>
      <c r="RTU34" s="707"/>
      <c r="RTV34" s="707"/>
      <c r="RTW34" s="707"/>
      <c r="RTX34" s="707"/>
      <c r="RTY34" s="707"/>
      <c r="RTZ34" s="707"/>
      <c r="RUA34" s="707"/>
      <c r="RUB34" s="707"/>
      <c r="RUC34" s="707"/>
      <c r="RUD34" s="707"/>
      <c r="RUE34" s="707"/>
      <c r="RUF34" s="707"/>
      <c r="RUG34" s="707"/>
      <c r="RUH34" s="707"/>
      <c r="RUI34" s="707"/>
      <c r="RUJ34" s="707"/>
      <c r="RUK34" s="707"/>
      <c r="RUL34" s="707"/>
      <c r="RUM34" s="707"/>
      <c r="RUN34" s="707"/>
      <c r="RUO34" s="707"/>
      <c r="RUP34" s="707"/>
      <c r="RUQ34" s="707"/>
      <c r="RUR34" s="707"/>
      <c r="RUS34" s="707"/>
      <c r="RUT34" s="707"/>
      <c r="RUU34" s="707"/>
      <c r="RUV34" s="707"/>
      <c r="RUW34" s="707"/>
      <c r="RUX34" s="707"/>
      <c r="RUY34" s="707"/>
      <c r="RUZ34" s="707"/>
      <c r="RVA34" s="707"/>
      <c r="RVB34" s="707"/>
      <c r="RVC34" s="707"/>
      <c r="RVD34" s="707"/>
      <c r="RVE34" s="707"/>
      <c r="RVF34" s="707"/>
      <c r="RVG34" s="707"/>
      <c r="RVH34" s="707"/>
      <c r="RVI34" s="707"/>
      <c r="RVJ34" s="707"/>
      <c r="RVK34" s="707"/>
      <c r="RVL34" s="707"/>
      <c r="RVM34" s="707"/>
      <c r="RVN34" s="707"/>
      <c r="RVO34" s="707"/>
      <c r="RVP34" s="707"/>
      <c r="RVQ34" s="707"/>
      <c r="RVR34" s="707"/>
      <c r="RVS34" s="707"/>
      <c r="RVT34" s="707"/>
      <c r="RVU34" s="707"/>
      <c r="RVV34" s="707"/>
      <c r="RVW34" s="707"/>
      <c r="RVX34" s="707"/>
      <c r="RVY34" s="707"/>
      <c r="RVZ34" s="707"/>
      <c r="RWA34" s="707"/>
      <c r="RWB34" s="707"/>
      <c r="RWC34" s="707"/>
      <c r="RWD34" s="707"/>
      <c r="RWE34" s="707"/>
      <c r="RWF34" s="707"/>
      <c r="RWG34" s="707"/>
      <c r="RWH34" s="707"/>
      <c r="RWI34" s="707"/>
      <c r="RWJ34" s="707"/>
      <c r="RWK34" s="707"/>
      <c r="RWL34" s="707"/>
      <c r="RWM34" s="707"/>
      <c r="RWN34" s="707"/>
      <c r="RWO34" s="707"/>
      <c r="RWP34" s="707"/>
      <c r="RWQ34" s="707"/>
      <c r="RWR34" s="707"/>
      <c r="RWS34" s="707"/>
      <c r="RWT34" s="707"/>
      <c r="RWU34" s="707"/>
      <c r="RWV34" s="707"/>
      <c r="RWW34" s="707"/>
      <c r="RWX34" s="707"/>
      <c r="RWY34" s="707"/>
      <c r="RWZ34" s="707"/>
      <c r="RXA34" s="707"/>
      <c r="RXB34" s="707"/>
      <c r="RXC34" s="707"/>
      <c r="RXD34" s="707"/>
      <c r="RXE34" s="707"/>
      <c r="RXF34" s="707"/>
      <c r="RXG34" s="707"/>
      <c r="RXH34" s="707"/>
      <c r="RXI34" s="707"/>
      <c r="RXJ34" s="707"/>
      <c r="RXK34" s="707"/>
      <c r="RXL34" s="707"/>
      <c r="RXM34" s="707"/>
      <c r="RXN34" s="707"/>
      <c r="RXO34" s="707"/>
      <c r="RXP34" s="707"/>
      <c r="RXQ34" s="707"/>
      <c r="RXR34" s="707"/>
      <c r="RXS34" s="707"/>
      <c r="RXT34" s="707"/>
      <c r="RXU34" s="707"/>
      <c r="RXV34" s="707"/>
      <c r="RXW34" s="707"/>
      <c r="RXX34" s="707"/>
      <c r="RXY34" s="707"/>
      <c r="RXZ34" s="707"/>
      <c r="RYA34" s="707"/>
      <c r="RYB34" s="707"/>
      <c r="RYC34" s="707"/>
      <c r="RYD34" s="707"/>
      <c r="RYE34" s="707"/>
      <c r="RYF34" s="707"/>
      <c r="RYG34" s="707"/>
      <c r="RYH34" s="707"/>
      <c r="RYI34" s="707"/>
      <c r="RYJ34" s="707"/>
      <c r="RYK34" s="707"/>
      <c r="RYL34" s="707"/>
      <c r="RYM34" s="707"/>
      <c r="RYN34" s="707"/>
      <c r="RYO34" s="707"/>
      <c r="RYP34" s="707"/>
      <c r="RYQ34" s="707"/>
      <c r="RYR34" s="707"/>
      <c r="RYS34" s="707"/>
      <c r="RYT34" s="707"/>
      <c r="RYU34" s="707"/>
      <c r="RYV34" s="707"/>
      <c r="RYW34" s="707"/>
      <c r="RYX34" s="707"/>
      <c r="RYY34" s="707"/>
      <c r="RYZ34" s="707"/>
      <c r="RZA34" s="707"/>
      <c r="RZB34" s="707"/>
      <c r="RZC34" s="707"/>
      <c r="RZD34" s="707"/>
      <c r="RZE34" s="707"/>
      <c r="RZF34" s="707"/>
      <c r="RZG34" s="707"/>
      <c r="RZH34" s="707"/>
      <c r="RZI34" s="707"/>
      <c r="RZJ34" s="707"/>
      <c r="RZK34" s="707"/>
      <c r="RZL34" s="707"/>
      <c r="RZM34" s="707"/>
      <c r="RZN34" s="707"/>
      <c r="RZO34" s="707"/>
      <c r="RZP34" s="707"/>
      <c r="RZQ34" s="707"/>
      <c r="RZR34" s="707"/>
      <c r="RZS34" s="707"/>
      <c r="RZT34" s="707"/>
      <c r="RZU34" s="707"/>
      <c r="RZV34" s="707"/>
      <c r="RZW34" s="707"/>
      <c r="RZX34" s="707"/>
      <c r="RZY34" s="707"/>
      <c r="RZZ34" s="707"/>
      <c r="SAA34" s="707"/>
      <c r="SAB34" s="707"/>
      <c r="SAC34" s="707"/>
      <c r="SAD34" s="707"/>
      <c r="SAE34" s="707"/>
      <c r="SAF34" s="707"/>
      <c r="SAG34" s="707"/>
      <c r="SAH34" s="707"/>
      <c r="SAI34" s="707"/>
      <c r="SAJ34" s="707"/>
      <c r="SAK34" s="707"/>
      <c r="SAL34" s="707"/>
      <c r="SAM34" s="707"/>
      <c r="SAN34" s="707"/>
      <c r="SAO34" s="707"/>
      <c r="SAP34" s="707"/>
      <c r="SAQ34" s="707"/>
      <c r="SAR34" s="707"/>
      <c r="SAS34" s="707"/>
      <c r="SAT34" s="707"/>
      <c r="SAU34" s="707"/>
      <c r="SAV34" s="707"/>
      <c r="SAW34" s="707"/>
      <c r="SAX34" s="707"/>
      <c r="SAY34" s="707"/>
      <c r="SAZ34" s="707"/>
      <c r="SBA34" s="707"/>
      <c r="SBB34" s="707"/>
      <c r="SBC34" s="707"/>
      <c r="SBD34" s="707"/>
      <c r="SBE34" s="707"/>
      <c r="SBF34" s="707"/>
      <c r="SBG34" s="707"/>
      <c r="SBH34" s="707"/>
      <c r="SBI34" s="707"/>
      <c r="SBJ34" s="707"/>
      <c r="SBK34" s="707"/>
      <c r="SBL34" s="707"/>
      <c r="SBM34" s="707"/>
      <c r="SBN34" s="707"/>
      <c r="SBO34" s="707"/>
      <c r="SBP34" s="707"/>
      <c r="SBQ34" s="707"/>
      <c r="SBR34" s="707"/>
      <c r="SBS34" s="707"/>
      <c r="SBT34" s="707"/>
      <c r="SBU34" s="707"/>
      <c r="SBV34" s="707"/>
      <c r="SBW34" s="707"/>
      <c r="SBX34" s="707"/>
      <c r="SBY34" s="707"/>
      <c r="SBZ34" s="707"/>
      <c r="SCA34" s="707"/>
      <c r="SCB34" s="707"/>
      <c r="SCC34" s="707"/>
      <c r="SCD34" s="707"/>
      <c r="SCE34" s="707"/>
      <c r="SCF34" s="707"/>
      <c r="SCG34" s="707"/>
      <c r="SCH34" s="707"/>
      <c r="SCI34" s="707"/>
      <c r="SCJ34" s="707"/>
      <c r="SCK34" s="707"/>
      <c r="SCL34" s="707"/>
      <c r="SCM34" s="707"/>
      <c r="SCN34" s="707"/>
      <c r="SCO34" s="707"/>
      <c r="SCP34" s="707"/>
      <c r="SCQ34" s="707"/>
      <c r="SCR34" s="707"/>
      <c r="SCS34" s="707"/>
      <c r="SCT34" s="707"/>
      <c r="SCU34" s="707"/>
      <c r="SCV34" s="707"/>
      <c r="SCW34" s="707"/>
      <c r="SCX34" s="707"/>
      <c r="SCY34" s="707"/>
      <c r="SCZ34" s="707"/>
      <c r="SDA34" s="707"/>
      <c r="SDB34" s="707"/>
      <c r="SDC34" s="707"/>
      <c r="SDD34" s="707"/>
      <c r="SDE34" s="707"/>
      <c r="SDF34" s="707"/>
      <c r="SDG34" s="707"/>
      <c r="SDH34" s="707"/>
      <c r="SDI34" s="707"/>
      <c r="SDJ34" s="707"/>
      <c r="SDK34" s="707"/>
      <c r="SDL34" s="707"/>
      <c r="SDM34" s="707"/>
      <c r="SDN34" s="707"/>
      <c r="SDO34" s="707"/>
      <c r="SDP34" s="707"/>
      <c r="SDQ34" s="707"/>
      <c r="SDR34" s="707"/>
      <c r="SDS34" s="707"/>
      <c r="SDT34" s="707"/>
      <c r="SDU34" s="707"/>
      <c r="SDV34" s="707"/>
      <c r="SDW34" s="707"/>
      <c r="SDX34" s="707"/>
      <c r="SDY34" s="707"/>
      <c r="SDZ34" s="707"/>
      <c r="SEA34" s="707"/>
      <c r="SEB34" s="707"/>
      <c r="SEC34" s="707"/>
      <c r="SED34" s="707"/>
      <c r="SEE34" s="707"/>
      <c r="SEF34" s="707"/>
      <c r="SEG34" s="707"/>
      <c r="SEH34" s="707"/>
      <c r="SEI34" s="707"/>
      <c r="SEJ34" s="707"/>
      <c r="SEK34" s="707"/>
      <c r="SEL34" s="707"/>
      <c r="SEM34" s="707"/>
      <c r="SEN34" s="707"/>
      <c r="SEO34" s="707"/>
      <c r="SEP34" s="707"/>
      <c r="SEQ34" s="707"/>
      <c r="SER34" s="707"/>
      <c r="SES34" s="707"/>
      <c r="SET34" s="707"/>
      <c r="SEU34" s="707"/>
      <c r="SEV34" s="707"/>
      <c r="SEW34" s="707"/>
      <c r="SEX34" s="707"/>
      <c r="SEY34" s="707"/>
      <c r="SEZ34" s="707"/>
      <c r="SFA34" s="707"/>
      <c r="SFB34" s="707"/>
      <c r="SFC34" s="707"/>
      <c r="SFD34" s="707"/>
      <c r="SFE34" s="707"/>
      <c r="SFF34" s="707"/>
      <c r="SFG34" s="707"/>
      <c r="SFH34" s="707"/>
      <c r="SFI34" s="707"/>
      <c r="SFJ34" s="707"/>
      <c r="SFK34" s="707"/>
      <c r="SFL34" s="707"/>
      <c r="SFM34" s="707"/>
      <c r="SFN34" s="707"/>
      <c r="SFO34" s="707"/>
      <c r="SFP34" s="707"/>
      <c r="SFQ34" s="707"/>
      <c r="SFR34" s="707"/>
      <c r="SFS34" s="707"/>
      <c r="SFT34" s="707"/>
      <c r="SFU34" s="707"/>
      <c r="SFV34" s="707"/>
      <c r="SFW34" s="707"/>
      <c r="SFX34" s="707"/>
      <c r="SFY34" s="707"/>
      <c r="SFZ34" s="707"/>
      <c r="SGA34" s="707"/>
      <c r="SGB34" s="707"/>
      <c r="SGC34" s="707"/>
      <c r="SGD34" s="707"/>
      <c r="SGE34" s="707"/>
      <c r="SGF34" s="707"/>
      <c r="SGG34" s="707"/>
      <c r="SGH34" s="707"/>
      <c r="SGI34" s="707"/>
      <c r="SGJ34" s="707"/>
      <c r="SGK34" s="707"/>
      <c r="SGL34" s="707"/>
      <c r="SGM34" s="707"/>
      <c r="SGN34" s="707"/>
      <c r="SGO34" s="707"/>
      <c r="SGP34" s="707"/>
      <c r="SGQ34" s="707"/>
      <c r="SGR34" s="707"/>
      <c r="SGS34" s="707"/>
      <c r="SGT34" s="707"/>
      <c r="SGU34" s="707"/>
      <c r="SGV34" s="707"/>
      <c r="SGW34" s="707"/>
      <c r="SGX34" s="707"/>
      <c r="SGY34" s="707"/>
      <c r="SGZ34" s="707"/>
      <c r="SHA34" s="707"/>
      <c r="SHB34" s="707"/>
      <c r="SHC34" s="707"/>
      <c r="SHD34" s="707"/>
      <c r="SHE34" s="707"/>
      <c r="SHF34" s="707"/>
      <c r="SHG34" s="707"/>
      <c r="SHH34" s="707"/>
      <c r="SHI34" s="707"/>
      <c r="SHJ34" s="707"/>
      <c r="SHK34" s="707"/>
      <c r="SHL34" s="707"/>
      <c r="SHM34" s="707"/>
      <c r="SHN34" s="707"/>
      <c r="SHO34" s="707"/>
      <c r="SHP34" s="707"/>
      <c r="SHQ34" s="707"/>
      <c r="SHR34" s="707"/>
      <c r="SHS34" s="707"/>
      <c r="SHT34" s="707"/>
      <c r="SHU34" s="707"/>
      <c r="SHV34" s="707"/>
      <c r="SHW34" s="707"/>
      <c r="SHX34" s="707"/>
      <c r="SHY34" s="707"/>
      <c r="SHZ34" s="707"/>
      <c r="SIA34" s="707"/>
      <c r="SIB34" s="707"/>
      <c r="SIC34" s="707"/>
      <c r="SID34" s="707"/>
      <c r="SIE34" s="707"/>
      <c r="SIF34" s="707"/>
      <c r="SIG34" s="707"/>
      <c r="SIH34" s="707"/>
      <c r="SII34" s="707"/>
      <c r="SIJ34" s="707"/>
      <c r="SIK34" s="707"/>
      <c r="SIL34" s="707"/>
      <c r="SIM34" s="707"/>
      <c r="SIN34" s="707"/>
      <c r="SIO34" s="707"/>
      <c r="SIP34" s="707"/>
      <c r="SIQ34" s="707"/>
      <c r="SIR34" s="707"/>
      <c r="SIS34" s="707"/>
      <c r="SIT34" s="707"/>
      <c r="SIU34" s="707"/>
      <c r="SIV34" s="707"/>
      <c r="SIW34" s="707"/>
      <c r="SIX34" s="707"/>
      <c r="SIY34" s="707"/>
      <c r="SIZ34" s="707"/>
      <c r="SJA34" s="707"/>
      <c r="SJB34" s="707"/>
      <c r="SJC34" s="707"/>
      <c r="SJD34" s="707"/>
      <c r="SJE34" s="707"/>
      <c r="SJF34" s="707"/>
      <c r="SJG34" s="707"/>
      <c r="SJH34" s="707"/>
      <c r="SJI34" s="707"/>
      <c r="SJJ34" s="707"/>
      <c r="SJK34" s="707"/>
      <c r="SJL34" s="707"/>
      <c r="SJM34" s="707"/>
      <c r="SJN34" s="707"/>
      <c r="SJO34" s="707"/>
      <c r="SJP34" s="707"/>
      <c r="SJQ34" s="707"/>
      <c r="SJR34" s="707"/>
      <c r="SJS34" s="707"/>
      <c r="SJT34" s="707"/>
      <c r="SJU34" s="707"/>
      <c r="SJV34" s="707"/>
      <c r="SJW34" s="707"/>
      <c r="SJX34" s="707"/>
      <c r="SJY34" s="707"/>
      <c r="SJZ34" s="707"/>
      <c r="SKA34" s="707"/>
      <c r="SKB34" s="707"/>
      <c r="SKC34" s="707"/>
      <c r="SKD34" s="707"/>
      <c r="SKE34" s="707"/>
      <c r="SKF34" s="707"/>
      <c r="SKG34" s="707"/>
      <c r="SKH34" s="707"/>
      <c r="SKI34" s="707"/>
      <c r="SKJ34" s="707"/>
      <c r="SKK34" s="707"/>
      <c r="SKL34" s="707"/>
      <c r="SKM34" s="707"/>
      <c r="SKN34" s="707"/>
      <c r="SKO34" s="707"/>
      <c r="SKP34" s="707"/>
      <c r="SKQ34" s="707"/>
      <c r="SKR34" s="707"/>
      <c r="SKS34" s="707"/>
      <c r="SKT34" s="707"/>
      <c r="SKU34" s="707"/>
      <c r="SKV34" s="707"/>
      <c r="SKW34" s="707"/>
      <c r="SKX34" s="707"/>
      <c r="SKY34" s="707"/>
      <c r="SKZ34" s="707"/>
      <c r="SLA34" s="707"/>
      <c r="SLB34" s="707"/>
      <c r="SLC34" s="707"/>
      <c r="SLD34" s="707"/>
      <c r="SLE34" s="707"/>
      <c r="SLF34" s="707"/>
      <c r="SLG34" s="707"/>
      <c r="SLH34" s="707"/>
      <c r="SLI34" s="707"/>
      <c r="SLJ34" s="707"/>
      <c r="SLK34" s="707"/>
      <c r="SLL34" s="707"/>
      <c r="SLM34" s="707"/>
      <c r="SLN34" s="707"/>
      <c r="SLO34" s="707"/>
      <c r="SLP34" s="707"/>
      <c r="SLQ34" s="707"/>
      <c r="SLR34" s="707"/>
      <c r="SLS34" s="707"/>
      <c r="SLT34" s="707"/>
      <c r="SLU34" s="707"/>
      <c r="SLV34" s="707"/>
      <c r="SLW34" s="707"/>
      <c r="SLX34" s="707"/>
      <c r="SLY34" s="707"/>
      <c r="SLZ34" s="707"/>
      <c r="SMA34" s="707"/>
      <c r="SMB34" s="707"/>
      <c r="SMC34" s="707"/>
      <c r="SMD34" s="707"/>
      <c r="SME34" s="707"/>
      <c r="SMF34" s="707"/>
      <c r="SMG34" s="707"/>
      <c r="SMH34" s="707"/>
      <c r="SMI34" s="707"/>
      <c r="SMJ34" s="707"/>
      <c r="SMK34" s="707"/>
      <c r="SML34" s="707"/>
      <c r="SMM34" s="707"/>
      <c r="SMN34" s="707"/>
      <c r="SMO34" s="707"/>
      <c r="SMP34" s="707"/>
      <c r="SMQ34" s="707"/>
      <c r="SMR34" s="707"/>
      <c r="SMS34" s="707"/>
      <c r="SMT34" s="707"/>
      <c r="SMU34" s="707"/>
      <c r="SMV34" s="707"/>
      <c r="SMW34" s="707"/>
      <c r="SMX34" s="707"/>
      <c r="SMY34" s="707"/>
      <c r="SMZ34" s="707"/>
      <c r="SNA34" s="707"/>
      <c r="SNB34" s="707"/>
      <c r="SNC34" s="707"/>
      <c r="SND34" s="707"/>
      <c r="SNE34" s="707"/>
      <c r="SNF34" s="707"/>
      <c r="SNG34" s="707"/>
      <c r="SNH34" s="707"/>
      <c r="SNI34" s="707"/>
      <c r="SNJ34" s="707"/>
      <c r="SNK34" s="707"/>
      <c r="SNL34" s="707"/>
      <c r="SNM34" s="707"/>
      <c r="SNN34" s="707"/>
      <c r="SNO34" s="707"/>
      <c r="SNP34" s="707"/>
      <c r="SNQ34" s="707"/>
      <c r="SNR34" s="707"/>
      <c r="SNS34" s="707"/>
      <c r="SNT34" s="707"/>
      <c r="SNU34" s="707"/>
      <c r="SNV34" s="707"/>
      <c r="SNW34" s="707"/>
      <c r="SNX34" s="707"/>
      <c r="SNY34" s="707"/>
      <c r="SNZ34" s="707"/>
      <c r="SOA34" s="707"/>
      <c r="SOB34" s="707"/>
      <c r="SOC34" s="707"/>
      <c r="SOD34" s="707"/>
      <c r="SOE34" s="707"/>
      <c r="SOF34" s="707"/>
      <c r="SOG34" s="707"/>
      <c r="SOH34" s="707"/>
      <c r="SOI34" s="707"/>
      <c r="SOJ34" s="707"/>
      <c r="SOK34" s="707"/>
      <c r="SOL34" s="707"/>
      <c r="SOM34" s="707"/>
      <c r="SON34" s="707"/>
      <c r="SOO34" s="707"/>
      <c r="SOP34" s="707"/>
      <c r="SOQ34" s="707"/>
      <c r="SOR34" s="707"/>
      <c r="SOS34" s="707"/>
      <c r="SOT34" s="707"/>
      <c r="SOU34" s="707"/>
      <c r="SOV34" s="707"/>
      <c r="SOW34" s="707"/>
      <c r="SOX34" s="707"/>
      <c r="SOY34" s="707"/>
      <c r="SOZ34" s="707"/>
      <c r="SPA34" s="707"/>
      <c r="SPB34" s="707"/>
      <c r="SPC34" s="707"/>
      <c r="SPD34" s="707"/>
      <c r="SPE34" s="707"/>
      <c r="SPF34" s="707"/>
      <c r="SPG34" s="707"/>
      <c r="SPH34" s="707"/>
      <c r="SPI34" s="707"/>
      <c r="SPJ34" s="707"/>
      <c r="SPK34" s="707"/>
      <c r="SPL34" s="707"/>
      <c r="SPM34" s="707"/>
      <c r="SPN34" s="707"/>
      <c r="SPO34" s="707"/>
      <c r="SPP34" s="707"/>
      <c r="SPQ34" s="707"/>
      <c r="SPR34" s="707"/>
      <c r="SPS34" s="707"/>
      <c r="SPT34" s="707"/>
      <c r="SPU34" s="707"/>
      <c r="SPV34" s="707"/>
      <c r="SPW34" s="707"/>
      <c r="SPX34" s="707"/>
      <c r="SPY34" s="707"/>
      <c r="SPZ34" s="707"/>
      <c r="SQA34" s="707"/>
      <c r="SQB34" s="707"/>
      <c r="SQC34" s="707"/>
      <c r="SQD34" s="707"/>
      <c r="SQE34" s="707"/>
      <c r="SQF34" s="707"/>
      <c r="SQG34" s="707"/>
      <c r="SQH34" s="707"/>
      <c r="SQI34" s="707"/>
      <c r="SQJ34" s="707"/>
      <c r="SQK34" s="707"/>
      <c r="SQL34" s="707"/>
      <c r="SQM34" s="707"/>
      <c r="SQN34" s="707"/>
      <c r="SQO34" s="707"/>
      <c r="SQP34" s="707"/>
      <c r="SQQ34" s="707"/>
      <c r="SQR34" s="707"/>
      <c r="SQS34" s="707"/>
      <c r="SQT34" s="707"/>
      <c r="SQU34" s="707"/>
      <c r="SQV34" s="707"/>
      <c r="SQW34" s="707"/>
      <c r="SQX34" s="707"/>
      <c r="SQY34" s="707"/>
      <c r="SQZ34" s="707"/>
      <c r="SRA34" s="707"/>
      <c r="SRB34" s="707"/>
      <c r="SRC34" s="707"/>
      <c r="SRD34" s="707"/>
      <c r="SRE34" s="707"/>
      <c r="SRF34" s="707"/>
      <c r="SRG34" s="707"/>
      <c r="SRH34" s="707"/>
      <c r="SRI34" s="707"/>
      <c r="SRJ34" s="707"/>
      <c r="SRK34" s="707"/>
      <c r="SRL34" s="707"/>
      <c r="SRM34" s="707"/>
      <c r="SRN34" s="707"/>
      <c r="SRO34" s="707"/>
      <c r="SRP34" s="707"/>
      <c r="SRQ34" s="707"/>
      <c r="SRR34" s="707"/>
      <c r="SRS34" s="707"/>
      <c r="SRT34" s="707"/>
      <c r="SRU34" s="707"/>
      <c r="SRV34" s="707"/>
      <c r="SRW34" s="707"/>
      <c r="SRX34" s="707"/>
      <c r="SRY34" s="707"/>
      <c r="SRZ34" s="707"/>
      <c r="SSA34" s="707"/>
      <c r="SSB34" s="707"/>
      <c r="SSC34" s="707"/>
      <c r="SSD34" s="707"/>
      <c r="SSE34" s="707"/>
      <c r="SSF34" s="707"/>
      <c r="SSG34" s="707"/>
      <c r="SSH34" s="707"/>
      <c r="SSI34" s="707"/>
      <c r="SSJ34" s="707"/>
      <c r="SSK34" s="707"/>
      <c r="SSL34" s="707"/>
      <c r="SSM34" s="707"/>
      <c r="SSN34" s="707"/>
      <c r="SSO34" s="707"/>
      <c r="SSP34" s="707"/>
      <c r="SSQ34" s="707"/>
      <c r="SSR34" s="707"/>
      <c r="SSS34" s="707"/>
      <c r="SST34" s="707"/>
      <c r="SSU34" s="707"/>
      <c r="SSV34" s="707"/>
      <c r="SSW34" s="707"/>
      <c r="SSX34" s="707"/>
      <c r="SSY34" s="707"/>
      <c r="SSZ34" s="707"/>
      <c r="STA34" s="707"/>
      <c r="STB34" s="707"/>
      <c r="STC34" s="707"/>
      <c r="STD34" s="707"/>
      <c r="STE34" s="707"/>
      <c r="STF34" s="707"/>
      <c r="STG34" s="707"/>
      <c r="STH34" s="707"/>
      <c r="STI34" s="707"/>
      <c r="STJ34" s="707"/>
      <c r="STK34" s="707"/>
      <c r="STL34" s="707"/>
      <c r="STM34" s="707"/>
      <c r="STN34" s="707"/>
      <c r="STO34" s="707"/>
      <c r="STP34" s="707"/>
      <c r="STQ34" s="707"/>
      <c r="STR34" s="707"/>
      <c r="STS34" s="707"/>
      <c r="STT34" s="707"/>
      <c r="STU34" s="707"/>
      <c r="STV34" s="707"/>
      <c r="STW34" s="707"/>
      <c r="STX34" s="707"/>
      <c r="STY34" s="707"/>
      <c r="STZ34" s="707"/>
      <c r="SUA34" s="707"/>
      <c r="SUB34" s="707"/>
      <c r="SUC34" s="707"/>
      <c r="SUD34" s="707"/>
      <c r="SUE34" s="707"/>
      <c r="SUF34" s="707"/>
      <c r="SUG34" s="707"/>
      <c r="SUH34" s="707"/>
      <c r="SUI34" s="707"/>
      <c r="SUJ34" s="707"/>
      <c r="SUK34" s="707"/>
      <c r="SUL34" s="707"/>
      <c r="SUM34" s="707"/>
      <c r="SUN34" s="707"/>
      <c r="SUO34" s="707"/>
      <c r="SUP34" s="707"/>
      <c r="SUQ34" s="707"/>
      <c r="SUR34" s="707"/>
      <c r="SUS34" s="707"/>
      <c r="SUT34" s="707"/>
      <c r="SUU34" s="707"/>
      <c r="SUV34" s="707"/>
      <c r="SUW34" s="707"/>
      <c r="SUX34" s="707"/>
      <c r="SUY34" s="707"/>
      <c r="SUZ34" s="707"/>
      <c r="SVA34" s="707"/>
      <c r="SVB34" s="707"/>
      <c r="SVC34" s="707"/>
      <c r="SVD34" s="707"/>
      <c r="SVE34" s="707"/>
      <c r="SVF34" s="707"/>
      <c r="SVG34" s="707"/>
      <c r="SVH34" s="707"/>
      <c r="SVI34" s="707"/>
      <c r="SVJ34" s="707"/>
      <c r="SVK34" s="707"/>
      <c r="SVL34" s="707"/>
      <c r="SVM34" s="707"/>
      <c r="SVN34" s="707"/>
      <c r="SVO34" s="707"/>
      <c r="SVP34" s="707"/>
      <c r="SVQ34" s="707"/>
      <c r="SVR34" s="707"/>
      <c r="SVS34" s="707"/>
      <c r="SVT34" s="707"/>
      <c r="SVU34" s="707"/>
      <c r="SVV34" s="707"/>
      <c r="SVW34" s="707"/>
      <c r="SVX34" s="707"/>
      <c r="SVY34" s="707"/>
      <c r="SVZ34" s="707"/>
      <c r="SWA34" s="707"/>
      <c r="SWB34" s="707"/>
      <c r="SWC34" s="707"/>
      <c r="SWD34" s="707"/>
      <c r="SWE34" s="707"/>
      <c r="SWF34" s="707"/>
      <c r="SWG34" s="707"/>
      <c r="SWH34" s="707"/>
      <c r="SWI34" s="707"/>
      <c r="SWJ34" s="707"/>
      <c r="SWK34" s="707"/>
      <c r="SWL34" s="707"/>
      <c r="SWM34" s="707"/>
      <c r="SWN34" s="707"/>
      <c r="SWO34" s="707"/>
      <c r="SWP34" s="707"/>
      <c r="SWQ34" s="707"/>
      <c r="SWR34" s="707"/>
      <c r="SWS34" s="707"/>
      <c r="SWT34" s="707"/>
      <c r="SWU34" s="707"/>
      <c r="SWV34" s="707"/>
      <c r="SWW34" s="707"/>
      <c r="SWX34" s="707"/>
      <c r="SWY34" s="707"/>
      <c r="SWZ34" s="707"/>
      <c r="SXA34" s="707"/>
      <c r="SXB34" s="707"/>
      <c r="SXC34" s="707"/>
      <c r="SXD34" s="707"/>
      <c r="SXE34" s="707"/>
      <c r="SXF34" s="707"/>
      <c r="SXG34" s="707"/>
      <c r="SXH34" s="707"/>
      <c r="SXI34" s="707"/>
      <c r="SXJ34" s="707"/>
      <c r="SXK34" s="707"/>
      <c r="SXL34" s="707"/>
      <c r="SXM34" s="707"/>
      <c r="SXN34" s="707"/>
      <c r="SXO34" s="707"/>
      <c r="SXP34" s="707"/>
      <c r="SXQ34" s="707"/>
      <c r="SXR34" s="707"/>
      <c r="SXS34" s="707"/>
      <c r="SXT34" s="707"/>
      <c r="SXU34" s="707"/>
      <c r="SXV34" s="707"/>
      <c r="SXW34" s="707"/>
      <c r="SXX34" s="707"/>
      <c r="SXY34" s="707"/>
      <c r="SXZ34" s="707"/>
      <c r="SYA34" s="707"/>
      <c r="SYB34" s="707"/>
      <c r="SYC34" s="707"/>
      <c r="SYD34" s="707"/>
      <c r="SYE34" s="707"/>
      <c r="SYF34" s="707"/>
      <c r="SYG34" s="707"/>
      <c r="SYH34" s="707"/>
      <c r="SYI34" s="707"/>
      <c r="SYJ34" s="707"/>
      <c r="SYK34" s="707"/>
      <c r="SYL34" s="707"/>
      <c r="SYM34" s="707"/>
      <c r="SYN34" s="707"/>
      <c r="SYO34" s="707"/>
      <c r="SYP34" s="707"/>
      <c r="SYQ34" s="707"/>
      <c r="SYR34" s="707"/>
      <c r="SYS34" s="707"/>
      <c r="SYT34" s="707"/>
      <c r="SYU34" s="707"/>
      <c r="SYV34" s="707"/>
      <c r="SYW34" s="707"/>
      <c r="SYX34" s="707"/>
      <c r="SYY34" s="707"/>
      <c r="SYZ34" s="707"/>
      <c r="SZA34" s="707"/>
      <c r="SZB34" s="707"/>
      <c r="SZC34" s="707"/>
      <c r="SZD34" s="707"/>
      <c r="SZE34" s="707"/>
      <c r="SZF34" s="707"/>
      <c r="SZG34" s="707"/>
      <c r="SZH34" s="707"/>
      <c r="SZI34" s="707"/>
      <c r="SZJ34" s="707"/>
      <c r="SZK34" s="707"/>
      <c r="SZL34" s="707"/>
      <c r="SZM34" s="707"/>
      <c r="SZN34" s="707"/>
      <c r="SZO34" s="707"/>
      <c r="SZP34" s="707"/>
      <c r="SZQ34" s="707"/>
      <c r="SZR34" s="707"/>
      <c r="SZS34" s="707"/>
      <c r="SZT34" s="707"/>
      <c r="SZU34" s="707"/>
      <c r="SZV34" s="707"/>
      <c r="SZW34" s="707"/>
      <c r="SZX34" s="707"/>
      <c r="SZY34" s="707"/>
      <c r="SZZ34" s="707"/>
      <c r="TAA34" s="707"/>
      <c r="TAB34" s="707"/>
      <c r="TAC34" s="707"/>
      <c r="TAD34" s="707"/>
      <c r="TAE34" s="707"/>
      <c r="TAF34" s="707"/>
      <c r="TAG34" s="707"/>
      <c r="TAH34" s="707"/>
      <c r="TAI34" s="707"/>
      <c r="TAJ34" s="707"/>
      <c r="TAK34" s="707"/>
      <c r="TAL34" s="707"/>
      <c r="TAM34" s="707"/>
      <c r="TAN34" s="707"/>
      <c r="TAO34" s="707"/>
      <c r="TAP34" s="707"/>
      <c r="TAQ34" s="707"/>
      <c r="TAR34" s="707"/>
      <c r="TAS34" s="707"/>
      <c r="TAT34" s="707"/>
      <c r="TAU34" s="707"/>
      <c r="TAV34" s="707"/>
      <c r="TAW34" s="707"/>
      <c r="TAX34" s="707"/>
      <c r="TAY34" s="707"/>
      <c r="TAZ34" s="707"/>
      <c r="TBA34" s="707"/>
      <c r="TBB34" s="707"/>
      <c r="TBC34" s="707"/>
      <c r="TBD34" s="707"/>
      <c r="TBE34" s="707"/>
      <c r="TBF34" s="707"/>
      <c r="TBG34" s="707"/>
      <c r="TBH34" s="707"/>
      <c r="TBI34" s="707"/>
      <c r="TBJ34" s="707"/>
      <c r="TBK34" s="707"/>
      <c r="TBL34" s="707"/>
      <c r="TBM34" s="707"/>
      <c r="TBN34" s="707"/>
      <c r="TBO34" s="707"/>
      <c r="TBP34" s="707"/>
      <c r="TBQ34" s="707"/>
      <c r="TBR34" s="707"/>
      <c r="TBS34" s="707"/>
      <c r="TBT34" s="707"/>
      <c r="TBU34" s="707"/>
      <c r="TBV34" s="707"/>
      <c r="TBW34" s="707"/>
      <c r="TBX34" s="707"/>
      <c r="TBY34" s="707"/>
      <c r="TBZ34" s="707"/>
      <c r="TCA34" s="707"/>
      <c r="TCB34" s="707"/>
      <c r="TCC34" s="707"/>
      <c r="TCD34" s="707"/>
      <c r="TCE34" s="707"/>
      <c r="TCF34" s="707"/>
      <c r="TCG34" s="707"/>
      <c r="TCH34" s="707"/>
      <c r="TCI34" s="707"/>
      <c r="TCJ34" s="707"/>
      <c r="TCK34" s="707"/>
      <c r="TCL34" s="707"/>
      <c r="TCM34" s="707"/>
      <c r="TCN34" s="707"/>
      <c r="TCO34" s="707"/>
      <c r="TCP34" s="707"/>
      <c r="TCQ34" s="707"/>
      <c r="TCR34" s="707"/>
      <c r="TCS34" s="707"/>
      <c r="TCT34" s="707"/>
      <c r="TCU34" s="707"/>
      <c r="TCV34" s="707"/>
      <c r="TCW34" s="707"/>
      <c r="TCX34" s="707"/>
      <c r="TCY34" s="707"/>
      <c r="TCZ34" s="707"/>
      <c r="TDA34" s="707"/>
      <c r="TDB34" s="707"/>
      <c r="TDC34" s="707"/>
      <c r="TDD34" s="707"/>
      <c r="TDE34" s="707"/>
      <c r="TDF34" s="707"/>
      <c r="TDG34" s="707"/>
      <c r="TDH34" s="707"/>
      <c r="TDI34" s="707"/>
      <c r="TDJ34" s="707"/>
      <c r="TDK34" s="707"/>
      <c r="TDL34" s="707"/>
      <c r="TDM34" s="707"/>
      <c r="TDN34" s="707"/>
      <c r="TDO34" s="707"/>
      <c r="TDP34" s="707"/>
      <c r="TDQ34" s="707"/>
      <c r="TDR34" s="707"/>
      <c r="TDS34" s="707"/>
      <c r="TDT34" s="707"/>
      <c r="TDU34" s="707"/>
      <c r="TDV34" s="707"/>
      <c r="TDW34" s="707"/>
      <c r="TDX34" s="707"/>
      <c r="TDY34" s="707"/>
      <c r="TDZ34" s="707"/>
      <c r="TEA34" s="707"/>
      <c r="TEB34" s="707"/>
      <c r="TEC34" s="707"/>
      <c r="TED34" s="707"/>
      <c r="TEE34" s="707"/>
      <c r="TEF34" s="707"/>
      <c r="TEG34" s="707"/>
      <c r="TEH34" s="707"/>
      <c r="TEI34" s="707"/>
      <c r="TEJ34" s="707"/>
      <c r="TEK34" s="707"/>
      <c r="TEL34" s="707"/>
      <c r="TEM34" s="707"/>
      <c r="TEN34" s="707"/>
      <c r="TEO34" s="707"/>
      <c r="TEP34" s="707"/>
      <c r="TEQ34" s="707"/>
      <c r="TER34" s="707"/>
      <c r="TES34" s="707"/>
      <c r="TET34" s="707"/>
      <c r="TEU34" s="707"/>
      <c r="TEV34" s="707"/>
      <c r="TEW34" s="707"/>
      <c r="TEX34" s="707"/>
      <c r="TEY34" s="707"/>
      <c r="TEZ34" s="707"/>
      <c r="TFA34" s="707"/>
      <c r="TFB34" s="707"/>
      <c r="TFC34" s="707"/>
      <c r="TFD34" s="707"/>
      <c r="TFE34" s="707"/>
      <c r="TFF34" s="707"/>
      <c r="TFG34" s="707"/>
      <c r="TFH34" s="707"/>
      <c r="TFI34" s="707"/>
      <c r="TFJ34" s="707"/>
      <c r="TFK34" s="707"/>
      <c r="TFL34" s="707"/>
      <c r="TFM34" s="707"/>
      <c r="TFN34" s="707"/>
      <c r="TFO34" s="707"/>
      <c r="TFP34" s="707"/>
      <c r="TFQ34" s="707"/>
      <c r="TFR34" s="707"/>
      <c r="TFS34" s="707"/>
      <c r="TFT34" s="707"/>
      <c r="TFU34" s="707"/>
      <c r="TFV34" s="707"/>
      <c r="TFW34" s="707"/>
      <c r="TFX34" s="707"/>
      <c r="TFY34" s="707"/>
      <c r="TFZ34" s="707"/>
      <c r="TGA34" s="707"/>
      <c r="TGB34" s="707"/>
      <c r="TGC34" s="707"/>
      <c r="TGD34" s="707"/>
      <c r="TGE34" s="707"/>
      <c r="TGF34" s="707"/>
      <c r="TGG34" s="707"/>
      <c r="TGH34" s="707"/>
      <c r="TGI34" s="707"/>
      <c r="TGJ34" s="707"/>
      <c r="TGK34" s="707"/>
      <c r="TGL34" s="707"/>
      <c r="TGM34" s="707"/>
      <c r="TGN34" s="707"/>
      <c r="TGO34" s="707"/>
      <c r="TGP34" s="707"/>
      <c r="TGQ34" s="707"/>
      <c r="TGR34" s="707"/>
      <c r="TGS34" s="707"/>
      <c r="TGT34" s="707"/>
      <c r="TGU34" s="707"/>
      <c r="TGV34" s="707"/>
      <c r="TGW34" s="707"/>
      <c r="TGX34" s="707"/>
      <c r="TGY34" s="707"/>
      <c r="TGZ34" s="707"/>
      <c r="THA34" s="707"/>
      <c r="THB34" s="707"/>
      <c r="THC34" s="707"/>
      <c r="THD34" s="707"/>
      <c r="THE34" s="707"/>
      <c r="THF34" s="707"/>
      <c r="THG34" s="707"/>
      <c r="THH34" s="707"/>
      <c r="THI34" s="707"/>
      <c r="THJ34" s="707"/>
      <c r="THK34" s="707"/>
      <c r="THL34" s="707"/>
      <c r="THM34" s="707"/>
      <c r="THN34" s="707"/>
      <c r="THO34" s="707"/>
      <c r="THP34" s="707"/>
      <c r="THQ34" s="707"/>
      <c r="THR34" s="707"/>
      <c r="THS34" s="707"/>
      <c r="THT34" s="707"/>
      <c r="THU34" s="707"/>
      <c r="THV34" s="707"/>
      <c r="THW34" s="707"/>
      <c r="THX34" s="707"/>
      <c r="THY34" s="707"/>
      <c r="THZ34" s="707"/>
      <c r="TIA34" s="707"/>
      <c r="TIB34" s="707"/>
      <c r="TIC34" s="707"/>
      <c r="TID34" s="707"/>
      <c r="TIE34" s="707"/>
      <c r="TIF34" s="707"/>
      <c r="TIG34" s="707"/>
      <c r="TIH34" s="707"/>
      <c r="TII34" s="707"/>
      <c r="TIJ34" s="707"/>
      <c r="TIK34" s="707"/>
      <c r="TIL34" s="707"/>
      <c r="TIM34" s="707"/>
      <c r="TIN34" s="707"/>
      <c r="TIO34" s="707"/>
      <c r="TIP34" s="707"/>
      <c r="TIQ34" s="707"/>
      <c r="TIR34" s="707"/>
      <c r="TIS34" s="707"/>
      <c r="TIT34" s="707"/>
      <c r="TIU34" s="707"/>
      <c r="TIV34" s="707"/>
      <c r="TIW34" s="707"/>
      <c r="TIX34" s="707"/>
      <c r="TIY34" s="707"/>
      <c r="TIZ34" s="707"/>
      <c r="TJA34" s="707"/>
      <c r="TJB34" s="707"/>
      <c r="TJC34" s="707"/>
      <c r="TJD34" s="707"/>
      <c r="TJE34" s="707"/>
      <c r="TJF34" s="707"/>
      <c r="TJG34" s="707"/>
      <c r="TJH34" s="707"/>
      <c r="TJI34" s="707"/>
      <c r="TJJ34" s="707"/>
      <c r="TJK34" s="707"/>
      <c r="TJL34" s="707"/>
      <c r="TJM34" s="707"/>
      <c r="TJN34" s="707"/>
      <c r="TJO34" s="707"/>
      <c r="TJP34" s="707"/>
      <c r="TJQ34" s="707"/>
      <c r="TJR34" s="707"/>
      <c r="TJS34" s="707"/>
      <c r="TJT34" s="707"/>
      <c r="TJU34" s="707"/>
      <c r="TJV34" s="707"/>
      <c r="TJW34" s="707"/>
      <c r="TJX34" s="707"/>
      <c r="TJY34" s="707"/>
      <c r="TJZ34" s="707"/>
      <c r="TKA34" s="707"/>
      <c r="TKB34" s="707"/>
      <c r="TKC34" s="707"/>
      <c r="TKD34" s="707"/>
      <c r="TKE34" s="707"/>
      <c r="TKF34" s="707"/>
      <c r="TKG34" s="707"/>
      <c r="TKH34" s="707"/>
      <c r="TKI34" s="707"/>
      <c r="TKJ34" s="707"/>
      <c r="TKK34" s="707"/>
      <c r="TKL34" s="707"/>
      <c r="TKM34" s="707"/>
      <c r="TKN34" s="707"/>
      <c r="TKO34" s="707"/>
      <c r="TKP34" s="707"/>
      <c r="TKQ34" s="707"/>
      <c r="TKR34" s="707"/>
      <c r="TKS34" s="707"/>
      <c r="TKT34" s="707"/>
      <c r="TKU34" s="707"/>
      <c r="TKV34" s="707"/>
      <c r="TKW34" s="707"/>
      <c r="TKX34" s="707"/>
      <c r="TKY34" s="707"/>
      <c r="TKZ34" s="707"/>
      <c r="TLA34" s="707"/>
      <c r="TLB34" s="707"/>
      <c r="TLC34" s="707"/>
      <c r="TLD34" s="707"/>
      <c r="TLE34" s="707"/>
      <c r="TLF34" s="707"/>
      <c r="TLG34" s="707"/>
      <c r="TLH34" s="707"/>
      <c r="TLI34" s="707"/>
      <c r="TLJ34" s="707"/>
      <c r="TLK34" s="707"/>
      <c r="TLL34" s="707"/>
      <c r="TLM34" s="707"/>
      <c r="TLN34" s="707"/>
      <c r="TLO34" s="707"/>
      <c r="TLP34" s="707"/>
      <c r="TLQ34" s="707"/>
      <c r="TLR34" s="707"/>
      <c r="TLS34" s="707"/>
      <c r="TLT34" s="707"/>
      <c r="TLU34" s="707"/>
      <c r="TLV34" s="707"/>
      <c r="TLW34" s="707"/>
      <c r="TLX34" s="707"/>
      <c r="TLY34" s="707"/>
      <c r="TLZ34" s="707"/>
      <c r="TMA34" s="707"/>
      <c r="TMB34" s="707"/>
      <c r="TMC34" s="707"/>
      <c r="TMD34" s="707"/>
      <c r="TME34" s="707"/>
      <c r="TMF34" s="707"/>
      <c r="TMG34" s="707"/>
      <c r="TMH34" s="707"/>
      <c r="TMI34" s="707"/>
      <c r="TMJ34" s="707"/>
      <c r="TMK34" s="707"/>
      <c r="TML34" s="707"/>
      <c r="TMM34" s="707"/>
      <c r="TMN34" s="707"/>
      <c r="TMO34" s="707"/>
      <c r="TMP34" s="707"/>
      <c r="TMQ34" s="707"/>
      <c r="TMR34" s="707"/>
      <c r="TMS34" s="707"/>
      <c r="TMT34" s="707"/>
      <c r="TMU34" s="707"/>
      <c r="TMV34" s="707"/>
      <c r="TMW34" s="707"/>
      <c r="TMX34" s="707"/>
      <c r="TMY34" s="707"/>
      <c r="TMZ34" s="707"/>
      <c r="TNA34" s="707"/>
      <c r="TNB34" s="707"/>
      <c r="TNC34" s="707"/>
      <c r="TND34" s="707"/>
      <c r="TNE34" s="707"/>
      <c r="TNF34" s="707"/>
      <c r="TNG34" s="707"/>
      <c r="TNH34" s="707"/>
      <c r="TNI34" s="707"/>
      <c r="TNJ34" s="707"/>
      <c r="TNK34" s="707"/>
      <c r="TNL34" s="707"/>
      <c r="TNM34" s="707"/>
      <c r="TNN34" s="707"/>
      <c r="TNO34" s="707"/>
      <c r="TNP34" s="707"/>
      <c r="TNQ34" s="707"/>
      <c r="TNR34" s="707"/>
      <c r="TNS34" s="707"/>
      <c r="TNT34" s="707"/>
      <c r="TNU34" s="707"/>
      <c r="TNV34" s="707"/>
      <c r="TNW34" s="707"/>
      <c r="TNX34" s="707"/>
      <c r="TNY34" s="707"/>
      <c r="TNZ34" s="707"/>
      <c r="TOA34" s="707"/>
      <c r="TOB34" s="707"/>
      <c r="TOC34" s="707"/>
      <c r="TOD34" s="707"/>
      <c r="TOE34" s="707"/>
      <c r="TOF34" s="707"/>
      <c r="TOG34" s="707"/>
      <c r="TOH34" s="707"/>
      <c r="TOI34" s="707"/>
      <c r="TOJ34" s="707"/>
      <c r="TOK34" s="707"/>
      <c r="TOL34" s="707"/>
      <c r="TOM34" s="707"/>
      <c r="TON34" s="707"/>
      <c r="TOO34" s="707"/>
      <c r="TOP34" s="707"/>
      <c r="TOQ34" s="707"/>
      <c r="TOR34" s="707"/>
      <c r="TOS34" s="707"/>
      <c r="TOT34" s="707"/>
      <c r="TOU34" s="707"/>
      <c r="TOV34" s="707"/>
      <c r="TOW34" s="707"/>
      <c r="TOX34" s="707"/>
      <c r="TOY34" s="707"/>
      <c r="TOZ34" s="707"/>
      <c r="TPA34" s="707"/>
      <c r="TPB34" s="707"/>
      <c r="TPC34" s="707"/>
      <c r="TPD34" s="707"/>
      <c r="TPE34" s="707"/>
      <c r="TPF34" s="707"/>
      <c r="TPG34" s="707"/>
      <c r="TPH34" s="707"/>
      <c r="TPI34" s="707"/>
      <c r="TPJ34" s="707"/>
      <c r="TPK34" s="707"/>
      <c r="TPL34" s="707"/>
      <c r="TPM34" s="707"/>
      <c r="TPN34" s="707"/>
      <c r="TPO34" s="707"/>
      <c r="TPP34" s="707"/>
      <c r="TPQ34" s="707"/>
      <c r="TPR34" s="707"/>
      <c r="TPS34" s="707"/>
      <c r="TPT34" s="707"/>
      <c r="TPU34" s="707"/>
      <c r="TPV34" s="707"/>
      <c r="TPW34" s="707"/>
      <c r="TPX34" s="707"/>
      <c r="TPY34" s="707"/>
      <c r="TPZ34" s="707"/>
      <c r="TQA34" s="707"/>
      <c r="TQB34" s="707"/>
      <c r="TQC34" s="707"/>
      <c r="TQD34" s="707"/>
      <c r="TQE34" s="707"/>
      <c r="TQF34" s="707"/>
      <c r="TQG34" s="707"/>
      <c r="TQH34" s="707"/>
      <c r="TQI34" s="707"/>
      <c r="TQJ34" s="707"/>
      <c r="TQK34" s="707"/>
      <c r="TQL34" s="707"/>
      <c r="TQM34" s="707"/>
      <c r="TQN34" s="707"/>
      <c r="TQO34" s="707"/>
      <c r="TQP34" s="707"/>
      <c r="TQQ34" s="707"/>
      <c r="TQR34" s="707"/>
      <c r="TQS34" s="707"/>
      <c r="TQT34" s="707"/>
      <c r="TQU34" s="707"/>
      <c r="TQV34" s="707"/>
      <c r="TQW34" s="707"/>
      <c r="TQX34" s="707"/>
      <c r="TQY34" s="707"/>
      <c r="TQZ34" s="707"/>
      <c r="TRA34" s="707"/>
      <c r="TRB34" s="707"/>
      <c r="TRC34" s="707"/>
      <c r="TRD34" s="707"/>
      <c r="TRE34" s="707"/>
      <c r="TRF34" s="707"/>
      <c r="TRG34" s="707"/>
      <c r="TRH34" s="707"/>
      <c r="TRI34" s="707"/>
      <c r="TRJ34" s="707"/>
      <c r="TRK34" s="707"/>
      <c r="TRL34" s="707"/>
      <c r="TRM34" s="707"/>
      <c r="TRN34" s="707"/>
      <c r="TRO34" s="707"/>
      <c r="TRP34" s="707"/>
      <c r="TRQ34" s="707"/>
      <c r="TRR34" s="707"/>
      <c r="TRS34" s="707"/>
      <c r="TRT34" s="707"/>
      <c r="TRU34" s="707"/>
      <c r="TRV34" s="707"/>
      <c r="TRW34" s="707"/>
      <c r="TRX34" s="707"/>
      <c r="TRY34" s="707"/>
      <c r="TRZ34" s="707"/>
      <c r="TSA34" s="707"/>
      <c r="TSB34" s="707"/>
      <c r="TSC34" s="707"/>
      <c r="TSD34" s="707"/>
      <c r="TSE34" s="707"/>
      <c r="TSF34" s="707"/>
      <c r="TSG34" s="707"/>
      <c r="TSH34" s="707"/>
      <c r="TSI34" s="707"/>
      <c r="TSJ34" s="707"/>
      <c r="TSK34" s="707"/>
      <c r="TSL34" s="707"/>
      <c r="TSM34" s="707"/>
      <c r="TSN34" s="707"/>
      <c r="TSO34" s="707"/>
      <c r="TSP34" s="707"/>
      <c r="TSQ34" s="707"/>
      <c r="TSR34" s="707"/>
      <c r="TSS34" s="707"/>
      <c r="TST34" s="707"/>
      <c r="TSU34" s="707"/>
      <c r="TSV34" s="707"/>
      <c r="TSW34" s="707"/>
      <c r="TSX34" s="707"/>
      <c r="TSY34" s="707"/>
      <c r="TSZ34" s="707"/>
      <c r="TTA34" s="707"/>
      <c r="TTB34" s="707"/>
      <c r="TTC34" s="707"/>
      <c r="TTD34" s="707"/>
      <c r="TTE34" s="707"/>
      <c r="TTF34" s="707"/>
      <c r="TTG34" s="707"/>
      <c r="TTH34" s="707"/>
      <c r="TTI34" s="707"/>
      <c r="TTJ34" s="707"/>
      <c r="TTK34" s="707"/>
      <c r="TTL34" s="707"/>
      <c r="TTM34" s="707"/>
      <c r="TTN34" s="707"/>
      <c r="TTO34" s="707"/>
      <c r="TTP34" s="707"/>
      <c r="TTQ34" s="707"/>
      <c r="TTR34" s="707"/>
      <c r="TTS34" s="707"/>
      <c r="TTT34" s="707"/>
      <c r="TTU34" s="707"/>
      <c r="TTV34" s="707"/>
      <c r="TTW34" s="707"/>
      <c r="TTX34" s="707"/>
      <c r="TTY34" s="707"/>
      <c r="TTZ34" s="707"/>
      <c r="TUA34" s="707"/>
      <c r="TUB34" s="707"/>
      <c r="TUC34" s="707"/>
      <c r="TUD34" s="707"/>
      <c r="TUE34" s="707"/>
      <c r="TUF34" s="707"/>
      <c r="TUG34" s="707"/>
      <c r="TUH34" s="707"/>
      <c r="TUI34" s="707"/>
      <c r="TUJ34" s="707"/>
      <c r="TUK34" s="707"/>
      <c r="TUL34" s="707"/>
      <c r="TUM34" s="707"/>
      <c r="TUN34" s="707"/>
      <c r="TUO34" s="707"/>
      <c r="TUP34" s="707"/>
      <c r="TUQ34" s="707"/>
      <c r="TUR34" s="707"/>
      <c r="TUS34" s="707"/>
      <c r="TUT34" s="707"/>
      <c r="TUU34" s="707"/>
      <c r="TUV34" s="707"/>
      <c r="TUW34" s="707"/>
      <c r="TUX34" s="707"/>
      <c r="TUY34" s="707"/>
      <c r="TUZ34" s="707"/>
      <c r="TVA34" s="707"/>
      <c r="TVB34" s="707"/>
      <c r="TVC34" s="707"/>
      <c r="TVD34" s="707"/>
      <c r="TVE34" s="707"/>
      <c r="TVF34" s="707"/>
      <c r="TVG34" s="707"/>
      <c r="TVH34" s="707"/>
      <c r="TVI34" s="707"/>
      <c r="TVJ34" s="707"/>
      <c r="TVK34" s="707"/>
      <c r="TVL34" s="707"/>
      <c r="TVM34" s="707"/>
      <c r="TVN34" s="707"/>
      <c r="TVO34" s="707"/>
      <c r="TVP34" s="707"/>
      <c r="TVQ34" s="707"/>
      <c r="TVR34" s="707"/>
      <c r="TVS34" s="707"/>
      <c r="TVT34" s="707"/>
      <c r="TVU34" s="707"/>
      <c r="TVV34" s="707"/>
      <c r="TVW34" s="707"/>
      <c r="TVX34" s="707"/>
      <c r="TVY34" s="707"/>
      <c r="TVZ34" s="707"/>
      <c r="TWA34" s="707"/>
      <c r="TWB34" s="707"/>
      <c r="TWC34" s="707"/>
      <c r="TWD34" s="707"/>
      <c r="TWE34" s="707"/>
      <c r="TWF34" s="707"/>
      <c r="TWG34" s="707"/>
      <c r="TWH34" s="707"/>
      <c r="TWI34" s="707"/>
      <c r="TWJ34" s="707"/>
      <c r="TWK34" s="707"/>
      <c r="TWL34" s="707"/>
      <c r="TWM34" s="707"/>
      <c r="TWN34" s="707"/>
      <c r="TWO34" s="707"/>
      <c r="TWP34" s="707"/>
      <c r="TWQ34" s="707"/>
      <c r="TWR34" s="707"/>
      <c r="TWS34" s="707"/>
      <c r="TWT34" s="707"/>
      <c r="TWU34" s="707"/>
      <c r="TWV34" s="707"/>
      <c r="TWW34" s="707"/>
      <c r="TWX34" s="707"/>
      <c r="TWY34" s="707"/>
      <c r="TWZ34" s="707"/>
      <c r="TXA34" s="707"/>
      <c r="TXB34" s="707"/>
      <c r="TXC34" s="707"/>
      <c r="TXD34" s="707"/>
      <c r="TXE34" s="707"/>
      <c r="TXF34" s="707"/>
      <c r="TXG34" s="707"/>
      <c r="TXH34" s="707"/>
      <c r="TXI34" s="707"/>
      <c r="TXJ34" s="707"/>
      <c r="TXK34" s="707"/>
      <c r="TXL34" s="707"/>
      <c r="TXM34" s="707"/>
      <c r="TXN34" s="707"/>
      <c r="TXO34" s="707"/>
      <c r="TXP34" s="707"/>
      <c r="TXQ34" s="707"/>
      <c r="TXR34" s="707"/>
      <c r="TXS34" s="707"/>
      <c r="TXT34" s="707"/>
      <c r="TXU34" s="707"/>
      <c r="TXV34" s="707"/>
      <c r="TXW34" s="707"/>
      <c r="TXX34" s="707"/>
      <c r="TXY34" s="707"/>
      <c r="TXZ34" s="707"/>
      <c r="TYA34" s="707"/>
      <c r="TYB34" s="707"/>
      <c r="TYC34" s="707"/>
      <c r="TYD34" s="707"/>
      <c r="TYE34" s="707"/>
      <c r="TYF34" s="707"/>
      <c r="TYG34" s="707"/>
      <c r="TYH34" s="707"/>
      <c r="TYI34" s="707"/>
      <c r="TYJ34" s="707"/>
      <c r="TYK34" s="707"/>
      <c r="TYL34" s="707"/>
      <c r="TYM34" s="707"/>
      <c r="TYN34" s="707"/>
      <c r="TYO34" s="707"/>
      <c r="TYP34" s="707"/>
      <c r="TYQ34" s="707"/>
      <c r="TYR34" s="707"/>
      <c r="TYS34" s="707"/>
      <c r="TYT34" s="707"/>
      <c r="TYU34" s="707"/>
      <c r="TYV34" s="707"/>
      <c r="TYW34" s="707"/>
      <c r="TYX34" s="707"/>
      <c r="TYY34" s="707"/>
      <c r="TYZ34" s="707"/>
      <c r="TZA34" s="707"/>
      <c r="TZB34" s="707"/>
      <c r="TZC34" s="707"/>
      <c r="TZD34" s="707"/>
      <c r="TZE34" s="707"/>
      <c r="TZF34" s="707"/>
      <c r="TZG34" s="707"/>
      <c r="TZH34" s="707"/>
      <c r="TZI34" s="707"/>
      <c r="TZJ34" s="707"/>
      <c r="TZK34" s="707"/>
      <c r="TZL34" s="707"/>
      <c r="TZM34" s="707"/>
      <c r="TZN34" s="707"/>
      <c r="TZO34" s="707"/>
      <c r="TZP34" s="707"/>
      <c r="TZQ34" s="707"/>
      <c r="TZR34" s="707"/>
      <c r="TZS34" s="707"/>
      <c r="TZT34" s="707"/>
      <c r="TZU34" s="707"/>
      <c r="TZV34" s="707"/>
      <c r="TZW34" s="707"/>
      <c r="TZX34" s="707"/>
      <c r="TZY34" s="707"/>
      <c r="TZZ34" s="707"/>
      <c r="UAA34" s="707"/>
      <c r="UAB34" s="707"/>
      <c r="UAC34" s="707"/>
      <c r="UAD34" s="707"/>
      <c r="UAE34" s="707"/>
      <c r="UAF34" s="707"/>
      <c r="UAG34" s="707"/>
      <c r="UAH34" s="707"/>
      <c r="UAI34" s="707"/>
      <c r="UAJ34" s="707"/>
      <c r="UAK34" s="707"/>
      <c r="UAL34" s="707"/>
      <c r="UAM34" s="707"/>
      <c r="UAN34" s="707"/>
      <c r="UAO34" s="707"/>
      <c r="UAP34" s="707"/>
      <c r="UAQ34" s="707"/>
      <c r="UAR34" s="707"/>
      <c r="UAS34" s="707"/>
      <c r="UAT34" s="707"/>
      <c r="UAU34" s="707"/>
      <c r="UAV34" s="707"/>
      <c r="UAW34" s="707"/>
      <c r="UAX34" s="707"/>
      <c r="UAY34" s="707"/>
      <c r="UAZ34" s="707"/>
      <c r="UBA34" s="707"/>
      <c r="UBB34" s="707"/>
      <c r="UBC34" s="707"/>
      <c r="UBD34" s="707"/>
      <c r="UBE34" s="707"/>
      <c r="UBF34" s="707"/>
      <c r="UBG34" s="707"/>
      <c r="UBH34" s="707"/>
      <c r="UBI34" s="707"/>
      <c r="UBJ34" s="707"/>
      <c r="UBK34" s="707"/>
      <c r="UBL34" s="707"/>
      <c r="UBM34" s="707"/>
      <c r="UBN34" s="707"/>
      <c r="UBO34" s="707"/>
      <c r="UBP34" s="707"/>
      <c r="UBQ34" s="707"/>
      <c r="UBR34" s="707"/>
      <c r="UBS34" s="707"/>
      <c r="UBT34" s="707"/>
      <c r="UBU34" s="707"/>
      <c r="UBV34" s="707"/>
      <c r="UBW34" s="707"/>
      <c r="UBX34" s="707"/>
      <c r="UBY34" s="707"/>
      <c r="UBZ34" s="707"/>
      <c r="UCA34" s="707"/>
      <c r="UCB34" s="707"/>
      <c r="UCC34" s="707"/>
      <c r="UCD34" s="707"/>
      <c r="UCE34" s="707"/>
      <c r="UCF34" s="707"/>
      <c r="UCG34" s="707"/>
      <c r="UCH34" s="707"/>
      <c r="UCI34" s="707"/>
      <c r="UCJ34" s="707"/>
      <c r="UCK34" s="707"/>
      <c r="UCL34" s="707"/>
      <c r="UCM34" s="707"/>
      <c r="UCN34" s="707"/>
      <c r="UCO34" s="707"/>
      <c r="UCP34" s="707"/>
      <c r="UCQ34" s="707"/>
      <c r="UCR34" s="707"/>
      <c r="UCS34" s="707"/>
      <c r="UCT34" s="707"/>
      <c r="UCU34" s="707"/>
      <c r="UCV34" s="707"/>
      <c r="UCW34" s="707"/>
      <c r="UCX34" s="707"/>
      <c r="UCY34" s="707"/>
      <c r="UCZ34" s="707"/>
      <c r="UDA34" s="707"/>
      <c r="UDB34" s="707"/>
      <c r="UDC34" s="707"/>
      <c r="UDD34" s="707"/>
      <c r="UDE34" s="707"/>
      <c r="UDF34" s="707"/>
      <c r="UDG34" s="707"/>
      <c r="UDH34" s="707"/>
      <c r="UDI34" s="707"/>
      <c r="UDJ34" s="707"/>
      <c r="UDK34" s="707"/>
      <c r="UDL34" s="707"/>
      <c r="UDM34" s="707"/>
      <c r="UDN34" s="707"/>
      <c r="UDO34" s="707"/>
      <c r="UDP34" s="707"/>
      <c r="UDQ34" s="707"/>
      <c r="UDR34" s="707"/>
      <c r="UDS34" s="707"/>
      <c r="UDT34" s="707"/>
      <c r="UDU34" s="707"/>
      <c r="UDV34" s="707"/>
      <c r="UDW34" s="707"/>
      <c r="UDX34" s="707"/>
      <c r="UDY34" s="707"/>
      <c r="UDZ34" s="707"/>
      <c r="UEA34" s="707"/>
      <c r="UEB34" s="707"/>
      <c r="UEC34" s="707"/>
      <c r="UED34" s="707"/>
      <c r="UEE34" s="707"/>
      <c r="UEF34" s="707"/>
      <c r="UEG34" s="707"/>
      <c r="UEH34" s="707"/>
      <c r="UEI34" s="707"/>
      <c r="UEJ34" s="707"/>
      <c r="UEK34" s="707"/>
      <c r="UEL34" s="707"/>
      <c r="UEM34" s="707"/>
      <c r="UEN34" s="707"/>
      <c r="UEO34" s="707"/>
      <c r="UEP34" s="707"/>
      <c r="UEQ34" s="707"/>
      <c r="UER34" s="707"/>
      <c r="UES34" s="707"/>
      <c r="UET34" s="707"/>
      <c r="UEU34" s="707"/>
      <c r="UEV34" s="707"/>
      <c r="UEW34" s="707"/>
      <c r="UEX34" s="707"/>
      <c r="UEY34" s="707"/>
      <c r="UEZ34" s="707"/>
      <c r="UFA34" s="707"/>
      <c r="UFB34" s="707"/>
      <c r="UFC34" s="707"/>
      <c r="UFD34" s="707"/>
      <c r="UFE34" s="707"/>
      <c r="UFF34" s="707"/>
      <c r="UFG34" s="707"/>
      <c r="UFH34" s="707"/>
      <c r="UFI34" s="707"/>
      <c r="UFJ34" s="707"/>
      <c r="UFK34" s="707"/>
      <c r="UFL34" s="707"/>
      <c r="UFM34" s="707"/>
      <c r="UFN34" s="707"/>
      <c r="UFO34" s="707"/>
      <c r="UFP34" s="707"/>
      <c r="UFQ34" s="707"/>
      <c r="UFR34" s="707"/>
      <c r="UFS34" s="707"/>
      <c r="UFT34" s="707"/>
      <c r="UFU34" s="707"/>
      <c r="UFV34" s="707"/>
      <c r="UFW34" s="707"/>
      <c r="UFX34" s="707"/>
      <c r="UFY34" s="707"/>
      <c r="UFZ34" s="707"/>
      <c r="UGA34" s="707"/>
      <c r="UGB34" s="707"/>
      <c r="UGC34" s="707"/>
      <c r="UGD34" s="707"/>
      <c r="UGE34" s="707"/>
      <c r="UGF34" s="707"/>
      <c r="UGG34" s="707"/>
      <c r="UGH34" s="707"/>
      <c r="UGI34" s="707"/>
      <c r="UGJ34" s="707"/>
      <c r="UGK34" s="707"/>
      <c r="UGL34" s="707"/>
      <c r="UGM34" s="707"/>
      <c r="UGN34" s="707"/>
      <c r="UGO34" s="707"/>
      <c r="UGP34" s="707"/>
      <c r="UGQ34" s="707"/>
      <c r="UGR34" s="707"/>
      <c r="UGS34" s="707"/>
      <c r="UGT34" s="707"/>
      <c r="UGU34" s="707"/>
      <c r="UGV34" s="707"/>
      <c r="UGW34" s="707"/>
      <c r="UGX34" s="707"/>
      <c r="UGY34" s="707"/>
      <c r="UGZ34" s="707"/>
      <c r="UHA34" s="707"/>
      <c r="UHB34" s="707"/>
      <c r="UHC34" s="707"/>
      <c r="UHD34" s="707"/>
      <c r="UHE34" s="707"/>
      <c r="UHF34" s="707"/>
      <c r="UHG34" s="707"/>
      <c r="UHH34" s="707"/>
      <c r="UHI34" s="707"/>
      <c r="UHJ34" s="707"/>
      <c r="UHK34" s="707"/>
      <c r="UHL34" s="707"/>
      <c r="UHM34" s="707"/>
      <c r="UHN34" s="707"/>
      <c r="UHO34" s="707"/>
      <c r="UHP34" s="707"/>
      <c r="UHQ34" s="707"/>
      <c r="UHR34" s="707"/>
      <c r="UHS34" s="707"/>
      <c r="UHT34" s="707"/>
      <c r="UHU34" s="707"/>
      <c r="UHV34" s="707"/>
      <c r="UHW34" s="707"/>
      <c r="UHX34" s="707"/>
      <c r="UHY34" s="707"/>
      <c r="UHZ34" s="707"/>
      <c r="UIA34" s="707"/>
      <c r="UIB34" s="707"/>
      <c r="UIC34" s="707"/>
      <c r="UID34" s="707"/>
      <c r="UIE34" s="707"/>
      <c r="UIF34" s="707"/>
      <c r="UIG34" s="707"/>
      <c r="UIH34" s="707"/>
      <c r="UII34" s="707"/>
      <c r="UIJ34" s="707"/>
      <c r="UIK34" s="707"/>
      <c r="UIL34" s="707"/>
      <c r="UIM34" s="707"/>
      <c r="UIN34" s="707"/>
      <c r="UIO34" s="707"/>
      <c r="UIP34" s="707"/>
      <c r="UIQ34" s="707"/>
      <c r="UIR34" s="707"/>
      <c r="UIS34" s="707"/>
      <c r="UIT34" s="707"/>
      <c r="UIU34" s="707"/>
      <c r="UIV34" s="707"/>
      <c r="UIW34" s="707"/>
      <c r="UIX34" s="707"/>
      <c r="UIY34" s="707"/>
      <c r="UIZ34" s="707"/>
      <c r="UJA34" s="707"/>
      <c r="UJB34" s="707"/>
      <c r="UJC34" s="707"/>
      <c r="UJD34" s="707"/>
      <c r="UJE34" s="707"/>
      <c r="UJF34" s="707"/>
      <c r="UJG34" s="707"/>
      <c r="UJH34" s="707"/>
      <c r="UJI34" s="707"/>
      <c r="UJJ34" s="707"/>
      <c r="UJK34" s="707"/>
      <c r="UJL34" s="707"/>
      <c r="UJM34" s="707"/>
      <c r="UJN34" s="707"/>
      <c r="UJO34" s="707"/>
      <c r="UJP34" s="707"/>
      <c r="UJQ34" s="707"/>
      <c r="UJR34" s="707"/>
      <c r="UJS34" s="707"/>
      <c r="UJT34" s="707"/>
      <c r="UJU34" s="707"/>
      <c r="UJV34" s="707"/>
      <c r="UJW34" s="707"/>
      <c r="UJX34" s="707"/>
      <c r="UJY34" s="707"/>
      <c r="UJZ34" s="707"/>
      <c r="UKA34" s="707"/>
      <c r="UKB34" s="707"/>
      <c r="UKC34" s="707"/>
      <c r="UKD34" s="707"/>
      <c r="UKE34" s="707"/>
      <c r="UKF34" s="707"/>
      <c r="UKG34" s="707"/>
      <c r="UKH34" s="707"/>
      <c r="UKI34" s="707"/>
      <c r="UKJ34" s="707"/>
      <c r="UKK34" s="707"/>
      <c r="UKL34" s="707"/>
      <c r="UKM34" s="707"/>
      <c r="UKN34" s="707"/>
      <c r="UKO34" s="707"/>
      <c r="UKP34" s="707"/>
      <c r="UKQ34" s="707"/>
      <c r="UKR34" s="707"/>
      <c r="UKS34" s="707"/>
      <c r="UKT34" s="707"/>
      <c r="UKU34" s="707"/>
      <c r="UKV34" s="707"/>
      <c r="UKW34" s="707"/>
      <c r="UKX34" s="707"/>
      <c r="UKY34" s="707"/>
      <c r="UKZ34" s="707"/>
      <c r="ULA34" s="707"/>
      <c r="ULB34" s="707"/>
      <c r="ULC34" s="707"/>
      <c r="ULD34" s="707"/>
      <c r="ULE34" s="707"/>
      <c r="ULF34" s="707"/>
      <c r="ULG34" s="707"/>
      <c r="ULH34" s="707"/>
      <c r="ULI34" s="707"/>
      <c r="ULJ34" s="707"/>
      <c r="ULK34" s="707"/>
      <c r="ULL34" s="707"/>
      <c r="ULM34" s="707"/>
      <c r="ULN34" s="707"/>
      <c r="ULO34" s="707"/>
      <c r="ULP34" s="707"/>
      <c r="ULQ34" s="707"/>
      <c r="ULR34" s="707"/>
      <c r="ULS34" s="707"/>
      <c r="ULT34" s="707"/>
      <c r="ULU34" s="707"/>
      <c r="ULV34" s="707"/>
      <c r="ULW34" s="707"/>
      <c r="ULX34" s="707"/>
      <c r="ULY34" s="707"/>
      <c r="ULZ34" s="707"/>
      <c r="UMA34" s="707"/>
      <c r="UMB34" s="707"/>
      <c r="UMC34" s="707"/>
      <c r="UMD34" s="707"/>
      <c r="UME34" s="707"/>
      <c r="UMF34" s="707"/>
      <c r="UMG34" s="707"/>
      <c r="UMH34" s="707"/>
      <c r="UMI34" s="707"/>
      <c r="UMJ34" s="707"/>
      <c r="UMK34" s="707"/>
      <c r="UML34" s="707"/>
      <c r="UMM34" s="707"/>
      <c r="UMN34" s="707"/>
      <c r="UMO34" s="707"/>
      <c r="UMP34" s="707"/>
      <c r="UMQ34" s="707"/>
      <c r="UMR34" s="707"/>
      <c r="UMS34" s="707"/>
      <c r="UMT34" s="707"/>
      <c r="UMU34" s="707"/>
      <c r="UMV34" s="707"/>
      <c r="UMW34" s="707"/>
      <c r="UMX34" s="707"/>
      <c r="UMY34" s="707"/>
      <c r="UMZ34" s="707"/>
      <c r="UNA34" s="707"/>
      <c r="UNB34" s="707"/>
      <c r="UNC34" s="707"/>
      <c r="UND34" s="707"/>
      <c r="UNE34" s="707"/>
      <c r="UNF34" s="707"/>
      <c r="UNG34" s="707"/>
      <c r="UNH34" s="707"/>
      <c r="UNI34" s="707"/>
      <c r="UNJ34" s="707"/>
      <c r="UNK34" s="707"/>
      <c r="UNL34" s="707"/>
      <c r="UNM34" s="707"/>
      <c r="UNN34" s="707"/>
      <c r="UNO34" s="707"/>
      <c r="UNP34" s="707"/>
      <c r="UNQ34" s="707"/>
      <c r="UNR34" s="707"/>
      <c r="UNS34" s="707"/>
      <c r="UNT34" s="707"/>
      <c r="UNU34" s="707"/>
      <c r="UNV34" s="707"/>
      <c r="UNW34" s="707"/>
      <c r="UNX34" s="707"/>
      <c r="UNY34" s="707"/>
      <c r="UNZ34" s="707"/>
      <c r="UOA34" s="707"/>
      <c r="UOB34" s="707"/>
      <c r="UOC34" s="707"/>
      <c r="UOD34" s="707"/>
      <c r="UOE34" s="707"/>
      <c r="UOF34" s="707"/>
      <c r="UOG34" s="707"/>
      <c r="UOH34" s="707"/>
      <c r="UOI34" s="707"/>
      <c r="UOJ34" s="707"/>
      <c r="UOK34" s="707"/>
      <c r="UOL34" s="707"/>
      <c r="UOM34" s="707"/>
      <c r="UON34" s="707"/>
      <c r="UOO34" s="707"/>
      <c r="UOP34" s="707"/>
      <c r="UOQ34" s="707"/>
      <c r="UOR34" s="707"/>
      <c r="UOS34" s="707"/>
      <c r="UOT34" s="707"/>
      <c r="UOU34" s="707"/>
      <c r="UOV34" s="707"/>
      <c r="UOW34" s="707"/>
      <c r="UOX34" s="707"/>
      <c r="UOY34" s="707"/>
      <c r="UOZ34" s="707"/>
      <c r="UPA34" s="707"/>
      <c r="UPB34" s="707"/>
      <c r="UPC34" s="707"/>
      <c r="UPD34" s="707"/>
      <c r="UPE34" s="707"/>
      <c r="UPF34" s="707"/>
      <c r="UPG34" s="707"/>
      <c r="UPH34" s="707"/>
      <c r="UPI34" s="707"/>
      <c r="UPJ34" s="707"/>
      <c r="UPK34" s="707"/>
      <c r="UPL34" s="707"/>
      <c r="UPM34" s="707"/>
      <c r="UPN34" s="707"/>
      <c r="UPO34" s="707"/>
      <c r="UPP34" s="707"/>
      <c r="UPQ34" s="707"/>
      <c r="UPR34" s="707"/>
      <c r="UPS34" s="707"/>
      <c r="UPT34" s="707"/>
      <c r="UPU34" s="707"/>
      <c r="UPV34" s="707"/>
      <c r="UPW34" s="707"/>
      <c r="UPX34" s="707"/>
      <c r="UPY34" s="707"/>
      <c r="UPZ34" s="707"/>
      <c r="UQA34" s="707"/>
      <c r="UQB34" s="707"/>
      <c r="UQC34" s="707"/>
      <c r="UQD34" s="707"/>
      <c r="UQE34" s="707"/>
      <c r="UQF34" s="707"/>
      <c r="UQG34" s="707"/>
      <c r="UQH34" s="707"/>
      <c r="UQI34" s="707"/>
      <c r="UQJ34" s="707"/>
      <c r="UQK34" s="707"/>
      <c r="UQL34" s="707"/>
      <c r="UQM34" s="707"/>
      <c r="UQN34" s="707"/>
      <c r="UQO34" s="707"/>
      <c r="UQP34" s="707"/>
      <c r="UQQ34" s="707"/>
      <c r="UQR34" s="707"/>
      <c r="UQS34" s="707"/>
      <c r="UQT34" s="707"/>
      <c r="UQU34" s="707"/>
      <c r="UQV34" s="707"/>
      <c r="UQW34" s="707"/>
      <c r="UQX34" s="707"/>
      <c r="UQY34" s="707"/>
      <c r="UQZ34" s="707"/>
      <c r="URA34" s="707"/>
      <c r="URB34" s="707"/>
      <c r="URC34" s="707"/>
      <c r="URD34" s="707"/>
      <c r="URE34" s="707"/>
      <c r="URF34" s="707"/>
      <c r="URG34" s="707"/>
      <c r="URH34" s="707"/>
      <c r="URI34" s="707"/>
      <c r="URJ34" s="707"/>
      <c r="URK34" s="707"/>
      <c r="URL34" s="707"/>
      <c r="URM34" s="707"/>
      <c r="URN34" s="707"/>
      <c r="URO34" s="707"/>
      <c r="URP34" s="707"/>
      <c r="URQ34" s="707"/>
      <c r="URR34" s="707"/>
      <c r="URS34" s="707"/>
      <c r="URT34" s="707"/>
      <c r="URU34" s="707"/>
      <c r="URV34" s="707"/>
      <c r="URW34" s="707"/>
      <c r="URX34" s="707"/>
      <c r="URY34" s="707"/>
      <c r="URZ34" s="707"/>
      <c r="USA34" s="707"/>
      <c r="USB34" s="707"/>
      <c r="USC34" s="707"/>
      <c r="USD34" s="707"/>
      <c r="USE34" s="707"/>
      <c r="USF34" s="707"/>
      <c r="USG34" s="707"/>
      <c r="USH34" s="707"/>
      <c r="USI34" s="707"/>
      <c r="USJ34" s="707"/>
      <c r="USK34" s="707"/>
      <c r="USL34" s="707"/>
      <c r="USM34" s="707"/>
      <c r="USN34" s="707"/>
      <c r="USO34" s="707"/>
      <c r="USP34" s="707"/>
      <c r="USQ34" s="707"/>
      <c r="USR34" s="707"/>
      <c r="USS34" s="707"/>
      <c r="UST34" s="707"/>
      <c r="USU34" s="707"/>
      <c r="USV34" s="707"/>
      <c r="USW34" s="707"/>
      <c r="USX34" s="707"/>
      <c r="USY34" s="707"/>
      <c r="USZ34" s="707"/>
      <c r="UTA34" s="707"/>
      <c r="UTB34" s="707"/>
      <c r="UTC34" s="707"/>
      <c r="UTD34" s="707"/>
      <c r="UTE34" s="707"/>
      <c r="UTF34" s="707"/>
      <c r="UTG34" s="707"/>
      <c r="UTH34" s="707"/>
      <c r="UTI34" s="707"/>
      <c r="UTJ34" s="707"/>
      <c r="UTK34" s="707"/>
      <c r="UTL34" s="707"/>
      <c r="UTM34" s="707"/>
      <c r="UTN34" s="707"/>
      <c r="UTO34" s="707"/>
      <c r="UTP34" s="707"/>
      <c r="UTQ34" s="707"/>
      <c r="UTR34" s="707"/>
      <c r="UTS34" s="707"/>
      <c r="UTT34" s="707"/>
      <c r="UTU34" s="707"/>
      <c r="UTV34" s="707"/>
      <c r="UTW34" s="707"/>
      <c r="UTX34" s="707"/>
      <c r="UTY34" s="707"/>
      <c r="UTZ34" s="707"/>
      <c r="UUA34" s="707"/>
      <c r="UUB34" s="707"/>
      <c r="UUC34" s="707"/>
      <c r="UUD34" s="707"/>
      <c r="UUE34" s="707"/>
      <c r="UUF34" s="707"/>
      <c r="UUG34" s="707"/>
      <c r="UUH34" s="707"/>
      <c r="UUI34" s="707"/>
      <c r="UUJ34" s="707"/>
      <c r="UUK34" s="707"/>
      <c r="UUL34" s="707"/>
      <c r="UUM34" s="707"/>
      <c r="UUN34" s="707"/>
      <c r="UUO34" s="707"/>
      <c r="UUP34" s="707"/>
      <c r="UUQ34" s="707"/>
      <c r="UUR34" s="707"/>
      <c r="UUS34" s="707"/>
      <c r="UUT34" s="707"/>
      <c r="UUU34" s="707"/>
      <c r="UUV34" s="707"/>
      <c r="UUW34" s="707"/>
      <c r="UUX34" s="707"/>
      <c r="UUY34" s="707"/>
      <c r="UUZ34" s="707"/>
      <c r="UVA34" s="707"/>
      <c r="UVB34" s="707"/>
      <c r="UVC34" s="707"/>
      <c r="UVD34" s="707"/>
      <c r="UVE34" s="707"/>
      <c r="UVF34" s="707"/>
      <c r="UVG34" s="707"/>
      <c r="UVH34" s="707"/>
      <c r="UVI34" s="707"/>
      <c r="UVJ34" s="707"/>
      <c r="UVK34" s="707"/>
      <c r="UVL34" s="707"/>
      <c r="UVM34" s="707"/>
      <c r="UVN34" s="707"/>
      <c r="UVO34" s="707"/>
      <c r="UVP34" s="707"/>
      <c r="UVQ34" s="707"/>
      <c r="UVR34" s="707"/>
      <c r="UVS34" s="707"/>
      <c r="UVT34" s="707"/>
      <c r="UVU34" s="707"/>
      <c r="UVV34" s="707"/>
      <c r="UVW34" s="707"/>
      <c r="UVX34" s="707"/>
      <c r="UVY34" s="707"/>
      <c r="UVZ34" s="707"/>
      <c r="UWA34" s="707"/>
      <c r="UWB34" s="707"/>
      <c r="UWC34" s="707"/>
      <c r="UWD34" s="707"/>
      <c r="UWE34" s="707"/>
      <c r="UWF34" s="707"/>
      <c r="UWG34" s="707"/>
      <c r="UWH34" s="707"/>
      <c r="UWI34" s="707"/>
      <c r="UWJ34" s="707"/>
      <c r="UWK34" s="707"/>
      <c r="UWL34" s="707"/>
      <c r="UWM34" s="707"/>
      <c r="UWN34" s="707"/>
      <c r="UWO34" s="707"/>
      <c r="UWP34" s="707"/>
      <c r="UWQ34" s="707"/>
      <c r="UWR34" s="707"/>
      <c r="UWS34" s="707"/>
      <c r="UWT34" s="707"/>
      <c r="UWU34" s="707"/>
      <c r="UWV34" s="707"/>
      <c r="UWW34" s="707"/>
      <c r="UWX34" s="707"/>
      <c r="UWY34" s="707"/>
      <c r="UWZ34" s="707"/>
      <c r="UXA34" s="707"/>
      <c r="UXB34" s="707"/>
      <c r="UXC34" s="707"/>
      <c r="UXD34" s="707"/>
      <c r="UXE34" s="707"/>
      <c r="UXF34" s="707"/>
      <c r="UXG34" s="707"/>
      <c r="UXH34" s="707"/>
      <c r="UXI34" s="707"/>
      <c r="UXJ34" s="707"/>
      <c r="UXK34" s="707"/>
      <c r="UXL34" s="707"/>
      <c r="UXM34" s="707"/>
      <c r="UXN34" s="707"/>
      <c r="UXO34" s="707"/>
      <c r="UXP34" s="707"/>
      <c r="UXQ34" s="707"/>
      <c r="UXR34" s="707"/>
      <c r="UXS34" s="707"/>
      <c r="UXT34" s="707"/>
      <c r="UXU34" s="707"/>
      <c r="UXV34" s="707"/>
      <c r="UXW34" s="707"/>
      <c r="UXX34" s="707"/>
      <c r="UXY34" s="707"/>
      <c r="UXZ34" s="707"/>
      <c r="UYA34" s="707"/>
      <c r="UYB34" s="707"/>
      <c r="UYC34" s="707"/>
      <c r="UYD34" s="707"/>
      <c r="UYE34" s="707"/>
      <c r="UYF34" s="707"/>
      <c r="UYG34" s="707"/>
      <c r="UYH34" s="707"/>
      <c r="UYI34" s="707"/>
      <c r="UYJ34" s="707"/>
      <c r="UYK34" s="707"/>
      <c r="UYL34" s="707"/>
      <c r="UYM34" s="707"/>
      <c r="UYN34" s="707"/>
      <c r="UYO34" s="707"/>
      <c r="UYP34" s="707"/>
      <c r="UYQ34" s="707"/>
      <c r="UYR34" s="707"/>
      <c r="UYS34" s="707"/>
      <c r="UYT34" s="707"/>
      <c r="UYU34" s="707"/>
      <c r="UYV34" s="707"/>
      <c r="UYW34" s="707"/>
      <c r="UYX34" s="707"/>
      <c r="UYY34" s="707"/>
      <c r="UYZ34" s="707"/>
      <c r="UZA34" s="707"/>
      <c r="UZB34" s="707"/>
      <c r="UZC34" s="707"/>
      <c r="UZD34" s="707"/>
      <c r="UZE34" s="707"/>
      <c r="UZF34" s="707"/>
      <c r="UZG34" s="707"/>
      <c r="UZH34" s="707"/>
      <c r="UZI34" s="707"/>
      <c r="UZJ34" s="707"/>
      <c r="UZK34" s="707"/>
      <c r="UZL34" s="707"/>
      <c r="UZM34" s="707"/>
      <c r="UZN34" s="707"/>
      <c r="UZO34" s="707"/>
      <c r="UZP34" s="707"/>
      <c r="UZQ34" s="707"/>
      <c r="UZR34" s="707"/>
      <c r="UZS34" s="707"/>
      <c r="UZT34" s="707"/>
      <c r="UZU34" s="707"/>
      <c r="UZV34" s="707"/>
      <c r="UZW34" s="707"/>
      <c r="UZX34" s="707"/>
      <c r="UZY34" s="707"/>
      <c r="UZZ34" s="707"/>
      <c r="VAA34" s="707"/>
      <c r="VAB34" s="707"/>
      <c r="VAC34" s="707"/>
      <c r="VAD34" s="707"/>
      <c r="VAE34" s="707"/>
      <c r="VAF34" s="707"/>
      <c r="VAG34" s="707"/>
      <c r="VAH34" s="707"/>
      <c r="VAI34" s="707"/>
      <c r="VAJ34" s="707"/>
      <c r="VAK34" s="707"/>
      <c r="VAL34" s="707"/>
      <c r="VAM34" s="707"/>
      <c r="VAN34" s="707"/>
      <c r="VAO34" s="707"/>
      <c r="VAP34" s="707"/>
      <c r="VAQ34" s="707"/>
      <c r="VAR34" s="707"/>
      <c r="VAS34" s="707"/>
      <c r="VAT34" s="707"/>
      <c r="VAU34" s="707"/>
      <c r="VAV34" s="707"/>
      <c r="VAW34" s="707"/>
      <c r="VAX34" s="707"/>
      <c r="VAY34" s="707"/>
      <c r="VAZ34" s="707"/>
      <c r="VBA34" s="707"/>
      <c r="VBB34" s="707"/>
      <c r="VBC34" s="707"/>
      <c r="VBD34" s="707"/>
      <c r="VBE34" s="707"/>
      <c r="VBF34" s="707"/>
      <c r="VBG34" s="707"/>
      <c r="VBH34" s="707"/>
      <c r="VBI34" s="707"/>
      <c r="VBJ34" s="707"/>
      <c r="VBK34" s="707"/>
      <c r="VBL34" s="707"/>
      <c r="VBM34" s="707"/>
      <c r="VBN34" s="707"/>
      <c r="VBO34" s="707"/>
      <c r="VBP34" s="707"/>
      <c r="VBQ34" s="707"/>
      <c r="VBR34" s="707"/>
      <c r="VBS34" s="707"/>
      <c r="VBT34" s="707"/>
      <c r="VBU34" s="707"/>
      <c r="VBV34" s="707"/>
      <c r="VBW34" s="707"/>
      <c r="VBX34" s="707"/>
      <c r="VBY34" s="707"/>
      <c r="VBZ34" s="707"/>
      <c r="VCA34" s="707"/>
      <c r="VCB34" s="707"/>
      <c r="VCC34" s="707"/>
      <c r="VCD34" s="707"/>
      <c r="VCE34" s="707"/>
      <c r="VCF34" s="707"/>
      <c r="VCG34" s="707"/>
      <c r="VCH34" s="707"/>
      <c r="VCI34" s="707"/>
      <c r="VCJ34" s="707"/>
      <c r="VCK34" s="707"/>
      <c r="VCL34" s="707"/>
      <c r="VCM34" s="707"/>
      <c r="VCN34" s="707"/>
      <c r="VCO34" s="707"/>
      <c r="VCP34" s="707"/>
      <c r="VCQ34" s="707"/>
      <c r="VCR34" s="707"/>
      <c r="VCS34" s="707"/>
      <c r="VCT34" s="707"/>
      <c r="VCU34" s="707"/>
      <c r="VCV34" s="707"/>
      <c r="VCW34" s="707"/>
      <c r="VCX34" s="707"/>
      <c r="VCY34" s="707"/>
      <c r="VCZ34" s="707"/>
      <c r="VDA34" s="707"/>
      <c r="VDB34" s="707"/>
      <c r="VDC34" s="707"/>
      <c r="VDD34" s="707"/>
      <c r="VDE34" s="707"/>
      <c r="VDF34" s="707"/>
      <c r="VDG34" s="707"/>
      <c r="VDH34" s="707"/>
      <c r="VDI34" s="707"/>
      <c r="VDJ34" s="707"/>
      <c r="VDK34" s="707"/>
      <c r="VDL34" s="707"/>
      <c r="VDM34" s="707"/>
      <c r="VDN34" s="707"/>
      <c r="VDO34" s="707"/>
      <c r="VDP34" s="707"/>
      <c r="VDQ34" s="707"/>
      <c r="VDR34" s="707"/>
      <c r="VDS34" s="707"/>
      <c r="VDT34" s="707"/>
      <c r="VDU34" s="707"/>
      <c r="VDV34" s="707"/>
      <c r="VDW34" s="707"/>
      <c r="VDX34" s="707"/>
      <c r="VDY34" s="707"/>
      <c r="VDZ34" s="707"/>
      <c r="VEA34" s="707"/>
      <c r="VEB34" s="707"/>
      <c r="VEC34" s="707"/>
      <c r="VED34" s="707"/>
      <c r="VEE34" s="707"/>
      <c r="VEF34" s="707"/>
      <c r="VEG34" s="707"/>
      <c r="VEH34" s="707"/>
      <c r="VEI34" s="707"/>
      <c r="VEJ34" s="707"/>
      <c r="VEK34" s="707"/>
      <c r="VEL34" s="707"/>
      <c r="VEM34" s="707"/>
      <c r="VEN34" s="707"/>
      <c r="VEO34" s="707"/>
      <c r="VEP34" s="707"/>
      <c r="VEQ34" s="707"/>
      <c r="VER34" s="707"/>
      <c r="VES34" s="707"/>
      <c r="VET34" s="707"/>
      <c r="VEU34" s="707"/>
      <c r="VEV34" s="707"/>
      <c r="VEW34" s="707"/>
      <c r="VEX34" s="707"/>
      <c r="VEY34" s="707"/>
      <c r="VEZ34" s="707"/>
      <c r="VFA34" s="707"/>
      <c r="VFB34" s="707"/>
      <c r="VFC34" s="707"/>
      <c r="VFD34" s="707"/>
      <c r="VFE34" s="707"/>
      <c r="VFF34" s="707"/>
      <c r="VFG34" s="707"/>
      <c r="VFH34" s="707"/>
      <c r="VFI34" s="707"/>
      <c r="VFJ34" s="707"/>
      <c r="VFK34" s="707"/>
      <c r="VFL34" s="707"/>
      <c r="VFM34" s="707"/>
      <c r="VFN34" s="707"/>
      <c r="VFO34" s="707"/>
      <c r="VFP34" s="707"/>
      <c r="VFQ34" s="707"/>
      <c r="VFR34" s="707"/>
      <c r="VFS34" s="707"/>
      <c r="VFT34" s="707"/>
      <c r="VFU34" s="707"/>
      <c r="VFV34" s="707"/>
      <c r="VFW34" s="707"/>
      <c r="VFX34" s="707"/>
      <c r="VFY34" s="707"/>
      <c r="VFZ34" s="707"/>
      <c r="VGA34" s="707"/>
      <c r="VGB34" s="707"/>
      <c r="VGC34" s="707"/>
      <c r="VGD34" s="707"/>
      <c r="VGE34" s="707"/>
      <c r="VGF34" s="707"/>
      <c r="VGG34" s="707"/>
      <c r="VGH34" s="707"/>
      <c r="VGI34" s="707"/>
      <c r="VGJ34" s="707"/>
      <c r="VGK34" s="707"/>
      <c r="VGL34" s="707"/>
      <c r="VGM34" s="707"/>
      <c r="VGN34" s="707"/>
      <c r="VGO34" s="707"/>
      <c r="VGP34" s="707"/>
      <c r="VGQ34" s="707"/>
      <c r="VGR34" s="707"/>
      <c r="VGS34" s="707"/>
      <c r="VGT34" s="707"/>
      <c r="VGU34" s="707"/>
      <c r="VGV34" s="707"/>
      <c r="VGW34" s="707"/>
      <c r="VGX34" s="707"/>
      <c r="VGY34" s="707"/>
      <c r="VGZ34" s="707"/>
      <c r="VHA34" s="707"/>
      <c r="VHB34" s="707"/>
      <c r="VHC34" s="707"/>
      <c r="VHD34" s="707"/>
      <c r="VHE34" s="707"/>
      <c r="VHF34" s="707"/>
      <c r="VHG34" s="707"/>
      <c r="VHH34" s="707"/>
      <c r="VHI34" s="707"/>
      <c r="VHJ34" s="707"/>
      <c r="VHK34" s="707"/>
      <c r="VHL34" s="707"/>
      <c r="VHM34" s="707"/>
      <c r="VHN34" s="707"/>
      <c r="VHO34" s="707"/>
      <c r="VHP34" s="707"/>
      <c r="VHQ34" s="707"/>
      <c r="VHR34" s="707"/>
      <c r="VHS34" s="707"/>
      <c r="VHT34" s="707"/>
      <c r="VHU34" s="707"/>
      <c r="VHV34" s="707"/>
      <c r="VHW34" s="707"/>
      <c r="VHX34" s="707"/>
      <c r="VHY34" s="707"/>
      <c r="VHZ34" s="707"/>
      <c r="VIA34" s="707"/>
      <c r="VIB34" s="707"/>
      <c r="VIC34" s="707"/>
      <c r="VID34" s="707"/>
      <c r="VIE34" s="707"/>
      <c r="VIF34" s="707"/>
      <c r="VIG34" s="707"/>
      <c r="VIH34" s="707"/>
      <c r="VII34" s="707"/>
      <c r="VIJ34" s="707"/>
      <c r="VIK34" s="707"/>
      <c r="VIL34" s="707"/>
      <c r="VIM34" s="707"/>
      <c r="VIN34" s="707"/>
      <c r="VIO34" s="707"/>
      <c r="VIP34" s="707"/>
      <c r="VIQ34" s="707"/>
      <c r="VIR34" s="707"/>
      <c r="VIS34" s="707"/>
      <c r="VIT34" s="707"/>
      <c r="VIU34" s="707"/>
      <c r="VIV34" s="707"/>
      <c r="VIW34" s="707"/>
      <c r="VIX34" s="707"/>
      <c r="VIY34" s="707"/>
      <c r="VIZ34" s="707"/>
      <c r="VJA34" s="707"/>
      <c r="VJB34" s="707"/>
      <c r="VJC34" s="707"/>
      <c r="VJD34" s="707"/>
      <c r="VJE34" s="707"/>
      <c r="VJF34" s="707"/>
      <c r="VJG34" s="707"/>
      <c r="VJH34" s="707"/>
      <c r="VJI34" s="707"/>
      <c r="VJJ34" s="707"/>
      <c r="VJK34" s="707"/>
      <c r="VJL34" s="707"/>
      <c r="VJM34" s="707"/>
      <c r="VJN34" s="707"/>
      <c r="VJO34" s="707"/>
      <c r="VJP34" s="707"/>
      <c r="VJQ34" s="707"/>
      <c r="VJR34" s="707"/>
      <c r="VJS34" s="707"/>
      <c r="VJT34" s="707"/>
      <c r="VJU34" s="707"/>
      <c r="VJV34" s="707"/>
      <c r="VJW34" s="707"/>
      <c r="VJX34" s="707"/>
      <c r="VJY34" s="707"/>
      <c r="VJZ34" s="707"/>
      <c r="VKA34" s="707"/>
      <c r="VKB34" s="707"/>
      <c r="VKC34" s="707"/>
      <c r="VKD34" s="707"/>
      <c r="VKE34" s="707"/>
      <c r="VKF34" s="707"/>
      <c r="VKG34" s="707"/>
      <c r="VKH34" s="707"/>
      <c r="VKI34" s="707"/>
      <c r="VKJ34" s="707"/>
      <c r="VKK34" s="707"/>
      <c r="VKL34" s="707"/>
      <c r="VKM34" s="707"/>
      <c r="VKN34" s="707"/>
      <c r="VKO34" s="707"/>
      <c r="VKP34" s="707"/>
      <c r="VKQ34" s="707"/>
      <c r="VKR34" s="707"/>
      <c r="VKS34" s="707"/>
      <c r="VKT34" s="707"/>
      <c r="VKU34" s="707"/>
      <c r="VKV34" s="707"/>
      <c r="VKW34" s="707"/>
      <c r="VKX34" s="707"/>
      <c r="VKY34" s="707"/>
      <c r="VKZ34" s="707"/>
      <c r="VLA34" s="707"/>
      <c r="VLB34" s="707"/>
      <c r="VLC34" s="707"/>
      <c r="VLD34" s="707"/>
      <c r="VLE34" s="707"/>
      <c r="VLF34" s="707"/>
      <c r="VLG34" s="707"/>
      <c r="VLH34" s="707"/>
      <c r="VLI34" s="707"/>
      <c r="VLJ34" s="707"/>
      <c r="VLK34" s="707"/>
      <c r="VLL34" s="707"/>
      <c r="VLM34" s="707"/>
      <c r="VLN34" s="707"/>
      <c r="VLO34" s="707"/>
      <c r="VLP34" s="707"/>
      <c r="VLQ34" s="707"/>
      <c r="VLR34" s="707"/>
      <c r="VLS34" s="707"/>
      <c r="VLT34" s="707"/>
      <c r="VLU34" s="707"/>
      <c r="VLV34" s="707"/>
      <c r="VLW34" s="707"/>
      <c r="VLX34" s="707"/>
      <c r="VLY34" s="707"/>
      <c r="VLZ34" s="707"/>
      <c r="VMA34" s="707"/>
      <c r="VMB34" s="707"/>
      <c r="VMC34" s="707"/>
      <c r="VMD34" s="707"/>
      <c r="VME34" s="707"/>
      <c r="VMF34" s="707"/>
      <c r="VMG34" s="707"/>
      <c r="VMH34" s="707"/>
      <c r="VMI34" s="707"/>
      <c r="VMJ34" s="707"/>
      <c r="VMK34" s="707"/>
      <c r="VML34" s="707"/>
      <c r="VMM34" s="707"/>
      <c r="VMN34" s="707"/>
      <c r="VMO34" s="707"/>
      <c r="VMP34" s="707"/>
      <c r="VMQ34" s="707"/>
      <c r="VMR34" s="707"/>
      <c r="VMS34" s="707"/>
      <c r="VMT34" s="707"/>
      <c r="VMU34" s="707"/>
      <c r="VMV34" s="707"/>
      <c r="VMW34" s="707"/>
      <c r="VMX34" s="707"/>
      <c r="VMY34" s="707"/>
      <c r="VMZ34" s="707"/>
      <c r="VNA34" s="707"/>
      <c r="VNB34" s="707"/>
      <c r="VNC34" s="707"/>
      <c r="VND34" s="707"/>
      <c r="VNE34" s="707"/>
      <c r="VNF34" s="707"/>
      <c r="VNG34" s="707"/>
      <c r="VNH34" s="707"/>
      <c r="VNI34" s="707"/>
      <c r="VNJ34" s="707"/>
      <c r="VNK34" s="707"/>
      <c r="VNL34" s="707"/>
      <c r="VNM34" s="707"/>
      <c r="VNN34" s="707"/>
      <c r="VNO34" s="707"/>
      <c r="VNP34" s="707"/>
      <c r="VNQ34" s="707"/>
      <c r="VNR34" s="707"/>
      <c r="VNS34" s="707"/>
      <c r="VNT34" s="707"/>
      <c r="VNU34" s="707"/>
      <c r="VNV34" s="707"/>
      <c r="VNW34" s="707"/>
      <c r="VNX34" s="707"/>
      <c r="VNY34" s="707"/>
      <c r="VNZ34" s="707"/>
      <c r="VOA34" s="707"/>
      <c r="VOB34" s="707"/>
      <c r="VOC34" s="707"/>
      <c r="VOD34" s="707"/>
      <c r="VOE34" s="707"/>
      <c r="VOF34" s="707"/>
      <c r="VOG34" s="707"/>
      <c r="VOH34" s="707"/>
      <c r="VOI34" s="707"/>
      <c r="VOJ34" s="707"/>
      <c r="VOK34" s="707"/>
      <c r="VOL34" s="707"/>
      <c r="VOM34" s="707"/>
      <c r="VON34" s="707"/>
      <c r="VOO34" s="707"/>
      <c r="VOP34" s="707"/>
      <c r="VOQ34" s="707"/>
      <c r="VOR34" s="707"/>
      <c r="VOS34" s="707"/>
      <c r="VOT34" s="707"/>
      <c r="VOU34" s="707"/>
      <c r="VOV34" s="707"/>
      <c r="VOW34" s="707"/>
      <c r="VOX34" s="707"/>
      <c r="VOY34" s="707"/>
      <c r="VOZ34" s="707"/>
      <c r="VPA34" s="707"/>
      <c r="VPB34" s="707"/>
      <c r="VPC34" s="707"/>
      <c r="VPD34" s="707"/>
      <c r="VPE34" s="707"/>
      <c r="VPF34" s="707"/>
      <c r="VPG34" s="707"/>
      <c r="VPH34" s="707"/>
      <c r="VPI34" s="707"/>
      <c r="VPJ34" s="707"/>
      <c r="VPK34" s="707"/>
      <c r="VPL34" s="707"/>
      <c r="VPM34" s="707"/>
      <c r="VPN34" s="707"/>
      <c r="VPO34" s="707"/>
      <c r="VPP34" s="707"/>
      <c r="VPQ34" s="707"/>
      <c r="VPR34" s="707"/>
      <c r="VPS34" s="707"/>
      <c r="VPT34" s="707"/>
      <c r="VPU34" s="707"/>
      <c r="VPV34" s="707"/>
      <c r="VPW34" s="707"/>
      <c r="VPX34" s="707"/>
      <c r="VPY34" s="707"/>
      <c r="VPZ34" s="707"/>
      <c r="VQA34" s="707"/>
      <c r="VQB34" s="707"/>
      <c r="VQC34" s="707"/>
      <c r="VQD34" s="707"/>
      <c r="VQE34" s="707"/>
      <c r="VQF34" s="707"/>
      <c r="VQG34" s="707"/>
      <c r="VQH34" s="707"/>
      <c r="VQI34" s="707"/>
      <c r="VQJ34" s="707"/>
      <c r="VQK34" s="707"/>
      <c r="VQL34" s="707"/>
      <c r="VQM34" s="707"/>
      <c r="VQN34" s="707"/>
      <c r="VQO34" s="707"/>
      <c r="VQP34" s="707"/>
      <c r="VQQ34" s="707"/>
      <c r="VQR34" s="707"/>
      <c r="VQS34" s="707"/>
      <c r="VQT34" s="707"/>
      <c r="VQU34" s="707"/>
      <c r="VQV34" s="707"/>
      <c r="VQW34" s="707"/>
      <c r="VQX34" s="707"/>
      <c r="VQY34" s="707"/>
      <c r="VQZ34" s="707"/>
      <c r="VRA34" s="707"/>
      <c r="VRB34" s="707"/>
      <c r="VRC34" s="707"/>
      <c r="VRD34" s="707"/>
      <c r="VRE34" s="707"/>
      <c r="VRF34" s="707"/>
      <c r="VRG34" s="707"/>
      <c r="VRH34" s="707"/>
      <c r="VRI34" s="707"/>
      <c r="VRJ34" s="707"/>
      <c r="VRK34" s="707"/>
      <c r="VRL34" s="707"/>
      <c r="VRM34" s="707"/>
      <c r="VRN34" s="707"/>
      <c r="VRO34" s="707"/>
      <c r="VRP34" s="707"/>
      <c r="VRQ34" s="707"/>
      <c r="VRR34" s="707"/>
      <c r="VRS34" s="707"/>
      <c r="VRT34" s="707"/>
      <c r="VRU34" s="707"/>
      <c r="VRV34" s="707"/>
      <c r="VRW34" s="707"/>
      <c r="VRX34" s="707"/>
      <c r="VRY34" s="707"/>
      <c r="VRZ34" s="707"/>
      <c r="VSA34" s="707"/>
      <c r="VSB34" s="707"/>
      <c r="VSC34" s="707"/>
      <c r="VSD34" s="707"/>
      <c r="VSE34" s="707"/>
      <c r="VSF34" s="707"/>
      <c r="VSG34" s="707"/>
      <c r="VSH34" s="707"/>
      <c r="VSI34" s="707"/>
      <c r="VSJ34" s="707"/>
      <c r="VSK34" s="707"/>
      <c r="VSL34" s="707"/>
      <c r="VSM34" s="707"/>
      <c r="VSN34" s="707"/>
      <c r="VSO34" s="707"/>
      <c r="VSP34" s="707"/>
      <c r="VSQ34" s="707"/>
      <c r="VSR34" s="707"/>
      <c r="VSS34" s="707"/>
      <c r="VST34" s="707"/>
      <c r="VSU34" s="707"/>
      <c r="VSV34" s="707"/>
      <c r="VSW34" s="707"/>
      <c r="VSX34" s="707"/>
      <c r="VSY34" s="707"/>
      <c r="VSZ34" s="707"/>
      <c r="VTA34" s="707"/>
      <c r="VTB34" s="707"/>
      <c r="VTC34" s="707"/>
      <c r="VTD34" s="707"/>
      <c r="VTE34" s="707"/>
      <c r="VTF34" s="707"/>
      <c r="VTG34" s="707"/>
      <c r="VTH34" s="707"/>
      <c r="VTI34" s="707"/>
      <c r="VTJ34" s="707"/>
      <c r="VTK34" s="707"/>
      <c r="VTL34" s="707"/>
      <c r="VTM34" s="707"/>
      <c r="VTN34" s="707"/>
      <c r="VTO34" s="707"/>
      <c r="VTP34" s="707"/>
      <c r="VTQ34" s="707"/>
      <c r="VTR34" s="707"/>
      <c r="VTS34" s="707"/>
      <c r="VTT34" s="707"/>
      <c r="VTU34" s="707"/>
      <c r="VTV34" s="707"/>
      <c r="VTW34" s="707"/>
      <c r="VTX34" s="707"/>
      <c r="VTY34" s="707"/>
      <c r="VTZ34" s="707"/>
      <c r="VUA34" s="707"/>
      <c r="VUB34" s="707"/>
      <c r="VUC34" s="707"/>
      <c r="VUD34" s="707"/>
      <c r="VUE34" s="707"/>
      <c r="VUF34" s="707"/>
      <c r="VUG34" s="707"/>
      <c r="VUH34" s="707"/>
      <c r="VUI34" s="707"/>
      <c r="VUJ34" s="707"/>
      <c r="VUK34" s="707"/>
      <c r="VUL34" s="707"/>
      <c r="VUM34" s="707"/>
      <c r="VUN34" s="707"/>
      <c r="VUO34" s="707"/>
      <c r="VUP34" s="707"/>
      <c r="VUQ34" s="707"/>
      <c r="VUR34" s="707"/>
      <c r="VUS34" s="707"/>
      <c r="VUT34" s="707"/>
      <c r="VUU34" s="707"/>
      <c r="VUV34" s="707"/>
      <c r="VUW34" s="707"/>
      <c r="VUX34" s="707"/>
      <c r="VUY34" s="707"/>
      <c r="VUZ34" s="707"/>
      <c r="VVA34" s="707"/>
      <c r="VVB34" s="707"/>
      <c r="VVC34" s="707"/>
      <c r="VVD34" s="707"/>
      <c r="VVE34" s="707"/>
      <c r="VVF34" s="707"/>
      <c r="VVG34" s="707"/>
      <c r="VVH34" s="707"/>
      <c r="VVI34" s="707"/>
      <c r="VVJ34" s="707"/>
      <c r="VVK34" s="707"/>
      <c r="VVL34" s="707"/>
      <c r="VVM34" s="707"/>
      <c r="VVN34" s="707"/>
      <c r="VVO34" s="707"/>
      <c r="VVP34" s="707"/>
      <c r="VVQ34" s="707"/>
      <c r="VVR34" s="707"/>
      <c r="VVS34" s="707"/>
      <c r="VVT34" s="707"/>
      <c r="VVU34" s="707"/>
      <c r="VVV34" s="707"/>
      <c r="VVW34" s="707"/>
      <c r="VVX34" s="707"/>
      <c r="VVY34" s="707"/>
      <c r="VVZ34" s="707"/>
      <c r="VWA34" s="707"/>
      <c r="VWB34" s="707"/>
      <c r="VWC34" s="707"/>
      <c r="VWD34" s="707"/>
      <c r="VWE34" s="707"/>
      <c r="VWF34" s="707"/>
      <c r="VWG34" s="707"/>
      <c r="VWH34" s="707"/>
      <c r="VWI34" s="707"/>
      <c r="VWJ34" s="707"/>
      <c r="VWK34" s="707"/>
      <c r="VWL34" s="707"/>
      <c r="VWM34" s="707"/>
      <c r="VWN34" s="707"/>
      <c r="VWO34" s="707"/>
      <c r="VWP34" s="707"/>
      <c r="VWQ34" s="707"/>
      <c r="VWR34" s="707"/>
      <c r="VWS34" s="707"/>
      <c r="VWT34" s="707"/>
      <c r="VWU34" s="707"/>
      <c r="VWV34" s="707"/>
      <c r="VWW34" s="707"/>
      <c r="VWX34" s="707"/>
      <c r="VWY34" s="707"/>
      <c r="VWZ34" s="707"/>
      <c r="VXA34" s="707"/>
      <c r="VXB34" s="707"/>
      <c r="VXC34" s="707"/>
      <c r="VXD34" s="707"/>
      <c r="VXE34" s="707"/>
      <c r="VXF34" s="707"/>
      <c r="VXG34" s="707"/>
      <c r="VXH34" s="707"/>
      <c r="VXI34" s="707"/>
      <c r="VXJ34" s="707"/>
      <c r="VXK34" s="707"/>
      <c r="VXL34" s="707"/>
      <c r="VXM34" s="707"/>
      <c r="VXN34" s="707"/>
      <c r="VXO34" s="707"/>
      <c r="VXP34" s="707"/>
      <c r="VXQ34" s="707"/>
      <c r="VXR34" s="707"/>
      <c r="VXS34" s="707"/>
      <c r="VXT34" s="707"/>
      <c r="VXU34" s="707"/>
      <c r="VXV34" s="707"/>
      <c r="VXW34" s="707"/>
      <c r="VXX34" s="707"/>
      <c r="VXY34" s="707"/>
      <c r="VXZ34" s="707"/>
      <c r="VYA34" s="707"/>
      <c r="VYB34" s="707"/>
      <c r="VYC34" s="707"/>
      <c r="VYD34" s="707"/>
      <c r="VYE34" s="707"/>
      <c r="VYF34" s="707"/>
      <c r="VYG34" s="707"/>
      <c r="VYH34" s="707"/>
      <c r="VYI34" s="707"/>
      <c r="VYJ34" s="707"/>
      <c r="VYK34" s="707"/>
      <c r="VYL34" s="707"/>
      <c r="VYM34" s="707"/>
      <c r="VYN34" s="707"/>
      <c r="VYO34" s="707"/>
      <c r="VYP34" s="707"/>
      <c r="VYQ34" s="707"/>
      <c r="VYR34" s="707"/>
      <c r="VYS34" s="707"/>
      <c r="VYT34" s="707"/>
      <c r="VYU34" s="707"/>
      <c r="VYV34" s="707"/>
      <c r="VYW34" s="707"/>
      <c r="VYX34" s="707"/>
      <c r="VYY34" s="707"/>
      <c r="VYZ34" s="707"/>
      <c r="VZA34" s="707"/>
      <c r="VZB34" s="707"/>
      <c r="VZC34" s="707"/>
      <c r="VZD34" s="707"/>
      <c r="VZE34" s="707"/>
      <c r="VZF34" s="707"/>
      <c r="VZG34" s="707"/>
      <c r="VZH34" s="707"/>
      <c r="VZI34" s="707"/>
      <c r="VZJ34" s="707"/>
      <c r="VZK34" s="707"/>
      <c r="VZL34" s="707"/>
      <c r="VZM34" s="707"/>
      <c r="VZN34" s="707"/>
      <c r="VZO34" s="707"/>
      <c r="VZP34" s="707"/>
      <c r="VZQ34" s="707"/>
      <c r="VZR34" s="707"/>
      <c r="VZS34" s="707"/>
      <c r="VZT34" s="707"/>
      <c r="VZU34" s="707"/>
      <c r="VZV34" s="707"/>
      <c r="VZW34" s="707"/>
      <c r="VZX34" s="707"/>
      <c r="VZY34" s="707"/>
      <c r="VZZ34" s="707"/>
      <c r="WAA34" s="707"/>
      <c r="WAB34" s="707"/>
      <c r="WAC34" s="707"/>
      <c r="WAD34" s="707"/>
      <c r="WAE34" s="707"/>
      <c r="WAF34" s="707"/>
      <c r="WAG34" s="707"/>
      <c r="WAH34" s="707"/>
      <c r="WAI34" s="707"/>
      <c r="WAJ34" s="707"/>
      <c r="WAK34" s="707"/>
      <c r="WAL34" s="707"/>
      <c r="WAM34" s="707"/>
      <c r="WAN34" s="707"/>
      <c r="WAO34" s="707"/>
      <c r="WAP34" s="707"/>
      <c r="WAQ34" s="707"/>
      <c r="WAR34" s="707"/>
      <c r="WAS34" s="707"/>
      <c r="WAT34" s="707"/>
      <c r="WAU34" s="707"/>
      <c r="WAV34" s="707"/>
      <c r="WAW34" s="707"/>
      <c r="WAX34" s="707"/>
      <c r="WAY34" s="707"/>
      <c r="WAZ34" s="707"/>
      <c r="WBA34" s="707"/>
      <c r="WBB34" s="707"/>
      <c r="WBC34" s="707"/>
      <c r="WBD34" s="707"/>
      <c r="WBE34" s="707"/>
      <c r="WBF34" s="707"/>
      <c r="WBG34" s="707"/>
      <c r="WBH34" s="707"/>
      <c r="WBI34" s="707"/>
      <c r="WBJ34" s="707"/>
      <c r="WBK34" s="707"/>
      <c r="WBL34" s="707"/>
      <c r="WBM34" s="707"/>
      <c r="WBN34" s="707"/>
      <c r="WBO34" s="707"/>
      <c r="WBP34" s="707"/>
      <c r="WBQ34" s="707"/>
      <c r="WBR34" s="707"/>
      <c r="WBS34" s="707"/>
      <c r="WBT34" s="707"/>
      <c r="WBU34" s="707"/>
      <c r="WBV34" s="707"/>
      <c r="WBW34" s="707"/>
      <c r="WBX34" s="707"/>
      <c r="WBY34" s="707"/>
      <c r="WBZ34" s="707"/>
      <c r="WCA34" s="707"/>
      <c r="WCB34" s="707"/>
      <c r="WCC34" s="707"/>
      <c r="WCD34" s="707"/>
      <c r="WCE34" s="707"/>
      <c r="WCF34" s="707"/>
      <c r="WCG34" s="707"/>
      <c r="WCH34" s="707"/>
      <c r="WCI34" s="707"/>
      <c r="WCJ34" s="707"/>
      <c r="WCK34" s="707"/>
      <c r="WCL34" s="707"/>
      <c r="WCM34" s="707"/>
      <c r="WCN34" s="707"/>
      <c r="WCO34" s="707"/>
      <c r="WCP34" s="707"/>
      <c r="WCQ34" s="707"/>
      <c r="WCR34" s="707"/>
      <c r="WCS34" s="707"/>
      <c r="WCT34" s="707"/>
      <c r="WCU34" s="707"/>
      <c r="WCV34" s="707"/>
      <c r="WCW34" s="707"/>
      <c r="WCX34" s="707"/>
      <c r="WCY34" s="707"/>
      <c r="WCZ34" s="707"/>
      <c r="WDA34" s="707"/>
      <c r="WDB34" s="707"/>
      <c r="WDC34" s="707"/>
      <c r="WDD34" s="707"/>
      <c r="WDE34" s="707"/>
      <c r="WDF34" s="707"/>
      <c r="WDG34" s="707"/>
      <c r="WDH34" s="707"/>
      <c r="WDI34" s="707"/>
      <c r="WDJ34" s="707"/>
      <c r="WDK34" s="707"/>
      <c r="WDL34" s="707"/>
      <c r="WDM34" s="707"/>
      <c r="WDN34" s="707"/>
      <c r="WDO34" s="707"/>
      <c r="WDP34" s="707"/>
      <c r="WDQ34" s="707"/>
      <c r="WDR34" s="707"/>
      <c r="WDS34" s="707"/>
      <c r="WDT34" s="707"/>
      <c r="WDU34" s="707"/>
      <c r="WDV34" s="707"/>
      <c r="WDW34" s="707"/>
      <c r="WDX34" s="707"/>
      <c r="WDY34" s="707"/>
      <c r="WDZ34" s="707"/>
      <c r="WEA34" s="707"/>
      <c r="WEB34" s="707"/>
      <c r="WEC34" s="707"/>
      <c r="WED34" s="707"/>
      <c r="WEE34" s="707"/>
      <c r="WEF34" s="707"/>
      <c r="WEG34" s="707"/>
      <c r="WEH34" s="707"/>
      <c r="WEI34" s="707"/>
      <c r="WEJ34" s="707"/>
      <c r="WEK34" s="707"/>
      <c r="WEL34" s="707"/>
      <c r="WEM34" s="707"/>
      <c r="WEN34" s="707"/>
      <c r="WEO34" s="707"/>
      <c r="WEP34" s="707"/>
      <c r="WEQ34" s="707"/>
      <c r="WER34" s="707"/>
      <c r="WES34" s="707"/>
      <c r="WET34" s="707"/>
      <c r="WEU34" s="707"/>
      <c r="WEV34" s="707"/>
      <c r="WEW34" s="707"/>
      <c r="WEX34" s="707"/>
      <c r="WEY34" s="707"/>
      <c r="WEZ34" s="707"/>
      <c r="WFA34" s="707"/>
      <c r="WFB34" s="707"/>
      <c r="WFC34" s="707"/>
      <c r="WFD34" s="707"/>
      <c r="WFE34" s="707"/>
      <c r="WFF34" s="707"/>
      <c r="WFG34" s="707"/>
      <c r="WFH34" s="707"/>
      <c r="WFI34" s="707"/>
      <c r="WFJ34" s="707"/>
      <c r="WFK34" s="707"/>
      <c r="WFL34" s="707"/>
      <c r="WFM34" s="707"/>
      <c r="WFN34" s="707"/>
      <c r="WFO34" s="707"/>
      <c r="WFP34" s="707"/>
      <c r="WFQ34" s="707"/>
      <c r="WFR34" s="707"/>
      <c r="WFS34" s="707"/>
      <c r="WFT34" s="707"/>
      <c r="WFU34" s="707"/>
      <c r="WFV34" s="707"/>
      <c r="WFW34" s="707"/>
      <c r="WFX34" s="707"/>
      <c r="WFY34" s="707"/>
      <c r="WFZ34" s="707"/>
      <c r="WGA34" s="707"/>
      <c r="WGB34" s="707"/>
      <c r="WGC34" s="707"/>
      <c r="WGD34" s="707"/>
      <c r="WGE34" s="707"/>
      <c r="WGF34" s="707"/>
      <c r="WGG34" s="707"/>
      <c r="WGH34" s="707"/>
      <c r="WGI34" s="707"/>
      <c r="WGJ34" s="707"/>
      <c r="WGK34" s="707"/>
      <c r="WGL34" s="707"/>
      <c r="WGM34" s="707"/>
      <c r="WGN34" s="707"/>
      <c r="WGO34" s="707"/>
      <c r="WGP34" s="707"/>
      <c r="WGQ34" s="707"/>
      <c r="WGR34" s="707"/>
      <c r="WGS34" s="707"/>
      <c r="WGT34" s="707"/>
      <c r="WGU34" s="707"/>
      <c r="WGV34" s="707"/>
      <c r="WGW34" s="707"/>
      <c r="WGX34" s="707"/>
      <c r="WGY34" s="707"/>
      <c r="WGZ34" s="707"/>
      <c r="WHA34" s="707"/>
      <c r="WHB34" s="707"/>
      <c r="WHC34" s="707"/>
      <c r="WHD34" s="707"/>
      <c r="WHE34" s="707"/>
      <c r="WHF34" s="707"/>
      <c r="WHG34" s="707"/>
      <c r="WHH34" s="707"/>
      <c r="WHI34" s="707"/>
      <c r="WHJ34" s="707"/>
      <c r="WHK34" s="707"/>
      <c r="WHL34" s="707"/>
      <c r="WHM34" s="707"/>
      <c r="WHN34" s="707"/>
      <c r="WHO34" s="707"/>
      <c r="WHP34" s="707"/>
      <c r="WHQ34" s="707"/>
      <c r="WHR34" s="707"/>
      <c r="WHS34" s="707"/>
      <c r="WHT34" s="707"/>
      <c r="WHU34" s="707"/>
      <c r="WHV34" s="707"/>
      <c r="WHW34" s="707"/>
      <c r="WHX34" s="707"/>
      <c r="WHY34" s="707"/>
      <c r="WHZ34" s="707"/>
      <c r="WIA34" s="707"/>
      <c r="WIB34" s="707"/>
      <c r="WIC34" s="707"/>
      <c r="WID34" s="707"/>
      <c r="WIE34" s="707"/>
      <c r="WIF34" s="707"/>
      <c r="WIG34" s="707"/>
      <c r="WIH34" s="707"/>
      <c r="WII34" s="707"/>
      <c r="WIJ34" s="707"/>
      <c r="WIK34" s="707"/>
      <c r="WIL34" s="707"/>
      <c r="WIM34" s="707"/>
      <c r="WIN34" s="707"/>
      <c r="WIO34" s="707"/>
      <c r="WIP34" s="707"/>
      <c r="WIQ34" s="707"/>
      <c r="WIR34" s="707"/>
      <c r="WIS34" s="707"/>
      <c r="WIT34" s="707"/>
      <c r="WIU34" s="707"/>
      <c r="WIV34" s="707"/>
      <c r="WIW34" s="707"/>
      <c r="WIX34" s="707"/>
      <c r="WIY34" s="707"/>
      <c r="WIZ34" s="707"/>
      <c r="WJA34" s="707"/>
      <c r="WJB34" s="707"/>
      <c r="WJC34" s="707"/>
      <c r="WJD34" s="707"/>
      <c r="WJE34" s="707"/>
      <c r="WJF34" s="707"/>
      <c r="WJG34" s="707"/>
      <c r="WJH34" s="707"/>
      <c r="WJI34" s="707"/>
      <c r="WJJ34" s="707"/>
      <c r="WJK34" s="707"/>
      <c r="WJL34" s="707"/>
      <c r="WJM34" s="707"/>
      <c r="WJN34" s="707"/>
      <c r="WJO34" s="707"/>
      <c r="WJP34" s="707"/>
      <c r="WJQ34" s="707"/>
      <c r="WJR34" s="707"/>
      <c r="WJS34" s="707"/>
      <c r="WJT34" s="707"/>
      <c r="WJU34" s="707"/>
      <c r="WJV34" s="707"/>
      <c r="WJW34" s="707"/>
      <c r="WJX34" s="707"/>
      <c r="WJY34" s="707"/>
      <c r="WJZ34" s="707"/>
      <c r="WKA34" s="707"/>
      <c r="WKB34" s="707"/>
      <c r="WKC34" s="707"/>
      <c r="WKD34" s="707"/>
      <c r="WKE34" s="707"/>
      <c r="WKF34" s="707"/>
      <c r="WKG34" s="707"/>
      <c r="WKH34" s="707"/>
      <c r="WKI34" s="707"/>
      <c r="WKJ34" s="707"/>
      <c r="WKK34" s="707"/>
      <c r="WKL34" s="707"/>
      <c r="WKM34" s="707"/>
      <c r="WKN34" s="707"/>
      <c r="WKO34" s="707"/>
      <c r="WKP34" s="707"/>
      <c r="WKQ34" s="707"/>
      <c r="WKR34" s="707"/>
      <c r="WKS34" s="707"/>
      <c r="WKT34" s="707"/>
      <c r="WKU34" s="707"/>
      <c r="WKV34" s="707"/>
      <c r="WKW34" s="707"/>
      <c r="WKX34" s="707"/>
      <c r="WKY34" s="707"/>
      <c r="WKZ34" s="707"/>
      <c r="WLA34" s="707"/>
      <c r="WLB34" s="707"/>
      <c r="WLC34" s="707"/>
      <c r="WLD34" s="707"/>
      <c r="WLE34" s="707"/>
      <c r="WLF34" s="707"/>
      <c r="WLG34" s="707"/>
      <c r="WLH34" s="707"/>
      <c r="WLI34" s="707"/>
      <c r="WLJ34" s="707"/>
      <c r="WLK34" s="707"/>
      <c r="WLL34" s="707"/>
      <c r="WLM34" s="707"/>
      <c r="WLN34" s="707"/>
      <c r="WLO34" s="707"/>
      <c r="WLP34" s="707"/>
      <c r="WLQ34" s="707"/>
      <c r="WLR34" s="707"/>
      <c r="WLS34" s="707"/>
      <c r="WLT34" s="707"/>
      <c r="WLU34" s="707"/>
      <c r="WLV34" s="707"/>
      <c r="WLW34" s="707"/>
      <c r="WLX34" s="707"/>
      <c r="WLY34" s="707"/>
      <c r="WLZ34" s="707"/>
      <c r="WMA34" s="707"/>
      <c r="WMB34" s="707"/>
      <c r="WMC34" s="707"/>
      <c r="WMD34" s="707"/>
      <c r="WME34" s="707"/>
      <c r="WMF34" s="707"/>
      <c r="WMG34" s="707"/>
      <c r="WMH34" s="707"/>
      <c r="WMI34" s="707"/>
      <c r="WMJ34" s="707"/>
      <c r="WMK34" s="707"/>
      <c r="WML34" s="707"/>
      <c r="WMM34" s="707"/>
      <c r="WMN34" s="707"/>
      <c r="WMO34" s="707"/>
      <c r="WMP34" s="707"/>
      <c r="WMQ34" s="707"/>
      <c r="WMR34" s="707"/>
      <c r="WMS34" s="707"/>
      <c r="WMT34" s="707"/>
      <c r="WMU34" s="707"/>
      <c r="WMV34" s="707"/>
      <c r="WMW34" s="707"/>
      <c r="WMX34" s="707"/>
      <c r="WMY34" s="707"/>
      <c r="WMZ34" s="707"/>
      <c r="WNA34" s="707"/>
      <c r="WNB34" s="707"/>
      <c r="WNC34" s="707"/>
      <c r="WND34" s="707"/>
      <c r="WNE34" s="707"/>
      <c r="WNF34" s="707"/>
      <c r="WNG34" s="707"/>
      <c r="WNH34" s="707"/>
      <c r="WNI34" s="707"/>
      <c r="WNJ34" s="707"/>
      <c r="WNK34" s="707"/>
      <c r="WNL34" s="707"/>
      <c r="WNM34" s="707"/>
      <c r="WNN34" s="707"/>
      <c r="WNO34" s="707"/>
      <c r="WNP34" s="707"/>
      <c r="WNQ34" s="707"/>
      <c r="WNR34" s="707"/>
      <c r="WNS34" s="707"/>
      <c r="WNT34" s="707"/>
      <c r="WNU34" s="707"/>
      <c r="WNV34" s="707"/>
      <c r="WNW34" s="707"/>
      <c r="WNX34" s="707"/>
      <c r="WNY34" s="707"/>
      <c r="WNZ34" s="707"/>
      <c r="WOA34" s="707"/>
      <c r="WOB34" s="707"/>
      <c r="WOC34" s="707"/>
      <c r="WOD34" s="707"/>
      <c r="WOE34" s="707"/>
      <c r="WOF34" s="707"/>
      <c r="WOG34" s="707"/>
      <c r="WOH34" s="707"/>
      <c r="WOI34" s="707"/>
      <c r="WOJ34" s="707"/>
      <c r="WOK34" s="707"/>
      <c r="WOL34" s="707"/>
      <c r="WOM34" s="707"/>
      <c r="WON34" s="707"/>
      <c r="WOO34" s="707"/>
      <c r="WOP34" s="707"/>
      <c r="WOQ34" s="707"/>
      <c r="WOR34" s="707"/>
      <c r="WOS34" s="707"/>
      <c r="WOT34" s="707"/>
      <c r="WOU34" s="707"/>
      <c r="WOV34" s="707"/>
      <c r="WOW34" s="707"/>
      <c r="WOX34" s="707"/>
      <c r="WOY34" s="707"/>
      <c r="WOZ34" s="707"/>
      <c r="WPA34" s="707"/>
      <c r="WPB34" s="707"/>
      <c r="WPC34" s="707"/>
      <c r="WPD34" s="707"/>
      <c r="WPE34" s="707"/>
      <c r="WPF34" s="707"/>
      <c r="WPG34" s="707"/>
      <c r="WPH34" s="707"/>
      <c r="WPI34" s="707"/>
      <c r="WPJ34" s="707"/>
      <c r="WPK34" s="707"/>
      <c r="WPL34" s="707"/>
      <c r="WPM34" s="707"/>
      <c r="WPN34" s="707"/>
      <c r="WPO34" s="707"/>
      <c r="WPP34" s="707"/>
      <c r="WPQ34" s="707"/>
      <c r="WPR34" s="707"/>
      <c r="WPS34" s="707"/>
      <c r="WPT34" s="707"/>
      <c r="WPU34" s="707"/>
      <c r="WPV34" s="707"/>
      <c r="WPW34" s="707"/>
      <c r="WPX34" s="707"/>
      <c r="WPY34" s="707"/>
      <c r="WPZ34" s="707"/>
      <c r="WQA34" s="707"/>
      <c r="WQB34" s="707"/>
      <c r="WQC34" s="707"/>
      <c r="WQD34" s="707"/>
      <c r="WQE34" s="707"/>
      <c r="WQF34" s="707"/>
      <c r="WQG34" s="707"/>
      <c r="WQH34" s="707"/>
      <c r="WQI34" s="707"/>
      <c r="WQJ34" s="707"/>
      <c r="WQK34" s="707"/>
      <c r="WQL34" s="707"/>
      <c r="WQM34" s="707"/>
      <c r="WQN34" s="707"/>
      <c r="WQO34" s="707"/>
      <c r="WQP34" s="707"/>
      <c r="WQQ34" s="707"/>
      <c r="WQR34" s="707"/>
      <c r="WQS34" s="707"/>
      <c r="WQT34" s="707"/>
      <c r="WQU34" s="707"/>
      <c r="WQV34" s="707"/>
      <c r="WQW34" s="707"/>
      <c r="WQX34" s="707"/>
      <c r="WQY34" s="707"/>
      <c r="WQZ34" s="707"/>
      <c r="WRA34" s="707"/>
      <c r="WRB34" s="707"/>
      <c r="WRC34" s="707"/>
      <c r="WRD34" s="707"/>
      <c r="WRE34" s="707"/>
      <c r="WRF34" s="707"/>
      <c r="WRG34" s="707"/>
      <c r="WRH34" s="707"/>
      <c r="WRI34" s="707"/>
      <c r="WRJ34" s="707"/>
      <c r="WRK34" s="707"/>
      <c r="WRL34" s="707"/>
      <c r="WRM34" s="707"/>
      <c r="WRN34" s="707"/>
      <c r="WRO34" s="707"/>
      <c r="WRP34" s="707"/>
      <c r="WRQ34" s="707"/>
      <c r="WRR34" s="707"/>
      <c r="WRS34" s="707"/>
      <c r="WRT34" s="707"/>
      <c r="WRU34" s="707"/>
      <c r="WRV34" s="707"/>
      <c r="WRW34" s="707"/>
      <c r="WRX34" s="707"/>
      <c r="WRY34" s="707"/>
      <c r="WRZ34" s="707"/>
      <c r="WSA34" s="707"/>
      <c r="WSB34" s="707"/>
      <c r="WSC34" s="707"/>
      <c r="WSD34" s="707"/>
      <c r="WSE34" s="707"/>
      <c r="WSF34" s="707"/>
      <c r="WSG34" s="707"/>
      <c r="WSH34" s="707"/>
      <c r="WSI34" s="707"/>
      <c r="WSJ34" s="707"/>
      <c r="WSK34" s="707"/>
      <c r="WSL34" s="707"/>
      <c r="WSM34" s="707"/>
      <c r="WSN34" s="707"/>
      <c r="WSO34" s="707"/>
      <c r="WSP34" s="707"/>
      <c r="WSQ34" s="707"/>
      <c r="WSR34" s="707"/>
      <c r="WSS34" s="707"/>
      <c r="WST34" s="707"/>
      <c r="WSU34" s="707"/>
      <c r="WSV34" s="707"/>
      <c r="WSW34" s="707"/>
      <c r="WSX34" s="707"/>
      <c r="WSY34" s="707"/>
      <c r="WSZ34" s="707"/>
      <c r="WTA34" s="707"/>
      <c r="WTB34" s="707"/>
      <c r="WTC34" s="707"/>
      <c r="WTD34" s="707"/>
      <c r="WTE34" s="707"/>
      <c r="WTF34" s="707"/>
      <c r="WTG34" s="707"/>
      <c r="WTH34" s="707"/>
      <c r="WTI34" s="707"/>
      <c r="WTJ34" s="707"/>
      <c r="WTK34" s="707"/>
      <c r="WTL34" s="707"/>
      <c r="WTM34" s="707"/>
      <c r="WTN34" s="707"/>
      <c r="WTO34" s="707"/>
      <c r="WTP34" s="707"/>
      <c r="WTQ34" s="707"/>
      <c r="WTR34" s="707"/>
      <c r="WTS34" s="707"/>
      <c r="WTT34" s="707"/>
      <c r="WTU34" s="707"/>
      <c r="WTV34" s="707"/>
      <c r="WTW34" s="707"/>
      <c r="WTX34" s="707"/>
      <c r="WTY34" s="707"/>
      <c r="WTZ34" s="707"/>
      <c r="WUA34" s="707"/>
      <c r="WUB34" s="707"/>
      <c r="WUC34" s="707"/>
      <c r="WUD34" s="707"/>
      <c r="WUE34" s="707"/>
      <c r="WUF34" s="707"/>
      <c r="WUG34" s="707"/>
      <c r="WUH34" s="707"/>
      <c r="WUI34" s="707"/>
      <c r="WUJ34" s="707"/>
      <c r="WUK34" s="707"/>
      <c r="WUL34" s="707"/>
      <c r="WUM34" s="707"/>
      <c r="WUN34" s="707"/>
      <c r="WUO34" s="707"/>
      <c r="WUP34" s="707"/>
      <c r="WUQ34" s="707"/>
      <c r="WUR34" s="707"/>
      <c r="WUS34" s="707"/>
      <c r="WUT34" s="707"/>
      <c r="WUU34" s="707"/>
      <c r="WUV34" s="707"/>
      <c r="WUW34" s="707"/>
      <c r="WUX34" s="707"/>
      <c r="WUY34" s="707"/>
      <c r="WUZ34" s="707"/>
      <c r="WVA34" s="707"/>
      <c r="WVB34" s="707"/>
      <c r="WVC34" s="707"/>
      <c r="WVD34" s="707"/>
      <c r="WVE34" s="707"/>
      <c r="WVF34" s="707"/>
      <c r="WVG34" s="707"/>
      <c r="WVH34" s="707"/>
      <c r="WVI34" s="707"/>
      <c r="WVJ34" s="707"/>
      <c r="WVK34" s="707"/>
      <c r="WVL34" s="707"/>
      <c r="WVM34" s="707"/>
      <c r="WVN34" s="707"/>
      <c r="WVO34" s="707"/>
      <c r="WVP34" s="707"/>
      <c r="WVQ34" s="707"/>
      <c r="WVR34" s="707"/>
      <c r="WVS34" s="707"/>
      <c r="WVT34" s="707"/>
      <c r="WVU34" s="707"/>
      <c r="WVV34" s="707"/>
      <c r="WVW34" s="707"/>
      <c r="WVX34" s="707"/>
      <c r="WVY34" s="707"/>
      <c r="WVZ34" s="707"/>
      <c r="WWA34" s="707"/>
      <c r="WWB34" s="707"/>
      <c r="WWC34" s="707"/>
      <c r="WWD34" s="707"/>
      <c r="WWE34" s="707"/>
      <c r="WWF34" s="707"/>
      <c r="WWG34" s="707"/>
      <c r="WWH34" s="707"/>
      <c r="WWI34" s="707"/>
    </row>
    <row r="35" spans="1:16155" s="708" customFormat="1" ht="19.5" customHeight="1">
      <c r="A35" s="707"/>
      <c r="B35" s="707"/>
      <c r="C35" s="727"/>
      <c r="D35" s="1887"/>
      <c r="E35" s="1887"/>
      <c r="F35" s="1887"/>
      <c r="G35" s="1887"/>
      <c r="H35" s="1887"/>
      <c r="I35" s="1887"/>
      <c r="J35" s="1888"/>
      <c r="K35" s="716"/>
      <c r="L35" s="706" t="s">
        <v>2669</v>
      </c>
      <c r="M35" s="716"/>
      <c r="N35" s="716"/>
      <c r="O35" s="716"/>
      <c r="P35" s="716"/>
      <c r="Q35" s="716"/>
      <c r="R35" s="1892"/>
      <c r="S35" s="1892"/>
      <c r="T35" s="1892"/>
      <c r="U35" s="1892"/>
      <c r="V35" s="1892"/>
      <c r="W35" s="716" t="s">
        <v>2645</v>
      </c>
      <c r="X35" s="744"/>
      <c r="AB35" s="737"/>
      <c r="AC35" s="707"/>
      <c r="AE35" s="707"/>
      <c r="AF35" s="720"/>
      <c r="AG35" s="707"/>
      <c r="AH35" s="707"/>
      <c r="AI35" s="707"/>
      <c r="AJ35" s="707"/>
      <c r="AK35" s="707"/>
      <c r="AL35" s="707"/>
      <c r="AM35" s="707"/>
      <c r="AN35" s="707"/>
      <c r="AO35" s="707"/>
      <c r="AP35" s="707"/>
      <c r="AQ35" s="707"/>
      <c r="AR35" s="707"/>
      <c r="AS35" s="707"/>
      <c r="AT35" s="707"/>
      <c r="AU35" s="707"/>
      <c r="AV35" s="707"/>
      <c r="AW35" s="707"/>
      <c r="AX35" s="707"/>
      <c r="AY35" s="707"/>
      <c r="AZ35" s="707"/>
      <c r="BA35" s="707"/>
      <c r="BB35" s="707"/>
      <c r="BC35" s="707"/>
      <c r="BD35" s="707"/>
      <c r="BE35" s="707"/>
      <c r="BF35" s="707"/>
      <c r="BG35" s="707"/>
      <c r="BH35" s="707"/>
      <c r="BI35" s="707"/>
      <c r="BJ35" s="707"/>
      <c r="BK35" s="707"/>
      <c r="BL35" s="707"/>
      <c r="BM35" s="707"/>
      <c r="BN35" s="707"/>
      <c r="BO35" s="707"/>
      <c r="BP35" s="707"/>
      <c r="BQ35" s="707"/>
      <c r="BR35" s="707"/>
      <c r="BS35" s="707"/>
      <c r="BT35" s="707"/>
      <c r="BU35" s="707"/>
      <c r="BV35" s="707"/>
      <c r="BW35" s="707"/>
      <c r="BX35" s="707"/>
      <c r="BY35" s="707"/>
      <c r="BZ35" s="707"/>
      <c r="CA35" s="707"/>
      <c r="CB35" s="707"/>
      <c r="CC35" s="707"/>
      <c r="CD35" s="707"/>
      <c r="CE35" s="707"/>
      <c r="CF35" s="707"/>
      <c r="CG35" s="707"/>
      <c r="CH35" s="707"/>
      <c r="CI35" s="707"/>
      <c r="CJ35" s="707"/>
      <c r="CK35" s="707"/>
      <c r="CL35" s="707"/>
      <c r="CM35" s="707"/>
      <c r="CN35" s="707"/>
      <c r="CO35" s="707"/>
      <c r="CP35" s="707"/>
      <c r="CQ35" s="707"/>
      <c r="CR35" s="707"/>
      <c r="CS35" s="707"/>
      <c r="CT35" s="707"/>
      <c r="CU35" s="707"/>
      <c r="CV35" s="707"/>
      <c r="CW35" s="707"/>
      <c r="CX35" s="707"/>
      <c r="CY35" s="707"/>
      <c r="CZ35" s="707"/>
      <c r="DA35" s="707"/>
      <c r="DB35" s="707"/>
      <c r="DC35" s="707"/>
      <c r="DD35" s="707"/>
      <c r="DE35" s="707"/>
      <c r="DF35" s="707"/>
      <c r="DG35" s="707"/>
      <c r="DH35" s="707"/>
      <c r="DI35" s="707"/>
      <c r="DJ35" s="707"/>
      <c r="DK35" s="707"/>
      <c r="DL35" s="707"/>
      <c r="DM35" s="707"/>
      <c r="DN35" s="707"/>
      <c r="DO35" s="707"/>
      <c r="DP35" s="707"/>
      <c r="DQ35" s="707"/>
      <c r="DR35" s="707"/>
      <c r="DS35" s="707"/>
      <c r="DT35" s="707"/>
      <c r="DU35" s="707"/>
      <c r="DV35" s="707"/>
      <c r="DW35" s="707"/>
      <c r="DX35" s="707"/>
      <c r="DY35" s="707"/>
      <c r="DZ35" s="707"/>
      <c r="EA35" s="707"/>
      <c r="EB35" s="707"/>
      <c r="EC35" s="707"/>
      <c r="ED35" s="707"/>
      <c r="EE35" s="707"/>
      <c r="EF35" s="707"/>
      <c r="EG35" s="707"/>
      <c r="EH35" s="707"/>
      <c r="EI35" s="707"/>
      <c r="EJ35" s="707"/>
      <c r="EK35" s="707"/>
      <c r="EL35" s="707"/>
      <c r="EM35" s="707"/>
      <c r="EN35" s="707"/>
      <c r="EO35" s="707"/>
      <c r="EP35" s="707"/>
      <c r="EQ35" s="707"/>
      <c r="ER35" s="707"/>
      <c r="ES35" s="707"/>
      <c r="ET35" s="707"/>
      <c r="EU35" s="707"/>
      <c r="EV35" s="707"/>
      <c r="EW35" s="707"/>
      <c r="EX35" s="707"/>
      <c r="EY35" s="707"/>
      <c r="EZ35" s="707"/>
      <c r="FA35" s="707"/>
      <c r="FB35" s="707"/>
      <c r="FC35" s="707"/>
      <c r="FD35" s="707"/>
      <c r="FE35" s="707"/>
      <c r="FF35" s="707"/>
      <c r="FG35" s="707"/>
      <c r="FH35" s="707"/>
      <c r="FI35" s="707"/>
      <c r="FJ35" s="707"/>
      <c r="FK35" s="707"/>
      <c r="FL35" s="707"/>
      <c r="FM35" s="707"/>
      <c r="FN35" s="707"/>
      <c r="FO35" s="707"/>
      <c r="FP35" s="707"/>
      <c r="FQ35" s="707"/>
      <c r="FR35" s="707"/>
      <c r="FS35" s="707"/>
      <c r="FT35" s="707"/>
      <c r="FU35" s="707"/>
      <c r="FV35" s="707"/>
      <c r="FW35" s="707"/>
      <c r="FX35" s="707"/>
      <c r="FY35" s="707"/>
      <c r="FZ35" s="707"/>
      <c r="GA35" s="707"/>
      <c r="GB35" s="707"/>
      <c r="GC35" s="707"/>
      <c r="GD35" s="707"/>
      <c r="GE35" s="707"/>
      <c r="GF35" s="707"/>
      <c r="GG35" s="707"/>
      <c r="GH35" s="707"/>
      <c r="GI35" s="707"/>
      <c r="GJ35" s="707"/>
      <c r="GK35" s="707"/>
      <c r="GL35" s="707"/>
      <c r="GM35" s="707"/>
      <c r="GN35" s="707"/>
      <c r="GO35" s="707"/>
      <c r="GP35" s="707"/>
      <c r="GQ35" s="707"/>
      <c r="GR35" s="707"/>
      <c r="GS35" s="707"/>
      <c r="GT35" s="707"/>
      <c r="GU35" s="707"/>
      <c r="GV35" s="707"/>
      <c r="GW35" s="707"/>
      <c r="GX35" s="707"/>
      <c r="GY35" s="707"/>
      <c r="GZ35" s="707"/>
      <c r="HA35" s="707"/>
      <c r="HB35" s="707"/>
      <c r="HC35" s="707"/>
      <c r="HD35" s="707"/>
      <c r="HE35" s="707"/>
      <c r="HF35" s="707"/>
      <c r="HG35" s="707"/>
      <c r="HH35" s="707"/>
      <c r="HI35" s="707"/>
      <c r="HJ35" s="707"/>
      <c r="HK35" s="707"/>
      <c r="HL35" s="707"/>
      <c r="HM35" s="707"/>
      <c r="HN35" s="707"/>
      <c r="HO35" s="707"/>
      <c r="HP35" s="707"/>
      <c r="HQ35" s="707"/>
      <c r="HR35" s="707"/>
      <c r="HS35" s="707"/>
      <c r="HT35" s="707"/>
      <c r="HU35" s="707"/>
      <c r="HV35" s="707"/>
      <c r="HW35" s="707"/>
      <c r="HX35" s="707"/>
      <c r="HY35" s="707"/>
      <c r="HZ35" s="707"/>
      <c r="IA35" s="707"/>
      <c r="IB35" s="707"/>
      <c r="IC35" s="707"/>
      <c r="ID35" s="707"/>
      <c r="IE35" s="707"/>
      <c r="IF35" s="707"/>
      <c r="IG35" s="707"/>
      <c r="IH35" s="707"/>
      <c r="II35" s="707"/>
      <c r="IJ35" s="707"/>
      <c r="IK35" s="707"/>
      <c r="IL35" s="707"/>
      <c r="IM35" s="707"/>
      <c r="IN35" s="707"/>
      <c r="IO35" s="707"/>
      <c r="IP35" s="707"/>
      <c r="IQ35" s="707"/>
      <c r="IR35" s="707"/>
      <c r="IS35" s="707"/>
      <c r="IT35" s="707"/>
      <c r="IU35" s="707"/>
      <c r="IV35" s="707"/>
      <c r="IW35" s="707"/>
      <c r="IX35" s="707"/>
      <c r="IY35" s="707"/>
      <c r="IZ35" s="707"/>
      <c r="JA35" s="707"/>
      <c r="JB35" s="707"/>
      <c r="JC35" s="707"/>
      <c r="JD35" s="707"/>
      <c r="JE35" s="707"/>
      <c r="JF35" s="707"/>
      <c r="JG35" s="707"/>
      <c r="JH35" s="707"/>
      <c r="JI35" s="707"/>
      <c r="JJ35" s="707"/>
      <c r="JK35" s="707"/>
      <c r="JL35" s="707"/>
      <c r="JM35" s="707"/>
      <c r="JN35" s="707"/>
      <c r="JO35" s="707"/>
      <c r="JP35" s="707"/>
      <c r="JQ35" s="707"/>
      <c r="JR35" s="707"/>
      <c r="JS35" s="707"/>
      <c r="JT35" s="707"/>
      <c r="JU35" s="707"/>
      <c r="JV35" s="707"/>
      <c r="JW35" s="707"/>
      <c r="JX35" s="707"/>
      <c r="JY35" s="707"/>
      <c r="JZ35" s="707"/>
      <c r="KA35" s="707"/>
      <c r="KB35" s="707"/>
      <c r="KC35" s="707"/>
      <c r="KD35" s="707"/>
      <c r="KE35" s="707"/>
      <c r="KF35" s="707"/>
      <c r="KG35" s="707"/>
      <c r="KH35" s="707"/>
      <c r="KI35" s="707"/>
      <c r="KJ35" s="707"/>
      <c r="KK35" s="707"/>
      <c r="KL35" s="707"/>
      <c r="KM35" s="707"/>
      <c r="KN35" s="707"/>
      <c r="KO35" s="707"/>
      <c r="KP35" s="707"/>
      <c r="KQ35" s="707"/>
      <c r="KR35" s="707"/>
      <c r="KS35" s="707"/>
      <c r="KT35" s="707"/>
      <c r="KU35" s="707"/>
      <c r="KV35" s="707"/>
      <c r="KW35" s="707"/>
      <c r="KX35" s="707"/>
      <c r="KY35" s="707"/>
      <c r="KZ35" s="707"/>
      <c r="LA35" s="707"/>
      <c r="LB35" s="707"/>
      <c r="LC35" s="707"/>
      <c r="LD35" s="707"/>
      <c r="LE35" s="707"/>
      <c r="LF35" s="707"/>
      <c r="LG35" s="707"/>
      <c r="LH35" s="707"/>
      <c r="LI35" s="707"/>
      <c r="LJ35" s="707"/>
      <c r="LK35" s="707"/>
      <c r="LL35" s="707"/>
      <c r="LM35" s="707"/>
      <c r="LN35" s="707"/>
      <c r="LO35" s="707"/>
      <c r="LP35" s="707"/>
      <c r="LQ35" s="707"/>
      <c r="LR35" s="707"/>
      <c r="LS35" s="707"/>
      <c r="LT35" s="707"/>
      <c r="LU35" s="707"/>
      <c r="LV35" s="707"/>
      <c r="LW35" s="707"/>
      <c r="LX35" s="707"/>
      <c r="LY35" s="707"/>
      <c r="LZ35" s="707"/>
      <c r="MA35" s="707"/>
      <c r="MB35" s="707"/>
      <c r="MC35" s="707"/>
      <c r="MD35" s="707"/>
      <c r="ME35" s="707"/>
      <c r="MF35" s="707"/>
      <c r="MG35" s="707"/>
      <c r="MH35" s="707"/>
      <c r="MI35" s="707"/>
      <c r="MJ35" s="707"/>
      <c r="MK35" s="707"/>
      <c r="ML35" s="707"/>
      <c r="MM35" s="707"/>
      <c r="MN35" s="707"/>
      <c r="MO35" s="707"/>
      <c r="MP35" s="707"/>
      <c r="MQ35" s="707"/>
      <c r="MR35" s="707"/>
      <c r="MS35" s="707"/>
      <c r="MT35" s="707"/>
      <c r="MU35" s="707"/>
      <c r="MV35" s="707"/>
      <c r="MW35" s="707"/>
      <c r="MX35" s="707"/>
      <c r="MY35" s="707"/>
      <c r="MZ35" s="707"/>
      <c r="NA35" s="707"/>
      <c r="NB35" s="707"/>
      <c r="NC35" s="707"/>
      <c r="ND35" s="707"/>
      <c r="NE35" s="707"/>
      <c r="NF35" s="707"/>
      <c r="NG35" s="707"/>
      <c r="NH35" s="707"/>
      <c r="NI35" s="707"/>
      <c r="NJ35" s="707"/>
      <c r="NK35" s="707"/>
      <c r="NL35" s="707"/>
      <c r="NM35" s="707"/>
      <c r="NN35" s="707"/>
      <c r="NO35" s="707"/>
      <c r="NP35" s="707"/>
      <c r="NQ35" s="707"/>
      <c r="NR35" s="707"/>
      <c r="NS35" s="707"/>
      <c r="NT35" s="707"/>
      <c r="NU35" s="707"/>
      <c r="NV35" s="707"/>
      <c r="NW35" s="707"/>
      <c r="NX35" s="707"/>
      <c r="NY35" s="707"/>
      <c r="NZ35" s="707"/>
      <c r="OA35" s="707"/>
      <c r="OB35" s="707"/>
      <c r="OC35" s="707"/>
      <c r="OD35" s="707"/>
      <c r="OE35" s="707"/>
      <c r="OF35" s="707"/>
      <c r="OG35" s="707"/>
      <c r="OH35" s="707"/>
      <c r="OI35" s="707"/>
      <c r="OJ35" s="707"/>
      <c r="OK35" s="707"/>
      <c r="OL35" s="707"/>
      <c r="OM35" s="707"/>
      <c r="ON35" s="707"/>
      <c r="OO35" s="707"/>
      <c r="OP35" s="707"/>
      <c r="OQ35" s="707"/>
      <c r="OR35" s="707"/>
      <c r="OS35" s="707"/>
      <c r="OT35" s="707"/>
      <c r="OU35" s="707"/>
      <c r="OV35" s="707"/>
      <c r="OW35" s="707"/>
      <c r="OX35" s="707"/>
      <c r="OY35" s="707"/>
      <c r="OZ35" s="707"/>
      <c r="PA35" s="707"/>
      <c r="PB35" s="707"/>
      <c r="PC35" s="707"/>
      <c r="PD35" s="707"/>
      <c r="PE35" s="707"/>
      <c r="PF35" s="707"/>
      <c r="PG35" s="707"/>
      <c r="PH35" s="707"/>
      <c r="PI35" s="707"/>
      <c r="PJ35" s="707"/>
      <c r="PK35" s="707"/>
      <c r="PL35" s="707"/>
      <c r="PM35" s="707"/>
      <c r="PN35" s="707"/>
      <c r="PO35" s="707"/>
      <c r="PP35" s="707"/>
      <c r="PQ35" s="707"/>
      <c r="PR35" s="707"/>
      <c r="PS35" s="707"/>
      <c r="PT35" s="707"/>
      <c r="PU35" s="707"/>
      <c r="PV35" s="707"/>
      <c r="PW35" s="707"/>
      <c r="PX35" s="707"/>
      <c r="PY35" s="707"/>
      <c r="PZ35" s="707"/>
      <c r="QA35" s="707"/>
      <c r="QB35" s="707"/>
      <c r="QC35" s="707"/>
      <c r="QD35" s="707"/>
      <c r="QE35" s="707"/>
      <c r="QF35" s="707"/>
      <c r="QG35" s="707"/>
      <c r="QH35" s="707"/>
      <c r="QI35" s="707"/>
      <c r="QJ35" s="707"/>
      <c r="QK35" s="707"/>
      <c r="QL35" s="707"/>
      <c r="QM35" s="707"/>
      <c r="QN35" s="707"/>
      <c r="QO35" s="707"/>
      <c r="QP35" s="707"/>
      <c r="QQ35" s="707"/>
      <c r="QR35" s="707"/>
      <c r="QS35" s="707"/>
      <c r="QT35" s="707"/>
      <c r="QU35" s="707"/>
      <c r="QV35" s="707"/>
      <c r="QW35" s="707"/>
      <c r="QX35" s="707"/>
      <c r="QY35" s="707"/>
      <c r="QZ35" s="707"/>
      <c r="RA35" s="707"/>
      <c r="RB35" s="707"/>
      <c r="RC35" s="707"/>
      <c r="RD35" s="707"/>
      <c r="RE35" s="707"/>
      <c r="RF35" s="707"/>
      <c r="RG35" s="707"/>
      <c r="RH35" s="707"/>
      <c r="RI35" s="707"/>
      <c r="RJ35" s="707"/>
      <c r="RK35" s="707"/>
      <c r="RL35" s="707"/>
      <c r="RM35" s="707"/>
      <c r="RN35" s="707"/>
      <c r="RO35" s="707"/>
      <c r="RP35" s="707"/>
      <c r="RQ35" s="707"/>
      <c r="RR35" s="707"/>
      <c r="RS35" s="707"/>
      <c r="RT35" s="707"/>
      <c r="RU35" s="707"/>
      <c r="RV35" s="707"/>
      <c r="RW35" s="707"/>
      <c r="RX35" s="707"/>
      <c r="RY35" s="707"/>
      <c r="RZ35" s="707"/>
      <c r="SA35" s="707"/>
      <c r="SB35" s="707"/>
      <c r="SC35" s="707"/>
      <c r="SD35" s="707"/>
      <c r="SE35" s="707"/>
      <c r="SF35" s="707"/>
      <c r="SG35" s="707"/>
      <c r="SH35" s="707"/>
      <c r="SI35" s="707"/>
      <c r="SJ35" s="707"/>
      <c r="SK35" s="707"/>
      <c r="SL35" s="707"/>
      <c r="SM35" s="707"/>
      <c r="SN35" s="707"/>
      <c r="SO35" s="707"/>
      <c r="SP35" s="707"/>
      <c r="SQ35" s="707"/>
      <c r="SR35" s="707"/>
      <c r="SS35" s="707"/>
      <c r="ST35" s="707"/>
      <c r="SU35" s="707"/>
      <c r="SV35" s="707"/>
      <c r="SW35" s="707"/>
      <c r="SX35" s="707"/>
      <c r="SY35" s="707"/>
      <c r="SZ35" s="707"/>
      <c r="TA35" s="707"/>
      <c r="TB35" s="707"/>
      <c r="TC35" s="707"/>
      <c r="TD35" s="707"/>
      <c r="TE35" s="707"/>
      <c r="TF35" s="707"/>
      <c r="TG35" s="707"/>
      <c r="TH35" s="707"/>
      <c r="TI35" s="707"/>
      <c r="TJ35" s="707"/>
      <c r="TK35" s="707"/>
      <c r="TL35" s="707"/>
      <c r="TM35" s="707"/>
      <c r="TN35" s="707"/>
      <c r="TO35" s="707"/>
      <c r="TP35" s="707"/>
      <c r="TQ35" s="707"/>
      <c r="TR35" s="707"/>
      <c r="TS35" s="707"/>
      <c r="TT35" s="707"/>
      <c r="TU35" s="707"/>
      <c r="TV35" s="707"/>
      <c r="TW35" s="707"/>
      <c r="TX35" s="707"/>
      <c r="TY35" s="707"/>
      <c r="TZ35" s="707"/>
      <c r="UA35" s="707"/>
      <c r="UB35" s="707"/>
      <c r="UC35" s="707"/>
      <c r="UD35" s="707"/>
      <c r="UE35" s="707"/>
      <c r="UF35" s="707"/>
      <c r="UG35" s="707"/>
      <c r="UH35" s="707"/>
      <c r="UI35" s="707"/>
      <c r="UJ35" s="707"/>
      <c r="UK35" s="707"/>
      <c r="UL35" s="707"/>
      <c r="UM35" s="707"/>
      <c r="UN35" s="707"/>
      <c r="UO35" s="707"/>
      <c r="UP35" s="707"/>
      <c r="UQ35" s="707"/>
      <c r="UR35" s="707"/>
      <c r="US35" s="707"/>
      <c r="UT35" s="707"/>
      <c r="UU35" s="707"/>
      <c r="UV35" s="707"/>
      <c r="UW35" s="707"/>
      <c r="UX35" s="707"/>
      <c r="UY35" s="707"/>
      <c r="UZ35" s="707"/>
      <c r="VA35" s="707"/>
      <c r="VB35" s="707"/>
      <c r="VC35" s="707"/>
      <c r="VD35" s="707"/>
      <c r="VE35" s="707"/>
      <c r="VF35" s="707"/>
      <c r="VG35" s="707"/>
      <c r="VH35" s="707"/>
      <c r="VI35" s="707"/>
      <c r="VJ35" s="707"/>
      <c r="VK35" s="707"/>
      <c r="VL35" s="707"/>
      <c r="VM35" s="707"/>
      <c r="VN35" s="707"/>
      <c r="VO35" s="707"/>
      <c r="VP35" s="707"/>
      <c r="VQ35" s="707"/>
      <c r="VR35" s="707"/>
      <c r="VS35" s="707"/>
      <c r="VT35" s="707"/>
      <c r="VU35" s="707"/>
      <c r="VV35" s="707"/>
      <c r="VW35" s="707"/>
      <c r="VX35" s="707"/>
      <c r="VY35" s="707"/>
      <c r="VZ35" s="707"/>
      <c r="WA35" s="707"/>
      <c r="WB35" s="707"/>
      <c r="WC35" s="707"/>
      <c r="WD35" s="707"/>
      <c r="WE35" s="707"/>
      <c r="WF35" s="707"/>
      <c r="WG35" s="707"/>
      <c r="WH35" s="707"/>
      <c r="WI35" s="707"/>
      <c r="WJ35" s="707"/>
      <c r="WK35" s="707"/>
      <c r="WL35" s="707"/>
      <c r="WM35" s="707"/>
      <c r="WN35" s="707"/>
      <c r="WO35" s="707"/>
      <c r="WP35" s="707"/>
      <c r="WQ35" s="707"/>
      <c r="WR35" s="707"/>
      <c r="WS35" s="707"/>
      <c r="WT35" s="707"/>
      <c r="WU35" s="707"/>
      <c r="WV35" s="707"/>
      <c r="WW35" s="707"/>
      <c r="WX35" s="707"/>
      <c r="WY35" s="707"/>
      <c r="WZ35" s="707"/>
      <c r="XA35" s="707"/>
      <c r="XB35" s="707"/>
      <c r="XC35" s="707"/>
      <c r="XD35" s="707"/>
      <c r="XE35" s="707"/>
      <c r="XF35" s="707"/>
      <c r="XG35" s="707"/>
      <c r="XH35" s="707"/>
      <c r="XI35" s="707"/>
      <c r="XJ35" s="707"/>
      <c r="XK35" s="707"/>
      <c r="XL35" s="707"/>
      <c r="XM35" s="707"/>
      <c r="XN35" s="707"/>
      <c r="XO35" s="707"/>
      <c r="XP35" s="707"/>
      <c r="XQ35" s="707"/>
      <c r="XR35" s="707"/>
      <c r="XS35" s="707"/>
      <c r="XT35" s="707"/>
      <c r="XU35" s="707"/>
      <c r="XV35" s="707"/>
      <c r="XW35" s="707"/>
      <c r="XX35" s="707"/>
      <c r="XY35" s="707"/>
      <c r="XZ35" s="707"/>
      <c r="YA35" s="707"/>
      <c r="YB35" s="707"/>
      <c r="YC35" s="707"/>
      <c r="YD35" s="707"/>
      <c r="YE35" s="707"/>
      <c r="YF35" s="707"/>
      <c r="YG35" s="707"/>
      <c r="YH35" s="707"/>
      <c r="YI35" s="707"/>
      <c r="YJ35" s="707"/>
      <c r="YK35" s="707"/>
      <c r="YL35" s="707"/>
      <c r="YM35" s="707"/>
      <c r="YN35" s="707"/>
      <c r="YO35" s="707"/>
      <c r="YP35" s="707"/>
      <c r="YQ35" s="707"/>
      <c r="YR35" s="707"/>
      <c r="YS35" s="707"/>
      <c r="YT35" s="707"/>
      <c r="YU35" s="707"/>
      <c r="YV35" s="707"/>
      <c r="YW35" s="707"/>
      <c r="YX35" s="707"/>
      <c r="YY35" s="707"/>
      <c r="YZ35" s="707"/>
      <c r="ZA35" s="707"/>
      <c r="ZB35" s="707"/>
      <c r="ZC35" s="707"/>
      <c r="ZD35" s="707"/>
      <c r="ZE35" s="707"/>
      <c r="ZF35" s="707"/>
      <c r="ZG35" s="707"/>
      <c r="ZH35" s="707"/>
      <c r="ZI35" s="707"/>
      <c r="ZJ35" s="707"/>
      <c r="ZK35" s="707"/>
      <c r="ZL35" s="707"/>
      <c r="ZM35" s="707"/>
      <c r="ZN35" s="707"/>
      <c r="ZO35" s="707"/>
      <c r="ZP35" s="707"/>
      <c r="ZQ35" s="707"/>
      <c r="ZR35" s="707"/>
      <c r="ZS35" s="707"/>
      <c r="ZT35" s="707"/>
      <c r="ZU35" s="707"/>
      <c r="ZV35" s="707"/>
      <c r="ZW35" s="707"/>
      <c r="ZX35" s="707"/>
      <c r="ZY35" s="707"/>
      <c r="ZZ35" s="707"/>
      <c r="AAA35" s="707"/>
      <c r="AAB35" s="707"/>
      <c r="AAC35" s="707"/>
      <c r="AAD35" s="707"/>
      <c r="AAE35" s="707"/>
      <c r="AAF35" s="707"/>
      <c r="AAG35" s="707"/>
      <c r="AAH35" s="707"/>
      <c r="AAI35" s="707"/>
      <c r="AAJ35" s="707"/>
      <c r="AAK35" s="707"/>
      <c r="AAL35" s="707"/>
      <c r="AAM35" s="707"/>
      <c r="AAN35" s="707"/>
      <c r="AAO35" s="707"/>
      <c r="AAP35" s="707"/>
      <c r="AAQ35" s="707"/>
      <c r="AAR35" s="707"/>
      <c r="AAS35" s="707"/>
      <c r="AAT35" s="707"/>
      <c r="AAU35" s="707"/>
      <c r="AAV35" s="707"/>
      <c r="AAW35" s="707"/>
      <c r="AAX35" s="707"/>
      <c r="AAY35" s="707"/>
      <c r="AAZ35" s="707"/>
      <c r="ABA35" s="707"/>
      <c r="ABB35" s="707"/>
      <c r="ABC35" s="707"/>
      <c r="ABD35" s="707"/>
      <c r="ABE35" s="707"/>
      <c r="ABF35" s="707"/>
      <c r="ABG35" s="707"/>
      <c r="ABH35" s="707"/>
      <c r="ABI35" s="707"/>
      <c r="ABJ35" s="707"/>
      <c r="ABK35" s="707"/>
      <c r="ABL35" s="707"/>
      <c r="ABM35" s="707"/>
      <c r="ABN35" s="707"/>
      <c r="ABO35" s="707"/>
      <c r="ABP35" s="707"/>
      <c r="ABQ35" s="707"/>
      <c r="ABR35" s="707"/>
      <c r="ABS35" s="707"/>
      <c r="ABT35" s="707"/>
      <c r="ABU35" s="707"/>
      <c r="ABV35" s="707"/>
      <c r="ABW35" s="707"/>
      <c r="ABX35" s="707"/>
      <c r="ABY35" s="707"/>
      <c r="ABZ35" s="707"/>
      <c r="ACA35" s="707"/>
      <c r="ACB35" s="707"/>
      <c r="ACC35" s="707"/>
      <c r="ACD35" s="707"/>
      <c r="ACE35" s="707"/>
      <c r="ACF35" s="707"/>
      <c r="ACG35" s="707"/>
      <c r="ACH35" s="707"/>
      <c r="ACI35" s="707"/>
      <c r="ACJ35" s="707"/>
      <c r="ACK35" s="707"/>
      <c r="ACL35" s="707"/>
      <c r="ACM35" s="707"/>
      <c r="ACN35" s="707"/>
      <c r="ACO35" s="707"/>
      <c r="ACP35" s="707"/>
      <c r="ACQ35" s="707"/>
      <c r="ACR35" s="707"/>
      <c r="ACS35" s="707"/>
      <c r="ACT35" s="707"/>
      <c r="ACU35" s="707"/>
      <c r="ACV35" s="707"/>
      <c r="ACW35" s="707"/>
      <c r="ACX35" s="707"/>
      <c r="ACY35" s="707"/>
      <c r="ACZ35" s="707"/>
      <c r="ADA35" s="707"/>
      <c r="ADB35" s="707"/>
      <c r="ADC35" s="707"/>
      <c r="ADD35" s="707"/>
      <c r="ADE35" s="707"/>
      <c r="ADF35" s="707"/>
      <c r="ADG35" s="707"/>
      <c r="ADH35" s="707"/>
      <c r="ADI35" s="707"/>
      <c r="ADJ35" s="707"/>
      <c r="ADK35" s="707"/>
      <c r="ADL35" s="707"/>
      <c r="ADM35" s="707"/>
      <c r="ADN35" s="707"/>
      <c r="ADO35" s="707"/>
      <c r="ADP35" s="707"/>
      <c r="ADQ35" s="707"/>
      <c r="ADR35" s="707"/>
      <c r="ADS35" s="707"/>
      <c r="ADT35" s="707"/>
      <c r="ADU35" s="707"/>
      <c r="ADV35" s="707"/>
      <c r="ADW35" s="707"/>
      <c r="ADX35" s="707"/>
      <c r="ADY35" s="707"/>
      <c r="ADZ35" s="707"/>
      <c r="AEA35" s="707"/>
      <c r="AEB35" s="707"/>
      <c r="AEC35" s="707"/>
      <c r="AED35" s="707"/>
      <c r="AEE35" s="707"/>
      <c r="AEF35" s="707"/>
      <c r="AEG35" s="707"/>
      <c r="AEH35" s="707"/>
      <c r="AEI35" s="707"/>
      <c r="AEJ35" s="707"/>
      <c r="AEK35" s="707"/>
      <c r="AEL35" s="707"/>
      <c r="AEM35" s="707"/>
      <c r="AEN35" s="707"/>
      <c r="AEO35" s="707"/>
      <c r="AEP35" s="707"/>
      <c r="AEQ35" s="707"/>
      <c r="AER35" s="707"/>
      <c r="AES35" s="707"/>
      <c r="AET35" s="707"/>
      <c r="AEU35" s="707"/>
      <c r="AEV35" s="707"/>
      <c r="AEW35" s="707"/>
      <c r="AEX35" s="707"/>
      <c r="AEY35" s="707"/>
      <c r="AEZ35" s="707"/>
      <c r="AFA35" s="707"/>
      <c r="AFB35" s="707"/>
      <c r="AFC35" s="707"/>
      <c r="AFD35" s="707"/>
      <c r="AFE35" s="707"/>
      <c r="AFF35" s="707"/>
      <c r="AFG35" s="707"/>
      <c r="AFH35" s="707"/>
      <c r="AFI35" s="707"/>
      <c r="AFJ35" s="707"/>
      <c r="AFK35" s="707"/>
      <c r="AFL35" s="707"/>
      <c r="AFM35" s="707"/>
      <c r="AFN35" s="707"/>
      <c r="AFO35" s="707"/>
      <c r="AFP35" s="707"/>
      <c r="AFQ35" s="707"/>
      <c r="AFR35" s="707"/>
      <c r="AFS35" s="707"/>
      <c r="AFT35" s="707"/>
      <c r="AFU35" s="707"/>
      <c r="AFV35" s="707"/>
      <c r="AFW35" s="707"/>
      <c r="AFX35" s="707"/>
      <c r="AFY35" s="707"/>
      <c r="AFZ35" s="707"/>
      <c r="AGA35" s="707"/>
      <c r="AGB35" s="707"/>
      <c r="AGC35" s="707"/>
      <c r="AGD35" s="707"/>
      <c r="AGE35" s="707"/>
      <c r="AGF35" s="707"/>
      <c r="AGG35" s="707"/>
      <c r="AGH35" s="707"/>
      <c r="AGI35" s="707"/>
      <c r="AGJ35" s="707"/>
      <c r="AGK35" s="707"/>
      <c r="AGL35" s="707"/>
      <c r="AGM35" s="707"/>
      <c r="AGN35" s="707"/>
      <c r="AGO35" s="707"/>
      <c r="AGP35" s="707"/>
      <c r="AGQ35" s="707"/>
      <c r="AGR35" s="707"/>
      <c r="AGS35" s="707"/>
      <c r="AGT35" s="707"/>
      <c r="AGU35" s="707"/>
      <c r="AGV35" s="707"/>
      <c r="AGW35" s="707"/>
      <c r="AGX35" s="707"/>
      <c r="AGY35" s="707"/>
      <c r="AGZ35" s="707"/>
      <c r="AHA35" s="707"/>
      <c r="AHB35" s="707"/>
      <c r="AHC35" s="707"/>
      <c r="AHD35" s="707"/>
      <c r="AHE35" s="707"/>
      <c r="AHF35" s="707"/>
      <c r="AHG35" s="707"/>
      <c r="AHH35" s="707"/>
      <c r="AHI35" s="707"/>
      <c r="AHJ35" s="707"/>
      <c r="AHK35" s="707"/>
      <c r="AHL35" s="707"/>
      <c r="AHM35" s="707"/>
      <c r="AHN35" s="707"/>
      <c r="AHO35" s="707"/>
      <c r="AHP35" s="707"/>
      <c r="AHQ35" s="707"/>
      <c r="AHR35" s="707"/>
      <c r="AHS35" s="707"/>
      <c r="AHT35" s="707"/>
      <c r="AHU35" s="707"/>
      <c r="AHV35" s="707"/>
      <c r="AHW35" s="707"/>
      <c r="AHX35" s="707"/>
      <c r="AHY35" s="707"/>
      <c r="AHZ35" s="707"/>
      <c r="AIA35" s="707"/>
      <c r="AIB35" s="707"/>
      <c r="AIC35" s="707"/>
      <c r="AID35" s="707"/>
      <c r="AIE35" s="707"/>
      <c r="AIF35" s="707"/>
      <c r="AIG35" s="707"/>
      <c r="AIH35" s="707"/>
      <c r="AII35" s="707"/>
      <c r="AIJ35" s="707"/>
      <c r="AIK35" s="707"/>
      <c r="AIL35" s="707"/>
      <c r="AIM35" s="707"/>
      <c r="AIN35" s="707"/>
      <c r="AIO35" s="707"/>
      <c r="AIP35" s="707"/>
      <c r="AIQ35" s="707"/>
      <c r="AIR35" s="707"/>
      <c r="AIS35" s="707"/>
      <c r="AIT35" s="707"/>
      <c r="AIU35" s="707"/>
      <c r="AIV35" s="707"/>
      <c r="AIW35" s="707"/>
      <c r="AIX35" s="707"/>
      <c r="AIY35" s="707"/>
      <c r="AIZ35" s="707"/>
      <c r="AJA35" s="707"/>
      <c r="AJB35" s="707"/>
      <c r="AJC35" s="707"/>
      <c r="AJD35" s="707"/>
      <c r="AJE35" s="707"/>
      <c r="AJF35" s="707"/>
      <c r="AJG35" s="707"/>
      <c r="AJH35" s="707"/>
      <c r="AJI35" s="707"/>
      <c r="AJJ35" s="707"/>
      <c r="AJK35" s="707"/>
      <c r="AJL35" s="707"/>
      <c r="AJM35" s="707"/>
      <c r="AJN35" s="707"/>
      <c r="AJO35" s="707"/>
      <c r="AJP35" s="707"/>
      <c r="AJQ35" s="707"/>
      <c r="AJR35" s="707"/>
      <c r="AJS35" s="707"/>
      <c r="AJT35" s="707"/>
      <c r="AJU35" s="707"/>
      <c r="AJV35" s="707"/>
      <c r="AJW35" s="707"/>
      <c r="AJX35" s="707"/>
      <c r="AJY35" s="707"/>
      <c r="AJZ35" s="707"/>
      <c r="AKA35" s="707"/>
      <c r="AKB35" s="707"/>
      <c r="AKC35" s="707"/>
      <c r="AKD35" s="707"/>
      <c r="AKE35" s="707"/>
      <c r="AKF35" s="707"/>
      <c r="AKG35" s="707"/>
      <c r="AKH35" s="707"/>
      <c r="AKI35" s="707"/>
      <c r="AKJ35" s="707"/>
      <c r="AKK35" s="707"/>
      <c r="AKL35" s="707"/>
      <c r="AKM35" s="707"/>
      <c r="AKN35" s="707"/>
      <c r="AKO35" s="707"/>
      <c r="AKP35" s="707"/>
      <c r="AKQ35" s="707"/>
      <c r="AKR35" s="707"/>
      <c r="AKS35" s="707"/>
      <c r="AKT35" s="707"/>
      <c r="AKU35" s="707"/>
      <c r="AKV35" s="707"/>
      <c r="AKW35" s="707"/>
      <c r="AKX35" s="707"/>
      <c r="AKY35" s="707"/>
      <c r="AKZ35" s="707"/>
      <c r="ALA35" s="707"/>
      <c r="ALB35" s="707"/>
      <c r="ALC35" s="707"/>
      <c r="ALD35" s="707"/>
      <c r="ALE35" s="707"/>
      <c r="ALF35" s="707"/>
      <c r="ALG35" s="707"/>
      <c r="ALH35" s="707"/>
      <c r="ALI35" s="707"/>
      <c r="ALJ35" s="707"/>
      <c r="ALK35" s="707"/>
      <c r="ALL35" s="707"/>
      <c r="ALM35" s="707"/>
      <c r="ALN35" s="707"/>
      <c r="ALO35" s="707"/>
      <c r="ALP35" s="707"/>
      <c r="ALQ35" s="707"/>
      <c r="ALR35" s="707"/>
      <c r="ALS35" s="707"/>
      <c r="ALT35" s="707"/>
      <c r="ALU35" s="707"/>
      <c r="ALV35" s="707"/>
      <c r="ALW35" s="707"/>
      <c r="ALX35" s="707"/>
      <c r="ALY35" s="707"/>
      <c r="ALZ35" s="707"/>
      <c r="AMA35" s="707"/>
      <c r="AMB35" s="707"/>
      <c r="AMC35" s="707"/>
      <c r="AMD35" s="707"/>
      <c r="AME35" s="707"/>
      <c r="AMF35" s="707"/>
      <c r="AMG35" s="707"/>
      <c r="AMH35" s="707"/>
      <c r="AMI35" s="707"/>
      <c r="AMJ35" s="707"/>
      <c r="AMK35" s="707"/>
      <c r="AML35" s="707"/>
      <c r="AMM35" s="707"/>
      <c r="AMN35" s="707"/>
      <c r="AMO35" s="707"/>
      <c r="AMP35" s="707"/>
      <c r="AMQ35" s="707"/>
      <c r="AMR35" s="707"/>
      <c r="AMS35" s="707"/>
      <c r="AMT35" s="707"/>
      <c r="AMU35" s="707"/>
      <c r="AMV35" s="707"/>
      <c r="AMW35" s="707"/>
      <c r="AMX35" s="707"/>
      <c r="AMY35" s="707"/>
      <c r="AMZ35" s="707"/>
      <c r="ANA35" s="707"/>
      <c r="ANB35" s="707"/>
      <c r="ANC35" s="707"/>
      <c r="AND35" s="707"/>
      <c r="ANE35" s="707"/>
      <c r="ANF35" s="707"/>
      <c r="ANG35" s="707"/>
      <c r="ANH35" s="707"/>
      <c r="ANI35" s="707"/>
      <c r="ANJ35" s="707"/>
      <c r="ANK35" s="707"/>
      <c r="ANL35" s="707"/>
      <c r="ANM35" s="707"/>
      <c r="ANN35" s="707"/>
      <c r="ANO35" s="707"/>
      <c r="ANP35" s="707"/>
      <c r="ANQ35" s="707"/>
      <c r="ANR35" s="707"/>
      <c r="ANS35" s="707"/>
      <c r="ANT35" s="707"/>
      <c r="ANU35" s="707"/>
      <c r="ANV35" s="707"/>
      <c r="ANW35" s="707"/>
      <c r="ANX35" s="707"/>
      <c r="ANY35" s="707"/>
      <c r="ANZ35" s="707"/>
      <c r="AOA35" s="707"/>
      <c r="AOB35" s="707"/>
      <c r="AOC35" s="707"/>
      <c r="AOD35" s="707"/>
      <c r="AOE35" s="707"/>
      <c r="AOF35" s="707"/>
      <c r="AOG35" s="707"/>
      <c r="AOH35" s="707"/>
      <c r="AOI35" s="707"/>
      <c r="AOJ35" s="707"/>
      <c r="AOK35" s="707"/>
      <c r="AOL35" s="707"/>
      <c r="AOM35" s="707"/>
      <c r="AON35" s="707"/>
      <c r="AOO35" s="707"/>
      <c r="AOP35" s="707"/>
      <c r="AOQ35" s="707"/>
      <c r="AOR35" s="707"/>
      <c r="AOS35" s="707"/>
      <c r="AOT35" s="707"/>
      <c r="AOU35" s="707"/>
      <c r="AOV35" s="707"/>
      <c r="AOW35" s="707"/>
      <c r="AOX35" s="707"/>
      <c r="AOY35" s="707"/>
      <c r="AOZ35" s="707"/>
      <c r="APA35" s="707"/>
      <c r="APB35" s="707"/>
      <c r="APC35" s="707"/>
      <c r="APD35" s="707"/>
      <c r="APE35" s="707"/>
      <c r="APF35" s="707"/>
      <c r="APG35" s="707"/>
      <c r="APH35" s="707"/>
      <c r="API35" s="707"/>
      <c r="APJ35" s="707"/>
      <c r="APK35" s="707"/>
      <c r="APL35" s="707"/>
      <c r="APM35" s="707"/>
      <c r="APN35" s="707"/>
      <c r="APO35" s="707"/>
      <c r="APP35" s="707"/>
      <c r="APQ35" s="707"/>
      <c r="APR35" s="707"/>
      <c r="APS35" s="707"/>
      <c r="APT35" s="707"/>
      <c r="APU35" s="707"/>
      <c r="APV35" s="707"/>
      <c r="APW35" s="707"/>
      <c r="APX35" s="707"/>
      <c r="APY35" s="707"/>
      <c r="APZ35" s="707"/>
      <c r="AQA35" s="707"/>
      <c r="AQB35" s="707"/>
      <c r="AQC35" s="707"/>
      <c r="AQD35" s="707"/>
      <c r="AQE35" s="707"/>
      <c r="AQF35" s="707"/>
      <c r="AQG35" s="707"/>
      <c r="AQH35" s="707"/>
      <c r="AQI35" s="707"/>
      <c r="AQJ35" s="707"/>
      <c r="AQK35" s="707"/>
      <c r="AQL35" s="707"/>
      <c r="AQM35" s="707"/>
      <c r="AQN35" s="707"/>
      <c r="AQO35" s="707"/>
      <c r="AQP35" s="707"/>
      <c r="AQQ35" s="707"/>
      <c r="AQR35" s="707"/>
      <c r="AQS35" s="707"/>
      <c r="AQT35" s="707"/>
      <c r="AQU35" s="707"/>
      <c r="AQV35" s="707"/>
      <c r="AQW35" s="707"/>
      <c r="AQX35" s="707"/>
      <c r="AQY35" s="707"/>
      <c r="AQZ35" s="707"/>
      <c r="ARA35" s="707"/>
      <c r="ARB35" s="707"/>
      <c r="ARC35" s="707"/>
      <c r="ARD35" s="707"/>
      <c r="ARE35" s="707"/>
      <c r="ARF35" s="707"/>
      <c r="ARG35" s="707"/>
      <c r="ARH35" s="707"/>
      <c r="ARI35" s="707"/>
      <c r="ARJ35" s="707"/>
      <c r="ARK35" s="707"/>
      <c r="ARL35" s="707"/>
      <c r="ARM35" s="707"/>
      <c r="ARN35" s="707"/>
      <c r="ARO35" s="707"/>
      <c r="ARP35" s="707"/>
      <c r="ARQ35" s="707"/>
      <c r="ARR35" s="707"/>
      <c r="ARS35" s="707"/>
      <c r="ART35" s="707"/>
      <c r="ARU35" s="707"/>
      <c r="ARV35" s="707"/>
      <c r="ARW35" s="707"/>
      <c r="ARX35" s="707"/>
      <c r="ARY35" s="707"/>
      <c r="ARZ35" s="707"/>
      <c r="ASA35" s="707"/>
      <c r="ASB35" s="707"/>
      <c r="ASC35" s="707"/>
      <c r="ASD35" s="707"/>
      <c r="ASE35" s="707"/>
      <c r="ASF35" s="707"/>
      <c r="ASG35" s="707"/>
      <c r="ASH35" s="707"/>
      <c r="ASI35" s="707"/>
      <c r="ASJ35" s="707"/>
      <c r="ASK35" s="707"/>
      <c r="ASL35" s="707"/>
      <c r="ASM35" s="707"/>
      <c r="ASN35" s="707"/>
      <c r="ASO35" s="707"/>
      <c r="ASP35" s="707"/>
      <c r="ASQ35" s="707"/>
      <c r="ASR35" s="707"/>
      <c r="ASS35" s="707"/>
      <c r="AST35" s="707"/>
      <c r="ASU35" s="707"/>
      <c r="ASV35" s="707"/>
      <c r="ASW35" s="707"/>
      <c r="ASX35" s="707"/>
      <c r="ASY35" s="707"/>
      <c r="ASZ35" s="707"/>
      <c r="ATA35" s="707"/>
      <c r="ATB35" s="707"/>
      <c r="ATC35" s="707"/>
      <c r="ATD35" s="707"/>
      <c r="ATE35" s="707"/>
      <c r="ATF35" s="707"/>
      <c r="ATG35" s="707"/>
      <c r="ATH35" s="707"/>
      <c r="ATI35" s="707"/>
      <c r="ATJ35" s="707"/>
      <c r="ATK35" s="707"/>
      <c r="ATL35" s="707"/>
      <c r="ATM35" s="707"/>
      <c r="ATN35" s="707"/>
      <c r="ATO35" s="707"/>
      <c r="ATP35" s="707"/>
      <c r="ATQ35" s="707"/>
      <c r="ATR35" s="707"/>
      <c r="ATS35" s="707"/>
      <c r="ATT35" s="707"/>
      <c r="ATU35" s="707"/>
      <c r="ATV35" s="707"/>
      <c r="ATW35" s="707"/>
      <c r="ATX35" s="707"/>
      <c r="ATY35" s="707"/>
      <c r="ATZ35" s="707"/>
      <c r="AUA35" s="707"/>
      <c r="AUB35" s="707"/>
      <c r="AUC35" s="707"/>
      <c r="AUD35" s="707"/>
      <c r="AUE35" s="707"/>
      <c r="AUF35" s="707"/>
      <c r="AUG35" s="707"/>
      <c r="AUH35" s="707"/>
      <c r="AUI35" s="707"/>
      <c r="AUJ35" s="707"/>
      <c r="AUK35" s="707"/>
      <c r="AUL35" s="707"/>
      <c r="AUM35" s="707"/>
      <c r="AUN35" s="707"/>
      <c r="AUO35" s="707"/>
      <c r="AUP35" s="707"/>
      <c r="AUQ35" s="707"/>
      <c r="AUR35" s="707"/>
      <c r="AUS35" s="707"/>
      <c r="AUT35" s="707"/>
      <c r="AUU35" s="707"/>
      <c r="AUV35" s="707"/>
      <c r="AUW35" s="707"/>
      <c r="AUX35" s="707"/>
      <c r="AUY35" s="707"/>
      <c r="AUZ35" s="707"/>
      <c r="AVA35" s="707"/>
      <c r="AVB35" s="707"/>
      <c r="AVC35" s="707"/>
      <c r="AVD35" s="707"/>
      <c r="AVE35" s="707"/>
      <c r="AVF35" s="707"/>
      <c r="AVG35" s="707"/>
      <c r="AVH35" s="707"/>
      <c r="AVI35" s="707"/>
      <c r="AVJ35" s="707"/>
      <c r="AVK35" s="707"/>
      <c r="AVL35" s="707"/>
      <c r="AVM35" s="707"/>
      <c r="AVN35" s="707"/>
      <c r="AVO35" s="707"/>
      <c r="AVP35" s="707"/>
      <c r="AVQ35" s="707"/>
      <c r="AVR35" s="707"/>
      <c r="AVS35" s="707"/>
      <c r="AVT35" s="707"/>
      <c r="AVU35" s="707"/>
      <c r="AVV35" s="707"/>
      <c r="AVW35" s="707"/>
      <c r="AVX35" s="707"/>
      <c r="AVY35" s="707"/>
      <c r="AVZ35" s="707"/>
      <c r="AWA35" s="707"/>
      <c r="AWB35" s="707"/>
      <c r="AWC35" s="707"/>
      <c r="AWD35" s="707"/>
      <c r="AWE35" s="707"/>
      <c r="AWF35" s="707"/>
      <c r="AWG35" s="707"/>
      <c r="AWH35" s="707"/>
      <c r="AWI35" s="707"/>
      <c r="AWJ35" s="707"/>
      <c r="AWK35" s="707"/>
      <c r="AWL35" s="707"/>
      <c r="AWM35" s="707"/>
      <c r="AWN35" s="707"/>
      <c r="AWO35" s="707"/>
      <c r="AWP35" s="707"/>
      <c r="AWQ35" s="707"/>
      <c r="AWR35" s="707"/>
      <c r="AWS35" s="707"/>
      <c r="AWT35" s="707"/>
      <c r="AWU35" s="707"/>
      <c r="AWV35" s="707"/>
      <c r="AWW35" s="707"/>
      <c r="AWX35" s="707"/>
      <c r="AWY35" s="707"/>
      <c r="AWZ35" s="707"/>
      <c r="AXA35" s="707"/>
      <c r="AXB35" s="707"/>
      <c r="AXC35" s="707"/>
      <c r="AXD35" s="707"/>
      <c r="AXE35" s="707"/>
      <c r="AXF35" s="707"/>
      <c r="AXG35" s="707"/>
      <c r="AXH35" s="707"/>
      <c r="AXI35" s="707"/>
      <c r="AXJ35" s="707"/>
      <c r="AXK35" s="707"/>
      <c r="AXL35" s="707"/>
      <c r="AXM35" s="707"/>
      <c r="AXN35" s="707"/>
      <c r="AXO35" s="707"/>
      <c r="AXP35" s="707"/>
      <c r="AXQ35" s="707"/>
      <c r="AXR35" s="707"/>
      <c r="AXS35" s="707"/>
      <c r="AXT35" s="707"/>
      <c r="AXU35" s="707"/>
      <c r="AXV35" s="707"/>
      <c r="AXW35" s="707"/>
      <c r="AXX35" s="707"/>
      <c r="AXY35" s="707"/>
      <c r="AXZ35" s="707"/>
      <c r="AYA35" s="707"/>
      <c r="AYB35" s="707"/>
      <c r="AYC35" s="707"/>
      <c r="AYD35" s="707"/>
      <c r="AYE35" s="707"/>
      <c r="AYF35" s="707"/>
      <c r="AYG35" s="707"/>
      <c r="AYH35" s="707"/>
      <c r="AYI35" s="707"/>
      <c r="AYJ35" s="707"/>
      <c r="AYK35" s="707"/>
      <c r="AYL35" s="707"/>
      <c r="AYM35" s="707"/>
      <c r="AYN35" s="707"/>
      <c r="AYO35" s="707"/>
      <c r="AYP35" s="707"/>
      <c r="AYQ35" s="707"/>
      <c r="AYR35" s="707"/>
      <c r="AYS35" s="707"/>
      <c r="AYT35" s="707"/>
      <c r="AYU35" s="707"/>
      <c r="AYV35" s="707"/>
      <c r="AYW35" s="707"/>
      <c r="AYX35" s="707"/>
      <c r="AYY35" s="707"/>
      <c r="AYZ35" s="707"/>
      <c r="AZA35" s="707"/>
      <c r="AZB35" s="707"/>
      <c r="AZC35" s="707"/>
      <c r="AZD35" s="707"/>
      <c r="AZE35" s="707"/>
      <c r="AZF35" s="707"/>
      <c r="AZG35" s="707"/>
      <c r="AZH35" s="707"/>
      <c r="AZI35" s="707"/>
      <c r="AZJ35" s="707"/>
      <c r="AZK35" s="707"/>
      <c r="AZL35" s="707"/>
      <c r="AZM35" s="707"/>
      <c r="AZN35" s="707"/>
      <c r="AZO35" s="707"/>
      <c r="AZP35" s="707"/>
      <c r="AZQ35" s="707"/>
      <c r="AZR35" s="707"/>
      <c r="AZS35" s="707"/>
      <c r="AZT35" s="707"/>
      <c r="AZU35" s="707"/>
      <c r="AZV35" s="707"/>
      <c r="AZW35" s="707"/>
      <c r="AZX35" s="707"/>
      <c r="AZY35" s="707"/>
      <c r="AZZ35" s="707"/>
      <c r="BAA35" s="707"/>
      <c r="BAB35" s="707"/>
      <c r="BAC35" s="707"/>
      <c r="BAD35" s="707"/>
      <c r="BAE35" s="707"/>
      <c r="BAF35" s="707"/>
      <c r="BAG35" s="707"/>
      <c r="BAH35" s="707"/>
      <c r="BAI35" s="707"/>
      <c r="BAJ35" s="707"/>
      <c r="BAK35" s="707"/>
      <c r="BAL35" s="707"/>
      <c r="BAM35" s="707"/>
      <c r="BAN35" s="707"/>
      <c r="BAO35" s="707"/>
      <c r="BAP35" s="707"/>
      <c r="BAQ35" s="707"/>
      <c r="BAR35" s="707"/>
      <c r="BAS35" s="707"/>
      <c r="BAT35" s="707"/>
      <c r="BAU35" s="707"/>
      <c r="BAV35" s="707"/>
      <c r="BAW35" s="707"/>
      <c r="BAX35" s="707"/>
      <c r="BAY35" s="707"/>
      <c r="BAZ35" s="707"/>
      <c r="BBA35" s="707"/>
      <c r="BBB35" s="707"/>
      <c r="BBC35" s="707"/>
      <c r="BBD35" s="707"/>
      <c r="BBE35" s="707"/>
      <c r="BBF35" s="707"/>
      <c r="BBG35" s="707"/>
      <c r="BBH35" s="707"/>
      <c r="BBI35" s="707"/>
      <c r="BBJ35" s="707"/>
      <c r="BBK35" s="707"/>
      <c r="BBL35" s="707"/>
      <c r="BBM35" s="707"/>
      <c r="BBN35" s="707"/>
      <c r="BBO35" s="707"/>
      <c r="BBP35" s="707"/>
      <c r="BBQ35" s="707"/>
      <c r="BBR35" s="707"/>
      <c r="BBS35" s="707"/>
      <c r="BBT35" s="707"/>
      <c r="BBU35" s="707"/>
      <c r="BBV35" s="707"/>
      <c r="BBW35" s="707"/>
      <c r="BBX35" s="707"/>
      <c r="BBY35" s="707"/>
      <c r="BBZ35" s="707"/>
      <c r="BCA35" s="707"/>
      <c r="BCB35" s="707"/>
      <c r="BCC35" s="707"/>
      <c r="BCD35" s="707"/>
      <c r="BCE35" s="707"/>
      <c r="BCF35" s="707"/>
      <c r="BCG35" s="707"/>
      <c r="BCH35" s="707"/>
      <c r="BCI35" s="707"/>
      <c r="BCJ35" s="707"/>
      <c r="BCK35" s="707"/>
      <c r="BCL35" s="707"/>
      <c r="BCM35" s="707"/>
      <c r="BCN35" s="707"/>
      <c r="BCO35" s="707"/>
      <c r="BCP35" s="707"/>
      <c r="BCQ35" s="707"/>
      <c r="BCR35" s="707"/>
      <c r="BCS35" s="707"/>
      <c r="BCT35" s="707"/>
      <c r="BCU35" s="707"/>
      <c r="BCV35" s="707"/>
      <c r="BCW35" s="707"/>
      <c r="BCX35" s="707"/>
      <c r="BCY35" s="707"/>
      <c r="BCZ35" s="707"/>
      <c r="BDA35" s="707"/>
      <c r="BDB35" s="707"/>
      <c r="BDC35" s="707"/>
      <c r="BDD35" s="707"/>
      <c r="BDE35" s="707"/>
      <c r="BDF35" s="707"/>
      <c r="BDG35" s="707"/>
      <c r="BDH35" s="707"/>
      <c r="BDI35" s="707"/>
      <c r="BDJ35" s="707"/>
      <c r="BDK35" s="707"/>
      <c r="BDL35" s="707"/>
      <c r="BDM35" s="707"/>
      <c r="BDN35" s="707"/>
      <c r="BDO35" s="707"/>
      <c r="BDP35" s="707"/>
      <c r="BDQ35" s="707"/>
      <c r="BDR35" s="707"/>
      <c r="BDS35" s="707"/>
      <c r="BDT35" s="707"/>
      <c r="BDU35" s="707"/>
      <c r="BDV35" s="707"/>
      <c r="BDW35" s="707"/>
      <c r="BDX35" s="707"/>
      <c r="BDY35" s="707"/>
      <c r="BDZ35" s="707"/>
      <c r="BEA35" s="707"/>
      <c r="BEB35" s="707"/>
      <c r="BEC35" s="707"/>
      <c r="BED35" s="707"/>
      <c r="BEE35" s="707"/>
      <c r="BEF35" s="707"/>
      <c r="BEG35" s="707"/>
      <c r="BEH35" s="707"/>
      <c r="BEI35" s="707"/>
      <c r="BEJ35" s="707"/>
      <c r="BEK35" s="707"/>
      <c r="BEL35" s="707"/>
      <c r="BEM35" s="707"/>
      <c r="BEN35" s="707"/>
      <c r="BEO35" s="707"/>
      <c r="BEP35" s="707"/>
      <c r="BEQ35" s="707"/>
      <c r="BER35" s="707"/>
      <c r="BES35" s="707"/>
      <c r="BET35" s="707"/>
      <c r="BEU35" s="707"/>
      <c r="BEV35" s="707"/>
      <c r="BEW35" s="707"/>
      <c r="BEX35" s="707"/>
      <c r="BEY35" s="707"/>
      <c r="BEZ35" s="707"/>
      <c r="BFA35" s="707"/>
      <c r="BFB35" s="707"/>
      <c r="BFC35" s="707"/>
      <c r="BFD35" s="707"/>
      <c r="BFE35" s="707"/>
      <c r="BFF35" s="707"/>
      <c r="BFG35" s="707"/>
      <c r="BFH35" s="707"/>
      <c r="BFI35" s="707"/>
      <c r="BFJ35" s="707"/>
      <c r="BFK35" s="707"/>
      <c r="BFL35" s="707"/>
      <c r="BFM35" s="707"/>
      <c r="BFN35" s="707"/>
      <c r="BFO35" s="707"/>
      <c r="BFP35" s="707"/>
      <c r="BFQ35" s="707"/>
      <c r="BFR35" s="707"/>
      <c r="BFS35" s="707"/>
      <c r="BFT35" s="707"/>
      <c r="BFU35" s="707"/>
      <c r="BFV35" s="707"/>
      <c r="BFW35" s="707"/>
      <c r="BFX35" s="707"/>
      <c r="BFY35" s="707"/>
      <c r="BFZ35" s="707"/>
      <c r="BGA35" s="707"/>
      <c r="BGB35" s="707"/>
      <c r="BGC35" s="707"/>
      <c r="BGD35" s="707"/>
      <c r="BGE35" s="707"/>
      <c r="BGF35" s="707"/>
      <c r="BGG35" s="707"/>
      <c r="BGH35" s="707"/>
      <c r="BGI35" s="707"/>
      <c r="BGJ35" s="707"/>
      <c r="BGK35" s="707"/>
      <c r="BGL35" s="707"/>
      <c r="BGM35" s="707"/>
      <c r="BGN35" s="707"/>
      <c r="BGO35" s="707"/>
      <c r="BGP35" s="707"/>
      <c r="BGQ35" s="707"/>
      <c r="BGR35" s="707"/>
      <c r="BGS35" s="707"/>
      <c r="BGT35" s="707"/>
      <c r="BGU35" s="707"/>
      <c r="BGV35" s="707"/>
      <c r="BGW35" s="707"/>
      <c r="BGX35" s="707"/>
      <c r="BGY35" s="707"/>
      <c r="BGZ35" s="707"/>
      <c r="BHA35" s="707"/>
      <c r="BHB35" s="707"/>
      <c r="BHC35" s="707"/>
      <c r="BHD35" s="707"/>
      <c r="BHE35" s="707"/>
      <c r="BHF35" s="707"/>
      <c r="BHG35" s="707"/>
      <c r="BHH35" s="707"/>
      <c r="BHI35" s="707"/>
      <c r="BHJ35" s="707"/>
      <c r="BHK35" s="707"/>
      <c r="BHL35" s="707"/>
      <c r="BHM35" s="707"/>
      <c r="BHN35" s="707"/>
      <c r="BHO35" s="707"/>
      <c r="BHP35" s="707"/>
      <c r="BHQ35" s="707"/>
      <c r="BHR35" s="707"/>
      <c r="BHS35" s="707"/>
      <c r="BHT35" s="707"/>
      <c r="BHU35" s="707"/>
      <c r="BHV35" s="707"/>
      <c r="BHW35" s="707"/>
      <c r="BHX35" s="707"/>
      <c r="BHY35" s="707"/>
      <c r="BHZ35" s="707"/>
      <c r="BIA35" s="707"/>
      <c r="BIB35" s="707"/>
      <c r="BIC35" s="707"/>
      <c r="BID35" s="707"/>
      <c r="BIE35" s="707"/>
      <c r="BIF35" s="707"/>
      <c r="BIG35" s="707"/>
      <c r="BIH35" s="707"/>
      <c r="BII35" s="707"/>
      <c r="BIJ35" s="707"/>
      <c r="BIK35" s="707"/>
      <c r="BIL35" s="707"/>
      <c r="BIM35" s="707"/>
      <c r="BIN35" s="707"/>
      <c r="BIO35" s="707"/>
      <c r="BIP35" s="707"/>
      <c r="BIQ35" s="707"/>
      <c r="BIR35" s="707"/>
      <c r="BIS35" s="707"/>
      <c r="BIT35" s="707"/>
      <c r="BIU35" s="707"/>
      <c r="BIV35" s="707"/>
      <c r="BIW35" s="707"/>
      <c r="BIX35" s="707"/>
      <c r="BIY35" s="707"/>
      <c r="BIZ35" s="707"/>
      <c r="BJA35" s="707"/>
      <c r="BJB35" s="707"/>
      <c r="BJC35" s="707"/>
      <c r="BJD35" s="707"/>
      <c r="BJE35" s="707"/>
      <c r="BJF35" s="707"/>
      <c r="BJG35" s="707"/>
      <c r="BJH35" s="707"/>
      <c r="BJI35" s="707"/>
      <c r="BJJ35" s="707"/>
      <c r="BJK35" s="707"/>
      <c r="BJL35" s="707"/>
      <c r="BJM35" s="707"/>
      <c r="BJN35" s="707"/>
      <c r="BJO35" s="707"/>
      <c r="BJP35" s="707"/>
      <c r="BJQ35" s="707"/>
      <c r="BJR35" s="707"/>
      <c r="BJS35" s="707"/>
      <c r="BJT35" s="707"/>
      <c r="BJU35" s="707"/>
      <c r="BJV35" s="707"/>
      <c r="BJW35" s="707"/>
      <c r="BJX35" s="707"/>
      <c r="BJY35" s="707"/>
      <c r="BJZ35" s="707"/>
      <c r="BKA35" s="707"/>
      <c r="BKB35" s="707"/>
      <c r="BKC35" s="707"/>
      <c r="BKD35" s="707"/>
      <c r="BKE35" s="707"/>
      <c r="BKF35" s="707"/>
      <c r="BKG35" s="707"/>
      <c r="BKH35" s="707"/>
      <c r="BKI35" s="707"/>
      <c r="BKJ35" s="707"/>
      <c r="BKK35" s="707"/>
      <c r="BKL35" s="707"/>
      <c r="BKM35" s="707"/>
      <c r="BKN35" s="707"/>
      <c r="BKO35" s="707"/>
      <c r="BKP35" s="707"/>
      <c r="BKQ35" s="707"/>
      <c r="BKR35" s="707"/>
      <c r="BKS35" s="707"/>
      <c r="BKT35" s="707"/>
      <c r="BKU35" s="707"/>
      <c r="BKV35" s="707"/>
      <c r="BKW35" s="707"/>
      <c r="BKX35" s="707"/>
      <c r="BKY35" s="707"/>
      <c r="BKZ35" s="707"/>
      <c r="BLA35" s="707"/>
      <c r="BLB35" s="707"/>
      <c r="BLC35" s="707"/>
      <c r="BLD35" s="707"/>
      <c r="BLE35" s="707"/>
      <c r="BLF35" s="707"/>
      <c r="BLG35" s="707"/>
      <c r="BLH35" s="707"/>
      <c r="BLI35" s="707"/>
      <c r="BLJ35" s="707"/>
      <c r="BLK35" s="707"/>
      <c r="BLL35" s="707"/>
      <c r="BLM35" s="707"/>
      <c r="BLN35" s="707"/>
      <c r="BLO35" s="707"/>
      <c r="BLP35" s="707"/>
      <c r="BLQ35" s="707"/>
      <c r="BLR35" s="707"/>
      <c r="BLS35" s="707"/>
      <c r="BLT35" s="707"/>
      <c r="BLU35" s="707"/>
      <c r="BLV35" s="707"/>
      <c r="BLW35" s="707"/>
      <c r="BLX35" s="707"/>
      <c r="BLY35" s="707"/>
      <c r="BLZ35" s="707"/>
      <c r="BMA35" s="707"/>
      <c r="BMB35" s="707"/>
      <c r="BMC35" s="707"/>
      <c r="BMD35" s="707"/>
      <c r="BME35" s="707"/>
      <c r="BMF35" s="707"/>
      <c r="BMG35" s="707"/>
      <c r="BMH35" s="707"/>
      <c r="BMI35" s="707"/>
      <c r="BMJ35" s="707"/>
      <c r="BMK35" s="707"/>
      <c r="BML35" s="707"/>
      <c r="BMM35" s="707"/>
      <c r="BMN35" s="707"/>
      <c r="BMO35" s="707"/>
      <c r="BMP35" s="707"/>
      <c r="BMQ35" s="707"/>
      <c r="BMR35" s="707"/>
      <c r="BMS35" s="707"/>
      <c r="BMT35" s="707"/>
      <c r="BMU35" s="707"/>
      <c r="BMV35" s="707"/>
      <c r="BMW35" s="707"/>
      <c r="BMX35" s="707"/>
      <c r="BMY35" s="707"/>
      <c r="BMZ35" s="707"/>
      <c r="BNA35" s="707"/>
      <c r="BNB35" s="707"/>
      <c r="BNC35" s="707"/>
      <c r="BND35" s="707"/>
      <c r="BNE35" s="707"/>
      <c r="BNF35" s="707"/>
      <c r="BNG35" s="707"/>
      <c r="BNH35" s="707"/>
      <c r="BNI35" s="707"/>
      <c r="BNJ35" s="707"/>
      <c r="BNK35" s="707"/>
      <c r="BNL35" s="707"/>
      <c r="BNM35" s="707"/>
      <c r="BNN35" s="707"/>
      <c r="BNO35" s="707"/>
      <c r="BNP35" s="707"/>
      <c r="BNQ35" s="707"/>
      <c r="BNR35" s="707"/>
      <c r="BNS35" s="707"/>
      <c r="BNT35" s="707"/>
      <c r="BNU35" s="707"/>
      <c r="BNV35" s="707"/>
      <c r="BNW35" s="707"/>
      <c r="BNX35" s="707"/>
      <c r="BNY35" s="707"/>
      <c r="BNZ35" s="707"/>
      <c r="BOA35" s="707"/>
      <c r="BOB35" s="707"/>
      <c r="BOC35" s="707"/>
      <c r="BOD35" s="707"/>
      <c r="BOE35" s="707"/>
      <c r="BOF35" s="707"/>
      <c r="BOG35" s="707"/>
      <c r="BOH35" s="707"/>
      <c r="BOI35" s="707"/>
      <c r="BOJ35" s="707"/>
      <c r="BOK35" s="707"/>
      <c r="BOL35" s="707"/>
      <c r="BOM35" s="707"/>
      <c r="BON35" s="707"/>
      <c r="BOO35" s="707"/>
      <c r="BOP35" s="707"/>
      <c r="BOQ35" s="707"/>
      <c r="BOR35" s="707"/>
      <c r="BOS35" s="707"/>
      <c r="BOT35" s="707"/>
      <c r="BOU35" s="707"/>
      <c r="BOV35" s="707"/>
      <c r="BOW35" s="707"/>
      <c r="BOX35" s="707"/>
      <c r="BOY35" s="707"/>
      <c r="BOZ35" s="707"/>
      <c r="BPA35" s="707"/>
      <c r="BPB35" s="707"/>
      <c r="BPC35" s="707"/>
      <c r="BPD35" s="707"/>
      <c r="BPE35" s="707"/>
      <c r="BPF35" s="707"/>
      <c r="BPG35" s="707"/>
      <c r="BPH35" s="707"/>
      <c r="BPI35" s="707"/>
      <c r="BPJ35" s="707"/>
      <c r="BPK35" s="707"/>
      <c r="BPL35" s="707"/>
      <c r="BPM35" s="707"/>
      <c r="BPN35" s="707"/>
      <c r="BPO35" s="707"/>
      <c r="BPP35" s="707"/>
      <c r="BPQ35" s="707"/>
      <c r="BPR35" s="707"/>
      <c r="BPS35" s="707"/>
      <c r="BPT35" s="707"/>
      <c r="BPU35" s="707"/>
      <c r="BPV35" s="707"/>
      <c r="BPW35" s="707"/>
      <c r="BPX35" s="707"/>
      <c r="BPY35" s="707"/>
      <c r="BPZ35" s="707"/>
      <c r="BQA35" s="707"/>
      <c r="BQB35" s="707"/>
      <c r="BQC35" s="707"/>
      <c r="BQD35" s="707"/>
      <c r="BQE35" s="707"/>
      <c r="BQF35" s="707"/>
      <c r="BQG35" s="707"/>
      <c r="BQH35" s="707"/>
      <c r="BQI35" s="707"/>
      <c r="BQJ35" s="707"/>
      <c r="BQK35" s="707"/>
      <c r="BQL35" s="707"/>
      <c r="BQM35" s="707"/>
      <c r="BQN35" s="707"/>
      <c r="BQO35" s="707"/>
      <c r="BQP35" s="707"/>
      <c r="BQQ35" s="707"/>
      <c r="BQR35" s="707"/>
      <c r="BQS35" s="707"/>
      <c r="BQT35" s="707"/>
      <c r="BQU35" s="707"/>
      <c r="BQV35" s="707"/>
      <c r="BQW35" s="707"/>
      <c r="BQX35" s="707"/>
      <c r="BQY35" s="707"/>
      <c r="BQZ35" s="707"/>
      <c r="BRA35" s="707"/>
      <c r="BRB35" s="707"/>
      <c r="BRC35" s="707"/>
      <c r="BRD35" s="707"/>
      <c r="BRE35" s="707"/>
      <c r="BRF35" s="707"/>
      <c r="BRG35" s="707"/>
      <c r="BRH35" s="707"/>
      <c r="BRI35" s="707"/>
      <c r="BRJ35" s="707"/>
      <c r="BRK35" s="707"/>
      <c r="BRL35" s="707"/>
      <c r="BRM35" s="707"/>
      <c r="BRN35" s="707"/>
      <c r="BRO35" s="707"/>
      <c r="BRP35" s="707"/>
      <c r="BRQ35" s="707"/>
      <c r="BRR35" s="707"/>
      <c r="BRS35" s="707"/>
      <c r="BRT35" s="707"/>
      <c r="BRU35" s="707"/>
      <c r="BRV35" s="707"/>
      <c r="BRW35" s="707"/>
      <c r="BRX35" s="707"/>
      <c r="BRY35" s="707"/>
      <c r="BRZ35" s="707"/>
      <c r="BSA35" s="707"/>
      <c r="BSB35" s="707"/>
      <c r="BSC35" s="707"/>
      <c r="BSD35" s="707"/>
      <c r="BSE35" s="707"/>
      <c r="BSF35" s="707"/>
      <c r="BSG35" s="707"/>
      <c r="BSH35" s="707"/>
      <c r="BSI35" s="707"/>
      <c r="BSJ35" s="707"/>
      <c r="BSK35" s="707"/>
      <c r="BSL35" s="707"/>
      <c r="BSM35" s="707"/>
      <c r="BSN35" s="707"/>
      <c r="BSO35" s="707"/>
      <c r="BSP35" s="707"/>
      <c r="BSQ35" s="707"/>
      <c r="BSR35" s="707"/>
      <c r="BSS35" s="707"/>
      <c r="BST35" s="707"/>
      <c r="BSU35" s="707"/>
      <c r="BSV35" s="707"/>
      <c r="BSW35" s="707"/>
      <c r="BSX35" s="707"/>
      <c r="BSY35" s="707"/>
      <c r="BSZ35" s="707"/>
      <c r="BTA35" s="707"/>
      <c r="BTB35" s="707"/>
      <c r="BTC35" s="707"/>
      <c r="BTD35" s="707"/>
      <c r="BTE35" s="707"/>
      <c r="BTF35" s="707"/>
      <c r="BTG35" s="707"/>
      <c r="BTH35" s="707"/>
      <c r="BTI35" s="707"/>
      <c r="BTJ35" s="707"/>
      <c r="BTK35" s="707"/>
      <c r="BTL35" s="707"/>
      <c r="BTM35" s="707"/>
      <c r="BTN35" s="707"/>
      <c r="BTO35" s="707"/>
      <c r="BTP35" s="707"/>
      <c r="BTQ35" s="707"/>
      <c r="BTR35" s="707"/>
      <c r="BTS35" s="707"/>
      <c r="BTT35" s="707"/>
      <c r="BTU35" s="707"/>
      <c r="BTV35" s="707"/>
      <c r="BTW35" s="707"/>
      <c r="BTX35" s="707"/>
      <c r="BTY35" s="707"/>
      <c r="BTZ35" s="707"/>
      <c r="BUA35" s="707"/>
      <c r="BUB35" s="707"/>
      <c r="BUC35" s="707"/>
      <c r="BUD35" s="707"/>
      <c r="BUE35" s="707"/>
      <c r="BUF35" s="707"/>
      <c r="BUG35" s="707"/>
      <c r="BUH35" s="707"/>
      <c r="BUI35" s="707"/>
      <c r="BUJ35" s="707"/>
      <c r="BUK35" s="707"/>
      <c r="BUL35" s="707"/>
      <c r="BUM35" s="707"/>
      <c r="BUN35" s="707"/>
      <c r="BUO35" s="707"/>
      <c r="BUP35" s="707"/>
      <c r="BUQ35" s="707"/>
      <c r="BUR35" s="707"/>
      <c r="BUS35" s="707"/>
      <c r="BUT35" s="707"/>
      <c r="BUU35" s="707"/>
      <c r="BUV35" s="707"/>
      <c r="BUW35" s="707"/>
      <c r="BUX35" s="707"/>
      <c r="BUY35" s="707"/>
      <c r="BUZ35" s="707"/>
      <c r="BVA35" s="707"/>
      <c r="BVB35" s="707"/>
      <c r="BVC35" s="707"/>
      <c r="BVD35" s="707"/>
      <c r="BVE35" s="707"/>
      <c r="BVF35" s="707"/>
      <c r="BVG35" s="707"/>
      <c r="BVH35" s="707"/>
      <c r="BVI35" s="707"/>
      <c r="BVJ35" s="707"/>
      <c r="BVK35" s="707"/>
      <c r="BVL35" s="707"/>
      <c r="BVM35" s="707"/>
      <c r="BVN35" s="707"/>
      <c r="BVO35" s="707"/>
      <c r="BVP35" s="707"/>
      <c r="BVQ35" s="707"/>
      <c r="BVR35" s="707"/>
      <c r="BVS35" s="707"/>
      <c r="BVT35" s="707"/>
      <c r="BVU35" s="707"/>
      <c r="BVV35" s="707"/>
      <c r="BVW35" s="707"/>
      <c r="BVX35" s="707"/>
      <c r="BVY35" s="707"/>
      <c r="BVZ35" s="707"/>
      <c r="BWA35" s="707"/>
      <c r="BWB35" s="707"/>
      <c r="BWC35" s="707"/>
      <c r="BWD35" s="707"/>
      <c r="BWE35" s="707"/>
      <c r="BWF35" s="707"/>
      <c r="BWG35" s="707"/>
      <c r="BWH35" s="707"/>
      <c r="BWI35" s="707"/>
      <c r="BWJ35" s="707"/>
      <c r="BWK35" s="707"/>
      <c r="BWL35" s="707"/>
      <c r="BWM35" s="707"/>
      <c r="BWN35" s="707"/>
      <c r="BWO35" s="707"/>
      <c r="BWP35" s="707"/>
      <c r="BWQ35" s="707"/>
      <c r="BWR35" s="707"/>
      <c r="BWS35" s="707"/>
      <c r="BWT35" s="707"/>
      <c r="BWU35" s="707"/>
      <c r="BWV35" s="707"/>
      <c r="BWW35" s="707"/>
      <c r="BWX35" s="707"/>
      <c r="BWY35" s="707"/>
      <c r="BWZ35" s="707"/>
      <c r="BXA35" s="707"/>
      <c r="BXB35" s="707"/>
      <c r="BXC35" s="707"/>
      <c r="BXD35" s="707"/>
      <c r="BXE35" s="707"/>
      <c r="BXF35" s="707"/>
      <c r="BXG35" s="707"/>
      <c r="BXH35" s="707"/>
      <c r="BXI35" s="707"/>
      <c r="BXJ35" s="707"/>
      <c r="BXK35" s="707"/>
      <c r="BXL35" s="707"/>
      <c r="BXM35" s="707"/>
      <c r="BXN35" s="707"/>
      <c r="BXO35" s="707"/>
      <c r="BXP35" s="707"/>
      <c r="BXQ35" s="707"/>
      <c r="BXR35" s="707"/>
      <c r="BXS35" s="707"/>
      <c r="BXT35" s="707"/>
      <c r="BXU35" s="707"/>
      <c r="BXV35" s="707"/>
      <c r="BXW35" s="707"/>
      <c r="BXX35" s="707"/>
      <c r="BXY35" s="707"/>
      <c r="BXZ35" s="707"/>
      <c r="BYA35" s="707"/>
      <c r="BYB35" s="707"/>
      <c r="BYC35" s="707"/>
      <c r="BYD35" s="707"/>
      <c r="BYE35" s="707"/>
      <c r="BYF35" s="707"/>
      <c r="BYG35" s="707"/>
      <c r="BYH35" s="707"/>
      <c r="BYI35" s="707"/>
      <c r="BYJ35" s="707"/>
      <c r="BYK35" s="707"/>
      <c r="BYL35" s="707"/>
      <c r="BYM35" s="707"/>
      <c r="BYN35" s="707"/>
      <c r="BYO35" s="707"/>
      <c r="BYP35" s="707"/>
      <c r="BYQ35" s="707"/>
      <c r="BYR35" s="707"/>
      <c r="BYS35" s="707"/>
      <c r="BYT35" s="707"/>
      <c r="BYU35" s="707"/>
      <c r="BYV35" s="707"/>
      <c r="BYW35" s="707"/>
      <c r="BYX35" s="707"/>
      <c r="BYY35" s="707"/>
      <c r="BYZ35" s="707"/>
      <c r="BZA35" s="707"/>
      <c r="BZB35" s="707"/>
      <c r="BZC35" s="707"/>
      <c r="BZD35" s="707"/>
      <c r="BZE35" s="707"/>
      <c r="BZF35" s="707"/>
      <c r="BZG35" s="707"/>
      <c r="BZH35" s="707"/>
      <c r="BZI35" s="707"/>
      <c r="BZJ35" s="707"/>
      <c r="BZK35" s="707"/>
      <c r="BZL35" s="707"/>
      <c r="BZM35" s="707"/>
      <c r="BZN35" s="707"/>
      <c r="BZO35" s="707"/>
      <c r="BZP35" s="707"/>
      <c r="BZQ35" s="707"/>
      <c r="BZR35" s="707"/>
      <c r="BZS35" s="707"/>
      <c r="BZT35" s="707"/>
      <c r="BZU35" s="707"/>
      <c r="BZV35" s="707"/>
      <c r="BZW35" s="707"/>
      <c r="BZX35" s="707"/>
      <c r="BZY35" s="707"/>
      <c r="BZZ35" s="707"/>
      <c r="CAA35" s="707"/>
      <c r="CAB35" s="707"/>
      <c r="CAC35" s="707"/>
      <c r="CAD35" s="707"/>
      <c r="CAE35" s="707"/>
      <c r="CAF35" s="707"/>
      <c r="CAG35" s="707"/>
      <c r="CAH35" s="707"/>
      <c r="CAI35" s="707"/>
      <c r="CAJ35" s="707"/>
      <c r="CAK35" s="707"/>
      <c r="CAL35" s="707"/>
      <c r="CAM35" s="707"/>
      <c r="CAN35" s="707"/>
      <c r="CAO35" s="707"/>
      <c r="CAP35" s="707"/>
      <c r="CAQ35" s="707"/>
      <c r="CAR35" s="707"/>
      <c r="CAS35" s="707"/>
      <c r="CAT35" s="707"/>
      <c r="CAU35" s="707"/>
      <c r="CAV35" s="707"/>
      <c r="CAW35" s="707"/>
      <c r="CAX35" s="707"/>
      <c r="CAY35" s="707"/>
      <c r="CAZ35" s="707"/>
      <c r="CBA35" s="707"/>
      <c r="CBB35" s="707"/>
      <c r="CBC35" s="707"/>
      <c r="CBD35" s="707"/>
      <c r="CBE35" s="707"/>
      <c r="CBF35" s="707"/>
      <c r="CBG35" s="707"/>
      <c r="CBH35" s="707"/>
      <c r="CBI35" s="707"/>
      <c r="CBJ35" s="707"/>
      <c r="CBK35" s="707"/>
      <c r="CBL35" s="707"/>
      <c r="CBM35" s="707"/>
      <c r="CBN35" s="707"/>
      <c r="CBO35" s="707"/>
      <c r="CBP35" s="707"/>
      <c r="CBQ35" s="707"/>
      <c r="CBR35" s="707"/>
      <c r="CBS35" s="707"/>
      <c r="CBT35" s="707"/>
      <c r="CBU35" s="707"/>
      <c r="CBV35" s="707"/>
      <c r="CBW35" s="707"/>
      <c r="CBX35" s="707"/>
      <c r="CBY35" s="707"/>
      <c r="CBZ35" s="707"/>
      <c r="CCA35" s="707"/>
      <c r="CCB35" s="707"/>
      <c r="CCC35" s="707"/>
      <c r="CCD35" s="707"/>
      <c r="CCE35" s="707"/>
      <c r="CCF35" s="707"/>
      <c r="CCG35" s="707"/>
      <c r="CCH35" s="707"/>
      <c r="CCI35" s="707"/>
      <c r="CCJ35" s="707"/>
      <c r="CCK35" s="707"/>
      <c r="CCL35" s="707"/>
      <c r="CCM35" s="707"/>
      <c r="CCN35" s="707"/>
      <c r="CCO35" s="707"/>
      <c r="CCP35" s="707"/>
      <c r="CCQ35" s="707"/>
      <c r="CCR35" s="707"/>
      <c r="CCS35" s="707"/>
      <c r="CCT35" s="707"/>
      <c r="CCU35" s="707"/>
      <c r="CCV35" s="707"/>
      <c r="CCW35" s="707"/>
      <c r="CCX35" s="707"/>
      <c r="CCY35" s="707"/>
      <c r="CCZ35" s="707"/>
      <c r="CDA35" s="707"/>
      <c r="CDB35" s="707"/>
      <c r="CDC35" s="707"/>
      <c r="CDD35" s="707"/>
      <c r="CDE35" s="707"/>
      <c r="CDF35" s="707"/>
      <c r="CDG35" s="707"/>
      <c r="CDH35" s="707"/>
      <c r="CDI35" s="707"/>
      <c r="CDJ35" s="707"/>
      <c r="CDK35" s="707"/>
      <c r="CDL35" s="707"/>
      <c r="CDM35" s="707"/>
      <c r="CDN35" s="707"/>
      <c r="CDO35" s="707"/>
      <c r="CDP35" s="707"/>
      <c r="CDQ35" s="707"/>
      <c r="CDR35" s="707"/>
      <c r="CDS35" s="707"/>
      <c r="CDT35" s="707"/>
      <c r="CDU35" s="707"/>
      <c r="CDV35" s="707"/>
      <c r="CDW35" s="707"/>
      <c r="CDX35" s="707"/>
      <c r="CDY35" s="707"/>
      <c r="CDZ35" s="707"/>
      <c r="CEA35" s="707"/>
      <c r="CEB35" s="707"/>
      <c r="CEC35" s="707"/>
      <c r="CED35" s="707"/>
      <c r="CEE35" s="707"/>
      <c r="CEF35" s="707"/>
      <c r="CEG35" s="707"/>
      <c r="CEH35" s="707"/>
      <c r="CEI35" s="707"/>
      <c r="CEJ35" s="707"/>
      <c r="CEK35" s="707"/>
      <c r="CEL35" s="707"/>
      <c r="CEM35" s="707"/>
      <c r="CEN35" s="707"/>
      <c r="CEO35" s="707"/>
      <c r="CEP35" s="707"/>
      <c r="CEQ35" s="707"/>
      <c r="CER35" s="707"/>
      <c r="CES35" s="707"/>
      <c r="CET35" s="707"/>
      <c r="CEU35" s="707"/>
      <c r="CEV35" s="707"/>
      <c r="CEW35" s="707"/>
      <c r="CEX35" s="707"/>
      <c r="CEY35" s="707"/>
      <c r="CEZ35" s="707"/>
      <c r="CFA35" s="707"/>
      <c r="CFB35" s="707"/>
      <c r="CFC35" s="707"/>
      <c r="CFD35" s="707"/>
      <c r="CFE35" s="707"/>
      <c r="CFF35" s="707"/>
      <c r="CFG35" s="707"/>
      <c r="CFH35" s="707"/>
      <c r="CFI35" s="707"/>
      <c r="CFJ35" s="707"/>
      <c r="CFK35" s="707"/>
      <c r="CFL35" s="707"/>
      <c r="CFM35" s="707"/>
      <c r="CFN35" s="707"/>
      <c r="CFO35" s="707"/>
      <c r="CFP35" s="707"/>
      <c r="CFQ35" s="707"/>
      <c r="CFR35" s="707"/>
      <c r="CFS35" s="707"/>
      <c r="CFT35" s="707"/>
      <c r="CFU35" s="707"/>
      <c r="CFV35" s="707"/>
      <c r="CFW35" s="707"/>
      <c r="CFX35" s="707"/>
      <c r="CFY35" s="707"/>
      <c r="CFZ35" s="707"/>
      <c r="CGA35" s="707"/>
      <c r="CGB35" s="707"/>
      <c r="CGC35" s="707"/>
      <c r="CGD35" s="707"/>
      <c r="CGE35" s="707"/>
      <c r="CGF35" s="707"/>
      <c r="CGG35" s="707"/>
      <c r="CGH35" s="707"/>
      <c r="CGI35" s="707"/>
      <c r="CGJ35" s="707"/>
      <c r="CGK35" s="707"/>
      <c r="CGL35" s="707"/>
      <c r="CGM35" s="707"/>
      <c r="CGN35" s="707"/>
      <c r="CGO35" s="707"/>
      <c r="CGP35" s="707"/>
      <c r="CGQ35" s="707"/>
      <c r="CGR35" s="707"/>
      <c r="CGS35" s="707"/>
      <c r="CGT35" s="707"/>
      <c r="CGU35" s="707"/>
      <c r="CGV35" s="707"/>
      <c r="CGW35" s="707"/>
      <c r="CGX35" s="707"/>
      <c r="CGY35" s="707"/>
      <c r="CGZ35" s="707"/>
      <c r="CHA35" s="707"/>
      <c r="CHB35" s="707"/>
      <c r="CHC35" s="707"/>
      <c r="CHD35" s="707"/>
      <c r="CHE35" s="707"/>
      <c r="CHF35" s="707"/>
      <c r="CHG35" s="707"/>
      <c r="CHH35" s="707"/>
      <c r="CHI35" s="707"/>
      <c r="CHJ35" s="707"/>
      <c r="CHK35" s="707"/>
      <c r="CHL35" s="707"/>
      <c r="CHM35" s="707"/>
      <c r="CHN35" s="707"/>
      <c r="CHO35" s="707"/>
      <c r="CHP35" s="707"/>
      <c r="CHQ35" s="707"/>
      <c r="CHR35" s="707"/>
      <c r="CHS35" s="707"/>
      <c r="CHT35" s="707"/>
      <c r="CHU35" s="707"/>
      <c r="CHV35" s="707"/>
      <c r="CHW35" s="707"/>
      <c r="CHX35" s="707"/>
      <c r="CHY35" s="707"/>
      <c r="CHZ35" s="707"/>
      <c r="CIA35" s="707"/>
      <c r="CIB35" s="707"/>
      <c r="CIC35" s="707"/>
      <c r="CID35" s="707"/>
      <c r="CIE35" s="707"/>
      <c r="CIF35" s="707"/>
      <c r="CIG35" s="707"/>
      <c r="CIH35" s="707"/>
      <c r="CII35" s="707"/>
      <c r="CIJ35" s="707"/>
      <c r="CIK35" s="707"/>
      <c r="CIL35" s="707"/>
      <c r="CIM35" s="707"/>
      <c r="CIN35" s="707"/>
      <c r="CIO35" s="707"/>
      <c r="CIP35" s="707"/>
      <c r="CIQ35" s="707"/>
      <c r="CIR35" s="707"/>
      <c r="CIS35" s="707"/>
      <c r="CIT35" s="707"/>
      <c r="CIU35" s="707"/>
      <c r="CIV35" s="707"/>
      <c r="CIW35" s="707"/>
      <c r="CIX35" s="707"/>
      <c r="CIY35" s="707"/>
      <c r="CIZ35" s="707"/>
      <c r="CJA35" s="707"/>
      <c r="CJB35" s="707"/>
      <c r="CJC35" s="707"/>
      <c r="CJD35" s="707"/>
      <c r="CJE35" s="707"/>
      <c r="CJF35" s="707"/>
      <c r="CJG35" s="707"/>
      <c r="CJH35" s="707"/>
      <c r="CJI35" s="707"/>
      <c r="CJJ35" s="707"/>
      <c r="CJK35" s="707"/>
      <c r="CJL35" s="707"/>
      <c r="CJM35" s="707"/>
      <c r="CJN35" s="707"/>
      <c r="CJO35" s="707"/>
      <c r="CJP35" s="707"/>
      <c r="CJQ35" s="707"/>
      <c r="CJR35" s="707"/>
      <c r="CJS35" s="707"/>
      <c r="CJT35" s="707"/>
      <c r="CJU35" s="707"/>
      <c r="CJV35" s="707"/>
      <c r="CJW35" s="707"/>
      <c r="CJX35" s="707"/>
      <c r="CJY35" s="707"/>
      <c r="CJZ35" s="707"/>
      <c r="CKA35" s="707"/>
      <c r="CKB35" s="707"/>
      <c r="CKC35" s="707"/>
      <c r="CKD35" s="707"/>
      <c r="CKE35" s="707"/>
      <c r="CKF35" s="707"/>
      <c r="CKG35" s="707"/>
      <c r="CKH35" s="707"/>
      <c r="CKI35" s="707"/>
      <c r="CKJ35" s="707"/>
      <c r="CKK35" s="707"/>
      <c r="CKL35" s="707"/>
      <c r="CKM35" s="707"/>
      <c r="CKN35" s="707"/>
      <c r="CKO35" s="707"/>
      <c r="CKP35" s="707"/>
      <c r="CKQ35" s="707"/>
      <c r="CKR35" s="707"/>
      <c r="CKS35" s="707"/>
      <c r="CKT35" s="707"/>
      <c r="CKU35" s="707"/>
      <c r="CKV35" s="707"/>
      <c r="CKW35" s="707"/>
      <c r="CKX35" s="707"/>
      <c r="CKY35" s="707"/>
      <c r="CKZ35" s="707"/>
      <c r="CLA35" s="707"/>
      <c r="CLB35" s="707"/>
      <c r="CLC35" s="707"/>
      <c r="CLD35" s="707"/>
      <c r="CLE35" s="707"/>
      <c r="CLF35" s="707"/>
      <c r="CLG35" s="707"/>
      <c r="CLH35" s="707"/>
      <c r="CLI35" s="707"/>
      <c r="CLJ35" s="707"/>
      <c r="CLK35" s="707"/>
      <c r="CLL35" s="707"/>
      <c r="CLM35" s="707"/>
      <c r="CLN35" s="707"/>
      <c r="CLO35" s="707"/>
      <c r="CLP35" s="707"/>
      <c r="CLQ35" s="707"/>
      <c r="CLR35" s="707"/>
      <c r="CLS35" s="707"/>
      <c r="CLT35" s="707"/>
      <c r="CLU35" s="707"/>
      <c r="CLV35" s="707"/>
      <c r="CLW35" s="707"/>
      <c r="CLX35" s="707"/>
      <c r="CLY35" s="707"/>
      <c r="CLZ35" s="707"/>
      <c r="CMA35" s="707"/>
      <c r="CMB35" s="707"/>
      <c r="CMC35" s="707"/>
      <c r="CMD35" s="707"/>
      <c r="CME35" s="707"/>
      <c r="CMF35" s="707"/>
      <c r="CMG35" s="707"/>
      <c r="CMH35" s="707"/>
      <c r="CMI35" s="707"/>
      <c r="CMJ35" s="707"/>
      <c r="CMK35" s="707"/>
      <c r="CML35" s="707"/>
      <c r="CMM35" s="707"/>
      <c r="CMN35" s="707"/>
      <c r="CMO35" s="707"/>
      <c r="CMP35" s="707"/>
      <c r="CMQ35" s="707"/>
      <c r="CMR35" s="707"/>
      <c r="CMS35" s="707"/>
      <c r="CMT35" s="707"/>
      <c r="CMU35" s="707"/>
      <c r="CMV35" s="707"/>
      <c r="CMW35" s="707"/>
      <c r="CMX35" s="707"/>
      <c r="CMY35" s="707"/>
      <c r="CMZ35" s="707"/>
      <c r="CNA35" s="707"/>
      <c r="CNB35" s="707"/>
      <c r="CNC35" s="707"/>
      <c r="CND35" s="707"/>
      <c r="CNE35" s="707"/>
      <c r="CNF35" s="707"/>
      <c r="CNG35" s="707"/>
      <c r="CNH35" s="707"/>
      <c r="CNI35" s="707"/>
      <c r="CNJ35" s="707"/>
      <c r="CNK35" s="707"/>
      <c r="CNL35" s="707"/>
      <c r="CNM35" s="707"/>
      <c r="CNN35" s="707"/>
      <c r="CNO35" s="707"/>
      <c r="CNP35" s="707"/>
      <c r="CNQ35" s="707"/>
      <c r="CNR35" s="707"/>
      <c r="CNS35" s="707"/>
      <c r="CNT35" s="707"/>
      <c r="CNU35" s="707"/>
      <c r="CNV35" s="707"/>
      <c r="CNW35" s="707"/>
      <c r="CNX35" s="707"/>
      <c r="CNY35" s="707"/>
      <c r="CNZ35" s="707"/>
      <c r="COA35" s="707"/>
      <c r="COB35" s="707"/>
      <c r="COC35" s="707"/>
      <c r="COD35" s="707"/>
      <c r="COE35" s="707"/>
      <c r="COF35" s="707"/>
      <c r="COG35" s="707"/>
      <c r="COH35" s="707"/>
      <c r="COI35" s="707"/>
      <c r="COJ35" s="707"/>
      <c r="COK35" s="707"/>
      <c r="COL35" s="707"/>
      <c r="COM35" s="707"/>
      <c r="CON35" s="707"/>
      <c r="COO35" s="707"/>
      <c r="COP35" s="707"/>
      <c r="COQ35" s="707"/>
      <c r="COR35" s="707"/>
      <c r="COS35" s="707"/>
      <c r="COT35" s="707"/>
      <c r="COU35" s="707"/>
      <c r="COV35" s="707"/>
      <c r="COW35" s="707"/>
      <c r="COX35" s="707"/>
      <c r="COY35" s="707"/>
      <c r="COZ35" s="707"/>
      <c r="CPA35" s="707"/>
      <c r="CPB35" s="707"/>
      <c r="CPC35" s="707"/>
      <c r="CPD35" s="707"/>
      <c r="CPE35" s="707"/>
      <c r="CPF35" s="707"/>
      <c r="CPG35" s="707"/>
      <c r="CPH35" s="707"/>
      <c r="CPI35" s="707"/>
      <c r="CPJ35" s="707"/>
      <c r="CPK35" s="707"/>
      <c r="CPL35" s="707"/>
      <c r="CPM35" s="707"/>
      <c r="CPN35" s="707"/>
      <c r="CPO35" s="707"/>
      <c r="CPP35" s="707"/>
      <c r="CPQ35" s="707"/>
      <c r="CPR35" s="707"/>
      <c r="CPS35" s="707"/>
      <c r="CPT35" s="707"/>
      <c r="CPU35" s="707"/>
      <c r="CPV35" s="707"/>
      <c r="CPW35" s="707"/>
      <c r="CPX35" s="707"/>
      <c r="CPY35" s="707"/>
      <c r="CPZ35" s="707"/>
      <c r="CQA35" s="707"/>
      <c r="CQB35" s="707"/>
      <c r="CQC35" s="707"/>
      <c r="CQD35" s="707"/>
      <c r="CQE35" s="707"/>
      <c r="CQF35" s="707"/>
      <c r="CQG35" s="707"/>
      <c r="CQH35" s="707"/>
      <c r="CQI35" s="707"/>
      <c r="CQJ35" s="707"/>
      <c r="CQK35" s="707"/>
      <c r="CQL35" s="707"/>
      <c r="CQM35" s="707"/>
      <c r="CQN35" s="707"/>
      <c r="CQO35" s="707"/>
      <c r="CQP35" s="707"/>
      <c r="CQQ35" s="707"/>
      <c r="CQR35" s="707"/>
      <c r="CQS35" s="707"/>
      <c r="CQT35" s="707"/>
      <c r="CQU35" s="707"/>
      <c r="CQV35" s="707"/>
      <c r="CQW35" s="707"/>
      <c r="CQX35" s="707"/>
      <c r="CQY35" s="707"/>
      <c r="CQZ35" s="707"/>
      <c r="CRA35" s="707"/>
      <c r="CRB35" s="707"/>
      <c r="CRC35" s="707"/>
      <c r="CRD35" s="707"/>
      <c r="CRE35" s="707"/>
      <c r="CRF35" s="707"/>
      <c r="CRG35" s="707"/>
      <c r="CRH35" s="707"/>
      <c r="CRI35" s="707"/>
      <c r="CRJ35" s="707"/>
      <c r="CRK35" s="707"/>
      <c r="CRL35" s="707"/>
      <c r="CRM35" s="707"/>
      <c r="CRN35" s="707"/>
      <c r="CRO35" s="707"/>
      <c r="CRP35" s="707"/>
      <c r="CRQ35" s="707"/>
      <c r="CRR35" s="707"/>
      <c r="CRS35" s="707"/>
      <c r="CRT35" s="707"/>
      <c r="CRU35" s="707"/>
      <c r="CRV35" s="707"/>
      <c r="CRW35" s="707"/>
      <c r="CRX35" s="707"/>
      <c r="CRY35" s="707"/>
      <c r="CRZ35" s="707"/>
      <c r="CSA35" s="707"/>
      <c r="CSB35" s="707"/>
      <c r="CSC35" s="707"/>
      <c r="CSD35" s="707"/>
      <c r="CSE35" s="707"/>
      <c r="CSF35" s="707"/>
      <c r="CSG35" s="707"/>
      <c r="CSH35" s="707"/>
      <c r="CSI35" s="707"/>
      <c r="CSJ35" s="707"/>
      <c r="CSK35" s="707"/>
      <c r="CSL35" s="707"/>
      <c r="CSM35" s="707"/>
      <c r="CSN35" s="707"/>
      <c r="CSO35" s="707"/>
      <c r="CSP35" s="707"/>
      <c r="CSQ35" s="707"/>
      <c r="CSR35" s="707"/>
      <c r="CSS35" s="707"/>
      <c r="CST35" s="707"/>
      <c r="CSU35" s="707"/>
      <c r="CSV35" s="707"/>
      <c r="CSW35" s="707"/>
      <c r="CSX35" s="707"/>
      <c r="CSY35" s="707"/>
      <c r="CSZ35" s="707"/>
      <c r="CTA35" s="707"/>
      <c r="CTB35" s="707"/>
      <c r="CTC35" s="707"/>
      <c r="CTD35" s="707"/>
      <c r="CTE35" s="707"/>
      <c r="CTF35" s="707"/>
      <c r="CTG35" s="707"/>
      <c r="CTH35" s="707"/>
      <c r="CTI35" s="707"/>
      <c r="CTJ35" s="707"/>
      <c r="CTK35" s="707"/>
      <c r="CTL35" s="707"/>
      <c r="CTM35" s="707"/>
      <c r="CTN35" s="707"/>
      <c r="CTO35" s="707"/>
      <c r="CTP35" s="707"/>
      <c r="CTQ35" s="707"/>
      <c r="CTR35" s="707"/>
      <c r="CTS35" s="707"/>
      <c r="CTT35" s="707"/>
      <c r="CTU35" s="707"/>
      <c r="CTV35" s="707"/>
      <c r="CTW35" s="707"/>
      <c r="CTX35" s="707"/>
      <c r="CTY35" s="707"/>
      <c r="CTZ35" s="707"/>
      <c r="CUA35" s="707"/>
      <c r="CUB35" s="707"/>
      <c r="CUC35" s="707"/>
      <c r="CUD35" s="707"/>
      <c r="CUE35" s="707"/>
      <c r="CUF35" s="707"/>
      <c r="CUG35" s="707"/>
      <c r="CUH35" s="707"/>
      <c r="CUI35" s="707"/>
      <c r="CUJ35" s="707"/>
      <c r="CUK35" s="707"/>
      <c r="CUL35" s="707"/>
      <c r="CUM35" s="707"/>
      <c r="CUN35" s="707"/>
      <c r="CUO35" s="707"/>
      <c r="CUP35" s="707"/>
      <c r="CUQ35" s="707"/>
      <c r="CUR35" s="707"/>
      <c r="CUS35" s="707"/>
      <c r="CUT35" s="707"/>
      <c r="CUU35" s="707"/>
      <c r="CUV35" s="707"/>
      <c r="CUW35" s="707"/>
      <c r="CUX35" s="707"/>
      <c r="CUY35" s="707"/>
      <c r="CUZ35" s="707"/>
      <c r="CVA35" s="707"/>
      <c r="CVB35" s="707"/>
      <c r="CVC35" s="707"/>
      <c r="CVD35" s="707"/>
      <c r="CVE35" s="707"/>
      <c r="CVF35" s="707"/>
      <c r="CVG35" s="707"/>
      <c r="CVH35" s="707"/>
      <c r="CVI35" s="707"/>
      <c r="CVJ35" s="707"/>
      <c r="CVK35" s="707"/>
      <c r="CVL35" s="707"/>
      <c r="CVM35" s="707"/>
      <c r="CVN35" s="707"/>
      <c r="CVO35" s="707"/>
      <c r="CVP35" s="707"/>
      <c r="CVQ35" s="707"/>
      <c r="CVR35" s="707"/>
      <c r="CVS35" s="707"/>
      <c r="CVT35" s="707"/>
      <c r="CVU35" s="707"/>
      <c r="CVV35" s="707"/>
      <c r="CVW35" s="707"/>
      <c r="CVX35" s="707"/>
      <c r="CVY35" s="707"/>
      <c r="CVZ35" s="707"/>
      <c r="CWA35" s="707"/>
      <c r="CWB35" s="707"/>
      <c r="CWC35" s="707"/>
      <c r="CWD35" s="707"/>
      <c r="CWE35" s="707"/>
      <c r="CWF35" s="707"/>
      <c r="CWG35" s="707"/>
      <c r="CWH35" s="707"/>
      <c r="CWI35" s="707"/>
      <c r="CWJ35" s="707"/>
      <c r="CWK35" s="707"/>
      <c r="CWL35" s="707"/>
      <c r="CWM35" s="707"/>
      <c r="CWN35" s="707"/>
      <c r="CWO35" s="707"/>
      <c r="CWP35" s="707"/>
      <c r="CWQ35" s="707"/>
      <c r="CWR35" s="707"/>
      <c r="CWS35" s="707"/>
      <c r="CWT35" s="707"/>
      <c r="CWU35" s="707"/>
      <c r="CWV35" s="707"/>
      <c r="CWW35" s="707"/>
      <c r="CWX35" s="707"/>
      <c r="CWY35" s="707"/>
      <c r="CWZ35" s="707"/>
      <c r="CXA35" s="707"/>
      <c r="CXB35" s="707"/>
      <c r="CXC35" s="707"/>
      <c r="CXD35" s="707"/>
      <c r="CXE35" s="707"/>
      <c r="CXF35" s="707"/>
      <c r="CXG35" s="707"/>
      <c r="CXH35" s="707"/>
      <c r="CXI35" s="707"/>
      <c r="CXJ35" s="707"/>
      <c r="CXK35" s="707"/>
      <c r="CXL35" s="707"/>
      <c r="CXM35" s="707"/>
      <c r="CXN35" s="707"/>
      <c r="CXO35" s="707"/>
      <c r="CXP35" s="707"/>
      <c r="CXQ35" s="707"/>
      <c r="CXR35" s="707"/>
      <c r="CXS35" s="707"/>
      <c r="CXT35" s="707"/>
      <c r="CXU35" s="707"/>
      <c r="CXV35" s="707"/>
      <c r="CXW35" s="707"/>
      <c r="CXX35" s="707"/>
      <c r="CXY35" s="707"/>
      <c r="CXZ35" s="707"/>
      <c r="CYA35" s="707"/>
      <c r="CYB35" s="707"/>
      <c r="CYC35" s="707"/>
      <c r="CYD35" s="707"/>
      <c r="CYE35" s="707"/>
      <c r="CYF35" s="707"/>
      <c r="CYG35" s="707"/>
      <c r="CYH35" s="707"/>
      <c r="CYI35" s="707"/>
      <c r="CYJ35" s="707"/>
      <c r="CYK35" s="707"/>
      <c r="CYL35" s="707"/>
      <c r="CYM35" s="707"/>
      <c r="CYN35" s="707"/>
      <c r="CYO35" s="707"/>
      <c r="CYP35" s="707"/>
      <c r="CYQ35" s="707"/>
      <c r="CYR35" s="707"/>
      <c r="CYS35" s="707"/>
      <c r="CYT35" s="707"/>
      <c r="CYU35" s="707"/>
      <c r="CYV35" s="707"/>
      <c r="CYW35" s="707"/>
      <c r="CYX35" s="707"/>
      <c r="CYY35" s="707"/>
      <c r="CYZ35" s="707"/>
      <c r="CZA35" s="707"/>
      <c r="CZB35" s="707"/>
      <c r="CZC35" s="707"/>
      <c r="CZD35" s="707"/>
      <c r="CZE35" s="707"/>
      <c r="CZF35" s="707"/>
      <c r="CZG35" s="707"/>
      <c r="CZH35" s="707"/>
      <c r="CZI35" s="707"/>
      <c r="CZJ35" s="707"/>
      <c r="CZK35" s="707"/>
      <c r="CZL35" s="707"/>
      <c r="CZM35" s="707"/>
      <c r="CZN35" s="707"/>
      <c r="CZO35" s="707"/>
      <c r="CZP35" s="707"/>
      <c r="CZQ35" s="707"/>
      <c r="CZR35" s="707"/>
      <c r="CZS35" s="707"/>
      <c r="CZT35" s="707"/>
      <c r="CZU35" s="707"/>
      <c r="CZV35" s="707"/>
      <c r="CZW35" s="707"/>
      <c r="CZX35" s="707"/>
      <c r="CZY35" s="707"/>
      <c r="CZZ35" s="707"/>
      <c r="DAA35" s="707"/>
      <c r="DAB35" s="707"/>
      <c r="DAC35" s="707"/>
      <c r="DAD35" s="707"/>
      <c r="DAE35" s="707"/>
      <c r="DAF35" s="707"/>
      <c r="DAG35" s="707"/>
      <c r="DAH35" s="707"/>
      <c r="DAI35" s="707"/>
      <c r="DAJ35" s="707"/>
      <c r="DAK35" s="707"/>
      <c r="DAL35" s="707"/>
      <c r="DAM35" s="707"/>
      <c r="DAN35" s="707"/>
      <c r="DAO35" s="707"/>
      <c r="DAP35" s="707"/>
      <c r="DAQ35" s="707"/>
      <c r="DAR35" s="707"/>
      <c r="DAS35" s="707"/>
      <c r="DAT35" s="707"/>
      <c r="DAU35" s="707"/>
      <c r="DAV35" s="707"/>
      <c r="DAW35" s="707"/>
      <c r="DAX35" s="707"/>
      <c r="DAY35" s="707"/>
      <c r="DAZ35" s="707"/>
      <c r="DBA35" s="707"/>
      <c r="DBB35" s="707"/>
      <c r="DBC35" s="707"/>
      <c r="DBD35" s="707"/>
      <c r="DBE35" s="707"/>
      <c r="DBF35" s="707"/>
      <c r="DBG35" s="707"/>
      <c r="DBH35" s="707"/>
      <c r="DBI35" s="707"/>
      <c r="DBJ35" s="707"/>
      <c r="DBK35" s="707"/>
      <c r="DBL35" s="707"/>
      <c r="DBM35" s="707"/>
      <c r="DBN35" s="707"/>
      <c r="DBO35" s="707"/>
      <c r="DBP35" s="707"/>
      <c r="DBQ35" s="707"/>
      <c r="DBR35" s="707"/>
      <c r="DBS35" s="707"/>
      <c r="DBT35" s="707"/>
      <c r="DBU35" s="707"/>
      <c r="DBV35" s="707"/>
      <c r="DBW35" s="707"/>
      <c r="DBX35" s="707"/>
      <c r="DBY35" s="707"/>
      <c r="DBZ35" s="707"/>
      <c r="DCA35" s="707"/>
      <c r="DCB35" s="707"/>
      <c r="DCC35" s="707"/>
      <c r="DCD35" s="707"/>
      <c r="DCE35" s="707"/>
      <c r="DCF35" s="707"/>
      <c r="DCG35" s="707"/>
      <c r="DCH35" s="707"/>
      <c r="DCI35" s="707"/>
      <c r="DCJ35" s="707"/>
      <c r="DCK35" s="707"/>
      <c r="DCL35" s="707"/>
      <c r="DCM35" s="707"/>
      <c r="DCN35" s="707"/>
      <c r="DCO35" s="707"/>
      <c r="DCP35" s="707"/>
      <c r="DCQ35" s="707"/>
      <c r="DCR35" s="707"/>
      <c r="DCS35" s="707"/>
      <c r="DCT35" s="707"/>
      <c r="DCU35" s="707"/>
      <c r="DCV35" s="707"/>
      <c r="DCW35" s="707"/>
      <c r="DCX35" s="707"/>
      <c r="DCY35" s="707"/>
      <c r="DCZ35" s="707"/>
      <c r="DDA35" s="707"/>
      <c r="DDB35" s="707"/>
      <c r="DDC35" s="707"/>
      <c r="DDD35" s="707"/>
      <c r="DDE35" s="707"/>
      <c r="DDF35" s="707"/>
      <c r="DDG35" s="707"/>
      <c r="DDH35" s="707"/>
      <c r="DDI35" s="707"/>
      <c r="DDJ35" s="707"/>
      <c r="DDK35" s="707"/>
      <c r="DDL35" s="707"/>
      <c r="DDM35" s="707"/>
      <c r="DDN35" s="707"/>
      <c r="DDO35" s="707"/>
      <c r="DDP35" s="707"/>
      <c r="DDQ35" s="707"/>
      <c r="DDR35" s="707"/>
      <c r="DDS35" s="707"/>
      <c r="DDT35" s="707"/>
      <c r="DDU35" s="707"/>
      <c r="DDV35" s="707"/>
      <c r="DDW35" s="707"/>
      <c r="DDX35" s="707"/>
      <c r="DDY35" s="707"/>
      <c r="DDZ35" s="707"/>
      <c r="DEA35" s="707"/>
      <c r="DEB35" s="707"/>
      <c r="DEC35" s="707"/>
      <c r="DED35" s="707"/>
      <c r="DEE35" s="707"/>
      <c r="DEF35" s="707"/>
      <c r="DEG35" s="707"/>
      <c r="DEH35" s="707"/>
      <c r="DEI35" s="707"/>
      <c r="DEJ35" s="707"/>
      <c r="DEK35" s="707"/>
      <c r="DEL35" s="707"/>
      <c r="DEM35" s="707"/>
      <c r="DEN35" s="707"/>
      <c r="DEO35" s="707"/>
      <c r="DEP35" s="707"/>
      <c r="DEQ35" s="707"/>
      <c r="DER35" s="707"/>
      <c r="DES35" s="707"/>
      <c r="DET35" s="707"/>
      <c r="DEU35" s="707"/>
      <c r="DEV35" s="707"/>
      <c r="DEW35" s="707"/>
      <c r="DEX35" s="707"/>
      <c r="DEY35" s="707"/>
      <c r="DEZ35" s="707"/>
      <c r="DFA35" s="707"/>
      <c r="DFB35" s="707"/>
      <c r="DFC35" s="707"/>
      <c r="DFD35" s="707"/>
      <c r="DFE35" s="707"/>
      <c r="DFF35" s="707"/>
      <c r="DFG35" s="707"/>
      <c r="DFH35" s="707"/>
      <c r="DFI35" s="707"/>
      <c r="DFJ35" s="707"/>
      <c r="DFK35" s="707"/>
      <c r="DFL35" s="707"/>
      <c r="DFM35" s="707"/>
      <c r="DFN35" s="707"/>
      <c r="DFO35" s="707"/>
      <c r="DFP35" s="707"/>
      <c r="DFQ35" s="707"/>
      <c r="DFR35" s="707"/>
      <c r="DFS35" s="707"/>
      <c r="DFT35" s="707"/>
      <c r="DFU35" s="707"/>
      <c r="DFV35" s="707"/>
      <c r="DFW35" s="707"/>
      <c r="DFX35" s="707"/>
      <c r="DFY35" s="707"/>
      <c r="DFZ35" s="707"/>
      <c r="DGA35" s="707"/>
      <c r="DGB35" s="707"/>
      <c r="DGC35" s="707"/>
      <c r="DGD35" s="707"/>
      <c r="DGE35" s="707"/>
      <c r="DGF35" s="707"/>
      <c r="DGG35" s="707"/>
      <c r="DGH35" s="707"/>
      <c r="DGI35" s="707"/>
      <c r="DGJ35" s="707"/>
      <c r="DGK35" s="707"/>
      <c r="DGL35" s="707"/>
      <c r="DGM35" s="707"/>
      <c r="DGN35" s="707"/>
      <c r="DGO35" s="707"/>
      <c r="DGP35" s="707"/>
      <c r="DGQ35" s="707"/>
      <c r="DGR35" s="707"/>
      <c r="DGS35" s="707"/>
      <c r="DGT35" s="707"/>
      <c r="DGU35" s="707"/>
      <c r="DGV35" s="707"/>
      <c r="DGW35" s="707"/>
      <c r="DGX35" s="707"/>
      <c r="DGY35" s="707"/>
      <c r="DGZ35" s="707"/>
      <c r="DHA35" s="707"/>
      <c r="DHB35" s="707"/>
      <c r="DHC35" s="707"/>
      <c r="DHD35" s="707"/>
      <c r="DHE35" s="707"/>
      <c r="DHF35" s="707"/>
      <c r="DHG35" s="707"/>
      <c r="DHH35" s="707"/>
      <c r="DHI35" s="707"/>
      <c r="DHJ35" s="707"/>
      <c r="DHK35" s="707"/>
      <c r="DHL35" s="707"/>
      <c r="DHM35" s="707"/>
      <c r="DHN35" s="707"/>
      <c r="DHO35" s="707"/>
      <c r="DHP35" s="707"/>
      <c r="DHQ35" s="707"/>
      <c r="DHR35" s="707"/>
      <c r="DHS35" s="707"/>
      <c r="DHT35" s="707"/>
      <c r="DHU35" s="707"/>
      <c r="DHV35" s="707"/>
      <c r="DHW35" s="707"/>
      <c r="DHX35" s="707"/>
      <c r="DHY35" s="707"/>
      <c r="DHZ35" s="707"/>
      <c r="DIA35" s="707"/>
      <c r="DIB35" s="707"/>
      <c r="DIC35" s="707"/>
      <c r="DID35" s="707"/>
      <c r="DIE35" s="707"/>
      <c r="DIF35" s="707"/>
      <c r="DIG35" s="707"/>
      <c r="DIH35" s="707"/>
      <c r="DII35" s="707"/>
      <c r="DIJ35" s="707"/>
      <c r="DIK35" s="707"/>
      <c r="DIL35" s="707"/>
      <c r="DIM35" s="707"/>
      <c r="DIN35" s="707"/>
      <c r="DIO35" s="707"/>
      <c r="DIP35" s="707"/>
      <c r="DIQ35" s="707"/>
      <c r="DIR35" s="707"/>
      <c r="DIS35" s="707"/>
      <c r="DIT35" s="707"/>
      <c r="DIU35" s="707"/>
      <c r="DIV35" s="707"/>
      <c r="DIW35" s="707"/>
      <c r="DIX35" s="707"/>
      <c r="DIY35" s="707"/>
      <c r="DIZ35" s="707"/>
      <c r="DJA35" s="707"/>
      <c r="DJB35" s="707"/>
      <c r="DJC35" s="707"/>
      <c r="DJD35" s="707"/>
      <c r="DJE35" s="707"/>
      <c r="DJF35" s="707"/>
      <c r="DJG35" s="707"/>
      <c r="DJH35" s="707"/>
      <c r="DJI35" s="707"/>
      <c r="DJJ35" s="707"/>
      <c r="DJK35" s="707"/>
      <c r="DJL35" s="707"/>
      <c r="DJM35" s="707"/>
      <c r="DJN35" s="707"/>
      <c r="DJO35" s="707"/>
      <c r="DJP35" s="707"/>
      <c r="DJQ35" s="707"/>
      <c r="DJR35" s="707"/>
      <c r="DJS35" s="707"/>
      <c r="DJT35" s="707"/>
      <c r="DJU35" s="707"/>
      <c r="DJV35" s="707"/>
      <c r="DJW35" s="707"/>
      <c r="DJX35" s="707"/>
      <c r="DJY35" s="707"/>
      <c r="DJZ35" s="707"/>
      <c r="DKA35" s="707"/>
      <c r="DKB35" s="707"/>
      <c r="DKC35" s="707"/>
      <c r="DKD35" s="707"/>
      <c r="DKE35" s="707"/>
      <c r="DKF35" s="707"/>
      <c r="DKG35" s="707"/>
      <c r="DKH35" s="707"/>
      <c r="DKI35" s="707"/>
      <c r="DKJ35" s="707"/>
      <c r="DKK35" s="707"/>
      <c r="DKL35" s="707"/>
      <c r="DKM35" s="707"/>
      <c r="DKN35" s="707"/>
      <c r="DKO35" s="707"/>
      <c r="DKP35" s="707"/>
      <c r="DKQ35" s="707"/>
      <c r="DKR35" s="707"/>
      <c r="DKS35" s="707"/>
      <c r="DKT35" s="707"/>
      <c r="DKU35" s="707"/>
      <c r="DKV35" s="707"/>
      <c r="DKW35" s="707"/>
      <c r="DKX35" s="707"/>
      <c r="DKY35" s="707"/>
      <c r="DKZ35" s="707"/>
      <c r="DLA35" s="707"/>
      <c r="DLB35" s="707"/>
      <c r="DLC35" s="707"/>
      <c r="DLD35" s="707"/>
      <c r="DLE35" s="707"/>
      <c r="DLF35" s="707"/>
      <c r="DLG35" s="707"/>
      <c r="DLH35" s="707"/>
      <c r="DLI35" s="707"/>
      <c r="DLJ35" s="707"/>
      <c r="DLK35" s="707"/>
      <c r="DLL35" s="707"/>
      <c r="DLM35" s="707"/>
      <c r="DLN35" s="707"/>
      <c r="DLO35" s="707"/>
      <c r="DLP35" s="707"/>
      <c r="DLQ35" s="707"/>
      <c r="DLR35" s="707"/>
      <c r="DLS35" s="707"/>
      <c r="DLT35" s="707"/>
      <c r="DLU35" s="707"/>
      <c r="DLV35" s="707"/>
      <c r="DLW35" s="707"/>
      <c r="DLX35" s="707"/>
      <c r="DLY35" s="707"/>
      <c r="DLZ35" s="707"/>
      <c r="DMA35" s="707"/>
      <c r="DMB35" s="707"/>
      <c r="DMC35" s="707"/>
      <c r="DMD35" s="707"/>
      <c r="DME35" s="707"/>
      <c r="DMF35" s="707"/>
      <c r="DMG35" s="707"/>
      <c r="DMH35" s="707"/>
      <c r="DMI35" s="707"/>
      <c r="DMJ35" s="707"/>
      <c r="DMK35" s="707"/>
      <c r="DML35" s="707"/>
      <c r="DMM35" s="707"/>
      <c r="DMN35" s="707"/>
      <c r="DMO35" s="707"/>
      <c r="DMP35" s="707"/>
      <c r="DMQ35" s="707"/>
      <c r="DMR35" s="707"/>
      <c r="DMS35" s="707"/>
      <c r="DMT35" s="707"/>
      <c r="DMU35" s="707"/>
      <c r="DMV35" s="707"/>
      <c r="DMW35" s="707"/>
      <c r="DMX35" s="707"/>
      <c r="DMY35" s="707"/>
      <c r="DMZ35" s="707"/>
      <c r="DNA35" s="707"/>
      <c r="DNB35" s="707"/>
      <c r="DNC35" s="707"/>
      <c r="DND35" s="707"/>
      <c r="DNE35" s="707"/>
      <c r="DNF35" s="707"/>
      <c r="DNG35" s="707"/>
      <c r="DNH35" s="707"/>
      <c r="DNI35" s="707"/>
      <c r="DNJ35" s="707"/>
      <c r="DNK35" s="707"/>
      <c r="DNL35" s="707"/>
      <c r="DNM35" s="707"/>
      <c r="DNN35" s="707"/>
      <c r="DNO35" s="707"/>
      <c r="DNP35" s="707"/>
      <c r="DNQ35" s="707"/>
      <c r="DNR35" s="707"/>
      <c r="DNS35" s="707"/>
      <c r="DNT35" s="707"/>
      <c r="DNU35" s="707"/>
      <c r="DNV35" s="707"/>
      <c r="DNW35" s="707"/>
      <c r="DNX35" s="707"/>
      <c r="DNY35" s="707"/>
      <c r="DNZ35" s="707"/>
      <c r="DOA35" s="707"/>
      <c r="DOB35" s="707"/>
      <c r="DOC35" s="707"/>
      <c r="DOD35" s="707"/>
      <c r="DOE35" s="707"/>
      <c r="DOF35" s="707"/>
      <c r="DOG35" s="707"/>
      <c r="DOH35" s="707"/>
      <c r="DOI35" s="707"/>
      <c r="DOJ35" s="707"/>
      <c r="DOK35" s="707"/>
      <c r="DOL35" s="707"/>
      <c r="DOM35" s="707"/>
      <c r="DON35" s="707"/>
      <c r="DOO35" s="707"/>
      <c r="DOP35" s="707"/>
      <c r="DOQ35" s="707"/>
      <c r="DOR35" s="707"/>
      <c r="DOS35" s="707"/>
      <c r="DOT35" s="707"/>
      <c r="DOU35" s="707"/>
      <c r="DOV35" s="707"/>
      <c r="DOW35" s="707"/>
      <c r="DOX35" s="707"/>
      <c r="DOY35" s="707"/>
      <c r="DOZ35" s="707"/>
      <c r="DPA35" s="707"/>
      <c r="DPB35" s="707"/>
      <c r="DPC35" s="707"/>
      <c r="DPD35" s="707"/>
      <c r="DPE35" s="707"/>
      <c r="DPF35" s="707"/>
      <c r="DPG35" s="707"/>
      <c r="DPH35" s="707"/>
      <c r="DPI35" s="707"/>
      <c r="DPJ35" s="707"/>
      <c r="DPK35" s="707"/>
      <c r="DPL35" s="707"/>
      <c r="DPM35" s="707"/>
      <c r="DPN35" s="707"/>
      <c r="DPO35" s="707"/>
      <c r="DPP35" s="707"/>
      <c r="DPQ35" s="707"/>
      <c r="DPR35" s="707"/>
      <c r="DPS35" s="707"/>
      <c r="DPT35" s="707"/>
      <c r="DPU35" s="707"/>
      <c r="DPV35" s="707"/>
      <c r="DPW35" s="707"/>
      <c r="DPX35" s="707"/>
      <c r="DPY35" s="707"/>
      <c r="DPZ35" s="707"/>
      <c r="DQA35" s="707"/>
      <c r="DQB35" s="707"/>
      <c r="DQC35" s="707"/>
      <c r="DQD35" s="707"/>
      <c r="DQE35" s="707"/>
      <c r="DQF35" s="707"/>
      <c r="DQG35" s="707"/>
      <c r="DQH35" s="707"/>
      <c r="DQI35" s="707"/>
      <c r="DQJ35" s="707"/>
      <c r="DQK35" s="707"/>
      <c r="DQL35" s="707"/>
      <c r="DQM35" s="707"/>
      <c r="DQN35" s="707"/>
      <c r="DQO35" s="707"/>
      <c r="DQP35" s="707"/>
      <c r="DQQ35" s="707"/>
      <c r="DQR35" s="707"/>
      <c r="DQS35" s="707"/>
      <c r="DQT35" s="707"/>
      <c r="DQU35" s="707"/>
      <c r="DQV35" s="707"/>
      <c r="DQW35" s="707"/>
      <c r="DQX35" s="707"/>
      <c r="DQY35" s="707"/>
      <c r="DQZ35" s="707"/>
      <c r="DRA35" s="707"/>
      <c r="DRB35" s="707"/>
      <c r="DRC35" s="707"/>
      <c r="DRD35" s="707"/>
      <c r="DRE35" s="707"/>
      <c r="DRF35" s="707"/>
      <c r="DRG35" s="707"/>
      <c r="DRH35" s="707"/>
      <c r="DRI35" s="707"/>
      <c r="DRJ35" s="707"/>
      <c r="DRK35" s="707"/>
      <c r="DRL35" s="707"/>
      <c r="DRM35" s="707"/>
      <c r="DRN35" s="707"/>
      <c r="DRO35" s="707"/>
      <c r="DRP35" s="707"/>
      <c r="DRQ35" s="707"/>
      <c r="DRR35" s="707"/>
      <c r="DRS35" s="707"/>
      <c r="DRT35" s="707"/>
      <c r="DRU35" s="707"/>
      <c r="DRV35" s="707"/>
      <c r="DRW35" s="707"/>
      <c r="DRX35" s="707"/>
      <c r="DRY35" s="707"/>
      <c r="DRZ35" s="707"/>
      <c r="DSA35" s="707"/>
      <c r="DSB35" s="707"/>
      <c r="DSC35" s="707"/>
      <c r="DSD35" s="707"/>
      <c r="DSE35" s="707"/>
      <c r="DSF35" s="707"/>
      <c r="DSG35" s="707"/>
      <c r="DSH35" s="707"/>
      <c r="DSI35" s="707"/>
      <c r="DSJ35" s="707"/>
      <c r="DSK35" s="707"/>
      <c r="DSL35" s="707"/>
      <c r="DSM35" s="707"/>
      <c r="DSN35" s="707"/>
      <c r="DSO35" s="707"/>
      <c r="DSP35" s="707"/>
      <c r="DSQ35" s="707"/>
      <c r="DSR35" s="707"/>
      <c r="DSS35" s="707"/>
      <c r="DST35" s="707"/>
      <c r="DSU35" s="707"/>
      <c r="DSV35" s="707"/>
      <c r="DSW35" s="707"/>
      <c r="DSX35" s="707"/>
      <c r="DSY35" s="707"/>
      <c r="DSZ35" s="707"/>
      <c r="DTA35" s="707"/>
      <c r="DTB35" s="707"/>
      <c r="DTC35" s="707"/>
      <c r="DTD35" s="707"/>
      <c r="DTE35" s="707"/>
      <c r="DTF35" s="707"/>
      <c r="DTG35" s="707"/>
      <c r="DTH35" s="707"/>
      <c r="DTI35" s="707"/>
      <c r="DTJ35" s="707"/>
      <c r="DTK35" s="707"/>
      <c r="DTL35" s="707"/>
      <c r="DTM35" s="707"/>
      <c r="DTN35" s="707"/>
      <c r="DTO35" s="707"/>
      <c r="DTP35" s="707"/>
      <c r="DTQ35" s="707"/>
      <c r="DTR35" s="707"/>
      <c r="DTS35" s="707"/>
      <c r="DTT35" s="707"/>
      <c r="DTU35" s="707"/>
      <c r="DTV35" s="707"/>
      <c r="DTW35" s="707"/>
      <c r="DTX35" s="707"/>
      <c r="DTY35" s="707"/>
      <c r="DTZ35" s="707"/>
      <c r="DUA35" s="707"/>
      <c r="DUB35" s="707"/>
      <c r="DUC35" s="707"/>
      <c r="DUD35" s="707"/>
      <c r="DUE35" s="707"/>
      <c r="DUF35" s="707"/>
      <c r="DUG35" s="707"/>
      <c r="DUH35" s="707"/>
      <c r="DUI35" s="707"/>
      <c r="DUJ35" s="707"/>
      <c r="DUK35" s="707"/>
      <c r="DUL35" s="707"/>
      <c r="DUM35" s="707"/>
      <c r="DUN35" s="707"/>
      <c r="DUO35" s="707"/>
      <c r="DUP35" s="707"/>
      <c r="DUQ35" s="707"/>
      <c r="DUR35" s="707"/>
      <c r="DUS35" s="707"/>
      <c r="DUT35" s="707"/>
      <c r="DUU35" s="707"/>
      <c r="DUV35" s="707"/>
      <c r="DUW35" s="707"/>
      <c r="DUX35" s="707"/>
      <c r="DUY35" s="707"/>
      <c r="DUZ35" s="707"/>
      <c r="DVA35" s="707"/>
      <c r="DVB35" s="707"/>
      <c r="DVC35" s="707"/>
      <c r="DVD35" s="707"/>
      <c r="DVE35" s="707"/>
      <c r="DVF35" s="707"/>
      <c r="DVG35" s="707"/>
      <c r="DVH35" s="707"/>
      <c r="DVI35" s="707"/>
      <c r="DVJ35" s="707"/>
      <c r="DVK35" s="707"/>
      <c r="DVL35" s="707"/>
      <c r="DVM35" s="707"/>
      <c r="DVN35" s="707"/>
      <c r="DVO35" s="707"/>
      <c r="DVP35" s="707"/>
      <c r="DVQ35" s="707"/>
      <c r="DVR35" s="707"/>
      <c r="DVS35" s="707"/>
      <c r="DVT35" s="707"/>
      <c r="DVU35" s="707"/>
      <c r="DVV35" s="707"/>
      <c r="DVW35" s="707"/>
      <c r="DVX35" s="707"/>
      <c r="DVY35" s="707"/>
      <c r="DVZ35" s="707"/>
      <c r="DWA35" s="707"/>
      <c r="DWB35" s="707"/>
      <c r="DWC35" s="707"/>
      <c r="DWD35" s="707"/>
      <c r="DWE35" s="707"/>
      <c r="DWF35" s="707"/>
      <c r="DWG35" s="707"/>
      <c r="DWH35" s="707"/>
      <c r="DWI35" s="707"/>
      <c r="DWJ35" s="707"/>
      <c r="DWK35" s="707"/>
      <c r="DWL35" s="707"/>
      <c r="DWM35" s="707"/>
      <c r="DWN35" s="707"/>
      <c r="DWO35" s="707"/>
      <c r="DWP35" s="707"/>
      <c r="DWQ35" s="707"/>
      <c r="DWR35" s="707"/>
      <c r="DWS35" s="707"/>
      <c r="DWT35" s="707"/>
      <c r="DWU35" s="707"/>
      <c r="DWV35" s="707"/>
      <c r="DWW35" s="707"/>
      <c r="DWX35" s="707"/>
      <c r="DWY35" s="707"/>
      <c r="DWZ35" s="707"/>
      <c r="DXA35" s="707"/>
      <c r="DXB35" s="707"/>
      <c r="DXC35" s="707"/>
      <c r="DXD35" s="707"/>
      <c r="DXE35" s="707"/>
      <c r="DXF35" s="707"/>
      <c r="DXG35" s="707"/>
      <c r="DXH35" s="707"/>
      <c r="DXI35" s="707"/>
      <c r="DXJ35" s="707"/>
      <c r="DXK35" s="707"/>
      <c r="DXL35" s="707"/>
      <c r="DXM35" s="707"/>
      <c r="DXN35" s="707"/>
      <c r="DXO35" s="707"/>
      <c r="DXP35" s="707"/>
      <c r="DXQ35" s="707"/>
      <c r="DXR35" s="707"/>
      <c r="DXS35" s="707"/>
      <c r="DXT35" s="707"/>
      <c r="DXU35" s="707"/>
      <c r="DXV35" s="707"/>
      <c r="DXW35" s="707"/>
      <c r="DXX35" s="707"/>
      <c r="DXY35" s="707"/>
      <c r="DXZ35" s="707"/>
      <c r="DYA35" s="707"/>
      <c r="DYB35" s="707"/>
      <c r="DYC35" s="707"/>
      <c r="DYD35" s="707"/>
      <c r="DYE35" s="707"/>
      <c r="DYF35" s="707"/>
      <c r="DYG35" s="707"/>
      <c r="DYH35" s="707"/>
      <c r="DYI35" s="707"/>
      <c r="DYJ35" s="707"/>
      <c r="DYK35" s="707"/>
      <c r="DYL35" s="707"/>
      <c r="DYM35" s="707"/>
      <c r="DYN35" s="707"/>
      <c r="DYO35" s="707"/>
      <c r="DYP35" s="707"/>
      <c r="DYQ35" s="707"/>
      <c r="DYR35" s="707"/>
      <c r="DYS35" s="707"/>
      <c r="DYT35" s="707"/>
      <c r="DYU35" s="707"/>
      <c r="DYV35" s="707"/>
      <c r="DYW35" s="707"/>
      <c r="DYX35" s="707"/>
      <c r="DYY35" s="707"/>
      <c r="DYZ35" s="707"/>
      <c r="DZA35" s="707"/>
      <c r="DZB35" s="707"/>
      <c r="DZC35" s="707"/>
      <c r="DZD35" s="707"/>
      <c r="DZE35" s="707"/>
      <c r="DZF35" s="707"/>
      <c r="DZG35" s="707"/>
      <c r="DZH35" s="707"/>
      <c r="DZI35" s="707"/>
      <c r="DZJ35" s="707"/>
      <c r="DZK35" s="707"/>
      <c r="DZL35" s="707"/>
      <c r="DZM35" s="707"/>
      <c r="DZN35" s="707"/>
      <c r="DZO35" s="707"/>
      <c r="DZP35" s="707"/>
      <c r="DZQ35" s="707"/>
      <c r="DZR35" s="707"/>
      <c r="DZS35" s="707"/>
      <c r="DZT35" s="707"/>
      <c r="DZU35" s="707"/>
      <c r="DZV35" s="707"/>
      <c r="DZW35" s="707"/>
      <c r="DZX35" s="707"/>
      <c r="DZY35" s="707"/>
      <c r="DZZ35" s="707"/>
      <c r="EAA35" s="707"/>
      <c r="EAB35" s="707"/>
      <c r="EAC35" s="707"/>
      <c r="EAD35" s="707"/>
      <c r="EAE35" s="707"/>
      <c r="EAF35" s="707"/>
      <c r="EAG35" s="707"/>
      <c r="EAH35" s="707"/>
      <c r="EAI35" s="707"/>
      <c r="EAJ35" s="707"/>
      <c r="EAK35" s="707"/>
      <c r="EAL35" s="707"/>
      <c r="EAM35" s="707"/>
      <c r="EAN35" s="707"/>
      <c r="EAO35" s="707"/>
      <c r="EAP35" s="707"/>
      <c r="EAQ35" s="707"/>
      <c r="EAR35" s="707"/>
      <c r="EAS35" s="707"/>
      <c r="EAT35" s="707"/>
      <c r="EAU35" s="707"/>
      <c r="EAV35" s="707"/>
      <c r="EAW35" s="707"/>
      <c r="EAX35" s="707"/>
      <c r="EAY35" s="707"/>
      <c r="EAZ35" s="707"/>
      <c r="EBA35" s="707"/>
      <c r="EBB35" s="707"/>
      <c r="EBC35" s="707"/>
      <c r="EBD35" s="707"/>
      <c r="EBE35" s="707"/>
      <c r="EBF35" s="707"/>
      <c r="EBG35" s="707"/>
      <c r="EBH35" s="707"/>
      <c r="EBI35" s="707"/>
      <c r="EBJ35" s="707"/>
      <c r="EBK35" s="707"/>
      <c r="EBL35" s="707"/>
      <c r="EBM35" s="707"/>
      <c r="EBN35" s="707"/>
      <c r="EBO35" s="707"/>
      <c r="EBP35" s="707"/>
      <c r="EBQ35" s="707"/>
      <c r="EBR35" s="707"/>
      <c r="EBS35" s="707"/>
      <c r="EBT35" s="707"/>
      <c r="EBU35" s="707"/>
      <c r="EBV35" s="707"/>
      <c r="EBW35" s="707"/>
      <c r="EBX35" s="707"/>
      <c r="EBY35" s="707"/>
      <c r="EBZ35" s="707"/>
      <c r="ECA35" s="707"/>
      <c r="ECB35" s="707"/>
      <c r="ECC35" s="707"/>
      <c r="ECD35" s="707"/>
      <c r="ECE35" s="707"/>
      <c r="ECF35" s="707"/>
      <c r="ECG35" s="707"/>
      <c r="ECH35" s="707"/>
      <c r="ECI35" s="707"/>
      <c r="ECJ35" s="707"/>
      <c r="ECK35" s="707"/>
      <c r="ECL35" s="707"/>
      <c r="ECM35" s="707"/>
      <c r="ECN35" s="707"/>
      <c r="ECO35" s="707"/>
      <c r="ECP35" s="707"/>
      <c r="ECQ35" s="707"/>
      <c r="ECR35" s="707"/>
      <c r="ECS35" s="707"/>
      <c r="ECT35" s="707"/>
      <c r="ECU35" s="707"/>
      <c r="ECV35" s="707"/>
      <c r="ECW35" s="707"/>
      <c r="ECX35" s="707"/>
      <c r="ECY35" s="707"/>
      <c r="ECZ35" s="707"/>
      <c r="EDA35" s="707"/>
      <c r="EDB35" s="707"/>
      <c r="EDC35" s="707"/>
      <c r="EDD35" s="707"/>
      <c r="EDE35" s="707"/>
      <c r="EDF35" s="707"/>
      <c r="EDG35" s="707"/>
      <c r="EDH35" s="707"/>
      <c r="EDI35" s="707"/>
      <c r="EDJ35" s="707"/>
      <c r="EDK35" s="707"/>
      <c r="EDL35" s="707"/>
      <c r="EDM35" s="707"/>
      <c r="EDN35" s="707"/>
      <c r="EDO35" s="707"/>
      <c r="EDP35" s="707"/>
      <c r="EDQ35" s="707"/>
      <c r="EDR35" s="707"/>
      <c r="EDS35" s="707"/>
      <c r="EDT35" s="707"/>
      <c r="EDU35" s="707"/>
      <c r="EDV35" s="707"/>
      <c r="EDW35" s="707"/>
      <c r="EDX35" s="707"/>
      <c r="EDY35" s="707"/>
      <c r="EDZ35" s="707"/>
      <c r="EEA35" s="707"/>
      <c r="EEB35" s="707"/>
      <c r="EEC35" s="707"/>
      <c r="EED35" s="707"/>
      <c r="EEE35" s="707"/>
      <c r="EEF35" s="707"/>
      <c r="EEG35" s="707"/>
      <c r="EEH35" s="707"/>
      <c r="EEI35" s="707"/>
      <c r="EEJ35" s="707"/>
      <c r="EEK35" s="707"/>
      <c r="EEL35" s="707"/>
      <c r="EEM35" s="707"/>
      <c r="EEN35" s="707"/>
      <c r="EEO35" s="707"/>
      <c r="EEP35" s="707"/>
      <c r="EEQ35" s="707"/>
      <c r="EER35" s="707"/>
      <c r="EES35" s="707"/>
      <c r="EET35" s="707"/>
      <c r="EEU35" s="707"/>
      <c r="EEV35" s="707"/>
      <c r="EEW35" s="707"/>
      <c r="EEX35" s="707"/>
      <c r="EEY35" s="707"/>
      <c r="EEZ35" s="707"/>
      <c r="EFA35" s="707"/>
      <c r="EFB35" s="707"/>
      <c r="EFC35" s="707"/>
      <c r="EFD35" s="707"/>
      <c r="EFE35" s="707"/>
      <c r="EFF35" s="707"/>
      <c r="EFG35" s="707"/>
      <c r="EFH35" s="707"/>
      <c r="EFI35" s="707"/>
      <c r="EFJ35" s="707"/>
      <c r="EFK35" s="707"/>
      <c r="EFL35" s="707"/>
      <c r="EFM35" s="707"/>
      <c r="EFN35" s="707"/>
      <c r="EFO35" s="707"/>
      <c r="EFP35" s="707"/>
      <c r="EFQ35" s="707"/>
      <c r="EFR35" s="707"/>
      <c r="EFS35" s="707"/>
      <c r="EFT35" s="707"/>
      <c r="EFU35" s="707"/>
      <c r="EFV35" s="707"/>
      <c r="EFW35" s="707"/>
      <c r="EFX35" s="707"/>
      <c r="EFY35" s="707"/>
      <c r="EFZ35" s="707"/>
      <c r="EGA35" s="707"/>
      <c r="EGB35" s="707"/>
      <c r="EGC35" s="707"/>
      <c r="EGD35" s="707"/>
      <c r="EGE35" s="707"/>
      <c r="EGF35" s="707"/>
      <c r="EGG35" s="707"/>
      <c r="EGH35" s="707"/>
      <c r="EGI35" s="707"/>
      <c r="EGJ35" s="707"/>
      <c r="EGK35" s="707"/>
      <c r="EGL35" s="707"/>
      <c r="EGM35" s="707"/>
      <c r="EGN35" s="707"/>
      <c r="EGO35" s="707"/>
      <c r="EGP35" s="707"/>
      <c r="EGQ35" s="707"/>
      <c r="EGR35" s="707"/>
      <c r="EGS35" s="707"/>
      <c r="EGT35" s="707"/>
      <c r="EGU35" s="707"/>
      <c r="EGV35" s="707"/>
      <c r="EGW35" s="707"/>
      <c r="EGX35" s="707"/>
      <c r="EGY35" s="707"/>
      <c r="EGZ35" s="707"/>
      <c r="EHA35" s="707"/>
      <c r="EHB35" s="707"/>
      <c r="EHC35" s="707"/>
      <c r="EHD35" s="707"/>
      <c r="EHE35" s="707"/>
      <c r="EHF35" s="707"/>
      <c r="EHG35" s="707"/>
      <c r="EHH35" s="707"/>
      <c r="EHI35" s="707"/>
      <c r="EHJ35" s="707"/>
      <c r="EHK35" s="707"/>
      <c r="EHL35" s="707"/>
      <c r="EHM35" s="707"/>
      <c r="EHN35" s="707"/>
      <c r="EHO35" s="707"/>
      <c r="EHP35" s="707"/>
      <c r="EHQ35" s="707"/>
      <c r="EHR35" s="707"/>
      <c r="EHS35" s="707"/>
      <c r="EHT35" s="707"/>
      <c r="EHU35" s="707"/>
      <c r="EHV35" s="707"/>
      <c r="EHW35" s="707"/>
      <c r="EHX35" s="707"/>
      <c r="EHY35" s="707"/>
      <c r="EHZ35" s="707"/>
      <c r="EIA35" s="707"/>
      <c r="EIB35" s="707"/>
      <c r="EIC35" s="707"/>
      <c r="EID35" s="707"/>
      <c r="EIE35" s="707"/>
      <c r="EIF35" s="707"/>
      <c r="EIG35" s="707"/>
      <c r="EIH35" s="707"/>
      <c r="EII35" s="707"/>
      <c r="EIJ35" s="707"/>
      <c r="EIK35" s="707"/>
      <c r="EIL35" s="707"/>
      <c r="EIM35" s="707"/>
      <c r="EIN35" s="707"/>
      <c r="EIO35" s="707"/>
      <c r="EIP35" s="707"/>
      <c r="EIQ35" s="707"/>
      <c r="EIR35" s="707"/>
      <c r="EIS35" s="707"/>
      <c r="EIT35" s="707"/>
      <c r="EIU35" s="707"/>
      <c r="EIV35" s="707"/>
      <c r="EIW35" s="707"/>
      <c r="EIX35" s="707"/>
      <c r="EIY35" s="707"/>
      <c r="EIZ35" s="707"/>
      <c r="EJA35" s="707"/>
      <c r="EJB35" s="707"/>
      <c r="EJC35" s="707"/>
      <c r="EJD35" s="707"/>
      <c r="EJE35" s="707"/>
      <c r="EJF35" s="707"/>
      <c r="EJG35" s="707"/>
      <c r="EJH35" s="707"/>
      <c r="EJI35" s="707"/>
      <c r="EJJ35" s="707"/>
      <c r="EJK35" s="707"/>
      <c r="EJL35" s="707"/>
      <c r="EJM35" s="707"/>
      <c r="EJN35" s="707"/>
      <c r="EJO35" s="707"/>
      <c r="EJP35" s="707"/>
      <c r="EJQ35" s="707"/>
      <c r="EJR35" s="707"/>
      <c r="EJS35" s="707"/>
      <c r="EJT35" s="707"/>
      <c r="EJU35" s="707"/>
      <c r="EJV35" s="707"/>
      <c r="EJW35" s="707"/>
      <c r="EJX35" s="707"/>
      <c r="EJY35" s="707"/>
      <c r="EJZ35" s="707"/>
      <c r="EKA35" s="707"/>
      <c r="EKB35" s="707"/>
      <c r="EKC35" s="707"/>
      <c r="EKD35" s="707"/>
      <c r="EKE35" s="707"/>
      <c r="EKF35" s="707"/>
      <c r="EKG35" s="707"/>
      <c r="EKH35" s="707"/>
      <c r="EKI35" s="707"/>
      <c r="EKJ35" s="707"/>
      <c r="EKK35" s="707"/>
      <c r="EKL35" s="707"/>
      <c r="EKM35" s="707"/>
      <c r="EKN35" s="707"/>
      <c r="EKO35" s="707"/>
      <c r="EKP35" s="707"/>
      <c r="EKQ35" s="707"/>
      <c r="EKR35" s="707"/>
      <c r="EKS35" s="707"/>
      <c r="EKT35" s="707"/>
      <c r="EKU35" s="707"/>
      <c r="EKV35" s="707"/>
      <c r="EKW35" s="707"/>
      <c r="EKX35" s="707"/>
      <c r="EKY35" s="707"/>
      <c r="EKZ35" s="707"/>
      <c r="ELA35" s="707"/>
      <c r="ELB35" s="707"/>
      <c r="ELC35" s="707"/>
      <c r="ELD35" s="707"/>
      <c r="ELE35" s="707"/>
      <c r="ELF35" s="707"/>
      <c r="ELG35" s="707"/>
      <c r="ELH35" s="707"/>
      <c r="ELI35" s="707"/>
      <c r="ELJ35" s="707"/>
      <c r="ELK35" s="707"/>
      <c r="ELL35" s="707"/>
      <c r="ELM35" s="707"/>
      <c r="ELN35" s="707"/>
      <c r="ELO35" s="707"/>
      <c r="ELP35" s="707"/>
      <c r="ELQ35" s="707"/>
      <c r="ELR35" s="707"/>
      <c r="ELS35" s="707"/>
      <c r="ELT35" s="707"/>
      <c r="ELU35" s="707"/>
      <c r="ELV35" s="707"/>
      <c r="ELW35" s="707"/>
      <c r="ELX35" s="707"/>
      <c r="ELY35" s="707"/>
      <c r="ELZ35" s="707"/>
      <c r="EMA35" s="707"/>
      <c r="EMB35" s="707"/>
      <c r="EMC35" s="707"/>
      <c r="EMD35" s="707"/>
      <c r="EME35" s="707"/>
      <c r="EMF35" s="707"/>
      <c r="EMG35" s="707"/>
      <c r="EMH35" s="707"/>
      <c r="EMI35" s="707"/>
      <c r="EMJ35" s="707"/>
      <c r="EMK35" s="707"/>
      <c r="EML35" s="707"/>
      <c r="EMM35" s="707"/>
      <c r="EMN35" s="707"/>
      <c r="EMO35" s="707"/>
      <c r="EMP35" s="707"/>
      <c r="EMQ35" s="707"/>
      <c r="EMR35" s="707"/>
      <c r="EMS35" s="707"/>
      <c r="EMT35" s="707"/>
      <c r="EMU35" s="707"/>
      <c r="EMV35" s="707"/>
      <c r="EMW35" s="707"/>
      <c r="EMX35" s="707"/>
      <c r="EMY35" s="707"/>
      <c r="EMZ35" s="707"/>
      <c r="ENA35" s="707"/>
      <c r="ENB35" s="707"/>
      <c r="ENC35" s="707"/>
      <c r="END35" s="707"/>
      <c r="ENE35" s="707"/>
      <c r="ENF35" s="707"/>
      <c r="ENG35" s="707"/>
      <c r="ENH35" s="707"/>
      <c r="ENI35" s="707"/>
      <c r="ENJ35" s="707"/>
      <c r="ENK35" s="707"/>
      <c r="ENL35" s="707"/>
      <c r="ENM35" s="707"/>
      <c r="ENN35" s="707"/>
      <c r="ENO35" s="707"/>
      <c r="ENP35" s="707"/>
      <c r="ENQ35" s="707"/>
      <c r="ENR35" s="707"/>
      <c r="ENS35" s="707"/>
      <c r="ENT35" s="707"/>
      <c r="ENU35" s="707"/>
      <c r="ENV35" s="707"/>
      <c r="ENW35" s="707"/>
      <c r="ENX35" s="707"/>
      <c r="ENY35" s="707"/>
      <c r="ENZ35" s="707"/>
      <c r="EOA35" s="707"/>
      <c r="EOB35" s="707"/>
      <c r="EOC35" s="707"/>
      <c r="EOD35" s="707"/>
      <c r="EOE35" s="707"/>
      <c r="EOF35" s="707"/>
      <c r="EOG35" s="707"/>
      <c r="EOH35" s="707"/>
      <c r="EOI35" s="707"/>
      <c r="EOJ35" s="707"/>
      <c r="EOK35" s="707"/>
      <c r="EOL35" s="707"/>
      <c r="EOM35" s="707"/>
      <c r="EON35" s="707"/>
      <c r="EOO35" s="707"/>
      <c r="EOP35" s="707"/>
      <c r="EOQ35" s="707"/>
      <c r="EOR35" s="707"/>
      <c r="EOS35" s="707"/>
      <c r="EOT35" s="707"/>
      <c r="EOU35" s="707"/>
      <c r="EOV35" s="707"/>
      <c r="EOW35" s="707"/>
      <c r="EOX35" s="707"/>
      <c r="EOY35" s="707"/>
      <c r="EOZ35" s="707"/>
      <c r="EPA35" s="707"/>
      <c r="EPB35" s="707"/>
      <c r="EPC35" s="707"/>
      <c r="EPD35" s="707"/>
      <c r="EPE35" s="707"/>
      <c r="EPF35" s="707"/>
      <c r="EPG35" s="707"/>
      <c r="EPH35" s="707"/>
      <c r="EPI35" s="707"/>
      <c r="EPJ35" s="707"/>
      <c r="EPK35" s="707"/>
      <c r="EPL35" s="707"/>
      <c r="EPM35" s="707"/>
      <c r="EPN35" s="707"/>
      <c r="EPO35" s="707"/>
      <c r="EPP35" s="707"/>
      <c r="EPQ35" s="707"/>
      <c r="EPR35" s="707"/>
      <c r="EPS35" s="707"/>
      <c r="EPT35" s="707"/>
      <c r="EPU35" s="707"/>
      <c r="EPV35" s="707"/>
      <c r="EPW35" s="707"/>
      <c r="EPX35" s="707"/>
      <c r="EPY35" s="707"/>
      <c r="EPZ35" s="707"/>
      <c r="EQA35" s="707"/>
      <c r="EQB35" s="707"/>
      <c r="EQC35" s="707"/>
      <c r="EQD35" s="707"/>
      <c r="EQE35" s="707"/>
      <c r="EQF35" s="707"/>
      <c r="EQG35" s="707"/>
      <c r="EQH35" s="707"/>
      <c r="EQI35" s="707"/>
      <c r="EQJ35" s="707"/>
      <c r="EQK35" s="707"/>
      <c r="EQL35" s="707"/>
      <c r="EQM35" s="707"/>
      <c r="EQN35" s="707"/>
      <c r="EQO35" s="707"/>
      <c r="EQP35" s="707"/>
      <c r="EQQ35" s="707"/>
      <c r="EQR35" s="707"/>
      <c r="EQS35" s="707"/>
      <c r="EQT35" s="707"/>
      <c r="EQU35" s="707"/>
      <c r="EQV35" s="707"/>
      <c r="EQW35" s="707"/>
      <c r="EQX35" s="707"/>
      <c r="EQY35" s="707"/>
      <c r="EQZ35" s="707"/>
      <c r="ERA35" s="707"/>
      <c r="ERB35" s="707"/>
      <c r="ERC35" s="707"/>
      <c r="ERD35" s="707"/>
      <c r="ERE35" s="707"/>
      <c r="ERF35" s="707"/>
      <c r="ERG35" s="707"/>
      <c r="ERH35" s="707"/>
      <c r="ERI35" s="707"/>
      <c r="ERJ35" s="707"/>
      <c r="ERK35" s="707"/>
      <c r="ERL35" s="707"/>
      <c r="ERM35" s="707"/>
      <c r="ERN35" s="707"/>
      <c r="ERO35" s="707"/>
      <c r="ERP35" s="707"/>
      <c r="ERQ35" s="707"/>
      <c r="ERR35" s="707"/>
      <c r="ERS35" s="707"/>
      <c r="ERT35" s="707"/>
      <c r="ERU35" s="707"/>
      <c r="ERV35" s="707"/>
      <c r="ERW35" s="707"/>
      <c r="ERX35" s="707"/>
      <c r="ERY35" s="707"/>
      <c r="ERZ35" s="707"/>
      <c r="ESA35" s="707"/>
      <c r="ESB35" s="707"/>
      <c r="ESC35" s="707"/>
      <c r="ESD35" s="707"/>
      <c r="ESE35" s="707"/>
      <c r="ESF35" s="707"/>
      <c r="ESG35" s="707"/>
      <c r="ESH35" s="707"/>
      <c r="ESI35" s="707"/>
      <c r="ESJ35" s="707"/>
      <c r="ESK35" s="707"/>
      <c r="ESL35" s="707"/>
      <c r="ESM35" s="707"/>
      <c r="ESN35" s="707"/>
      <c r="ESO35" s="707"/>
      <c r="ESP35" s="707"/>
      <c r="ESQ35" s="707"/>
      <c r="ESR35" s="707"/>
      <c r="ESS35" s="707"/>
      <c r="EST35" s="707"/>
      <c r="ESU35" s="707"/>
      <c r="ESV35" s="707"/>
      <c r="ESW35" s="707"/>
      <c r="ESX35" s="707"/>
      <c r="ESY35" s="707"/>
      <c r="ESZ35" s="707"/>
      <c r="ETA35" s="707"/>
      <c r="ETB35" s="707"/>
      <c r="ETC35" s="707"/>
      <c r="ETD35" s="707"/>
      <c r="ETE35" s="707"/>
      <c r="ETF35" s="707"/>
      <c r="ETG35" s="707"/>
      <c r="ETH35" s="707"/>
      <c r="ETI35" s="707"/>
      <c r="ETJ35" s="707"/>
      <c r="ETK35" s="707"/>
      <c r="ETL35" s="707"/>
      <c r="ETM35" s="707"/>
      <c r="ETN35" s="707"/>
      <c r="ETO35" s="707"/>
      <c r="ETP35" s="707"/>
      <c r="ETQ35" s="707"/>
      <c r="ETR35" s="707"/>
      <c r="ETS35" s="707"/>
      <c r="ETT35" s="707"/>
      <c r="ETU35" s="707"/>
      <c r="ETV35" s="707"/>
      <c r="ETW35" s="707"/>
      <c r="ETX35" s="707"/>
      <c r="ETY35" s="707"/>
      <c r="ETZ35" s="707"/>
      <c r="EUA35" s="707"/>
      <c r="EUB35" s="707"/>
      <c r="EUC35" s="707"/>
      <c r="EUD35" s="707"/>
      <c r="EUE35" s="707"/>
      <c r="EUF35" s="707"/>
      <c r="EUG35" s="707"/>
      <c r="EUH35" s="707"/>
      <c r="EUI35" s="707"/>
      <c r="EUJ35" s="707"/>
      <c r="EUK35" s="707"/>
      <c r="EUL35" s="707"/>
      <c r="EUM35" s="707"/>
      <c r="EUN35" s="707"/>
      <c r="EUO35" s="707"/>
      <c r="EUP35" s="707"/>
      <c r="EUQ35" s="707"/>
      <c r="EUR35" s="707"/>
      <c r="EUS35" s="707"/>
      <c r="EUT35" s="707"/>
      <c r="EUU35" s="707"/>
      <c r="EUV35" s="707"/>
      <c r="EUW35" s="707"/>
      <c r="EUX35" s="707"/>
      <c r="EUY35" s="707"/>
      <c r="EUZ35" s="707"/>
      <c r="EVA35" s="707"/>
      <c r="EVB35" s="707"/>
      <c r="EVC35" s="707"/>
      <c r="EVD35" s="707"/>
      <c r="EVE35" s="707"/>
      <c r="EVF35" s="707"/>
      <c r="EVG35" s="707"/>
      <c r="EVH35" s="707"/>
      <c r="EVI35" s="707"/>
      <c r="EVJ35" s="707"/>
      <c r="EVK35" s="707"/>
      <c r="EVL35" s="707"/>
      <c r="EVM35" s="707"/>
      <c r="EVN35" s="707"/>
      <c r="EVO35" s="707"/>
      <c r="EVP35" s="707"/>
      <c r="EVQ35" s="707"/>
      <c r="EVR35" s="707"/>
      <c r="EVS35" s="707"/>
      <c r="EVT35" s="707"/>
      <c r="EVU35" s="707"/>
      <c r="EVV35" s="707"/>
      <c r="EVW35" s="707"/>
      <c r="EVX35" s="707"/>
      <c r="EVY35" s="707"/>
      <c r="EVZ35" s="707"/>
      <c r="EWA35" s="707"/>
      <c r="EWB35" s="707"/>
      <c r="EWC35" s="707"/>
      <c r="EWD35" s="707"/>
      <c r="EWE35" s="707"/>
      <c r="EWF35" s="707"/>
      <c r="EWG35" s="707"/>
      <c r="EWH35" s="707"/>
      <c r="EWI35" s="707"/>
      <c r="EWJ35" s="707"/>
      <c r="EWK35" s="707"/>
      <c r="EWL35" s="707"/>
      <c r="EWM35" s="707"/>
      <c r="EWN35" s="707"/>
      <c r="EWO35" s="707"/>
      <c r="EWP35" s="707"/>
      <c r="EWQ35" s="707"/>
      <c r="EWR35" s="707"/>
      <c r="EWS35" s="707"/>
      <c r="EWT35" s="707"/>
      <c r="EWU35" s="707"/>
      <c r="EWV35" s="707"/>
      <c r="EWW35" s="707"/>
      <c r="EWX35" s="707"/>
      <c r="EWY35" s="707"/>
      <c r="EWZ35" s="707"/>
      <c r="EXA35" s="707"/>
      <c r="EXB35" s="707"/>
      <c r="EXC35" s="707"/>
      <c r="EXD35" s="707"/>
      <c r="EXE35" s="707"/>
      <c r="EXF35" s="707"/>
      <c r="EXG35" s="707"/>
      <c r="EXH35" s="707"/>
      <c r="EXI35" s="707"/>
      <c r="EXJ35" s="707"/>
      <c r="EXK35" s="707"/>
      <c r="EXL35" s="707"/>
      <c r="EXM35" s="707"/>
      <c r="EXN35" s="707"/>
      <c r="EXO35" s="707"/>
      <c r="EXP35" s="707"/>
      <c r="EXQ35" s="707"/>
      <c r="EXR35" s="707"/>
      <c r="EXS35" s="707"/>
      <c r="EXT35" s="707"/>
      <c r="EXU35" s="707"/>
      <c r="EXV35" s="707"/>
      <c r="EXW35" s="707"/>
      <c r="EXX35" s="707"/>
      <c r="EXY35" s="707"/>
      <c r="EXZ35" s="707"/>
      <c r="EYA35" s="707"/>
      <c r="EYB35" s="707"/>
      <c r="EYC35" s="707"/>
      <c r="EYD35" s="707"/>
      <c r="EYE35" s="707"/>
      <c r="EYF35" s="707"/>
      <c r="EYG35" s="707"/>
      <c r="EYH35" s="707"/>
      <c r="EYI35" s="707"/>
      <c r="EYJ35" s="707"/>
      <c r="EYK35" s="707"/>
      <c r="EYL35" s="707"/>
      <c r="EYM35" s="707"/>
      <c r="EYN35" s="707"/>
      <c r="EYO35" s="707"/>
      <c r="EYP35" s="707"/>
      <c r="EYQ35" s="707"/>
      <c r="EYR35" s="707"/>
      <c r="EYS35" s="707"/>
      <c r="EYT35" s="707"/>
      <c r="EYU35" s="707"/>
      <c r="EYV35" s="707"/>
      <c r="EYW35" s="707"/>
      <c r="EYX35" s="707"/>
      <c r="EYY35" s="707"/>
      <c r="EYZ35" s="707"/>
      <c r="EZA35" s="707"/>
      <c r="EZB35" s="707"/>
      <c r="EZC35" s="707"/>
      <c r="EZD35" s="707"/>
      <c r="EZE35" s="707"/>
      <c r="EZF35" s="707"/>
      <c r="EZG35" s="707"/>
      <c r="EZH35" s="707"/>
      <c r="EZI35" s="707"/>
      <c r="EZJ35" s="707"/>
      <c r="EZK35" s="707"/>
      <c r="EZL35" s="707"/>
      <c r="EZM35" s="707"/>
      <c r="EZN35" s="707"/>
      <c r="EZO35" s="707"/>
      <c r="EZP35" s="707"/>
      <c r="EZQ35" s="707"/>
      <c r="EZR35" s="707"/>
      <c r="EZS35" s="707"/>
      <c r="EZT35" s="707"/>
      <c r="EZU35" s="707"/>
      <c r="EZV35" s="707"/>
      <c r="EZW35" s="707"/>
      <c r="EZX35" s="707"/>
      <c r="EZY35" s="707"/>
      <c r="EZZ35" s="707"/>
      <c r="FAA35" s="707"/>
      <c r="FAB35" s="707"/>
      <c r="FAC35" s="707"/>
      <c r="FAD35" s="707"/>
      <c r="FAE35" s="707"/>
      <c r="FAF35" s="707"/>
      <c r="FAG35" s="707"/>
      <c r="FAH35" s="707"/>
      <c r="FAI35" s="707"/>
      <c r="FAJ35" s="707"/>
      <c r="FAK35" s="707"/>
      <c r="FAL35" s="707"/>
      <c r="FAM35" s="707"/>
      <c r="FAN35" s="707"/>
      <c r="FAO35" s="707"/>
      <c r="FAP35" s="707"/>
      <c r="FAQ35" s="707"/>
      <c r="FAR35" s="707"/>
      <c r="FAS35" s="707"/>
      <c r="FAT35" s="707"/>
      <c r="FAU35" s="707"/>
      <c r="FAV35" s="707"/>
      <c r="FAW35" s="707"/>
      <c r="FAX35" s="707"/>
      <c r="FAY35" s="707"/>
      <c r="FAZ35" s="707"/>
      <c r="FBA35" s="707"/>
      <c r="FBB35" s="707"/>
      <c r="FBC35" s="707"/>
      <c r="FBD35" s="707"/>
      <c r="FBE35" s="707"/>
      <c r="FBF35" s="707"/>
      <c r="FBG35" s="707"/>
      <c r="FBH35" s="707"/>
      <c r="FBI35" s="707"/>
      <c r="FBJ35" s="707"/>
      <c r="FBK35" s="707"/>
      <c r="FBL35" s="707"/>
      <c r="FBM35" s="707"/>
      <c r="FBN35" s="707"/>
      <c r="FBO35" s="707"/>
      <c r="FBP35" s="707"/>
      <c r="FBQ35" s="707"/>
      <c r="FBR35" s="707"/>
      <c r="FBS35" s="707"/>
      <c r="FBT35" s="707"/>
      <c r="FBU35" s="707"/>
      <c r="FBV35" s="707"/>
      <c r="FBW35" s="707"/>
      <c r="FBX35" s="707"/>
      <c r="FBY35" s="707"/>
      <c r="FBZ35" s="707"/>
      <c r="FCA35" s="707"/>
      <c r="FCB35" s="707"/>
      <c r="FCC35" s="707"/>
      <c r="FCD35" s="707"/>
      <c r="FCE35" s="707"/>
      <c r="FCF35" s="707"/>
      <c r="FCG35" s="707"/>
      <c r="FCH35" s="707"/>
      <c r="FCI35" s="707"/>
      <c r="FCJ35" s="707"/>
      <c r="FCK35" s="707"/>
      <c r="FCL35" s="707"/>
      <c r="FCM35" s="707"/>
      <c r="FCN35" s="707"/>
      <c r="FCO35" s="707"/>
      <c r="FCP35" s="707"/>
      <c r="FCQ35" s="707"/>
      <c r="FCR35" s="707"/>
      <c r="FCS35" s="707"/>
      <c r="FCT35" s="707"/>
      <c r="FCU35" s="707"/>
      <c r="FCV35" s="707"/>
      <c r="FCW35" s="707"/>
      <c r="FCX35" s="707"/>
      <c r="FCY35" s="707"/>
      <c r="FCZ35" s="707"/>
      <c r="FDA35" s="707"/>
      <c r="FDB35" s="707"/>
      <c r="FDC35" s="707"/>
      <c r="FDD35" s="707"/>
      <c r="FDE35" s="707"/>
      <c r="FDF35" s="707"/>
      <c r="FDG35" s="707"/>
      <c r="FDH35" s="707"/>
      <c r="FDI35" s="707"/>
      <c r="FDJ35" s="707"/>
      <c r="FDK35" s="707"/>
      <c r="FDL35" s="707"/>
      <c r="FDM35" s="707"/>
      <c r="FDN35" s="707"/>
      <c r="FDO35" s="707"/>
      <c r="FDP35" s="707"/>
      <c r="FDQ35" s="707"/>
      <c r="FDR35" s="707"/>
      <c r="FDS35" s="707"/>
      <c r="FDT35" s="707"/>
      <c r="FDU35" s="707"/>
      <c r="FDV35" s="707"/>
      <c r="FDW35" s="707"/>
      <c r="FDX35" s="707"/>
      <c r="FDY35" s="707"/>
      <c r="FDZ35" s="707"/>
      <c r="FEA35" s="707"/>
      <c r="FEB35" s="707"/>
      <c r="FEC35" s="707"/>
      <c r="FED35" s="707"/>
      <c r="FEE35" s="707"/>
      <c r="FEF35" s="707"/>
      <c r="FEG35" s="707"/>
      <c r="FEH35" s="707"/>
      <c r="FEI35" s="707"/>
      <c r="FEJ35" s="707"/>
      <c r="FEK35" s="707"/>
      <c r="FEL35" s="707"/>
      <c r="FEM35" s="707"/>
      <c r="FEN35" s="707"/>
      <c r="FEO35" s="707"/>
      <c r="FEP35" s="707"/>
      <c r="FEQ35" s="707"/>
      <c r="FER35" s="707"/>
      <c r="FES35" s="707"/>
      <c r="FET35" s="707"/>
      <c r="FEU35" s="707"/>
      <c r="FEV35" s="707"/>
      <c r="FEW35" s="707"/>
      <c r="FEX35" s="707"/>
      <c r="FEY35" s="707"/>
      <c r="FEZ35" s="707"/>
      <c r="FFA35" s="707"/>
      <c r="FFB35" s="707"/>
      <c r="FFC35" s="707"/>
      <c r="FFD35" s="707"/>
      <c r="FFE35" s="707"/>
      <c r="FFF35" s="707"/>
      <c r="FFG35" s="707"/>
      <c r="FFH35" s="707"/>
      <c r="FFI35" s="707"/>
      <c r="FFJ35" s="707"/>
      <c r="FFK35" s="707"/>
      <c r="FFL35" s="707"/>
      <c r="FFM35" s="707"/>
      <c r="FFN35" s="707"/>
      <c r="FFO35" s="707"/>
      <c r="FFP35" s="707"/>
      <c r="FFQ35" s="707"/>
      <c r="FFR35" s="707"/>
      <c r="FFS35" s="707"/>
      <c r="FFT35" s="707"/>
      <c r="FFU35" s="707"/>
      <c r="FFV35" s="707"/>
      <c r="FFW35" s="707"/>
      <c r="FFX35" s="707"/>
      <c r="FFY35" s="707"/>
      <c r="FFZ35" s="707"/>
      <c r="FGA35" s="707"/>
      <c r="FGB35" s="707"/>
      <c r="FGC35" s="707"/>
      <c r="FGD35" s="707"/>
      <c r="FGE35" s="707"/>
      <c r="FGF35" s="707"/>
      <c r="FGG35" s="707"/>
      <c r="FGH35" s="707"/>
      <c r="FGI35" s="707"/>
      <c r="FGJ35" s="707"/>
      <c r="FGK35" s="707"/>
      <c r="FGL35" s="707"/>
      <c r="FGM35" s="707"/>
      <c r="FGN35" s="707"/>
      <c r="FGO35" s="707"/>
      <c r="FGP35" s="707"/>
      <c r="FGQ35" s="707"/>
      <c r="FGR35" s="707"/>
      <c r="FGS35" s="707"/>
      <c r="FGT35" s="707"/>
      <c r="FGU35" s="707"/>
      <c r="FGV35" s="707"/>
      <c r="FGW35" s="707"/>
      <c r="FGX35" s="707"/>
      <c r="FGY35" s="707"/>
      <c r="FGZ35" s="707"/>
      <c r="FHA35" s="707"/>
      <c r="FHB35" s="707"/>
      <c r="FHC35" s="707"/>
      <c r="FHD35" s="707"/>
      <c r="FHE35" s="707"/>
      <c r="FHF35" s="707"/>
      <c r="FHG35" s="707"/>
      <c r="FHH35" s="707"/>
      <c r="FHI35" s="707"/>
      <c r="FHJ35" s="707"/>
      <c r="FHK35" s="707"/>
      <c r="FHL35" s="707"/>
      <c r="FHM35" s="707"/>
      <c r="FHN35" s="707"/>
      <c r="FHO35" s="707"/>
      <c r="FHP35" s="707"/>
      <c r="FHQ35" s="707"/>
      <c r="FHR35" s="707"/>
      <c r="FHS35" s="707"/>
      <c r="FHT35" s="707"/>
      <c r="FHU35" s="707"/>
      <c r="FHV35" s="707"/>
      <c r="FHW35" s="707"/>
      <c r="FHX35" s="707"/>
      <c r="FHY35" s="707"/>
      <c r="FHZ35" s="707"/>
      <c r="FIA35" s="707"/>
      <c r="FIB35" s="707"/>
      <c r="FIC35" s="707"/>
      <c r="FID35" s="707"/>
      <c r="FIE35" s="707"/>
      <c r="FIF35" s="707"/>
      <c r="FIG35" s="707"/>
      <c r="FIH35" s="707"/>
      <c r="FII35" s="707"/>
      <c r="FIJ35" s="707"/>
      <c r="FIK35" s="707"/>
      <c r="FIL35" s="707"/>
      <c r="FIM35" s="707"/>
      <c r="FIN35" s="707"/>
      <c r="FIO35" s="707"/>
      <c r="FIP35" s="707"/>
      <c r="FIQ35" s="707"/>
      <c r="FIR35" s="707"/>
      <c r="FIS35" s="707"/>
      <c r="FIT35" s="707"/>
      <c r="FIU35" s="707"/>
      <c r="FIV35" s="707"/>
      <c r="FIW35" s="707"/>
      <c r="FIX35" s="707"/>
      <c r="FIY35" s="707"/>
      <c r="FIZ35" s="707"/>
      <c r="FJA35" s="707"/>
      <c r="FJB35" s="707"/>
      <c r="FJC35" s="707"/>
      <c r="FJD35" s="707"/>
      <c r="FJE35" s="707"/>
      <c r="FJF35" s="707"/>
      <c r="FJG35" s="707"/>
      <c r="FJH35" s="707"/>
      <c r="FJI35" s="707"/>
      <c r="FJJ35" s="707"/>
      <c r="FJK35" s="707"/>
      <c r="FJL35" s="707"/>
      <c r="FJM35" s="707"/>
      <c r="FJN35" s="707"/>
      <c r="FJO35" s="707"/>
      <c r="FJP35" s="707"/>
      <c r="FJQ35" s="707"/>
      <c r="FJR35" s="707"/>
      <c r="FJS35" s="707"/>
      <c r="FJT35" s="707"/>
      <c r="FJU35" s="707"/>
      <c r="FJV35" s="707"/>
      <c r="FJW35" s="707"/>
      <c r="FJX35" s="707"/>
      <c r="FJY35" s="707"/>
      <c r="FJZ35" s="707"/>
      <c r="FKA35" s="707"/>
      <c r="FKB35" s="707"/>
      <c r="FKC35" s="707"/>
      <c r="FKD35" s="707"/>
      <c r="FKE35" s="707"/>
      <c r="FKF35" s="707"/>
      <c r="FKG35" s="707"/>
      <c r="FKH35" s="707"/>
      <c r="FKI35" s="707"/>
      <c r="FKJ35" s="707"/>
      <c r="FKK35" s="707"/>
      <c r="FKL35" s="707"/>
      <c r="FKM35" s="707"/>
      <c r="FKN35" s="707"/>
      <c r="FKO35" s="707"/>
      <c r="FKP35" s="707"/>
      <c r="FKQ35" s="707"/>
      <c r="FKR35" s="707"/>
      <c r="FKS35" s="707"/>
      <c r="FKT35" s="707"/>
      <c r="FKU35" s="707"/>
      <c r="FKV35" s="707"/>
      <c r="FKW35" s="707"/>
      <c r="FKX35" s="707"/>
      <c r="FKY35" s="707"/>
      <c r="FKZ35" s="707"/>
      <c r="FLA35" s="707"/>
      <c r="FLB35" s="707"/>
      <c r="FLC35" s="707"/>
      <c r="FLD35" s="707"/>
      <c r="FLE35" s="707"/>
      <c r="FLF35" s="707"/>
      <c r="FLG35" s="707"/>
      <c r="FLH35" s="707"/>
      <c r="FLI35" s="707"/>
      <c r="FLJ35" s="707"/>
      <c r="FLK35" s="707"/>
      <c r="FLL35" s="707"/>
      <c r="FLM35" s="707"/>
      <c r="FLN35" s="707"/>
      <c r="FLO35" s="707"/>
      <c r="FLP35" s="707"/>
      <c r="FLQ35" s="707"/>
      <c r="FLR35" s="707"/>
      <c r="FLS35" s="707"/>
      <c r="FLT35" s="707"/>
      <c r="FLU35" s="707"/>
      <c r="FLV35" s="707"/>
      <c r="FLW35" s="707"/>
      <c r="FLX35" s="707"/>
      <c r="FLY35" s="707"/>
      <c r="FLZ35" s="707"/>
      <c r="FMA35" s="707"/>
      <c r="FMB35" s="707"/>
      <c r="FMC35" s="707"/>
      <c r="FMD35" s="707"/>
      <c r="FME35" s="707"/>
      <c r="FMF35" s="707"/>
      <c r="FMG35" s="707"/>
      <c r="FMH35" s="707"/>
      <c r="FMI35" s="707"/>
      <c r="FMJ35" s="707"/>
      <c r="FMK35" s="707"/>
      <c r="FML35" s="707"/>
      <c r="FMM35" s="707"/>
      <c r="FMN35" s="707"/>
      <c r="FMO35" s="707"/>
      <c r="FMP35" s="707"/>
      <c r="FMQ35" s="707"/>
      <c r="FMR35" s="707"/>
      <c r="FMS35" s="707"/>
      <c r="FMT35" s="707"/>
      <c r="FMU35" s="707"/>
      <c r="FMV35" s="707"/>
      <c r="FMW35" s="707"/>
      <c r="FMX35" s="707"/>
      <c r="FMY35" s="707"/>
      <c r="FMZ35" s="707"/>
      <c r="FNA35" s="707"/>
      <c r="FNB35" s="707"/>
      <c r="FNC35" s="707"/>
      <c r="FND35" s="707"/>
      <c r="FNE35" s="707"/>
      <c r="FNF35" s="707"/>
      <c r="FNG35" s="707"/>
      <c r="FNH35" s="707"/>
      <c r="FNI35" s="707"/>
      <c r="FNJ35" s="707"/>
      <c r="FNK35" s="707"/>
      <c r="FNL35" s="707"/>
      <c r="FNM35" s="707"/>
      <c r="FNN35" s="707"/>
      <c r="FNO35" s="707"/>
      <c r="FNP35" s="707"/>
      <c r="FNQ35" s="707"/>
      <c r="FNR35" s="707"/>
      <c r="FNS35" s="707"/>
      <c r="FNT35" s="707"/>
      <c r="FNU35" s="707"/>
      <c r="FNV35" s="707"/>
      <c r="FNW35" s="707"/>
      <c r="FNX35" s="707"/>
      <c r="FNY35" s="707"/>
      <c r="FNZ35" s="707"/>
      <c r="FOA35" s="707"/>
      <c r="FOB35" s="707"/>
      <c r="FOC35" s="707"/>
      <c r="FOD35" s="707"/>
      <c r="FOE35" s="707"/>
      <c r="FOF35" s="707"/>
      <c r="FOG35" s="707"/>
      <c r="FOH35" s="707"/>
      <c r="FOI35" s="707"/>
      <c r="FOJ35" s="707"/>
      <c r="FOK35" s="707"/>
      <c r="FOL35" s="707"/>
      <c r="FOM35" s="707"/>
      <c r="FON35" s="707"/>
      <c r="FOO35" s="707"/>
      <c r="FOP35" s="707"/>
      <c r="FOQ35" s="707"/>
      <c r="FOR35" s="707"/>
      <c r="FOS35" s="707"/>
      <c r="FOT35" s="707"/>
      <c r="FOU35" s="707"/>
      <c r="FOV35" s="707"/>
      <c r="FOW35" s="707"/>
      <c r="FOX35" s="707"/>
      <c r="FOY35" s="707"/>
      <c r="FOZ35" s="707"/>
      <c r="FPA35" s="707"/>
      <c r="FPB35" s="707"/>
      <c r="FPC35" s="707"/>
      <c r="FPD35" s="707"/>
      <c r="FPE35" s="707"/>
      <c r="FPF35" s="707"/>
      <c r="FPG35" s="707"/>
      <c r="FPH35" s="707"/>
      <c r="FPI35" s="707"/>
      <c r="FPJ35" s="707"/>
      <c r="FPK35" s="707"/>
      <c r="FPL35" s="707"/>
      <c r="FPM35" s="707"/>
      <c r="FPN35" s="707"/>
      <c r="FPO35" s="707"/>
      <c r="FPP35" s="707"/>
      <c r="FPQ35" s="707"/>
      <c r="FPR35" s="707"/>
      <c r="FPS35" s="707"/>
      <c r="FPT35" s="707"/>
      <c r="FPU35" s="707"/>
      <c r="FPV35" s="707"/>
      <c r="FPW35" s="707"/>
      <c r="FPX35" s="707"/>
      <c r="FPY35" s="707"/>
      <c r="FPZ35" s="707"/>
      <c r="FQA35" s="707"/>
      <c r="FQB35" s="707"/>
      <c r="FQC35" s="707"/>
      <c r="FQD35" s="707"/>
      <c r="FQE35" s="707"/>
      <c r="FQF35" s="707"/>
      <c r="FQG35" s="707"/>
      <c r="FQH35" s="707"/>
      <c r="FQI35" s="707"/>
      <c r="FQJ35" s="707"/>
      <c r="FQK35" s="707"/>
      <c r="FQL35" s="707"/>
      <c r="FQM35" s="707"/>
      <c r="FQN35" s="707"/>
      <c r="FQO35" s="707"/>
      <c r="FQP35" s="707"/>
      <c r="FQQ35" s="707"/>
      <c r="FQR35" s="707"/>
      <c r="FQS35" s="707"/>
      <c r="FQT35" s="707"/>
      <c r="FQU35" s="707"/>
      <c r="FQV35" s="707"/>
      <c r="FQW35" s="707"/>
      <c r="FQX35" s="707"/>
      <c r="FQY35" s="707"/>
      <c r="FQZ35" s="707"/>
      <c r="FRA35" s="707"/>
      <c r="FRB35" s="707"/>
      <c r="FRC35" s="707"/>
      <c r="FRD35" s="707"/>
      <c r="FRE35" s="707"/>
      <c r="FRF35" s="707"/>
      <c r="FRG35" s="707"/>
      <c r="FRH35" s="707"/>
      <c r="FRI35" s="707"/>
      <c r="FRJ35" s="707"/>
      <c r="FRK35" s="707"/>
      <c r="FRL35" s="707"/>
      <c r="FRM35" s="707"/>
      <c r="FRN35" s="707"/>
      <c r="FRO35" s="707"/>
      <c r="FRP35" s="707"/>
      <c r="FRQ35" s="707"/>
      <c r="FRR35" s="707"/>
      <c r="FRS35" s="707"/>
      <c r="FRT35" s="707"/>
      <c r="FRU35" s="707"/>
      <c r="FRV35" s="707"/>
      <c r="FRW35" s="707"/>
      <c r="FRX35" s="707"/>
      <c r="FRY35" s="707"/>
      <c r="FRZ35" s="707"/>
      <c r="FSA35" s="707"/>
      <c r="FSB35" s="707"/>
      <c r="FSC35" s="707"/>
      <c r="FSD35" s="707"/>
      <c r="FSE35" s="707"/>
      <c r="FSF35" s="707"/>
      <c r="FSG35" s="707"/>
      <c r="FSH35" s="707"/>
      <c r="FSI35" s="707"/>
      <c r="FSJ35" s="707"/>
      <c r="FSK35" s="707"/>
      <c r="FSL35" s="707"/>
      <c r="FSM35" s="707"/>
      <c r="FSN35" s="707"/>
      <c r="FSO35" s="707"/>
      <c r="FSP35" s="707"/>
      <c r="FSQ35" s="707"/>
      <c r="FSR35" s="707"/>
      <c r="FSS35" s="707"/>
      <c r="FST35" s="707"/>
      <c r="FSU35" s="707"/>
      <c r="FSV35" s="707"/>
      <c r="FSW35" s="707"/>
      <c r="FSX35" s="707"/>
      <c r="FSY35" s="707"/>
      <c r="FSZ35" s="707"/>
      <c r="FTA35" s="707"/>
      <c r="FTB35" s="707"/>
      <c r="FTC35" s="707"/>
      <c r="FTD35" s="707"/>
      <c r="FTE35" s="707"/>
      <c r="FTF35" s="707"/>
      <c r="FTG35" s="707"/>
      <c r="FTH35" s="707"/>
      <c r="FTI35" s="707"/>
      <c r="FTJ35" s="707"/>
      <c r="FTK35" s="707"/>
      <c r="FTL35" s="707"/>
      <c r="FTM35" s="707"/>
      <c r="FTN35" s="707"/>
      <c r="FTO35" s="707"/>
      <c r="FTP35" s="707"/>
      <c r="FTQ35" s="707"/>
      <c r="FTR35" s="707"/>
      <c r="FTS35" s="707"/>
      <c r="FTT35" s="707"/>
      <c r="FTU35" s="707"/>
      <c r="FTV35" s="707"/>
      <c r="FTW35" s="707"/>
      <c r="FTX35" s="707"/>
      <c r="FTY35" s="707"/>
      <c r="FTZ35" s="707"/>
      <c r="FUA35" s="707"/>
      <c r="FUB35" s="707"/>
      <c r="FUC35" s="707"/>
      <c r="FUD35" s="707"/>
      <c r="FUE35" s="707"/>
      <c r="FUF35" s="707"/>
      <c r="FUG35" s="707"/>
      <c r="FUH35" s="707"/>
      <c r="FUI35" s="707"/>
      <c r="FUJ35" s="707"/>
      <c r="FUK35" s="707"/>
      <c r="FUL35" s="707"/>
      <c r="FUM35" s="707"/>
      <c r="FUN35" s="707"/>
      <c r="FUO35" s="707"/>
      <c r="FUP35" s="707"/>
      <c r="FUQ35" s="707"/>
      <c r="FUR35" s="707"/>
      <c r="FUS35" s="707"/>
      <c r="FUT35" s="707"/>
      <c r="FUU35" s="707"/>
      <c r="FUV35" s="707"/>
      <c r="FUW35" s="707"/>
      <c r="FUX35" s="707"/>
      <c r="FUY35" s="707"/>
      <c r="FUZ35" s="707"/>
      <c r="FVA35" s="707"/>
      <c r="FVB35" s="707"/>
      <c r="FVC35" s="707"/>
      <c r="FVD35" s="707"/>
      <c r="FVE35" s="707"/>
      <c r="FVF35" s="707"/>
      <c r="FVG35" s="707"/>
      <c r="FVH35" s="707"/>
      <c r="FVI35" s="707"/>
      <c r="FVJ35" s="707"/>
      <c r="FVK35" s="707"/>
      <c r="FVL35" s="707"/>
      <c r="FVM35" s="707"/>
      <c r="FVN35" s="707"/>
      <c r="FVO35" s="707"/>
      <c r="FVP35" s="707"/>
      <c r="FVQ35" s="707"/>
      <c r="FVR35" s="707"/>
      <c r="FVS35" s="707"/>
      <c r="FVT35" s="707"/>
      <c r="FVU35" s="707"/>
      <c r="FVV35" s="707"/>
      <c r="FVW35" s="707"/>
      <c r="FVX35" s="707"/>
      <c r="FVY35" s="707"/>
      <c r="FVZ35" s="707"/>
      <c r="FWA35" s="707"/>
      <c r="FWB35" s="707"/>
      <c r="FWC35" s="707"/>
      <c r="FWD35" s="707"/>
      <c r="FWE35" s="707"/>
      <c r="FWF35" s="707"/>
      <c r="FWG35" s="707"/>
      <c r="FWH35" s="707"/>
      <c r="FWI35" s="707"/>
      <c r="FWJ35" s="707"/>
      <c r="FWK35" s="707"/>
      <c r="FWL35" s="707"/>
      <c r="FWM35" s="707"/>
      <c r="FWN35" s="707"/>
      <c r="FWO35" s="707"/>
      <c r="FWP35" s="707"/>
      <c r="FWQ35" s="707"/>
      <c r="FWR35" s="707"/>
      <c r="FWS35" s="707"/>
      <c r="FWT35" s="707"/>
      <c r="FWU35" s="707"/>
      <c r="FWV35" s="707"/>
      <c r="FWW35" s="707"/>
      <c r="FWX35" s="707"/>
      <c r="FWY35" s="707"/>
      <c r="FWZ35" s="707"/>
      <c r="FXA35" s="707"/>
      <c r="FXB35" s="707"/>
      <c r="FXC35" s="707"/>
      <c r="FXD35" s="707"/>
      <c r="FXE35" s="707"/>
      <c r="FXF35" s="707"/>
      <c r="FXG35" s="707"/>
      <c r="FXH35" s="707"/>
      <c r="FXI35" s="707"/>
      <c r="FXJ35" s="707"/>
      <c r="FXK35" s="707"/>
      <c r="FXL35" s="707"/>
      <c r="FXM35" s="707"/>
      <c r="FXN35" s="707"/>
      <c r="FXO35" s="707"/>
      <c r="FXP35" s="707"/>
      <c r="FXQ35" s="707"/>
      <c r="FXR35" s="707"/>
      <c r="FXS35" s="707"/>
      <c r="FXT35" s="707"/>
      <c r="FXU35" s="707"/>
      <c r="FXV35" s="707"/>
      <c r="FXW35" s="707"/>
      <c r="FXX35" s="707"/>
      <c r="FXY35" s="707"/>
      <c r="FXZ35" s="707"/>
      <c r="FYA35" s="707"/>
      <c r="FYB35" s="707"/>
      <c r="FYC35" s="707"/>
      <c r="FYD35" s="707"/>
      <c r="FYE35" s="707"/>
      <c r="FYF35" s="707"/>
      <c r="FYG35" s="707"/>
      <c r="FYH35" s="707"/>
      <c r="FYI35" s="707"/>
      <c r="FYJ35" s="707"/>
      <c r="FYK35" s="707"/>
      <c r="FYL35" s="707"/>
      <c r="FYM35" s="707"/>
      <c r="FYN35" s="707"/>
      <c r="FYO35" s="707"/>
      <c r="FYP35" s="707"/>
      <c r="FYQ35" s="707"/>
      <c r="FYR35" s="707"/>
      <c r="FYS35" s="707"/>
      <c r="FYT35" s="707"/>
      <c r="FYU35" s="707"/>
      <c r="FYV35" s="707"/>
      <c r="FYW35" s="707"/>
      <c r="FYX35" s="707"/>
      <c r="FYY35" s="707"/>
      <c r="FYZ35" s="707"/>
      <c r="FZA35" s="707"/>
      <c r="FZB35" s="707"/>
      <c r="FZC35" s="707"/>
      <c r="FZD35" s="707"/>
      <c r="FZE35" s="707"/>
      <c r="FZF35" s="707"/>
      <c r="FZG35" s="707"/>
      <c r="FZH35" s="707"/>
      <c r="FZI35" s="707"/>
      <c r="FZJ35" s="707"/>
      <c r="FZK35" s="707"/>
      <c r="FZL35" s="707"/>
      <c r="FZM35" s="707"/>
      <c r="FZN35" s="707"/>
      <c r="FZO35" s="707"/>
      <c r="FZP35" s="707"/>
      <c r="FZQ35" s="707"/>
      <c r="FZR35" s="707"/>
      <c r="FZS35" s="707"/>
      <c r="FZT35" s="707"/>
      <c r="FZU35" s="707"/>
      <c r="FZV35" s="707"/>
      <c r="FZW35" s="707"/>
      <c r="FZX35" s="707"/>
      <c r="FZY35" s="707"/>
      <c r="FZZ35" s="707"/>
      <c r="GAA35" s="707"/>
      <c r="GAB35" s="707"/>
      <c r="GAC35" s="707"/>
      <c r="GAD35" s="707"/>
      <c r="GAE35" s="707"/>
      <c r="GAF35" s="707"/>
      <c r="GAG35" s="707"/>
      <c r="GAH35" s="707"/>
      <c r="GAI35" s="707"/>
      <c r="GAJ35" s="707"/>
      <c r="GAK35" s="707"/>
      <c r="GAL35" s="707"/>
      <c r="GAM35" s="707"/>
      <c r="GAN35" s="707"/>
      <c r="GAO35" s="707"/>
      <c r="GAP35" s="707"/>
      <c r="GAQ35" s="707"/>
      <c r="GAR35" s="707"/>
      <c r="GAS35" s="707"/>
      <c r="GAT35" s="707"/>
      <c r="GAU35" s="707"/>
      <c r="GAV35" s="707"/>
      <c r="GAW35" s="707"/>
      <c r="GAX35" s="707"/>
      <c r="GAY35" s="707"/>
      <c r="GAZ35" s="707"/>
      <c r="GBA35" s="707"/>
      <c r="GBB35" s="707"/>
      <c r="GBC35" s="707"/>
      <c r="GBD35" s="707"/>
      <c r="GBE35" s="707"/>
      <c r="GBF35" s="707"/>
      <c r="GBG35" s="707"/>
      <c r="GBH35" s="707"/>
      <c r="GBI35" s="707"/>
      <c r="GBJ35" s="707"/>
      <c r="GBK35" s="707"/>
      <c r="GBL35" s="707"/>
      <c r="GBM35" s="707"/>
      <c r="GBN35" s="707"/>
      <c r="GBO35" s="707"/>
      <c r="GBP35" s="707"/>
      <c r="GBQ35" s="707"/>
      <c r="GBR35" s="707"/>
      <c r="GBS35" s="707"/>
      <c r="GBT35" s="707"/>
      <c r="GBU35" s="707"/>
      <c r="GBV35" s="707"/>
      <c r="GBW35" s="707"/>
      <c r="GBX35" s="707"/>
      <c r="GBY35" s="707"/>
      <c r="GBZ35" s="707"/>
      <c r="GCA35" s="707"/>
      <c r="GCB35" s="707"/>
      <c r="GCC35" s="707"/>
      <c r="GCD35" s="707"/>
      <c r="GCE35" s="707"/>
      <c r="GCF35" s="707"/>
      <c r="GCG35" s="707"/>
      <c r="GCH35" s="707"/>
      <c r="GCI35" s="707"/>
      <c r="GCJ35" s="707"/>
      <c r="GCK35" s="707"/>
      <c r="GCL35" s="707"/>
      <c r="GCM35" s="707"/>
      <c r="GCN35" s="707"/>
      <c r="GCO35" s="707"/>
      <c r="GCP35" s="707"/>
      <c r="GCQ35" s="707"/>
      <c r="GCR35" s="707"/>
      <c r="GCS35" s="707"/>
      <c r="GCT35" s="707"/>
      <c r="GCU35" s="707"/>
      <c r="GCV35" s="707"/>
      <c r="GCW35" s="707"/>
      <c r="GCX35" s="707"/>
      <c r="GCY35" s="707"/>
      <c r="GCZ35" s="707"/>
      <c r="GDA35" s="707"/>
      <c r="GDB35" s="707"/>
      <c r="GDC35" s="707"/>
      <c r="GDD35" s="707"/>
      <c r="GDE35" s="707"/>
      <c r="GDF35" s="707"/>
      <c r="GDG35" s="707"/>
      <c r="GDH35" s="707"/>
      <c r="GDI35" s="707"/>
      <c r="GDJ35" s="707"/>
      <c r="GDK35" s="707"/>
      <c r="GDL35" s="707"/>
      <c r="GDM35" s="707"/>
      <c r="GDN35" s="707"/>
      <c r="GDO35" s="707"/>
      <c r="GDP35" s="707"/>
      <c r="GDQ35" s="707"/>
      <c r="GDR35" s="707"/>
      <c r="GDS35" s="707"/>
      <c r="GDT35" s="707"/>
      <c r="GDU35" s="707"/>
      <c r="GDV35" s="707"/>
      <c r="GDW35" s="707"/>
      <c r="GDX35" s="707"/>
      <c r="GDY35" s="707"/>
      <c r="GDZ35" s="707"/>
      <c r="GEA35" s="707"/>
      <c r="GEB35" s="707"/>
      <c r="GEC35" s="707"/>
      <c r="GED35" s="707"/>
      <c r="GEE35" s="707"/>
      <c r="GEF35" s="707"/>
      <c r="GEG35" s="707"/>
      <c r="GEH35" s="707"/>
      <c r="GEI35" s="707"/>
      <c r="GEJ35" s="707"/>
      <c r="GEK35" s="707"/>
      <c r="GEL35" s="707"/>
      <c r="GEM35" s="707"/>
      <c r="GEN35" s="707"/>
      <c r="GEO35" s="707"/>
      <c r="GEP35" s="707"/>
      <c r="GEQ35" s="707"/>
      <c r="GER35" s="707"/>
      <c r="GES35" s="707"/>
      <c r="GET35" s="707"/>
      <c r="GEU35" s="707"/>
      <c r="GEV35" s="707"/>
      <c r="GEW35" s="707"/>
      <c r="GEX35" s="707"/>
      <c r="GEY35" s="707"/>
      <c r="GEZ35" s="707"/>
      <c r="GFA35" s="707"/>
      <c r="GFB35" s="707"/>
      <c r="GFC35" s="707"/>
      <c r="GFD35" s="707"/>
      <c r="GFE35" s="707"/>
      <c r="GFF35" s="707"/>
      <c r="GFG35" s="707"/>
      <c r="GFH35" s="707"/>
      <c r="GFI35" s="707"/>
      <c r="GFJ35" s="707"/>
      <c r="GFK35" s="707"/>
      <c r="GFL35" s="707"/>
      <c r="GFM35" s="707"/>
      <c r="GFN35" s="707"/>
      <c r="GFO35" s="707"/>
      <c r="GFP35" s="707"/>
      <c r="GFQ35" s="707"/>
      <c r="GFR35" s="707"/>
      <c r="GFS35" s="707"/>
      <c r="GFT35" s="707"/>
      <c r="GFU35" s="707"/>
      <c r="GFV35" s="707"/>
      <c r="GFW35" s="707"/>
      <c r="GFX35" s="707"/>
      <c r="GFY35" s="707"/>
      <c r="GFZ35" s="707"/>
      <c r="GGA35" s="707"/>
      <c r="GGB35" s="707"/>
      <c r="GGC35" s="707"/>
      <c r="GGD35" s="707"/>
      <c r="GGE35" s="707"/>
      <c r="GGF35" s="707"/>
      <c r="GGG35" s="707"/>
      <c r="GGH35" s="707"/>
      <c r="GGI35" s="707"/>
      <c r="GGJ35" s="707"/>
      <c r="GGK35" s="707"/>
      <c r="GGL35" s="707"/>
      <c r="GGM35" s="707"/>
      <c r="GGN35" s="707"/>
      <c r="GGO35" s="707"/>
      <c r="GGP35" s="707"/>
      <c r="GGQ35" s="707"/>
      <c r="GGR35" s="707"/>
      <c r="GGS35" s="707"/>
      <c r="GGT35" s="707"/>
      <c r="GGU35" s="707"/>
      <c r="GGV35" s="707"/>
      <c r="GGW35" s="707"/>
      <c r="GGX35" s="707"/>
      <c r="GGY35" s="707"/>
      <c r="GGZ35" s="707"/>
      <c r="GHA35" s="707"/>
      <c r="GHB35" s="707"/>
      <c r="GHC35" s="707"/>
      <c r="GHD35" s="707"/>
      <c r="GHE35" s="707"/>
      <c r="GHF35" s="707"/>
      <c r="GHG35" s="707"/>
      <c r="GHH35" s="707"/>
      <c r="GHI35" s="707"/>
      <c r="GHJ35" s="707"/>
      <c r="GHK35" s="707"/>
      <c r="GHL35" s="707"/>
      <c r="GHM35" s="707"/>
      <c r="GHN35" s="707"/>
      <c r="GHO35" s="707"/>
      <c r="GHP35" s="707"/>
      <c r="GHQ35" s="707"/>
      <c r="GHR35" s="707"/>
      <c r="GHS35" s="707"/>
      <c r="GHT35" s="707"/>
      <c r="GHU35" s="707"/>
      <c r="GHV35" s="707"/>
      <c r="GHW35" s="707"/>
      <c r="GHX35" s="707"/>
      <c r="GHY35" s="707"/>
      <c r="GHZ35" s="707"/>
      <c r="GIA35" s="707"/>
      <c r="GIB35" s="707"/>
      <c r="GIC35" s="707"/>
      <c r="GID35" s="707"/>
      <c r="GIE35" s="707"/>
      <c r="GIF35" s="707"/>
      <c r="GIG35" s="707"/>
      <c r="GIH35" s="707"/>
      <c r="GII35" s="707"/>
      <c r="GIJ35" s="707"/>
      <c r="GIK35" s="707"/>
      <c r="GIL35" s="707"/>
      <c r="GIM35" s="707"/>
      <c r="GIN35" s="707"/>
      <c r="GIO35" s="707"/>
      <c r="GIP35" s="707"/>
      <c r="GIQ35" s="707"/>
      <c r="GIR35" s="707"/>
      <c r="GIS35" s="707"/>
      <c r="GIT35" s="707"/>
      <c r="GIU35" s="707"/>
      <c r="GIV35" s="707"/>
      <c r="GIW35" s="707"/>
      <c r="GIX35" s="707"/>
      <c r="GIY35" s="707"/>
      <c r="GIZ35" s="707"/>
      <c r="GJA35" s="707"/>
      <c r="GJB35" s="707"/>
      <c r="GJC35" s="707"/>
      <c r="GJD35" s="707"/>
      <c r="GJE35" s="707"/>
      <c r="GJF35" s="707"/>
      <c r="GJG35" s="707"/>
      <c r="GJH35" s="707"/>
      <c r="GJI35" s="707"/>
      <c r="GJJ35" s="707"/>
      <c r="GJK35" s="707"/>
      <c r="GJL35" s="707"/>
      <c r="GJM35" s="707"/>
      <c r="GJN35" s="707"/>
      <c r="GJO35" s="707"/>
      <c r="GJP35" s="707"/>
      <c r="GJQ35" s="707"/>
      <c r="GJR35" s="707"/>
      <c r="GJS35" s="707"/>
      <c r="GJT35" s="707"/>
      <c r="GJU35" s="707"/>
      <c r="GJV35" s="707"/>
      <c r="GJW35" s="707"/>
      <c r="GJX35" s="707"/>
      <c r="GJY35" s="707"/>
      <c r="GJZ35" s="707"/>
      <c r="GKA35" s="707"/>
      <c r="GKB35" s="707"/>
      <c r="GKC35" s="707"/>
      <c r="GKD35" s="707"/>
      <c r="GKE35" s="707"/>
      <c r="GKF35" s="707"/>
      <c r="GKG35" s="707"/>
      <c r="GKH35" s="707"/>
      <c r="GKI35" s="707"/>
      <c r="GKJ35" s="707"/>
      <c r="GKK35" s="707"/>
      <c r="GKL35" s="707"/>
      <c r="GKM35" s="707"/>
      <c r="GKN35" s="707"/>
      <c r="GKO35" s="707"/>
      <c r="GKP35" s="707"/>
      <c r="GKQ35" s="707"/>
      <c r="GKR35" s="707"/>
      <c r="GKS35" s="707"/>
      <c r="GKT35" s="707"/>
      <c r="GKU35" s="707"/>
      <c r="GKV35" s="707"/>
      <c r="GKW35" s="707"/>
      <c r="GKX35" s="707"/>
      <c r="GKY35" s="707"/>
      <c r="GKZ35" s="707"/>
      <c r="GLA35" s="707"/>
      <c r="GLB35" s="707"/>
      <c r="GLC35" s="707"/>
      <c r="GLD35" s="707"/>
      <c r="GLE35" s="707"/>
      <c r="GLF35" s="707"/>
      <c r="GLG35" s="707"/>
      <c r="GLH35" s="707"/>
      <c r="GLI35" s="707"/>
      <c r="GLJ35" s="707"/>
      <c r="GLK35" s="707"/>
      <c r="GLL35" s="707"/>
      <c r="GLM35" s="707"/>
      <c r="GLN35" s="707"/>
      <c r="GLO35" s="707"/>
      <c r="GLP35" s="707"/>
      <c r="GLQ35" s="707"/>
      <c r="GLR35" s="707"/>
      <c r="GLS35" s="707"/>
      <c r="GLT35" s="707"/>
      <c r="GLU35" s="707"/>
      <c r="GLV35" s="707"/>
      <c r="GLW35" s="707"/>
      <c r="GLX35" s="707"/>
      <c r="GLY35" s="707"/>
      <c r="GLZ35" s="707"/>
      <c r="GMA35" s="707"/>
      <c r="GMB35" s="707"/>
      <c r="GMC35" s="707"/>
      <c r="GMD35" s="707"/>
      <c r="GME35" s="707"/>
      <c r="GMF35" s="707"/>
      <c r="GMG35" s="707"/>
      <c r="GMH35" s="707"/>
      <c r="GMI35" s="707"/>
      <c r="GMJ35" s="707"/>
      <c r="GMK35" s="707"/>
      <c r="GML35" s="707"/>
      <c r="GMM35" s="707"/>
      <c r="GMN35" s="707"/>
      <c r="GMO35" s="707"/>
      <c r="GMP35" s="707"/>
      <c r="GMQ35" s="707"/>
      <c r="GMR35" s="707"/>
      <c r="GMS35" s="707"/>
      <c r="GMT35" s="707"/>
      <c r="GMU35" s="707"/>
      <c r="GMV35" s="707"/>
      <c r="GMW35" s="707"/>
      <c r="GMX35" s="707"/>
      <c r="GMY35" s="707"/>
      <c r="GMZ35" s="707"/>
      <c r="GNA35" s="707"/>
      <c r="GNB35" s="707"/>
      <c r="GNC35" s="707"/>
      <c r="GND35" s="707"/>
      <c r="GNE35" s="707"/>
      <c r="GNF35" s="707"/>
      <c r="GNG35" s="707"/>
      <c r="GNH35" s="707"/>
      <c r="GNI35" s="707"/>
      <c r="GNJ35" s="707"/>
      <c r="GNK35" s="707"/>
      <c r="GNL35" s="707"/>
      <c r="GNM35" s="707"/>
      <c r="GNN35" s="707"/>
      <c r="GNO35" s="707"/>
      <c r="GNP35" s="707"/>
      <c r="GNQ35" s="707"/>
      <c r="GNR35" s="707"/>
      <c r="GNS35" s="707"/>
      <c r="GNT35" s="707"/>
      <c r="GNU35" s="707"/>
      <c r="GNV35" s="707"/>
      <c r="GNW35" s="707"/>
      <c r="GNX35" s="707"/>
      <c r="GNY35" s="707"/>
      <c r="GNZ35" s="707"/>
      <c r="GOA35" s="707"/>
      <c r="GOB35" s="707"/>
      <c r="GOC35" s="707"/>
      <c r="GOD35" s="707"/>
      <c r="GOE35" s="707"/>
      <c r="GOF35" s="707"/>
      <c r="GOG35" s="707"/>
      <c r="GOH35" s="707"/>
      <c r="GOI35" s="707"/>
      <c r="GOJ35" s="707"/>
      <c r="GOK35" s="707"/>
      <c r="GOL35" s="707"/>
      <c r="GOM35" s="707"/>
      <c r="GON35" s="707"/>
      <c r="GOO35" s="707"/>
      <c r="GOP35" s="707"/>
      <c r="GOQ35" s="707"/>
      <c r="GOR35" s="707"/>
      <c r="GOS35" s="707"/>
      <c r="GOT35" s="707"/>
      <c r="GOU35" s="707"/>
      <c r="GOV35" s="707"/>
      <c r="GOW35" s="707"/>
      <c r="GOX35" s="707"/>
      <c r="GOY35" s="707"/>
      <c r="GOZ35" s="707"/>
      <c r="GPA35" s="707"/>
      <c r="GPB35" s="707"/>
      <c r="GPC35" s="707"/>
      <c r="GPD35" s="707"/>
      <c r="GPE35" s="707"/>
      <c r="GPF35" s="707"/>
      <c r="GPG35" s="707"/>
      <c r="GPH35" s="707"/>
      <c r="GPI35" s="707"/>
      <c r="GPJ35" s="707"/>
      <c r="GPK35" s="707"/>
      <c r="GPL35" s="707"/>
      <c r="GPM35" s="707"/>
      <c r="GPN35" s="707"/>
      <c r="GPO35" s="707"/>
      <c r="GPP35" s="707"/>
      <c r="GPQ35" s="707"/>
      <c r="GPR35" s="707"/>
      <c r="GPS35" s="707"/>
      <c r="GPT35" s="707"/>
      <c r="GPU35" s="707"/>
      <c r="GPV35" s="707"/>
      <c r="GPW35" s="707"/>
      <c r="GPX35" s="707"/>
      <c r="GPY35" s="707"/>
      <c r="GPZ35" s="707"/>
      <c r="GQA35" s="707"/>
      <c r="GQB35" s="707"/>
      <c r="GQC35" s="707"/>
      <c r="GQD35" s="707"/>
      <c r="GQE35" s="707"/>
      <c r="GQF35" s="707"/>
      <c r="GQG35" s="707"/>
      <c r="GQH35" s="707"/>
      <c r="GQI35" s="707"/>
      <c r="GQJ35" s="707"/>
      <c r="GQK35" s="707"/>
      <c r="GQL35" s="707"/>
      <c r="GQM35" s="707"/>
      <c r="GQN35" s="707"/>
      <c r="GQO35" s="707"/>
      <c r="GQP35" s="707"/>
      <c r="GQQ35" s="707"/>
      <c r="GQR35" s="707"/>
      <c r="GQS35" s="707"/>
      <c r="GQT35" s="707"/>
      <c r="GQU35" s="707"/>
      <c r="GQV35" s="707"/>
      <c r="GQW35" s="707"/>
      <c r="GQX35" s="707"/>
      <c r="GQY35" s="707"/>
      <c r="GQZ35" s="707"/>
      <c r="GRA35" s="707"/>
      <c r="GRB35" s="707"/>
      <c r="GRC35" s="707"/>
      <c r="GRD35" s="707"/>
      <c r="GRE35" s="707"/>
      <c r="GRF35" s="707"/>
      <c r="GRG35" s="707"/>
      <c r="GRH35" s="707"/>
      <c r="GRI35" s="707"/>
      <c r="GRJ35" s="707"/>
      <c r="GRK35" s="707"/>
      <c r="GRL35" s="707"/>
      <c r="GRM35" s="707"/>
      <c r="GRN35" s="707"/>
      <c r="GRO35" s="707"/>
      <c r="GRP35" s="707"/>
      <c r="GRQ35" s="707"/>
      <c r="GRR35" s="707"/>
      <c r="GRS35" s="707"/>
      <c r="GRT35" s="707"/>
      <c r="GRU35" s="707"/>
      <c r="GRV35" s="707"/>
      <c r="GRW35" s="707"/>
      <c r="GRX35" s="707"/>
      <c r="GRY35" s="707"/>
      <c r="GRZ35" s="707"/>
      <c r="GSA35" s="707"/>
      <c r="GSB35" s="707"/>
      <c r="GSC35" s="707"/>
      <c r="GSD35" s="707"/>
      <c r="GSE35" s="707"/>
      <c r="GSF35" s="707"/>
      <c r="GSG35" s="707"/>
      <c r="GSH35" s="707"/>
      <c r="GSI35" s="707"/>
      <c r="GSJ35" s="707"/>
      <c r="GSK35" s="707"/>
      <c r="GSL35" s="707"/>
      <c r="GSM35" s="707"/>
      <c r="GSN35" s="707"/>
      <c r="GSO35" s="707"/>
      <c r="GSP35" s="707"/>
      <c r="GSQ35" s="707"/>
      <c r="GSR35" s="707"/>
      <c r="GSS35" s="707"/>
      <c r="GST35" s="707"/>
      <c r="GSU35" s="707"/>
      <c r="GSV35" s="707"/>
      <c r="GSW35" s="707"/>
      <c r="GSX35" s="707"/>
      <c r="GSY35" s="707"/>
      <c r="GSZ35" s="707"/>
      <c r="GTA35" s="707"/>
      <c r="GTB35" s="707"/>
      <c r="GTC35" s="707"/>
      <c r="GTD35" s="707"/>
      <c r="GTE35" s="707"/>
      <c r="GTF35" s="707"/>
      <c r="GTG35" s="707"/>
      <c r="GTH35" s="707"/>
      <c r="GTI35" s="707"/>
      <c r="GTJ35" s="707"/>
      <c r="GTK35" s="707"/>
      <c r="GTL35" s="707"/>
      <c r="GTM35" s="707"/>
      <c r="GTN35" s="707"/>
      <c r="GTO35" s="707"/>
      <c r="GTP35" s="707"/>
      <c r="GTQ35" s="707"/>
      <c r="GTR35" s="707"/>
      <c r="GTS35" s="707"/>
      <c r="GTT35" s="707"/>
      <c r="GTU35" s="707"/>
      <c r="GTV35" s="707"/>
      <c r="GTW35" s="707"/>
      <c r="GTX35" s="707"/>
      <c r="GTY35" s="707"/>
      <c r="GTZ35" s="707"/>
      <c r="GUA35" s="707"/>
      <c r="GUB35" s="707"/>
      <c r="GUC35" s="707"/>
      <c r="GUD35" s="707"/>
      <c r="GUE35" s="707"/>
      <c r="GUF35" s="707"/>
      <c r="GUG35" s="707"/>
      <c r="GUH35" s="707"/>
      <c r="GUI35" s="707"/>
      <c r="GUJ35" s="707"/>
      <c r="GUK35" s="707"/>
      <c r="GUL35" s="707"/>
      <c r="GUM35" s="707"/>
      <c r="GUN35" s="707"/>
      <c r="GUO35" s="707"/>
      <c r="GUP35" s="707"/>
      <c r="GUQ35" s="707"/>
      <c r="GUR35" s="707"/>
      <c r="GUS35" s="707"/>
      <c r="GUT35" s="707"/>
      <c r="GUU35" s="707"/>
      <c r="GUV35" s="707"/>
      <c r="GUW35" s="707"/>
      <c r="GUX35" s="707"/>
      <c r="GUY35" s="707"/>
      <c r="GUZ35" s="707"/>
      <c r="GVA35" s="707"/>
      <c r="GVB35" s="707"/>
      <c r="GVC35" s="707"/>
      <c r="GVD35" s="707"/>
      <c r="GVE35" s="707"/>
      <c r="GVF35" s="707"/>
      <c r="GVG35" s="707"/>
      <c r="GVH35" s="707"/>
      <c r="GVI35" s="707"/>
      <c r="GVJ35" s="707"/>
      <c r="GVK35" s="707"/>
      <c r="GVL35" s="707"/>
      <c r="GVM35" s="707"/>
      <c r="GVN35" s="707"/>
      <c r="GVO35" s="707"/>
      <c r="GVP35" s="707"/>
      <c r="GVQ35" s="707"/>
      <c r="GVR35" s="707"/>
      <c r="GVS35" s="707"/>
      <c r="GVT35" s="707"/>
      <c r="GVU35" s="707"/>
      <c r="GVV35" s="707"/>
      <c r="GVW35" s="707"/>
      <c r="GVX35" s="707"/>
      <c r="GVY35" s="707"/>
      <c r="GVZ35" s="707"/>
      <c r="GWA35" s="707"/>
      <c r="GWB35" s="707"/>
      <c r="GWC35" s="707"/>
      <c r="GWD35" s="707"/>
      <c r="GWE35" s="707"/>
      <c r="GWF35" s="707"/>
      <c r="GWG35" s="707"/>
      <c r="GWH35" s="707"/>
      <c r="GWI35" s="707"/>
      <c r="GWJ35" s="707"/>
      <c r="GWK35" s="707"/>
      <c r="GWL35" s="707"/>
      <c r="GWM35" s="707"/>
      <c r="GWN35" s="707"/>
      <c r="GWO35" s="707"/>
      <c r="GWP35" s="707"/>
      <c r="GWQ35" s="707"/>
      <c r="GWR35" s="707"/>
      <c r="GWS35" s="707"/>
      <c r="GWT35" s="707"/>
      <c r="GWU35" s="707"/>
      <c r="GWV35" s="707"/>
      <c r="GWW35" s="707"/>
      <c r="GWX35" s="707"/>
      <c r="GWY35" s="707"/>
      <c r="GWZ35" s="707"/>
      <c r="GXA35" s="707"/>
      <c r="GXB35" s="707"/>
      <c r="GXC35" s="707"/>
      <c r="GXD35" s="707"/>
      <c r="GXE35" s="707"/>
      <c r="GXF35" s="707"/>
      <c r="GXG35" s="707"/>
      <c r="GXH35" s="707"/>
      <c r="GXI35" s="707"/>
      <c r="GXJ35" s="707"/>
      <c r="GXK35" s="707"/>
      <c r="GXL35" s="707"/>
      <c r="GXM35" s="707"/>
      <c r="GXN35" s="707"/>
      <c r="GXO35" s="707"/>
      <c r="GXP35" s="707"/>
      <c r="GXQ35" s="707"/>
      <c r="GXR35" s="707"/>
      <c r="GXS35" s="707"/>
      <c r="GXT35" s="707"/>
      <c r="GXU35" s="707"/>
      <c r="GXV35" s="707"/>
      <c r="GXW35" s="707"/>
      <c r="GXX35" s="707"/>
      <c r="GXY35" s="707"/>
      <c r="GXZ35" s="707"/>
      <c r="GYA35" s="707"/>
      <c r="GYB35" s="707"/>
      <c r="GYC35" s="707"/>
      <c r="GYD35" s="707"/>
      <c r="GYE35" s="707"/>
      <c r="GYF35" s="707"/>
      <c r="GYG35" s="707"/>
      <c r="GYH35" s="707"/>
      <c r="GYI35" s="707"/>
      <c r="GYJ35" s="707"/>
      <c r="GYK35" s="707"/>
      <c r="GYL35" s="707"/>
      <c r="GYM35" s="707"/>
      <c r="GYN35" s="707"/>
      <c r="GYO35" s="707"/>
      <c r="GYP35" s="707"/>
      <c r="GYQ35" s="707"/>
      <c r="GYR35" s="707"/>
      <c r="GYS35" s="707"/>
      <c r="GYT35" s="707"/>
      <c r="GYU35" s="707"/>
      <c r="GYV35" s="707"/>
      <c r="GYW35" s="707"/>
      <c r="GYX35" s="707"/>
      <c r="GYY35" s="707"/>
      <c r="GYZ35" s="707"/>
      <c r="GZA35" s="707"/>
      <c r="GZB35" s="707"/>
      <c r="GZC35" s="707"/>
      <c r="GZD35" s="707"/>
      <c r="GZE35" s="707"/>
      <c r="GZF35" s="707"/>
      <c r="GZG35" s="707"/>
      <c r="GZH35" s="707"/>
      <c r="GZI35" s="707"/>
      <c r="GZJ35" s="707"/>
      <c r="GZK35" s="707"/>
      <c r="GZL35" s="707"/>
      <c r="GZM35" s="707"/>
      <c r="GZN35" s="707"/>
      <c r="GZO35" s="707"/>
      <c r="GZP35" s="707"/>
      <c r="GZQ35" s="707"/>
      <c r="GZR35" s="707"/>
      <c r="GZS35" s="707"/>
      <c r="GZT35" s="707"/>
      <c r="GZU35" s="707"/>
      <c r="GZV35" s="707"/>
      <c r="GZW35" s="707"/>
      <c r="GZX35" s="707"/>
      <c r="GZY35" s="707"/>
      <c r="GZZ35" s="707"/>
      <c r="HAA35" s="707"/>
      <c r="HAB35" s="707"/>
      <c r="HAC35" s="707"/>
      <c r="HAD35" s="707"/>
      <c r="HAE35" s="707"/>
      <c r="HAF35" s="707"/>
      <c r="HAG35" s="707"/>
      <c r="HAH35" s="707"/>
      <c r="HAI35" s="707"/>
      <c r="HAJ35" s="707"/>
      <c r="HAK35" s="707"/>
      <c r="HAL35" s="707"/>
      <c r="HAM35" s="707"/>
      <c r="HAN35" s="707"/>
      <c r="HAO35" s="707"/>
      <c r="HAP35" s="707"/>
      <c r="HAQ35" s="707"/>
      <c r="HAR35" s="707"/>
      <c r="HAS35" s="707"/>
      <c r="HAT35" s="707"/>
      <c r="HAU35" s="707"/>
      <c r="HAV35" s="707"/>
      <c r="HAW35" s="707"/>
      <c r="HAX35" s="707"/>
      <c r="HAY35" s="707"/>
      <c r="HAZ35" s="707"/>
      <c r="HBA35" s="707"/>
      <c r="HBB35" s="707"/>
      <c r="HBC35" s="707"/>
      <c r="HBD35" s="707"/>
      <c r="HBE35" s="707"/>
      <c r="HBF35" s="707"/>
      <c r="HBG35" s="707"/>
      <c r="HBH35" s="707"/>
      <c r="HBI35" s="707"/>
      <c r="HBJ35" s="707"/>
      <c r="HBK35" s="707"/>
      <c r="HBL35" s="707"/>
      <c r="HBM35" s="707"/>
      <c r="HBN35" s="707"/>
      <c r="HBO35" s="707"/>
      <c r="HBP35" s="707"/>
      <c r="HBQ35" s="707"/>
      <c r="HBR35" s="707"/>
      <c r="HBS35" s="707"/>
      <c r="HBT35" s="707"/>
      <c r="HBU35" s="707"/>
      <c r="HBV35" s="707"/>
      <c r="HBW35" s="707"/>
      <c r="HBX35" s="707"/>
      <c r="HBY35" s="707"/>
      <c r="HBZ35" s="707"/>
      <c r="HCA35" s="707"/>
      <c r="HCB35" s="707"/>
      <c r="HCC35" s="707"/>
      <c r="HCD35" s="707"/>
      <c r="HCE35" s="707"/>
      <c r="HCF35" s="707"/>
      <c r="HCG35" s="707"/>
      <c r="HCH35" s="707"/>
      <c r="HCI35" s="707"/>
      <c r="HCJ35" s="707"/>
      <c r="HCK35" s="707"/>
      <c r="HCL35" s="707"/>
      <c r="HCM35" s="707"/>
      <c r="HCN35" s="707"/>
      <c r="HCO35" s="707"/>
      <c r="HCP35" s="707"/>
      <c r="HCQ35" s="707"/>
      <c r="HCR35" s="707"/>
      <c r="HCS35" s="707"/>
      <c r="HCT35" s="707"/>
      <c r="HCU35" s="707"/>
      <c r="HCV35" s="707"/>
      <c r="HCW35" s="707"/>
      <c r="HCX35" s="707"/>
      <c r="HCY35" s="707"/>
      <c r="HCZ35" s="707"/>
      <c r="HDA35" s="707"/>
      <c r="HDB35" s="707"/>
      <c r="HDC35" s="707"/>
      <c r="HDD35" s="707"/>
      <c r="HDE35" s="707"/>
      <c r="HDF35" s="707"/>
      <c r="HDG35" s="707"/>
      <c r="HDH35" s="707"/>
      <c r="HDI35" s="707"/>
      <c r="HDJ35" s="707"/>
      <c r="HDK35" s="707"/>
      <c r="HDL35" s="707"/>
      <c r="HDM35" s="707"/>
      <c r="HDN35" s="707"/>
      <c r="HDO35" s="707"/>
      <c r="HDP35" s="707"/>
      <c r="HDQ35" s="707"/>
      <c r="HDR35" s="707"/>
      <c r="HDS35" s="707"/>
      <c r="HDT35" s="707"/>
      <c r="HDU35" s="707"/>
      <c r="HDV35" s="707"/>
      <c r="HDW35" s="707"/>
      <c r="HDX35" s="707"/>
      <c r="HDY35" s="707"/>
      <c r="HDZ35" s="707"/>
      <c r="HEA35" s="707"/>
      <c r="HEB35" s="707"/>
      <c r="HEC35" s="707"/>
      <c r="HED35" s="707"/>
      <c r="HEE35" s="707"/>
      <c r="HEF35" s="707"/>
      <c r="HEG35" s="707"/>
      <c r="HEH35" s="707"/>
      <c r="HEI35" s="707"/>
      <c r="HEJ35" s="707"/>
      <c r="HEK35" s="707"/>
      <c r="HEL35" s="707"/>
      <c r="HEM35" s="707"/>
      <c r="HEN35" s="707"/>
      <c r="HEO35" s="707"/>
      <c r="HEP35" s="707"/>
      <c r="HEQ35" s="707"/>
      <c r="HER35" s="707"/>
      <c r="HES35" s="707"/>
      <c r="HET35" s="707"/>
      <c r="HEU35" s="707"/>
      <c r="HEV35" s="707"/>
      <c r="HEW35" s="707"/>
      <c r="HEX35" s="707"/>
      <c r="HEY35" s="707"/>
      <c r="HEZ35" s="707"/>
      <c r="HFA35" s="707"/>
      <c r="HFB35" s="707"/>
      <c r="HFC35" s="707"/>
      <c r="HFD35" s="707"/>
      <c r="HFE35" s="707"/>
      <c r="HFF35" s="707"/>
      <c r="HFG35" s="707"/>
      <c r="HFH35" s="707"/>
      <c r="HFI35" s="707"/>
      <c r="HFJ35" s="707"/>
      <c r="HFK35" s="707"/>
      <c r="HFL35" s="707"/>
      <c r="HFM35" s="707"/>
      <c r="HFN35" s="707"/>
      <c r="HFO35" s="707"/>
      <c r="HFP35" s="707"/>
      <c r="HFQ35" s="707"/>
      <c r="HFR35" s="707"/>
      <c r="HFS35" s="707"/>
      <c r="HFT35" s="707"/>
      <c r="HFU35" s="707"/>
      <c r="HFV35" s="707"/>
      <c r="HFW35" s="707"/>
      <c r="HFX35" s="707"/>
      <c r="HFY35" s="707"/>
      <c r="HFZ35" s="707"/>
      <c r="HGA35" s="707"/>
      <c r="HGB35" s="707"/>
      <c r="HGC35" s="707"/>
      <c r="HGD35" s="707"/>
      <c r="HGE35" s="707"/>
      <c r="HGF35" s="707"/>
      <c r="HGG35" s="707"/>
      <c r="HGH35" s="707"/>
      <c r="HGI35" s="707"/>
      <c r="HGJ35" s="707"/>
      <c r="HGK35" s="707"/>
      <c r="HGL35" s="707"/>
      <c r="HGM35" s="707"/>
      <c r="HGN35" s="707"/>
      <c r="HGO35" s="707"/>
      <c r="HGP35" s="707"/>
      <c r="HGQ35" s="707"/>
      <c r="HGR35" s="707"/>
      <c r="HGS35" s="707"/>
      <c r="HGT35" s="707"/>
      <c r="HGU35" s="707"/>
      <c r="HGV35" s="707"/>
      <c r="HGW35" s="707"/>
      <c r="HGX35" s="707"/>
      <c r="HGY35" s="707"/>
      <c r="HGZ35" s="707"/>
      <c r="HHA35" s="707"/>
      <c r="HHB35" s="707"/>
      <c r="HHC35" s="707"/>
      <c r="HHD35" s="707"/>
      <c r="HHE35" s="707"/>
      <c r="HHF35" s="707"/>
      <c r="HHG35" s="707"/>
      <c r="HHH35" s="707"/>
      <c r="HHI35" s="707"/>
      <c r="HHJ35" s="707"/>
      <c r="HHK35" s="707"/>
      <c r="HHL35" s="707"/>
      <c r="HHM35" s="707"/>
      <c r="HHN35" s="707"/>
      <c r="HHO35" s="707"/>
      <c r="HHP35" s="707"/>
      <c r="HHQ35" s="707"/>
      <c r="HHR35" s="707"/>
      <c r="HHS35" s="707"/>
      <c r="HHT35" s="707"/>
      <c r="HHU35" s="707"/>
      <c r="HHV35" s="707"/>
      <c r="HHW35" s="707"/>
      <c r="HHX35" s="707"/>
      <c r="HHY35" s="707"/>
      <c r="HHZ35" s="707"/>
      <c r="HIA35" s="707"/>
      <c r="HIB35" s="707"/>
      <c r="HIC35" s="707"/>
      <c r="HID35" s="707"/>
      <c r="HIE35" s="707"/>
      <c r="HIF35" s="707"/>
      <c r="HIG35" s="707"/>
      <c r="HIH35" s="707"/>
      <c r="HII35" s="707"/>
      <c r="HIJ35" s="707"/>
      <c r="HIK35" s="707"/>
      <c r="HIL35" s="707"/>
      <c r="HIM35" s="707"/>
      <c r="HIN35" s="707"/>
      <c r="HIO35" s="707"/>
      <c r="HIP35" s="707"/>
      <c r="HIQ35" s="707"/>
      <c r="HIR35" s="707"/>
      <c r="HIS35" s="707"/>
      <c r="HIT35" s="707"/>
      <c r="HIU35" s="707"/>
      <c r="HIV35" s="707"/>
      <c r="HIW35" s="707"/>
      <c r="HIX35" s="707"/>
      <c r="HIY35" s="707"/>
      <c r="HIZ35" s="707"/>
      <c r="HJA35" s="707"/>
      <c r="HJB35" s="707"/>
      <c r="HJC35" s="707"/>
      <c r="HJD35" s="707"/>
      <c r="HJE35" s="707"/>
      <c r="HJF35" s="707"/>
      <c r="HJG35" s="707"/>
      <c r="HJH35" s="707"/>
      <c r="HJI35" s="707"/>
      <c r="HJJ35" s="707"/>
      <c r="HJK35" s="707"/>
      <c r="HJL35" s="707"/>
      <c r="HJM35" s="707"/>
      <c r="HJN35" s="707"/>
      <c r="HJO35" s="707"/>
      <c r="HJP35" s="707"/>
      <c r="HJQ35" s="707"/>
      <c r="HJR35" s="707"/>
      <c r="HJS35" s="707"/>
      <c r="HJT35" s="707"/>
      <c r="HJU35" s="707"/>
      <c r="HJV35" s="707"/>
      <c r="HJW35" s="707"/>
      <c r="HJX35" s="707"/>
      <c r="HJY35" s="707"/>
      <c r="HJZ35" s="707"/>
      <c r="HKA35" s="707"/>
      <c r="HKB35" s="707"/>
      <c r="HKC35" s="707"/>
      <c r="HKD35" s="707"/>
      <c r="HKE35" s="707"/>
      <c r="HKF35" s="707"/>
      <c r="HKG35" s="707"/>
      <c r="HKH35" s="707"/>
      <c r="HKI35" s="707"/>
      <c r="HKJ35" s="707"/>
      <c r="HKK35" s="707"/>
      <c r="HKL35" s="707"/>
      <c r="HKM35" s="707"/>
      <c r="HKN35" s="707"/>
      <c r="HKO35" s="707"/>
      <c r="HKP35" s="707"/>
      <c r="HKQ35" s="707"/>
      <c r="HKR35" s="707"/>
      <c r="HKS35" s="707"/>
      <c r="HKT35" s="707"/>
      <c r="HKU35" s="707"/>
      <c r="HKV35" s="707"/>
      <c r="HKW35" s="707"/>
      <c r="HKX35" s="707"/>
      <c r="HKY35" s="707"/>
      <c r="HKZ35" s="707"/>
      <c r="HLA35" s="707"/>
      <c r="HLB35" s="707"/>
      <c r="HLC35" s="707"/>
      <c r="HLD35" s="707"/>
      <c r="HLE35" s="707"/>
      <c r="HLF35" s="707"/>
      <c r="HLG35" s="707"/>
      <c r="HLH35" s="707"/>
      <c r="HLI35" s="707"/>
      <c r="HLJ35" s="707"/>
      <c r="HLK35" s="707"/>
      <c r="HLL35" s="707"/>
      <c r="HLM35" s="707"/>
      <c r="HLN35" s="707"/>
      <c r="HLO35" s="707"/>
      <c r="HLP35" s="707"/>
      <c r="HLQ35" s="707"/>
      <c r="HLR35" s="707"/>
      <c r="HLS35" s="707"/>
      <c r="HLT35" s="707"/>
      <c r="HLU35" s="707"/>
      <c r="HLV35" s="707"/>
      <c r="HLW35" s="707"/>
      <c r="HLX35" s="707"/>
      <c r="HLY35" s="707"/>
      <c r="HLZ35" s="707"/>
      <c r="HMA35" s="707"/>
      <c r="HMB35" s="707"/>
      <c r="HMC35" s="707"/>
      <c r="HMD35" s="707"/>
      <c r="HME35" s="707"/>
      <c r="HMF35" s="707"/>
      <c r="HMG35" s="707"/>
      <c r="HMH35" s="707"/>
      <c r="HMI35" s="707"/>
      <c r="HMJ35" s="707"/>
      <c r="HMK35" s="707"/>
      <c r="HML35" s="707"/>
      <c r="HMM35" s="707"/>
      <c r="HMN35" s="707"/>
      <c r="HMO35" s="707"/>
      <c r="HMP35" s="707"/>
      <c r="HMQ35" s="707"/>
      <c r="HMR35" s="707"/>
      <c r="HMS35" s="707"/>
      <c r="HMT35" s="707"/>
      <c r="HMU35" s="707"/>
      <c r="HMV35" s="707"/>
      <c r="HMW35" s="707"/>
      <c r="HMX35" s="707"/>
      <c r="HMY35" s="707"/>
      <c r="HMZ35" s="707"/>
      <c r="HNA35" s="707"/>
      <c r="HNB35" s="707"/>
      <c r="HNC35" s="707"/>
      <c r="HND35" s="707"/>
      <c r="HNE35" s="707"/>
      <c r="HNF35" s="707"/>
      <c r="HNG35" s="707"/>
      <c r="HNH35" s="707"/>
      <c r="HNI35" s="707"/>
      <c r="HNJ35" s="707"/>
      <c r="HNK35" s="707"/>
      <c r="HNL35" s="707"/>
      <c r="HNM35" s="707"/>
      <c r="HNN35" s="707"/>
      <c r="HNO35" s="707"/>
      <c r="HNP35" s="707"/>
      <c r="HNQ35" s="707"/>
      <c r="HNR35" s="707"/>
      <c r="HNS35" s="707"/>
      <c r="HNT35" s="707"/>
      <c r="HNU35" s="707"/>
      <c r="HNV35" s="707"/>
      <c r="HNW35" s="707"/>
      <c r="HNX35" s="707"/>
      <c r="HNY35" s="707"/>
      <c r="HNZ35" s="707"/>
      <c r="HOA35" s="707"/>
      <c r="HOB35" s="707"/>
      <c r="HOC35" s="707"/>
      <c r="HOD35" s="707"/>
      <c r="HOE35" s="707"/>
      <c r="HOF35" s="707"/>
      <c r="HOG35" s="707"/>
      <c r="HOH35" s="707"/>
      <c r="HOI35" s="707"/>
      <c r="HOJ35" s="707"/>
      <c r="HOK35" s="707"/>
      <c r="HOL35" s="707"/>
      <c r="HOM35" s="707"/>
      <c r="HON35" s="707"/>
      <c r="HOO35" s="707"/>
      <c r="HOP35" s="707"/>
      <c r="HOQ35" s="707"/>
      <c r="HOR35" s="707"/>
      <c r="HOS35" s="707"/>
      <c r="HOT35" s="707"/>
      <c r="HOU35" s="707"/>
      <c r="HOV35" s="707"/>
      <c r="HOW35" s="707"/>
      <c r="HOX35" s="707"/>
      <c r="HOY35" s="707"/>
      <c r="HOZ35" s="707"/>
      <c r="HPA35" s="707"/>
      <c r="HPB35" s="707"/>
      <c r="HPC35" s="707"/>
      <c r="HPD35" s="707"/>
      <c r="HPE35" s="707"/>
      <c r="HPF35" s="707"/>
      <c r="HPG35" s="707"/>
      <c r="HPH35" s="707"/>
      <c r="HPI35" s="707"/>
      <c r="HPJ35" s="707"/>
      <c r="HPK35" s="707"/>
      <c r="HPL35" s="707"/>
      <c r="HPM35" s="707"/>
      <c r="HPN35" s="707"/>
      <c r="HPO35" s="707"/>
      <c r="HPP35" s="707"/>
      <c r="HPQ35" s="707"/>
      <c r="HPR35" s="707"/>
      <c r="HPS35" s="707"/>
      <c r="HPT35" s="707"/>
      <c r="HPU35" s="707"/>
      <c r="HPV35" s="707"/>
      <c r="HPW35" s="707"/>
      <c r="HPX35" s="707"/>
      <c r="HPY35" s="707"/>
      <c r="HPZ35" s="707"/>
      <c r="HQA35" s="707"/>
      <c r="HQB35" s="707"/>
      <c r="HQC35" s="707"/>
      <c r="HQD35" s="707"/>
      <c r="HQE35" s="707"/>
      <c r="HQF35" s="707"/>
      <c r="HQG35" s="707"/>
      <c r="HQH35" s="707"/>
      <c r="HQI35" s="707"/>
      <c r="HQJ35" s="707"/>
      <c r="HQK35" s="707"/>
      <c r="HQL35" s="707"/>
      <c r="HQM35" s="707"/>
      <c r="HQN35" s="707"/>
      <c r="HQO35" s="707"/>
      <c r="HQP35" s="707"/>
      <c r="HQQ35" s="707"/>
      <c r="HQR35" s="707"/>
      <c r="HQS35" s="707"/>
      <c r="HQT35" s="707"/>
      <c r="HQU35" s="707"/>
      <c r="HQV35" s="707"/>
      <c r="HQW35" s="707"/>
      <c r="HQX35" s="707"/>
      <c r="HQY35" s="707"/>
      <c r="HQZ35" s="707"/>
      <c r="HRA35" s="707"/>
      <c r="HRB35" s="707"/>
      <c r="HRC35" s="707"/>
      <c r="HRD35" s="707"/>
      <c r="HRE35" s="707"/>
      <c r="HRF35" s="707"/>
      <c r="HRG35" s="707"/>
      <c r="HRH35" s="707"/>
      <c r="HRI35" s="707"/>
      <c r="HRJ35" s="707"/>
      <c r="HRK35" s="707"/>
      <c r="HRL35" s="707"/>
      <c r="HRM35" s="707"/>
      <c r="HRN35" s="707"/>
      <c r="HRO35" s="707"/>
      <c r="HRP35" s="707"/>
      <c r="HRQ35" s="707"/>
      <c r="HRR35" s="707"/>
      <c r="HRS35" s="707"/>
      <c r="HRT35" s="707"/>
      <c r="HRU35" s="707"/>
      <c r="HRV35" s="707"/>
      <c r="HRW35" s="707"/>
      <c r="HRX35" s="707"/>
      <c r="HRY35" s="707"/>
      <c r="HRZ35" s="707"/>
      <c r="HSA35" s="707"/>
      <c r="HSB35" s="707"/>
      <c r="HSC35" s="707"/>
      <c r="HSD35" s="707"/>
      <c r="HSE35" s="707"/>
      <c r="HSF35" s="707"/>
      <c r="HSG35" s="707"/>
      <c r="HSH35" s="707"/>
      <c r="HSI35" s="707"/>
      <c r="HSJ35" s="707"/>
      <c r="HSK35" s="707"/>
      <c r="HSL35" s="707"/>
      <c r="HSM35" s="707"/>
      <c r="HSN35" s="707"/>
      <c r="HSO35" s="707"/>
      <c r="HSP35" s="707"/>
      <c r="HSQ35" s="707"/>
      <c r="HSR35" s="707"/>
      <c r="HSS35" s="707"/>
      <c r="HST35" s="707"/>
      <c r="HSU35" s="707"/>
      <c r="HSV35" s="707"/>
      <c r="HSW35" s="707"/>
      <c r="HSX35" s="707"/>
      <c r="HSY35" s="707"/>
      <c r="HSZ35" s="707"/>
      <c r="HTA35" s="707"/>
      <c r="HTB35" s="707"/>
      <c r="HTC35" s="707"/>
      <c r="HTD35" s="707"/>
      <c r="HTE35" s="707"/>
      <c r="HTF35" s="707"/>
      <c r="HTG35" s="707"/>
      <c r="HTH35" s="707"/>
      <c r="HTI35" s="707"/>
      <c r="HTJ35" s="707"/>
      <c r="HTK35" s="707"/>
      <c r="HTL35" s="707"/>
      <c r="HTM35" s="707"/>
      <c r="HTN35" s="707"/>
      <c r="HTO35" s="707"/>
      <c r="HTP35" s="707"/>
      <c r="HTQ35" s="707"/>
      <c r="HTR35" s="707"/>
      <c r="HTS35" s="707"/>
      <c r="HTT35" s="707"/>
      <c r="HTU35" s="707"/>
      <c r="HTV35" s="707"/>
      <c r="HTW35" s="707"/>
      <c r="HTX35" s="707"/>
      <c r="HTY35" s="707"/>
      <c r="HTZ35" s="707"/>
      <c r="HUA35" s="707"/>
      <c r="HUB35" s="707"/>
      <c r="HUC35" s="707"/>
      <c r="HUD35" s="707"/>
      <c r="HUE35" s="707"/>
      <c r="HUF35" s="707"/>
      <c r="HUG35" s="707"/>
      <c r="HUH35" s="707"/>
      <c r="HUI35" s="707"/>
      <c r="HUJ35" s="707"/>
      <c r="HUK35" s="707"/>
      <c r="HUL35" s="707"/>
      <c r="HUM35" s="707"/>
      <c r="HUN35" s="707"/>
      <c r="HUO35" s="707"/>
      <c r="HUP35" s="707"/>
      <c r="HUQ35" s="707"/>
      <c r="HUR35" s="707"/>
      <c r="HUS35" s="707"/>
      <c r="HUT35" s="707"/>
      <c r="HUU35" s="707"/>
      <c r="HUV35" s="707"/>
      <c r="HUW35" s="707"/>
      <c r="HUX35" s="707"/>
      <c r="HUY35" s="707"/>
      <c r="HUZ35" s="707"/>
      <c r="HVA35" s="707"/>
      <c r="HVB35" s="707"/>
      <c r="HVC35" s="707"/>
      <c r="HVD35" s="707"/>
      <c r="HVE35" s="707"/>
      <c r="HVF35" s="707"/>
      <c r="HVG35" s="707"/>
      <c r="HVH35" s="707"/>
      <c r="HVI35" s="707"/>
      <c r="HVJ35" s="707"/>
      <c r="HVK35" s="707"/>
      <c r="HVL35" s="707"/>
      <c r="HVM35" s="707"/>
      <c r="HVN35" s="707"/>
      <c r="HVO35" s="707"/>
      <c r="HVP35" s="707"/>
      <c r="HVQ35" s="707"/>
      <c r="HVR35" s="707"/>
      <c r="HVS35" s="707"/>
      <c r="HVT35" s="707"/>
      <c r="HVU35" s="707"/>
      <c r="HVV35" s="707"/>
      <c r="HVW35" s="707"/>
      <c r="HVX35" s="707"/>
      <c r="HVY35" s="707"/>
      <c r="HVZ35" s="707"/>
      <c r="HWA35" s="707"/>
      <c r="HWB35" s="707"/>
      <c r="HWC35" s="707"/>
      <c r="HWD35" s="707"/>
      <c r="HWE35" s="707"/>
      <c r="HWF35" s="707"/>
      <c r="HWG35" s="707"/>
      <c r="HWH35" s="707"/>
      <c r="HWI35" s="707"/>
      <c r="HWJ35" s="707"/>
      <c r="HWK35" s="707"/>
      <c r="HWL35" s="707"/>
      <c r="HWM35" s="707"/>
      <c r="HWN35" s="707"/>
      <c r="HWO35" s="707"/>
      <c r="HWP35" s="707"/>
      <c r="HWQ35" s="707"/>
      <c r="HWR35" s="707"/>
      <c r="HWS35" s="707"/>
      <c r="HWT35" s="707"/>
      <c r="HWU35" s="707"/>
      <c r="HWV35" s="707"/>
      <c r="HWW35" s="707"/>
      <c r="HWX35" s="707"/>
      <c r="HWY35" s="707"/>
      <c r="HWZ35" s="707"/>
      <c r="HXA35" s="707"/>
      <c r="HXB35" s="707"/>
      <c r="HXC35" s="707"/>
      <c r="HXD35" s="707"/>
      <c r="HXE35" s="707"/>
      <c r="HXF35" s="707"/>
      <c r="HXG35" s="707"/>
      <c r="HXH35" s="707"/>
      <c r="HXI35" s="707"/>
      <c r="HXJ35" s="707"/>
      <c r="HXK35" s="707"/>
      <c r="HXL35" s="707"/>
      <c r="HXM35" s="707"/>
      <c r="HXN35" s="707"/>
      <c r="HXO35" s="707"/>
      <c r="HXP35" s="707"/>
      <c r="HXQ35" s="707"/>
      <c r="HXR35" s="707"/>
      <c r="HXS35" s="707"/>
      <c r="HXT35" s="707"/>
      <c r="HXU35" s="707"/>
      <c r="HXV35" s="707"/>
      <c r="HXW35" s="707"/>
      <c r="HXX35" s="707"/>
      <c r="HXY35" s="707"/>
      <c r="HXZ35" s="707"/>
      <c r="HYA35" s="707"/>
      <c r="HYB35" s="707"/>
      <c r="HYC35" s="707"/>
      <c r="HYD35" s="707"/>
      <c r="HYE35" s="707"/>
      <c r="HYF35" s="707"/>
      <c r="HYG35" s="707"/>
      <c r="HYH35" s="707"/>
      <c r="HYI35" s="707"/>
      <c r="HYJ35" s="707"/>
      <c r="HYK35" s="707"/>
      <c r="HYL35" s="707"/>
      <c r="HYM35" s="707"/>
      <c r="HYN35" s="707"/>
      <c r="HYO35" s="707"/>
      <c r="HYP35" s="707"/>
      <c r="HYQ35" s="707"/>
      <c r="HYR35" s="707"/>
      <c r="HYS35" s="707"/>
      <c r="HYT35" s="707"/>
      <c r="HYU35" s="707"/>
      <c r="HYV35" s="707"/>
      <c r="HYW35" s="707"/>
      <c r="HYX35" s="707"/>
      <c r="HYY35" s="707"/>
      <c r="HYZ35" s="707"/>
      <c r="HZA35" s="707"/>
      <c r="HZB35" s="707"/>
      <c r="HZC35" s="707"/>
      <c r="HZD35" s="707"/>
      <c r="HZE35" s="707"/>
      <c r="HZF35" s="707"/>
      <c r="HZG35" s="707"/>
      <c r="HZH35" s="707"/>
      <c r="HZI35" s="707"/>
      <c r="HZJ35" s="707"/>
      <c r="HZK35" s="707"/>
      <c r="HZL35" s="707"/>
      <c r="HZM35" s="707"/>
      <c r="HZN35" s="707"/>
      <c r="HZO35" s="707"/>
      <c r="HZP35" s="707"/>
      <c r="HZQ35" s="707"/>
      <c r="HZR35" s="707"/>
      <c r="HZS35" s="707"/>
      <c r="HZT35" s="707"/>
      <c r="HZU35" s="707"/>
      <c r="HZV35" s="707"/>
      <c r="HZW35" s="707"/>
      <c r="HZX35" s="707"/>
      <c r="HZY35" s="707"/>
      <c r="HZZ35" s="707"/>
      <c r="IAA35" s="707"/>
      <c r="IAB35" s="707"/>
      <c r="IAC35" s="707"/>
      <c r="IAD35" s="707"/>
      <c r="IAE35" s="707"/>
      <c r="IAF35" s="707"/>
      <c r="IAG35" s="707"/>
      <c r="IAH35" s="707"/>
      <c r="IAI35" s="707"/>
      <c r="IAJ35" s="707"/>
      <c r="IAK35" s="707"/>
      <c r="IAL35" s="707"/>
      <c r="IAM35" s="707"/>
      <c r="IAN35" s="707"/>
      <c r="IAO35" s="707"/>
      <c r="IAP35" s="707"/>
      <c r="IAQ35" s="707"/>
      <c r="IAR35" s="707"/>
      <c r="IAS35" s="707"/>
      <c r="IAT35" s="707"/>
      <c r="IAU35" s="707"/>
      <c r="IAV35" s="707"/>
      <c r="IAW35" s="707"/>
      <c r="IAX35" s="707"/>
      <c r="IAY35" s="707"/>
      <c r="IAZ35" s="707"/>
      <c r="IBA35" s="707"/>
      <c r="IBB35" s="707"/>
      <c r="IBC35" s="707"/>
      <c r="IBD35" s="707"/>
      <c r="IBE35" s="707"/>
      <c r="IBF35" s="707"/>
      <c r="IBG35" s="707"/>
      <c r="IBH35" s="707"/>
      <c r="IBI35" s="707"/>
      <c r="IBJ35" s="707"/>
      <c r="IBK35" s="707"/>
      <c r="IBL35" s="707"/>
      <c r="IBM35" s="707"/>
      <c r="IBN35" s="707"/>
      <c r="IBO35" s="707"/>
      <c r="IBP35" s="707"/>
      <c r="IBQ35" s="707"/>
      <c r="IBR35" s="707"/>
      <c r="IBS35" s="707"/>
      <c r="IBT35" s="707"/>
      <c r="IBU35" s="707"/>
      <c r="IBV35" s="707"/>
      <c r="IBW35" s="707"/>
      <c r="IBX35" s="707"/>
      <c r="IBY35" s="707"/>
      <c r="IBZ35" s="707"/>
      <c r="ICA35" s="707"/>
      <c r="ICB35" s="707"/>
      <c r="ICC35" s="707"/>
      <c r="ICD35" s="707"/>
      <c r="ICE35" s="707"/>
      <c r="ICF35" s="707"/>
      <c r="ICG35" s="707"/>
      <c r="ICH35" s="707"/>
      <c r="ICI35" s="707"/>
      <c r="ICJ35" s="707"/>
      <c r="ICK35" s="707"/>
      <c r="ICL35" s="707"/>
      <c r="ICM35" s="707"/>
      <c r="ICN35" s="707"/>
      <c r="ICO35" s="707"/>
      <c r="ICP35" s="707"/>
      <c r="ICQ35" s="707"/>
      <c r="ICR35" s="707"/>
      <c r="ICS35" s="707"/>
      <c r="ICT35" s="707"/>
      <c r="ICU35" s="707"/>
      <c r="ICV35" s="707"/>
      <c r="ICW35" s="707"/>
      <c r="ICX35" s="707"/>
      <c r="ICY35" s="707"/>
      <c r="ICZ35" s="707"/>
      <c r="IDA35" s="707"/>
      <c r="IDB35" s="707"/>
      <c r="IDC35" s="707"/>
      <c r="IDD35" s="707"/>
      <c r="IDE35" s="707"/>
      <c r="IDF35" s="707"/>
      <c r="IDG35" s="707"/>
      <c r="IDH35" s="707"/>
      <c r="IDI35" s="707"/>
      <c r="IDJ35" s="707"/>
      <c r="IDK35" s="707"/>
      <c r="IDL35" s="707"/>
      <c r="IDM35" s="707"/>
      <c r="IDN35" s="707"/>
      <c r="IDO35" s="707"/>
      <c r="IDP35" s="707"/>
      <c r="IDQ35" s="707"/>
      <c r="IDR35" s="707"/>
      <c r="IDS35" s="707"/>
      <c r="IDT35" s="707"/>
      <c r="IDU35" s="707"/>
      <c r="IDV35" s="707"/>
      <c r="IDW35" s="707"/>
      <c r="IDX35" s="707"/>
      <c r="IDY35" s="707"/>
      <c r="IDZ35" s="707"/>
      <c r="IEA35" s="707"/>
      <c r="IEB35" s="707"/>
      <c r="IEC35" s="707"/>
      <c r="IED35" s="707"/>
      <c r="IEE35" s="707"/>
      <c r="IEF35" s="707"/>
      <c r="IEG35" s="707"/>
      <c r="IEH35" s="707"/>
      <c r="IEI35" s="707"/>
      <c r="IEJ35" s="707"/>
      <c r="IEK35" s="707"/>
      <c r="IEL35" s="707"/>
      <c r="IEM35" s="707"/>
      <c r="IEN35" s="707"/>
      <c r="IEO35" s="707"/>
      <c r="IEP35" s="707"/>
      <c r="IEQ35" s="707"/>
      <c r="IER35" s="707"/>
      <c r="IES35" s="707"/>
      <c r="IET35" s="707"/>
      <c r="IEU35" s="707"/>
      <c r="IEV35" s="707"/>
      <c r="IEW35" s="707"/>
      <c r="IEX35" s="707"/>
      <c r="IEY35" s="707"/>
      <c r="IEZ35" s="707"/>
      <c r="IFA35" s="707"/>
      <c r="IFB35" s="707"/>
      <c r="IFC35" s="707"/>
      <c r="IFD35" s="707"/>
      <c r="IFE35" s="707"/>
      <c r="IFF35" s="707"/>
      <c r="IFG35" s="707"/>
      <c r="IFH35" s="707"/>
      <c r="IFI35" s="707"/>
      <c r="IFJ35" s="707"/>
      <c r="IFK35" s="707"/>
      <c r="IFL35" s="707"/>
      <c r="IFM35" s="707"/>
      <c r="IFN35" s="707"/>
      <c r="IFO35" s="707"/>
      <c r="IFP35" s="707"/>
      <c r="IFQ35" s="707"/>
      <c r="IFR35" s="707"/>
      <c r="IFS35" s="707"/>
      <c r="IFT35" s="707"/>
      <c r="IFU35" s="707"/>
      <c r="IFV35" s="707"/>
      <c r="IFW35" s="707"/>
      <c r="IFX35" s="707"/>
      <c r="IFY35" s="707"/>
      <c r="IFZ35" s="707"/>
      <c r="IGA35" s="707"/>
      <c r="IGB35" s="707"/>
      <c r="IGC35" s="707"/>
      <c r="IGD35" s="707"/>
      <c r="IGE35" s="707"/>
      <c r="IGF35" s="707"/>
      <c r="IGG35" s="707"/>
      <c r="IGH35" s="707"/>
      <c r="IGI35" s="707"/>
      <c r="IGJ35" s="707"/>
      <c r="IGK35" s="707"/>
      <c r="IGL35" s="707"/>
      <c r="IGM35" s="707"/>
      <c r="IGN35" s="707"/>
      <c r="IGO35" s="707"/>
      <c r="IGP35" s="707"/>
      <c r="IGQ35" s="707"/>
      <c r="IGR35" s="707"/>
      <c r="IGS35" s="707"/>
      <c r="IGT35" s="707"/>
      <c r="IGU35" s="707"/>
      <c r="IGV35" s="707"/>
      <c r="IGW35" s="707"/>
      <c r="IGX35" s="707"/>
      <c r="IGY35" s="707"/>
      <c r="IGZ35" s="707"/>
      <c r="IHA35" s="707"/>
      <c r="IHB35" s="707"/>
      <c r="IHC35" s="707"/>
      <c r="IHD35" s="707"/>
      <c r="IHE35" s="707"/>
      <c r="IHF35" s="707"/>
      <c r="IHG35" s="707"/>
      <c r="IHH35" s="707"/>
      <c r="IHI35" s="707"/>
      <c r="IHJ35" s="707"/>
      <c r="IHK35" s="707"/>
      <c r="IHL35" s="707"/>
      <c r="IHM35" s="707"/>
      <c r="IHN35" s="707"/>
      <c r="IHO35" s="707"/>
      <c r="IHP35" s="707"/>
      <c r="IHQ35" s="707"/>
      <c r="IHR35" s="707"/>
      <c r="IHS35" s="707"/>
      <c r="IHT35" s="707"/>
      <c r="IHU35" s="707"/>
      <c r="IHV35" s="707"/>
      <c r="IHW35" s="707"/>
      <c r="IHX35" s="707"/>
      <c r="IHY35" s="707"/>
      <c r="IHZ35" s="707"/>
      <c r="IIA35" s="707"/>
      <c r="IIB35" s="707"/>
      <c r="IIC35" s="707"/>
      <c r="IID35" s="707"/>
      <c r="IIE35" s="707"/>
      <c r="IIF35" s="707"/>
      <c r="IIG35" s="707"/>
      <c r="IIH35" s="707"/>
      <c r="III35" s="707"/>
      <c r="IIJ35" s="707"/>
      <c r="IIK35" s="707"/>
      <c r="IIL35" s="707"/>
      <c r="IIM35" s="707"/>
      <c r="IIN35" s="707"/>
      <c r="IIO35" s="707"/>
      <c r="IIP35" s="707"/>
      <c r="IIQ35" s="707"/>
      <c r="IIR35" s="707"/>
      <c r="IIS35" s="707"/>
      <c r="IIT35" s="707"/>
      <c r="IIU35" s="707"/>
      <c r="IIV35" s="707"/>
      <c r="IIW35" s="707"/>
      <c r="IIX35" s="707"/>
      <c r="IIY35" s="707"/>
      <c r="IIZ35" s="707"/>
      <c r="IJA35" s="707"/>
      <c r="IJB35" s="707"/>
      <c r="IJC35" s="707"/>
      <c r="IJD35" s="707"/>
      <c r="IJE35" s="707"/>
      <c r="IJF35" s="707"/>
      <c r="IJG35" s="707"/>
      <c r="IJH35" s="707"/>
      <c r="IJI35" s="707"/>
      <c r="IJJ35" s="707"/>
      <c r="IJK35" s="707"/>
      <c r="IJL35" s="707"/>
      <c r="IJM35" s="707"/>
      <c r="IJN35" s="707"/>
      <c r="IJO35" s="707"/>
      <c r="IJP35" s="707"/>
      <c r="IJQ35" s="707"/>
      <c r="IJR35" s="707"/>
      <c r="IJS35" s="707"/>
      <c r="IJT35" s="707"/>
      <c r="IJU35" s="707"/>
      <c r="IJV35" s="707"/>
      <c r="IJW35" s="707"/>
      <c r="IJX35" s="707"/>
      <c r="IJY35" s="707"/>
      <c r="IJZ35" s="707"/>
      <c r="IKA35" s="707"/>
      <c r="IKB35" s="707"/>
      <c r="IKC35" s="707"/>
      <c r="IKD35" s="707"/>
      <c r="IKE35" s="707"/>
      <c r="IKF35" s="707"/>
      <c r="IKG35" s="707"/>
      <c r="IKH35" s="707"/>
      <c r="IKI35" s="707"/>
      <c r="IKJ35" s="707"/>
      <c r="IKK35" s="707"/>
      <c r="IKL35" s="707"/>
      <c r="IKM35" s="707"/>
      <c r="IKN35" s="707"/>
      <c r="IKO35" s="707"/>
      <c r="IKP35" s="707"/>
      <c r="IKQ35" s="707"/>
      <c r="IKR35" s="707"/>
      <c r="IKS35" s="707"/>
      <c r="IKT35" s="707"/>
      <c r="IKU35" s="707"/>
      <c r="IKV35" s="707"/>
      <c r="IKW35" s="707"/>
      <c r="IKX35" s="707"/>
      <c r="IKY35" s="707"/>
      <c r="IKZ35" s="707"/>
      <c r="ILA35" s="707"/>
      <c r="ILB35" s="707"/>
      <c r="ILC35" s="707"/>
      <c r="ILD35" s="707"/>
      <c r="ILE35" s="707"/>
      <c r="ILF35" s="707"/>
      <c r="ILG35" s="707"/>
      <c r="ILH35" s="707"/>
      <c r="ILI35" s="707"/>
      <c r="ILJ35" s="707"/>
      <c r="ILK35" s="707"/>
      <c r="ILL35" s="707"/>
      <c r="ILM35" s="707"/>
      <c r="ILN35" s="707"/>
      <c r="ILO35" s="707"/>
      <c r="ILP35" s="707"/>
      <c r="ILQ35" s="707"/>
      <c r="ILR35" s="707"/>
      <c r="ILS35" s="707"/>
      <c r="ILT35" s="707"/>
      <c r="ILU35" s="707"/>
      <c r="ILV35" s="707"/>
      <c r="ILW35" s="707"/>
      <c r="ILX35" s="707"/>
      <c r="ILY35" s="707"/>
      <c r="ILZ35" s="707"/>
      <c r="IMA35" s="707"/>
      <c r="IMB35" s="707"/>
      <c r="IMC35" s="707"/>
      <c r="IMD35" s="707"/>
      <c r="IME35" s="707"/>
      <c r="IMF35" s="707"/>
      <c r="IMG35" s="707"/>
      <c r="IMH35" s="707"/>
      <c r="IMI35" s="707"/>
      <c r="IMJ35" s="707"/>
      <c r="IMK35" s="707"/>
      <c r="IML35" s="707"/>
      <c r="IMM35" s="707"/>
      <c r="IMN35" s="707"/>
      <c r="IMO35" s="707"/>
      <c r="IMP35" s="707"/>
      <c r="IMQ35" s="707"/>
      <c r="IMR35" s="707"/>
      <c r="IMS35" s="707"/>
      <c r="IMT35" s="707"/>
      <c r="IMU35" s="707"/>
      <c r="IMV35" s="707"/>
      <c r="IMW35" s="707"/>
      <c r="IMX35" s="707"/>
      <c r="IMY35" s="707"/>
      <c r="IMZ35" s="707"/>
      <c r="INA35" s="707"/>
      <c r="INB35" s="707"/>
      <c r="INC35" s="707"/>
      <c r="IND35" s="707"/>
      <c r="INE35" s="707"/>
      <c r="INF35" s="707"/>
      <c r="ING35" s="707"/>
      <c r="INH35" s="707"/>
      <c r="INI35" s="707"/>
      <c r="INJ35" s="707"/>
      <c r="INK35" s="707"/>
      <c r="INL35" s="707"/>
      <c r="INM35" s="707"/>
      <c r="INN35" s="707"/>
      <c r="INO35" s="707"/>
      <c r="INP35" s="707"/>
      <c r="INQ35" s="707"/>
      <c r="INR35" s="707"/>
      <c r="INS35" s="707"/>
      <c r="INT35" s="707"/>
      <c r="INU35" s="707"/>
      <c r="INV35" s="707"/>
      <c r="INW35" s="707"/>
      <c r="INX35" s="707"/>
      <c r="INY35" s="707"/>
      <c r="INZ35" s="707"/>
      <c r="IOA35" s="707"/>
      <c r="IOB35" s="707"/>
      <c r="IOC35" s="707"/>
      <c r="IOD35" s="707"/>
      <c r="IOE35" s="707"/>
      <c r="IOF35" s="707"/>
      <c r="IOG35" s="707"/>
      <c r="IOH35" s="707"/>
      <c r="IOI35" s="707"/>
      <c r="IOJ35" s="707"/>
      <c r="IOK35" s="707"/>
      <c r="IOL35" s="707"/>
      <c r="IOM35" s="707"/>
      <c r="ION35" s="707"/>
      <c r="IOO35" s="707"/>
      <c r="IOP35" s="707"/>
      <c r="IOQ35" s="707"/>
      <c r="IOR35" s="707"/>
      <c r="IOS35" s="707"/>
      <c r="IOT35" s="707"/>
      <c r="IOU35" s="707"/>
      <c r="IOV35" s="707"/>
      <c r="IOW35" s="707"/>
      <c r="IOX35" s="707"/>
      <c r="IOY35" s="707"/>
      <c r="IOZ35" s="707"/>
      <c r="IPA35" s="707"/>
      <c r="IPB35" s="707"/>
      <c r="IPC35" s="707"/>
      <c r="IPD35" s="707"/>
      <c r="IPE35" s="707"/>
      <c r="IPF35" s="707"/>
      <c r="IPG35" s="707"/>
      <c r="IPH35" s="707"/>
      <c r="IPI35" s="707"/>
      <c r="IPJ35" s="707"/>
      <c r="IPK35" s="707"/>
      <c r="IPL35" s="707"/>
      <c r="IPM35" s="707"/>
      <c r="IPN35" s="707"/>
      <c r="IPO35" s="707"/>
      <c r="IPP35" s="707"/>
      <c r="IPQ35" s="707"/>
      <c r="IPR35" s="707"/>
      <c r="IPS35" s="707"/>
      <c r="IPT35" s="707"/>
      <c r="IPU35" s="707"/>
      <c r="IPV35" s="707"/>
      <c r="IPW35" s="707"/>
      <c r="IPX35" s="707"/>
      <c r="IPY35" s="707"/>
      <c r="IPZ35" s="707"/>
      <c r="IQA35" s="707"/>
      <c r="IQB35" s="707"/>
      <c r="IQC35" s="707"/>
      <c r="IQD35" s="707"/>
      <c r="IQE35" s="707"/>
      <c r="IQF35" s="707"/>
      <c r="IQG35" s="707"/>
      <c r="IQH35" s="707"/>
      <c r="IQI35" s="707"/>
      <c r="IQJ35" s="707"/>
      <c r="IQK35" s="707"/>
      <c r="IQL35" s="707"/>
      <c r="IQM35" s="707"/>
      <c r="IQN35" s="707"/>
      <c r="IQO35" s="707"/>
      <c r="IQP35" s="707"/>
      <c r="IQQ35" s="707"/>
      <c r="IQR35" s="707"/>
      <c r="IQS35" s="707"/>
      <c r="IQT35" s="707"/>
      <c r="IQU35" s="707"/>
      <c r="IQV35" s="707"/>
      <c r="IQW35" s="707"/>
      <c r="IQX35" s="707"/>
      <c r="IQY35" s="707"/>
      <c r="IQZ35" s="707"/>
      <c r="IRA35" s="707"/>
      <c r="IRB35" s="707"/>
      <c r="IRC35" s="707"/>
      <c r="IRD35" s="707"/>
      <c r="IRE35" s="707"/>
      <c r="IRF35" s="707"/>
      <c r="IRG35" s="707"/>
      <c r="IRH35" s="707"/>
      <c r="IRI35" s="707"/>
      <c r="IRJ35" s="707"/>
      <c r="IRK35" s="707"/>
      <c r="IRL35" s="707"/>
      <c r="IRM35" s="707"/>
      <c r="IRN35" s="707"/>
      <c r="IRO35" s="707"/>
      <c r="IRP35" s="707"/>
      <c r="IRQ35" s="707"/>
      <c r="IRR35" s="707"/>
      <c r="IRS35" s="707"/>
      <c r="IRT35" s="707"/>
      <c r="IRU35" s="707"/>
      <c r="IRV35" s="707"/>
      <c r="IRW35" s="707"/>
      <c r="IRX35" s="707"/>
      <c r="IRY35" s="707"/>
      <c r="IRZ35" s="707"/>
      <c r="ISA35" s="707"/>
      <c r="ISB35" s="707"/>
      <c r="ISC35" s="707"/>
      <c r="ISD35" s="707"/>
      <c r="ISE35" s="707"/>
      <c r="ISF35" s="707"/>
      <c r="ISG35" s="707"/>
      <c r="ISH35" s="707"/>
      <c r="ISI35" s="707"/>
      <c r="ISJ35" s="707"/>
      <c r="ISK35" s="707"/>
      <c r="ISL35" s="707"/>
      <c r="ISM35" s="707"/>
      <c r="ISN35" s="707"/>
      <c r="ISO35" s="707"/>
      <c r="ISP35" s="707"/>
      <c r="ISQ35" s="707"/>
      <c r="ISR35" s="707"/>
      <c r="ISS35" s="707"/>
      <c r="IST35" s="707"/>
      <c r="ISU35" s="707"/>
      <c r="ISV35" s="707"/>
      <c r="ISW35" s="707"/>
      <c r="ISX35" s="707"/>
      <c r="ISY35" s="707"/>
      <c r="ISZ35" s="707"/>
      <c r="ITA35" s="707"/>
      <c r="ITB35" s="707"/>
      <c r="ITC35" s="707"/>
      <c r="ITD35" s="707"/>
      <c r="ITE35" s="707"/>
      <c r="ITF35" s="707"/>
      <c r="ITG35" s="707"/>
      <c r="ITH35" s="707"/>
      <c r="ITI35" s="707"/>
      <c r="ITJ35" s="707"/>
      <c r="ITK35" s="707"/>
      <c r="ITL35" s="707"/>
      <c r="ITM35" s="707"/>
      <c r="ITN35" s="707"/>
      <c r="ITO35" s="707"/>
      <c r="ITP35" s="707"/>
      <c r="ITQ35" s="707"/>
      <c r="ITR35" s="707"/>
      <c r="ITS35" s="707"/>
      <c r="ITT35" s="707"/>
      <c r="ITU35" s="707"/>
      <c r="ITV35" s="707"/>
      <c r="ITW35" s="707"/>
      <c r="ITX35" s="707"/>
      <c r="ITY35" s="707"/>
      <c r="ITZ35" s="707"/>
      <c r="IUA35" s="707"/>
      <c r="IUB35" s="707"/>
      <c r="IUC35" s="707"/>
      <c r="IUD35" s="707"/>
      <c r="IUE35" s="707"/>
      <c r="IUF35" s="707"/>
      <c r="IUG35" s="707"/>
      <c r="IUH35" s="707"/>
      <c r="IUI35" s="707"/>
      <c r="IUJ35" s="707"/>
      <c r="IUK35" s="707"/>
      <c r="IUL35" s="707"/>
      <c r="IUM35" s="707"/>
      <c r="IUN35" s="707"/>
      <c r="IUO35" s="707"/>
      <c r="IUP35" s="707"/>
      <c r="IUQ35" s="707"/>
      <c r="IUR35" s="707"/>
      <c r="IUS35" s="707"/>
      <c r="IUT35" s="707"/>
      <c r="IUU35" s="707"/>
      <c r="IUV35" s="707"/>
      <c r="IUW35" s="707"/>
      <c r="IUX35" s="707"/>
      <c r="IUY35" s="707"/>
      <c r="IUZ35" s="707"/>
      <c r="IVA35" s="707"/>
      <c r="IVB35" s="707"/>
      <c r="IVC35" s="707"/>
      <c r="IVD35" s="707"/>
      <c r="IVE35" s="707"/>
      <c r="IVF35" s="707"/>
      <c r="IVG35" s="707"/>
      <c r="IVH35" s="707"/>
      <c r="IVI35" s="707"/>
      <c r="IVJ35" s="707"/>
      <c r="IVK35" s="707"/>
      <c r="IVL35" s="707"/>
      <c r="IVM35" s="707"/>
      <c r="IVN35" s="707"/>
      <c r="IVO35" s="707"/>
      <c r="IVP35" s="707"/>
      <c r="IVQ35" s="707"/>
      <c r="IVR35" s="707"/>
      <c r="IVS35" s="707"/>
      <c r="IVT35" s="707"/>
      <c r="IVU35" s="707"/>
      <c r="IVV35" s="707"/>
      <c r="IVW35" s="707"/>
      <c r="IVX35" s="707"/>
      <c r="IVY35" s="707"/>
      <c r="IVZ35" s="707"/>
      <c r="IWA35" s="707"/>
      <c r="IWB35" s="707"/>
      <c r="IWC35" s="707"/>
      <c r="IWD35" s="707"/>
      <c r="IWE35" s="707"/>
      <c r="IWF35" s="707"/>
      <c r="IWG35" s="707"/>
      <c r="IWH35" s="707"/>
      <c r="IWI35" s="707"/>
      <c r="IWJ35" s="707"/>
      <c r="IWK35" s="707"/>
      <c r="IWL35" s="707"/>
      <c r="IWM35" s="707"/>
      <c r="IWN35" s="707"/>
      <c r="IWO35" s="707"/>
      <c r="IWP35" s="707"/>
      <c r="IWQ35" s="707"/>
      <c r="IWR35" s="707"/>
      <c r="IWS35" s="707"/>
      <c r="IWT35" s="707"/>
      <c r="IWU35" s="707"/>
      <c r="IWV35" s="707"/>
      <c r="IWW35" s="707"/>
      <c r="IWX35" s="707"/>
      <c r="IWY35" s="707"/>
      <c r="IWZ35" s="707"/>
      <c r="IXA35" s="707"/>
      <c r="IXB35" s="707"/>
      <c r="IXC35" s="707"/>
      <c r="IXD35" s="707"/>
      <c r="IXE35" s="707"/>
      <c r="IXF35" s="707"/>
      <c r="IXG35" s="707"/>
      <c r="IXH35" s="707"/>
      <c r="IXI35" s="707"/>
      <c r="IXJ35" s="707"/>
      <c r="IXK35" s="707"/>
      <c r="IXL35" s="707"/>
      <c r="IXM35" s="707"/>
      <c r="IXN35" s="707"/>
      <c r="IXO35" s="707"/>
      <c r="IXP35" s="707"/>
      <c r="IXQ35" s="707"/>
      <c r="IXR35" s="707"/>
      <c r="IXS35" s="707"/>
      <c r="IXT35" s="707"/>
      <c r="IXU35" s="707"/>
      <c r="IXV35" s="707"/>
      <c r="IXW35" s="707"/>
      <c r="IXX35" s="707"/>
      <c r="IXY35" s="707"/>
      <c r="IXZ35" s="707"/>
      <c r="IYA35" s="707"/>
      <c r="IYB35" s="707"/>
      <c r="IYC35" s="707"/>
      <c r="IYD35" s="707"/>
      <c r="IYE35" s="707"/>
      <c r="IYF35" s="707"/>
      <c r="IYG35" s="707"/>
      <c r="IYH35" s="707"/>
      <c r="IYI35" s="707"/>
      <c r="IYJ35" s="707"/>
      <c r="IYK35" s="707"/>
      <c r="IYL35" s="707"/>
      <c r="IYM35" s="707"/>
      <c r="IYN35" s="707"/>
      <c r="IYO35" s="707"/>
      <c r="IYP35" s="707"/>
      <c r="IYQ35" s="707"/>
      <c r="IYR35" s="707"/>
      <c r="IYS35" s="707"/>
      <c r="IYT35" s="707"/>
      <c r="IYU35" s="707"/>
      <c r="IYV35" s="707"/>
      <c r="IYW35" s="707"/>
      <c r="IYX35" s="707"/>
      <c r="IYY35" s="707"/>
      <c r="IYZ35" s="707"/>
      <c r="IZA35" s="707"/>
      <c r="IZB35" s="707"/>
      <c r="IZC35" s="707"/>
      <c r="IZD35" s="707"/>
      <c r="IZE35" s="707"/>
      <c r="IZF35" s="707"/>
      <c r="IZG35" s="707"/>
      <c r="IZH35" s="707"/>
      <c r="IZI35" s="707"/>
      <c r="IZJ35" s="707"/>
      <c r="IZK35" s="707"/>
      <c r="IZL35" s="707"/>
      <c r="IZM35" s="707"/>
      <c r="IZN35" s="707"/>
      <c r="IZO35" s="707"/>
      <c r="IZP35" s="707"/>
      <c r="IZQ35" s="707"/>
      <c r="IZR35" s="707"/>
      <c r="IZS35" s="707"/>
      <c r="IZT35" s="707"/>
      <c r="IZU35" s="707"/>
      <c r="IZV35" s="707"/>
      <c r="IZW35" s="707"/>
      <c r="IZX35" s="707"/>
      <c r="IZY35" s="707"/>
      <c r="IZZ35" s="707"/>
      <c r="JAA35" s="707"/>
      <c r="JAB35" s="707"/>
      <c r="JAC35" s="707"/>
      <c r="JAD35" s="707"/>
      <c r="JAE35" s="707"/>
      <c r="JAF35" s="707"/>
      <c r="JAG35" s="707"/>
      <c r="JAH35" s="707"/>
      <c r="JAI35" s="707"/>
      <c r="JAJ35" s="707"/>
      <c r="JAK35" s="707"/>
      <c r="JAL35" s="707"/>
      <c r="JAM35" s="707"/>
      <c r="JAN35" s="707"/>
      <c r="JAO35" s="707"/>
      <c r="JAP35" s="707"/>
      <c r="JAQ35" s="707"/>
      <c r="JAR35" s="707"/>
      <c r="JAS35" s="707"/>
      <c r="JAT35" s="707"/>
      <c r="JAU35" s="707"/>
      <c r="JAV35" s="707"/>
      <c r="JAW35" s="707"/>
      <c r="JAX35" s="707"/>
      <c r="JAY35" s="707"/>
      <c r="JAZ35" s="707"/>
      <c r="JBA35" s="707"/>
      <c r="JBB35" s="707"/>
      <c r="JBC35" s="707"/>
      <c r="JBD35" s="707"/>
      <c r="JBE35" s="707"/>
      <c r="JBF35" s="707"/>
      <c r="JBG35" s="707"/>
      <c r="JBH35" s="707"/>
      <c r="JBI35" s="707"/>
      <c r="JBJ35" s="707"/>
      <c r="JBK35" s="707"/>
      <c r="JBL35" s="707"/>
      <c r="JBM35" s="707"/>
      <c r="JBN35" s="707"/>
      <c r="JBO35" s="707"/>
      <c r="JBP35" s="707"/>
      <c r="JBQ35" s="707"/>
      <c r="JBR35" s="707"/>
      <c r="JBS35" s="707"/>
      <c r="JBT35" s="707"/>
      <c r="JBU35" s="707"/>
      <c r="JBV35" s="707"/>
      <c r="JBW35" s="707"/>
      <c r="JBX35" s="707"/>
      <c r="JBY35" s="707"/>
      <c r="JBZ35" s="707"/>
      <c r="JCA35" s="707"/>
      <c r="JCB35" s="707"/>
      <c r="JCC35" s="707"/>
      <c r="JCD35" s="707"/>
      <c r="JCE35" s="707"/>
      <c r="JCF35" s="707"/>
      <c r="JCG35" s="707"/>
      <c r="JCH35" s="707"/>
      <c r="JCI35" s="707"/>
      <c r="JCJ35" s="707"/>
      <c r="JCK35" s="707"/>
      <c r="JCL35" s="707"/>
      <c r="JCM35" s="707"/>
      <c r="JCN35" s="707"/>
      <c r="JCO35" s="707"/>
      <c r="JCP35" s="707"/>
      <c r="JCQ35" s="707"/>
      <c r="JCR35" s="707"/>
      <c r="JCS35" s="707"/>
      <c r="JCT35" s="707"/>
      <c r="JCU35" s="707"/>
      <c r="JCV35" s="707"/>
      <c r="JCW35" s="707"/>
      <c r="JCX35" s="707"/>
      <c r="JCY35" s="707"/>
      <c r="JCZ35" s="707"/>
      <c r="JDA35" s="707"/>
      <c r="JDB35" s="707"/>
      <c r="JDC35" s="707"/>
      <c r="JDD35" s="707"/>
      <c r="JDE35" s="707"/>
      <c r="JDF35" s="707"/>
      <c r="JDG35" s="707"/>
      <c r="JDH35" s="707"/>
      <c r="JDI35" s="707"/>
      <c r="JDJ35" s="707"/>
      <c r="JDK35" s="707"/>
      <c r="JDL35" s="707"/>
      <c r="JDM35" s="707"/>
      <c r="JDN35" s="707"/>
      <c r="JDO35" s="707"/>
      <c r="JDP35" s="707"/>
      <c r="JDQ35" s="707"/>
      <c r="JDR35" s="707"/>
      <c r="JDS35" s="707"/>
      <c r="JDT35" s="707"/>
      <c r="JDU35" s="707"/>
      <c r="JDV35" s="707"/>
      <c r="JDW35" s="707"/>
      <c r="JDX35" s="707"/>
      <c r="JDY35" s="707"/>
      <c r="JDZ35" s="707"/>
      <c r="JEA35" s="707"/>
      <c r="JEB35" s="707"/>
      <c r="JEC35" s="707"/>
      <c r="JED35" s="707"/>
      <c r="JEE35" s="707"/>
      <c r="JEF35" s="707"/>
      <c r="JEG35" s="707"/>
      <c r="JEH35" s="707"/>
      <c r="JEI35" s="707"/>
      <c r="JEJ35" s="707"/>
      <c r="JEK35" s="707"/>
      <c r="JEL35" s="707"/>
      <c r="JEM35" s="707"/>
      <c r="JEN35" s="707"/>
      <c r="JEO35" s="707"/>
      <c r="JEP35" s="707"/>
      <c r="JEQ35" s="707"/>
      <c r="JER35" s="707"/>
      <c r="JES35" s="707"/>
      <c r="JET35" s="707"/>
      <c r="JEU35" s="707"/>
      <c r="JEV35" s="707"/>
      <c r="JEW35" s="707"/>
      <c r="JEX35" s="707"/>
      <c r="JEY35" s="707"/>
      <c r="JEZ35" s="707"/>
      <c r="JFA35" s="707"/>
      <c r="JFB35" s="707"/>
      <c r="JFC35" s="707"/>
      <c r="JFD35" s="707"/>
      <c r="JFE35" s="707"/>
      <c r="JFF35" s="707"/>
      <c r="JFG35" s="707"/>
      <c r="JFH35" s="707"/>
      <c r="JFI35" s="707"/>
      <c r="JFJ35" s="707"/>
      <c r="JFK35" s="707"/>
      <c r="JFL35" s="707"/>
      <c r="JFM35" s="707"/>
      <c r="JFN35" s="707"/>
      <c r="JFO35" s="707"/>
      <c r="JFP35" s="707"/>
      <c r="JFQ35" s="707"/>
      <c r="JFR35" s="707"/>
      <c r="JFS35" s="707"/>
      <c r="JFT35" s="707"/>
      <c r="JFU35" s="707"/>
      <c r="JFV35" s="707"/>
      <c r="JFW35" s="707"/>
      <c r="JFX35" s="707"/>
      <c r="JFY35" s="707"/>
      <c r="JFZ35" s="707"/>
      <c r="JGA35" s="707"/>
      <c r="JGB35" s="707"/>
      <c r="JGC35" s="707"/>
      <c r="JGD35" s="707"/>
      <c r="JGE35" s="707"/>
      <c r="JGF35" s="707"/>
      <c r="JGG35" s="707"/>
      <c r="JGH35" s="707"/>
      <c r="JGI35" s="707"/>
      <c r="JGJ35" s="707"/>
      <c r="JGK35" s="707"/>
      <c r="JGL35" s="707"/>
      <c r="JGM35" s="707"/>
      <c r="JGN35" s="707"/>
      <c r="JGO35" s="707"/>
      <c r="JGP35" s="707"/>
      <c r="JGQ35" s="707"/>
      <c r="JGR35" s="707"/>
      <c r="JGS35" s="707"/>
      <c r="JGT35" s="707"/>
      <c r="JGU35" s="707"/>
      <c r="JGV35" s="707"/>
      <c r="JGW35" s="707"/>
      <c r="JGX35" s="707"/>
      <c r="JGY35" s="707"/>
      <c r="JGZ35" s="707"/>
      <c r="JHA35" s="707"/>
      <c r="JHB35" s="707"/>
      <c r="JHC35" s="707"/>
      <c r="JHD35" s="707"/>
      <c r="JHE35" s="707"/>
      <c r="JHF35" s="707"/>
      <c r="JHG35" s="707"/>
      <c r="JHH35" s="707"/>
      <c r="JHI35" s="707"/>
      <c r="JHJ35" s="707"/>
      <c r="JHK35" s="707"/>
      <c r="JHL35" s="707"/>
      <c r="JHM35" s="707"/>
      <c r="JHN35" s="707"/>
      <c r="JHO35" s="707"/>
      <c r="JHP35" s="707"/>
      <c r="JHQ35" s="707"/>
      <c r="JHR35" s="707"/>
      <c r="JHS35" s="707"/>
      <c r="JHT35" s="707"/>
      <c r="JHU35" s="707"/>
      <c r="JHV35" s="707"/>
      <c r="JHW35" s="707"/>
      <c r="JHX35" s="707"/>
      <c r="JHY35" s="707"/>
      <c r="JHZ35" s="707"/>
      <c r="JIA35" s="707"/>
      <c r="JIB35" s="707"/>
      <c r="JIC35" s="707"/>
      <c r="JID35" s="707"/>
      <c r="JIE35" s="707"/>
      <c r="JIF35" s="707"/>
      <c r="JIG35" s="707"/>
      <c r="JIH35" s="707"/>
      <c r="JII35" s="707"/>
      <c r="JIJ35" s="707"/>
      <c r="JIK35" s="707"/>
      <c r="JIL35" s="707"/>
      <c r="JIM35" s="707"/>
      <c r="JIN35" s="707"/>
      <c r="JIO35" s="707"/>
      <c r="JIP35" s="707"/>
      <c r="JIQ35" s="707"/>
      <c r="JIR35" s="707"/>
      <c r="JIS35" s="707"/>
      <c r="JIT35" s="707"/>
      <c r="JIU35" s="707"/>
      <c r="JIV35" s="707"/>
      <c r="JIW35" s="707"/>
      <c r="JIX35" s="707"/>
      <c r="JIY35" s="707"/>
      <c r="JIZ35" s="707"/>
      <c r="JJA35" s="707"/>
      <c r="JJB35" s="707"/>
      <c r="JJC35" s="707"/>
      <c r="JJD35" s="707"/>
      <c r="JJE35" s="707"/>
      <c r="JJF35" s="707"/>
      <c r="JJG35" s="707"/>
      <c r="JJH35" s="707"/>
      <c r="JJI35" s="707"/>
      <c r="JJJ35" s="707"/>
      <c r="JJK35" s="707"/>
      <c r="JJL35" s="707"/>
      <c r="JJM35" s="707"/>
      <c r="JJN35" s="707"/>
      <c r="JJO35" s="707"/>
      <c r="JJP35" s="707"/>
      <c r="JJQ35" s="707"/>
      <c r="JJR35" s="707"/>
      <c r="JJS35" s="707"/>
      <c r="JJT35" s="707"/>
      <c r="JJU35" s="707"/>
      <c r="JJV35" s="707"/>
      <c r="JJW35" s="707"/>
      <c r="JJX35" s="707"/>
      <c r="JJY35" s="707"/>
      <c r="JJZ35" s="707"/>
      <c r="JKA35" s="707"/>
      <c r="JKB35" s="707"/>
      <c r="JKC35" s="707"/>
      <c r="JKD35" s="707"/>
      <c r="JKE35" s="707"/>
      <c r="JKF35" s="707"/>
      <c r="JKG35" s="707"/>
      <c r="JKH35" s="707"/>
      <c r="JKI35" s="707"/>
      <c r="JKJ35" s="707"/>
      <c r="JKK35" s="707"/>
      <c r="JKL35" s="707"/>
      <c r="JKM35" s="707"/>
      <c r="JKN35" s="707"/>
      <c r="JKO35" s="707"/>
      <c r="JKP35" s="707"/>
      <c r="JKQ35" s="707"/>
      <c r="JKR35" s="707"/>
      <c r="JKS35" s="707"/>
      <c r="JKT35" s="707"/>
      <c r="JKU35" s="707"/>
      <c r="JKV35" s="707"/>
      <c r="JKW35" s="707"/>
      <c r="JKX35" s="707"/>
      <c r="JKY35" s="707"/>
      <c r="JKZ35" s="707"/>
      <c r="JLA35" s="707"/>
      <c r="JLB35" s="707"/>
      <c r="JLC35" s="707"/>
      <c r="JLD35" s="707"/>
      <c r="JLE35" s="707"/>
      <c r="JLF35" s="707"/>
      <c r="JLG35" s="707"/>
      <c r="JLH35" s="707"/>
      <c r="JLI35" s="707"/>
      <c r="JLJ35" s="707"/>
      <c r="JLK35" s="707"/>
      <c r="JLL35" s="707"/>
      <c r="JLM35" s="707"/>
      <c r="JLN35" s="707"/>
      <c r="JLO35" s="707"/>
      <c r="JLP35" s="707"/>
      <c r="JLQ35" s="707"/>
      <c r="JLR35" s="707"/>
      <c r="JLS35" s="707"/>
      <c r="JLT35" s="707"/>
      <c r="JLU35" s="707"/>
      <c r="JLV35" s="707"/>
      <c r="JLW35" s="707"/>
      <c r="JLX35" s="707"/>
      <c r="JLY35" s="707"/>
      <c r="JLZ35" s="707"/>
      <c r="JMA35" s="707"/>
      <c r="JMB35" s="707"/>
      <c r="JMC35" s="707"/>
      <c r="JMD35" s="707"/>
      <c r="JME35" s="707"/>
      <c r="JMF35" s="707"/>
      <c r="JMG35" s="707"/>
      <c r="JMH35" s="707"/>
      <c r="JMI35" s="707"/>
      <c r="JMJ35" s="707"/>
      <c r="JMK35" s="707"/>
      <c r="JML35" s="707"/>
      <c r="JMM35" s="707"/>
      <c r="JMN35" s="707"/>
      <c r="JMO35" s="707"/>
      <c r="JMP35" s="707"/>
      <c r="JMQ35" s="707"/>
      <c r="JMR35" s="707"/>
      <c r="JMS35" s="707"/>
      <c r="JMT35" s="707"/>
      <c r="JMU35" s="707"/>
      <c r="JMV35" s="707"/>
      <c r="JMW35" s="707"/>
      <c r="JMX35" s="707"/>
      <c r="JMY35" s="707"/>
      <c r="JMZ35" s="707"/>
      <c r="JNA35" s="707"/>
      <c r="JNB35" s="707"/>
      <c r="JNC35" s="707"/>
      <c r="JND35" s="707"/>
      <c r="JNE35" s="707"/>
      <c r="JNF35" s="707"/>
      <c r="JNG35" s="707"/>
      <c r="JNH35" s="707"/>
      <c r="JNI35" s="707"/>
      <c r="JNJ35" s="707"/>
      <c r="JNK35" s="707"/>
      <c r="JNL35" s="707"/>
      <c r="JNM35" s="707"/>
      <c r="JNN35" s="707"/>
      <c r="JNO35" s="707"/>
      <c r="JNP35" s="707"/>
      <c r="JNQ35" s="707"/>
      <c r="JNR35" s="707"/>
      <c r="JNS35" s="707"/>
      <c r="JNT35" s="707"/>
      <c r="JNU35" s="707"/>
      <c r="JNV35" s="707"/>
      <c r="JNW35" s="707"/>
      <c r="JNX35" s="707"/>
      <c r="JNY35" s="707"/>
      <c r="JNZ35" s="707"/>
      <c r="JOA35" s="707"/>
      <c r="JOB35" s="707"/>
      <c r="JOC35" s="707"/>
      <c r="JOD35" s="707"/>
      <c r="JOE35" s="707"/>
      <c r="JOF35" s="707"/>
      <c r="JOG35" s="707"/>
      <c r="JOH35" s="707"/>
      <c r="JOI35" s="707"/>
      <c r="JOJ35" s="707"/>
      <c r="JOK35" s="707"/>
      <c r="JOL35" s="707"/>
      <c r="JOM35" s="707"/>
      <c r="JON35" s="707"/>
      <c r="JOO35" s="707"/>
      <c r="JOP35" s="707"/>
      <c r="JOQ35" s="707"/>
      <c r="JOR35" s="707"/>
      <c r="JOS35" s="707"/>
      <c r="JOT35" s="707"/>
      <c r="JOU35" s="707"/>
      <c r="JOV35" s="707"/>
      <c r="JOW35" s="707"/>
      <c r="JOX35" s="707"/>
      <c r="JOY35" s="707"/>
      <c r="JOZ35" s="707"/>
      <c r="JPA35" s="707"/>
      <c r="JPB35" s="707"/>
      <c r="JPC35" s="707"/>
      <c r="JPD35" s="707"/>
      <c r="JPE35" s="707"/>
      <c r="JPF35" s="707"/>
      <c r="JPG35" s="707"/>
      <c r="JPH35" s="707"/>
      <c r="JPI35" s="707"/>
      <c r="JPJ35" s="707"/>
      <c r="JPK35" s="707"/>
      <c r="JPL35" s="707"/>
      <c r="JPM35" s="707"/>
      <c r="JPN35" s="707"/>
      <c r="JPO35" s="707"/>
      <c r="JPP35" s="707"/>
      <c r="JPQ35" s="707"/>
      <c r="JPR35" s="707"/>
      <c r="JPS35" s="707"/>
      <c r="JPT35" s="707"/>
      <c r="JPU35" s="707"/>
      <c r="JPV35" s="707"/>
      <c r="JPW35" s="707"/>
      <c r="JPX35" s="707"/>
      <c r="JPY35" s="707"/>
      <c r="JPZ35" s="707"/>
      <c r="JQA35" s="707"/>
      <c r="JQB35" s="707"/>
      <c r="JQC35" s="707"/>
      <c r="JQD35" s="707"/>
      <c r="JQE35" s="707"/>
      <c r="JQF35" s="707"/>
      <c r="JQG35" s="707"/>
      <c r="JQH35" s="707"/>
      <c r="JQI35" s="707"/>
      <c r="JQJ35" s="707"/>
      <c r="JQK35" s="707"/>
      <c r="JQL35" s="707"/>
      <c r="JQM35" s="707"/>
      <c r="JQN35" s="707"/>
      <c r="JQO35" s="707"/>
      <c r="JQP35" s="707"/>
      <c r="JQQ35" s="707"/>
      <c r="JQR35" s="707"/>
      <c r="JQS35" s="707"/>
      <c r="JQT35" s="707"/>
      <c r="JQU35" s="707"/>
      <c r="JQV35" s="707"/>
      <c r="JQW35" s="707"/>
      <c r="JQX35" s="707"/>
      <c r="JQY35" s="707"/>
      <c r="JQZ35" s="707"/>
      <c r="JRA35" s="707"/>
      <c r="JRB35" s="707"/>
      <c r="JRC35" s="707"/>
      <c r="JRD35" s="707"/>
      <c r="JRE35" s="707"/>
      <c r="JRF35" s="707"/>
      <c r="JRG35" s="707"/>
      <c r="JRH35" s="707"/>
      <c r="JRI35" s="707"/>
      <c r="JRJ35" s="707"/>
      <c r="JRK35" s="707"/>
      <c r="JRL35" s="707"/>
      <c r="JRM35" s="707"/>
      <c r="JRN35" s="707"/>
      <c r="JRO35" s="707"/>
      <c r="JRP35" s="707"/>
      <c r="JRQ35" s="707"/>
      <c r="JRR35" s="707"/>
      <c r="JRS35" s="707"/>
      <c r="JRT35" s="707"/>
      <c r="JRU35" s="707"/>
      <c r="JRV35" s="707"/>
      <c r="JRW35" s="707"/>
      <c r="JRX35" s="707"/>
      <c r="JRY35" s="707"/>
      <c r="JRZ35" s="707"/>
      <c r="JSA35" s="707"/>
      <c r="JSB35" s="707"/>
      <c r="JSC35" s="707"/>
      <c r="JSD35" s="707"/>
      <c r="JSE35" s="707"/>
      <c r="JSF35" s="707"/>
      <c r="JSG35" s="707"/>
      <c r="JSH35" s="707"/>
      <c r="JSI35" s="707"/>
      <c r="JSJ35" s="707"/>
      <c r="JSK35" s="707"/>
      <c r="JSL35" s="707"/>
      <c r="JSM35" s="707"/>
      <c r="JSN35" s="707"/>
      <c r="JSO35" s="707"/>
      <c r="JSP35" s="707"/>
      <c r="JSQ35" s="707"/>
      <c r="JSR35" s="707"/>
      <c r="JSS35" s="707"/>
      <c r="JST35" s="707"/>
      <c r="JSU35" s="707"/>
      <c r="JSV35" s="707"/>
      <c r="JSW35" s="707"/>
      <c r="JSX35" s="707"/>
      <c r="JSY35" s="707"/>
      <c r="JSZ35" s="707"/>
      <c r="JTA35" s="707"/>
      <c r="JTB35" s="707"/>
      <c r="JTC35" s="707"/>
      <c r="JTD35" s="707"/>
      <c r="JTE35" s="707"/>
      <c r="JTF35" s="707"/>
      <c r="JTG35" s="707"/>
      <c r="JTH35" s="707"/>
      <c r="JTI35" s="707"/>
      <c r="JTJ35" s="707"/>
      <c r="JTK35" s="707"/>
      <c r="JTL35" s="707"/>
      <c r="JTM35" s="707"/>
      <c r="JTN35" s="707"/>
      <c r="JTO35" s="707"/>
      <c r="JTP35" s="707"/>
      <c r="JTQ35" s="707"/>
      <c r="JTR35" s="707"/>
      <c r="JTS35" s="707"/>
      <c r="JTT35" s="707"/>
      <c r="JTU35" s="707"/>
      <c r="JTV35" s="707"/>
      <c r="JTW35" s="707"/>
      <c r="JTX35" s="707"/>
      <c r="JTY35" s="707"/>
      <c r="JTZ35" s="707"/>
      <c r="JUA35" s="707"/>
      <c r="JUB35" s="707"/>
      <c r="JUC35" s="707"/>
      <c r="JUD35" s="707"/>
      <c r="JUE35" s="707"/>
      <c r="JUF35" s="707"/>
      <c r="JUG35" s="707"/>
      <c r="JUH35" s="707"/>
      <c r="JUI35" s="707"/>
      <c r="JUJ35" s="707"/>
      <c r="JUK35" s="707"/>
      <c r="JUL35" s="707"/>
      <c r="JUM35" s="707"/>
      <c r="JUN35" s="707"/>
      <c r="JUO35" s="707"/>
      <c r="JUP35" s="707"/>
      <c r="JUQ35" s="707"/>
      <c r="JUR35" s="707"/>
      <c r="JUS35" s="707"/>
      <c r="JUT35" s="707"/>
      <c r="JUU35" s="707"/>
      <c r="JUV35" s="707"/>
      <c r="JUW35" s="707"/>
      <c r="JUX35" s="707"/>
      <c r="JUY35" s="707"/>
      <c r="JUZ35" s="707"/>
      <c r="JVA35" s="707"/>
      <c r="JVB35" s="707"/>
      <c r="JVC35" s="707"/>
      <c r="JVD35" s="707"/>
      <c r="JVE35" s="707"/>
      <c r="JVF35" s="707"/>
      <c r="JVG35" s="707"/>
      <c r="JVH35" s="707"/>
      <c r="JVI35" s="707"/>
      <c r="JVJ35" s="707"/>
      <c r="JVK35" s="707"/>
      <c r="JVL35" s="707"/>
      <c r="JVM35" s="707"/>
      <c r="JVN35" s="707"/>
      <c r="JVO35" s="707"/>
      <c r="JVP35" s="707"/>
      <c r="JVQ35" s="707"/>
      <c r="JVR35" s="707"/>
      <c r="JVS35" s="707"/>
      <c r="JVT35" s="707"/>
      <c r="JVU35" s="707"/>
      <c r="JVV35" s="707"/>
      <c r="JVW35" s="707"/>
      <c r="JVX35" s="707"/>
      <c r="JVY35" s="707"/>
      <c r="JVZ35" s="707"/>
      <c r="JWA35" s="707"/>
      <c r="JWB35" s="707"/>
      <c r="JWC35" s="707"/>
      <c r="JWD35" s="707"/>
      <c r="JWE35" s="707"/>
      <c r="JWF35" s="707"/>
      <c r="JWG35" s="707"/>
      <c r="JWH35" s="707"/>
      <c r="JWI35" s="707"/>
      <c r="JWJ35" s="707"/>
      <c r="JWK35" s="707"/>
      <c r="JWL35" s="707"/>
      <c r="JWM35" s="707"/>
      <c r="JWN35" s="707"/>
      <c r="JWO35" s="707"/>
      <c r="JWP35" s="707"/>
      <c r="JWQ35" s="707"/>
      <c r="JWR35" s="707"/>
      <c r="JWS35" s="707"/>
      <c r="JWT35" s="707"/>
      <c r="JWU35" s="707"/>
      <c r="JWV35" s="707"/>
      <c r="JWW35" s="707"/>
      <c r="JWX35" s="707"/>
      <c r="JWY35" s="707"/>
      <c r="JWZ35" s="707"/>
      <c r="JXA35" s="707"/>
      <c r="JXB35" s="707"/>
      <c r="JXC35" s="707"/>
      <c r="JXD35" s="707"/>
      <c r="JXE35" s="707"/>
      <c r="JXF35" s="707"/>
      <c r="JXG35" s="707"/>
      <c r="JXH35" s="707"/>
      <c r="JXI35" s="707"/>
      <c r="JXJ35" s="707"/>
      <c r="JXK35" s="707"/>
      <c r="JXL35" s="707"/>
      <c r="JXM35" s="707"/>
      <c r="JXN35" s="707"/>
      <c r="JXO35" s="707"/>
      <c r="JXP35" s="707"/>
      <c r="JXQ35" s="707"/>
      <c r="JXR35" s="707"/>
      <c r="JXS35" s="707"/>
      <c r="JXT35" s="707"/>
      <c r="JXU35" s="707"/>
      <c r="JXV35" s="707"/>
      <c r="JXW35" s="707"/>
      <c r="JXX35" s="707"/>
      <c r="JXY35" s="707"/>
      <c r="JXZ35" s="707"/>
      <c r="JYA35" s="707"/>
      <c r="JYB35" s="707"/>
      <c r="JYC35" s="707"/>
      <c r="JYD35" s="707"/>
      <c r="JYE35" s="707"/>
      <c r="JYF35" s="707"/>
      <c r="JYG35" s="707"/>
      <c r="JYH35" s="707"/>
      <c r="JYI35" s="707"/>
      <c r="JYJ35" s="707"/>
      <c r="JYK35" s="707"/>
      <c r="JYL35" s="707"/>
      <c r="JYM35" s="707"/>
      <c r="JYN35" s="707"/>
      <c r="JYO35" s="707"/>
      <c r="JYP35" s="707"/>
      <c r="JYQ35" s="707"/>
      <c r="JYR35" s="707"/>
      <c r="JYS35" s="707"/>
      <c r="JYT35" s="707"/>
      <c r="JYU35" s="707"/>
      <c r="JYV35" s="707"/>
      <c r="JYW35" s="707"/>
      <c r="JYX35" s="707"/>
      <c r="JYY35" s="707"/>
      <c r="JYZ35" s="707"/>
      <c r="JZA35" s="707"/>
      <c r="JZB35" s="707"/>
      <c r="JZC35" s="707"/>
      <c r="JZD35" s="707"/>
      <c r="JZE35" s="707"/>
      <c r="JZF35" s="707"/>
      <c r="JZG35" s="707"/>
      <c r="JZH35" s="707"/>
      <c r="JZI35" s="707"/>
      <c r="JZJ35" s="707"/>
      <c r="JZK35" s="707"/>
      <c r="JZL35" s="707"/>
      <c r="JZM35" s="707"/>
      <c r="JZN35" s="707"/>
      <c r="JZO35" s="707"/>
      <c r="JZP35" s="707"/>
      <c r="JZQ35" s="707"/>
      <c r="JZR35" s="707"/>
      <c r="JZS35" s="707"/>
      <c r="JZT35" s="707"/>
      <c r="JZU35" s="707"/>
      <c r="JZV35" s="707"/>
      <c r="JZW35" s="707"/>
      <c r="JZX35" s="707"/>
      <c r="JZY35" s="707"/>
      <c r="JZZ35" s="707"/>
      <c r="KAA35" s="707"/>
      <c r="KAB35" s="707"/>
      <c r="KAC35" s="707"/>
      <c r="KAD35" s="707"/>
      <c r="KAE35" s="707"/>
      <c r="KAF35" s="707"/>
      <c r="KAG35" s="707"/>
      <c r="KAH35" s="707"/>
      <c r="KAI35" s="707"/>
      <c r="KAJ35" s="707"/>
      <c r="KAK35" s="707"/>
      <c r="KAL35" s="707"/>
      <c r="KAM35" s="707"/>
      <c r="KAN35" s="707"/>
      <c r="KAO35" s="707"/>
      <c r="KAP35" s="707"/>
      <c r="KAQ35" s="707"/>
      <c r="KAR35" s="707"/>
      <c r="KAS35" s="707"/>
      <c r="KAT35" s="707"/>
      <c r="KAU35" s="707"/>
      <c r="KAV35" s="707"/>
      <c r="KAW35" s="707"/>
      <c r="KAX35" s="707"/>
      <c r="KAY35" s="707"/>
      <c r="KAZ35" s="707"/>
      <c r="KBA35" s="707"/>
      <c r="KBB35" s="707"/>
      <c r="KBC35" s="707"/>
      <c r="KBD35" s="707"/>
      <c r="KBE35" s="707"/>
      <c r="KBF35" s="707"/>
      <c r="KBG35" s="707"/>
      <c r="KBH35" s="707"/>
      <c r="KBI35" s="707"/>
      <c r="KBJ35" s="707"/>
      <c r="KBK35" s="707"/>
      <c r="KBL35" s="707"/>
      <c r="KBM35" s="707"/>
      <c r="KBN35" s="707"/>
      <c r="KBO35" s="707"/>
      <c r="KBP35" s="707"/>
      <c r="KBQ35" s="707"/>
      <c r="KBR35" s="707"/>
      <c r="KBS35" s="707"/>
      <c r="KBT35" s="707"/>
      <c r="KBU35" s="707"/>
      <c r="KBV35" s="707"/>
      <c r="KBW35" s="707"/>
      <c r="KBX35" s="707"/>
      <c r="KBY35" s="707"/>
      <c r="KBZ35" s="707"/>
      <c r="KCA35" s="707"/>
      <c r="KCB35" s="707"/>
      <c r="KCC35" s="707"/>
      <c r="KCD35" s="707"/>
      <c r="KCE35" s="707"/>
      <c r="KCF35" s="707"/>
      <c r="KCG35" s="707"/>
      <c r="KCH35" s="707"/>
      <c r="KCI35" s="707"/>
      <c r="KCJ35" s="707"/>
      <c r="KCK35" s="707"/>
      <c r="KCL35" s="707"/>
      <c r="KCM35" s="707"/>
      <c r="KCN35" s="707"/>
      <c r="KCO35" s="707"/>
      <c r="KCP35" s="707"/>
      <c r="KCQ35" s="707"/>
      <c r="KCR35" s="707"/>
      <c r="KCS35" s="707"/>
      <c r="KCT35" s="707"/>
      <c r="KCU35" s="707"/>
      <c r="KCV35" s="707"/>
      <c r="KCW35" s="707"/>
      <c r="KCX35" s="707"/>
      <c r="KCY35" s="707"/>
      <c r="KCZ35" s="707"/>
      <c r="KDA35" s="707"/>
      <c r="KDB35" s="707"/>
      <c r="KDC35" s="707"/>
      <c r="KDD35" s="707"/>
      <c r="KDE35" s="707"/>
      <c r="KDF35" s="707"/>
      <c r="KDG35" s="707"/>
      <c r="KDH35" s="707"/>
      <c r="KDI35" s="707"/>
      <c r="KDJ35" s="707"/>
      <c r="KDK35" s="707"/>
      <c r="KDL35" s="707"/>
      <c r="KDM35" s="707"/>
      <c r="KDN35" s="707"/>
      <c r="KDO35" s="707"/>
      <c r="KDP35" s="707"/>
      <c r="KDQ35" s="707"/>
      <c r="KDR35" s="707"/>
      <c r="KDS35" s="707"/>
      <c r="KDT35" s="707"/>
      <c r="KDU35" s="707"/>
      <c r="KDV35" s="707"/>
      <c r="KDW35" s="707"/>
      <c r="KDX35" s="707"/>
      <c r="KDY35" s="707"/>
      <c r="KDZ35" s="707"/>
      <c r="KEA35" s="707"/>
      <c r="KEB35" s="707"/>
      <c r="KEC35" s="707"/>
      <c r="KED35" s="707"/>
      <c r="KEE35" s="707"/>
      <c r="KEF35" s="707"/>
      <c r="KEG35" s="707"/>
      <c r="KEH35" s="707"/>
      <c r="KEI35" s="707"/>
      <c r="KEJ35" s="707"/>
      <c r="KEK35" s="707"/>
      <c r="KEL35" s="707"/>
      <c r="KEM35" s="707"/>
      <c r="KEN35" s="707"/>
      <c r="KEO35" s="707"/>
      <c r="KEP35" s="707"/>
      <c r="KEQ35" s="707"/>
      <c r="KER35" s="707"/>
      <c r="KES35" s="707"/>
      <c r="KET35" s="707"/>
      <c r="KEU35" s="707"/>
      <c r="KEV35" s="707"/>
      <c r="KEW35" s="707"/>
      <c r="KEX35" s="707"/>
      <c r="KEY35" s="707"/>
      <c r="KEZ35" s="707"/>
      <c r="KFA35" s="707"/>
      <c r="KFB35" s="707"/>
      <c r="KFC35" s="707"/>
      <c r="KFD35" s="707"/>
      <c r="KFE35" s="707"/>
      <c r="KFF35" s="707"/>
      <c r="KFG35" s="707"/>
      <c r="KFH35" s="707"/>
      <c r="KFI35" s="707"/>
      <c r="KFJ35" s="707"/>
      <c r="KFK35" s="707"/>
      <c r="KFL35" s="707"/>
      <c r="KFM35" s="707"/>
      <c r="KFN35" s="707"/>
      <c r="KFO35" s="707"/>
      <c r="KFP35" s="707"/>
      <c r="KFQ35" s="707"/>
      <c r="KFR35" s="707"/>
      <c r="KFS35" s="707"/>
      <c r="KFT35" s="707"/>
      <c r="KFU35" s="707"/>
      <c r="KFV35" s="707"/>
      <c r="KFW35" s="707"/>
      <c r="KFX35" s="707"/>
      <c r="KFY35" s="707"/>
      <c r="KFZ35" s="707"/>
      <c r="KGA35" s="707"/>
      <c r="KGB35" s="707"/>
      <c r="KGC35" s="707"/>
      <c r="KGD35" s="707"/>
      <c r="KGE35" s="707"/>
      <c r="KGF35" s="707"/>
      <c r="KGG35" s="707"/>
      <c r="KGH35" s="707"/>
      <c r="KGI35" s="707"/>
      <c r="KGJ35" s="707"/>
      <c r="KGK35" s="707"/>
      <c r="KGL35" s="707"/>
      <c r="KGM35" s="707"/>
      <c r="KGN35" s="707"/>
      <c r="KGO35" s="707"/>
      <c r="KGP35" s="707"/>
      <c r="KGQ35" s="707"/>
      <c r="KGR35" s="707"/>
      <c r="KGS35" s="707"/>
      <c r="KGT35" s="707"/>
      <c r="KGU35" s="707"/>
      <c r="KGV35" s="707"/>
      <c r="KGW35" s="707"/>
      <c r="KGX35" s="707"/>
      <c r="KGY35" s="707"/>
      <c r="KGZ35" s="707"/>
      <c r="KHA35" s="707"/>
      <c r="KHB35" s="707"/>
      <c r="KHC35" s="707"/>
      <c r="KHD35" s="707"/>
      <c r="KHE35" s="707"/>
      <c r="KHF35" s="707"/>
      <c r="KHG35" s="707"/>
      <c r="KHH35" s="707"/>
      <c r="KHI35" s="707"/>
      <c r="KHJ35" s="707"/>
      <c r="KHK35" s="707"/>
      <c r="KHL35" s="707"/>
      <c r="KHM35" s="707"/>
      <c r="KHN35" s="707"/>
      <c r="KHO35" s="707"/>
      <c r="KHP35" s="707"/>
      <c r="KHQ35" s="707"/>
      <c r="KHR35" s="707"/>
      <c r="KHS35" s="707"/>
      <c r="KHT35" s="707"/>
      <c r="KHU35" s="707"/>
      <c r="KHV35" s="707"/>
      <c r="KHW35" s="707"/>
      <c r="KHX35" s="707"/>
      <c r="KHY35" s="707"/>
      <c r="KHZ35" s="707"/>
      <c r="KIA35" s="707"/>
      <c r="KIB35" s="707"/>
      <c r="KIC35" s="707"/>
      <c r="KID35" s="707"/>
      <c r="KIE35" s="707"/>
      <c r="KIF35" s="707"/>
      <c r="KIG35" s="707"/>
      <c r="KIH35" s="707"/>
      <c r="KII35" s="707"/>
      <c r="KIJ35" s="707"/>
      <c r="KIK35" s="707"/>
      <c r="KIL35" s="707"/>
      <c r="KIM35" s="707"/>
      <c r="KIN35" s="707"/>
      <c r="KIO35" s="707"/>
      <c r="KIP35" s="707"/>
      <c r="KIQ35" s="707"/>
      <c r="KIR35" s="707"/>
      <c r="KIS35" s="707"/>
      <c r="KIT35" s="707"/>
      <c r="KIU35" s="707"/>
      <c r="KIV35" s="707"/>
      <c r="KIW35" s="707"/>
      <c r="KIX35" s="707"/>
      <c r="KIY35" s="707"/>
      <c r="KIZ35" s="707"/>
      <c r="KJA35" s="707"/>
      <c r="KJB35" s="707"/>
      <c r="KJC35" s="707"/>
      <c r="KJD35" s="707"/>
      <c r="KJE35" s="707"/>
      <c r="KJF35" s="707"/>
      <c r="KJG35" s="707"/>
      <c r="KJH35" s="707"/>
      <c r="KJI35" s="707"/>
      <c r="KJJ35" s="707"/>
      <c r="KJK35" s="707"/>
      <c r="KJL35" s="707"/>
      <c r="KJM35" s="707"/>
      <c r="KJN35" s="707"/>
      <c r="KJO35" s="707"/>
      <c r="KJP35" s="707"/>
      <c r="KJQ35" s="707"/>
      <c r="KJR35" s="707"/>
      <c r="KJS35" s="707"/>
      <c r="KJT35" s="707"/>
      <c r="KJU35" s="707"/>
      <c r="KJV35" s="707"/>
      <c r="KJW35" s="707"/>
      <c r="KJX35" s="707"/>
      <c r="KJY35" s="707"/>
      <c r="KJZ35" s="707"/>
      <c r="KKA35" s="707"/>
      <c r="KKB35" s="707"/>
      <c r="KKC35" s="707"/>
      <c r="KKD35" s="707"/>
      <c r="KKE35" s="707"/>
      <c r="KKF35" s="707"/>
      <c r="KKG35" s="707"/>
      <c r="KKH35" s="707"/>
      <c r="KKI35" s="707"/>
      <c r="KKJ35" s="707"/>
      <c r="KKK35" s="707"/>
      <c r="KKL35" s="707"/>
      <c r="KKM35" s="707"/>
      <c r="KKN35" s="707"/>
      <c r="KKO35" s="707"/>
      <c r="KKP35" s="707"/>
      <c r="KKQ35" s="707"/>
      <c r="KKR35" s="707"/>
      <c r="KKS35" s="707"/>
      <c r="KKT35" s="707"/>
      <c r="KKU35" s="707"/>
      <c r="KKV35" s="707"/>
      <c r="KKW35" s="707"/>
      <c r="KKX35" s="707"/>
      <c r="KKY35" s="707"/>
      <c r="KKZ35" s="707"/>
      <c r="KLA35" s="707"/>
      <c r="KLB35" s="707"/>
      <c r="KLC35" s="707"/>
      <c r="KLD35" s="707"/>
      <c r="KLE35" s="707"/>
      <c r="KLF35" s="707"/>
      <c r="KLG35" s="707"/>
      <c r="KLH35" s="707"/>
      <c r="KLI35" s="707"/>
      <c r="KLJ35" s="707"/>
      <c r="KLK35" s="707"/>
      <c r="KLL35" s="707"/>
      <c r="KLM35" s="707"/>
      <c r="KLN35" s="707"/>
      <c r="KLO35" s="707"/>
      <c r="KLP35" s="707"/>
      <c r="KLQ35" s="707"/>
      <c r="KLR35" s="707"/>
      <c r="KLS35" s="707"/>
      <c r="KLT35" s="707"/>
      <c r="KLU35" s="707"/>
      <c r="KLV35" s="707"/>
      <c r="KLW35" s="707"/>
      <c r="KLX35" s="707"/>
      <c r="KLY35" s="707"/>
      <c r="KLZ35" s="707"/>
      <c r="KMA35" s="707"/>
      <c r="KMB35" s="707"/>
      <c r="KMC35" s="707"/>
      <c r="KMD35" s="707"/>
      <c r="KME35" s="707"/>
      <c r="KMF35" s="707"/>
      <c r="KMG35" s="707"/>
      <c r="KMH35" s="707"/>
      <c r="KMI35" s="707"/>
      <c r="KMJ35" s="707"/>
      <c r="KMK35" s="707"/>
      <c r="KML35" s="707"/>
      <c r="KMM35" s="707"/>
      <c r="KMN35" s="707"/>
      <c r="KMO35" s="707"/>
      <c r="KMP35" s="707"/>
      <c r="KMQ35" s="707"/>
      <c r="KMR35" s="707"/>
      <c r="KMS35" s="707"/>
      <c r="KMT35" s="707"/>
      <c r="KMU35" s="707"/>
      <c r="KMV35" s="707"/>
      <c r="KMW35" s="707"/>
      <c r="KMX35" s="707"/>
      <c r="KMY35" s="707"/>
      <c r="KMZ35" s="707"/>
      <c r="KNA35" s="707"/>
      <c r="KNB35" s="707"/>
      <c r="KNC35" s="707"/>
      <c r="KND35" s="707"/>
      <c r="KNE35" s="707"/>
      <c r="KNF35" s="707"/>
      <c r="KNG35" s="707"/>
      <c r="KNH35" s="707"/>
      <c r="KNI35" s="707"/>
      <c r="KNJ35" s="707"/>
      <c r="KNK35" s="707"/>
      <c r="KNL35" s="707"/>
      <c r="KNM35" s="707"/>
      <c r="KNN35" s="707"/>
      <c r="KNO35" s="707"/>
      <c r="KNP35" s="707"/>
      <c r="KNQ35" s="707"/>
      <c r="KNR35" s="707"/>
      <c r="KNS35" s="707"/>
      <c r="KNT35" s="707"/>
      <c r="KNU35" s="707"/>
      <c r="KNV35" s="707"/>
      <c r="KNW35" s="707"/>
      <c r="KNX35" s="707"/>
      <c r="KNY35" s="707"/>
      <c r="KNZ35" s="707"/>
      <c r="KOA35" s="707"/>
      <c r="KOB35" s="707"/>
      <c r="KOC35" s="707"/>
      <c r="KOD35" s="707"/>
      <c r="KOE35" s="707"/>
      <c r="KOF35" s="707"/>
      <c r="KOG35" s="707"/>
      <c r="KOH35" s="707"/>
      <c r="KOI35" s="707"/>
      <c r="KOJ35" s="707"/>
      <c r="KOK35" s="707"/>
      <c r="KOL35" s="707"/>
      <c r="KOM35" s="707"/>
      <c r="KON35" s="707"/>
      <c r="KOO35" s="707"/>
      <c r="KOP35" s="707"/>
      <c r="KOQ35" s="707"/>
      <c r="KOR35" s="707"/>
      <c r="KOS35" s="707"/>
      <c r="KOT35" s="707"/>
      <c r="KOU35" s="707"/>
      <c r="KOV35" s="707"/>
      <c r="KOW35" s="707"/>
      <c r="KOX35" s="707"/>
      <c r="KOY35" s="707"/>
      <c r="KOZ35" s="707"/>
      <c r="KPA35" s="707"/>
      <c r="KPB35" s="707"/>
      <c r="KPC35" s="707"/>
      <c r="KPD35" s="707"/>
      <c r="KPE35" s="707"/>
      <c r="KPF35" s="707"/>
      <c r="KPG35" s="707"/>
      <c r="KPH35" s="707"/>
      <c r="KPI35" s="707"/>
      <c r="KPJ35" s="707"/>
      <c r="KPK35" s="707"/>
      <c r="KPL35" s="707"/>
      <c r="KPM35" s="707"/>
      <c r="KPN35" s="707"/>
      <c r="KPO35" s="707"/>
      <c r="KPP35" s="707"/>
      <c r="KPQ35" s="707"/>
      <c r="KPR35" s="707"/>
      <c r="KPS35" s="707"/>
      <c r="KPT35" s="707"/>
      <c r="KPU35" s="707"/>
      <c r="KPV35" s="707"/>
      <c r="KPW35" s="707"/>
      <c r="KPX35" s="707"/>
      <c r="KPY35" s="707"/>
      <c r="KPZ35" s="707"/>
      <c r="KQA35" s="707"/>
      <c r="KQB35" s="707"/>
      <c r="KQC35" s="707"/>
      <c r="KQD35" s="707"/>
      <c r="KQE35" s="707"/>
      <c r="KQF35" s="707"/>
      <c r="KQG35" s="707"/>
      <c r="KQH35" s="707"/>
      <c r="KQI35" s="707"/>
      <c r="KQJ35" s="707"/>
      <c r="KQK35" s="707"/>
      <c r="KQL35" s="707"/>
      <c r="KQM35" s="707"/>
      <c r="KQN35" s="707"/>
      <c r="KQO35" s="707"/>
      <c r="KQP35" s="707"/>
      <c r="KQQ35" s="707"/>
      <c r="KQR35" s="707"/>
      <c r="KQS35" s="707"/>
      <c r="KQT35" s="707"/>
      <c r="KQU35" s="707"/>
      <c r="KQV35" s="707"/>
      <c r="KQW35" s="707"/>
      <c r="KQX35" s="707"/>
      <c r="KQY35" s="707"/>
      <c r="KQZ35" s="707"/>
      <c r="KRA35" s="707"/>
      <c r="KRB35" s="707"/>
      <c r="KRC35" s="707"/>
      <c r="KRD35" s="707"/>
      <c r="KRE35" s="707"/>
      <c r="KRF35" s="707"/>
      <c r="KRG35" s="707"/>
      <c r="KRH35" s="707"/>
      <c r="KRI35" s="707"/>
      <c r="KRJ35" s="707"/>
      <c r="KRK35" s="707"/>
      <c r="KRL35" s="707"/>
      <c r="KRM35" s="707"/>
      <c r="KRN35" s="707"/>
      <c r="KRO35" s="707"/>
      <c r="KRP35" s="707"/>
      <c r="KRQ35" s="707"/>
      <c r="KRR35" s="707"/>
      <c r="KRS35" s="707"/>
      <c r="KRT35" s="707"/>
      <c r="KRU35" s="707"/>
      <c r="KRV35" s="707"/>
      <c r="KRW35" s="707"/>
      <c r="KRX35" s="707"/>
      <c r="KRY35" s="707"/>
      <c r="KRZ35" s="707"/>
      <c r="KSA35" s="707"/>
      <c r="KSB35" s="707"/>
      <c r="KSC35" s="707"/>
      <c r="KSD35" s="707"/>
      <c r="KSE35" s="707"/>
      <c r="KSF35" s="707"/>
      <c r="KSG35" s="707"/>
      <c r="KSH35" s="707"/>
      <c r="KSI35" s="707"/>
      <c r="KSJ35" s="707"/>
      <c r="KSK35" s="707"/>
      <c r="KSL35" s="707"/>
      <c r="KSM35" s="707"/>
      <c r="KSN35" s="707"/>
      <c r="KSO35" s="707"/>
      <c r="KSP35" s="707"/>
      <c r="KSQ35" s="707"/>
      <c r="KSR35" s="707"/>
      <c r="KSS35" s="707"/>
      <c r="KST35" s="707"/>
      <c r="KSU35" s="707"/>
      <c r="KSV35" s="707"/>
      <c r="KSW35" s="707"/>
      <c r="KSX35" s="707"/>
      <c r="KSY35" s="707"/>
      <c r="KSZ35" s="707"/>
      <c r="KTA35" s="707"/>
      <c r="KTB35" s="707"/>
      <c r="KTC35" s="707"/>
      <c r="KTD35" s="707"/>
      <c r="KTE35" s="707"/>
      <c r="KTF35" s="707"/>
      <c r="KTG35" s="707"/>
      <c r="KTH35" s="707"/>
      <c r="KTI35" s="707"/>
      <c r="KTJ35" s="707"/>
      <c r="KTK35" s="707"/>
      <c r="KTL35" s="707"/>
      <c r="KTM35" s="707"/>
      <c r="KTN35" s="707"/>
      <c r="KTO35" s="707"/>
      <c r="KTP35" s="707"/>
      <c r="KTQ35" s="707"/>
      <c r="KTR35" s="707"/>
      <c r="KTS35" s="707"/>
      <c r="KTT35" s="707"/>
      <c r="KTU35" s="707"/>
      <c r="KTV35" s="707"/>
      <c r="KTW35" s="707"/>
      <c r="KTX35" s="707"/>
      <c r="KTY35" s="707"/>
      <c r="KTZ35" s="707"/>
      <c r="KUA35" s="707"/>
      <c r="KUB35" s="707"/>
      <c r="KUC35" s="707"/>
      <c r="KUD35" s="707"/>
      <c r="KUE35" s="707"/>
      <c r="KUF35" s="707"/>
      <c r="KUG35" s="707"/>
      <c r="KUH35" s="707"/>
      <c r="KUI35" s="707"/>
      <c r="KUJ35" s="707"/>
      <c r="KUK35" s="707"/>
      <c r="KUL35" s="707"/>
      <c r="KUM35" s="707"/>
      <c r="KUN35" s="707"/>
      <c r="KUO35" s="707"/>
      <c r="KUP35" s="707"/>
      <c r="KUQ35" s="707"/>
      <c r="KUR35" s="707"/>
      <c r="KUS35" s="707"/>
      <c r="KUT35" s="707"/>
      <c r="KUU35" s="707"/>
      <c r="KUV35" s="707"/>
      <c r="KUW35" s="707"/>
      <c r="KUX35" s="707"/>
      <c r="KUY35" s="707"/>
      <c r="KUZ35" s="707"/>
      <c r="KVA35" s="707"/>
      <c r="KVB35" s="707"/>
      <c r="KVC35" s="707"/>
      <c r="KVD35" s="707"/>
      <c r="KVE35" s="707"/>
      <c r="KVF35" s="707"/>
      <c r="KVG35" s="707"/>
      <c r="KVH35" s="707"/>
      <c r="KVI35" s="707"/>
      <c r="KVJ35" s="707"/>
      <c r="KVK35" s="707"/>
      <c r="KVL35" s="707"/>
      <c r="KVM35" s="707"/>
      <c r="KVN35" s="707"/>
      <c r="KVO35" s="707"/>
      <c r="KVP35" s="707"/>
      <c r="KVQ35" s="707"/>
      <c r="KVR35" s="707"/>
      <c r="KVS35" s="707"/>
      <c r="KVT35" s="707"/>
      <c r="KVU35" s="707"/>
      <c r="KVV35" s="707"/>
      <c r="KVW35" s="707"/>
      <c r="KVX35" s="707"/>
      <c r="KVY35" s="707"/>
      <c r="KVZ35" s="707"/>
      <c r="KWA35" s="707"/>
      <c r="KWB35" s="707"/>
      <c r="KWC35" s="707"/>
      <c r="KWD35" s="707"/>
      <c r="KWE35" s="707"/>
      <c r="KWF35" s="707"/>
      <c r="KWG35" s="707"/>
      <c r="KWH35" s="707"/>
      <c r="KWI35" s="707"/>
      <c r="KWJ35" s="707"/>
      <c r="KWK35" s="707"/>
      <c r="KWL35" s="707"/>
      <c r="KWM35" s="707"/>
      <c r="KWN35" s="707"/>
      <c r="KWO35" s="707"/>
      <c r="KWP35" s="707"/>
      <c r="KWQ35" s="707"/>
      <c r="KWR35" s="707"/>
      <c r="KWS35" s="707"/>
      <c r="KWT35" s="707"/>
      <c r="KWU35" s="707"/>
      <c r="KWV35" s="707"/>
      <c r="KWW35" s="707"/>
      <c r="KWX35" s="707"/>
      <c r="KWY35" s="707"/>
      <c r="KWZ35" s="707"/>
      <c r="KXA35" s="707"/>
      <c r="KXB35" s="707"/>
      <c r="KXC35" s="707"/>
      <c r="KXD35" s="707"/>
      <c r="KXE35" s="707"/>
      <c r="KXF35" s="707"/>
      <c r="KXG35" s="707"/>
      <c r="KXH35" s="707"/>
      <c r="KXI35" s="707"/>
      <c r="KXJ35" s="707"/>
      <c r="KXK35" s="707"/>
      <c r="KXL35" s="707"/>
      <c r="KXM35" s="707"/>
      <c r="KXN35" s="707"/>
      <c r="KXO35" s="707"/>
      <c r="KXP35" s="707"/>
      <c r="KXQ35" s="707"/>
      <c r="KXR35" s="707"/>
      <c r="KXS35" s="707"/>
      <c r="KXT35" s="707"/>
      <c r="KXU35" s="707"/>
      <c r="KXV35" s="707"/>
      <c r="KXW35" s="707"/>
      <c r="KXX35" s="707"/>
      <c r="KXY35" s="707"/>
      <c r="KXZ35" s="707"/>
      <c r="KYA35" s="707"/>
      <c r="KYB35" s="707"/>
      <c r="KYC35" s="707"/>
      <c r="KYD35" s="707"/>
      <c r="KYE35" s="707"/>
      <c r="KYF35" s="707"/>
      <c r="KYG35" s="707"/>
      <c r="KYH35" s="707"/>
      <c r="KYI35" s="707"/>
      <c r="KYJ35" s="707"/>
      <c r="KYK35" s="707"/>
      <c r="KYL35" s="707"/>
      <c r="KYM35" s="707"/>
      <c r="KYN35" s="707"/>
      <c r="KYO35" s="707"/>
      <c r="KYP35" s="707"/>
      <c r="KYQ35" s="707"/>
      <c r="KYR35" s="707"/>
      <c r="KYS35" s="707"/>
      <c r="KYT35" s="707"/>
      <c r="KYU35" s="707"/>
      <c r="KYV35" s="707"/>
      <c r="KYW35" s="707"/>
      <c r="KYX35" s="707"/>
      <c r="KYY35" s="707"/>
      <c r="KYZ35" s="707"/>
      <c r="KZA35" s="707"/>
      <c r="KZB35" s="707"/>
      <c r="KZC35" s="707"/>
      <c r="KZD35" s="707"/>
      <c r="KZE35" s="707"/>
      <c r="KZF35" s="707"/>
      <c r="KZG35" s="707"/>
      <c r="KZH35" s="707"/>
      <c r="KZI35" s="707"/>
      <c r="KZJ35" s="707"/>
      <c r="KZK35" s="707"/>
      <c r="KZL35" s="707"/>
      <c r="KZM35" s="707"/>
      <c r="KZN35" s="707"/>
      <c r="KZO35" s="707"/>
      <c r="KZP35" s="707"/>
      <c r="KZQ35" s="707"/>
      <c r="KZR35" s="707"/>
      <c r="KZS35" s="707"/>
      <c r="KZT35" s="707"/>
      <c r="KZU35" s="707"/>
      <c r="KZV35" s="707"/>
      <c r="KZW35" s="707"/>
      <c r="KZX35" s="707"/>
      <c r="KZY35" s="707"/>
      <c r="KZZ35" s="707"/>
      <c r="LAA35" s="707"/>
      <c r="LAB35" s="707"/>
      <c r="LAC35" s="707"/>
      <c r="LAD35" s="707"/>
      <c r="LAE35" s="707"/>
      <c r="LAF35" s="707"/>
      <c r="LAG35" s="707"/>
      <c r="LAH35" s="707"/>
      <c r="LAI35" s="707"/>
      <c r="LAJ35" s="707"/>
      <c r="LAK35" s="707"/>
      <c r="LAL35" s="707"/>
      <c r="LAM35" s="707"/>
      <c r="LAN35" s="707"/>
      <c r="LAO35" s="707"/>
      <c r="LAP35" s="707"/>
      <c r="LAQ35" s="707"/>
      <c r="LAR35" s="707"/>
      <c r="LAS35" s="707"/>
      <c r="LAT35" s="707"/>
      <c r="LAU35" s="707"/>
      <c r="LAV35" s="707"/>
      <c r="LAW35" s="707"/>
      <c r="LAX35" s="707"/>
      <c r="LAY35" s="707"/>
      <c r="LAZ35" s="707"/>
      <c r="LBA35" s="707"/>
      <c r="LBB35" s="707"/>
      <c r="LBC35" s="707"/>
      <c r="LBD35" s="707"/>
      <c r="LBE35" s="707"/>
      <c r="LBF35" s="707"/>
      <c r="LBG35" s="707"/>
      <c r="LBH35" s="707"/>
      <c r="LBI35" s="707"/>
      <c r="LBJ35" s="707"/>
      <c r="LBK35" s="707"/>
      <c r="LBL35" s="707"/>
      <c r="LBM35" s="707"/>
      <c r="LBN35" s="707"/>
      <c r="LBO35" s="707"/>
      <c r="LBP35" s="707"/>
      <c r="LBQ35" s="707"/>
      <c r="LBR35" s="707"/>
      <c r="LBS35" s="707"/>
      <c r="LBT35" s="707"/>
      <c r="LBU35" s="707"/>
      <c r="LBV35" s="707"/>
      <c r="LBW35" s="707"/>
      <c r="LBX35" s="707"/>
      <c r="LBY35" s="707"/>
      <c r="LBZ35" s="707"/>
      <c r="LCA35" s="707"/>
      <c r="LCB35" s="707"/>
      <c r="LCC35" s="707"/>
      <c r="LCD35" s="707"/>
      <c r="LCE35" s="707"/>
      <c r="LCF35" s="707"/>
      <c r="LCG35" s="707"/>
      <c r="LCH35" s="707"/>
      <c r="LCI35" s="707"/>
      <c r="LCJ35" s="707"/>
      <c r="LCK35" s="707"/>
      <c r="LCL35" s="707"/>
      <c r="LCM35" s="707"/>
      <c r="LCN35" s="707"/>
      <c r="LCO35" s="707"/>
      <c r="LCP35" s="707"/>
      <c r="LCQ35" s="707"/>
      <c r="LCR35" s="707"/>
      <c r="LCS35" s="707"/>
      <c r="LCT35" s="707"/>
      <c r="LCU35" s="707"/>
      <c r="LCV35" s="707"/>
      <c r="LCW35" s="707"/>
      <c r="LCX35" s="707"/>
      <c r="LCY35" s="707"/>
      <c r="LCZ35" s="707"/>
      <c r="LDA35" s="707"/>
      <c r="LDB35" s="707"/>
      <c r="LDC35" s="707"/>
      <c r="LDD35" s="707"/>
      <c r="LDE35" s="707"/>
      <c r="LDF35" s="707"/>
      <c r="LDG35" s="707"/>
      <c r="LDH35" s="707"/>
      <c r="LDI35" s="707"/>
      <c r="LDJ35" s="707"/>
      <c r="LDK35" s="707"/>
      <c r="LDL35" s="707"/>
      <c r="LDM35" s="707"/>
      <c r="LDN35" s="707"/>
      <c r="LDO35" s="707"/>
      <c r="LDP35" s="707"/>
      <c r="LDQ35" s="707"/>
      <c r="LDR35" s="707"/>
      <c r="LDS35" s="707"/>
      <c r="LDT35" s="707"/>
      <c r="LDU35" s="707"/>
      <c r="LDV35" s="707"/>
      <c r="LDW35" s="707"/>
      <c r="LDX35" s="707"/>
      <c r="LDY35" s="707"/>
      <c r="LDZ35" s="707"/>
      <c r="LEA35" s="707"/>
      <c r="LEB35" s="707"/>
      <c r="LEC35" s="707"/>
      <c r="LED35" s="707"/>
      <c r="LEE35" s="707"/>
      <c r="LEF35" s="707"/>
      <c r="LEG35" s="707"/>
      <c r="LEH35" s="707"/>
      <c r="LEI35" s="707"/>
      <c r="LEJ35" s="707"/>
      <c r="LEK35" s="707"/>
      <c r="LEL35" s="707"/>
      <c r="LEM35" s="707"/>
      <c r="LEN35" s="707"/>
      <c r="LEO35" s="707"/>
      <c r="LEP35" s="707"/>
      <c r="LEQ35" s="707"/>
      <c r="LER35" s="707"/>
      <c r="LES35" s="707"/>
      <c r="LET35" s="707"/>
      <c r="LEU35" s="707"/>
      <c r="LEV35" s="707"/>
      <c r="LEW35" s="707"/>
      <c r="LEX35" s="707"/>
      <c r="LEY35" s="707"/>
      <c r="LEZ35" s="707"/>
      <c r="LFA35" s="707"/>
      <c r="LFB35" s="707"/>
      <c r="LFC35" s="707"/>
      <c r="LFD35" s="707"/>
      <c r="LFE35" s="707"/>
      <c r="LFF35" s="707"/>
      <c r="LFG35" s="707"/>
      <c r="LFH35" s="707"/>
      <c r="LFI35" s="707"/>
      <c r="LFJ35" s="707"/>
      <c r="LFK35" s="707"/>
      <c r="LFL35" s="707"/>
      <c r="LFM35" s="707"/>
      <c r="LFN35" s="707"/>
      <c r="LFO35" s="707"/>
      <c r="LFP35" s="707"/>
      <c r="LFQ35" s="707"/>
      <c r="LFR35" s="707"/>
      <c r="LFS35" s="707"/>
      <c r="LFT35" s="707"/>
      <c r="LFU35" s="707"/>
      <c r="LFV35" s="707"/>
      <c r="LFW35" s="707"/>
      <c r="LFX35" s="707"/>
      <c r="LFY35" s="707"/>
      <c r="LFZ35" s="707"/>
      <c r="LGA35" s="707"/>
      <c r="LGB35" s="707"/>
      <c r="LGC35" s="707"/>
      <c r="LGD35" s="707"/>
      <c r="LGE35" s="707"/>
      <c r="LGF35" s="707"/>
      <c r="LGG35" s="707"/>
      <c r="LGH35" s="707"/>
      <c r="LGI35" s="707"/>
      <c r="LGJ35" s="707"/>
      <c r="LGK35" s="707"/>
      <c r="LGL35" s="707"/>
      <c r="LGM35" s="707"/>
      <c r="LGN35" s="707"/>
      <c r="LGO35" s="707"/>
      <c r="LGP35" s="707"/>
      <c r="LGQ35" s="707"/>
      <c r="LGR35" s="707"/>
      <c r="LGS35" s="707"/>
      <c r="LGT35" s="707"/>
      <c r="LGU35" s="707"/>
      <c r="LGV35" s="707"/>
      <c r="LGW35" s="707"/>
      <c r="LGX35" s="707"/>
      <c r="LGY35" s="707"/>
      <c r="LGZ35" s="707"/>
      <c r="LHA35" s="707"/>
      <c r="LHB35" s="707"/>
      <c r="LHC35" s="707"/>
      <c r="LHD35" s="707"/>
      <c r="LHE35" s="707"/>
      <c r="LHF35" s="707"/>
      <c r="LHG35" s="707"/>
      <c r="LHH35" s="707"/>
      <c r="LHI35" s="707"/>
      <c r="LHJ35" s="707"/>
      <c r="LHK35" s="707"/>
      <c r="LHL35" s="707"/>
      <c r="LHM35" s="707"/>
      <c r="LHN35" s="707"/>
      <c r="LHO35" s="707"/>
      <c r="LHP35" s="707"/>
      <c r="LHQ35" s="707"/>
      <c r="LHR35" s="707"/>
      <c r="LHS35" s="707"/>
      <c r="LHT35" s="707"/>
      <c r="LHU35" s="707"/>
      <c r="LHV35" s="707"/>
      <c r="LHW35" s="707"/>
      <c r="LHX35" s="707"/>
      <c r="LHY35" s="707"/>
      <c r="LHZ35" s="707"/>
      <c r="LIA35" s="707"/>
      <c r="LIB35" s="707"/>
      <c r="LIC35" s="707"/>
      <c r="LID35" s="707"/>
      <c r="LIE35" s="707"/>
      <c r="LIF35" s="707"/>
      <c r="LIG35" s="707"/>
      <c r="LIH35" s="707"/>
      <c r="LII35" s="707"/>
      <c r="LIJ35" s="707"/>
      <c r="LIK35" s="707"/>
      <c r="LIL35" s="707"/>
      <c r="LIM35" s="707"/>
      <c r="LIN35" s="707"/>
      <c r="LIO35" s="707"/>
      <c r="LIP35" s="707"/>
      <c r="LIQ35" s="707"/>
      <c r="LIR35" s="707"/>
      <c r="LIS35" s="707"/>
      <c r="LIT35" s="707"/>
      <c r="LIU35" s="707"/>
      <c r="LIV35" s="707"/>
      <c r="LIW35" s="707"/>
      <c r="LIX35" s="707"/>
      <c r="LIY35" s="707"/>
      <c r="LIZ35" s="707"/>
      <c r="LJA35" s="707"/>
      <c r="LJB35" s="707"/>
      <c r="LJC35" s="707"/>
      <c r="LJD35" s="707"/>
      <c r="LJE35" s="707"/>
      <c r="LJF35" s="707"/>
      <c r="LJG35" s="707"/>
      <c r="LJH35" s="707"/>
      <c r="LJI35" s="707"/>
      <c r="LJJ35" s="707"/>
      <c r="LJK35" s="707"/>
      <c r="LJL35" s="707"/>
      <c r="LJM35" s="707"/>
      <c r="LJN35" s="707"/>
      <c r="LJO35" s="707"/>
      <c r="LJP35" s="707"/>
      <c r="LJQ35" s="707"/>
      <c r="LJR35" s="707"/>
      <c r="LJS35" s="707"/>
      <c r="LJT35" s="707"/>
      <c r="LJU35" s="707"/>
      <c r="LJV35" s="707"/>
      <c r="LJW35" s="707"/>
      <c r="LJX35" s="707"/>
      <c r="LJY35" s="707"/>
      <c r="LJZ35" s="707"/>
      <c r="LKA35" s="707"/>
      <c r="LKB35" s="707"/>
      <c r="LKC35" s="707"/>
      <c r="LKD35" s="707"/>
      <c r="LKE35" s="707"/>
      <c r="LKF35" s="707"/>
      <c r="LKG35" s="707"/>
      <c r="LKH35" s="707"/>
      <c r="LKI35" s="707"/>
      <c r="LKJ35" s="707"/>
      <c r="LKK35" s="707"/>
      <c r="LKL35" s="707"/>
      <c r="LKM35" s="707"/>
      <c r="LKN35" s="707"/>
      <c r="LKO35" s="707"/>
      <c r="LKP35" s="707"/>
      <c r="LKQ35" s="707"/>
      <c r="LKR35" s="707"/>
      <c r="LKS35" s="707"/>
      <c r="LKT35" s="707"/>
      <c r="LKU35" s="707"/>
      <c r="LKV35" s="707"/>
      <c r="LKW35" s="707"/>
      <c r="LKX35" s="707"/>
      <c r="LKY35" s="707"/>
      <c r="LKZ35" s="707"/>
      <c r="LLA35" s="707"/>
      <c r="LLB35" s="707"/>
      <c r="LLC35" s="707"/>
      <c r="LLD35" s="707"/>
      <c r="LLE35" s="707"/>
      <c r="LLF35" s="707"/>
      <c r="LLG35" s="707"/>
      <c r="LLH35" s="707"/>
      <c r="LLI35" s="707"/>
      <c r="LLJ35" s="707"/>
      <c r="LLK35" s="707"/>
      <c r="LLL35" s="707"/>
      <c r="LLM35" s="707"/>
      <c r="LLN35" s="707"/>
      <c r="LLO35" s="707"/>
      <c r="LLP35" s="707"/>
      <c r="LLQ35" s="707"/>
      <c r="LLR35" s="707"/>
      <c r="LLS35" s="707"/>
      <c r="LLT35" s="707"/>
      <c r="LLU35" s="707"/>
      <c r="LLV35" s="707"/>
      <c r="LLW35" s="707"/>
      <c r="LLX35" s="707"/>
      <c r="LLY35" s="707"/>
      <c r="LLZ35" s="707"/>
      <c r="LMA35" s="707"/>
      <c r="LMB35" s="707"/>
      <c r="LMC35" s="707"/>
      <c r="LMD35" s="707"/>
      <c r="LME35" s="707"/>
      <c r="LMF35" s="707"/>
      <c r="LMG35" s="707"/>
      <c r="LMH35" s="707"/>
      <c r="LMI35" s="707"/>
      <c r="LMJ35" s="707"/>
      <c r="LMK35" s="707"/>
      <c r="LML35" s="707"/>
      <c r="LMM35" s="707"/>
      <c r="LMN35" s="707"/>
      <c r="LMO35" s="707"/>
      <c r="LMP35" s="707"/>
      <c r="LMQ35" s="707"/>
      <c r="LMR35" s="707"/>
      <c r="LMS35" s="707"/>
      <c r="LMT35" s="707"/>
      <c r="LMU35" s="707"/>
      <c r="LMV35" s="707"/>
      <c r="LMW35" s="707"/>
      <c r="LMX35" s="707"/>
      <c r="LMY35" s="707"/>
      <c r="LMZ35" s="707"/>
      <c r="LNA35" s="707"/>
      <c r="LNB35" s="707"/>
      <c r="LNC35" s="707"/>
      <c r="LND35" s="707"/>
      <c r="LNE35" s="707"/>
      <c r="LNF35" s="707"/>
      <c r="LNG35" s="707"/>
      <c r="LNH35" s="707"/>
      <c r="LNI35" s="707"/>
      <c r="LNJ35" s="707"/>
      <c r="LNK35" s="707"/>
      <c r="LNL35" s="707"/>
      <c r="LNM35" s="707"/>
      <c r="LNN35" s="707"/>
      <c r="LNO35" s="707"/>
      <c r="LNP35" s="707"/>
      <c r="LNQ35" s="707"/>
      <c r="LNR35" s="707"/>
      <c r="LNS35" s="707"/>
      <c r="LNT35" s="707"/>
      <c r="LNU35" s="707"/>
      <c r="LNV35" s="707"/>
      <c r="LNW35" s="707"/>
      <c r="LNX35" s="707"/>
      <c r="LNY35" s="707"/>
      <c r="LNZ35" s="707"/>
      <c r="LOA35" s="707"/>
      <c r="LOB35" s="707"/>
      <c r="LOC35" s="707"/>
      <c r="LOD35" s="707"/>
      <c r="LOE35" s="707"/>
      <c r="LOF35" s="707"/>
      <c r="LOG35" s="707"/>
      <c r="LOH35" s="707"/>
      <c r="LOI35" s="707"/>
      <c r="LOJ35" s="707"/>
      <c r="LOK35" s="707"/>
      <c r="LOL35" s="707"/>
      <c r="LOM35" s="707"/>
      <c r="LON35" s="707"/>
      <c r="LOO35" s="707"/>
      <c r="LOP35" s="707"/>
      <c r="LOQ35" s="707"/>
      <c r="LOR35" s="707"/>
      <c r="LOS35" s="707"/>
      <c r="LOT35" s="707"/>
      <c r="LOU35" s="707"/>
      <c r="LOV35" s="707"/>
      <c r="LOW35" s="707"/>
      <c r="LOX35" s="707"/>
      <c r="LOY35" s="707"/>
      <c r="LOZ35" s="707"/>
      <c r="LPA35" s="707"/>
      <c r="LPB35" s="707"/>
      <c r="LPC35" s="707"/>
      <c r="LPD35" s="707"/>
      <c r="LPE35" s="707"/>
      <c r="LPF35" s="707"/>
      <c r="LPG35" s="707"/>
      <c r="LPH35" s="707"/>
      <c r="LPI35" s="707"/>
      <c r="LPJ35" s="707"/>
      <c r="LPK35" s="707"/>
      <c r="LPL35" s="707"/>
      <c r="LPM35" s="707"/>
      <c r="LPN35" s="707"/>
      <c r="LPO35" s="707"/>
      <c r="LPP35" s="707"/>
      <c r="LPQ35" s="707"/>
      <c r="LPR35" s="707"/>
      <c r="LPS35" s="707"/>
      <c r="LPT35" s="707"/>
      <c r="LPU35" s="707"/>
      <c r="LPV35" s="707"/>
      <c r="LPW35" s="707"/>
      <c r="LPX35" s="707"/>
      <c r="LPY35" s="707"/>
      <c r="LPZ35" s="707"/>
      <c r="LQA35" s="707"/>
      <c r="LQB35" s="707"/>
      <c r="LQC35" s="707"/>
      <c r="LQD35" s="707"/>
      <c r="LQE35" s="707"/>
      <c r="LQF35" s="707"/>
      <c r="LQG35" s="707"/>
      <c r="LQH35" s="707"/>
      <c r="LQI35" s="707"/>
      <c r="LQJ35" s="707"/>
      <c r="LQK35" s="707"/>
      <c r="LQL35" s="707"/>
      <c r="LQM35" s="707"/>
      <c r="LQN35" s="707"/>
      <c r="LQO35" s="707"/>
      <c r="LQP35" s="707"/>
      <c r="LQQ35" s="707"/>
      <c r="LQR35" s="707"/>
      <c r="LQS35" s="707"/>
      <c r="LQT35" s="707"/>
      <c r="LQU35" s="707"/>
      <c r="LQV35" s="707"/>
      <c r="LQW35" s="707"/>
      <c r="LQX35" s="707"/>
      <c r="LQY35" s="707"/>
      <c r="LQZ35" s="707"/>
      <c r="LRA35" s="707"/>
      <c r="LRB35" s="707"/>
      <c r="LRC35" s="707"/>
      <c r="LRD35" s="707"/>
      <c r="LRE35" s="707"/>
      <c r="LRF35" s="707"/>
      <c r="LRG35" s="707"/>
      <c r="LRH35" s="707"/>
      <c r="LRI35" s="707"/>
      <c r="LRJ35" s="707"/>
      <c r="LRK35" s="707"/>
      <c r="LRL35" s="707"/>
      <c r="LRM35" s="707"/>
      <c r="LRN35" s="707"/>
      <c r="LRO35" s="707"/>
      <c r="LRP35" s="707"/>
      <c r="LRQ35" s="707"/>
      <c r="LRR35" s="707"/>
      <c r="LRS35" s="707"/>
      <c r="LRT35" s="707"/>
      <c r="LRU35" s="707"/>
      <c r="LRV35" s="707"/>
      <c r="LRW35" s="707"/>
      <c r="LRX35" s="707"/>
      <c r="LRY35" s="707"/>
      <c r="LRZ35" s="707"/>
      <c r="LSA35" s="707"/>
      <c r="LSB35" s="707"/>
      <c r="LSC35" s="707"/>
      <c r="LSD35" s="707"/>
      <c r="LSE35" s="707"/>
      <c r="LSF35" s="707"/>
      <c r="LSG35" s="707"/>
      <c r="LSH35" s="707"/>
      <c r="LSI35" s="707"/>
      <c r="LSJ35" s="707"/>
      <c r="LSK35" s="707"/>
      <c r="LSL35" s="707"/>
      <c r="LSM35" s="707"/>
      <c r="LSN35" s="707"/>
      <c r="LSO35" s="707"/>
      <c r="LSP35" s="707"/>
      <c r="LSQ35" s="707"/>
      <c r="LSR35" s="707"/>
      <c r="LSS35" s="707"/>
      <c r="LST35" s="707"/>
      <c r="LSU35" s="707"/>
      <c r="LSV35" s="707"/>
      <c r="LSW35" s="707"/>
      <c r="LSX35" s="707"/>
      <c r="LSY35" s="707"/>
      <c r="LSZ35" s="707"/>
      <c r="LTA35" s="707"/>
      <c r="LTB35" s="707"/>
      <c r="LTC35" s="707"/>
      <c r="LTD35" s="707"/>
      <c r="LTE35" s="707"/>
      <c r="LTF35" s="707"/>
      <c r="LTG35" s="707"/>
      <c r="LTH35" s="707"/>
      <c r="LTI35" s="707"/>
      <c r="LTJ35" s="707"/>
      <c r="LTK35" s="707"/>
      <c r="LTL35" s="707"/>
      <c r="LTM35" s="707"/>
      <c r="LTN35" s="707"/>
      <c r="LTO35" s="707"/>
      <c r="LTP35" s="707"/>
      <c r="LTQ35" s="707"/>
      <c r="LTR35" s="707"/>
      <c r="LTS35" s="707"/>
      <c r="LTT35" s="707"/>
      <c r="LTU35" s="707"/>
      <c r="LTV35" s="707"/>
      <c r="LTW35" s="707"/>
      <c r="LTX35" s="707"/>
      <c r="LTY35" s="707"/>
      <c r="LTZ35" s="707"/>
      <c r="LUA35" s="707"/>
      <c r="LUB35" s="707"/>
      <c r="LUC35" s="707"/>
      <c r="LUD35" s="707"/>
      <c r="LUE35" s="707"/>
      <c r="LUF35" s="707"/>
      <c r="LUG35" s="707"/>
      <c r="LUH35" s="707"/>
      <c r="LUI35" s="707"/>
      <c r="LUJ35" s="707"/>
      <c r="LUK35" s="707"/>
      <c r="LUL35" s="707"/>
      <c r="LUM35" s="707"/>
      <c r="LUN35" s="707"/>
      <c r="LUO35" s="707"/>
      <c r="LUP35" s="707"/>
      <c r="LUQ35" s="707"/>
      <c r="LUR35" s="707"/>
      <c r="LUS35" s="707"/>
      <c r="LUT35" s="707"/>
      <c r="LUU35" s="707"/>
      <c r="LUV35" s="707"/>
      <c r="LUW35" s="707"/>
      <c r="LUX35" s="707"/>
      <c r="LUY35" s="707"/>
      <c r="LUZ35" s="707"/>
      <c r="LVA35" s="707"/>
      <c r="LVB35" s="707"/>
      <c r="LVC35" s="707"/>
      <c r="LVD35" s="707"/>
      <c r="LVE35" s="707"/>
      <c r="LVF35" s="707"/>
      <c r="LVG35" s="707"/>
      <c r="LVH35" s="707"/>
      <c r="LVI35" s="707"/>
      <c r="LVJ35" s="707"/>
      <c r="LVK35" s="707"/>
      <c r="LVL35" s="707"/>
      <c r="LVM35" s="707"/>
      <c r="LVN35" s="707"/>
      <c r="LVO35" s="707"/>
      <c r="LVP35" s="707"/>
      <c r="LVQ35" s="707"/>
      <c r="LVR35" s="707"/>
      <c r="LVS35" s="707"/>
      <c r="LVT35" s="707"/>
      <c r="LVU35" s="707"/>
      <c r="LVV35" s="707"/>
      <c r="LVW35" s="707"/>
      <c r="LVX35" s="707"/>
      <c r="LVY35" s="707"/>
      <c r="LVZ35" s="707"/>
      <c r="LWA35" s="707"/>
      <c r="LWB35" s="707"/>
      <c r="LWC35" s="707"/>
      <c r="LWD35" s="707"/>
      <c r="LWE35" s="707"/>
      <c r="LWF35" s="707"/>
      <c r="LWG35" s="707"/>
      <c r="LWH35" s="707"/>
      <c r="LWI35" s="707"/>
      <c r="LWJ35" s="707"/>
      <c r="LWK35" s="707"/>
      <c r="LWL35" s="707"/>
      <c r="LWM35" s="707"/>
      <c r="LWN35" s="707"/>
      <c r="LWO35" s="707"/>
      <c r="LWP35" s="707"/>
      <c r="LWQ35" s="707"/>
      <c r="LWR35" s="707"/>
      <c r="LWS35" s="707"/>
      <c r="LWT35" s="707"/>
      <c r="LWU35" s="707"/>
      <c r="LWV35" s="707"/>
      <c r="LWW35" s="707"/>
      <c r="LWX35" s="707"/>
      <c r="LWY35" s="707"/>
      <c r="LWZ35" s="707"/>
      <c r="LXA35" s="707"/>
      <c r="LXB35" s="707"/>
      <c r="LXC35" s="707"/>
      <c r="LXD35" s="707"/>
      <c r="LXE35" s="707"/>
      <c r="LXF35" s="707"/>
      <c r="LXG35" s="707"/>
      <c r="LXH35" s="707"/>
      <c r="LXI35" s="707"/>
      <c r="LXJ35" s="707"/>
      <c r="LXK35" s="707"/>
      <c r="LXL35" s="707"/>
      <c r="LXM35" s="707"/>
      <c r="LXN35" s="707"/>
      <c r="LXO35" s="707"/>
      <c r="LXP35" s="707"/>
      <c r="LXQ35" s="707"/>
      <c r="LXR35" s="707"/>
      <c r="LXS35" s="707"/>
      <c r="LXT35" s="707"/>
      <c r="LXU35" s="707"/>
      <c r="LXV35" s="707"/>
      <c r="LXW35" s="707"/>
      <c r="LXX35" s="707"/>
      <c r="LXY35" s="707"/>
      <c r="LXZ35" s="707"/>
      <c r="LYA35" s="707"/>
      <c r="LYB35" s="707"/>
      <c r="LYC35" s="707"/>
      <c r="LYD35" s="707"/>
      <c r="LYE35" s="707"/>
      <c r="LYF35" s="707"/>
      <c r="LYG35" s="707"/>
      <c r="LYH35" s="707"/>
      <c r="LYI35" s="707"/>
      <c r="LYJ35" s="707"/>
      <c r="LYK35" s="707"/>
      <c r="LYL35" s="707"/>
      <c r="LYM35" s="707"/>
      <c r="LYN35" s="707"/>
      <c r="LYO35" s="707"/>
      <c r="LYP35" s="707"/>
      <c r="LYQ35" s="707"/>
      <c r="LYR35" s="707"/>
      <c r="LYS35" s="707"/>
      <c r="LYT35" s="707"/>
      <c r="LYU35" s="707"/>
      <c r="LYV35" s="707"/>
      <c r="LYW35" s="707"/>
      <c r="LYX35" s="707"/>
      <c r="LYY35" s="707"/>
      <c r="LYZ35" s="707"/>
      <c r="LZA35" s="707"/>
      <c r="LZB35" s="707"/>
      <c r="LZC35" s="707"/>
      <c r="LZD35" s="707"/>
      <c r="LZE35" s="707"/>
      <c r="LZF35" s="707"/>
      <c r="LZG35" s="707"/>
      <c r="LZH35" s="707"/>
      <c r="LZI35" s="707"/>
      <c r="LZJ35" s="707"/>
      <c r="LZK35" s="707"/>
      <c r="LZL35" s="707"/>
      <c r="LZM35" s="707"/>
      <c r="LZN35" s="707"/>
      <c r="LZO35" s="707"/>
      <c r="LZP35" s="707"/>
      <c r="LZQ35" s="707"/>
      <c r="LZR35" s="707"/>
      <c r="LZS35" s="707"/>
      <c r="LZT35" s="707"/>
      <c r="LZU35" s="707"/>
      <c r="LZV35" s="707"/>
      <c r="LZW35" s="707"/>
      <c r="LZX35" s="707"/>
      <c r="LZY35" s="707"/>
      <c r="LZZ35" s="707"/>
      <c r="MAA35" s="707"/>
      <c r="MAB35" s="707"/>
      <c r="MAC35" s="707"/>
      <c r="MAD35" s="707"/>
      <c r="MAE35" s="707"/>
      <c r="MAF35" s="707"/>
      <c r="MAG35" s="707"/>
      <c r="MAH35" s="707"/>
      <c r="MAI35" s="707"/>
      <c r="MAJ35" s="707"/>
      <c r="MAK35" s="707"/>
      <c r="MAL35" s="707"/>
      <c r="MAM35" s="707"/>
      <c r="MAN35" s="707"/>
      <c r="MAO35" s="707"/>
      <c r="MAP35" s="707"/>
      <c r="MAQ35" s="707"/>
      <c r="MAR35" s="707"/>
      <c r="MAS35" s="707"/>
      <c r="MAT35" s="707"/>
      <c r="MAU35" s="707"/>
      <c r="MAV35" s="707"/>
      <c r="MAW35" s="707"/>
      <c r="MAX35" s="707"/>
      <c r="MAY35" s="707"/>
      <c r="MAZ35" s="707"/>
      <c r="MBA35" s="707"/>
      <c r="MBB35" s="707"/>
      <c r="MBC35" s="707"/>
      <c r="MBD35" s="707"/>
      <c r="MBE35" s="707"/>
      <c r="MBF35" s="707"/>
      <c r="MBG35" s="707"/>
      <c r="MBH35" s="707"/>
      <c r="MBI35" s="707"/>
      <c r="MBJ35" s="707"/>
      <c r="MBK35" s="707"/>
      <c r="MBL35" s="707"/>
      <c r="MBM35" s="707"/>
      <c r="MBN35" s="707"/>
      <c r="MBO35" s="707"/>
      <c r="MBP35" s="707"/>
      <c r="MBQ35" s="707"/>
      <c r="MBR35" s="707"/>
      <c r="MBS35" s="707"/>
      <c r="MBT35" s="707"/>
      <c r="MBU35" s="707"/>
      <c r="MBV35" s="707"/>
      <c r="MBW35" s="707"/>
      <c r="MBX35" s="707"/>
      <c r="MBY35" s="707"/>
      <c r="MBZ35" s="707"/>
      <c r="MCA35" s="707"/>
      <c r="MCB35" s="707"/>
      <c r="MCC35" s="707"/>
      <c r="MCD35" s="707"/>
      <c r="MCE35" s="707"/>
      <c r="MCF35" s="707"/>
      <c r="MCG35" s="707"/>
      <c r="MCH35" s="707"/>
      <c r="MCI35" s="707"/>
      <c r="MCJ35" s="707"/>
      <c r="MCK35" s="707"/>
      <c r="MCL35" s="707"/>
      <c r="MCM35" s="707"/>
      <c r="MCN35" s="707"/>
      <c r="MCO35" s="707"/>
      <c r="MCP35" s="707"/>
      <c r="MCQ35" s="707"/>
      <c r="MCR35" s="707"/>
      <c r="MCS35" s="707"/>
      <c r="MCT35" s="707"/>
      <c r="MCU35" s="707"/>
      <c r="MCV35" s="707"/>
      <c r="MCW35" s="707"/>
      <c r="MCX35" s="707"/>
      <c r="MCY35" s="707"/>
      <c r="MCZ35" s="707"/>
      <c r="MDA35" s="707"/>
      <c r="MDB35" s="707"/>
      <c r="MDC35" s="707"/>
      <c r="MDD35" s="707"/>
      <c r="MDE35" s="707"/>
      <c r="MDF35" s="707"/>
      <c r="MDG35" s="707"/>
      <c r="MDH35" s="707"/>
      <c r="MDI35" s="707"/>
      <c r="MDJ35" s="707"/>
      <c r="MDK35" s="707"/>
      <c r="MDL35" s="707"/>
      <c r="MDM35" s="707"/>
      <c r="MDN35" s="707"/>
      <c r="MDO35" s="707"/>
      <c r="MDP35" s="707"/>
      <c r="MDQ35" s="707"/>
      <c r="MDR35" s="707"/>
      <c r="MDS35" s="707"/>
      <c r="MDT35" s="707"/>
      <c r="MDU35" s="707"/>
      <c r="MDV35" s="707"/>
      <c r="MDW35" s="707"/>
      <c r="MDX35" s="707"/>
      <c r="MDY35" s="707"/>
      <c r="MDZ35" s="707"/>
      <c r="MEA35" s="707"/>
      <c r="MEB35" s="707"/>
      <c r="MEC35" s="707"/>
      <c r="MED35" s="707"/>
      <c r="MEE35" s="707"/>
      <c r="MEF35" s="707"/>
      <c r="MEG35" s="707"/>
      <c r="MEH35" s="707"/>
      <c r="MEI35" s="707"/>
      <c r="MEJ35" s="707"/>
      <c r="MEK35" s="707"/>
      <c r="MEL35" s="707"/>
      <c r="MEM35" s="707"/>
      <c r="MEN35" s="707"/>
      <c r="MEO35" s="707"/>
      <c r="MEP35" s="707"/>
      <c r="MEQ35" s="707"/>
      <c r="MER35" s="707"/>
      <c r="MES35" s="707"/>
      <c r="MET35" s="707"/>
      <c r="MEU35" s="707"/>
      <c r="MEV35" s="707"/>
      <c r="MEW35" s="707"/>
      <c r="MEX35" s="707"/>
      <c r="MEY35" s="707"/>
      <c r="MEZ35" s="707"/>
      <c r="MFA35" s="707"/>
      <c r="MFB35" s="707"/>
      <c r="MFC35" s="707"/>
      <c r="MFD35" s="707"/>
      <c r="MFE35" s="707"/>
      <c r="MFF35" s="707"/>
      <c r="MFG35" s="707"/>
      <c r="MFH35" s="707"/>
      <c r="MFI35" s="707"/>
      <c r="MFJ35" s="707"/>
      <c r="MFK35" s="707"/>
      <c r="MFL35" s="707"/>
      <c r="MFM35" s="707"/>
      <c r="MFN35" s="707"/>
      <c r="MFO35" s="707"/>
      <c r="MFP35" s="707"/>
      <c r="MFQ35" s="707"/>
      <c r="MFR35" s="707"/>
      <c r="MFS35" s="707"/>
      <c r="MFT35" s="707"/>
      <c r="MFU35" s="707"/>
      <c r="MFV35" s="707"/>
      <c r="MFW35" s="707"/>
      <c r="MFX35" s="707"/>
      <c r="MFY35" s="707"/>
      <c r="MFZ35" s="707"/>
      <c r="MGA35" s="707"/>
      <c r="MGB35" s="707"/>
      <c r="MGC35" s="707"/>
      <c r="MGD35" s="707"/>
      <c r="MGE35" s="707"/>
      <c r="MGF35" s="707"/>
      <c r="MGG35" s="707"/>
      <c r="MGH35" s="707"/>
      <c r="MGI35" s="707"/>
      <c r="MGJ35" s="707"/>
      <c r="MGK35" s="707"/>
      <c r="MGL35" s="707"/>
      <c r="MGM35" s="707"/>
      <c r="MGN35" s="707"/>
      <c r="MGO35" s="707"/>
      <c r="MGP35" s="707"/>
      <c r="MGQ35" s="707"/>
      <c r="MGR35" s="707"/>
      <c r="MGS35" s="707"/>
      <c r="MGT35" s="707"/>
      <c r="MGU35" s="707"/>
      <c r="MGV35" s="707"/>
      <c r="MGW35" s="707"/>
      <c r="MGX35" s="707"/>
      <c r="MGY35" s="707"/>
      <c r="MGZ35" s="707"/>
      <c r="MHA35" s="707"/>
      <c r="MHB35" s="707"/>
      <c r="MHC35" s="707"/>
      <c r="MHD35" s="707"/>
      <c r="MHE35" s="707"/>
      <c r="MHF35" s="707"/>
      <c r="MHG35" s="707"/>
      <c r="MHH35" s="707"/>
      <c r="MHI35" s="707"/>
      <c r="MHJ35" s="707"/>
      <c r="MHK35" s="707"/>
      <c r="MHL35" s="707"/>
      <c r="MHM35" s="707"/>
      <c r="MHN35" s="707"/>
      <c r="MHO35" s="707"/>
      <c r="MHP35" s="707"/>
      <c r="MHQ35" s="707"/>
      <c r="MHR35" s="707"/>
      <c r="MHS35" s="707"/>
      <c r="MHT35" s="707"/>
      <c r="MHU35" s="707"/>
      <c r="MHV35" s="707"/>
      <c r="MHW35" s="707"/>
      <c r="MHX35" s="707"/>
      <c r="MHY35" s="707"/>
      <c r="MHZ35" s="707"/>
      <c r="MIA35" s="707"/>
      <c r="MIB35" s="707"/>
      <c r="MIC35" s="707"/>
      <c r="MID35" s="707"/>
      <c r="MIE35" s="707"/>
      <c r="MIF35" s="707"/>
      <c r="MIG35" s="707"/>
      <c r="MIH35" s="707"/>
      <c r="MII35" s="707"/>
      <c r="MIJ35" s="707"/>
      <c r="MIK35" s="707"/>
      <c r="MIL35" s="707"/>
      <c r="MIM35" s="707"/>
      <c r="MIN35" s="707"/>
      <c r="MIO35" s="707"/>
      <c r="MIP35" s="707"/>
      <c r="MIQ35" s="707"/>
      <c r="MIR35" s="707"/>
      <c r="MIS35" s="707"/>
      <c r="MIT35" s="707"/>
      <c r="MIU35" s="707"/>
      <c r="MIV35" s="707"/>
      <c r="MIW35" s="707"/>
      <c r="MIX35" s="707"/>
      <c r="MIY35" s="707"/>
      <c r="MIZ35" s="707"/>
      <c r="MJA35" s="707"/>
      <c r="MJB35" s="707"/>
      <c r="MJC35" s="707"/>
      <c r="MJD35" s="707"/>
      <c r="MJE35" s="707"/>
      <c r="MJF35" s="707"/>
      <c r="MJG35" s="707"/>
      <c r="MJH35" s="707"/>
      <c r="MJI35" s="707"/>
      <c r="MJJ35" s="707"/>
      <c r="MJK35" s="707"/>
      <c r="MJL35" s="707"/>
      <c r="MJM35" s="707"/>
      <c r="MJN35" s="707"/>
      <c r="MJO35" s="707"/>
      <c r="MJP35" s="707"/>
      <c r="MJQ35" s="707"/>
      <c r="MJR35" s="707"/>
      <c r="MJS35" s="707"/>
      <c r="MJT35" s="707"/>
      <c r="MJU35" s="707"/>
      <c r="MJV35" s="707"/>
      <c r="MJW35" s="707"/>
      <c r="MJX35" s="707"/>
      <c r="MJY35" s="707"/>
      <c r="MJZ35" s="707"/>
      <c r="MKA35" s="707"/>
      <c r="MKB35" s="707"/>
      <c r="MKC35" s="707"/>
      <c r="MKD35" s="707"/>
      <c r="MKE35" s="707"/>
      <c r="MKF35" s="707"/>
      <c r="MKG35" s="707"/>
      <c r="MKH35" s="707"/>
      <c r="MKI35" s="707"/>
      <c r="MKJ35" s="707"/>
      <c r="MKK35" s="707"/>
      <c r="MKL35" s="707"/>
      <c r="MKM35" s="707"/>
      <c r="MKN35" s="707"/>
      <c r="MKO35" s="707"/>
      <c r="MKP35" s="707"/>
      <c r="MKQ35" s="707"/>
      <c r="MKR35" s="707"/>
      <c r="MKS35" s="707"/>
      <c r="MKT35" s="707"/>
      <c r="MKU35" s="707"/>
      <c r="MKV35" s="707"/>
      <c r="MKW35" s="707"/>
      <c r="MKX35" s="707"/>
      <c r="MKY35" s="707"/>
      <c r="MKZ35" s="707"/>
      <c r="MLA35" s="707"/>
      <c r="MLB35" s="707"/>
      <c r="MLC35" s="707"/>
      <c r="MLD35" s="707"/>
      <c r="MLE35" s="707"/>
      <c r="MLF35" s="707"/>
      <c r="MLG35" s="707"/>
      <c r="MLH35" s="707"/>
      <c r="MLI35" s="707"/>
      <c r="MLJ35" s="707"/>
      <c r="MLK35" s="707"/>
      <c r="MLL35" s="707"/>
      <c r="MLM35" s="707"/>
      <c r="MLN35" s="707"/>
      <c r="MLO35" s="707"/>
      <c r="MLP35" s="707"/>
      <c r="MLQ35" s="707"/>
      <c r="MLR35" s="707"/>
      <c r="MLS35" s="707"/>
      <c r="MLT35" s="707"/>
      <c r="MLU35" s="707"/>
      <c r="MLV35" s="707"/>
      <c r="MLW35" s="707"/>
      <c r="MLX35" s="707"/>
      <c r="MLY35" s="707"/>
      <c r="MLZ35" s="707"/>
      <c r="MMA35" s="707"/>
      <c r="MMB35" s="707"/>
      <c r="MMC35" s="707"/>
      <c r="MMD35" s="707"/>
      <c r="MME35" s="707"/>
      <c r="MMF35" s="707"/>
      <c r="MMG35" s="707"/>
      <c r="MMH35" s="707"/>
      <c r="MMI35" s="707"/>
      <c r="MMJ35" s="707"/>
      <c r="MMK35" s="707"/>
      <c r="MML35" s="707"/>
      <c r="MMM35" s="707"/>
      <c r="MMN35" s="707"/>
      <c r="MMO35" s="707"/>
      <c r="MMP35" s="707"/>
      <c r="MMQ35" s="707"/>
      <c r="MMR35" s="707"/>
      <c r="MMS35" s="707"/>
      <c r="MMT35" s="707"/>
      <c r="MMU35" s="707"/>
      <c r="MMV35" s="707"/>
      <c r="MMW35" s="707"/>
      <c r="MMX35" s="707"/>
      <c r="MMY35" s="707"/>
      <c r="MMZ35" s="707"/>
      <c r="MNA35" s="707"/>
      <c r="MNB35" s="707"/>
      <c r="MNC35" s="707"/>
      <c r="MND35" s="707"/>
      <c r="MNE35" s="707"/>
      <c r="MNF35" s="707"/>
      <c r="MNG35" s="707"/>
      <c r="MNH35" s="707"/>
      <c r="MNI35" s="707"/>
      <c r="MNJ35" s="707"/>
      <c r="MNK35" s="707"/>
      <c r="MNL35" s="707"/>
      <c r="MNM35" s="707"/>
      <c r="MNN35" s="707"/>
      <c r="MNO35" s="707"/>
      <c r="MNP35" s="707"/>
      <c r="MNQ35" s="707"/>
      <c r="MNR35" s="707"/>
      <c r="MNS35" s="707"/>
      <c r="MNT35" s="707"/>
      <c r="MNU35" s="707"/>
      <c r="MNV35" s="707"/>
      <c r="MNW35" s="707"/>
      <c r="MNX35" s="707"/>
      <c r="MNY35" s="707"/>
      <c r="MNZ35" s="707"/>
      <c r="MOA35" s="707"/>
      <c r="MOB35" s="707"/>
      <c r="MOC35" s="707"/>
      <c r="MOD35" s="707"/>
      <c r="MOE35" s="707"/>
      <c r="MOF35" s="707"/>
      <c r="MOG35" s="707"/>
      <c r="MOH35" s="707"/>
      <c r="MOI35" s="707"/>
      <c r="MOJ35" s="707"/>
      <c r="MOK35" s="707"/>
      <c r="MOL35" s="707"/>
      <c r="MOM35" s="707"/>
      <c r="MON35" s="707"/>
      <c r="MOO35" s="707"/>
      <c r="MOP35" s="707"/>
      <c r="MOQ35" s="707"/>
      <c r="MOR35" s="707"/>
      <c r="MOS35" s="707"/>
      <c r="MOT35" s="707"/>
      <c r="MOU35" s="707"/>
      <c r="MOV35" s="707"/>
      <c r="MOW35" s="707"/>
      <c r="MOX35" s="707"/>
      <c r="MOY35" s="707"/>
      <c r="MOZ35" s="707"/>
      <c r="MPA35" s="707"/>
      <c r="MPB35" s="707"/>
      <c r="MPC35" s="707"/>
      <c r="MPD35" s="707"/>
      <c r="MPE35" s="707"/>
      <c r="MPF35" s="707"/>
      <c r="MPG35" s="707"/>
      <c r="MPH35" s="707"/>
      <c r="MPI35" s="707"/>
      <c r="MPJ35" s="707"/>
      <c r="MPK35" s="707"/>
      <c r="MPL35" s="707"/>
      <c r="MPM35" s="707"/>
      <c r="MPN35" s="707"/>
      <c r="MPO35" s="707"/>
      <c r="MPP35" s="707"/>
      <c r="MPQ35" s="707"/>
      <c r="MPR35" s="707"/>
      <c r="MPS35" s="707"/>
      <c r="MPT35" s="707"/>
      <c r="MPU35" s="707"/>
      <c r="MPV35" s="707"/>
      <c r="MPW35" s="707"/>
      <c r="MPX35" s="707"/>
      <c r="MPY35" s="707"/>
      <c r="MPZ35" s="707"/>
      <c r="MQA35" s="707"/>
      <c r="MQB35" s="707"/>
      <c r="MQC35" s="707"/>
      <c r="MQD35" s="707"/>
      <c r="MQE35" s="707"/>
      <c r="MQF35" s="707"/>
      <c r="MQG35" s="707"/>
      <c r="MQH35" s="707"/>
      <c r="MQI35" s="707"/>
      <c r="MQJ35" s="707"/>
      <c r="MQK35" s="707"/>
      <c r="MQL35" s="707"/>
      <c r="MQM35" s="707"/>
      <c r="MQN35" s="707"/>
      <c r="MQO35" s="707"/>
      <c r="MQP35" s="707"/>
      <c r="MQQ35" s="707"/>
      <c r="MQR35" s="707"/>
      <c r="MQS35" s="707"/>
      <c r="MQT35" s="707"/>
      <c r="MQU35" s="707"/>
      <c r="MQV35" s="707"/>
      <c r="MQW35" s="707"/>
      <c r="MQX35" s="707"/>
      <c r="MQY35" s="707"/>
      <c r="MQZ35" s="707"/>
      <c r="MRA35" s="707"/>
      <c r="MRB35" s="707"/>
      <c r="MRC35" s="707"/>
      <c r="MRD35" s="707"/>
      <c r="MRE35" s="707"/>
      <c r="MRF35" s="707"/>
      <c r="MRG35" s="707"/>
      <c r="MRH35" s="707"/>
      <c r="MRI35" s="707"/>
      <c r="MRJ35" s="707"/>
      <c r="MRK35" s="707"/>
      <c r="MRL35" s="707"/>
      <c r="MRM35" s="707"/>
      <c r="MRN35" s="707"/>
      <c r="MRO35" s="707"/>
      <c r="MRP35" s="707"/>
      <c r="MRQ35" s="707"/>
      <c r="MRR35" s="707"/>
      <c r="MRS35" s="707"/>
      <c r="MRT35" s="707"/>
      <c r="MRU35" s="707"/>
      <c r="MRV35" s="707"/>
      <c r="MRW35" s="707"/>
      <c r="MRX35" s="707"/>
      <c r="MRY35" s="707"/>
      <c r="MRZ35" s="707"/>
      <c r="MSA35" s="707"/>
      <c r="MSB35" s="707"/>
      <c r="MSC35" s="707"/>
      <c r="MSD35" s="707"/>
      <c r="MSE35" s="707"/>
      <c r="MSF35" s="707"/>
      <c r="MSG35" s="707"/>
      <c r="MSH35" s="707"/>
      <c r="MSI35" s="707"/>
      <c r="MSJ35" s="707"/>
      <c r="MSK35" s="707"/>
      <c r="MSL35" s="707"/>
      <c r="MSM35" s="707"/>
      <c r="MSN35" s="707"/>
      <c r="MSO35" s="707"/>
      <c r="MSP35" s="707"/>
      <c r="MSQ35" s="707"/>
      <c r="MSR35" s="707"/>
      <c r="MSS35" s="707"/>
      <c r="MST35" s="707"/>
      <c r="MSU35" s="707"/>
      <c r="MSV35" s="707"/>
      <c r="MSW35" s="707"/>
      <c r="MSX35" s="707"/>
      <c r="MSY35" s="707"/>
      <c r="MSZ35" s="707"/>
      <c r="MTA35" s="707"/>
      <c r="MTB35" s="707"/>
      <c r="MTC35" s="707"/>
      <c r="MTD35" s="707"/>
      <c r="MTE35" s="707"/>
      <c r="MTF35" s="707"/>
      <c r="MTG35" s="707"/>
      <c r="MTH35" s="707"/>
      <c r="MTI35" s="707"/>
      <c r="MTJ35" s="707"/>
      <c r="MTK35" s="707"/>
      <c r="MTL35" s="707"/>
      <c r="MTM35" s="707"/>
      <c r="MTN35" s="707"/>
      <c r="MTO35" s="707"/>
      <c r="MTP35" s="707"/>
      <c r="MTQ35" s="707"/>
      <c r="MTR35" s="707"/>
      <c r="MTS35" s="707"/>
      <c r="MTT35" s="707"/>
      <c r="MTU35" s="707"/>
      <c r="MTV35" s="707"/>
      <c r="MTW35" s="707"/>
      <c r="MTX35" s="707"/>
      <c r="MTY35" s="707"/>
      <c r="MTZ35" s="707"/>
      <c r="MUA35" s="707"/>
      <c r="MUB35" s="707"/>
      <c r="MUC35" s="707"/>
      <c r="MUD35" s="707"/>
      <c r="MUE35" s="707"/>
      <c r="MUF35" s="707"/>
      <c r="MUG35" s="707"/>
      <c r="MUH35" s="707"/>
      <c r="MUI35" s="707"/>
      <c r="MUJ35" s="707"/>
      <c r="MUK35" s="707"/>
      <c r="MUL35" s="707"/>
      <c r="MUM35" s="707"/>
      <c r="MUN35" s="707"/>
      <c r="MUO35" s="707"/>
      <c r="MUP35" s="707"/>
      <c r="MUQ35" s="707"/>
      <c r="MUR35" s="707"/>
      <c r="MUS35" s="707"/>
      <c r="MUT35" s="707"/>
      <c r="MUU35" s="707"/>
      <c r="MUV35" s="707"/>
      <c r="MUW35" s="707"/>
      <c r="MUX35" s="707"/>
      <c r="MUY35" s="707"/>
      <c r="MUZ35" s="707"/>
      <c r="MVA35" s="707"/>
      <c r="MVB35" s="707"/>
      <c r="MVC35" s="707"/>
      <c r="MVD35" s="707"/>
      <c r="MVE35" s="707"/>
      <c r="MVF35" s="707"/>
      <c r="MVG35" s="707"/>
      <c r="MVH35" s="707"/>
      <c r="MVI35" s="707"/>
      <c r="MVJ35" s="707"/>
      <c r="MVK35" s="707"/>
      <c r="MVL35" s="707"/>
      <c r="MVM35" s="707"/>
      <c r="MVN35" s="707"/>
      <c r="MVO35" s="707"/>
      <c r="MVP35" s="707"/>
      <c r="MVQ35" s="707"/>
      <c r="MVR35" s="707"/>
      <c r="MVS35" s="707"/>
      <c r="MVT35" s="707"/>
      <c r="MVU35" s="707"/>
      <c r="MVV35" s="707"/>
      <c r="MVW35" s="707"/>
      <c r="MVX35" s="707"/>
      <c r="MVY35" s="707"/>
      <c r="MVZ35" s="707"/>
      <c r="MWA35" s="707"/>
      <c r="MWB35" s="707"/>
      <c r="MWC35" s="707"/>
      <c r="MWD35" s="707"/>
      <c r="MWE35" s="707"/>
      <c r="MWF35" s="707"/>
      <c r="MWG35" s="707"/>
      <c r="MWH35" s="707"/>
      <c r="MWI35" s="707"/>
      <c r="MWJ35" s="707"/>
      <c r="MWK35" s="707"/>
      <c r="MWL35" s="707"/>
      <c r="MWM35" s="707"/>
      <c r="MWN35" s="707"/>
      <c r="MWO35" s="707"/>
      <c r="MWP35" s="707"/>
      <c r="MWQ35" s="707"/>
      <c r="MWR35" s="707"/>
      <c r="MWS35" s="707"/>
      <c r="MWT35" s="707"/>
      <c r="MWU35" s="707"/>
      <c r="MWV35" s="707"/>
      <c r="MWW35" s="707"/>
      <c r="MWX35" s="707"/>
      <c r="MWY35" s="707"/>
      <c r="MWZ35" s="707"/>
      <c r="MXA35" s="707"/>
      <c r="MXB35" s="707"/>
      <c r="MXC35" s="707"/>
      <c r="MXD35" s="707"/>
      <c r="MXE35" s="707"/>
      <c r="MXF35" s="707"/>
      <c r="MXG35" s="707"/>
      <c r="MXH35" s="707"/>
      <c r="MXI35" s="707"/>
      <c r="MXJ35" s="707"/>
      <c r="MXK35" s="707"/>
      <c r="MXL35" s="707"/>
      <c r="MXM35" s="707"/>
      <c r="MXN35" s="707"/>
      <c r="MXO35" s="707"/>
      <c r="MXP35" s="707"/>
      <c r="MXQ35" s="707"/>
      <c r="MXR35" s="707"/>
      <c r="MXS35" s="707"/>
      <c r="MXT35" s="707"/>
      <c r="MXU35" s="707"/>
      <c r="MXV35" s="707"/>
      <c r="MXW35" s="707"/>
      <c r="MXX35" s="707"/>
      <c r="MXY35" s="707"/>
      <c r="MXZ35" s="707"/>
      <c r="MYA35" s="707"/>
      <c r="MYB35" s="707"/>
      <c r="MYC35" s="707"/>
      <c r="MYD35" s="707"/>
      <c r="MYE35" s="707"/>
      <c r="MYF35" s="707"/>
      <c r="MYG35" s="707"/>
      <c r="MYH35" s="707"/>
      <c r="MYI35" s="707"/>
      <c r="MYJ35" s="707"/>
      <c r="MYK35" s="707"/>
      <c r="MYL35" s="707"/>
      <c r="MYM35" s="707"/>
      <c r="MYN35" s="707"/>
      <c r="MYO35" s="707"/>
      <c r="MYP35" s="707"/>
      <c r="MYQ35" s="707"/>
      <c r="MYR35" s="707"/>
      <c r="MYS35" s="707"/>
      <c r="MYT35" s="707"/>
      <c r="MYU35" s="707"/>
      <c r="MYV35" s="707"/>
      <c r="MYW35" s="707"/>
      <c r="MYX35" s="707"/>
      <c r="MYY35" s="707"/>
      <c r="MYZ35" s="707"/>
      <c r="MZA35" s="707"/>
      <c r="MZB35" s="707"/>
      <c r="MZC35" s="707"/>
      <c r="MZD35" s="707"/>
      <c r="MZE35" s="707"/>
      <c r="MZF35" s="707"/>
      <c r="MZG35" s="707"/>
      <c r="MZH35" s="707"/>
      <c r="MZI35" s="707"/>
      <c r="MZJ35" s="707"/>
      <c r="MZK35" s="707"/>
      <c r="MZL35" s="707"/>
      <c r="MZM35" s="707"/>
      <c r="MZN35" s="707"/>
      <c r="MZO35" s="707"/>
      <c r="MZP35" s="707"/>
      <c r="MZQ35" s="707"/>
      <c r="MZR35" s="707"/>
      <c r="MZS35" s="707"/>
      <c r="MZT35" s="707"/>
      <c r="MZU35" s="707"/>
      <c r="MZV35" s="707"/>
      <c r="MZW35" s="707"/>
      <c r="MZX35" s="707"/>
      <c r="MZY35" s="707"/>
      <c r="MZZ35" s="707"/>
      <c r="NAA35" s="707"/>
      <c r="NAB35" s="707"/>
      <c r="NAC35" s="707"/>
      <c r="NAD35" s="707"/>
      <c r="NAE35" s="707"/>
      <c r="NAF35" s="707"/>
      <c r="NAG35" s="707"/>
      <c r="NAH35" s="707"/>
      <c r="NAI35" s="707"/>
      <c r="NAJ35" s="707"/>
      <c r="NAK35" s="707"/>
      <c r="NAL35" s="707"/>
      <c r="NAM35" s="707"/>
      <c r="NAN35" s="707"/>
      <c r="NAO35" s="707"/>
      <c r="NAP35" s="707"/>
      <c r="NAQ35" s="707"/>
      <c r="NAR35" s="707"/>
      <c r="NAS35" s="707"/>
      <c r="NAT35" s="707"/>
      <c r="NAU35" s="707"/>
      <c r="NAV35" s="707"/>
      <c r="NAW35" s="707"/>
      <c r="NAX35" s="707"/>
      <c r="NAY35" s="707"/>
      <c r="NAZ35" s="707"/>
      <c r="NBA35" s="707"/>
      <c r="NBB35" s="707"/>
      <c r="NBC35" s="707"/>
      <c r="NBD35" s="707"/>
      <c r="NBE35" s="707"/>
      <c r="NBF35" s="707"/>
      <c r="NBG35" s="707"/>
      <c r="NBH35" s="707"/>
      <c r="NBI35" s="707"/>
      <c r="NBJ35" s="707"/>
      <c r="NBK35" s="707"/>
      <c r="NBL35" s="707"/>
      <c r="NBM35" s="707"/>
      <c r="NBN35" s="707"/>
      <c r="NBO35" s="707"/>
      <c r="NBP35" s="707"/>
      <c r="NBQ35" s="707"/>
      <c r="NBR35" s="707"/>
      <c r="NBS35" s="707"/>
      <c r="NBT35" s="707"/>
      <c r="NBU35" s="707"/>
      <c r="NBV35" s="707"/>
      <c r="NBW35" s="707"/>
      <c r="NBX35" s="707"/>
      <c r="NBY35" s="707"/>
      <c r="NBZ35" s="707"/>
      <c r="NCA35" s="707"/>
      <c r="NCB35" s="707"/>
      <c r="NCC35" s="707"/>
      <c r="NCD35" s="707"/>
      <c r="NCE35" s="707"/>
      <c r="NCF35" s="707"/>
      <c r="NCG35" s="707"/>
      <c r="NCH35" s="707"/>
      <c r="NCI35" s="707"/>
      <c r="NCJ35" s="707"/>
      <c r="NCK35" s="707"/>
      <c r="NCL35" s="707"/>
      <c r="NCM35" s="707"/>
      <c r="NCN35" s="707"/>
      <c r="NCO35" s="707"/>
      <c r="NCP35" s="707"/>
      <c r="NCQ35" s="707"/>
      <c r="NCR35" s="707"/>
      <c r="NCS35" s="707"/>
      <c r="NCT35" s="707"/>
      <c r="NCU35" s="707"/>
      <c r="NCV35" s="707"/>
      <c r="NCW35" s="707"/>
      <c r="NCX35" s="707"/>
      <c r="NCY35" s="707"/>
      <c r="NCZ35" s="707"/>
      <c r="NDA35" s="707"/>
      <c r="NDB35" s="707"/>
      <c r="NDC35" s="707"/>
      <c r="NDD35" s="707"/>
      <c r="NDE35" s="707"/>
      <c r="NDF35" s="707"/>
      <c r="NDG35" s="707"/>
      <c r="NDH35" s="707"/>
      <c r="NDI35" s="707"/>
      <c r="NDJ35" s="707"/>
      <c r="NDK35" s="707"/>
      <c r="NDL35" s="707"/>
      <c r="NDM35" s="707"/>
      <c r="NDN35" s="707"/>
      <c r="NDO35" s="707"/>
      <c r="NDP35" s="707"/>
      <c r="NDQ35" s="707"/>
      <c r="NDR35" s="707"/>
      <c r="NDS35" s="707"/>
      <c r="NDT35" s="707"/>
      <c r="NDU35" s="707"/>
      <c r="NDV35" s="707"/>
      <c r="NDW35" s="707"/>
      <c r="NDX35" s="707"/>
      <c r="NDY35" s="707"/>
      <c r="NDZ35" s="707"/>
      <c r="NEA35" s="707"/>
      <c r="NEB35" s="707"/>
      <c r="NEC35" s="707"/>
      <c r="NED35" s="707"/>
      <c r="NEE35" s="707"/>
      <c r="NEF35" s="707"/>
      <c r="NEG35" s="707"/>
      <c r="NEH35" s="707"/>
      <c r="NEI35" s="707"/>
      <c r="NEJ35" s="707"/>
      <c r="NEK35" s="707"/>
      <c r="NEL35" s="707"/>
      <c r="NEM35" s="707"/>
      <c r="NEN35" s="707"/>
      <c r="NEO35" s="707"/>
      <c r="NEP35" s="707"/>
      <c r="NEQ35" s="707"/>
      <c r="NER35" s="707"/>
      <c r="NES35" s="707"/>
      <c r="NET35" s="707"/>
      <c r="NEU35" s="707"/>
      <c r="NEV35" s="707"/>
      <c r="NEW35" s="707"/>
      <c r="NEX35" s="707"/>
      <c r="NEY35" s="707"/>
      <c r="NEZ35" s="707"/>
      <c r="NFA35" s="707"/>
      <c r="NFB35" s="707"/>
      <c r="NFC35" s="707"/>
      <c r="NFD35" s="707"/>
      <c r="NFE35" s="707"/>
      <c r="NFF35" s="707"/>
      <c r="NFG35" s="707"/>
      <c r="NFH35" s="707"/>
      <c r="NFI35" s="707"/>
      <c r="NFJ35" s="707"/>
      <c r="NFK35" s="707"/>
      <c r="NFL35" s="707"/>
      <c r="NFM35" s="707"/>
      <c r="NFN35" s="707"/>
      <c r="NFO35" s="707"/>
      <c r="NFP35" s="707"/>
      <c r="NFQ35" s="707"/>
      <c r="NFR35" s="707"/>
      <c r="NFS35" s="707"/>
      <c r="NFT35" s="707"/>
      <c r="NFU35" s="707"/>
      <c r="NFV35" s="707"/>
      <c r="NFW35" s="707"/>
      <c r="NFX35" s="707"/>
      <c r="NFY35" s="707"/>
      <c r="NFZ35" s="707"/>
      <c r="NGA35" s="707"/>
      <c r="NGB35" s="707"/>
      <c r="NGC35" s="707"/>
      <c r="NGD35" s="707"/>
      <c r="NGE35" s="707"/>
      <c r="NGF35" s="707"/>
      <c r="NGG35" s="707"/>
      <c r="NGH35" s="707"/>
      <c r="NGI35" s="707"/>
      <c r="NGJ35" s="707"/>
      <c r="NGK35" s="707"/>
      <c r="NGL35" s="707"/>
      <c r="NGM35" s="707"/>
      <c r="NGN35" s="707"/>
      <c r="NGO35" s="707"/>
      <c r="NGP35" s="707"/>
      <c r="NGQ35" s="707"/>
      <c r="NGR35" s="707"/>
      <c r="NGS35" s="707"/>
      <c r="NGT35" s="707"/>
      <c r="NGU35" s="707"/>
      <c r="NGV35" s="707"/>
      <c r="NGW35" s="707"/>
      <c r="NGX35" s="707"/>
      <c r="NGY35" s="707"/>
      <c r="NGZ35" s="707"/>
      <c r="NHA35" s="707"/>
      <c r="NHB35" s="707"/>
      <c r="NHC35" s="707"/>
      <c r="NHD35" s="707"/>
      <c r="NHE35" s="707"/>
      <c r="NHF35" s="707"/>
      <c r="NHG35" s="707"/>
      <c r="NHH35" s="707"/>
      <c r="NHI35" s="707"/>
      <c r="NHJ35" s="707"/>
      <c r="NHK35" s="707"/>
      <c r="NHL35" s="707"/>
      <c r="NHM35" s="707"/>
      <c r="NHN35" s="707"/>
      <c r="NHO35" s="707"/>
      <c r="NHP35" s="707"/>
      <c r="NHQ35" s="707"/>
      <c r="NHR35" s="707"/>
      <c r="NHS35" s="707"/>
      <c r="NHT35" s="707"/>
      <c r="NHU35" s="707"/>
      <c r="NHV35" s="707"/>
      <c r="NHW35" s="707"/>
      <c r="NHX35" s="707"/>
      <c r="NHY35" s="707"/>
      <c r="NHZ35" s="707"/>
      <c r="NIA35" s="707"/>
      <c r="NIB35" s="707"/>
      <c r="NIC35" s="707"/>
      <c r="NID35" s="707"/>
      <c r="NIE35" s="707"/>
      <c r="NIF35" s="707"/>
      <c r="NIG35" s="707"/>
      <c r="NIH35" s="707"/>
      <c r="NII35" s="707"/>
      <c r="NIJ35" s="707"/>
      <c r="NIK35" s="707"/>
      <c r="NIL35" s="707"/>
      <c r="NIM35" s="707"/>
      <c r="NIN35" s="707"/>
      <c r="NIO35" s="707"/>
      <c r="NIP35" s="707"/>
      <c r="NIQ35" s="707"/>
      <c r="NIR35" s="707"/>
      <c r="NIS35" s="707"/>
      <c r="NIT35" s="707"/>
      <c r="NIU35" s="707"/>
      <c r="NIV35" s="707"/>
      <c r="NIW35" s="707"/>
      <c r="NIX35" s="707"/>
      <c r="NIY35" s="707"/>
      <c r="NIZ35" s="707"/>
      <c r="NJA35" s="707"/>
      <c r="NJB35" s="707"/>
      <c r="NJC35" s="707"/>
      <c r="NJD35" s="707"/>
      <c r="NJE35" s="707"/>
      <c r="NJF35" s="707"/>
      <c r="NJG35" s="707"/>
      <c r="NJH35" s="707"/>
      <c r="NJI35" s="707"/>
      <c r="NJJ35" s="707"/>
      <c r="NJK35" s="707"/>
      <c r="NJL35" s="707"/>
      <c r="NJM35" s="707"/>
      <c r="NJN35" s="707"/>
      <c r="NJO35" s="707"/>
      <c r="NJP35" s="707"/>
      <c r="NJQ35" s="707"/>
      <c r="NJR35" s="707"/>
      <c r="NJS35" s="707"/>
      <c r="NJT35" s="707"/>
      <c r="NJU35" s="707"/>
      <c r="NJV35" s="707"/>
      <c r="NJW35" s="707"/>
      <c r="NJX35" s="707"/>
      <c r="NJY35" s="707"/>
      <c r="NJZ35" s="707"/>
      <c r="NKA35" s="707"/>
      <c r="NKB35" s="707"/>
      <c r="NKC35" s="707"/>
      <c r="NKD35" s="707"/>
      <c r="NKE35" s="707"/>
      <c r="NKF35" s="707"/>
      <c r="NKG35" s="707"/>
      <c r="NKH35" s="707"/>
      <c r="NKI35" s="707"/>
      <c r="NKJ35" s="707"/>
      <c r="NKK35" s="707"/>
      <c r="NKL35" s="707"/>
      <c r="NKM35" s="707"/>
      <c r="NKN35" s="707"/>
      <c r="NKO35" s="707"/>
      <c r="NKP35" s="707"/>
      <c r="NKQ35" s="707"/>
      <c r="NKR35" s="707"/>
      <c r="NKS35" s="707"/>
      <c r="NKT35" s="707"/>
      <c r="NKU35" s="707"/>
      <c r="NKV35" s="707"/>
      <c r="NKW35" s="707"/>
      <c r="NKX35" s="707"/>
      <c r="NKY35" s="707"/>
      <c r="NKZ35" s="707"/>
      <c r="NLA35" s="707"/>
      <c r="NLB35" s="707"/>
      <c r="NLC35" s="707"/>
      <c r="NLD35" s="707"/>
      <c r="NLE35" s="707"/>
      <c r="NLF35" s="707"/>
      <c r="NLG35" s="707"/>
      <c r="NLH35" s="707"/>
      <c r="NLI35" s="707"/>
      <c r="NLJ35" s="707"/>
      <c r="NLK35" s="707"/>
      <c r="NLL35" s="707"/>
      <c r="NLM35" s="707"/>
      <c r="NLN35" s="707"/>
      <c r="NLO35" s="707"/>
      <c r="NLP35" s="707"/>
      <c r="NLQ35" s="707"/>
      <c r="NLR35" s="707"/>
      <c r="NLS35" s="707"/>
      <c r="NLT35" s="707"/>
      <c r="NLU35" s="707"/>
      <c r="NLV35" s="707"/>
      <c r="NLW35" s="707"/>
      <c r="NLX35" s="707"/>
      <c r="NLY35" s="707"/>
      <c r="NLZ35" s="707"/>
      <c r="NMA35" s="707"/>
      <c r="NMB35" s="707"/>
      <c r="NMC35" s="707"/>
      <c r="NMD35" s="707"/>
      <c r="NME35" s="707"/>
      <c r="NMF35" s="707"/>
      <c r="NMG35" s="707"/>
      <c r="NMH35" s="707"/>
      <c r="NMI35" s="707"/>
      <c r="NMJ35" s="707"/>
      <c r="NMK35" s="707"/>
      <c r="NML35" s="707"/>
      <c r="NMM35" s="707"/>
      <c r="NMN35" s="707"/>
      <c r="NMO35" s="707"/>
      <c r="NMP35" s="707"/>
      <c r="NMQ35" s="707"/>
      <c r="NMR35" s="707"/>
      <c r="NMS35" s="707"/>
      <c r="NMT35" s="707"/>
      <c r="NMU35" s="707"/>
      <c r="NMV35" s="707"/>
      <c r="NMW35" s="707"/>
      <c r="NMX35" s="707"/>
      <c r="NMY35" s="707"/>
      <c r="NMZ35" s="707"/>
      <c r="NNA35" s="707"/>
      <c r="NNB35" s="707"/>
      <c r="NNC35" s="707"/>
      <c r="NND35" s="707"/>
      <c r="NNE35" s="707"/>
      <c r="NNF35" s="707"/>
      <c r="NNG35" s="707"/>
      <c r="NNH35" s="707"/>
      <c r="NNI35" s="707"/>
      <c r="NNJ35" s="707"/>
      <c r="NNK35" s="707"/>
      <c r="NNL35" s="707"/>
      <c r="NNM35" s="707"/>
      <c r="NNN35" s="707"/>
      <c r="NNO35" s="707"/>
      <c r="NNP35" s="707"/>
      <c r="NNQ35" s="707"/>
      <c r="NNR35" s="707"/>
      <c r="NNS35" s="707"/>
      <c r="NNT35" s="707"/>
      <c r="NNU35" s="707"/>
      <c r="NNV35" s="707"/>
      <c r="NNW35" s="707"/>
      <c r="NNX35" s="707"/>
      <c r="NNY35" s="707"/>
      <c r="NNZ35" s="707"/>
      <c r="NOA35" s="707"/>
      <c r="NOB35" s="707"/>
      <c r="NOC35" s="707"/>
      <c r="NOD35" s="707"/>
      <c r="NOE35" s="707"/>
      <c r="NOF35" s="707"/>
      <c r="NOG35" s="707"/>
      <c r="NOH35" s="707"/>
      <c r="NOI35" s="707"/>
      <c r="NOJ35" s="707"/>
      <c r="NOK35" s="707"/>
      <c r="NOL35" s="707"/>
      <c r="NOM35" s="707"/>
      <c r="NON35" s="707"/>
      <c r="NOO35" s="707"/>
      <c r="NOP35" s="707"/>
      <c r="NOQ35" s="707"/>
      <c r="NOR35" s="707"/>
      <c r="NOS35" s="707"/>
      <c r="NOT35" s="707"/>
      <c r="NOU35" s="707"/>
      <c r="NOV35" s="707"/>
      <c r="NOW35" s="707"/>
      <c r="NOX35" s="707"/>
      <c r="NOY35" s="707"/>
      <c r="NOZ35" s="707"/>
      <c r="NPA35" s="707"/>
      <c r="NPB35" s="707"/>
      <c r="NPC35" s="707"/>
      <c r="NPD35" s="707"/>
      <c r="NPE35" s="707"/>
      <c r="NPF35" s="707"/>
      <c r="NPG35" s="707"/>
      <c r="NPH35" s="707"/>
      <c r="NPI35" s="707"/>
      <c r="NPJ35" s="707"/>
      <c r="NPK35" s="707"/>
      <c r="NPL35" s="707"/>
      <c r="NPM35" s="707"/>
      <c r="NPN35" s="707"/>
      <c r="NPO35" s="707"/>
      <c r="NPP35" s="707"/>
      <c r="NPQ35" s="707"/>
      <c r="NPR35" s="707"/>
      <c r="NPS35" s="707"/>
      <c r="NPT35" s="707"/>
      <c r="NPU35" s="707"/>
      <c r="NPV35" s="707"/>
      <c r="NPW35" s="707"/>
      <c r="NPX35" s="707"/>
      <c r="NPY35" s="707"/>
      <c r="NPZ35" s="707"/>
      <c r="NQA35" s="707"/>
      <c r="NQB35" s="707"/>
      <c r="NQC35" s="707"/>
      <c r="NQD35" s="707"/>
      <c r="NQE35" s="707"/>
      <c r="NQF35" s="707"/>
      <c r="NQG35" s="707"/>
      <c r="NQH35" s="707"/>
      <c r="NQI35" s="707"/>
      <c r="NQJ35" s="707"/>
      <c r="NQK35" s="707"/>
      <c r="NQL35" s="707"/>
      <c r="NQM35" s="707"/>
      <c r="NQN35" s="707"/>
      <c r="NQO35" s="707"/>
      <c r="NQP35" s="707"/>
      <c r="NQQ35" s="707"/>
      <c r="NQR35" s="707"/>
      <c r="NQS35" s="707"/>
      <c r="NQT35" s="707"/>
      <c r="NQU35" s="707"/>
      <c r="NQV35" s="707"/>
      <c r="NQW35" s="707"/>
      <c r="NQX35" s="707"/>
      <c r="NQY35" s="707"/>
      <c r="NQZ35" s="707"/>
      <c r="NRA35" s="707"/>
      <c r="NRB35" s="707"/>
      <c r="NRC35" s="707"/>
      <c r="NRD35" s="707"/>
      <c r="NRE35" s="707"/>
      <c r="NRF35" s="707"/>
      <c r="NRG35" s="707"/>
      <c r="NRH35" s="707"/>
      <c r="NRI35" s="707"/>
      <c r="NRJ35" s="707"/>
      <c r="NRK35" s="707"/>
      <c r="NRL35" s="707"/>
      <c r="NRM35" s="707"/>
      <c r="NRN35" s="707"/>
      <c r="NRO35" s="707"/>
      <c r="NRP35" s="707"/>
      <c r="NRQ35" s="707"/>
      <c r="NRR35" s="707"/>
      <c r="NRS35" s="707"/>
      <c r="NRT35" s="707"/>
      <c r="NRU35" s="707"/>
      <c r="NRV35" s="707"/>
      <c r="NRW35" s="707"/>
      <c r="NRX35" s="707"/>
      <c r="NRY35" s="707"/>
      <c r="NRZ35" s="707"/>
      <c r="NSA35" s="707"/>
      <c r="NSB35" s="707"/>
      <c r="NSC35" s="707"/>
      <c r="NSD35" s="707"/>
      <c r="NSE35" s="707"/>
      <c r="NSF35" s="707"/>
      <c r="NSG35" s="707"/>
      <c r="NSH35" s="707"/>
      <c r="NSI35" s="707"/>
      <c r="NSJ35" s="707"/>
      <c r="NSK35" s="707"/>
      <c r="NSL35" s="707"/>
      <c r="NSM35" s="707"/>
      <c r="NSN35" s="707"/>
      <c r="NSO35" s="707"/>
      <c r="NSP35" s="707"/>
      <c r="NSQ35" s="707"/>
      <c r="NSR35" s="707"/>
      <c r="NSS35" s="707"/>
      <c r="NST35" s="707"/>
      <c r="NSU35" s="707"/>
      <c r="NSV35" s="707"/>
      <c r="NSW35" s="707"/>
      <c r="NSX35" s="707"/>
      <c r="NSY35" s="707"/>
      <c r="NSZ35" s="707"/>
      <c r="NTA35" s="707"/>
      <c r="NTB35" s="707"/>
      <c r="NTC35" s="707"/>
      <c r="NTD35" s="707"/>
      <c r="NTE35" s="707"/>
      <c r="NTF35" s="707"/>
      <c r="NTG35" s="707"/>
      <c r="NTH35" s="707"/>
      <c r="NTI35" s="707"/>
      <c r="NTJ35" s="707"/>
      <c r="NTK35" s="707"/>
      <c r="NTL35" s="707"/>
      <c r="NTM35" s="707"/>
      <c r="NTN35" s="707"/>
      <c r="NTO35" s="707"/>
      <c r="NTP35" s="707"/>
      <c r="NTQ35" s="707"/>
      <c r="NTR35" s="707"/>
      <c r="NTS35" s="707"/>
      <c r="NTT35" s="707"/>
      <c r="NTU35" s="707"/>
      <c r="NTV35" s="707"/>
      <c r="NTW35" s="707"/>
      <c r="NTX35" s="707"/>
      <c r="NTY35" s="707"/>
      <c r="NTZ35" s="707"/>
      <c r="NUA35" s="707"/>
      <c r="NUB35" s="707"/>
      <c r="NUC35" s="707"/>
      <c r="NUD35" s="707"/>
      <c r="NUE35" s="707"/>
      <c r="NUF35" s="707"/>
      <c r="NUG35" s="707"/>
      <c r="NUH35" s="707"/>
      <c r="NUI35" s="707"/>
      <c r="NUJ35" s="707"/>
      <c r="NUK35" s="707"/>
      <c r="NUL35" s="707"/>
      <c r="NUM35" s="707"/>
      <c r="NUN35" s="707"/>
      <c r="NUO35" s="707"/>
      <c r="NUP35" s="707"/>
      <c r="NUQ35" s="707"/>
      <c r="NUR35" s="707"/>
      <c r="NUS35" s="707"/>
      <c r="NUT35" s="707"/>
      <c r="NUU35" s="707"/>
      <c r="NUV35" s="707"/>
      <c r="NUW35" s="707"/>
      <c r="NUX35" s="707"/>
      <c r="NUY35" s="707"/>
      <c r="NUZ35" s="707"/>
      <c r="NVA35" s="707"/>
      <c r="NVB35" s="707"/>
      <c r="NVC35" s="707"/>
      <c r="NVD35" s="707"/>
      <c r="NVE35" s="707"/>
      <c r="NVF35" s="707"/>
      <c r="NVG35" s="707"/>
      <c r="NVH35" s="707"/>
      <c r="NVI35" s="707"/>
      <c r="NVJ35" s="707"/>
      <c r="NVK35" s="707"/>
      <c r="NVL35" s="707"/>
      <c r="NVM35" s="707"/>
      <c r="NVN35" s="707"/>
      <c r="NVO35" s="707"/>
      <c r="NVP35" s="707"/>
      <c r="NVQ35" s="707"/>
      <c r="NVR35" s="707"/>
      <c r="NVS35" s="707"/>
      <c r="NVT35" s="707"/>
      <c r="NVU35" s="707"/>
      <c r="NVV35" s="707"/>
      <c r="NVW35" s="707"/>
      <c r="NVX35" s="707"/>
      <c r="NVY35" s="707"/>
      <c r="NVZ35" s="707"/>
      <c r="NWA35" s="707"/>
      <c r="NWB35" s="707"/>
      <c r="NWC35" s="707"/>
      <c r="NWD35" s="707"/>
      <c r="NWE35" s="707"/>
      <c r="NWF35" s="707"/>
      <c r="NWG35" s="707"/>
      <c r="NWH35" s="707"/>
      <c r="NWI35" s="707"/>
      <c r="NWJ35" s="707"/>
      <c r="NWK35" s="707"/>
      <c r="NWL35" s="707"/>
      <c r="NWM35" s="707"/>
      <c r="NWN35" s="707"/>
      <c r="NWO35" s="707"/>
      <c r="NWP35" s="707"/>
      <c r="NWQ35" s="707"/>
      <c r="NWR35" s="707"/>
      <c r="NWS35" s="707"/>
      <c r="NWT35" s="707"/>
      <c r="NWU35" s="707"/>
      <c r="NWV35" s="707"/>
      <c r="NWW35" s="707"/>
      <c r="NWX35" s="707"/>
      <c r="NWY35" s="707"/>
      <c r="NWZ35" s="707"/>
      <c r="NXA35" s="707"/>
      <c r="NXB35" s="707"/>
      <c r="NXC35" s="707"/>
      <c r="NXD35" s="707"/>
      <c r="NXE35" s="707"/>
      <c r="NXF35" s="707"/>
      <c r="NXG35" s="707"/>
      <c r="NXH35" s="707"/>
      <c r="NXI35" s="707"/>
      <c r="NXJ35" s="707"/>
      <c r="NXK35" s="707"/>
      <c r="NXL35" s="707"/>
      <c r="NXM35" s="707"/>
      <c r="NXN35" s="707"/>
      <c r="NXO35" s="707"/>
      <c r="NXP35" s="707"/>
      <c r="NXQ35" s="707"/>
      <c r="NXR35" s="707"/>
      <c r="NXS35" s="707"/>
      <c r="NXT35" s="707"/>
      <c r="NXU35" s="707"/>
      <c r="NXV35" s="707"/>
      <c r="NXW35" s="707"/>
      <c r="NXX35" s="707"/>
      <c r="NXY35" s="707"/>
      <c r="NXZ35" s="707"/>
      <c r="NYA35" s="707"/>
      <c r="NYB35" s="707"/>
      <c r="NYC35" s="707"/>
      <c r="NYD35" s="707"/>
      <c r="NYE35" s="707"/>
      <c r="NYF35" s="707"/>
      <c r="NYG35" s="707"/>
      <c r="NYH35" s="707"/>
      <c r="NYI35" s="707"/>
      <c r="NYJ35" s="707"/>
      <c r="NYK35" s="707"/>
      <c r="NYL35" s="707"/>
      <c r="NYM35" s="707"/>
      <c r="NYN35" s="707"/>
      <c r="NYO35" s="707"/>
      <c r="NYP35" s="707"/>
      <c r="NYQ35" s="707"/>
      <c r="NYR35" s="707"/>
      <c r="NYS35" s="707"/>
      <c r="NYT35" s="707"/>
      <c r="NYU35" s="707"/>
      <c r="NYV35" s="707"/>
      <c r="NYW35" s="707"/>
      <c r="NYX35" s="707"/>
      <c r="NYY35" s="707"/>
      <c r="NYZ35" s="707"/>
      <c r="NZA35" s="707"/>
      <c r="NZB35" s="707"/>
      <c r="NZC35" s="707"/>
      <c r="NZD35" s="707"/>
      <c r="NZE35" s="707"/>
      <c r="NZF35" s="707"/>
      <c r="NZG35" s="707"/>
      <c r="NZH35" s="707"/>
      <c r="NZI35" s="707"/>
      <c r="NZJ35" s="707"/>
      <c r="NZK35" s="707"/>
      <c r="NZL35" s="707"/>
      <c r="NZM35" s="707"/>
      <c r="NZN35" s="707"/>
      <c r="NZO35" s="707"/>
      <c r="NZP35" s="707"/>
      <c r="NZQ35" s="707"/>
      <c r="NZR35" s="707"/>
      <c r="NZS35" s="707"/>
      <c r="NZT35" s="707"/>
      <c r="NZU35" s="707"/>
      <c r="NZV35" s="707"/>
      <c r="NZW35" s="707"/>
      <c r="NZX35" s="707"/>
      <c r="NZY35" s="707"/>
      <c r="NZZ35" s="707"/>
      <c r="OAA35" s="707"/>
      <c r="OAB35" s="707"/>
      <c r="OAC35" s="707"/>
      <c r="OAD35" s="707"/>
      <c r="OAE35" s="707"/>
      <c r="OAF35" s="707"/>
      <c r="OAG35" s="707"/>
      <c r="OAH35" s="707"/>
      <c r="OAI35" s="707"/>
      <c r="OAJ35" s="707"/>
      <c r="OAK35" s="707"/>
      <c r="OAL35" s="707"/>
      <c r="OAM35" s="707"/>
      <c r="OAN35" s="707"/>
      <c r="OAO35" s="707"/>
      <c r="OAP35" s="707"/>
      <c r="OAQ35" s="707"/>
      <c r="OAR35" s="707"/>
      <c r="OAS35" s="707"/>
      <c r="OAT35" s="707"/>
      <c r="OAU35" s="707"/>
      <c r="OAV35" s="707"/>
      <c r="OAW35" s="707"/>
      <c r="OAX35" s="707"/>
      <c r="OAY35" s="707"/>
      <c r="OAZ35" s="707"/>
      <c r="OBA35" s="707"/>
      <c r="OBB35" s="707"/>
      <c r="OBC35" s="707"/>
      <c r="OBD35" s="707"/>
      <c r="OBE35" s="707"/>
      <c r="OBF35" s="707"/>
      <c r="OBG35" s="707"/>
      <c r="OBH35" s="707"/>
      <c r="OBI35" s="707"/>
      <c r="OBJ35" s="707"/>
      <c r="OBK35" s="707"/>
      <c r="OBL35" s="707"/>
      <c r="OBM35" s="707"/>
      <c r="OBN35" s="707"/>
      <c r="OBO35" s="707"/>
      <c r="OBP35" s="707"/>
      <c r="OBQ35" s="707"/>
      <c r="OBR35" s="707"/>
      <c r="OBS35" s="707"/>
      <c r="OBT35" s="707"/>
      <c r="OBU35" s="707"/>
      <c r="OBV35" s="707"/>
      <c r="OBW35" s="707"/>
      <c r="OBX35" s="707"/>
      <c r="OBY35" s="707"/>
      <c r="OBZ35" s="707"/>
      <c r="OCA35" s="707"/>
      <c r="OCB35" s="707"/>
      <c r="OCC35" s="707"/>
      <c r="OCD35" s="707"/>
      <c r="OCE35" s="707"/>
      <c r="OCF35" s="707"/>
      <c r="OCG35" s="707"/>
      <c r="OCH35" s="707"/>
      <c r="OCI35" s="707"/>
      <c r="OCJ35" s="707"/>
      <c r="OCK35" s="707"/>
      <c r="OCL35" s="707"/>
      <c r="OCM35" s="707"/>
      <c r="OCN35" s="707"/>
      <c r="OCO35" s="707"/>
      <c r="OCP35" s="707"/>
      <c r="OCQ35" s="707"/>
      <c r="OCR35" s="707"/>
      <c r="OCS35" s="707"/>
      <c r="OCT35" s="707"/>
      <c r="OCU35" s="707"/>
      <c r="OCV35" s="707"/>
      <c r="OCW35" s="707"/>
      <c r="OCX35" s="707"/>
      <c r="OCY35" s="707"/>
      <c r="OCZ35" s="707"/>
      <c r="ODA35" s="707"/>
      <c r="ODB35" s="707"/>
      <c r="ODC35" s="707"/>
      <c r="ODD35" s="707"/>
      <c r="ODE35" s="707"/>
      <c r="ODF35" s="707"/>
      <c r="ODG35" s="707"/>
      <c r="ODH35" s="707"/>
      <c r="ODI35" s="707"/>
      <c r="ODJ35" s="707"/>
      <c r="ODK35" s="707"/>
      <c r="ODL35" s="707"/>
      <c r="ODM35" s="707"/>
      <c r="ODN35" s="707"/>
      <c r="ODO35" s="707"/>
      <c r="ODP35" s="707"/>
      <c r="ODQ35" s="707"/>
      <c r="ODR35" s="707"/>
      <c r="ODS35" s="707"/>
      <c r="ODT35" s="707"/>
      <c r="ODU35" s="707"/>
      <c r="ODV35" s="707"/>
      <c r="ODW35" s="707"/>
      <c r="ODX35" s="707"/>
      <c r="ODY35" s="707"/>
      <c r="ODZ35" s="707"/>
      <c r="OEA35" s="707"/>
      <c r="OEB35" s="707"/>
      <c r="OEC35" s="707"/>
      <c r="OED35" s="707"/>
      <c r="OEE35" s="707"/>
      <c r="OEF35" s="707"/>
      <c r="OEG35" s="707"/>
      <c r="OEH35" s="707"/>
      <c r="OEI35" s="707"/>
      <c r="OEJ35" s="707"/>
      <c r="OEK35" s="707"/>
      <c r="OEL35" s="707"/>
      <c r="OEM35" s="707"/>
      <c r="OEN35" s="707"/>
      <c r="OEO35" s="707"/>
      <c r="OEP35" s="707"/>
      <c r="OEQ35" s="707"/>
      <c r="OER35" s="707"/>
      <c r="OES35" s="707"/>
      <c r="OET35" s="707"/>
      <c r="OEU35" s="707"/>
      <c r="OEV35" s="707"/>
      <c r="OEW35" s="707"/>
      <c r="OEX35" s="707"/>
      <c r="OEY35" s="707"/>
      <c r="OEZ35" s="707"/>
      <c r="OFA35" s="707"/>
      <c r="OFB35" s="707"/>
      <c r="OFC35" s="707"/>
      <c r="OFD35" s="707"/>
      <c r="OFE35" s="707"/>
      <c r="OFF35" s="707"/>
      <c r="OFG35" s="707"/>
      <c r="OFH35" s="707"/>
      <c r="OFI35" s="707"/>
      <c r="OFJ35" s="707"/>
      <c r="OFK35" s="707"/>
      <c r="OFL35" s="707"/>
      <c r="OFM35" s="707"/>
      <c r="OFN35" s="707"/>
      <c r="OFO35" s="707"/>
      <c r="OFP35" s="707"/>
      <c r="OFQ35" s="707"/>
      <c r="OFR35" s="707"/>
      <c r="OFS35" s="707"/>
      <c r="OFT35" s="707"/>
      <c r="OFU35" s="707"/>
      <c r="OFV35" s="707"/>
      <c r="OFW35" s="707"/>
      <c r="OFX35" s="707"/>
      <c r="OFY35" s="707"/>
      <c r="OFZ35" s="707"/>
      <c r="OGA35" s="707"/>
      <c r="OGB35" s="707"/>
      <c r="OGC35" s="707"/>
      <c r="OGD35" s="707"/>
      <c r="OGE35" s="707"/>
      <c r="OGF35" s="707"/>
      <c r="OGG35" s="707"/>
      <c r="OGH35" s="707"/>
      <c r="OGI35" s="707"/>
      <c r="OGJ35" s="707"/>
      <c r="OGK35" s="707"/>
      <c r="OGL35" s="707"/>
      <c r="OGM35" s="707"/>
      <c r="OGN35" s="707"/>
      <c r="OGO35" s="707"/>
      <c r="OGP35" s="707"/>
      <c r="OGQ35" s="707"/>
      <c r="OGR35" s="707"/>
      <c r="OGS35" s="707"/>
      <c r="OGT35" s="707"/>
      <c r="OGU35" s="707"/>
      <c r="OGV35" s="707"/>
      <c r="OGW35" s="707"/>
      <c r="OGX35" s="707"/>
      <c r="OGY35" s="707"/>
      <c r="OGZ35" s="707"/>
      <c r="OHA35" s="707"/>
      <c r="OHB35" s="707"/>
      <c r="OHC35" s="707"/>
      <c r="OHD35" s="707"/>
      <c r="OHE35" s="707"/>
      <c r="OHF35" s="707"/>
      <c r="OHG35" s="707"/>
      <c r="OHH35" s="707"/>
      <c r="OHI35" s="707"/>
      <c r="OHJ35" s="707"/>
      <c r="OHK35" s="707"/>
      <c r="OHL35" s="707"/>
      <c r="OHM35" s="707"/>
      <c r="OHN35" s="707"/>
      <c r="OHO35" s="707"/>
      <c r="OHP35" s="707"/>
      <c r="OHQ35" s="707"/>
      <c r="OHR35" s="707"/>
      <c r="OHS35" s="707"/>
      <c r="OHT35" s="707"/>
      <c r="OHU35" s="707"/>
      <c r="OHV35" s="707"/>
      <c r="OHW35" s="707"/>
      <c r="OHX35" s="707"/>
      <c r="OHY35" s="707"/>
      <c r="OHZ35" s="707"/>
      <c r="OIA35" s="707"/>
      <c r="OIB35" s="707"/>
      <c r="OIC35" s="707"/>
      <c r="OID35" s="707"/>
      <c r="OIE35" s="707"/>
      <c r="OIF35" s="707"/>
      <c r="OIG35" s="707"/>
      <c r="OIH35" s="707"/>
      <c r="OII35" s="707"/>
      <c r="OIJ35" s="707"/>
      <c r="OIK35" s="707"/>
      <c r="OIL35" s="707"/>
      <c r="OIM35" s="707"/>
      <c r="OIN35" s="707"/>
      <c r="OIO35" s="707"/>
      <c r="OIP35" s="707"/>
      <c r="OIQ35" s="707"/>
      <c r="OIR35" s="707"/>
      <c r="OIS35" s="707"/>
      <c r="OIT35" s="707"/>
      <c r="OIU35" s="707"/>
      <c r="OIV35" s="707"/>
      <c r="OIW35" s="707"/>
      <c r="OIX35" s="707"/>
      <c r="OIY35" s="707"/>
      <c r="OIZ35" s="707"/>
      <c r="OJA35" s="707"/>
      <c r="OJB35" s="707"/>
      <c r="OJC35" s="707"/>
      <c r="OJD35" s="707"/>
      <c r="OJE35" s="707"/>
      <c r="OJF35" s="707"/>
      <c r="OJG35" s="707"/>
      <c r="OJH35" s="707"/>
      <c r="OJI35" s="707"/>
      <c r="OJJ35" s="707"/>
      <c r="OJK35" s="707"/>
      <c r="OJL35" s="707"/>
      <c r="OJM35" s="707"/>
      <c r="OJN35" s="707"/>
      <c r="OJO35" s="707"/>
      <c r="OJP35" s="707"/>
      <c r="OJQ35" s="707"/>
      <c r="OJR35" s="707"/>
      <c r="OJS35" s="707"/>
      <c r="OJT35" s="707"/>
      <c r="OJU35" s="707"/>
      <c r="OJV35" s="707"/>
      <c r="OJW35" s="707"/>
      <c r="OJX35" s="707"/>
      <c r="OJY35" s="707"/>
      <c r="OJZ35" s="707"/>
      <c r="OKA35" s="707"/>
      <c r="OKB35" s="707"/>
      <c r="OKC35" s="707"/>
      <c r="OKD35" s="707"/>
      <c r="OKE35" s="707"/>
      <c r="OKF35" s="707"/>
      <c r="OKG35" s="707"/>
      <c r="OKH35" s="707"/>
      <c r="OKI35" s="707"/>
      <c r="OKJ35" s="707"/>
      <c r="OKK35" s="707"/>
      <c r="OKL35" s="707"/>
      <c r="OKM35" s="707"/>
      <c r="OKN35" s="707"/>
      <c r="OKO35" s="707"/>
      <c r="OKP35" s="707"/>
      <c r="OKQ35" s="707"/>
      <c r="OKR35" s="707"/>
      <c r="OKS35" s="707"/>
      <c r="OKT35" s="707"/>
      <c r="OKU35" s="707"/>
      <c r="OKV35" s="707"/>
      <c r="OKW35" s="707"/>
      <c r="OKX35" s="707"/>
      <c r="OKY35" s="707"/>
      <c r="OKZ35" s="707"/>
      <c r="OLA35" s="707"/>
      <c r="OLB35" s="707"/>
      <c r="OLC35" s="707"/>
      <c r="OLD35" s="707"/>
      <c r="OLE35" s="707"/>
      <c r="OLF35" s="707"/>
      <c r="OLG35" s="707"/>
      <c r="OLH35" s="707"/>
      <c r="OLI35" s="707"/>
      <c r="OLJ35" s="707"/>
      <c r="OLK35" s="707"/>
      <c r="OLL35" s="707"/>
      <c r="OLM35" s="707"/>
      <c r="OLN35" s="707"/>
      <c r="OLO35" s="707"/>
      <c r="OLP35" s="707"/>
      <c r="OLQ35" s="707"/>
      <c r="OLR35" s="707"/>
      <c r="OLS35" s="707"/>
      <c r="OLT35" s="707"/>
      <c r="OLU35" s="707"/>
      <c r="OLV35" s="707"/>
      <c r="OLW35" s="707"/>
      <c r="OLX35" s="707"/>
      <c r="OLY35" s="707"/>
      <c r="OLZ35" s="707"/>
      <c r="OMA35" s="707"/>
      <c r="OMB35" s="707"/>
      <c r="OMC35" s="707"/>
      <c r="OMD35" s="707"/>
      <c r="OME35" s="707"/>
      <c r="OMF35" s="707"/>
      <c r="OMG35" s="707"/>
      <c r="OMH35" s="707"/>
      <c r="OMI35" s="707"/>
      <c r="OMJ35" s="707"/>
      <c r="OMK35" s="707"/>
      <c r="OML35" s="707"/>
      <c r="OMM35" s="707"/>
      <c r="OMN35" s="707"/>
      <c r="OMO35" s="707"/>
      <c r="OMP35" s="707"/>
      <c r="OMQ35" s="707"/>
      <c r="OMR35" s="707"/>
      <c r="OMS35" s="707"/>
      <c r="OMT35" s="707"/>
      <c r="OMU35" s="707"/>
      <c r="OMV35" s="707"/>
      <c r="OMW35" s="707"/>
      <c r="OMX35" s="707"/>
      <c r="OMY35" s="707"/>
      <c r="OMZ35" s="707"/>
      <c r="ONA35" s="707"/>
      <c r="ONB35" s="707"/>
      <c r="ONC35" s="707"/>
      <c r="OND35" s="707"/>
      <c r="ONE35" s="707"/>
      <c r="ONF35" s="707"/>
      <c r="ONG35" s="707"/>
      <c r="ONH35" s="707"/>
      <c r="ONI35" s="707"/>
      <c r="ONJ35" s="707"/>
      <c r="ONK35" s="707"/>
      <c r="ONL35" s="707"/>
      <c r="ONM35" s="707"/>
      <c r="ONN35" s="707"/>
      <c r="ONO35" s="707"/>
      <c r="ONP35" s="707"/>
      <c r="ONQ35" s="707"/>
      <c r="ONR35" s="707"/>
      <c r="ONS35" s="707"/>
      <c r="ONT35" s="707"/>
      <c r="ONU35" s="707"/>
      <c r="ONV35" s="707"/>
      <c r="ONW35" s="707"/>
      <c r="ONX35" s="707"/>
      <c r="ONY35" s="707"/>
      <c r="ONZ35" s="707"/>
      <c r="OOA35" s="707"/>
      <c r="OOB35" s="707"/>
      <c r="OOC35" s="707"/>
      <c r="OOD35" s="707"/>
      <c r="OOE35" s="707"/>
      <c r="OOF35" s="707"/>
      <c r="OOG35" s="707"/>
      <c r="OOH35" s="707"/>
      <c r="OOI35" s="707"/>
      <c r="OOJ35" s="707"/>
      <c r="OOK35" s="707"/>
      <c r="OOL35" s="707"/>
      <c r="OOM35" s="707"/>
      <c r="OON35" s="707"/>
      <c r="OOO35" s="707"/>
      <c r="OOP35" s="707"/>
      <c r="OOQ35" s="707"/>
      <c r="OOR35" s="707"/>
      <c r="OOS35" s="707"/>
      <c r="OOT35" s="707"/>
      <c r="OOU35" s="707"/>
      <c r="OOV35" s="707"/>
      <c r="OOW35" s="707"/>
      <c r="OOX35" s="707"/>
      <c r="OOY35" s="707"/>
      <c r="OOZ35" s="707"/>
      <c r="OPA35" s="707"/>
      <c r="OPB35" s="707"/>
      <c r="OPC35" s="707"/>
      <c r="OPD35" s="707"/>
      <c r="OPE35" s="707"/>
      <c r="OPF35" s="707"/>
      <c r="OPG35" s="707"/>
      <c r="OPH35" s="707"/>
      <c r="OPI35" s="707"/>
      <c r="OPJ35" s="707"/>
      <c r="OPK35" s="707"/>
      <c r="OPL35" s="707"/>
      <c r="OPM35" s="707"/>
      <c r="OPN35" s="707"/>
      <c r="OPO35" s="707"/>
      <c r="OPP35" s="707"/>
      <c r="OPQ35" s="707"/>
      <c r="OPR35" s="707"/>
      <c r="OPS35" s="707"/>
      <c r="OPT35" s="707"/>
      <c r="OPU35" s="707"/>
      <c r="OPV35" s="707"/>
      <c r="OPW35" s="707"/>
      <c r="OPX35" s="707"/>
      <c r="OPY35" s="707"/>
      <c r="OPZ35" s="707"/>
      <c r="OQA35" s="707"/>
      <c r="OQB35" s="707"/>
      <c r="OQC35" s="707"/>
      <c r="OQD35" s="707"/>
      <c r="OQE35" s="707"/>
      <c r="OQF35" s="707"/>
      <c r="OQG35" s="707"/>
      <c r="OQH35" s="707"/>
      <c r="OQI35" s="707"/>
      <c r="OQJ35" s="707"/>
      <c r="OQK35" s="707"/>
      <c r="OQL35" s="707"/>
      <c r="OQM35" s="707"/>
      <c r="OQN35" s="707"/>
      <c r="OQO35" s="707"/>
      <c r="OQP35" s="707"/>
      <c r="OQQ35" s="707"/>
      <c r="OQR35" s="707"/>
      <c r="OQS35" s="707"/>
      <c r="OQT35" s="707"/>
      <c r="OQU35" s="707"/>
      <c r="OQV35" s="707"/>
      <c r="OQW35" s="707"/>
      <c r="OQX35" s="707"/>
      <c r="OQY35" s="707"/>
      <c r="OQZ35" s="707"/>
      <c r="ORA35" s="707"/>
      <c r="ORB35" s="707"/>
      <c r="ORC35" s="707"/>
      <c r="ORD35" s="707"/>
      <c r="ORE35" s="707"/>
      <c r="ORF35" s="707"/>
      <c r="ORG35" s="707"/>
      <c r="ORH35" s="707"/>
      <c r="ORI35" s="707"/>
      <c r="ORJ35" s="707"/>
      <c r="ORK35" s="707"/>
      <c r="ORL35" s="707"/>
      <c r="ORM35" s="707"/>
      <c r="ORN35" s="707"/>
      <c r="ORO35" s="707"/>
      <c r="ORP35" s="707"/>
      <c r="ORQ35" s="707"/>
      <c r="ORR35" s="707"/>
      <c r="ORS35" s="707"/>
      <c r="ORT35" s="707"/>
      <c r="ORU35" s="707"/>
      <c r="ORV35" s="707"/>
      <c r="ORW35" s="707"/>
      <c r="ORX35" s="707"/>
      <c r="ORY35" s="707"/>
      <c r="ORZ35" s="707"/>
      <c r="OSA35" s="707"/>
      <c r="OSB35" s="707"/>
      <c r="OSC35" s="707"/>
      <c r="OSD35" s="707"/>
      <c r="OSE35" s="707"/>
      <c r="OSF35" s="707"/>
      <c r="OSG35" s="707"/>
      <c r="OSH35" s="707"/>
      <c r="OSI35" s="707"/>
      <c r="OSJ35" s="707"/>
      <c r="OSK35" s="707"/>
      <c r="OSL35" s="707"/>
      <c r="OSM35" s="707"/>
      <c r="OSN35" s="707"/>
      <c r="OSO35" s="707"/>
      <c r="OSP35" s="707"/>
      <c r="OSQ35" s="707"/>
      <c r="OSR35" s="707"/>
      <c r="OSS35" s="707"/>
      <c r="OST35" s="707"/>
      <c r="OSU35" s="707"/>
      <c r="OSV35" s="707"/>
      <c r="OSW35" s="707"/>
      <c r="OSX35" s="707"/>
      <c r="OSY35" s="707"/>
      <c r="OSZ35" s="707"/>
      <c r="OTA35" s="707"/>
      <c r="OTB35" s="707"/>
      <c r="OTC35" s="707"/>
      <c r="OTD35" s="707"/>
      <c r="OTE35" s="707"/>
      <c r="OTF35" s="707"/>
      <c r="OTG35" s="707"/>
      <c r="OTH35" s="707"/>
      <c r="OTI35" s="707"/>
      <c r="OTJ35" s="707"/>
      <c r="OTK35" s="707"/>
      <c r="OTL35" s="707"/>
      <c r="OTM35" s="707"/>
      <c r="OTN35" s="707"/>
      <c r="OTO35" s="707"/>
      <c r="OTP35" s="707"/>
      <c r="OTQ35" s="707"/>
      <c r="OTR35" s="707"/>
      <c r="OTS35" s="707"/>
      <c r="OTT35" s="707"/>
      <c r="OTU35" s="707"/>
      <c r="OTV35" s="707"/>
      <c r="OTW35" s="707"/>
      <c r="OTX35" s="707"/>
      <c r="OTY35" s="707"/>
      <c r="OTZ35" s="707"/>
      <c r="OUA35" s="707"/>
      <c r="OUB35" s="707"/>
      <c r="OUC35" s="707"/>
      <c r="OUD35" s="707"/>
      <c r="OUE35" s="707"/>
      <c r="OUF35" s="707"/>
      <c r="OUG35" s="707"/>
      <c r="OUH35" s="707"/>
      <c r="OUI35" s="707"/>
      <c r="OUJ35" s="707"/>
      <c r="OUK35" s="707"/>
      <c r="OUL35" s="707"/>
      <c r="OUM35" s="707"/>
      <c r="OUN35" s="707"/>
      <c r="OUO35" s="707"/>
      <c r="OUP35" s="707"/>
      <c r="OUQ35" s="707"/>
      <c r="OUR35" s="707"/>
      <c r="OUS35" s="707"/>
      <c r="OUT35" s="707"/>
      <c r="OUU35" s="707"/>
      <c r="OUV35" s="707"/>
      <c r="OUW35" s="707"/>
      <c r="OUX35" s="707"/>
      <c r="OUY35" s="707"/>
      <c r="OUZ35" s="707"/>
      <c r="OVA35" s="707"/>
      <c r="OVB35" s="707"/>
      <c r="OVC35" s="707"/>
      <c r="OVD35" s="707"/>
      <c r="OVE35" s="707"/>
      <c r="OVF35" s="707"/>
      <c r="OVG35" s="707"/>
      <c r="OVH35" s="707"/>
      <c r="OVI35" s="707"/>
      <c r="OVJ35" s="707"/>
      <c r="OVK35" s="707"/>
      <c r="OVL35" s="707"/>
      <c r="OVM35" s="707"/>
      <c r="OVN35" s="707"/>
      <c r="OVO35" s="707"/>
      <c r="OVP35" s="707"/>
      <c r="OVQ35" s="707"/>
      <c r="OVR35" s="707"/>
      <c r="OVS35" s="707"/>
      <c r="OVT35" s="707"/>
      <c r="OVU35" s="707"/>
      <c r="OVV35" s="707"/>
      <c r="OVW35" s="707"/>
      <c r="OVX35" s="707"/>
      <c r="OVY35" s="707"/>
      <c r="OVZ35" s="707"/>
      <c r="OWA35" s="707"/>
      <c r="OWB35" s="707"/>
      <c r="OWC35" s="707"/>
      <c r="OWD35" s="707"/>
      <c r="OWE35" s="707"/>
      <c r="OWF35" s="707"/>
      <c r="OWG35" s="707"/>
      <c r="OWH35" s="707"/>
      <c r="OWI35" s="707"/>
      <c r="OWJ35" s="707"/>
      <c r="OWK35" s="707"/>
      <c r="OWL35" s="707"/>
      <c r="OWM35" s="707"/>
      <c r="OWN35" s="707"/>
      <c r="OWO35" s="707"/>
      <c r="OWP35" s="707"/>
      <c r="OWQ35" s="707"/>
      <c r="OWR35" s="707"/>
      <c r="OWS35" s="707"/>
      <c r="OWT35" s="707"/>
      <c r="OWU35" s="707"/>
      <c r="OWV35" s="707"/>
      <c r="OWW35" s="707"/>
      <c r="OWX35" s="707"/>
      <c r="OWY35" s="707"/>
      <c r="OWZ35" s="707"/>
      <c r="OXA35" s="707"/>
      <c r="OXB35" s="707"/>
      <c r="OXC35" s="707"/>
      <c r="OXD35" s="707"/>
      <c r="OXE35" s="707"/>
      <c r="OXF35" s="707"/>
      <c r="OXG35" s="707"/>
      <c r="OXH35" s="707"/>
      <c r="OXI35" s="707"/>
      <c r="OXJ35" s="707"/>
      <c r="OXK35" s="707"/>
      <c r="OXL35" s="707"/>
      <c r="OXM35" s="707"/>
      <c r="OXN35" s="707"/>
      <c r="OXO35" s="707"/>
      <c r="OXP35" s="707"/>
      <c r="OXQ35" s="707"/>
      <c r="OXR35" s="707"/>
      <c r="OXS35" s="707"/>
      <c r="OXT35" s="707"/>
      <c r="OXU35" s="707"/>
      <c r="OXV35" s="707"/>
      <c r="OXW35" s="707"/>
      <c r="OXX35" s="707"/>
      <c r="OXY35" s="707"/>
      <c r="OXZ35" s="707"/>
      <c r="OYA35" s="707"/>
      <c r="OYB35" s="707"/>
      <c r="OYC35" s="707"/>
      <c r="OYD35" s="707"/>
      <c r="OYE35" s="707"/>
      <c r="OYF35" s="707"/>
      <c r="OYG35" s="707"/>
      <c r="OYH35" s="707"/>
      <c r="OYI35" s="707"/>
      <c r="OYJ35" s="707"/>
      <c r="OYK35" s="707"/>
      <c r="OYL35" s="707"/>
      <c r="OYM35" s="707"/>
      <c r="OYN35" s="707"/>
      <c r="OYO35" s="707"/>
      <c r="OYP35" s="707"/>
      <c r="OYQ35" s="707"/>
      <c r="OYR35" s="707"/>
      <c r="OYS35" s="707"/>
      <c r="OYT35" s="707"/>
      <c r="OYU35" s="707"/>
      <c r="OYV35" s="707"/>
      <c r="OYW35" s="707"/>
      <c r="OYX35" s="707"/>
      <c r="OYY35" s="707"/>
      <c r="OYZ35" s="707"/>
      <c r="OZA35" s="707"/>
      <c r="OZB35" s="707"/>
      <c r="OZC35" s="707"/>
      <c r="OZD35" s="707"/>
      <c r="OZE35" s="707"/>
      <c r="OZF35" s="707"/>
      <c r="OZG35" s="707"/>
      <c r="OZH35" s="707"/>
      <c r="OZI35" s="707"/>
      <c r="OZJ35" s="707"/>
      <c r="OZK35" s="707"/>
      <c r="OZL35" s="707"/>
      <c r="OZM35" s="707"/>
      <c r="OZN35" s="707"/>
      <c r="OZO35" s="707"/>
      <c r="OZP35" s="707"/>
      <c r="OZQ35" s="707"/>
      <c r="OZR35" s="707"/>
      <c r="OZS35" s="707"/>
      <c r="OZT35" s="707"/>
      <c r="OZU35" s="707"/>
      <c r="OZV35" s="707"/>
      <c r="OZW35" s="707"/>
      <c r="OZX35" s="707"/>
      <c r="OZY35" s="707"/>
      <c r="OZZ35" s="707"/>
      <c r="PAA35" s="707"/>
      <c r="PAB35" s="707"/>
      <c r="PAC35" s="707"/>
      <c r="PAD35" s="707"/>
      <c r="PAE35" s="707"/>
      <c r="PAF35" s="707"/>
      <c r="PAG35" s="707"/>
      <c r="PAH35" s="707"/>
      <c r="PAI35" s="707"/>
      <c r="PAJ35" s="707"/>
      <c r="PAK35" s="707"/>
      <c r="PAL35" s="707"/>
      <c r="PAM35" s="707"/>
      <c r="PAN35" s="707"/>
      <c r="PAO35" s="707"/>
      <c r="PAP35" s="707"/>
      <c r="PAQ35" s="707"/>
      <c r="PAR35" s="707"/>
      <c r="PAS35" s="707"/>
      <c r="PAT35" s="707"/>
      <c r="PAU35" s="707"/>
      <c r="PAV35" s="707"/>
      <c r="PAW35" s="707"/>
      <c r="PAX35" s="707"/>
      <c r="PAY35" s="707"/>
      <c r="PAZ35" s="707"/>
      <c r="PBA35" s="707"/>
      <c r="PBB35" s="707"/>
      <c r="PBC35" s="707"/>
      <c r="PBD35" s="707"/>
      <c r="PBE35" s="707"/>
      <c r="PBF35" s="707"/>
      <c r="PBG35" s="707"/>
      <c r="PBH35" s="707"/>
      <c r="PBI35" s="707"/>
      <c r="PBJ35" s="707"/>
      <c r="PBK35" s="707"/>
      <c r="PBL35" s="707"/>
      <c r="PBM35" s="707"/>
      <c r="PBN35" s="707"/>
      <c r="PBO35" s="707"/>
      <c r="PBP35" s="707"/>
      <c r="PBQ35" s="707"/>
      <c r="PBR35" s="707"/>
      <c r="PBS35" s="707"/>
      <c r="PBT35" s="707"/>
      <c r="PBU35" s="707"/>
      <c r="PBV35" s="707"/>
      <c r="PBW35" s="707"/>
      <c r="PBX35" s="707"/>
      <c r="PBY35" s="707"/>
      <c r="PBZ35" s="707"/>
      <c r="PCA35" s="707"/>
      <c r="PCB35" s="707"/>
      <c r="PCC35" s="707"/>
      <c r="PCD35" s="707"/>
      <c r="PCE35" s="707"/>
      <c r="PCF35" s="707"/>
      <c r="PCG35" s="707"/>
      <c r="PCH35" s="707"/>
      <c r="PCI35" s="707"/>
      <c r="PCJ35" s="707"/>
      <c r="PCK35" s="707"/>
      <c r="PCL35" s="707"/>
      <c r="PCM35" s="707"/>
      <c r="PCN35" s="707"/>
      <c r="PCO35" s="707"/>
      <c r="PCP35" s="707"/>
      <c r="PCQ35" s="707"/>
      <c r="PCR35" s="707"/>
      <c r="PCS35" s="707"/>
      <c r="PCT35" s="707"/>
      <c r="PCU35" s="707"/>
      <c r="PCV35" s="707"/>
      <c r="PCW35" s="707"/>
      <c r="PCX35" s="707"/>
      <c r="PCY35" s="707"/>
      <c r="PCZ35" s="707"/>
      <c r="PDA35" s="707"/>
      <c r="PDB35" s="707"/>
      <c r="PDC35" s="707"/>
      <c r="PDD35" s="707"/>
      <c r="PDE35" s="707"/>
      <c r="PDF35" s="707"/>
      <c r="PDG35" s="707"/>
      <c r="PDH35" s="707"/>
      <c r="PDI35" s="707"/>
      <c r="PDJ35" s="707"/>
      <c r="PDK35" s="707"/>
      <c r="PDL35" s="707"/>
      <c r="PDM35" s="707"/>
      <c r="PDN35" s="707"/>
      <c r="PDO35" s="707"/>
      <c r="PDP35" s="707"/>
      <c r="PDQ35" s="707"/>
      <c r="PDR35" s="707"/>
      <c r="PDS35" s="707"/>
      <c r="PDT35" s="707"/>
      <c r="PDU35" s="707"/>
      <c r="PDV35" s="707"/>
      <c r="PDW35" s="707"/>
      <c r="PDX35" s="707"/>
      <c r="PDY35" s="707"/>
      <c r="PDZ35" s="707"/>
      <c r="PEA35" s="707"/>
      <c r="PEB35" s="707"/>
      <c r="PEC35" s="707"/>
      <c r="PED35" s="707"/>
      <c r="PEE35" s="707"/>
      <c r="PEF35" s="707"/>
      <c r="PEG35" s="707"/>
      <c r="PEH35" s="707"/>
      <c r="PEI35" s="707"/>
      <c r="PEJ35" s="707"/>
      <c r="PEK35" s="707"/>
      <c r="PEL35" s="707"/>
      <c r="PEM35" s="707"/>
      <c r="PEN35" s="707"/>
      <c r="PEO35" s="707"/>
      <c r="PEP35" s="707"/>
      <c r="PEQ35" s="707"/>
      <c r="PER35" s="707"/>
      <c r="PES35" s="707"/>
      <c r="PET35" s="707"/>
      <c r="PEU35" s="707"/>
      <c r="PEV35" s="707"/>
      <c r="PEW35" s="707"/>
      <c r="PEX35" s="707"/>
      <c r="PEY35" s="707"/>
      <c r="PEZ35" s="707"/>
      <c r="PFA35" s="707"/>
      <c r="PFB35" s="707"/>
      <c r="PFC35" s="707"/>
      <c r="PFD35" s="707"/>
      <c r="PFE35" s="707"/>
      <c r="PFF35" s="707"/>
      <c r="PFG35" s="707"/>
      <c r="PFH35" s="707"/>
      <c r="PFI35" s="707"/>
      <c r="PFJ35" s="707"/>
      <c r="PFK35" s="707"/>
      <c r="PFL35" s="707"/>
      <c r="PFM35" s="707"/>
      <c r="PFN35" s="707"/>
      <c r="PFO35" s="707"/>
      <c r="PFP35" s="707"/>
      <c r="PFQ35" s="707"/>
      <c r="PFR35" s="707"/>
      <c r="PFS35" s="707"/>
      <c r="PFT35" s="707"/>
      <c r="PFU35" s="707"/>
      <c r="PFV35" s="707"/>
      <c r="PFW35" s="707"/>
      <c r="PFX35" s="707"/>
      <c r="PFY35" s="707"/>
      <c r="PFZ35" s="707"/>
      <c r="PGA35" s="707"/>
      <c r="PGB35" s="707"/>
      <c r="PGC35" s="707"/>
      <c r="PGD35" s="707"/>
      <c r="PGE35" s="707"/>
      <c r="PGF35" s="707"/>
      <c r="PGG35" s="707"/>
      <c r="PGH35" s="707"/>
      <c r="PGI35" s="707"/>
      <c r="PGJ35" s="707"/>
      <c r="PGK35" s="707"/>
      <c r="PGL35" s="707"/>
      <c r="PGM35" s="707"/>
      <c r="PGN35" s="707"/>
      <c r="PGO35" s="707"/>
      <c r="PGP35" s="707"/>
      <c r="PGQ35" s="707"/>
      <c r="PGR35" s="707"/>
      <c r="PGS35" s="707"/>
      <c r="PGT35" s="707"/>
      <c r="PGU35" s="707"/>
      <c r="PGV35" s="707"/>
      <c r="PGW35" s="707"/>
      <c r="PGX35" s="707"/>
      <c r="PGY35" s="707"/>
      <c r="PGZ35" s="707"/>
      <c r="PHA35" s="707"/>
      <c r="PHB35" s="707"/>
      <c r="PHC35" s="707"/>
      <c r="PHD35" s="707"/>
      <c r="PHE35" s="707"/>
      <c r="PHF35" s="707"/>
      <c r="PHG35" s="707"/>
      <c r="PHH35" s="707"/>
      <c r="PHI35" s="707"/>
      <c r="PHJ35" s="707"/>
      <c r="PHK35" s="707"/>
      <c r="PHL35" s="707"/>
      <c r="PHM35" s="707"/>
      <c r="PHN35" s="707"/>
      <c r="PHO35" s="707"/>
      <c r="PHP35" s="707"/>
      <c r="PHQ35" s="707"/>
      <c r="PHR35" s="707"/>
      <c r="PHS35" s="707"/>
      <c r="PHT35" s="707"/>
      <c r="PHU35" s="707"/>
      <c r="PHV35" s="707"/>
      <c r="PHW35" s="707"/>
      <c r="PHX35" s="707"/>
      <c r="PHY35" s="707"/>
      <c r="PHZ35" s="707"/>
      <c r="PIA35" s="707"/>
      <c r="PIB35" s="707"/>
      <c r="PIC35" s="707"/>
      <c r="PID35" s="707"/>
      <c r="PIE35" s="707"/>
      <c r="PIF35" s="707"/>
      <c r="PIG35" s="707"/>
      <c r="PIH35" s="707"/>
      <c r="PII35" s="707"/>
      <c r="PIJ35" s="707"/>
      <c r="PIK35" s="707"/>
      <c r="PIL35" s="707"/>
      <c r="PIM35" s="707"/>
      <c r="PIN35" s="707"/>
      <c r="PIO35" s="707"/>
      <c r="PIP35" s="707"/>
      <c r="PIQ35" s="707"/>
      <c r="PIR35" s="707"/>
      <c r="PIS35" s="707"/>
      <c r="PIT35" s="707"/>
      <c r="PIU35" s="707"/>
      <c r="PIV35" s="707"/>
      <c r="PIW35" s="707"/>
      <c r="PIX35" s="707"/>
      <c r="PIY35" s="707"/>
      <c r="PIZ35" s="707"/>
      <c r="PJA35" s="707"/>
      <c r="PJB35" s="707"/>
      <c r="PJC35" s="707"/>
      <c r="PJD35" s="707"/>
      <c r="PJE35" s="707"/>
      <c r="PJF35" s="707"/>
      <c r="PJG35" s="707"/>
      <c r="PJH35" s="707"/>
      <c r="PJI35" s="707"/>
      <c r="PJJ35" s="707"/>
      <c r="PJK35" s="707"/>
      <c r="PJL35" s="707"/>
      <c r="PJM35" s="707"/>
      <c r="PJN35" s="707"/>
      <c r="PJO35" s="707"/>
      <c r="PJP35" s="707"/>
      <c r="PJQ35" s="707"/>
      <c r="PJR35" s="707"/>
      <c r="PJS35" s="707"/>
      <c r="PJT35" s="707"/>
      <c r="PJU35" s="707"/>
      <c r="PJV35" s="707"/>
      <c r="PJW35" s="707"/>
      <c r="PJX35" s="707"/>
      <c r="PJY35" s="707"/>
      <c r="PJZ35" s="707"/>
      <c r="PKA35" s="707"/>
      <c r="PKB35" s="707"/>
      <c r="PKC35" s="707"/>
      <c r="PKD35" s="707"/>
      <c r="PKE35" s="707"/>
      <c r="PKF35" s="707"/>
      <c r="PKG35" s="707"/>
      <c r="PKH35" s="707"/>
      <c r="PKI35" s="707"/>
      <c r="PKJ35" s="707"/>
      <c r="PKK35" s="707"/>
      <c r="PKL35" s="707"/>
      <c r="PKM35" s="707"/>
      <c r="PKN35" s="707"/>
      <c r="PKO35" s="707"/>
      <c r="PKP35" s="707"/>
      <c r="PKQ35" s="707"/>
      <c r="PKR35" s="707"/>
      <c r="PKS35" s="707"/>
      <c r="PKT35" s="707"/>
      <c r="PKU35" s="707"/>
      <c r="PKV35" s="707"/>
      <c r="PKW35" s="707"/>
      <c r="PKX35" s="707"/>
      <c r="PKY35" s="707"/>
      <c r="PKZ35" s="707"/>
      <c r="PLA35" s="707"/>
      <c r="PLB35" s="707"/>
      <c r="PLC35" s="707"/>
      <c r="PLD35" s="707"/>
      <c r="PLE35" s="707"/>
      <c r="PLF35" s="707"/>
      <c r="PLG35" s="707"/>
      <c r="PLH35" s="707"/>
      <c r="PLI35" s="707"/>
      <c r="PLJ35" s="707"/>
      <c r="PLK35" s="707"/>
      <c r="PLL35" s="707"/>
      <c r="PLM35" s="707"/>
      <c r="PLN35" s="707"/>
      <c r="PLO35" s="707"/>
      <c r="PLP35" s="707"/>
      <c r="PLQ35" s="707"/>
      <c r="PLR35" s="707"/>
      <c r="PLS35" s="707"/>
      <c r="PLT35" s="707"/>
      <c r="PLU35" s="707"/>
      <c r="PLV35" s="707"/>
      <c r="PLW35" s="707"/>
      <c r="PLX35" s="707"/>
      <c r="PLY35" s="707"/>
      <c r="PLZ35" s="707"/>
      <c r="PMA35" s="707"/>
      <c r="PMB35" s="707"/>
      <c r="PMC35" s="707"/>
      <c r="PMD35" s="707"/>
      <c r="PME35" s="707"/>
      <c r="PMF35" s="707"/>
      <c r="PMG35" s="707"/>
      <c r="PMH35" s="707"/>
      <c r="PMI35" s="707"/>
      <c r="PMJ35" s="707"/>
      <c r="PMK35" s="707"/>
      <c r="PML35" s="707"/>
      <c r="PMM35" s="707"/>
      <c r="PMN35" s="707"/>
      <c r="PMO35" s="707"/>
      <c r="PMP35" s="707"/>
      <c r="PMQ35" s="707"/>
      <c r="PMR35" s="707"/>
      <c r="PMS35" s="707"/>
      <c r="PMT35" s="707"/>
      <c r="PMU35" s="707"/>
      <c r="PMV35" s="707"/>
      <c r="PMW35" s="707"/>
      <c r="PMX35" s="707"/>
      <c r="PMY35" s="707"/>
      <c r="PMZ35" s="707"/>
      <c r="PNA35" s="707"/>
      <c r="PNB35" s="707"/>
      <c r="PNC35" s="707"/>
      <c r="PND35" s="707"/>
      <c r="PNE35" s="707"/>
      <c r="PNF35" s="707"/>
      <c r="PNG35" s="707"/>
      <c r="PNH35" s="707"/>
      <c r="PNI35" s="707"/>
      <c r="PNJ35" s="707"/>
      <c r="PNK35" s="707"/>
      <c r="PNL35" s="707"/>
      <c r="PNM35" s="707"/>
      <c r="PNN35" s="707"/>
      <c r="PNO35" s="707"/>
      <c r="PNP35" s="707"/>
      <c r="PNQ35" s="707"/>
      <c r="PNR35" s="707"/>
      <c r="PNS35" s="707"/>
      <c r="PNT35" s="707"/>
      <c r="PNU35" s="707"/>
      <c r="PNV35" s="707"/>
      <c r="PNW35" s="707"/>
      <c r="PNX35" s="707"/>
      <c r="PNY35" s="707"/>
      <c r="PNZ35" s="707"/>
      <c r="POA35" s="707"/>
      <c r="POB35" s="707"/>
      <c r="POC35" s="707"/>
      <c r="POD35" s="707"/>
      <c r="POE35" s="707"/>
      <c r="POF35" s="707"/>
      <c r="POG35" s="707"/>
      <c r="POH35" s="707"/>
      <c r="POI35" s="707"/>
      <c r="POJ35" s="707"/>
      <c r="POK35" s="707"/>
      <c r="POL35" s="707"/>
      <c r="POM35" s="707"/>
      <c r="PON35" s="707"/>
      <c r="POO35" s="707"/>
      <c r="POP35" s="707"/>
      <c r="POQ35" s="707"/>
      <c r="POR35" s="707"/>
      <c r="POS35" s="707"/>
      <c r="POT35" s="707"/>
      <c r="POU35" s="707"/>
      <c r="POV35" s="707"/>
      <c r="POW35" s="707"/>
      <c r="POX35" s="707"/>
      <c r="POY35" s="707"/>
      <c r="POZ35" s="707"/>
      <c r="PPA35" s="707"/>
      <c r="PPB35" s="707"/>
      <c r="PPC35" s="707"/>
      <c r="PPD35" s="707"/>
      <c r="PPE35" s="707"/>
      <c r="PPF35" s="707"/>
      <c r="PPG35" s="707"/>
      <c r="PPH35" s="707"/>
      <c r="PPI35" s="707"/>
      <c r="PPJ35" s="707"/>
      <c r="PPK35" s="707"/>
      <c r="PPL35" s="707"/>
      <c r="PPM35" s="707"/>
      <c r="PPN35" s="707"/>
      <c r="PPO35" s="707"/>
      <c r="PPP35" s="707"/>
      <c r="PPQ35" s="707"/>
      <c r="PPR35" s="707"/>
      <c r="PPS35" s="707"/>
      <c r="PPT35" s="707"/>
      <c r="PPU35" s="707"/>
      <c r="PPV35" s="707"/>
      <c r="PPW35" s="707"/>
      <c r="PPX35" s="707"/>
      <c r="PPY35" s="707"/>
      <c r="PPZ35" s="707"/>
      <c r="PQA35" s="707"/>
      <c r="PQB35" s="707"/>
      <c r="PQC35" s="707"/>
      <c r="PQD35" s="707"/>
      <c r="PQE35" s="707"/>
      <c r="PQF35" s="707"/>
      <c r="PQG35" s="707"/>
      <c r="PQH35" s="707"/>
      <c r="PQI35" s="707"/>
      <c r="PQJ35" s="707"/>
      <c r="PQK35" s="707"/>
      <c r="PQL35" s="707"/>
      <c r="PQM35" s="707"/>
      <c r="PQN35" s="707"/>
      <c r="PQO35" s="707"/>
      <c r="PQP35" s="707"/>
      <c r="PQQ35" s="707"/>
      <c r="PQR35" s="707"/>
      <c r="PQS35" s="707"/>
      <c r="PQT35" s="707"/>
      <c r="PQU35" s="707"/>
      <c r="PQV35" s="707"/>
      <c r="PQW35" s="707"/>
      <c r="PQX35" s="707"/>
      <c r="PQY35" s="707"/>
      <c r="PQZ35" s="707"/>
      <c r="PRA35" s="707"/>
      <c r="PRB35" s="707"/>
      <c r="PRC35" s="707"/>
      <c r="PRD35" s="707"/>
      <c r="PRE35" s="707"/>
      <c r="PRF35" s="707"/>
      <c r="PRG35" s="707"/>
      <c r="PRH35" s="707"/>
      <c r="PRI35" s="707"/>
      <c r="PRJ35" s="707"/>
      <c r="PRK35" s="707"/>
      <c r="PRL35" s="707"/>
      <c r="PRM35" s="707"/>
      <c r="PRN35" s="707"/>
      <c r="PRO35" s="707"/>
      <c r="PRP35" s="707"/>
      <c r="PRQ35" s="707"/>
      <c r="PRR35" s="707"/>
      <c r="PRS35" s="707"/>
      <c r="PRT35" s="707"/>
      <c r="PRU35" s="707"/>
      <c r="PRV35" s="707"/>
      <c r="PRW35" s="707"/>
      <c r="PRX35" s="707"/>
      <c r="PRY35" s="707"/>
      <c r="PRZ35" s="707"/>
      <c r="PSA35" s="707"/>
      <c r="PSB35" s="707"/>
      <c r="PSC35" s="707"/>
      <c r="PSD35" s="707"/>
      <c r="PSE35" s="707"/>
      <c r="PSF35" s="707"/>
      <c r="PSG35" s="707"/>
      <c r="PSH35" s="707"/>
      <c r="PSI35" s="707"/>
      <c r="PSJ35" s="707"/>
      <c r="PSK35" s="707"/>
      <c r="PSL35" s="707"/>
      <c r="PSM35" s="707"/>
      <c r="PSN35" s="707"/>
      <c r="PSO35" s="707"/>
      <c r="PSP35" s="707"/>
      <c r="PSQ35" s="707"/>
      <c r="PSR35" s="707"/>
      <c r="PSS35" s="707"/>
      <c r="PST35" s="707"/>
      <c r="PSU35" s="707"/>
      <c r="PSV35" s="707"/>
      <c r="PSW35" s="707"/>
      <c r="PSX35" s="707"/>
      <c r="PSY35" s="707"/>
      <c r="PSZ35" s="707"/>
      <c r="PTA35" s="707"/>
      <c r="PTB35" s="707"/>
      <c r="PTC35" s="707"/>
      <c r="PTD35" s="707"/>
      <c r="PTE35" s="707"/>
      <c r="PTF35" s="707"/>
      <c r="PTG35" s="707"/>
      <c r="PTH35" s="707"/>
      <c r="PTI35" s="707"/>
      <c r="PTJ35" s="707"/>
      <c r="PTK35" s="707"/>
      <c r="PTL35" s="707"/>
      <c r="PTM35" s="707"/>
      <c r="PTN35" s="707"/>
      <c r="PTO35" s="707"/>
      <c r="PTP35" s="707"/>
      <c r="PTQ35" s="707"/>
      <c r="PTR35" s="707"/>
      <c r="PTS35" s="707"/>
      <c r="PTT35" s="707"/>
      <c r="PTU35" s="707"/>
      <c r="PTV35" s="707"/>
      <c r="PTW35" s="707"/>
      <c r="PTX35" s="707"/>
      <c r="PTY35" s="707"/>
      <c r="PTZ35" s="707"/>
      <c r="PUA35" s="707"/>
      <c r="PUB35" s="707"/>
      <c r="PUC35" s="707"/>
      <c r="PUD35" s="707"/>
      <c r="PUE35" s="707"/>
      <c r="PUF35" s="707"/>
      <c r="PUG35" s="707"/>
      <c r="PUH35" s="707"/>
      <c r="PUI35" s="707"/>
      <c r="PUJ35" s="707"/>
      <c r="PUK35" s="707"/>
      <c r="PUL35" s="707"/>
      <c r="PUM35" s="707"/>
      <c r="PUN35" s="707"/>
      <c r="PUO35" s="707"/>
      <c r="PUP35" s="707"/>
      <c r="PUQ35" s="707"/>
      <c r="PUR35" s="707"/>
      <c r="PUS35" s="707"/>
      <c r="PUT35" s="707"/>
      <c r="PUU35" s="707"/>
      <c r="PUV35" s="707"/>
      <c r="PUW35" s="707"/>
      <c r="PUX35" s="707"/>
      <c r="PUY35" s="707"/>
      <c r="PUZ35" s="707"/>
      <c r="PVA35" s="707"/>
      <c r="PVB35" s="707"/>
      <c r="PVC35" s="707"/>
      <c r="PVD35" s="707"/>
      <c r="PVE35" s="707"/>
      <c r="PVF35" s="707"/>
      <c r="PVG35" s="707"/>
      <c r="PVH35" s="707"/>
      <c r="PVI35" s="707"/>
      <c r="PVJ35" s="707"/>
      <c r="PVK35" s="707"/>
      <c r="PVL35" s="707"/>
      <c r="PVM35" s="707"/>
      <c r="PVN35" s="707"/>
      <c r="PVO35" s="707"/>
      <c r="PVP35" s="707"/>
      <c r="PVQ35" s="707"/>
      <c r="PVR35" s="707"/>
      <c r="PVS35" s="707"/>
      <c r="PVT35" s="707"/>
      <c r="PVU35" s="707"/>
      <c r="PVV35" s="707"/>
      <c r="PVW35" s="707"/>
      <c r="PVX35" s="707"/>
      <c r="PVY35" s="707"/>
      <c r="PVZ35" s="707"/>
      <c r="PWA35" s="707"/>
      <c r="PWB35" s="707"/>
      <c r="PWC35" s="707"/>
      <c r="PWD35" s="707"/>
      <c r="PWE35" s="707"/>
      <c r="PWF35" s="707"/>
      <c r="PWG35" s="707"/>
      <c r="PWH35" s="707"/>
      <c r="PWI35" s="707"/>
      <c r="PWJ35" s="707"/>
      <c r="PWK35" s="707"/>
      <c r="PWL35" s="707"/>
      <c r="PWM35" s="707"/>
      <c r="PWN35" s="707"/>
      <c r="PWO35" s="707"/>
      <c r="PWP35" s="707"/>
      <c r="PWQ35" s="707"/>
      <c r="PWR35" s="707"/>
      <c r="PWS35" s="707"/>
      <c r="PWT35" s="707"/>
      <c r="PWU35" s="707"/>
      <c r="PWV35" s="707"/>
      <c r="PWW35" s="707"/>
      <c r="PWX35" s="707"/>
      <c r="PWY35" s="707"/>
      <c r="PWZ35" s="707"/>
      <c r="PXA35" s="707"/>
      <c r="PXB35" s="707"/>
      <c r="PXC35" s="707"/>
      <c r="PXD35" s="707"/>
      <c r="PXE35" s="707"/>
      <c r="PXF35" s="707"/>
      <c r="PXG35" s="707"/>
      <c r="PXH35" s="707"/>
      <c r="PXI35" s="707"/>
      <c r="PXJ35" s="707"/>
      <c r="PXK35" s="707"/>
      <c r="PXL35" s="707"/>
      <c r="PXM35" s="707"/>
      <c r="PXN35" s="707"/>
      <c r="PXO35" s="707"/>
      <c r="PXP35" s="707"/>
      <c r="PXQ35" s="707"/>
      <c r="PXR35" s="707"/>
      <c r="PXS35" s="707"/>
      <c r="PXT35" s="707"/>
      <c r="PXU35" s="707"/>
      <c r="PXV35" s="707"/>
      <c r="PXW35" s="707"/>
      <c r="PXX35" s="707"/>
      <c r="PXY35" s="707"/>
      <c r="PXZ35" s="707"/>
      <c r="PYA35" s="707"/>
      <c r="PYB35" s="707"/>
      <c r="PYC35" s="707"/>
      <c r="PYD35" s="707"/>
      <c r="PYE35" s="707"/>
      <c r="PYF35" s="707"/>
      <c r="PYG35" s="707"/>
      <c r="PYH35" s="707"/>
      <c r="PYI35" s="707"/>
      <c r="PYJ35" s="707"/>
      <c r="PYK35" s="707"/>
      <c r="PYL35" s="707"/>
      <c r="PYM35" s="707"/>
      <c r="PYN35" s="707"/>
      <c r="PYO35" s="707"/>
      <c r="PYP35" s="707"/>
      <c r="PYQ35" s="707"/>
      <c r="PYR35" s="707"/>
      <c r="PYS35" s="707"/>
      <c r="PYT35" s="707"/>
      <c r="PYU35" s="707"/>
      <c r="PYV35" s="707"/>
      <c r="PYW35" s="707"/>
      <c r="PYX35" s="707"/>
      <c r="PYY35" s="707"/>
      <c r="PYZ35" s="707"/>
      <c r="PZA35" s="707"/>
      <c r="PZB35" s="707"/>
      <c r="PZC35" s="707"/>
      <c r="PZD35" s="707"/>
      <c r="PZE35" s="707"/>
      <c r="PZF35" s="707"/>
      <c r="PZG35" s="707"/>
      <c r="PZH35" s="707"/>
      <c r="PZI35" s="707"/>
      <c r="PZJ35" s="707"/>
      <c r="PZK35" s="707"/>
      <c r="PZL35" s="707"/>
      <c r="PZM35" s="707"/>
      <c r="PZN35" s="707"/>
      <c r="PZO35" s="707"/>
      <c r="PZP35" s="707"/>
      <c r="PZQ35" s="707"/>
      <c r="PZR35" s="707"/>
      <c r="PZS35" s="707"/>
      <c r="PZT35" s="707"/>
      <c r="PZU35" s="707"/>
      <c r="PZV35" s="707"/>
      <c r="PZW35" s="707"/>
      <c r="PZX35" s="707"/>
      <c r="PZY35" s="707"/>
      <c r="PZZ35" s="707"/>
      <c r="QAA35" s="707"/>
      <c r="QAB35" s="707"/>
      <c r="QAC35" s="707"/>
      <c r="QAD35" s="707"/>
      <c r="QAE35" s="707"/>
      <c r="QAF35" s="707"/>
      <c r="QAG35" s="707"/>
      <c r="QAH35" s="707"/>
      <c r="QAI35" s="707"/>
      <c r="QAJ35" s="707"/>
      <c r="QAK35" s="707"/>
      <c r="QAL35" s="707"/>
      <c r="QAM35" s="707"/>
      <c r="QAN35" s="707"/>
      <c r="QAO35" s="707"/>
      <c r="QAP35" s="707"/>
      <c r="QAQ35" s="707"/>
      <c r="QAR35" s="707"/>
      <c r="QAS35" s="707"/>
      <c r="QAT35" s="707"/>
      <c r="QAU35" s="707"/>
      <c r="QAV35" s="707"/>
      <c r="QAW35" s="707"/>
      <c r="QAX35" s="707"/>
      <c r="QAY35" s="707"/>
      <c r="QAZ35" s="707"/>
      <c r="QBA35" s="707"/>
      <c r="QBB35" s="707"/>
      <c r="QBC35" s="707"/>
      <c r="QBD35" s="707"/>
      <c r="QBE35" s="707"/>
      <c r="QBF35" s="707"/>
      <c r="QBG35" s="707"/>
      <c r="QBH35" s="707"/>
      <c r="QBI35" s="707"/>
      <c r="QBJ35" s="707"/>
      <c r="QBK35" s="707"/>
      <c r="QBL35" s="707"/>
      <c r="QBM35" s="707"/>
      <c r="QBN35" s="707"/>
      <c r="QBO35" s="707"/>
      <c r="QBP35" s="707"/>
      <c r="QBQ35" s="707"/>
      <c r="QBR35" s="707"/>
      <c r="QBS35" s="707"/>
      <c r="QBT35" s="707"/>
      <c r="QBU35" s="707"/>
      <c r="QBV35" s="707"/>
      <c r="QBW35" s="707"/>
      <c r="QBX35" s="707"/>
      <c r="QBY35" s="707"/>
      <c r="QBZ35" s="707"/>
      <c r="QCA35" s="707"/>
      <c r="QCB35" s="707"/>
      <c r="QCC35" s="707"/>
      <c r="QCD35" s="707"/>
      <c r="QCE35" s="707"/>
      <c r="QCF35" s="707"/>
      <c r="QCG35" s="707"/>
      <c r="QCH35" s="707"/>
      <c r="QCI35" s="707"/>
      <c r="QCJ35" s="707"/>
      <c r="QCK35" s="707"/>
      <c r="QCL35" s="707"/>
      <c r="QCM35" s="707"/>
      <c r="QCN35" s="707"/>
      <c r="QCO35" s="707"/>
      <c r="QCP35" s="707"/>
      <c r="QCQ35" s="707"/>
      <c r="QCR35" s="707"/>
      <c r="QCS35" s="707"/>
      <c r="QCT35" s="707"/>
      <c r="QCU35" s="707"/>
      <c r="QCV35" s="707"/>
      <c r="QCW35" s="707"/>
      <c r="QCX35" s="707"/>
      <c r="QCY35" s="707"/>
      <c r="QCZ35" s="707"/>
      <c r="QDA35" s="707"/>
      <c r="QDB35" s="707"/>
      <c r="QDC35" s="707"/>
      <c r="QDD35" s="707"/>
      <c r="QDE35" s="707"/>
      <c r="QDF35" s="707"/>
      <c r="QDG35" s="707"/>
      <c r="QDH35" s="707"/>
      <c r="QDI35" s="707"/>
      <c r="QDJ35" s="707"/>
      <c r="QDK35" s="707"/>
      <c r="QDL35" s="707"/>
      <c r="QDM35" s="707"/>
      <c r="QDN35" s="707"/>
      <c r="QDO35" s="707"/>
      <c r="QDP35" s="707"/>
      <c r="QDQ35" s="707"/>
      <c r="QDR35" s="707"/>
      <c r="QDS35" s="707"/>
      <c r="QDT35" s="707"/>
      <c r="QDU35" s="707"/>
      <c r="QDV35" s="707"/>
      <c r="QDW35" s="707"/>
      <c r="QDX35" s="707"/>
      <c r="QDY35" s="707"/>
      <c r="QDZ35" s="707"/>
      <c r="QEA35" s="707"/>
      <c r="QEB35" s="707"/>
      <c r="QEC35" s="707"/>
      <c r="QED35" s="707"/>
      <c r="QEE35" s="707"/>
      <c r="QEF35" s="707"/>
      <c r="QEG35" s="707"/>
      <c r="QEH35" s="707"/>
      <c r="QEI35" s="707"/>
      <c r="QEJ35" s="707"/>
      <c r="QEK35" s="707"/>
      <c r="QEL35" s="707"/>
      <c r="QEM35" s="707"/>
      <c r="QEN35" s="707"/>
      <c r="QEO35" s="707"/>
      <c r="QEP35" s="707"/>
      <c r="QEQ35" s="707"/>
      <c r="QER35" s="707"/>
      <c r="QES35" s="707"/>
      <c r="QET35" s="707"/>
      <c r="QEU35" s="707"/>
      <c r="QEV35" s="707"/>
      <c r="QEW35" s="707"/>
      <c r="QEX35" s="707"/>
      <c r="QEY35" s="707"/>
      <c r="QEZ35" s="707"/>
      <c r="QFA35" s="707"/>
      <c r="QFB35" s="707"/>
      <c r="QFC35" s="707"/>
      <c r="QFD35" s="707"/>
      <c r="QFE35" s="707"/>
      <c r="QFF35" s="707"/>
      <c r="QFG35" s="707"/>
      <c r="QFH35" s="707"/>
      <c r="QFI35" s="707"/>
      <c r="QFJ35" s="707"/>
      <c r="QFK35" s="707"/>
      <c r="QFL35" s="707"/>
      <c r="QFM35" s="707"/>
      <c r="QFN35" s="707"/>
      <c r="QFO35" s="707"/>
      <c r="QFP35" s="707"/>
      <c r="QFQ35" s="707"/>
      <c r="QFR35" s="707"/>
      <c r="QFS35" s="707"/>
      <c r="QFT35" s="707"/>
      <c r="QFU35" s="707"/>
      <c r="QFV35" s="707"/>
      <c r="QFW35" s="707"/>
      <c r="QFX35" s="707"/>
      <c r="QFY35" s="707"/>
      <c r="QFZ35" s="707"/>
      <c r="QGA35" s="707"/>
      <c r="QGB35" s="707"/>
      <c r="QGC35" s="707"/>
      <c r="QGD35" s="707"/>
      <c r="QGE35" s="707"/>
      <c r="QGF35" s="707"/>
      <c r="QGG35" s="707"/>
      <c r="QGH35" s="707"/>
      <c r="QGI35" s="707"/>
      <c r="QGJ35" s="707"/>
      <c r="QGK35" s="707"/>
      <c r="QGL35" s="707"/>
      <c r="QGM35" s="707"/>
      <c r="QGN35" s="707"/>
      <c r="QGO35" s="707"/>
      <c r="QGP35" s="707"/>
      <c r="QGQ35" s="707"/>
      <c r="QGR35" s="707"/>
      <c r="QGS35" s="707"/>
      <c r="QGT35" s="707"/>
      <c r="QGU35" s="707"/>
      <c r="QGV35" s="707"/>
      <c r="QGW35" s="707"/>
      <c r="QGX35" s="707"/>
      <c r="QGY35" s="707"/>
      <c r="QGZ35" s="707"/>
      <c r="QHA35" s="707"/>
      <c r="QHB35" s="707"/>
      <c r="QHC35" s="707"/>
      <c r="QHD35" s="707"/>
      <c r="QHE35" s="707"/>
      <c r="QHF35" s="707"/>
      <c r="QHG35" s="707"/>
      <c r="QHH35" s="707"/>
      <c r="QHI35" s="707"/>
      <c r="QHJ35" s="707"/>
      <c r="QHK35" s="707"/>
      <c r="QHL35" s="707"/>
      <c r="QHM35" s="707"/>
      <c r="QHN35" s="707"/>
      <c r="QHO35" s="707"/>
      <c r="QHP35" s="707"/>
      <c r="QHQ35" s="707"/>
      <c r="QHR35" s="707"/>
      <c r="QHS35" s="707"/>
      <c r="QHT35" s="707"/>
      <c r="QHU35" s="707"/>
      <c r="QHV35" s="707"/>
      <c r="QHW35" s="707"/>
      <c r="QHX35" s="707"/>
      <c r="QHY35" s="707"/>
      <c r="QHZ35" s="707"/>
      <c r="QIA35" s="707"/>
      <c r="QIB35" s="707"/>
      <c r="QIC35" s="707"/>
      <c r="QID35" s="707"/>
      <c r="QIE35" s="707"/>
      <c r="QIF35" s="707"/>
      <c r="QIG35" s="707"/>
      <c r="QIH35" s="707"/>
      <c r="QII35" s="707"/>
      <c r="QIJ35" s="707"/>
      <c r="QIK35" s="707"/>
      <c r="QIL35" s="707"/>
      <c r="QIM35" s="707"/>
      <c r="QIN35" s="707"/>
      <c r="QIO35" s="707"/>
      <c r="QIP35" s="707"/>
      <c r="QIQ35" s="707"/>
      <c r="QIR35" s="707"/>
      <c r="QIS35" s="707"/>
      <c r="QIT35" s="707"/>
      <c r="QIU35" s="707"/>
      <c r="QIV35" s="707"/>
      <c r="QIW35" s="707"/>
      <c r="QIX35" s="707"/>
      <c r="QIY35" s="707"/>
      <c r="QIZ35" s="707"/>
      <c r="QJA35" s="707"/>
      <c r="QJB35" s="707"/>
      <c r="QJC35" s="707"/>
      <c r="QJD35" s="707"/>
      <c r="QJE35" s="707"/>
      <c r="QJF35" s="707"/>
      <c r="QJG35" s="707"/>
      <c r="QJH35" s="707"/>
      <c r="QJI35" s="707"/>
      <c r="QJJ35" s="707"/>
      <c r="QJK35" s="707"/>
      <c r="QJL35" s="707"/>
      <c r="QJM35" s="707"/>
      <c r="QJN35" s="707"/>
      <c r="QJO35" s="707"/>
      <c r="QJP35" s="707"/>
      <c r="QJQ35" s="707"/>
      <c r="QJR35" s="707"/>
      <c r="QJS35" s="707"/>
      <c r="QJT35" s="707"/>
      <c r="QJU35" s="707"/>
      <c r="QJV35" s="707"/>
      <c r="QJW35" s="707"/>
      <c r="QJX35" s="707"/>
      <c r="QJY35" s="707"/>
      <c r="QJZ35" s="707"/>
      <c r="QKA35" s="707"/>
      <c r="QKB35" s="707"/>
      <c r="QKC35" s="707"/>
      <c r="QKD35" s="707"/>
      <c r="QKE35" s="707"/>
      <c r="QKF35" s="707"/>
      <c r="QKG35" s="707"/>
      <c r="QKH35" s="707"/>
      <c r="QKI35" s="707"/>
      <c r="QKJ35" s="707"/>
      <c r="QKK35" s="707"/>
      <c r="QKL35" s="707"/>
      <c r="QKM35" s="707"/>
      <c r="QKN35" s="707"/>
      <c r="QKO35" s="707"/>
      <c r="QKP35" s="707"/>
      <c r="QKQ35" s="707"/>
      <c r="QKR35" s="707"/>
      <c r="QKS35" s="707"/>
      <c r="QKT35" s="707"/>
      <c r="QKU35" s="707"/>
      <c r="QKV35" s="707"/>
      <c r="QKW35" s="707"/>
      <c r="QKX35" s="707"/>
      <c r="QKY35" s="707"/>
      <c r="QKZ35" s="707"/>
      <c r="QLA35" s="707"/>
      <c r="QLB35" s="707"/>
      <c r="QLC35" s="707"/>
      <c r="QLD35" s="707"/>
      <c r="QLE35" s="707"/>
      <c r="QLF35" s="707"/>
      <c r="QLG35" s="707"/>
      <c r="QLH35" s="707"/>
      <c r="QLI35" s="707"/>
      <c r="QLJ35" s="707"/>
      <c r="QLK35" s="707"/>
      <c r="QLL35" s="707"/>
      <c r="QLM35" s="707"/>
      <c r="QLN35" s="707"/>
      <c r="QLO35" s="707"/>
      <c r="QLP35" s="707"/>
      <c r="QLQ35" s="707"/>
      <c r="QLR35" s="707"/>
      <c r="QLS35" s="707"/>
      <c r="QLT35" s="707"/>
      <c r="QLU35" s="707"/>
      <c r="QLV35" s="707"/>
      <c r="QLW35" s="707"/>
      <c r="QLX35" s="707"/>
      <c r="QLY35" s="707"/>
      <c r="QLZ35" s="707"/>
      <c r="QMA35" s="707"/>
      <c r="QMB35" s="707"/>
      <c r="QMC35" s="707"/>
      <c r="QMD35" s="707"/>
      <c r="QME35" s="707"/>
      <c r="QMF35" s="707"/>
      <c r="QMG35" s="707"/>
      <c r="QMH35" s="707"/>
      <c r="QMI35" s="707"/>
      <c r="QMJ35" s="707"/>
      <c r="QMK35" s="707"/>
      <c r="QML35" s="707"/>
      <c r="QMM35" s="707"/>
      <c r="QMN35" s="707"/>
      <c r="QMO35" s="707"/>
      <c r="QMP35" s="707"/>
      <c r="QMQ35" s="707"/>
      <c r="QMR35" s="707"/>
      <c r="QMS35" s="707"/>
      <c r="QMT35" s="707"/>
      <c r="QMU35" s="707"/>
      <c r="QMV35" s="707"/>
      <c r="QMW35" s="707"/>
      <c r="QMX35" s="707"/>
      <c r="QMY35" s="707"/>
      <c r="QMZ35" s="707"/>
      <c r="QNA35" s="707"/>
      <c r="QNB35" s="707"/>
      <c r="QNC35" s="707"/>
      <c r="QND35" s="707"/>
      <c r="QNE35" s="707"/>
      <c r="QNF35" s="707"/>
      <c r="QNG35" s="707"/>
      <c r="QNH35" s="707"/>
      <c r="QNI35" s="707"/>
      <c r="QNJ35" s="707"/>
      <c r="QNK35" s="707"/>
      <c r="QNL35" s="707"/>
      <c r="QNM35" s="707"/>
      <c r="QNN35" s="707"/>
      <c r="QNO35" s="707"/>
      <c r="QNP35" s="707"/>
      <c r="QNQ35" s="707"/>
      <c r="QNR35" s="707"/>
      <c r="QNS35" s="707"/>
      <c r="QNT35" s="707"/>
      <c r="QNU35" s="707"/>
      <c r="QNV35" s="707"/>
      <c r="QNW35" s="707"/>
      <c r="QNX35" s="707"/>
      <c r="QNY35" s="707"/>
      <c r="QNZ35" s="707"/>
      <c r="QOA35" s="707"/>
      <c r="QOB35" s="707"/>
      <c r="QOC35" s="707"/>
      <c r="QOD35" s="707"/>
      <c r="QOE35" s="707"/>
      <c r="QOF35" s="707"/>
      <c r="QOG35" s="707"/>
      <c r="QOH35" s="707"/>
      <c r="QOI35" s="707"/>
      <c r="QOJ35" s="707"/>
      <c r="QOK35" s="707"/>
      <c r="QOL35" s="707"/>
      <c r="QOM35" s="707"/>
      <c r="QON35" s="707"/>
      <c r="QOO35" s="707"/>
      <c r="QOP35" s="707"/>
      <c r="QOQ35" s="707"/>
      <c r="QOR35" s="707"/>
      <c r="QOS35" s="707"/>
      <c r="QOT35" s="707"/>
      <c r="QOU35" s="707"/>
      <c r="QOV35" s="707"/>
      <c r="QOW35" s="707"/>
      <c r="QOX35" s="707"/>
      <c r="QOY35" s="707"/>
      <c r="QOZ35" s="707"/>
      <c r="QPA35" s="707"/>
      <c r="QPB35" s="707"/>
      <c r="QPC35" s="707"/>
      <c r="QPD35" s="707"/>
      <c r="QPE35" s="707"/>
      <c r="QPF35" s="707"/>
      <c r="QPG35" s="707"/>
      <c r="QPH35" s="707"/>
      <c r="QPI35" s="707"/>
      <c r="QPJ35" s="707"/>
      <c r="QPK35" s="707"/>
      <c r="QPL35" s="707"/>
      <c r="QPM35" s="707"/>
      <c r="QPN35" s="707"/>
      <c r="QPO35" s="707"/>
      <c r="QPP35" s="707"/>
      <c r="QPQ35" s="707"/>
      <c r="QPR35" s="707"/>
      <c r="QPS35" s="707"/>
      <c r="QPT35" s="707"/>
      <c r="QPU35" s="707"/>
      <c r="QPV35" s="707"/>
      <c r="QPW35" s="707"/>
      <c r="QPX35" s="707"/>
      <c r="QPY35" s="707"/>
      <c r="QPZ35" s="707"/>
      <c r="QQA35" s="707"/>
      <c r="QQB35" s="707"/>
      <c r="QQC35" s="707"/>
      <c r="QQD35" s="707"/>
      <c r="QQE35" s="707"/>
      <c r="QQF35" s="707"/>
      <c r="QQG35" s="707"/>
      <c r="QQH35" s="707"/>
      <c r="QQI35" s="707"/>
      <c r="QQJ35" s="707"/>
      <c r="QQK35" s="707"/>
      <c r="QQL35" s="707"/>
      <c r="QQM35" s="707"/>
      <c r="QQN35" s="707"/>
      <c r="QQO35" s="707"/>
      <c r="QQP35" s="707"/>
      <c r="QQQ35" s="707"/>
      <c r="QQR35" s="707"/>
      <c r="QQS35" s="707"/>
      <c r="QQT35" s="707"/>
      <c r="QQU35" s="707"/>
      <c r="QQV35" s="707"/>
      <c r="QQW35" s="707"/>
      <c r="QQX35" s="707"/>
      <c r="QQY35" s="707"/>
      <c r="QQZ35" s="707"/>
      <c r="QRA35" s="707"/>
      <c r="QRB35" s="707"/>
      <c r="QRC35" s="707"/>
      <c r="QRD35" s="707"/>
      <c r="QRE35" s="707"/>
      <c r="QRF35" s="707"/>
      <c r="QRG35" s="707"/>
      <c r="QRH35" s="707"/>
      <c r="QRI35" s="707"/>
      <c r="QRJ35" s="707"/>
      <c r="QRK35" s="707"/>
      <c r="QRL35" s="707"/>
      <c r="QRM35" s="707"/>
      <c r="QRN35" s="707"/>
      <c r="QRO35" s="707"/>
      <c r="QRP35" s="707"/>
      <c r="QRQ35" s="707"/>
      <c r="QRR35" s="707"/>
      <c r="QRS35" s="707"/>
      <c r="QRT35" s="707"/>
      <c r="QRU35" s="707"/>
      <c r="QRV35" s="707"/>
      <c r="QRW35" s="707"/>
      <c r="QRX35" s="707"/>
      <c r="QRY35" s="707"/>
      <c r="QRZ35" s="707"/>
      <c r="QSA35" s="707"/>
      <c r="QSB35" s="707"/>
      <c r="QSC35" s="707"/>
      <c r="QSD35" s="707"/>
      <c r="QSE35" s="707"/>
      <c r="QSF35" s="707"/>
      <c r="QSG35" s="707"/>
      <c r="QSH35" s="707"/>
      <c r="QSI35" s="707"/>
      <c r="QSJ35" s="707"/>
      <c r="QSK35" s="707"/>
      <c r="QSL35" s="707"/>
      <c r="QSM35" s="707"/>
      <c r="QSN35" s="707"/>
      <c r="QSO35" s="707"/>
      <c r="QSP35" s="707"/>
      <c r="QSQ35" s="707"/>
      <c r="QSR35" s="707"/>
      <c r="QSS35" s="707"/>
      <c r="QST35" s="707"/>
      <c r="QSU35" s="707"/>
      <c r="QSV35" s="707"/>
      <c r="QSW35" s="707"/>
      <c r="QSX35" s="707"/>
      <c r="QSY35" s="707"/>
      <c r="QSZ35" s="707"/>
      <c r="QTA35" s="707"/>
      <c r="QTB35" s="707"/>
      <c r="QTC35" s="707"/>
      <c r="QTD35" s="707"/>
      <c r="QTE35" s="707"/>
      <c r="QTF35" s="707"/>
      <c r="QTG35" s="707"/>
      <c r="QTH35" s="707"/>
      <c r="QTI35" s="707"/>
      <c r="QTJ35" s="707"/>
      <c r="QTK35" s="707"/>
      <c r="QTL35" s="707"/>
      <c r="QTM35" s="707"/>
      <c r="QTN35" s="707"/>
      <c r="QTO35" s="707"/>
      <c r="QTP35" s="707"/>
      <c r="QTQ35" s="707"/>
      <c r="QTR35" s="707"/>
      <c r="QTS35" s="707"/>
      <c r="QTT35" s="707"/>
      <c r="QTU35" s="707"/>
      <c r="QTV35" s="707"/>
      <c r="QTW35" s="707"/>
      <c r="QTX35" s="707"/>
      <c r="QTY35" s="707"/>
      <c r="QTZ35" s="707"/>
      <c r="QUA35" s="707"/>
      <c r="QUB35" s="707"/>
      <c r="QUC35" s="707"/>
      <c r="QUD35" s="707"/>
      <c r="QUE35" s="707"/>
      <c r="QUF35" s="707"/>
      <c r="QUG35" s="707"/>
      <c r="QUH35" s="707"/>
      <c r="QUI35" s="707"/>
      <c r="QUJ35" s="707"/>
      <c r="QUK35" s="707"/>
      <c r="QUL35" s="707"/>
      <c r="QUM35" s="707"/>
      <c r="QUN35" s="707"/>
      <c r="QUO35" s="707"/>
      <c r="QUP35" s="707"/>
      <c r="QUQ35" s="707"/>
      <c r="QUR35" s="707"/>
      <c r="QUS35" s="707"/>
      <c r="QUT35" s="707"/>
      <c r="QUU35" s="707"/>
      <c r="QUV35" s="707"/>
      <c r="QUW35" s="707"/>
      <c r="QUX35" s="707"/>
      <c r="QUY35" s="707"/>
      <c r="QUZ35" s="707"/>
      <c r="QVA35" s="707"/>
      <c r="QVB35" s="707"/>
      <c r="QVC35" s="707"/>
      <c r="QVD35" s="707"/>
      <c r="QVE35" s="707"/>
      <c r="QVF35" s="707"/>
      <c r="QVG35" s="707"/>
      <c r="QVH35" s="707"/>
      <c r="QVI35" s="707"/>
      <c r="QVJ35" s="707"/>
      <c r="QVK35" s="707"/>
      <c r="QVL35" s="707"/>
      <c r="QVM35" s="707"/>
      <c r="QVN35" s="707"/>
      <c r="QVO35" s="707"/>
      <c r="QVP35" s="707"/>
      <c r="QVQ35" s="707"/>
      <c r="QVR35" s="707"/>
      <c r="QVS35" s="707"/>
      <c r="QVT35" s="707"/>
      <c r="QVU35" s="707"/>
      <c r="QVV35" s="707"/>
      <c r="QVW35" s="707"/>
      <c r="QVX35" s="707"/>
      <c r="QVY35" s="707"/>
      <c r="QVZ35" s="707"/>
      <c r="QWA35" s="707"/>
      <c r="QWB35" s="707"/>
      <c r="QWC35" s="707"/>
      <c r="QWD35" s="707"/>
      <c r="QWE35" s="707"/>
      <c r="QWF35" s="707"/>
      <c r="QWG35" s="707"/>
      <c r="QWH35" s="707"/>
      <c r="QWI35" s="707"/>
      <c r="QWJ35" s="707"/>
      <c r="QWK35" s="707"/>
      <c r="QWL35" s="707"/>
      <c r="QWM35" s="707"/>
      <c r="QWN35" s="707"/>
      <c r="QWO35" s="707"/>
      <c r="QWP35" s="707"/>
      <c r="QWQ35" s="707"/>
      <c r="QWR35" s="707"/>
      <c r="QWS35" s="707"/>
      <c r="QWT35" s="707"/>
      <c r="QWU35" s="707"/>
      <c r="QWV35" s="707"/>
      <c r="QWW35" s="707"/>
      <c r="QWX35" s="707"/>
      <c r="QWY35" s="707"/>
      <c r="QWZ35" s="707"/>
      <c r="QXA35" s="707"/>
      <c r="QXB35" s="707"/>
      <c r="QXC35" s="707"/>
      <c r="QXD35" s="707"/>
      <c r="QXE35" s="707"/>
      <c r="QXF35" s="707"/>
      <c r="QXG35" s="707"/>
      <c r="QXH35" s="707"/>
      <c r="QXI35" s="707"/>
      <c r="QXJ35" s="707"/>
      <c r="QXK35" s="707"/>
      <c r="QXL35" s="707"/>
      <c r="QXM35" s="707"/>
      <c r="QXN35" s="707"/>
      <c r="QXO35" s="707"/>
      <c r="QXP35" s="707"/>
      <c r="QXQ35" s="707"/>
      <c r="QXR35" s="707"/>
      <c r="QXS35" s="707"/>
      <c r="QXT35" s="707"/>
      <c r="QXU35" s="707"/>
      <c r="QXV35" s="707"/>
      <c r="QXW35" s="707"/>
      <c r="QXX35" s="707"/>
      <c r="QXY35" s="707"/>
      <c r="QXZ35" s="707"/>
      <c r="QYA35" s="707"/>
      <c r="QYB35" s="707"/>
      <c r="QYC35" s="707"/>
      <c r="QYD35" s="707"/>
      <c r="QYE35" s="707"/>
      <c r="QYF35" s="707"/>
      <c r="QYG35" s="707"/>
      <c r="QYH35" s="707"/>
      <c r="QYI35" s="707"/>
      <c r="QYJ35" s="707"/>
      <c r="QYK35" s="707"/>
      <c r="QYL35" s="707"/>
      <c r="QYM35" s="707"/>
      <c r="QYN35" s="707"/>
      <c r="QYO35" s="707"/>
      <c r="QYP35" s="707"/>
      <c r="QYQ35" s="707"/>
      <c r="QYR35" s="707"/>
      <c r="QYS35" s="707"/>
      <c r="QYT35" s="707"/>
      <c r="QYU35" s="707"/>
      <c r="QYV35" s="707"/>
      <c r="QYW35" s="707"/>
      <c r="QYX35" s="707"/>
      <c r="QYY35" s="707"/>
      <c r="QYZ35" s="707"/>
      <c r="QZA35" s="707"/>
      <c r="QZB35" s="707"/>
      <c r="QZC35" s="707"/>
      <c r="QZD35" s="707"/>
      <c r="QZE35" s="707"/>
      <c r="QZF35" s="707"/>
      <c r="QZG35" s="707"/>
      <c r="QZH35" s="707"/>
      <c r="QZI35" s="707"/>
      <c r="QZJ35" s="707"/>
      <c r="QZK35" s="707"/>
      <c r="QZL35" s="707"/>
      <c r="QZM35" s="707"/>
      <c r="QZN35" s="707"/>
      <c r="QZO35" s="707"/>
      <c r="QZP35" s="707"/>
      <c r="QZQ35" s="707"/>
      <c r="QZR35" s="707"/>
      <c r="QZS35" s="707"/>
      <c r="QZT35" s="707"/>
      <c r="QZU35" s="707"/>
      <c r="QZV35" s="707"/>
      <c r="QZW35" s="707"/>
      <c r="QZX35" s="707"/>
      <c r="QZY35" s="707"/>
      <c r="QZZ35" s="707"/>
      <c r="RAA35" s="707"/>
      <c r="RAB35" s="707"/>
      <c r="RAC35" s="707"/>
      <c r="RAD35" s="707"/>
      <c r="RAE35" s="707"/>
      <c r="RAF35" s="707"/>
      <c r="RAG35" s="707"/>
      <c r="RAH35" s="707"/>
      <c r="RAI35" s="707"/>
      <c r="RAJ35" s="707"/>
      <c r="RAK35" s="707"/>
      <c r="RAL35" s="707"/>
      <c r="RAM35" s="707"/>
      <c r="RAN35" s="707"/>
      <c r="RAO35" s="707"/>
      <c r="RAP35" s="707"/>
      <c r="RAQ35" s="707"/>
      <c r="RAR35" s="707"/>
      <c r="RAS35" s="707"/>
      <c r="RAT35" s="707"/>
      <c r="RAU35" s="707"/>
      <c r="RAV35" s="707"/>
      <c r="RAW35" s="707"/>
      <c r="RAX35" s="707"/>
      <c r="RAY35" s="707"/>
      <c r="RAZ35" s="707"/>
      <c r="RBA35" s="707"/>
      <c r="RBB35" s="707"/>
      <c r="RBC35" s="707"/>
      <c r="RBD35" s="707"/>
      <c r="RBE35" s="707"/>
      <c r="RBF35" s="707"/>
      <c r="RBG35" s="707"/>
      <c r="RBH35" s="707"/>
      <c r="RBI35" s="707"/>
      <c r="RBJ35" s="707"/>
      <c r="RBK35" s="707"/>
      <c r="RBL35" s="707"/>
      <c r="RBM35" s="707"/>
      <c r="RBN35" s="707"/>
      <c r="RBO35" s="707"/>
      <c r="RBP35" s="707"/>
      <c r="RBQ35" s="707"/>
      <c r="RBR35" s="707"/>
      <c r="RBS35" s="707"/>
      <c r="RBT35" s="707"/>
      <c r="RBU35" s="707"/>
      <c r="RBV35" s="707"/>
      <c r="RBW35" s="707"/>
      <c r="RBX35" s="707"/>
      <c r="RBY35" s="707"/>
      <c r="RBZ35" s="707"/>
      <c r="RCA35" s="707"/>
      <c r="RCB35" s="707"/>
      <c r="RCC35" s="707"/>
      <c r="RCD35" s="707"/>
      <c r="RCE35" s="707"/>
      <c r="RCF35" s="707"/>
      <c r="RCG35" s="707"/>
      <c r="RCH35" s="707"/>
      <c r="RCI35" s="707"/>
      <c r="RCJ35" s="707"/>
      <c r="RCK35" s="707"/>
      <c r="RCL35" s="707"/>
      <c r="RCM35" s="707"/>
      <c r="RCN35" s="707"/>
      <c r="RCO35" s="707"/>
      <c r="RCP35" s="707"/>
      <c r="RCQ35" s="707"/>
      <c r="RCR35" s="707"/>
      <c r="RCS35" s="707"/>
      <c r="RCT35" s="707"/>
      <c r="RCU35" s="707"/>
      <c r="RCV35" s="707"/>
      <c r="RCW35" s="707"/>
      <c r="RCX35" s="707"/>
      <c r="RCY35" s="707"/>
      <c r="RCZ35" s="707"/>
      <c r="RDA35" s="707"/>
      <c r="RDB35" s="707"/>
      <c r="RDC35" s="707"/>
      <c r="RDD35" s="707"/>
      <c r="RDE35" s="707"/>
      <c r="RDF35" s="707"/>
      <c r="RDG35" s="707"/>
      <c r="RDH35" s="707"/>
      <c r="RDI35" s="707"/>
      <c r="RDJ35" s="707"/>
      <c r="RDK35" s="707"/>
      <c r="RDL35" s="707"/>
      <c r="RDM35" s="707"/>
      <c r="RDN35" s="707"/>
      <c r="RDO35" s="707"/>
      <c r="RDP35" s="707"/>
      <c r="RDQ35" s="707"/>
      <c r="RDR35" s="707"/>
      <c r="RDS35" s="707"/>
      <c r="RDT35" s="707"/>
      <c r="RDU35" s="707"/>
      <c r="RDV35" s="707"/>
      <c r="RDW35" s="707"/>
      <c r="RDX35" s="707"/>
      <c r="RDY35" s="707"/>
      <c r="RDZ35" s="707"/>
      <c r="REA35" s="707"/>
      <c r="REB35" s="707"/>
      <c r="REC35" s="707"/>
      <c r="RED35" s="707"/>
      <c r="REE35" s="707"/>
      <c r="REF35" s="707"/>
      <c r="REG35" s="707"/>
      <c r="REH35" s="707"/>
      <c r="REI35" s="707"/>
      <c r="REJ35" s="707"/>
      <c r="REK35" s="707"/>
      <c r="REL35" s="707"/>
      <c r="REM35" s="707"/>
      <c r="REN35" s="707"/>
      <c r="REO35" s="707"/>
      <c r="REP35" s="707"/>
      <c r="REQ35" s="707"/>
      <c r="RER35" s="707"/>
      <c r="RES35" s="707"/>
      <c r="RET35" s="707"/>
      <c r="REU35" s="707"/>
      <c r="REV35" s="707"/>
      <c r="REW35" s="707"/>
      <c r="REX35" s="707"/>
      <c r="REY35" s="707"/>
      <c r="REZ35" s="707"/>
      <c r="RFA35" s="707"/>
      <c r="RFB35" s="707"/>
      <c r="RFC35" s="707"/>
      <c r="RFD35" s="707"/>
      <c r="RFE35" s="707"/>
      <c r="RFF35" s="707"/>
      <c r="RFG35" s="707"/>
      <c r="RFH35" s="707"/>
      <c r="RFI35" s="707"/>
      <c r="RFJ35" s="707"/>
      <c r="RFK35" s="707"/>
      <c r="RFL35" s="707"/>
      <c r="RFM35" s="707"/>
      <c r="RFN35" s="707"/>
      <c r="RFO35" s="707"/>
      <c r="RFP35" s="707"/>
      <c r="RFQ35" s="707"/>
      <c r="RFR35" s="707"/>
      <c r="RFS35" s="707"/>
      <c r="RFT35" s="707"/>
      <c r="RFU35" s="707"/>
      <c r="RFV35" s="707"/>
      <c r="RFW35" s="707"/>
      <c r="RFX35" s="707"/>
      <c r="RFY35" s="707"/>
      <c r="RFZ35" s="707"/>
      <c r="RGA35" s="707"/>
      <c r="RGB35" s="707"/>
      <c r="RGC35" s="707"/>
      <c r="RGD35" s="707"/>
      <c r="RGE35" s="707"/>
      <c r="RGF35" s="707"/>
      <c r="RGG35" s="707"/>
      <c r="RGH35" s="707"/>
      <c r="RGI35" s="707"/>
      <c r="RGJ35" s="707"/>
      <c r="RGK35" s="707"/>
      <c r="RGL35" s="707"/>
      <c r="RGM35" s="707"/>
      <c r="RGN35" s="707"/>
      <c r="RGO35" s="707"/>
      <c r="RGP35" s="707"/>
      <c r="RGQ35" s="707"/>
      <c r="RGR35" s="707"/>
      <c r="RGS35" s="707"/>
      <c r="RGT35" s="707"/>
      <c r="RGU35" s="707"/>
      <c r="RGV35" s="707"/>
      <c r="RGW35" s="707"/>
      <c r="RGX35" s="707"/>
      <c r="RGY35" s="707"/>
      <c r="RGZ35" s="707"/>
      <c r="RHA35" s="707"/>
      <c r="RHB35" s="707"/>
      <c r="RHC35" s="707"/>
      <c r="RHD35" s="707"/>
      <c r="RHE35" s="707"/>
      <c r="RHF35" s="707"/>
      <c r="RHG35" s="707"/>
      <c r="RHH35" s="707"/>
      <c r="RHI35" s="707"/>
      <c r="RHJ35" s="707"/>
      <c r="RHK35" s="707"/>
      <c r="RHL35" s="707"/>
      <c r="RHM35" s="707"/>
      <c r="RHN35" s="707"/>
      <c r="RHO35" s="707"/>
      <c r="RHP35" s="707"/>
      <c r="RHQ35" s="707"/>
      <c r="RHR35" s="707"/>
      <c r="RHS35" s="707"/>
      <c r="RHT35" s="707"/>
      <c r="RHU35" s="707"/>
      <c r="RHV35" s="707"/>
      <c r="RHW35" s="707"/>
      <c r="RHX35" s="707"/>
      <c r="RHY35" s="707"/>
      <c r="RHZ35" s="707"/>
      <c r="RIA35" s="707"/>
      <c r="RIB35" s="707"/>
      <c r="RIC35" s="707"/>
      <c r="RID35" s="707"/>
      <c r="RIE35" s="707"/>
      <c r="RIF35" s="707"/>
      <c r="RIG35" s="707"/>
      <c r="RIH35" s="707"/>
      <c r="RII35" s="707"/>
      <c r="RIJ35" s="707"/>
      <c r="RIK35" s="707"/>
      <c r="RIL35" s="707"/>
      <c r="RIM35" s="707"/>
      <c r="RIN35" s="707"/>
      <c r="RIO35" s="707"/>
      <c r="RIP35" s="707"/>
      <c r="RIQ35" s="707"/>
      <c r="RIR35" s="707"/>
      <c r="RIS35" s="707"/>
      <c r="RIT35" s="707"/>
      <c r="RIU35" s="707"/>
      <c r="RIV35" s="707"/>
      <c r="RIW35" s="707"/>
      <c r="RIX35" s="707"/>
      <c r="RIY35" s="707"/>
      <c r="RIZ35" s="707"/>
      <c r="RJA35" s="707"/>
      <c r="RJB35" s="707"/>
      <c r="RJC35" s="707"/>
      <c r="RJD35" s="707"/>
      <c r="RJE35" s="707"/>
      <c r="RJF35" s="707"/>
      <c r="RJG35" s="707"/>
      <c r="RJH35" s="707"/>
      <c r="RJI35" s="707"/>
      <c r="RJJ35" s="707"/>
      <c r="RJK35" s="707"/>
      <c r="RJL35" s="707"/>
      <c r="RJM35" s="707"/>
      <c r="RJN35" s="707"/>
      <c r="RJO35" s="707"/>
      <c r="RJP35" s="707"/>
      <c r="RJQ35" s="707"/>
      <c r="RJR35" s="707"/>
      <c r="RJS35" s="707"/>
      <c r="RJT35" s="707"/>
      <c r="RJU35" s="707"/>
      <c r="RJV35" s="707"/>
      <c r="RJW35" s="707"/>
      <c r="RJX35" s="707"/>
      <c r="RJY35" s="707"/>
      <c r="RJZ35" s="707"/>
      <c r="RKA35" s="707"/>
      <c r="RKB35" s="707"/>
      <c r="RKC35" s="707"/>
      <c r="RKD35" s="707"/>
      <c r="RKE35" s="707"/>
      <c r="RKF35" s="707"/>
      <c r="RKG35" s="707"/>
      <c r="RKH35" s="707"/>
      <c r="RKI35" s="707"/>
      <c r="RKJ35" s="707"/>
      <c r="RKK35" s="707"/>
      <c r="RKL35" s="707"/>
      <c r="RKM35" s="707"/>
      <c r="RKN35" s="707"/>
      <c r="RKO35" s="707"/>
      <c r="RKP35" s="707"/>
      <c r="RKQ35" s="707"/>
      <c r="RKR35" s="707"/>
      <c r="RKS35" s="707"/>
      <c r="RKT35" s="707"/>
      <c r="RKU35" s="707"/>
      <c r="RKV35" s="707"/>
      <c r="RKW35" s="707"/>
      <c r="RKX35" s="707"/>
      <c r="RKY35" s="707"/>
      <c r="RKZ35" s="707"/>
      <c r="RLA35" s="707"/>
      <c r="RLB35" s="707"/>
      <c r="RLC35" s="707"/>
      <c r="RLD35" s="707"/>
      <c r="RLE35" s="707"/>
      <c r="RLF35" s="707"/>
      <c r="RLG35" s="707"/>
      <c r="RLH35" s="707"/>
      <c r="RLI35" s="707"/>
      <c r="RLJ35" s="707"/>
      <c r="RLK35" s="707"/>
      <c r="RLL35" s="707"/>
      <c r="RLM35" s="707"/>
      <c r="RLN35" s="707"/>
      <c r="RLO35" s="707"/>
      <c r="RLP35" s="707"/>
      <c r="RLQ35" s="707"/>
      <c r="RLR35" s="707"/>
      <c r="RLS35" s="707"/>
      <c r="RLT35" s="707"/>
      <c r="RLU35" s="707"/>
      <c r="RLV35" s="707"/>
      <c r="RLW35" s="707"/>
      <c r="RLX35" s="707"/>
      <c r="RLY35" s="707"/>
      <c r="RLZ35" s="707"/>
      <c r="RMA35" s="707"/>
      <c r="RMB35" s="707"/>
      <c r="RMC35" s="707"/>
      <c r="RMD35" s="707"/>
      <c r="RME35" s="707"/>
      <c r="RMF35" s="707"/>
      <c r="RMG35" s="707"/>
      <c r="RMH35" s="707"/>
      <c r="RMI35" s="707"/>
      <c r="RMJ35" s="707"/>
      <c r="RMK35" s="707"/>
      <c r="RML35" s="707"/>
      <c r="RMM35" s="707"/>
      <c r="RMN35" s="707"/>
      <c r="RMO35" s="707"/>
      <c r="RMP35" s="707"/>
      <c r="RMQ35" s="707"/>
      <c r="RMR35" s="707"/>
      <c r="RMS35" s="707"/>
      <c r="RMT35" s="707"/>
      <c r="RMU35" s="707"/>
      <c r="RMV35" s="707"/>
      <c r="RMW35" s="707"/>
      <c r="RMX35" s="707"/>
      <c r="RMY35" s="707"/>
      <c r="RMZ35" s="707"/>
      <c r="RNA35" s="707"/>
      <c r="RNB35" s="707"/>
      <c r="RNC35" s="707"/>
      <c r="RND35" s="707"/>
      <c r="RNE35" s="707"/>
      <c r="RNF35" s="707"/>
      <c r="RNG35" s="707"/>
      <c r="RNH35" s="707"/>
      <c r="RNI35" s="707"/>
      <c r="RNJ35" s="707"/>
      <c r="RNK35" s="707"/>
      <c r="RNL35" s="707"/>
      <c r="RNM35" s="707"/>
      <c r="RNN35" s="707"/>
      <c r="RNO35" s="707"/>
      <c r="RNP35" s="707"/>
      <c r="RNQ35" s="707"/>
      <c r="RNR35" s="707"/>
      <c r="RNS35" s="707"/>
      <c r="RNT35" s="707"/>
      <c r="RNU35" s="707"/>
      <c r="RNV35" s="707"/>
      <c r="RNW35" s="707"/>
      <c r="RNX35" s="707"/>
      <c r="RNY35" s="707"/>
      <c r="RNZ35" s="707"/>
      <c r="ROA35" s="707"/>
      <c r="ROB35" s="707"/>
      <c r="ROC35" s="707"/>
      <c r="ROD35" s="707"/>
      <c r="ROE35" s="707"/>
      <c r="ROF35" s="707"/>
      <c r="ROG35" s="707"/>
      <c r="ROH35" s="707"/>
      <c r="ROI35" s="707"/>
      <c r="ROJ35" s="707"/>
      <c r="ROK35" s="707"/>
      <c r="ROL35" s="707"/>
      <c r="ROM35" s="707"/>
      <c r="RON35" s="707"/>
      <c r="ROO35" s="707"/>
      <c r="ROP35" s="707"/>
      <c r="ROQ35" s="707"/>
      <c r="ROR35" s="707"/>
      <c r="ROS35" s="707"/>
      <c r="ROT35" s="707"/>
      <c r="ROU35" s="707"/>
      <c r="ROV35" s="707"/>
      <c r="ROW35" s="707"/>
      <c r="ROX35" s="707"/>
      <c r="ROY35" s="707"/>
      <c r="ROZ35" s="707"/>
      <c r="RPA35" s="707"/>
      <c r="RPB35" s="707"/>
      <c r="RPC35" s="707"/>
      <c r="RPD35" s="707"/>
      <c r="RPE35" s="707"/>
      <c r="RPF35" s="707"/>
      <c r="RPG35" s="707"/>
      <c r="RPH35" s="707"/>
      <c r="RPI35" s="707"/>
      <c r="RPJ35" s="707"/>
      <c r="RPK35" s="707"/>
      <c r="RPL35" s="707"/>
      <c r="RPM35" s="707"/>
      <c r="RPN35" s="707"/>
      <c r="RPO35" s="707"/>
      <c r="RPP35" s="707"/>
      <c r="RPQ35" s="707"/>
      <c r="RPR35" s="707"/>
      <c r="RPS35" s="707"/>
      <c r="RPT35" s="707"/>
      <c r="RPU35" s="707"/>
      <c r="RPV35" s="707"/>
      <c r="RPW35" s="707"/>
      <c r="RPX35" s="707"/>
      <c r="RPY35" s="707"/>
      <c r="RPZ35" s="707"/>
      <c r="RQA35" s="707"/>
      <c r="RQB35" s="707"/>
      <c r="RQC35" s="707"/>
      <c r="RQD35" s="707"/>
      <c r="RQE35" s="707"/>
      <c r="RQF35" s="707"/>
      <c r="RQG35" s="707"/>
      <c r="RQH35" s="707"/>
      <c r="RQI35" s="707"/>
      <c r="RQJ35" s="707"/>
      <c r="RQK35" s="707"/>
      <c r="RQL35" s="707"/>
      <c r="RQM35" s="707"/>
      <c r="RQN35" s="707"/>
      <c r="RQO35" s="707"/>
      <c r="RQP35" s="707"/>
      <c r="RQQ35" s="707"/>
      <c r="RQR35" s="707"/>
      <c r="RQS35" s="707"/>
      <c r="RQT35" s="707"/>
      <c r="RQU35" s="707"/>
      <c r="RQV35" s="707"/>
      <c r="RQW35" s="707"/>
      <c r="RQX35" s="707"/>
      <c r="RQY35" s="707"/>
      <c r="RQZ35" s="707"/>
      <c r="RRA35" s="707"/>
      <c r="RRB35" s="707"/>
      <c r="RRC35" s="707"/>
      <c r="RRD35" s="707"/>
      <c r="RRE35" s="707"/>
      <c r="RRF35" s="707"/>
      <c r="RRG35" s="707"/>
      <c r="RRH35" s="707"/>
      <c r="RRI35" s="707"/>
      <c r="RRJ35" s="707"/>
      <c r="RRK35" s="707"/>
      <c r="RRL35" s="707"/>
      <c r="RRM35" s="707"/>
      <c r="RRN35" s="707"/>
      <c r="RRO35" s="707"/>
      <c r="RRP35" s="707"/>
      <c r="RRQ35" s="707"/>
      <c r="RRR35" s="707"/>
      <c r="RRS35" s="707"/>
      <c r="RRT35" s="707"/>
      <c r="RRU35" s="707"/>
      <c r="RRV35" s="707"/>
      <c r="RRW35" s="707"/>
      <c r="RRX35" s="707"/>
      <c r="RRY35" s="707"/>
      <c r="RRZ35" s="707"/>
      <c r="RSA35" s="707"/>
      <c r="RSB35" s="707"/>
      <c r="RSC35" s="707"/>
      <c r="RSD35" s="707"/>
      <c r="RSE35" s="707"/>
      <c r="RSF35" s="707"/>
      <c r="RSG35" s="707"/>
      <c r="RSH35" s="707"/>
      <c r="RSI35" s="707"/>
      <c r="RSJ35" s="707"/>
      <c r="RSK35" s="707"/>
      <c r="RSL35" s="707"/>
      <c r="RSM35" s="707"/>
      <c r="RSN35" s="707"/>
      <c r="RSO35" s="707"/>
      <c r="RSP35" s="707"/>
      <c r="RSQ35" s="707"/>
      <c r="RSR35" s="707"/>
      <c r="RSS35" s="707"/>
      <c r="RST35" s="707"/>
      <c r="RSU35" s="707"/>
      <c r="RSV35" s="707"/>
      <c r="RSW35" s="707"/>
      <c r="RSX35" s="707"/>
      <c r="RSY35" s="707"/>
      <c r="RSZ35" s="707"/>
      <c r="RTA35" s="707"/>
      <c r="RTB35" s="707"/>
      <c r="RTC35" s="707"/>
      <c r="RTD35" s="707"/>
      <c r="RTE35" s="707"/>
      <c r="RTF35" s="707"/>
      <c r="RTG35" s="707"/>
      <c r="RTH35" s="707"/>
      <c r="RTI35" s="707"/>
      <c r="RTJ35" s="707"/>
      <c r="RTK35" s="707"/>
      <c r="RTL35" s="707"/>
      <c r="RTM35" s="707"/>
      <c r="RTN35" s="707"/>
      <c r="RTO35" s="707"/>
      <c r="RTP35" s="707"/>
      <c r="RTQ35" s="707"/>
      <c r="RTR35" s="707"/>
      <c r="RTS35" s="707"/>
      <c r="RTT35" s="707"/>
      <c r="RTU35" s="707"/>
      <c r="RTV35" s="707"/>
      <c r="RTW35" s="707"/>
      <c r="RTX35" s="707"/>
      <c r="RTY35" s="707"/>
      <c r="RTZ35" s="707"/>
      <c r="RUA35" s="707"/>
      <c r="RUB35" s="707"/>
      <c r="RUC35" s="707"/>
      <c r="RUD35" s="707"/>
      <c r="RUE35" s="707"/>
      <c r="RUF35" s="707"/>
      <c r="RUG35" s="707"/>
      <c r="RUH35" s="707"/>
      <c r="RUI35" s="707"/>
      <c r="RUJ35" s="707"/>
      <c r="RUK35" s="707"/>
      <c r="RUL35" s="707"/>
      <c r="RUM35" s="707"/>
      <c r="RUN35" s="707"/>
      <c r="RUO35" s="707"/>
      <c r="RUP35" s="707"/>
      <c r="RUQ35" s="707"/>
      <c r="RUR35" s="707"/>
      <c r="RUS35" s="707"/>
      <c r="RUT35" s="707"/>
      <c r="RUU35" s="707"/>
      <c r="RUV35" s="707"/>
      <c r="RUW35" s="707"/>
      <c r="RUX35" s="707"/>
      <c r="RUY35" s="707"/>
      <c r="RUZ35" s="707"/>
      <c r="RVA35" s="707"/>
      <c r="RVB35" s="707"/>
      <c r="RVC35" s="707"/>
      <c r="RVD35" s="707"/>
      <c r="RVE35" s="707"/>
      <c r="RVF35" s="707"/>
      <c r="RVG35" s="707"/>
      <c r="RVH35" s="707"/>
      <c r="RVI35" s="707"/>
      <c r="RVJ35" s="707"/>
      <c r="RVK35" s="707"/>
      <c r="RVL35" s="707"/>
      <c r="RVM35" s="707"/>
      <c r="RVN35" s="707"/>
      <c r="RVO35" s="707"/>
      <c r="RVP35" s="707"/>
      <c r="RVQ35" s="707"/>
      <c r="RVR35" s="707"/>
      <c r="RVS35" s="707"/>
      <c r="RVT35" s="707"/>
      <c r="RVU35" s="707"/>
      <c r="RVV35" s="707"/>
      <c r="RVW35" s="707"/>
      <c r="RVX35" s="707"/>
      <c r="RVY35" s="707"/>
      <c r="RVZ35" s="707"/>
      <c r="RWA35" s="707"/>
      <c r="RWB35" s="707"/>
      <c r="RWC35" s="707"/>
      <c r="RWD35" s="707"/>
      <c r="RWE35" s="707"/>
      <c r="RWF35" s="707"/>
      <c r="RWG35" s="707"/>
      <c r="RWH35" s="707"/>
      <c r="RWI35" s="707"/>
      <c r="RWJ35" s="707"/>
      <c r="RWK35" s="707"/>
      <c r="RWL35" s="707"/>
      <c r="RWM35" s="707"/>
      <c r="RWN35" s="707"/>
      <c r="RWO35" s="707"/>
      <c r="RWP35" s="707"/>
      <c r="RWQ35" s="707"/>
      <c r="RWR35" s="707"/>
      <c r="RWS35" s="707"/>
      <c r="RWT35" s="707"/>
      <c r="RWU35" s="707"/>
      <c r="RWV35" s="707"/>
      <c r="RWW35" s="707"/>
      <c r="RWX35" s="707"/>
      <c r="RWY35" s="707"/>
      <c r="RWZ35" s="707"/>
      <c r="RXA35" s="707"/>
      <c r="RXB35" s="707"/>
      <c r="RXC35" s="707"/>
      <c r="RXD35" s="707"/>
      <c r="RXE35" s="707"/>
      <c r="RXF35" s="707"/>
      <c r="RXG35" s="707"/>
      <c r="RXH35" s="707"/>
      <c r="RXI35" s="707"/>
      <c r="RXJ35" s="707"/>
      <c r="RXK35" s="707"/>
      <c r="RXL35" s="707"/>
      <c r="RXM35" s="707"/>
      <c r="RXN35" s="707"/>
      <c r="RXO35" s="707"/>
      <c r="RXP35" s="707"/>
      <c r="RXQ35" s="707"/>
      <c r="RXR35" s="707"/>
      <c r="RXS35" s="707"/>
      <c r="RXT35" s="707"/>
      <c r="RXU35" s="707"/>
      <c r="RXV35" s="707"/>
      <c r="RXW35" s="707"/>
      <c r="RXX35" s="707"/>
      <c r="RXY35" s="707"/>
      <c r="RXZ35" s="707"/>
      <c r="RYA35" s="707"/>
      <c r="RYB35" s="707"/>
      <c r="RYC35" s="707"/>
      <c r="RYD35" s="707"/>
      <c r="RYE35" s="707"/>
      <c r="RYF35" s="707"/>
      <c r="RYG35" s="707"/>
      <c r="RYH35" s="707"/>
      <c r="RYI35" s="707"/>
      <c r="RYJ35" s="707"/>
      <c r="RYK35" s="707"/>
      <c r="RYL35" s="707"/>
      <c r="RYM35" s="707"/>
      <c r="RYN35" s="707"/>
      <c r="RYO35" s="707"/>
      <c r="RYP35" s="707"/>
      <c r="RYQ35" s="707"/>
      <c r="RYR35" s="707"/>
      <c r="RYS35" s="707"/>
      <c r="RYT35" s="707"/>
      <c r="RYU35" s="707"/>
      <c r="RYV35" s="707"/>
      <c r="RYW35" s="707"/>
      <c r="RYX35" s="707"/>
      <c r="RYY35" s="707"/>
      <c r="RYZ35" s="707"/>
      <c r="RZA35" s="707"/>
      <c r="RZB35" s="707"/>
      <c r="RZC35" s="707"/>
      <c r="RZD35" s="707"/>
      <c r="RZE35" s="707"/>
      <c r="RZF35" s="707"/>
      <c r="RZG35" s="707"/>
      <c r="RZH35" s="707"/>
      <c r="RZI35" s="707"/>
      <c r="RZJ35" s="707"/>
      <c r="RZK35" s="707"/>
      <c r="RZL35" s="707"/>
      <c r="RZM35" s="707"/>
      <c r="RZN35" s="707"/>
      <c r="RZO35" s="707"/>
      <c r="RZP35" s="707"/>
      <c r="RZQ35" s="707"/>
      <c r="RZR35" s="707"/>
      <c r="RZS35" s="707"/>
      <c r="RZT35" s="707"/>
      <c r="RZU35" s="707"/>
      <c r="RZV35" s="707"/>
      <c r="RZW35" s="707"/>
      <c r="RZX35" s="707"/>
      <c r="RZY35" s="707"/>
      <c r="RZZ35" s="707"/>
      <c r="SAA35" s="707"/>
      <c r="SAB35" s="707"/>
      <c r="SAC35" s="707"/>
      <c r="SAD35" s="707"/>
      <c r="SAE35" s="707"/>
      <c r="SAF35" s="707"/>
      <c r="SAG35" s="707"/>
      <c r="SAH35" s="707"/>
      <c r="SAI35" s="707"/>
      <c r="SAJ35" s="707"/>
      <c r="SAK35" s="707"/>
      <c r="SAL35" s="707"/>
      <c r="SAM35" s="707"/>
      <c r="SAN35" s="707"/>
      <c r="SAO35" s="707"/>
      <c r="SAP35" s="707"/>
      <c r="SAQ35" s="707"/>
      <c r="SAR35" s="707"/>
      <c r="SAS35" s="707"/>
      <c r="SAT35" s="707"/>
      <c r="SAU35" s="707"/>
      <c r="SAV35" s="707"/>
      <c r="SAW35" s="707"/>
      <c r="SAX35" s="707"/>
      <c r="SAY35" s="707"/>
      <c r="SAZ35" s="707"/>
      <c r="SBA35" s="707"/>
      <c r="SBB35" s="707"/>
      <c r="SBC35" s="707"/>
      <c r="SBD35" s="707"/>
      <c r="SBE35" s="707"/>
      <c r="SBF35" s="707"/>
      <c r="SBG35" s="707"/>
      <c r="SBH35" s="707"/>
      <c r="SBI35" s="707"/>
      <c r="SBJ35" s="707"/>
      <c r="SBK35" s="707"/>
      <c r="SBL35" s="707"/>
      <c r="SBM35" s="707"/>
      <c r="SBN35" s="707"/>
      <c r="SBO35" s="707"/>
      <c r="SBP35" s="707"/>
      <c r="SBQ35" s="707"/>
      <c r="SBR35" s="707"/>
      <c r="SBS35" s="707"/>
      <c r="SBT35" s="707"/>
      <c r="SBU35" s="707"/>
      <c r="SBV35" s="707"/>
      <c r="SBW35" s="707"/>
      <c r="SBX35" s="707"/>
      <c r="SBY35" s="707"/>
      <c r="SBZ35" s="707"/>
      <c r="SCA35" s="707"/>
      <c r="SCB35" s="707"/>
      <c r="SCC35" s="707"/>
      <c r="SCD35" s="707"/>
      <c r="SCE35" s="707"/>
      <c r="SCF35" s="707"/>
      <c r="SCG35" s="707"/>
      <c r="SCH35" s="707"/>
      <c r="SCI35" s="707"/>
      <c r="SCJ35" s="707"/>
      <c r="SCK35" s="707"/>
      <c r="SCL35" s="707"/>
      <c r="SCM35" s="707"/>
      <c r="SCN35" s="707"/>
      <c r="SCO35" s="707"/>
      <c r="SCP35" s="707"/>
      <c r="SCQ35" s="707"/>
      <c r="SCR35" s="707"/>
      <c r="SCS35" s="707"/>
      <c r="SCT35" s="707"/>
      <c r="SCU35" s="707"/>
      <c r="SCV35" s="707"/>
      <c r="SCW35" s="707"/>
      <c r="SCX35" s="707"/>
      <c r="SCY35" s="707"/>
      <c r="SCZ35" s="707"/>
      <c r="SDA35" s="707"/>
      <c r="SDB35" s="707"/>
      <c r="SDC35" s="707"/>
      <c r="SDD35" s="707"/>
      <c r="SDE35" s="707"/>
      <c r="SDF35" s="707"/>
      <c r="SDG35" s="707"/>
      <c r="SDH35" s="707"/>
      <c r="SDI35" s="707"/>
      <c r="SDJ35" s="707"/>
      <c r="SDK35" s="707"/>
      <c r="SDL35" s="707"/>
      <c r="SDM35" s="707"/>
      <c r="SDN35" s="707"/>
      <c r="SDO35" s="707"/>
      <c r="SDP35" s="707"/>
      <c r="SDQ35" s="707"/>
      <c r="SDR35" s="707"/>
      <c r="SDS35" s="707"/>
      <c r="SDT35" s="707"/>
      <c r="SDU35" s="707"/>
      <c r="SDV35" s="707"/>
      <c r="SDW35" s="707"/>
      <c r="SDX35" s="707"/>
      <c r="SDY35" s="707"/>
      <c r="SDZ35" s="707"/>
      <c r="SEA35" s="707"/>
      <c r="SEB35" s="707"/>
      <c r="SEC35" s="707"/>
      <c r="SED35" s="707"/>
      <c r="SEE35" s="707"/>
      <c r="SEF35" s="707"/>
      <c r="SEG35" s="707"/>
      <c r="SEH35" s="707"/>
      <c r="SEI35" s="707"/>
      <c r="SEJ35" s="707"/>
      <c r="SEK35" s="707"/>
      <c r="SEL35" s="707"/>
      <c r="SEM35" s="707"/>
      <c r="SEN35" s="707"/>
      <c r="SEO35" s="707"/>
      <c r="SEP35" s="707"/>
      <c r="SEQ35" s="707"/>
      <c r="SER35" s="707"/>
      <c r="SES35" s="707"/>
      <c r="SET35" s="707"/>
      <c r="SEU35" s="707"/>
      <c r="SEV35" s="707"/>
      <c r="SEW35" s="707"/>
      <c r="SEX35" s="707"/>
      <c r="SEY35" s="707"/>
      <c r="SEZ35" s="707"/>
      <c r="SFA35" s="707"/>
      <c r="SFB35" s="707"/>
      <c r="SFC35" s="707"/>
      <c r="SFD35" s="707"/>
      <c r="SFE35" s="707"/>
      <c r="SFF35" s="707"/>
      <c r="SFG35" s="707"/>
      <c r="SFH35" s="707"/>
      <c r="SFI35" s="707"/>
      <c r="SFJ35" s="707"/>
      <c r="SFK35" s="707"/>
      <c r="SFL35" s="707"/>
      <c r="SFM35" s="707"/>
      <c r="SFN35" s="707"/>
      <c r="SFO35" s="707"/>
      <c r="SFP35" s="707"/>
      <c r="SFQ35" s="707"/>
      <c r="SFR35" s="707"/>
      <c r="SFS35" s="707"/>
      <c r="SFT35" s="707"/>
      <c r="SFU35" s="707"/>
      <c r="SFV35" s="707"/>
      <c r="SFW35" s="707"/>
      <c r="SFX35" s="707"/>
      <c r="SFY35" s="707"/>
      <c r="SFZ35" s="707"/>
      <c r="SGA35" s="707"/>
      <c r="SGB35" s="707"/>
      <c r="SGC35" s="707"/>
      <c r="SGD35" s="707"/>
      <c r="SGE35" s="707"/>
      <c r="SGF35" s="707"/>
      <c r="SGG35" s="707"/>
      <c r="SGH35" s="707"/>
      <c r="SGI35" s="707"/>
      <c r="SGJ35" s="707"/>
      <c r="SGK35" s="707"/>
      <c r="SGL35" s="707"/>
      <c r="SGM35" s="707"/>
      <c r="SGN35" s="707"/>
      <c r="SGO35" s="707"/>
      <c r="SGP35" s="707"/>
      <c r="SGQ35" s="707"/>
      <c r="SGR35" s="707"/>
      <c r="SGS35" s="707"/>
      <c r="SGT35" s="707"/>
      <c r="SGU35" s="707"/>
      <c r="SGV35" s="707"/>
      <c r="SGW35" s="707"/>
      <c r="SGX35" s="707"/>
      <c r="SGY35" s="707"/>
      <c r="SGZ35" s="707"/>
      <c r="SHA35" s="707"/>
      <c r="SHB35" s="707"/>
      <c r="SHC35" s="707"/>
      <c r="SHD35" s="707"/>
      <c r="SHE35" s="707"/>
      <c r="SHF35" s="707"/>
      <c r="SHG35" s="707"/>
      <c r="SHH35" s="707"/>
      <c r="SHI35" s="707"/>
      <c r="SHJ35" s="707"/>
      <c r="SHK35" s="707"/>
      <c r="SHL35" s="707"/>
      <c r="SHM35" s="707"/>
      <c r="SHN35" s="707"/>
      <c r="SHO35" s="707"/>
      <c r="SHP35" s="707"/>
      <c r="SHQ35" s="707"/>
      <c r="SHR35" s="707"/>
      <c r="SHS35" s="707"/>
      <c r="SHT35" s="707"/>
      <c r="SHU35" s="707"/>
      <c r="SHV35" s="707"/>
      <c r="SHW35" s="707"/>
      <c r="SHX35" s="707"/>
      <c r="SHY35" s="707"/>
      <c r="SHZ35" s="707"/>
      <c r="SIA35" s="707"/>
      <c r="SIB35" s="707"/>
      <c r="SIC35" s="707"/>
      <c r="SID35" s="707"/>
      <c r="SIE35" s="707"/>
      <c r="SIF35" s="707"/>
      <c r="SIG35" s="707"/>
      <c r="SIH35" s="707"/>
      <c r="SII35" s="707"/>
      <c r="SIJ35" s="707"/>
      <c r="SIK35" s="707"/>
      <c r="SIL35" s="707"/>
      <c r="SIM35" s="707"/>
      <c r="SIN35" s="707"/>
      <c r="SIO35" s="707"/>
      <c r="SIP35" s="707"/>
      <c r="SIQ35" s="707"/>
      <c r="SIR35" s="707"/>
      <c r="SIS35" s="707"/>
      <c r="SIT35" s="707"/>
      <c r="SIU35" s="707"/>
      <c r="SIV35" s="707"/>
      <c r="SIW35" s="707"/>
      <c r="SIX35" s="707"/>
      <c r="SIY35" s="707"/>
      <c r="SIZ35" s="707"/>
      <c r="SJA35" s="707"/>
      <c r="SJB35" s="707"/>
      <c r="SJC35" s="707"/>
      <c r="SJD35" s="707"/>
      <c r="SJE35" s="707"/>
      <c r="SJF35" s="707"/>
      <c r="SJG35" s="707"/>
      <c r="SJH35" s="707"/>
      <c r="SJI35" s="707"/>
      <c r="SJJ35" s="707"/>
      <c r="SJK35" s="707"/>
      <c r="SJL35" s="707"/>
      <c r="SJM35" s="707"/>
      <c r="SJN35" s="707"/>
      <c r="SJO35" s="707"/>
      <c r="SJP35" s="707"/>
      <c r="SJQ35" s="707"/>
      <c r="SJR35" s="707"/>
      <c r="SJS35" s="707"/>
      <c r="SJT35" s="707"/>
      <c r="SJU35" s="707"/>
      <c r="SJV35" s="707"/>
      <c r="SJW35" s="707"/>
      <c r="SJX35" s="707"/>
      <c r="SJY35" s="707"/>
      <c r="SJZ35" s="707"/>
      <c r="SKA35" s="707"/>
      <c r="SKB35" s="707"/>
      <c r="SKC35" s="707"/>
      <c r="SKD35" s="707"/>
      <c r="SKE35" s="707"/>
      <c r="SKF35" s="707"/>
      <c r="SKG35" s="707"/>
      <c r="SKH35" s="707"/>
      <c r="SKI35" s="707"/>
      <c r="SKJ35" s="707"/>
      <c r="SKK35" s="707"/>
      <c r="SKL35" s="707"/>
      <c r="SKM35" s="707"/>
      <c r="SKN35" s="707"/>
      <c r="SKO35" s="707"/>
      <c r="SKP35" s="707"/>
      <c r="SKQ35" s="707"/>
      <c r="SKR35" s="707"/>
      <c r="SKS35" s="707"/>
      <c r="SKT35" s="707"/>
      <c r="SKU35" s="707"/>
      <c r="SKV35" s="707"/>
      <c r="SKW35" s="707"/>
      <c r="SKX35" s="707"/>
      <c r="SKY35" s="707"/>
      <c r="SKZ35" s="707"/>
      <c r="SLA35" s="707"/>
      <c r="SLB35" s="707"/>
      <c r="SLC35" s="707"/>
      <c r="SLD35" s="707"/>
      <c r="SLE35" s="707"/>
      <c r="SLF35" s="707"/>
      <c r="SLG35" s="707"/>
      <c r="SLH35" s="707"/>
      <c r="SLI35" s="707"/>
      <c r="SLJ35" s="707"/>
      <c r="SLK35" s="707"/>
      <c r="SLL35" s="707"/>
      <c r="SLM35" s="707"/>
      <c r="SLN35" s="707"/>
      <c r="SLO35" s="707"/>
      <c r="SLP35" s="707"/>
      <c r="SLQ35" s="707"/>
      <c r="SLR35" s="707"/>
      <c r="SLS35" s="707"/>
      <c r="SLT35" s="707"/>
      <c r="SLU35" s="707"/>
      <c r="SLV35" s="707"/>
      <c r="SLW35" s="707"/>
      <c r="SLX35" s="707"/>
      <c r="SLY35" s="707"/>
      <c r="SLZ35" s="707"/>
      <c r="SMA35" s="707"/>
      <c r="SMB35" s="707"/>
      <c r="SMC35" s="707"/>
      <c r="SMD35" s="707"/>
      <c r="SME35" s="707"/>
      <c r="SMF35" s="707"/>
      <c r="SMG35" s="707"/>
      <c r="SMH35" s="707"/>
      <c r="SMI35" s="707"/>
      <c r="SMJ35" s="707"/>
      <c r="SMK35" s="707"/>
      <c r="SML35" s="707"/>
      <c r="SMM35" s="707"/>
      <c r="SMN35" s="707"/>
      <c r="SMO35" s="707"/>
      <c r="SMP35" s="707"/>
      <c r="SMQ35" s="707"/>
      <c r="SMR35" s="707"/>
      <c r="SMS35" s="707"/>
      <c r="SMT35" s="707"/>
      <c r="SMU35" s="707"/>
      <c r="SMV35" s="707"/>
      <c r="SMW35" s="707"/>
      <c r="SMX35" s="707"/>
      <c r="SMY35" s="707"/>
      <c r="SMZ35" s="707"/>
      <c r="SNA35" s="707"/>
      <c r="SNB35" s="707"/>
      <c r="SNC35" s="707"/>
      <c r="SND35" s="707"/>
      <c r="SNE35" s="707"/>
      <c r="SNF35" s="707"/>
      <c r="SNG35" s="707"/>
      <c r="SNH35" s="707"/>
      <c r="SNI35" s="707"/>
      <c r="SNJ35" s="707"/>
      <c r="SNK35" s="707"/>
      <c r="SNL35" s="707"/>
      <c r="SNM35" s="707"/>
      <c r="SNN35" s="707"/>
      <c r="SNO35" s="707"/>
      <c r="SNP35" s="707"/>
      <c r="SNQ35" s="707"/>
      <c r="SNR35" s="707"/>
      <c r="SNS35" s="707"/>
      <c r="SNT35" s="707"/>
      <c r="SNU35" s="707"/>
      <c r="SNV35" s="707"/>
      <c r="SNW35" s="707"/>
      <c r="SNX35" s="707"/>
      <c r="SNY35" s="707"/>
      <c r="SNZ35" s="707"/>
      <c r="SOA35" s="707"/>
      <c r="SOB35" s="707"/>
      <c r="SOC35" s="707"/>
      <c r="SOD35" s="707"/>
      <c r="SOE35" s="707"/>
      <c r="SOF35" s="707"/>
      <c r="SOG35" s="707"/>
      <c r="SOH35" s="707"/>
      <c r="SOI35" s="707"/>
      <c r="SOJ35" s="707"/>
      <c r="SOK35" s="707"/>
      <c r="SOL35" s="707"/>
      <c r="SOM35" s="707"/>
      <c r="SON35" s="707"/>
      <c r="SOO35" s="707"/>
      <c r="SOP35" s="707"/>
      <c r="SOQ35" s="707"/>
      <c r="SOR35" s="707"/>
      <c r="SOS35" s="707"/>
      <c r="SOT35" s="707"/>
      <c r="SOU35" s="707"/>
      <c r="SOV35" s="707"/>
      <c r="SOW35" s="707"/>
      <c r="SOX35" s="707"/>
      <c r="SOY35" s="707"/>
      <c r="SOZ35" s="707"/>
      <c r="SPA35" s="707"/>
      <c r="SPB35" s="707"/>
      <c r="SPC35" s="707"/>
      <c r="SPD35" s="707"/>
      <c r="SPE35" s="707"/>
      <c r="SPF35" s="707"/>
      <c r="SPG35" s="707"/>
      <c r="SPH35" s="707"/>
      <c r="SPI35" s="707"/>
      <c r="SPJ35" s="707"/>
      <c r="SPK35" s="707"/>
      <c r="SPL35" s="707"/>
      <c r="SPM35" s="707"/>
      <c r="SPN35" s="707"/>
      <c r="SPO35" s="707"/>
      <c r="SPP35" s="707"/>
      <c r="SPQ35" s="707"/>
      <c r="SPR35" s="707"/>
      <c r="SPS35" s="707"/>
      <c r="SPT35" s="707"/>
      <c r="SPU35" s="707"/>
      <c r="SPV35" s="707"/>
      <c r="SPW35" s="707"/>
      <c r="SPX35" s="707"/>
      <c r="SPY35" s="707"/>
      <c r="SPZ35" s="707"/>
      <c r="SQA35" s="707"/>
      <c r="SQB35" s="707"/>
      <c r="SQC35" s="707"/>
      <c r="SQD35" s="707"/>
      <c r="SQE35" s="707"/>
      <c r="SQF35" s="707"/>
      <c r="SQG35" s="707"/>
      <c r="SQH35" s="707"/>
      <c r="SQI35" s="707"/>
      <c r="SQJ35" s="707"/>
      <c r="SQK35" s="707"/>
      <c r="SQL35" s="707"/>
      <c r="SQM35" s="707"/>
      <c r="SQN35" s="707"/>
      <c r="SQO35" s="707"/>
      <c r="SQP35" s="707"/>
      <c r="SQQ35" s="707"/>
      <c r="SQR35" s="707"/>
      <c r="SQS35" s="707"/>
      <c r="SQT35" s="707"/>
      <c r="SQU35" s="707"/>
      <c r="SQV35" s="707"/>
      <c r="SQW35" s="707"/>
      <c r="SQX35" s="707"/>
      <c r="SQY35" s="707"/>
      <c r="SQZ35" s="707"/>
      <c r="SRA35" s="707"/>
      <c r="SRB35" s="707"/>
      <c r="SRC35" s="707"/>
      <c r="SRD35" s="707"/>
      <c r="SRE35" s="707"/>
      <c r="SRF35" s="707"/>
      <c r="SRG35" s="707"/>
      <c r="SRH35" s="707"/>
      <c r="SRI35" s="707"/>
      <c r="SRJ35" s="707"/>
      <c r="SRK35" s="707"/>
      <c r="SRL35" s="707"/>
      <c r="SRM35" s="707"/>
      <c r="SRN35" s="707"/>
      <c r="SRO35" s="707"/>
      <c r="SRP35" s="707"/>
      <c r="SRQ35" s="707"/>
      <c r="SRR35" s="707"/>
      <c r="SRS35" s="707"/>
      <c r="SRT35" s="707"/>
      <c r="SRU35" s="707"/>
      <c r="SRV35" s="707"/>
      <c r="SRW35" s="707"/>
      <c r="SRX35" s="707"/>
      <c r="SRY35" s="707"/>
      <c r="SRZ35" s="707"/>
      <c r="SSA35" s="707"/>
      <c r="SSB35" s="707"/>
      <c r="SSC35" s="707"/>
      <c r="SSD35" s="707"/>
      <c r="SSE35" s="707"/>
      <c r="SSF35" s="707"/>
      <c r="SSG35" s="707"/>
      <c r="SSH35" s="707"/>
      <c r="SSI35" s="707"/>
      <c r="SSJ35" s="707"/>
      <c r="SSK35" s="707"/>
      <c r="SSL35" s="707"/>
      <c r="SSM35" s="707"/>
      <c r="SSN35" s="707"/>
      <c r="SSO35" s="707"/>
      <c r="SSP35" s="707"/>
      <c r="SSQ35" s="707"/>
      <c r="SSR35" s="707"/>
      <c r="SSS35" s="707"/>
      <c r="SST35" s="707"/>
      <c r="SSU35" s="707"/>
      <c r="SSV35" s="707"/>
      <c r="SSW35" s="707"/>
      <c r="SSX35" s="707"/>
      <c r="SSY35" s="707"/>
      <c r="SSZ35" s="707"/>
      <c r="STA35" s="707"/>
      <c r="STB35" s="707"/>
      <c r="STC35" s="707"/>
      <c r="STD35" s="707"/>
      <c r="STE35" s="707"/>
      <c r="STF35" s="707"/>
      <c r="STG35" s="707"/>
      <c r="STH35" s="707"/>
      <c r="STI35" s="707"/>
      <c r="STJ35" s="707"/>
      <c r="STK35" s="707"/>
      <c r="STL35" s="707"/>
      <c r="STM35" s="707"/>
      <c r="STN35" s="707"/>
      <c r="STO35" s="707"/>
      <c r="STP35" s="707"/>
      <c r="STQ35" s="707"/>
      <c r="STR35" s="707"/>
      <c r="STS35" s="707"/>
      <c r="STT35" s="707"/>
      <c r="STU35" s="707"/>
      <c r="STV35" s="707"/>
      <c r="STW35" s="707"/>
      <c r="STX35" s="707"/>
      <c r="STY35" s="707"/>
      <c r="STZ35" s="707"/>
      <c r="SUA35" s="707"/>
      <c r="SUB35" s="707"/>
      <c r="SUC35" s="707"/>
      <c r="SUD35" s="707"/>
      <c r="SUE35" s="707"/>
      <c r="SUF35" s="707"/>
      <c r="SUG35" s="707"/>
      <c r="SUH35" s="707"/>
      <c r="SUI35" s="707"/>
      <c r="SUJ35" s="707"/>
      <c r="SUK35" s="707"/>
      <c r="SUL35" s="707"/>
      <c r="SUM35" s="707"/>
      <c r="SUN35" s="707"/>
      <c r="SUO35" s="707"/>
      <c r="SUP35" s="707"/>
      <c r="SUQ35" s="707"/>
      <c r="SUR35" s="707"/>
      <c r="SUS35" s="707"/>
      <c r="SUT35" s="707"/>
      <c r="SUU35" s="707"/>
      <c r="SUV35" s="707"/>
      <c r="SUW35" s="707"/>
      <c r="SUX35" s="707"/>
      <c r="SUY35" s="707"/>
      <c r="SUZ35" s="707"/>
      <c r="SVA35" s="707"/>
      <c r="SVB35" s="707"/>
      <c r="SVC35" s="707"/>
      <c r="SVD35" s="707"/>
      <c r="SVE35" s="707"/>
      <c r="SVF35" s="707"/>
      <c r="SVG35" s="707"/>
      <c r="SVH35" s="707"/>
      <c r="SVI35" s="707"/>
      <c r="SVJ35" s="707"/>
      <c r="SVK35" s="707"/>
      <c r="SVL35" s="707"/>
      <c r="SVM35" s="707"/>
      <c r="SVN35" s="707"/>
      <c r="SVO35" s="707"/>
      <c r="SVP35" s="707"/>
      <c r="SVQ35" s="707"/>
      <c r="SVR35" s="707"/>
      <c r="SVS35" s="707"/>
      <c r="SVT35" s="707"/>
      <c r="SVU35" s="707"/>
      <c r="SVV35" s="707"/>
      <c r="SVW35" s="707"/>
      <c r="SVX35" s="707"/>
      <c r="SVY35" s="707"/>
      <c r="SVZ35" s="707"/>
      <c r="SWA35" s="707"/>
      <c r="SWB35" s="707"/>
      <c r="SWC35" s="707"/>
      <c r="SWD35" s="707"/>
      <c r="SWE35" s="707"/>
      <c r="SWF35" s="707"/>
      <c r="SWG35" s="707"/>
      <c r="SWH35" s="707"/>
      <c r="SWI35" s="707"/>
      <c r="SWJ35" s="707"/>
      <c r="SWK35" s="707"/>
      <c r="SWL35" s="707"/>
      <c r="SWM35" s="707"/>
      <c r="SWN35" s="707"/>
      <c r="SWO35" s="707"/>
      <c r="SWP35" s="707"/>
      <c r="SWQ35" s="707"/>
      <c r="SWR35" s="707"/>
      <c r="SWS35" s="707"/>
      <c r="SWT35" s="707"/>
      <c r="SWU35" s="707"/>
      <c r="SWV35" s="707"/>
      <c r="SWW35" s="707"/>
      <c r="SWX35" s="707"/>
      <c r="SWY35" s="707"/>
      <c r="SWZ35" s="707"/>
      <c r="SXA35" s="707"/>
      <c r="SXB35" s="707"/>
      <c r="SXC35" s="707"/>
      <c r="SXD35" s="707"/>
      <c r="SXE35" s="707"/>
      <c r="SXF35" s="707"/>
      <c r="SXG35" s="707"/>
      <c r="SXH35" s="707"/>
      <c r="SXI35" s="707"/>
      <c r="SXJ35" s="707"/>
      <c r="SXK35" s="707"/>
      <c r="SXL35" s="707"/>
      <c r="SXM35" s="707"/>
      <c r="SXN35" s="707"/>
      <c r="SXO35" s="707"/>
      <c r="SXP35" s="707"/>
      <c r="SXQ35" s="707"/>
      <c r="SXR35" s="707"/>
      <c r="SXS35" s="707"/>
      <c r="SXT35" s="707"/>
      <c r="SXU35" s="707"/>
      <c r="SXV35" s="707"/>
      <c r="SXW35" s="707"/>
      <c r="SXX35" s="707"/>
      <c r="SXY35" s="707"/>
      <c r="SXZ35" s="707"/>
      <c r="SYA35" s="707"/>
      <c r="SYB35" s="707"/>
      <c r="SYC35" s="707"/>
      <c r="SYD35" s="707"/>
      <c r="SYE35" s="707"/>
      <c r="SYF35" s="707"/>
      <c r="SYG35" s="707"/>
      <c r="SYH35" s="707"/>
      <c r="SYI35" s="707"/>
      <c r="SYJ35" s="707"/>
      <c r="SYK35" s="707"/>
      <c r="SYL35" s="707"/>
      <c r="SYM35" s="707"/>
      <c r="SYN35" s="707"/>
      <c r="SYO35" s="707"/>
      <c r="SYP35" s="707"/>
      <c r="SYQ35" s="707"/>
      <c r="SYR35" s="707"/>
      <c r="SYS35" s="707"/>
      <c r="SYT35" s="707"/>
      <c r="SYU35" s="707"/>
      <c r="SYV35" s="707"/>
      <c r="SYW35" s="707"/>
      <c r="SYX35" s="707"/>
      <c r="SYY35" s="707"/>
      <c r="SYZ35" s="707"/>
      <c r="SZA35" s="707"/>
      <c r="SZB35" s="707"/>
      <c r="SZC35" s="707"/>
      <c r="SZD35" s="707"/>
      <c r="SZE35" s="707"/>
      <c r="SZF35" s="707"/>
      <c r="SZG35" s="707"/>
      <c r="SZH35" s="707"/>
      <c r="SZI35" s="707"/>
      <c r="SZJ35" s="707"/>
      <c r="SZK35" s="707"/>
      <c r="SZL35" s="707"/>
      <c r="SZM35" s="707"/>
      <c r="SZN35" s="707"/>
      <c r="SZO35" s="707"/>
      <c r="SZP35" s="707"/>
      <c r="SZQ35" s="707"/>
      <c r="SZR35" s="707"/>
      <c r="SZS35" s="707"/>
      <c r="SZT35" s="707"/>
      <c r="SZU35" s="707"/>
      <c r="SZV35" s="707"/>
      <c r="SZW35" s="707"/>
      <c r="SZX35" s="707"/>
      <c r="SZY35" s="707"/>
      <c r="SZZ35" s="707"/>
      <c r="TAA35" s="707"/>
      <c r="TAB35" s="707"/>
      <c r="TAC35" s="707"/>
      <c r="TAD35" s="707"/>
      <c r="TAE35" s="707"/>
      <c r="TAF35" s="707"/>
      <c r="TAG35" s="707"/>
      <c r="TAH35" s="707"/>
      <c r="TAI35" s="707"/>
      <c r="TAJ35" s="707"/>
      <c r="TAK35" s="707"/>
      <c r="TAL35" s="707"/>
      <c r="TAM35" s="707"/>
      <c r="TAN35" s="707"/>
      <c r="TAO35" s="707"/>
      <c r="TAP35" s="707"/>
      <c r="TAQ35" s="707"/>
      <c r="TAR35" s="707"/>
      <c r="TAS35" s="707"/>
      <c r="TAT35" s="707"/>
      <c r="TAU35" s="707"/>
      <c r="TAV35" s="707"/>
      <c r="TAW35" s="707"/>
      <c r="TAX35" s="707"/>
      <c r="TAY35" s="707"/>
      <c r="TAZ35" s="707"/>
      <c r="TBA35" s="707"/>
      <c r="TBB35" s="707"/>
      <c r="TBC35" s="707"/>
      <c r="TBD35" s="707"/>
      <c r="TBE35" s="707"/>
      <c r="TBF35" s="707"/>
      <c r="TBG35" s="707"/>
      <c r="TBH35" s="707"/>
      <c r="TBI35" s="707"/>
      <c r="TBJ35" s="707"/>
      <c r="TBK35" s="707"/>
      <c r="TBL35" s="707"/>
      <c r="TBM35" s="707"/>
      <c r="TBN35" s="707"/>
      <c r="TBO35" s="707"/>
      <c r="TBP35" s="707"/>
      <c r="TBQ35" s="707"/>
      <c r="TBR35" s="707"/>
      <c r="TBS35" s="707"/>
      <c r="TBT35" s="707"/>
      <c r="TBU35" s="707"/>
      <c r="TBV35" s="707"/>
      <c r="TBW35" s="707"/>
      <c r="TBX35" s="707"/>
      <c r="TBY35" s="707"/>
      <c r="TBZ35" s="707"/>
      <c r="TCA35" s="707"/>
      <c r="TCB35" s="707"/>
      <c r="TCC35" s="707"/>
      <c r="TCD35" s="707"/>
      <c r="TCE35" s="707"/>
      <c r="TCF35" s="707"/>
      <c r="TCG35" s="707"/>
      <c r="TCH35" s="707"/>
      <c r="TCI35" s="707"/>
      <c r="TCJ35" s="707"/>
      <c r="TCK35" s="707"/>
      <c r="TCL35" s="707"/>
      <c r="TCM35" s="707"/>
      <c r="TCN35" s="707"/>
      <c r="TCO35" s="707"/>
      <c r="TCP35" s="707"/>
      <c r="TCQ35" s="707"/>
      <c r="TCR35" s="707"/>
      <c r="TCS35" s="707"/>
      <c r="TCT35" s="707"/>
      <c r="TCU35" s="707"/>
      <c r="TCV35" s="707"/>
      <c r="TCW35" s="707"/>
      <c r="TCX35" s="707"/>
      <c r="TCY35" s="707"/>
      <c r="TCZ35" s="707"/>
      <c r="TDA35" s="707"/>
      <c r="TDB35" s="707"/>
      <c r="TDC35" s="707"/>
      <c r="TDD35" s="707"/>
      <c r="TDE35" s="707"/>
      <c r="TDF35" s="707"/>
      <c r="TDG35" s="707"/>
      <c r="TDH35" s="707"/>
      <c r="TDI35" s="707"/>
      <c r="TDJ35" s="707"/>
      <c r="TDK35" s="707"/>
      <c r="TDL35" s="707"/>
      <c r="TDM35" s="707"/>
      <c r="TDN35" s="707"/>
      <c r="TDO35" s="707"/>
      <c r="TDP35" s="707"/>
      <c r="TDQ35" s="707"/>
      <c r="TDR35" s="707"/>
      <c r="TDS35" s="707"/>
      <c r="TDT35" s="707"/>
      <c r="TDU35" s="707"/>
      <c r="TDV35" s="707"/>
      <c r="TDW35" s="707"/>
      <c r="TDX35" s="707"/>
      <c r="TDY35" s="707"/>
      <c r="TDZ35" s="707"/>
      <c r="TEA35" s="707"/>
      <c r="TEB35" s="707"/>
      <c r="TEC35" s="707"/>
      <c r="TED35" s="707"/>
      <c r="TEE35" s="707"/>
      <c r="TEF35" s="707"/>
      <c r="TEG35" s="707"/>
      <c r="TEH35" s="707"/>
      <c r="TEI35" s="707"/>
      <c r="TEJ35" s="707"/>
      <c r="TEK35" s="707"/>
      <c r="TEL35" s="707"/>
      <c r="TEM35" s="707"/>
      <c r="TEN35" s="707"/>
      <c r="TEO35" s="707"/>
      <c r="TEP35" s="707"/>
      <c r="TEQ35" s="707"/>
      <c r="TER35" s="707"/>
      <c r="TES35" s="707"/>
      <c r="TET35" s="707"/>
      <c r="TEU35" s="707"/>
      <c r="TEV35" s="707"/>
      <c r="TEW35" s="707"/>
      <c r="TEX35" s="707"/>
      <c r="TEY35" s="707"/>
      <c r="TEZ35" s="707"/>
      <c r="TFA35" s="707"/>
      <c r="TFB35" s="707"/>
      <c r="TFC35" s="707"/>
      <c r="TFD35" s="707"/>
      <c r="TFE35" s="707"/>
      <c r="TFF35" s="707"/>
      <c r="TFG35" s="707"/>
      <c r="TFH35" s="707"/>
      <c r="TFI35" s="707"/>
      <c r="TFJ35" s="707"/>
      <c r="TFK35" s="707"/>
      <c r="TFL35" s="707"/>
      <c r="TFM35" s="707"/>
      <c r="TFN35" s="707"/>
      <c r="TFO35" s="707"/>
      <c r="TFP35" s="707"/>
      <c r="TFQ35" s="707"/>
      <c r="TFR35" s="707"/>
      <c r="TFS35" s="707"/>
      <c r="TFT35" s="707"/>
      <c r="TFU35" s="707"/>
      <c r="TFV35" s="707"/>
      <c r="TFW35" s="707"/>
      <c r="TFX35" s="707"/>
      <c r="TFY35" s="707"/>
      <c r="TFZ35" s="707"/>
      <c r="TGA35" s="707"/>
      <c r="TGB35" s="707"/>
      <c r="TGC35" s="707"/>
      <c r="TGD35" s="707"/>
      <c r="TGE35" s="707"/>
      <c r="TGF35" s="707"/>
      <c r="TGG35" s="707"/>
      <c r="TGH35" s="707"/>
      <c r="TGI35" s="707"/>
      <c r="TGJ35" s="707"/>
      <c r="TGK35" s="707"/>
      <c r="TGL35" s="707"/>
      <c r="TGM35" s="707"/>
      <c r="TGN35" s="707"/>
      <c r="TGO35" s="707"/>
      <c r="TGP35" s="707"/>
      <c r="TGQ35" s="707"/>
      <c r="TGR35" s="707"/>
      <c r="TGS35" s="707"/>
      <c r="TGT35" s="707"/>
      <c r="TGU35" s="707"/>
      <c r="TGV35" s="707"/>
      <c r="TGW35" s="707"/>
      <c r="TGX35" s="707"/>
      <c r="TGY35" s="707"/>
      <c r="TGZ35" s="707"/>
      <c r="THA35" s="707"/>
      <c r="THB35" s="707"/>
      <c r="THC35" s="707"/>
      <c r="THD35" s="707"/>
      <c r="THE35" s="707"/>
      <c r="THF35" s="707"/>
      <c r="THG35" s="707"/>
      <c r="THH35" s="707"/>
      <c r="THI35" s="707"/>
      <c r="THJ35" s="707"/>
      <c r="THK35" s="707"/>
      <c r="THL35" s="707"/>
      <c r="THM35" s="707"/>
      <c r="THN35" s="707"/>
      <c r="THO35" s="707"/>
      <c r="THP35" s="707"/>
      <c r="THQ35" s="707"/>
      <c r="THR35" s="707"/>
      <c r="THS35" s="707"/>
      <c r="THT35" s="707"/>
      <c r="THU35" s="707"/>
      <c r="THV35" s="707"/>
      <c r="THW35" s="707"/>
      <c r="THX35" s="707"/>
      <c r="THY35" s="707"/>
      <c r="THZ35" s="707"/>
      <c r="TIA35" s="707"/>
      <c r="TIB35" s="707"/>
      <c r="TIC35" s="707"/>
      <c r="TID35" s="707"/>
      <c r="TIE35" s="707"/>
      <c r="TIF35" s="707"/>
      <c r="TIG35" s="707"/>
      <c r="TIH35" s="707"/>
      <c r="TII35" s="707"/>
      <c r="TIJ35" s="707"/>
      <c r="TIK35" s="707"/>
      <c r="TIL35" s="707"/>
      <c r="TIM35" s="707"/>
      <c r="TIN35" s="707"/>
      <c r="TIO35" s="707"/>
      <c r="TIP35" s="707"/>
      <c r="TIQ35" s="707"/>
      <c r="TIR35" s="707"/>
      <c r="TIS35" s="707"/>
      <c r="TIT35" s="707"/>
      <c r="TIU35" s="707"/>
      <c r="TIV35" s="707"/>
      <c r="TIW35" s="707"/>
      <c r="TIX35" s="707"/>
      <c r="TIY35" s="707"/>
      <c r="TIZ35" s="707"/>
      <c r="TJA35" s="707"/>
      <c r="TJB35" s="707"/>
      <c r="TJC35" s="707"/>
      <c r="TJD35" s="707"/>
      <c r="TJE35" s="707"/>
      <c r="TJF35" s="707"/>
      <c r="TJG35" s="707"/>
      <c r="TJH35" s="707"/>
      <c r="TJI35" s="707"/>
      <c r="TJJ35" s="707"/>
      <c r="TJK35" s="707"/>
      <c r="TJL35" s="707"/>
      <c r="TJM35" s="707"/>
      <c r="TJN35" s="707"/>
      <c r="TJO35" s="707"/>
      <c r="TJP35" s="707"/>
      <c r="TJQ35" s="707"/>
      <c r="TJR35" s="707"/>
      <c r="TJS35" s="707"/>
      <c r="TJT35" s="707"/>
      <c r="TJU35" s="707"/>
      <c r="TJV35" s="707"/>
      <c r="TJW35" s="707"/>
      <c r="TJX35" s="707"/>
      <c r="TJY35" s="707"/>
      <c r="TJZ35" s="707"/>
      <c r="TKA35" s="707"/>
      <c r="TKB35" s="707"/>
      <c r="TKC35" s="707"/>
      <c r="TKD35" s="707"/>
      <c r="TKE35" s="707"/>
      <c r="TKF35" s="707"/>
      <c r="TKG35" s="707"/>
      <c r="TKH35" s="707"/>
      <c r="TKI35" s="707"/>
      <c r="TKJ35" s="707"/>
      <c r="TKK35" s="707"/>
      <c r="TKL35" s="707"/>
      <c r="TKM35" s="707"/>
      <c r="TKN35" s="707"/>
      <c r="TKO35" s="707"/>
      <c r="TKP35" s="707"/>
      <c r="TKQ35" s="707"/>
      <c r="TKR35" s="707"/>
      <c r="TKS35" s="707"/>
      <c r="TKT35" s="707"/>
      <c r="TKU35" s="707"/>
      <c r="TKV35" s="707"/>
      <c r="TKW35" s="707"/>
      <c r="TKX35" s="707"/>
      <c r="TKY35" s="707"/>
      <c r="TKZ35" s="707"/>
      <c r="TLA35" s="707"/>
      <c r="TLB35" s="707"/>
      <c r="TLC35" s="707"/>
      <c r="TLD35" s="707"/>
      <c r="TLE35" s="707"/>
      <c r="TLF35" s="707"/>
      <c r="TLG35" s="707"/>
      <c r="TLH35" s="707"/>
      <c r="TLI35" s="707"/>
      <c r="TLJ35" s="707"/>
      <c r="TLK35" s="707"/>
      <c r="TLL35" s="707"/>
      <c r="TLM35" s="707"/>
      <c r="TLN35" s="707"/>
      <c r="TLO35" s="707"/>
      <c r="TLP35" s="707"/>
      <c r="TLQ35" s="707"/>
      <c r="TLR35" s="707"/>
      <c r="TLS35" s="707"/>
      <c r="TLT35" s="707"/>
      <c r="TLU35" s="707"/>
      <c r="TLV35" s="707"/>
      <c r="TLW35" s="707"/>
      <c r="TLX35" s="707"/>
      <c r="TLY35" s="707"/>
      <c r="TLZ35" s="707"/>
      <c r="TMA35" s="707"/>
      <c r="TMB35" s="707"/>
      <c r="TMC35" s="707"/>
      <c r="TMD35" s="707"/>
      <c r="TME35" s="707"/>
      <c r="TMF35" s="707"/>
      <c r="TMG35" s="707"/>
      <c r="TMH35" s="707"/>
      <c r="TMI35" s="707"/>
      <c r="TMJ35" s="707"/>
      <c r="TMK35" s="707"/>
      <c r="TML35" s="707"/>
      <c r="TMM35" s="707"/>
      <c r="TMN35" s="707"/>
      <c r="TMO35" s="707"/>
      <c r="TMP35" s="707"/>
      <c r="TMQ35" s="707"/>
      <c r="TMR35" s="707"/>
      <c r="TMS35" s="707"/>
      <c r="TMT35" s="707"/>
      <c r="TMU35" s="707"/>
      <c r="TMV35" s="707"/>
      <c r="TMW35" s="707"/>
      <c r="TMX35" s="707"/>
      <c r="TMY35" s="707"/>
      <c r="TMZ35" s="707"/>
      <c r="TNA35" s="707"/>
      <c r="TNB35" s="707"/>
      <c r="TNC35" s="707"/>
      <c r="TND35" s="707"/>
      <c r="TNE35" s="707"/>
      <c r="TNF35" s="707"/>
      <c r="TNG35" s="707"/>
      <c r="TNH35" s="707"/>
      <c r="TNI35" s="707"/>
      <c r="TNJ35" s="707"/>
      <c r="TNK35" s="707"/>
      <c r="TNL35" s="707"/>
      <c r="TNM35" s="707"/>
      <c r="TNN35" s="707"/>
      <c r="TNO35" s="707"/>
      <c r="TNP35" s="707"/>
      <c r="TNQ35" s="707"/>
      <c r="TNR35" s="707"/>
      <c r="TNS35" s="707"/>
      <c r="TNT35" s="707"/>
      <c r="TNU35" s="707"/>
      <c r="TNV35" s="707"/>
      <c r="TNW35" s="707"/>
      <c r="TNX35" s="707"/>
      <c r="TNY35" s="707"/>
      <c r="TNZ35" s="707"/>
      <c r="TOA35" s="707"/>
      <c r="TOB35" s="707"/>
      <c r="TOC35" s="707"/>
      <c r="TOD35" s="707"/>
      <c r="TOE35" s="707"/>
      <c r="TOF35" s="707"/>
      <c r="TOG35" s="707"/>
      <c r="TOH35" s="707"/>
      <c r="TOI35" s="707"/>
      <c r="TOJ35" s="707"/>
      <c r="TOK35" s="707"/>
      <c r="TOL35" s="707"/>
      <c r="TOM35" s="707"/>
      <c r="TON35" s="707"/>
      <c r="TOO35" s="707"/>
      <c r="TOP35" s="707"/>
      <c r="TOQ35" s="707"/>
      <c r="TOR35" s="707"/>
      <c r="TOS35" s="707"/>
      <c r="TOT35" s="707"/>
      <c r="TOU35" s="707"/>
      <c r="TOV35" s="707"/>
      <c r="TOW35" s="707"/>
      <c r="TOX35" s="707"/>
      <c r="TOY35" s="707"/>
      <c r="TOZ35" s="707"/>
      <c r="TPA35" s="707"/>
      <c r="TPB35" s="707"/>
      <c r="TPC35" s="707"/>
      <c r="TPD35" s="707"/>
      <c r="TPE35" s="707"/>
      <c r="TPF35" s="707"/>
      <c r="TPG35" s="707"/>
      <c r="TPH35" s="707"/>
      <c r="TPI35" s="707"/>
      <c r="TPJ35" s="707"/>
      <c r="TPK35" s="707"/>
      <c r="TPL35" s="707"/>
      <c r="TPM35" s="707"/>
      <c r="TPN35" s="707"/>
      <c r="TPO35" s="707"/>
      <c r="TPP35" s="707"/>
      <c r="TPQ35" s="707"/>
      <c r="TPR35" s="707"/>
      <c r="TPS35" s="707"/>
      <c r="TPT35" s="707"/>
      <c r="TPU35" s="707"/>
      <c r="TPV35" s="707"/>
      <c r="TPW35" s="707"/>
      <c r="TPX35" s="707"/>
      <c r="TPY35" s="707"/>
      <c r="TPZ35" s="707"/>
      <c r="TQA35" s="707"/>
      <c r="TQB35" s="707"/>
      <c r="TQC35" s="707"/>
      <c r="TQD35" s="707"/>
      <c r="TQE35" s="707"/>
      <c r="TQF35" s="707"/>
      <c r="TQG35" s="707"/>
      <c r="TQH35" s="707"/>
      <c r="TQI35" s="707"/>
      <c r="TQJ35" s="707"/>
      <c r="TQK35" s="707"/>
      <c r="TQL35" s="707"/>
      <c r="TQM35" s="707"/>
      <c r="TQN35" s="707"/>
      <c r="TQO35" s="707"/>
      <c r="TQP35" s="707"/>
      <c r="TQQ35" s="707"/>
      <c r="TQR35" s="707"/>
      <c r="TQS35" s="707"/>
      <c r="TQT35" s="707"/>
      <c r="TQU35" s="707"/>
      <c r="TQV35" s="707"/>
      <c r="TQW35" s="707"/>
      <c r="TQX35" s="707"/>
      <c r="TQY35" s="707"/>
      <c r="TQZ35" s="707"/>
      <c r="TRA35" s="707"/>
      <c r="TRB35" s="707"/>
      <c r="TRC35" s="707"/>
      <c r="TRD35" s="707"/>
      <c r="TRE35" s="707"/>
      <c r="TRF35" s="707"/>
      <c r="TRG35" s="707"/>
      <c r="TRH35" s="707"/>
      <c r="TRI35" s="707"/>
      <c r="TRJ35" s="707"/>
      <c r="TRK35" s="707"/>
      <c r="TRL35" s="707"/>
      <c r="TRM35" s="707"/>
      <c r="TRN35" s="707"/>
      <c r="TRO35" s="707"/>
      <c r="TRP35" s="707"/>
      <c r="TRQ35" s="707"/>
      <c r="TRR35" s="707"/>
      <c r="TRS35" s="707"/>
      <c r="TRT35" s="707"/>
      <c r="TRU35" s="707"/>
      <c r="TRV35" s="707"/>
      <c r="TRW35" s="707"/>
      <c r="TRX35" s="707"/>
      <c r="TRY35" s="707"/>
      <c r="TRZ35" s="707"/>
      <c r="TSA35" s="707"/>
      <c r="TSB35" s="707"/>
      <c r="TSC35" s="707"/>
      <c r="TSD35" s="707"/>
      <c r="TSE35" s="707"/>
      <c r="TSF35" s="707"/>
      <c r="TSG35" s="707"/>
      <c r="TSH35" s="707"/>
      <c r="TSI35" s="707"/>
      <c r="TSJ35" s="707"/>
      <c r="TSK35" s="707"/>
      <c r="TSL35" s="707"/>
      <c r="TSM35" s="707"/>
      <c r="TSN35" s="707"/>
      <c r="TSO35" s="707"/>
      <c r="TSP35" s="707"/>
      <c r="TSQ35" s="707"/>
      <c r="TSR35" s="707"/>
      <c r="TSS35" s="707"/>
      <c r="TST35" s="707"/>
      <c r="TSU35" s="707"/>
      <c r="TSV35" s="707"/>
      <c r="TSW35" s="707"/>
      <c r="TSX35" s="707"/>
      <c r="TSY35" s="707"/>
      <c r="TSZ35" s="707"/>
      <c r="TTA35" s="707"/>
      <c r="TTB35" s="707"/>
      <c r="TTC35" s="707"/>
      <c r="TTD35" s="707"/>
      <c r="TTE35" s="707"/>
      <c r="TTF35" s="707"/>
      <c r="TTG35" s="707"/>
      <c r="TTH35" s="707"/>
      <c r="TTI35" s="707"/>
      <c r="TTJ35" s="707"/>
      <c r="TTK35" s="707"/>
      <c r="TTL35" s="707"/>
      <c r="TTM35" s="707"/>
      <c r="TTN35" s="707"/>
      <c r="TTO35" s="707"/>
      <c r="TTP35" s="707"/>
      <c r="TTQ35" s="707"/>
      <c r="TTR35" s="707"/>
      <c r="TTS35" s="707"/>
      <c r="TTT35" s="707"/>
      <c r="TTU35" s="707"/>
      <c r="TTV35" s="707"/>
      <c r="TTW35" s="707"/>
      <c r="TTX35" s="707"/>
      <c r="TTY35" s="707"/>
      <c r="TTZ35" s="707"/>
      <c r="TUA35" s="707"/>
      <c r="TUB35" s="707"/>
      <c r="TUC35" s="707"/>
      <c r="TUD35" s="707"/>
      <c r="TUE35" s="707"/>
      <c r="TUF35" s="707"/>
      <c r="TUG35" s="707"/>
      <c r="TUH35" s="707"/>
      <c r="TUI35" s="707"/>
      <c r="TUJ35" s="707"/>
      <c r="TUK35" s="707"/>
      <c r="TUL35" s="707"/>
      <c r="TUM35" s="707"/>
      <c r="TUN35" s="707"/>
      <c r="TUO35" s="707"/>
      <c r="TUP35" s="707"/>
      <c r="TUQ35" s="707"/>
      <c r="TUR35" s="707"/>
      <c r="TUS35" s="707"/>
      <c r="TUT35" s="707"/>
      <c r="TUU35" s="707"/>
      <c r="TUV35" s="707"/>
      <c r="TUW35" s="707"/>
      <c r="TUX35" s="707"/>
      <c r="TUY35" s="707"/>
      <c r="TUZ35" s="707"/>
      <c r="TVA35" s="707"/>
      <c r="TVB35" s="707"/>
      <c r="TVC35" s="707"/>
      <c r="TVD35" s="707"/>
      <c r="TVE35" s="707"/>
      <c r="TVF35" s="707"/>
      <c r="TVG35" s="707"/>
      <c r="TVH35" s="707"/>
      <c r="TVI35" s="707"/>
      <c r="TVJ35" s="707"/>
      <c r="TVK35" s="707"/>
      <c r="TVL35" s="707"/>
      <c r="TVM35" s="707"/>
      <c r="TVN35" s="707"/>
      <c r="TVO35" s="707"/>
      <c r="TVP35" s="707"/>
      <c r="TVQ35" s="707"/>
      <c r="TVR35" s="707"/>
      <c r="TVS35" s="707"/>
      <c r="TVT35" s="707"/>
      <c r="TVU35" s="707"/>
      <c r="TVV35" s="707"/>
      <c r="TVW35" s="707"/>
      <c r="TVX35" s="707"/>
      <c r="TVY35" s="707"/>
      <c r="TVZ35" s="707"/>
      <c r="TWA35" s="707"/>
      <c r="TWB35" s="707"/>
      <c r="TWC35" s="707"/>
      <c r="TWD35" s="707"/>
      <c r="TWE35" s="707"/>
      <c r="TWF35" s="707"/>
      <c r="TWG35" s="707"/>
      <c r="TWH35" s="707"/>
      <c r="TWI35" s="707"/>
      <c r="TWJ35" s="707"/>
      <c r="TWK35" s="707"/>
      <c r="TWL35" s="707"/>
      <c r="TWM35" s="707"/>
      <c r="TWN35" s="707"/>
      <c r="TWO35" s="707"/>
      <c r="TWP35" s="707"/>
      <c r="TWQ35" s="707"/>
      <c r="TWR35" s="707"/>
      <c r="TWS35" s="707"/>
      <c r="TWT35" s="707"/>
      <c r="TWU35" s="707"/>
      <c r="TWV35" s="707"/>
      <c r="TWW35" s="707"/>
      <c r="TWX35" s="707"/>
      <c r="TWY35" s="707"/>
      <c r="TWZ35" s="707"/>
      <c r="TXA35" s="707"/>
      <c r="TXB35" s="707"/>
      <c r="TXC35" s="707"/>
      <c r="TXD35" s="707"/>
      <c r="TXE35" s="707"/>
      <c r="TXF35" s="707"/>
      <c r="TXG35" s="707"/>
      <c r="TXH35" s="707"/>
      <c r="TXI35" s="707"/>
      <c r="TXJ35" s="707"/>
      <c r="TXK35" s="707"/>
      <c r="TXL35" s="707"/>
      <c r="TXM35" s="707"/>
      <c r="TXN35" s="707"/>
      <c r="TXO35" s="707"/>
      <c r="TXP35" s="707"/>
      <c r="TXQ35" s="707"/>
      <c r="TXR35" s="707"/>
      <c r="TXS35" s="707"/>
      <c r="TXT35" s="707"/>
      <c r="TXU35" s="707"/>
      <c r="TXV35" s="707"/>
      <c r="TXW35" s="707"/>
      <c r="TXX35" s="707"/>
      <c r="TXY35" s="707"/>
      <c r="TXZ35" s="707"/>
      <c r="TYA35" s="707"/>
      <c r="TYB35" s="707"/>
      <c r="TYC35" s="707"/>
      <c r="TYD35" s="707"/>
      <c r="TYE35" s="707"/>
      <c r="TYF35" s="707"/>
      <c r="TYG35" s="707"/>
      <c r="TYH35" s="707"/>
      <c r="TYI35" s="707"/>
      <c r="TYJ35" s="707"/>
      <c r="TYK35" s="707"/>
      <c r="TYL35" s="707"/>
      <c r="TYM35" s="707"/>
      <c r="TYN35" s="707"/>
      <c r="TYO35" s="707"/>
      <c r="TYP35" s="707"/>
      <c r="TYQ35" s="707"/>
      <c r="TYR35" s="707"/>
      <c r="TYS35" s="707"/>
      <c r="TYT35" s="707"/>
      <c r="TYU35" s="707"/>
      <c r="TYV35" s="707"/>
      <c r="TYW35" s="707"/>
      <c r="TYX35" s="707"/>
      <c r="TYY35" s="707"/>
      <c r="TYZ35" s="707"/>
      <c r="TZA35" s="707"/>
      <c r="TZB35" s="707"/>
      <c r="TZC35" s="707"/>
      <c r="TZD35" s="707"/>
      <c r="TZE35" s="707"/>
      <c r="TZF35" s="707"/>
      <c r="TZG35" s="707"/>
      <c r="TZH35" s="707"/>
      <c r="TZI35" s="707"/>
      <c r="TZJ35" s="707"/>
      <c r="TZK35" s="707"/>
      <c r="TZL35" s="707"/>
      <c r="TZM35" s="707"/>
      <c r="TZN35" s="707"/>
      <c r="TZO35" s="707"/>
      <c r="TZP35" s="707"/>
      <c r="TZQ35" s="707"/>
      <c r="TZR35" s="707"/>
      <c r="TZS35" s="707"/>
      <c r="TZT35" s="707"/>
      <c r="TZU35" s="707"/>
      <c r="TZV35" s="707"/>
      <c r="TZW35" s="707"/>
      <c r="TZX35" s="707"/>
      <c r="TZY35" s="707"/>
      <c r="TZZ35" s="707"/>
      <c r="UAA35" s="707"/>
      <c r="UAB35" s="707"/>
      <c r="UAC35" s="707"/>
      <c r="UAD35" s="707"/>
      <c r="UAE35" s="707"/>
      <c r="UAF35" s="707"/>
      <c r="UAG35" s="707"/>
      <c r="UAH35" s="707"/>
      <c r="UAI35" s="707"/>
      <c r="UAJ35" s="707"/>
      <c r="UAK35" s="707"/>
      <c r="UAL35" s="707"/>
      <c r="UAM35" s="707"/>
      <c r="UAN35" s="707"/>
      <c r="UAO35" s="707"/>
      <c r="UAP35" s="707"/>
      <c r="UAQ35" s="707"/>
      <c r="UAR35" s="707"/>
      <c r="UAS35" s="707"/>
      <c r="UAT35" s="707"/>
      <c r="UAU35" s="707"/>
      <c r="UAV35" s="707"/>
      <c r="UAW35" s="707"/>
      <c r="UAX35" s="707"/>
      <c r="UAY35" s="707"/>
      <c r="UAZ35" s="707"/>
      <c r="UBA35" s="707"/>
      <c r="UBB35" s="707"/>
      <c r="UBC35" s="707"/>
      <c r="UBD35" s="707"/>
      <c r="UBE35" s="707"/>
      <c r="UBF35" s="707"/>
      <c r="UBG35" s="707"/>
      <c r="UBH35" s="707"/>
      <c r="UBI35" s="707"/>
      <c r="UBJ35" s="707"/>
      <c r="UBK35" s="707"/>
      <c r="UBL35" s="707"/>
      <c r="UBM35" s="707"/>
      <c r="UBN35" s="707"/>
      <c r="UBO35" s="707"/>
      <c r="UBP35" s="707"/>
      <c r="UBQ35" s="707"/>
      <c r="UBR35" s="707"/>
      <c r="UBS35" s="707"/>
      <c r="UBT35" s="707"/>
      <c r="UBU35" s="707"/>
      <c r="UBV35" s="707"/>
      <c r="UBW35" s="707"/>
      <c r="UBX35" s="707"/>
      <c r="UBY35" s="707"/>
      <c r="UBZ35" s="707"/>
      <c r="UCA35" s="707"/>
      <c r="UCB35" s="707"/>
      <c r="UCC35" s="707"/>
      <c r="UCD35" s="707"/>
      <c r="UCE35" s="707"/>
      <c r="UCF35" s="707"/>
      <c r="UCG35" s="707"/>
      <c r="UCH35" s="707"/>
      <c r="UCI35" s="707"/>
      <c r="UCJ35" s="707"/>
      <c r="UCK35" s="707"/>
      <c r="UCL35" s="707"/>
      <c r="UCM35" s="707"/>
      <c r="UCN35" s="707"/>
      <c r="UCO35" s="707"/>
      <c r="UCP35" s="707"/>
      <c r="UCQ35" s="707"/>
      <c r="UCR35" s="707"/>
      <c r="UCS35" s="707"/>
      <c r="UCT35" s="707"/>
      <c r="UCU35" s="707"/>
      <c r="UCV35" s="707"/>
      <c r="UCW35" s="707"/>
      <c r="UCX35" s="707"/>
      <c r="UCY35" s="707"/>
      <c r="UCZ35" s="707"/>
      <c r="UDA35" s="707"/>
      <c r="UDB35" s="707"/>
      <c r="UDC35" s="707"/>
      <c r="UDD35" s="707"/>
      <c r="UDE35" s="707"/>
      <c r="UDF35" s="707"/>
      <c r="UDG35" s="707"/>
      <c r="UDH35" s="707"/>
      <c r="UDI35" s="707"/>
      <c r="UDJ35" s="707"/>
      <c r="UDK35" s="707"/>
      <c r="UDL35" s="707"/>
      <c r="UDM35" s="707"/>
      <c r="UDN35" s="707"/>
      <c r="UDO35" s="707"/>
      <c r="UDP35" s="707"/>
      <c r="UDQ35" s="707"/>
      <c r="UDR35" s="707"/>
      <c r="UDS35" s="707"/>
      <c r="UDT35" s="707"/>
      <c r="UDU35" s="707"/>
      <c r="UDV35" s="707"/>
      <c r="UDW35" s="707"/>
      <c r="UDX35" s="707"/>
      <c r="UDY35" s="707"/>
      <c r="UDZ35" s="707"/>
      <c r="UEA35" s="707"/>
      <c r="UEB35" s="707"/>
      <c r="UEC35" s="707"/>
      <c r="UED35" s="707"/>
      <c r="UEE35" s="707"/>
      <c r="UEF35" s="707"/>
      <c r="UEG35" s="707"/>
      <c r="UEH35" s="707"/>
      <c r="UEI35" s="707"/>
      <c r="UEJ35" s="707"/>
      <c r="UEK35" s="707"/>
      <c r="UEL35" s="707"/>
      <c r="UEM35" s="707"/>
      <c r="UEN35" s="707"/>
      <c r="UEO35" s="707"/>
      <c r="UEP35" s="707"/>
      <c r="UEQ35" s="707"/>
      <c r="UER35" s="707"/>
      <c r="UES35" s="707"/>
      <c r="UET35" s="707"/>
      <c r="UEU35" s="707"/>
      <c r="UEV35" s="707"/>
      <c r="UEW35" s="707"/>
      <c r="UEX35" s="707"/>
      <c r="UEY35" s="707"/>
      <c r="UEZ35" s="707"/>
      <c r="UFA35" s="707"/>
      <c r="UFB35" s="707"/>
      <c r="UFC35" s="707"/>
      <c r="UFD35" s="707"/>
      <c r="UFE35" s="707"/>
      <c r="UFF35" s="707"/>
      <c r="UFG35" s="707"/>
      <c r="UFH35" s="707"/>
      <c r="UFI35" s="707"/>
      <c r="UFJ35" s="707"/>
      <c r="UFK35" s="707"/>
      <c r="UFL35" s="707"/>
      <c r="UFM35" s="707"/>
      <c r="UFN35" s="707"/>
      <c r="UFO35" s="707"/>
      <c r="UFP35" s="707"/>
      <c r="UFQ35" s="707"/>
      <c r="UFR35" s="707"/>
      <c r="UFS35" s="707"/>
      <c r="UFT35" s="707"/>
      <c r="UFU35" s="707"/>
      <c r="UFV35" s="707"/>
      <c r="UFW35" s="707"/>
      <c r="UFX35" s="707"/>
      <c r="UFY35" s="707"/>
      <c r="UFZ35" s="707"/>
      <c r="UGA35" s="707"/>
      <c r="UGB35" s="707"/>
      <c r="UGC35" s="707"/>
      <c r="UGD35" s="707"/>
      <c r="UGE35" s="707"/>
      <c r="UGF35" s="707"/>
      <c r="UGG35" s="707"/>
      <c r="UGH35" s="707"/>
      <c r="UGI35" s="707"/>
      <c r="UGJ35" s="707"/>
      <c r="UGK35" s="707"/>
      <c r="UGL35" s="707"/>
      <c r="UGM35" s="707"/>
      <c r="UGN35" s="707"/>
      <c r="UGO35" s="707"/>
      <c r="UGP35" s="707"/>
      <c r="UGQ35" s="707"/>
      <c r="UGR35" s="707"/>
      <c r="UGS35" s="707"/>
      <c r="UGT35" s="707"/>
      <c r="UGU35" s="707"/>
      <c r="UGV35" s="707"/>
      <c r="UGW35" s="707"/>
      <c r="UGX35" s="707"/>
      <c r="UGY35" s="707"/>
      <c r="UGZ35" s="707"/>
      <c r="UHA35" s="707"/>
      <c r="UHB35" s="707"/>
      <c r="UHC35" s="707"/>
      <c r="UHD35" s="707"/>
      <c r="UHE35" s="707"/>
      <c r="UHF35" s="707"/>
      <c r="UHG35" s="707"/>
      <c r="UHH35" s="707"/>
      <c r="UHI35" s="707"/>
      <c r="UHJ35" s="707"/>
      <c r="UHK35" s="707"/>
      <c r="UHL35" s="707"/>
      <c r="UHM35" s="707"/>
      <c r="UHN35" s="707"/>
      <c r="UHO35" s="707"/>
      <c r="UHP35" s="707"/>
      <c r="UHQ35" s="707"/>
      <c r="UHR35" s="707"/>
      <c r="UHS35" s="707"/>
      <c r="UHT35" s="707"/>
      <c r="UHU35" s="707"/>
      <c r="UHV35" s="707"/>
      <c r="UHW35" s="707"/>
      <c r="UHX35" s="707"/>
      <c r="UHY35" s="707"/>
      <c r="UHZ35" s="707"/>
      <c r="UIA35" s="707"/>
      <c r="UIB35" s="707"/>
      <c r="UIC35" s="707"/>
      <c r="UID35" s="707"/>
      <c r="UIE35" s="707"/>
      <c r="UIF35" s="707"/>
      <c r="UIG35" s="707"/>
      <c r="UIH35" s="707"/>
      <c r="UII35" s="707"/>
      <c r="UIJ35" s="707"/>
      <c r="UIK35" s="707"/>
      <c r="UIL35" s="707"/>
      <c r="UIM35" s="707"/>
      <c r="UIN35" s="707"/>
      <c r="UIO35" s="707"/>
      <c r="UIP35" s="707"/>
      <c r="UIQ35" s="707"/>
      <c r="UIR35" s="707"/>
      <c r="UIS35" s="707"/>
      <c r="UIT35" s="707"/>
      <c r="UIU35" s="707"/>
      <c r="UIV35" s="707"/>
      <c r="UIW35" s="707"/>
      <c r="UIX35" s="707"/>
      <c r="UIY35" s="707"/>
      <c r="UIZ35" s="707"/>
      <c r="UJA35" s="707"/>
      <c r="UJB35" s="707"/>
      <c r="UJC35" s="707"/>
      <c r="UJD35" s="707"/>
      <c r="UJE35" s="707"/>
      <c r="UJF35" s="707"/>
      <c r="UJG35" s="707"/>
      <c r="UJH35" s="707"/>
      <c r="UJI35" s="707"/>
      <c r="UJJ35" s="707"/>
      <c r="UJK35" s="707"/>
      <c r="UJL35" s="707"/>
      <c r="UJM35" s="707"/>
      <c r="UJN35" s="707"/>
      <c r="UJO35" s="707"/>
      <c r="UJP35" s="707"/>
      <c r="UJQ35" s="707"/>
      <c r="UJR35" s="707"/>
      <c r="UJS35" s="707"/>
      <c r="UJT35" s="707"/>
      <c r="UJU35" s="707"/>
      <c r="UJV35" s="707"/>
      <c r="UJW35" s="707"/>
      <c r="UJX35" s="707"/>
      <c r="UJY35" s="707"/>
      <c r="UJZ35" s="707"/>
      <c r="UKA35" s="707"/>
      <c r="UKB35" s="707"/>
      <c r="UKC35" s="707"/>
      <c r="UKD35" s="707"/>
      <c r="UKE35" s="707"/>
      <c r="UKF35" s="707"/>
      <c r="UKG35" s="707"/>
      <c r="UKH35" s="707"/>
      <c r="UKI35" s="707"/>
      <c r="UKJ35" s="707"/>
      <c r="UKK35" s="707"/>
      <c r="UKL35" s="707"/>
      <c r="UKM35" s="707"/>
      <c r="UKN35" s="707"/>
      <c r="UKO35" s="707"/>
      <c r="UKP35" s="707"/>
      <c r="UKQ35" s="707"/>
      <c r="UKR35" s="707"/>
      <c r="UKS35" s="707"/>
      <c r="UKT35" s="707"/>
      <c r="UKU35" s="707"/>
      <c r="UKV35" s="707"/>
      <c r="UKW35" s="707"/>
      <c r="UKX35" s="707"/>
      <c r="UKY35" s="707"/>
      <c r="UKZ35" s="707"/>
      <c r="ULA35" s="707"/>
      <c r="ULB35" s="707"/>
      <c r="ULC35" s="707"/>
      <c r="ULD35" s="707"/>
      <c r="ULE35" s="707"/>
      <c r="ULF35" s="707"/>
      <c r="ULG35" s="707"/>
      <c r="ULH35" s="707"/>
      <c r="ULI35" s="707"/>
      <c r="ULJ35" s="707"/>
      <c r="ULK35" s="707"/>
      <c r="ULL35" s="707"/>
      <c r="ULM35" s="707"/>
      <c r="ULN35" s="707"/>
      <c r="ULO35" s="707"/>
      <c r="ULP35" s="707"/>
      <c r="ULQ35" s="707"/>
      <c r="ULR35" s="707"/>
      <c r="ULS35" s="707"/>
      <c r="ULT35" s="707"/>
      <c r="ULU35" s="707"/>
      <c r="ULV35" s="707"/>
      <c r="ULW35" s="707"/>
      <c r="ULX35" s="707"/>
      <c r="ULY35" s="707"/>
      <c r="ULZ35" s="707"/>
      <c r="UMA35" s="707"/>
      <c r="UMB35" s="707"/>
      <c r="UMC35" s="707"/>
      <c r="UMD35" s="707"/>
      <c r="UME35" s="707"/>
      <c r="UMF35" s="707"/>
      <c r="UMG35" s="707"/>
      <c r="UMH35" s="707"/>
      <c r="UMI35" s="707"/>
      <c r="UMJ35" s="707"/>
      <c r="UMK35" s="707"/>
      <c r="UML35" s="707"/>
      <c r="UMM35" s="707"/>
      <c r="UMN35" s="707"/>
      <c r="UMO35" s="707"/>
      <c r="UMP35" s="707"/>
      <c r="UMQ35" s="707"/>
      <c r="UMR35" s="707"/>
      <c r="UMS35" s="707"/>
      <c r="UMT35" s="707"/>
      <c r="UMU35" s="707"/>
      <c r="UMV35" s="707"/>
      <c r="UMW35" s="707"/>
      <c r="UMX35" s="707"/>
      <c r="UMY35" s="707"/>
      <c r="UMZ35" s="707"/>
      <c r="UNA35" s="707"/>
      <c r="UNB35" s="707"/>
      <c r="UNC35" s="707"/>
      <c r="UND35" s="707"/>
      <c r="UNE35" s="707"/>
      <c r="UNF35" s="707"/>
      <c r="UNG35" s="707"/>
      <c r="UNH35" s="707"/>
      <c r="UNI35" s="707"/>
      <c r="UNJ35" s="707"/>
      <c r="UNK35" s="707"/>
      <c r="UNL35" s="707"/>
      <c r="UNM35" s="707"/>
      <c r="UNN35" s="707"/>
      <c r="UNO35" s="707"/>
      <c r="UNP35" s="707"/>
      <c r="UNQ35" s="707"/>
      <c r="UNR35" s="707"/>
      <c r="UNS35" s="707"/>
      <c r="UNT35" s="707"/>
      <c r="UNU35" s="707"/>
      <c r="UNV35" s="707"/>
      <c r="UNW35" s="707"/>
      <c r="UNX35" s="707"/>
      <c r="UNY35" s="707"/>
      <c r="UNZ35" s="707"/>
      <c r="UOA35" s="707"/>
      <c r="UOB35" s="707"/>
      <c r="UOC35" s="707"/>
      <c r="UOD35" s="707"/>
      <c r="UOE35" s="707"/>
      <c r="UOF35" s="707"/>
      <c r="UOG35" s="707"/>
      <c r="UOH35" s="707"/>
      <c r="UOI35" s="707"/>
      <c r="UOJ35" s="707"/>
      <c r="UOK35" s="707"/>
      <c r="UOL35" s="707"/>
      <c r="UOM35" s="707"/>
      <c r="UON35" s="707"/>
      <c r="UOO35" s="707"/>
      <c r="UOP35" s="707"/>
      <c r="UOQ35" s="707"/>
      <c r="UOR35" s="707"/>
      <c r="UOS35" s="707"/>
      <c r="UOT35" s="707"/>
      <c r="UOU35" s="707"/>
      <c r="UOV35" s="707"/>
      <c r="UOW35" s="707"/>
      <c r="UOX35" s="707"/>
      <c r="UOY35" s="707"/>
      <c r="UOZ35" s="707"/>
      <c r="UPA35" s="707"/>
      <c r="UPB35" s="707"/>
      <c r="UPC35" s="707"/>
      <c r="UPD35" s="707"/>
      <c r="UPE35" s="707"/>
      <c r="UPF35" s="707"/>
      <c r="UPG35" s="707"/>
      <c r="UPH35" s="707"/>
      <c r="UPI35" s="707"/>
      <c r="UPJ35" s="707"/>
      <c r="UPK35" s="707"/>
      <c r="UPL35" s="707"/>
      <c r="UPM35" s="707"/>
      <c r="UPN35" s="707"/>
      <c r="UPO35" s="707"/>
      <c r="UPP35" s="707"/>
      <c r="UPQ35" s="707"/>
      <c r="UPR35" s="707"/>
      <c r="UPS35" s="707"/>
      <c r="UPT35" s="707"/>
      <c r="UPU35" s="707"/>
      <c r="UPV35" s="707"/>
      <c r="UPW35" s="707"/>
      <c r="UPX35" s="707"/>
      <c r="UPY35" s="707"/>
      <c r="UPZ35" s="707"/>
      <c r="UQA35" s="707"/>
      <c r="UQB35" s="707"/>
      <c r="UQC35" s="707"/>
      <c r="UQD35" s="707"/>
      <c r="UQE35" s="707"/>
      <c r="UQF35" s="707"/>
      <c r="UQG35" s="707"/>
      <c r="UQH35" s="707"/>
      <c r="UQI35" s="707"/>
      <c r="UQJ35" s="707"/>
      <c r="UQK35" s="707"/>
      <c r="UQL35" s="707"/>
      <c r="UQM35" s="707"/>
      <c r="UQN35" s="707"/>
      <c r="UQO35" s="707"/>
      <c r="UQP35" s="707"/>
      <c r="UQQ35" s="707"/>
      <c r="UQR35" s="707"/>
      <c r="UQS35" s="707"/>
      <c r="UQT35" s="707"/>
      <c r="UQU35" s="707"/>
      <c r="UQV35" s="707"/>
      <c r="UQW35" s="707"/>
      <c r="UQX35" s="707"/>
      <c r="UQY35" s="707"/>
      <c r="UQZ35" s="707"/>
      <c r="URA35" s="707"/>
      <c r="URB35" s="707"/>
      <c r="URC35" s="707"/>
      <c r="URD35" s="707"/>
      <c r="URE35" s="707"/>
      <c r="URF35" s="707"/>
      <c r="URG35" s="707"/>
      <c r="URH35" s="707"/>
      <c r="URI35" s="707"/>
      <c r="URJ35" s="707"/>
      <c r="URK35" s="707"/>
      <c r="URL35" s="707"/>
      <c r="URM35" s="707"/>
      <c r="URN35" s="707"/>
      <c r="URO35" s="707"/>
      <c r="URP35" s="707"/>
      <c r="URQ35" s="707"/>
      <c r="URR35" s="707"/>
      <c r="URS35" s="707"/>
      <c r="URT35" s="707"/>
      <c r="URU35" s="707"/>
      <c r="URV35" s="707"/>
      <c r="URW35" s="707"/>
      <c r="URX35" s="707"/>
      <c r="URY35" s="707"/>
      <c r="URZ35" s="707"/>
      <c r="USA35" s="707"/>
      <c r="USB35" s="707"/>
      <c r="USC35" s="707"/>
      <c r="USD35" s="707"/>
      <c r="USE35" s="707"/>
      <c r="USF35" s="707"/>
      <c r="USG35" s="707"/>
      <c r="USH35" s="707"/>
      <c r="USI35" s="707"/>
      <c r="USJ35" s="707"/>
      <c r="USK35" s="707"/>
      <c r="USL35" s="707"/>
      <c r="USM35" s="707"/>
      <c r="USN35" s="707"/>
      <c r="USO35" s="707"/>
      <c r="USP35" s="707"/>
      <c r="USQ35" s="707"/>
      <c r="USR35" s="707"/>
      <c r="USS35" s="707"/>
      <c r="UST35" s="707"/>
      <c r="USU35" s="707"/>
      <c r="USV35" s="707"/>
      <c r="USW35" s="707"/>
      <c r="USX35" s="707"/>
      <c r="USY35" s="707"/>
      <c r="USZ35" s="707"/>
      <c r="UTA35" s="707"/>
      <c r="UTB35" s="707"/>
      <c r="UTC35" s="707"/>
      <c r="UTD35" s="707"/>
      <c r="UTE35" s="707"/>
      <c r="UTF35" s="707"/>
      <c r="UTG35" s="707"/>
      <c r="UTH35" s="707"/>
      <c r="UTI35" s="707"/>
      <c r="UTJ35" s="707"/>
      <c r="UTK35" s="707"/>
      <c r="UTL35" s="707"/>
      <c r="UTM35" s="707"/>
      <c r="UTN35" s="707"/>
      <c r="UTO35" s="707"/>
      <c r="UTP35" s="707"/>
      <c r="UTQ35" s="707"/>
      <c r="UTR35" s="707"/>
      <c r="UTS35" s="707"/>
      <c r="UTT35" s="707"/>
      <c r="UTU35" s="707"/>
      <c r="UTV35" s="707"/>
      <c r="UTW35" s="707"/>
      <c r="UTX35" s="707"/>
      <c r="UTY35" s="707"/>
      <c r="UTZ35" s="707"/>
      <c r="UUA35" s="707"/>
      <c r="UUB35" s="707"/>
      <c r="UUC35" s="707"/>
      <c r="UUD35" s="707"/>
      <c r="UUE35" s="707"/>
      <c r="UUF35" s="707"/>
      <c r="UUG35" s="707"/>
      <c r="UUH35" s="707"/>
      <c r="UUI35" s="707"/>
      <c r="UUJ35" s="707"/>
      <c r="UUK35" s="707"/>
      <c r="UUL35" s="707"/>
      <c r="UUM35" s="707"/>
      <c r="UUN35" s="707"/>
      <c r="UUO35" s="707"/>
      <c r="UUP35" s="707"/>
      <c r="UUQ35" s="707"/>
      <c r="UUR35" s="707"/>
      <c r="UUS35" s="707"/>
      <c r="UUT35" s="707"/>
      <c r="UUU35" s="707"/>
      <c r="UUV35" s="707"/>
      <c r="UUW35" s="707"/>
      <c r="UUX35" s="707"/>
      <c r="UUY35" s="707"/>
      <c r="UUZ35" s="707"/>
      <c r="UVA35" s="707"/>
      <c r="UVB35" s="707"/>
      <c r="UVC35" s="707"/>
      <c r="UVD35" s="707"/>
      <c r="UVE35" s="707"/>
      <c r="UVF35" s="707"/>
      <c r="UVG35" s="707"/>
      <c r="UVH35" s="707"/>
      <c r="UVI35" s="707"/>
      <c r="UVJ35" s="707"/>
      <c r="UVK35" s="707"/>
      <c r="UVL35" s="707"/>
      <c r="UVM35" s="707"/>
      <c r="UVN35" s="707"/>
      <c r="UVO35" s="707"/>
      <c r="UVP35" s="707"/>
      <c r="UVQ35" s="707"/>
      <c r="UVR35" s="707"/>
      <c r="UVS35" s="707"/>
      <c r="UVT35" s="707"/>
      <c r="UVU35" s="707"/>
      <c r="UVV35" s="707"/>
      <c r="UVW35" s="707"/>
      <c r="UVX35" s="707"/>
      <c r="UVY35" s="707"/>
      <c r="UVZ35" s="707"/>
      <c r="UWA35" s="707"/>
      <c r="UWB35" s="707"/>
      <c r="UWC35" s="707"/>
      <c r="UWD35" s="707"/>
      <c r="UWE35" s="707"/>
      <c r="UWF35" s="707"/>
      <c r="UWG35" s="707"/>
      <c r="UWH35" s="707"/>
      <c r="UWI35" s="707"/>
      <c r="UWJ35" s="707"/>
      <c r="UWK35" s="707"/>
      <c r="UWL35" s="707"/>
      <c r="UWM35" s="707"/>
      <c r="UWN35" s="707"/>
      <c r="UWO35" s="707"/>
      <c r="UWP35" s="707"/>
      <c r="UWQ35" s="707"/>
      <c r="UWR35" s="707"/>
      <c r="UWS35" s="707"/>
      <c r="UWT35" s="707"/>
      <c r="UWU35" s="707"/>
      <c r="UWV35" s="707"/>
      <c r="UWW35" s="707"/>
      <c r="UWX35" s="707"/>
      <c r="UWY35" s="707"/>
      <c r="UWZ35" s="707"/>
      <c r="UXA35" s="707"/>
      <c r="UXB35" s="707"/>
      <c r="UXC35" s="707"/>
      <c r="UXD35" s="707"/>
      <c r="UXE35" s="707"/>
      <c r="UXF35" s="707"/>
      <c r="UXG35" s="707"/>
      <c r="UXH35" s="707"/>
      <c r="UXI35" s="707"/>
      <c r="UXJ35" s="707"/>
      <c r="UXK35" s="707"/>
      <c r="UXL35" s="707"/>
      <c r="UXM35" s="707"/>
      <c r="UXN35" s="707"/>
      <c r="UXO35" s="707"/>
      <c r="UXP35" s="707"/>
      <c r="UXQ35" s="707"/>
      <c r="UXR35" s="707"/>
      <c r="UXS35" s="707"/>
      <c r="UXT35" s="707"/>
      <c r="UXU35" s="707"/>
      <c r="UXV35" s="707"/>
      <c r="UXW35" s="707"/>
      <c r="UXX35" s="707"/>
      <c r="UXY35" s="707"/>
      <c r="UXZ35" s="707"/>
      <c r="UYA35" s="707"/>
      <c r="UYB35" s="707"/>
      <c r="UYC35" s="707"/>
      <c r="UYD35" s="707"/>
      <c r="UYE35" s="707"/>
      <c r="UYF35" s="707"/>
      <c r="UYG35" s="707"/>
      <c r="UYH35" s="707"/>
      <c r="UYI35" s="707"/>
      <c r="UYJ35" s="707"/>
      <c r="UYK35" s="707"/>
      <c r="UYL35" s="707"/>
      <c r="UYM35" s="707"/>
      <c r="UYN35" s="707"/>
      <c r="UYO35" s="707"/>
      <c r="UYP35" s="707"/>
      <c r="UYQ35" s="707"/>
      <c r="UYR35" s="707"/>
      <c r="UYS35" s="707"/>
      <c r="UYT35" s="707"/>
      <c r="UYU35" s="707"/>
      <c r="UYV35" s="707"/>
      <c r="UYW35" s="707"/>
      <c r="UYX35" s="707"/>
      <c r="UYY35" s="707"/>
      <c r="UYZ35" s="707"/>
      <c r="UZA35" s="707"/>
      <c r="UZB35" s="707"/>
      <c r="UZC35" s="707"/>
      <c r="UZD35" s="707"/>
      <c r="UZE35" s="707"/>
      <c r="UZF35" s="707"/>
      <c r="UZG35" s="707"/>
      <c r="UZH35" s="707"/>
      <c r="UZI35" s="707"/>
      <c r="UZJ35" s="707"/>
      <c r="UZK35" s="707"/>
      <c r="UZL35" s="707"/>
      <c r="UZM35" s="707"/>
      <c r="UZN35" s="707"/>
      <c r="UZO35" s="707"/>
      <c r="UZP35" s="707"/>
      <c r="UZQ35" s="707"/>
      <c r="UZR35" s="707"/>
      <c r="UZS35" s="707"/>
      <c r="UZT35" s="707"/>
      <c r="UZU35" s="707"/>
      <c r="UZV35" s="707"/>
      <c r="UZW35" s="707"/>
      <c r="UZX35" s="707"/>
      <c r="UZY35" s="707"/>
      <c r="UZZ35" s="707"/>
      <c r="VAA35" s="707"/>
      <c r="VAB35" s="707"/>
      <c r="VAC35" s="707"/>
      <c r="VAD35" s="707"/>
      <c r="VAE35" s="707"/>
      <c r="VAF35" s="707"/>
      <c r="VAG35" s="707"/>
      <c r="VAH35" s="707"/>
      <c r="VAI35" s="707"/>
      <c r="VAJ35" s="707"/>
      <c r="VAK35" s="707"/>
      <c r="VAL35" s="707"/>
      <c r="VAM35" s="707"/>
      <c r="VAN35" s="707"/>
      <c r="VAO35" s="707"/>
      <c r="VAP35" s="707"/>
      <c r="VAQ35" s="707"/>
      <c r="VAR35" s="707"/>
      <c r="VAS35" s="707"/>
      <c r="VAT35" s="707"/>
      <c r="VAU35" s="707"/>
      <c r="VAV35" s="707"/>
      <c r="VAW35" s="707"/>
      <c r="VAX35" s="707"/>
      <c r="VAY35" s="707"/>
      <c r="VAZ35" s="707"/>
      <c r="VBA35" s="707"/>
      <c r="VBB35" s="707"/>
      <c r="VBC35" s="707"/>
      <c r="VBD35" s="707"/>
      <c r="VBE35" s="707"/>
      <c r="VBF35" s="707"/>
      <c r="VBG35" s="707"/>
      <c r="VBH35" s="707"/>
      <c r="VBI35" s="707"/>
      <c r="VBJ35" s="707"/>
      <c r="VBK35" s="707"/>
      <c r="VBL35" s="707"/>
      <c r="VBM35" s="707"/>
      <c r="VBN35" s="707"/>
      <c r="VBO35" s="707"/>
      <c r="VBP35" s="707"/>
      <c r="VBQ35" s="707"/>
      <c r="VBR35" s="707"/>
      <c r="VBS35" s="707"/>
      <c r="VBT35" s="707"/>
      <c r="VBU35" s="707"/>
      <c r="VBV35" s="707"/>
      <c r="VBW35" s="707"/>
      <c r="VBX35" s="707"/>
      <c r="VBY35" s="707"/>
      <c r="VBZ35" s="707"/>
      <c r="VCA35" s="707"/>
      <c r="VCB35" s="707"/>
      <c r="VCC35" s="707"/>
      <c r="VCD35" s="707"/>
      <c r="VCE35" s="707"/>
      <c r="VCF35" s="707"/>
      <c r="VCG35" s="707"/>
      <c r="VCH35" s="707"/>
      <c r="VCI35" s="707"/>
      <c r="VCJ35" s="707"/>
      <c r="VCK35" s="707"/>
      <c r="VCL35" s="707"/>
      <c r="VCM35" s="707"/>
      <c r="VCN35" s="707"/>
      <c r="VCO35" s="707"/>
      <c r="VCP35" s="707"/>
      <c r="VCQ35" s="707"/>
      <c r="VCR35" s="707"/>
      <c r="VCS35" s="707"/>
      <c r="VCT35" s="707"/>
      <c r="VCU35" s="707"/>
      <c r="VCV35" s="707"/>
      <c r="VCW35" s="707"/>
      <c r="VCX35" s="707"/>
      <c r="VCY35" s="707"/>
      <c r="VCZ35" s="707"/>
      <c r="VDA35" s="707"/>
      <c r="VDB35" s="707"/>
      <c r="VDC35" s="707"/>
      <c r="VDD35" s="707"/>
      <c r="VDE35" s="707"/>
      <c r="VDF35" s="707"/>
      <c r="VDG35" s="707"/>
      <c r="VDH35" s="707"/>
      <c r="VDI35" s="707"/>
      <c r="VDJ35" s="707"/>
      <c r="VDK35" s="707"/>
      <c r="VDL35" s="707"/>
      <c r="VDM35" s="707"/>
      <c r="VDN35" s="707"/>
      <c r="VDO35" s="707"/>
      <c r="VDP35" s="707"/>
      <c r="VDQ35" s="707"/>
      <c r="VDR35" s="707"/>
      <c r="VDS35" s="707"/>
      <c r="VDT35" s="707"/>
      <c r="VDU35" s="707"/>
      <c r="VDV35" s="707"/>
      <c r="VDW35" s="707"/>
      <c r="VDX35" s="707"/>
      <c r="VDY35" s="707"/>
      <c r="VDZ35" s="707"/>
      <c r="VEA35" s="707"/>
      <c r="VEB35" s="707"/>
      <c r="VEC35" s="707"/>
      <c r="VED35" s="707"/>
      <c r="VEE35" s="707"/>
      <c r="VEF35" s="707"/>
      <c r="VEG35" s="707"/>
      <c r="VEH35" s="707"/>
      <c r="VEI35" s="707"/>
      <c r="VEJ35" s="707"/>
      <c r="VEK35" s="707"/>
      <c r="VEL35" s="707"/>
      <c r="VEM35" s="707"/>
      <c r="VEN35" s="707"/>
      <c r="VEO35" s="707"/>
      <c r="VEP35" s="707"/>
      <c r="VEQ35" s="707"/>
      <c r="VER35" s="707"/>
      <c r="VES35" s="707"/>
      <c r="VET35" s="707"/>
      <c r="VEU35" s="707"/>
      <c r="VEV35" s="707"/>
      <c r="VEW35" s="707"/>
      <c r="VEX35" s="707"/>
      <c r="VEY35" s="707"/>
      <c r="VEZ35" s="707"/>
      <c r="VFA35" s="707"/>
      <c r="VFB35" s="707"/>
      <c r="VFC35" s="707"/>
      <c r="VFD35" s="707"/>
      <c r="VFE35" s="707"/>
      <c r="VFF35" s="707"/>
      <c r="VFG35" s="707"/>
      <c r="VFH35" s="707"/>
      <c r="VFI35" s="707"/>
      <c r="VFJ35" s="707"/>
      <c r="VFK35" s="707"/>
      <c r="VFL35" s="707"/>
      <c r="VFM35" s="707"/>
      <c r="VFN35" s="707"/>
      <c r="VFO35" s="707"/>
      <c r="VFP35" s="707"/>
      <c r="VFQ35" s="707"/>
      <c r="VFR35" s="707"/>
      <c r="VFS35" s="707"/>
      <c r="VFT35" s="707"/>
      <c r="VFU35" s="707"/>
      <c r="VFV35" s="707"/>
      <c r="VFW35" s="707"/>
      <c r="VFX35" s="707"/>
      <c r="VFY35" s="707"/>
      <c r="VFZ35" s="707"/>
      <c r="VGA35" s="707"/>
      <c r="VGB35" s="707"/>
      <c r="VGC35" s="707"/>
      <c r="VGD35" s="707"/>
      <c r="VGE35" s="707"/>
      <c r="VGF35" s="707"/>
      <c r="VGG35" s="707"/>
      <c r="VGH35" s="707"/>
      <c r="VGI35" s="707"/>
      <c r="VGJ35" s="707"/>
      <c r="VGK35" s="707"/>
      <c r="VGL35" s="707"/>
      <c r="VGM35" s="707"/>
      <c r="VGN35" s="707"/>
      <c r="VGO35" s="707"/>
      <c r="VGP35" s="707"/>
      <c r="VGQ35" s="707"/>
      <c r="VGR35" s="707"/>
      <c r="VGS35" s="707"/>
      <c r="VGT35" s="707"/>
      <c r="VGU35" s="707"/>
      <c r="VGV35" s="707"/>
      <c r="VGW35" s="707"/>
      <c r="VGX35" s="707"/>
      <c r="VGY35" s="707"/>
      <c r="VGZ35" s="707"/>
      <c r="VHA35" s="707"/>
      <c r="VHB35" s="707"/>
      <c r="VHC35" s="707"/>
      <c r="VHD35" s="707"/>
      <c r="VHE35" s="707"/>
      <c r="VHF35" s="707"/>
      <c r="VHG35" s="707"/>
      <c r="VHH35" s="707"/>
      <c r="VHI35" s="707"/>
      <c r="VHJ35" s="707"/>
      <c r="VHK35" s="707"/>
      <c r="VHL35" s="707"/>
      <c r="VHM35" s="707"/>
      <c r="VHN35" s="707"/>
      <c r="VHO35" s="707"/>
      <c r="VHP35" s="707"/>
      <c r="VHQ35" s="707"/>
      <c r="VHR35" s="707"/>
      <c r="VHS35" s="707"/>
      <c r="VHT35" s="707"/>
      <c r="VHU35" s="707"/>
      <c r="VHV35" s="707"/>
      <c r="VHW35" s="707"/>
      <c r="VHX35" s="707"/>
      <c r="VHY35" s="707"/>
      <c r="VHZ35" s="707"/>
      <c r="VIA35" s="707"/>
      <c r="VIB35" s="707"/>
      <c r="VIC35" s="707"/>
      <c r="VID35" s="707"/>
      <c r="VIE35" s="707"/>
      <c r="VIF35" s="707"/>
      <c r="VIG35" s="707"/>
      <c r="VIH35" s="707"/>
      <c r="VII35" s="707"/>
      <c r="VIJ35" s="707"/>
      <c r="VIK35" s="707"/>
      <c r="VIL35" s="707"/>
      <c r="VIM35" s="707"/>
      <c r="VIN35" s="707"/>
      <c r="VIO35" s="707"/>
      <c r="VIP35" s="707"/>
      <c r="VIQ35" s="707"/>
      <c r="VIR35" s="707"/>
      <c r="VIS35" s="707"/>
      <c r="VIT35" s="707"/>
      <c r="VIU35" s="707"/>
      <c r="VIV35" s="707"/>
      <c r="VIW35" s="707"/>
      <c r="VIX35" s="707"/>
      <c r="VIY35" s="707"/>
      <c r="VIZ35" s="707"/>
      <c r="VJA35" s="707"/>
      <c r="VJB35" s="707"/>
      <c r="VJC35" s="707"/>
      <c r="VJD35" s="707"/>
      <c r="VJE35" s="707"/>
      <c r="VJF35" s="707"/>
      <c r="VJG35" s="707"/>
      <c r="VJH35" s="707"/>
      <c r="VJI35" s="707"/>
      <c r="VJJ35" s="707"/>
      <c r="VJK35" s="707"/>
      <c r="VJL35" s="707"/>
      <c r="VJM35" s="707"/>
      <c r="VJN35" s="707"/>
      <c r="VJO35" s="707"/>
      <c r="VJP35" s="707"/>
      <c r="VJQ35" s="707"/>
      <c r="VJR35" s="707"/>
      <c r="VJS35" s="707"/>
      <c r="VJT35" s="707"/>
      <c r="VJU35" s="707"/>
      <c r="VJV35" s="707"/>
      <c r="VJW35" s="707"/>
      <c r="VJX35" s="707"/>
      <c r="VJY35" s="707"/>
      <c r="VJZ35" s="707"/>
      <c r="VKA35" s="707"/>
      <c r="VKB35" s="707"/>
      <c r="VKC35" s="707"/>
      <c r="VKD35" s="707"/>
      <c r="VKE35" s="707"/>
      <c r="VKF35" s="707"/>
      <c r="VKG35" s="707"/>
      <c r="VKH35" s="707"/>
      <c r="VKI35" s="707"/>
      <c r="VKJ35" s="707"/>
      <c r="VKK35" s="707"/>
      <c r="VKL35" s="707"/>
      <c r="VKM35" s="707"/>
      <c r="VKN35" s="707"/>
      <c r="VKO35" s="707"/>
      <c r="VKP35" s="707"/>
      <c r="VKQ35" s="707"/>
      <c r="VKR35" s="707"/>
      <c r="VKS35" s="707"/>
      <c r="VKT35" s="707"/>
      <c r="VKU35" s="707"/>
      <c r="VKV35" s="707"/>
      <c r="VKW35" s="707"/>
      <c r="VKX35" s="707"/>
      <c r="VKY35" s="707"/>
      <c r="VKZ35" s="707"/>
      <c r="VLA35" s="707"/>
      <c r="VLB35" s="707"/>
      <c r="VLC35" s="707"/>
      <c r="VLD35" s="707"/>
      <c r="VLE35" s="707"/>
      <c r="VLF35" s="707"/>
      <c r="VLG35" s="707"/>
      <c r="VLH35" s="707"/>
      <c r="VLI35" s="707"/>
      <c r="VLJ35" s="707"/>
      <c r="VLK35" s="707"/>
      <c r="VLL35" s="707"/>
      <c r="VLM35" s="707"/>
      <c r="VLN35" s="707"/>
      <c r="VLO35" s="707"/>
      <c r="VLP35" s="707"/>
      <c r="VLQ35" s="707"/>
      <c r="VLR35" s="707"/>
      <c r="VLS35" s="707"/>
      <c r="VLT35" s="707"/>
      <c r="VLU35" s="707"/>
      <c r="VLV35" s="707"/>
      <c r="VLW35" s="707"/>
      <c r="VLX35" s="707"/>
      <c r="VLY35" s="707"/>
      <c r="VLZ35" s="707"/>
      <c r="VMA35" s="707"/>
      <c r="VMB35" s="707"/>
      <c r="VMC35" s="707"/>
      <c r="VMD35" s="707"/>
      <c r="VME35" s="707"/>
      <c r="VMF35" s="707"/>
      <c r="VMG35" s="707"/>
      <c r="VMH35" s="707"/>
      <c r="VMI35" s="707"/>
      <c r="VMJ35" s="707"/>
      <c r="VMK35" s="707"/>
      <c r="VML35" s="707"/>
      <c r="VMM35" s="707"/>
      <c r="VMN35" s="707"/>
      <c r="VMO35" s="707"/>
      <c r="VMP35" s="707"/>
      <c r="VMQ35" s="707"/>
      <c r="VMR35" s="707"/>
      <c r="VMS35" s="707"/>
      <c r="VMT35" s="707"/>
      <c r="VMU35" s="707"/>
      <c r="VMV35" s="707"/>
      <c r="VMW35" s="707"/>
      <c r="VMX35" s="707"/>
      <c r="VMY35" s="707"/>
      <c r="VMZ35" s="707"/>
      <c r="VNA35" s="707"/>
      <c r="VNB35" s="707"/>
      <c r="VNC35" s="707"/>
      <c r="VND35" s="707"/>
      <c r="VNE35" s="707"/>
      <c r="VNF35" s="707"/>
      <c r="VNG35" s="707"/>
      <c r="VNH35" s="707"/>
      <c r="VNI35" s="707"/>
      <c r="VNJ35" s="707"/>
      <c r="VNK35" s="707"/>
      <c r="VNL35" s="707"/>
      <c r="VNM35" s="707"/>
      <c r="VNN35" s="707"/>
      <c r="VNO35" s="707"/>
      <c r="VNP35" s="707"/>
      <c r="VNQ35" s="707"/>
      <c r="VNR35" s="707"/>
      <c r="VNS35" s="707"/>
      <c r="VNT35" s="707"/>
      <c r="VNU35" s="707"/>
      <c r="VNV35" s="707"/>
      <c r="VNW35" s="707"/>
      <c r="VNX35" s="707"/>
      <c r="VNY35" s="707"/>
      <c r="VNZ35" s="707"/>
      <c r="VOA35" s="707"/>
      <c r="VOB35" s="707"/>
      <c r="VOC35" s="707"/>
      <c r="VOD35" s="707"/>
      <c r="VOE35" s="707"/>
      <c r="VOF35" s="707"/>
      <c r="VOG35" s="707"/>
      <c r="VOH35" s="707"/>
      <c r="VOI35" s="707"/>
      <c r="VOJ35" s="707"/>
      <c r="VOK35" s="707"/>
      <c r="VOL35" s="707"/>
      <c r="VOM35" s="707"/>
      <c r="VON35" s="707"/>
      <c r="VOO35" s="707"/>
      <c r="VOP35" s="707"/>
      <c r="VOQ35" s="707"/>
      <c r="VOR35" s="707"/>
      <c r="VOS35" s="707"/>
      <c r="VOT35" s="707"/>
      <c r="VOU35" s="707"/>
      <c r="VOV35" s="707"/>
      <c r="VOW35" s="707"/>
      <c r="VOX35" s="707"/>
      <c r="VOY35" s="707"/>
      <c r="VOZ35" s="707"/>
      <c r="VPA35" s="707"/>
      <c r="VPB35" s="707"/>
      <c r="VPC35" s="707"/>
      <c r="VPD35" s="707"/>
      <c r="VPE35" s="707"/>
      <c r="VPF35" s="707"/>
      <c r="VPG35" s="707"/>
      <c r="VPH35" s="707"/>
      <c r="VPI35" s="707"/>
      <c r="VPJ35" s="707"/>
      <c r="VPK35" s="707"/>
      <c r="VPL35" s="707"/>
      <c r="VPM35" s="707"/>
      <c r="VPN35" s="707"/>
      <c r="VPO35" s="707"/>
      <c r="VPP35" s="707"/>
      <c r="VPQ35" s="707"/>
      <c r="VPR35" s="707"/>
      <c r="VPS35" s="707"/>
      <c r="VPT35" s="707"/>
      <c r="VPU35" s="707"/>
      <c r="VPV35" s="707"/>
      <c r="VPW35" s="707"/>
      <c r="VPX35" s="707"/>
      <c r="VPY35" s="707"/>
      <c r="VPZ35" s="707"/>
      <c r="VQA35" s="707"/>
      <c r="VQB35" s="707"/>
      <c r="VQC35" s="707"/>
      <c r="VQD35" s="707"/>
      <c r="VQE35" s="707"/>
      <c r="VQF35" s="707"/>
      <c r="VQG35" s="707"/>
      <c r="VQH35" s="707"/>
      <c r="VQI35" s="707"/>
      <c r="VQJ35" s="707"/>
      <c r="VQK35" s="707"/>
      <c r="VQL35" s="707"/>
      <c r="VQM35" s="707"/>
      <c r="VQN35" s="707"/>
      <c r="VQO35" s="707"/>
      <c r="VQP35" s="707"/>
      <c r="VQQ35" s="707"/>
      <c r="VQR35" s="707"/>
      <c r="VQS35" s="707"/>
      <c r="VQT35" s="707"/>
      <c r="VQU35" s="707"/>
      <c r="VQV35" s="707"/>
      <c r="VQW35" s="707"/>
      <c r="VQX35" s="707"/>
      <c r="VQY35" s="707"/>
      <c r="VQZ35" s="707"/>
      <c r="VRA35" s="707"/>
      <c r="VRB35" s="707"/>
      <c r="VRC35" s="707"/>
      <c r="VRD35" s="707"/>
      <c r="VRE35" s="707"/>
      <c r="VRF35" s="707"/>
      <c r="VRG35" s="707"/>
      <c r="VRH35" s="707"/>
      <c r="VRI35" s="707"/>
      <c r="VRJ35" s="707"/>
      <c r="VRK35" s="707"/>
      <c r="VRL35" s="707"/>
      <c r="VRM35" s="707"/>
      <c r="VRN35" s="707"/>
      <c r="VRO35" s="707"/>
      <c r="VRP35" s="707"/>
      <c r="VRQ35" s="707"/>
      <c r="VRR35" s="707"/>
      <c r="VRS35" s="707"/>
      <c r="VRT35" s="707"/>
      <c r="VRU35" s="707"/>
      <c r="VRV35" s="707"/>
      <c r="VRW35" s="707"/>
      <c r="VRX35" s="707"/>
      <c r="VRY35" s="707"/>
      <c r="VRZ35" s="707"/>
      <c r="VSA35" s="707"/>
      <c r="VSB35" s="707"/>
      <c r="VSC35" s="707"/>
      <c r="VSD35" s="707"/>
      <c r="VSE35" s="707"/>
      <c r="VSF35" s="707"/>
      <c r="VSG35" s="707"/>
      <c r="VSH35" s="707"/>
      <c r="VSI35" s="707"/>
      <c r="VSJ35" s="707"/>
      <c r="VSK35" s="707"/>
      <c r="VSL35" s="707"/>
      <c r="VSM35" s="707"/>
      <c r="VSN35" s="707"/>
      <c r="VSO35" s="707"/>
      <c r="VSP35" s="707"/>
      <c r="VSQ35" s="707"/>
      <c r="VSR35" s="707"/>
      <c r="VSS35" s="707"/>
      <c r="VST35" s="707"/>
      <c r="VSU35" s="707"/>
      <c r="VSV35" s="707"/>
      <c r="VSW35" s="707"/>
      <c r="VSX35" s="707"/>
      <c r="VSY35" s="707"/>
      <c r="VSZ35" s="707"/>
      <c r="VTA35" s="707"/>
      <c r="VTB35" s="707"/>
      <c r="VTC35" s="707"/>
      <c r="VTD35" s="707"/>
      <c r="VTE35" s="707"/>
      <c r="VTF35" s="707"/>
      <c r="VTG35" s="707"/>
      <c r="VTH35" s="707"/>
      <c r="VTI35" s="707"/>
      <c r="VTJ35" s="707"/>
      <c r="VTK35" s="707"/>
      <c r="VTL35" s="707"/>
      <c r="VTM35" s="707"/>
      <c r="VTN35" s="707"/>
      <c r="VTO35" s="707"/>
      <c r="VTP35" s="707"/>
      <c r="VTQ35" s="707"/>
      <c r="VTR35" s="707"/>
      <c r="VTS35" s="707"/>
      <c r="VTT35" s="707"/>
      <c r="VTU35" s="707"/>
      <c r="VTV35" s="707"/>
      <c r="VTW35" s="707"/>
      <c r="VTX35" s="707"/>
      <c r="VTY35" s="707"/>
      <c r="VTZ35" s="707"/>
      <c r="VUA35" s="707"/>
      <c r="VUB35" s="707"/>
      <c r="VUC35" s="707"/>
      <c r="VUD35" s="707"/>
      <c r="VUE35" s="707"/>
      <c r="VUF35" s="707"/>
      <c r="VUG35" s="707"/>
      <c r="VUH35" s="707"/>
      <c r="VUI35" s="707"/>
      <c r="VUJ35" s="707"/>
      <c r="VUK35" s="707"/>
      <c r="VUL35" s="707"/>
      <c r="VUM35" s="707"/>
      <c r="VUN35" s="707"/>
      <c r="VUO35" s="707"/>
      <c r="VUP35" s="707"/>
      <c r="VUQ35" s="707"/>
      <c r="VUR35" s="707"/>
      <c r="VUS35" s="707"/>
      <c r="VUT35" s="707"/>
      <c r="VUU35" s="707"/>
      <c r="VUV35" s="707"/>
      <c r="VUW35" s="707"/>
      <c r="VUX35" s="707"/>
      <c r="VUY35" s="707"/>
      <c r="VUZ35" s="707"/>
      <c r="VVA35" s="707"/>
      <c r="VVB35" s="707"/>
      <c r="VVC35" s="707"/>
      <c r="VVD35" s="707"/>
      <c r="VVE35" s="707"/>
      <c r="VVF35" s="707"/>
      <c r="VVG35" s="707"/>
      <c r="VVH35" s="707"/>
      <c r="VVI35" s="707"/>
      <c r="VVJ35" s="707"/>
      <c r="VVK35" s="707"/>
      <c r="VVL35" s="707"/>
      <c r="VVM35" s="707"/>
      <c r="VVN35" s="707"/>
      <c r="VVO35" s="707"/>
      <c r="VVP35" s="707"/>
      <c r="VVQ35" s="707"/>
      <c r="VVR35" s="707"/>
      <c r="VVS35" s="707"/>
      <c r="VVT35" s="707"/>
      <c r="VVU35" s="707"/>
      <c r="VVV35" s="707"/>
      <c r="VVW35" s="707"/>
      <c r="VVX35" s="707"/>
      <c r="VVY35" s="707"/>
      <c r="VVZ35" s="707"/>
      <c r="VWA35" s="707"/>
      <c r="VWB35" s="707"/>
      <c r="VWC35" s="707"/>
      <c r="VWD35" s="707"/>
      <c r="VWE35" s="707"/>
      <c r="VWF35" s="707"/>
      <c r="VWG35" s="707"/>
      <c r="VWH35" s="707"/>
      <c r="VWI35" s="707"/>
      <c r="VWJ35" s="707"/>
      <c r="VWK35" s="707"/>
      <c r="VWL35" s="707"/>
      <c r="VWM35" s="707"/>
      <c r="VWN35" s="707"/>
      <c r="VWO35" s="707"/>
      <c r="VWP35" s="707"/>
      <c r="VWQ35" s="707"/>
      <c r="VWR35" s="707"/>
      <c r="VWS35" s="707"/>
      <c r="VWT35" s="707"/>
      <c r="VWU35" s="707"/>
      <c r="VWV35" s="707"/>
      <c r="VWW35" s="707"/>
      <c r="VWX35" s="707"/>
      <c r="VWY35" s="707"/>
      <c r="VWZ35" s="707"/>
      <c r="VXA35" s="707"/>
      <c r="VXB35" s="707"/>
      <c r="VXC35" s="707"/>
      <c r="VXD35" s="707"/>
      <c r="VXE35" s="707"/>
      <c r="VXF35" s="707"/>
      <c r="VXG35" s="707"/>
      <c r="VXH35" s="707"/>
      <c r="VXI35" s="707"/>
      <c r="VXJ35" s="707"/>
      <c r="VXK35" s="707"/>
      <c r="VXL35" s="707"/>
      <c r="VXM35" s="707"/>
      <c r="VXN35" s="707"/>
      <c r="VXO35" s="707"/>
      <c r="VXP35" s="707"/>
      <c r="VXQ35" s="707"/>
      <c r="VXR35" s="707"/>
      <c r="VXS35" s="707"/>
      <c r="VXT35" s="707"/>
      <c r="VXU35" s="707"/>
      <c r="VXV35" s="707"/>
      <c r="VXW35" s="707"/>
      <c r="VXX35" s="707"/>
      <c r="VXY35" s="707"/>
      <c r="VXZ35" s="707"/>
      <c r="VYA35" s="707"/>
      <c r="VYB35" s="707"/>
      <c r="VYC35" s="707"/>
      <c r="VYD35" s="707"/>
      <c r="VYE35" s="707"/>
      <c r="VYF35" s="707"/>
      <c r="VYG35" s="707"/>
      <c r="VYH35" s="707"/>
      <c r="VYI35" s="707"/>
      <c r="VYJ35" s="707"/>
      <c r="VYK35" s="707"/>
      <c r="VYL35" s="707"/>
      <c r="VYM35" s="707"/>
      <c r="VYN35" s="707"/>
      <c r="VYO35" s="707"/>
      <c r="VYP35" s="707"/>
      <c r="VYQ35" s="707"/>
      <c r="VYR35" s="707"/>
      <c r="VYS35" s="707"/>
      <c r="VYT35" s="707"/>
      <c r="VYU35" s="707"/>
      <c r="VYV35" s="707"/>
      <c r="VYW35" s="707"/>
      <c r="VYX35" s="707"/>
      <c r="VYY35" s="707"/>
      <c r="VYZ35" s="707"/>
      <c r="VZA35" s="707"/>
      <c r="VZB35" s="707"/>
      <c r="VZC35" s="707"/>
      <c r="VZD35" s="707"/>
      <c r="VZE35" s="707"/>
      <c r="VZF35" s="707"/>
      <c r="VZG35" s="707"/>
      <c r="VZH35" s="707"/>
      <c r="VZI35" s="707"/>
      <c r="VZJ35" s="707"/>
      <c r="VZK35" s="707"/>
      <c r="VZL35" s="707"/>
      <c r="VZM35" s="707"/>
      <c r="VZN35" s="707"/>
      <c r="VZO35" s="707"/>
      <c r="VZP35" s="707"/>
      <c r="VZQ35" s="707"/>
      <c r="VZR35" s="707"/>
      <c r="VZS35" s="707"/>
      <c r="VZT35" s="707"/>
      <c r="VZU35" s="707"/>
      <c r="VZV35" s="707"/>
      <c r="VZW35" s="707"/>
      <c r="VZX35" s="707"/>
      <c r="VZY35" s="707"/>
      <c r="VZZ35" s="707"/>
      <c r="WAA35" s="707"/>
      <c r="WAB35" s="707"/>
      <c r="WAC35" s="707"/>
      <c r="WAD35" s="707"/>
      <c r="WAE35" s="707"/>
      <c r="WAF35" s="707"/>
      <c r="WAG35" s="707"/>
      <c r="WAH35" s="707"/>
      <c r="WAI35" s="707"/>
      <c r="WAJ35" s="707"/>
      <c r="WAK35" s="707"/>
      <c r="WAL35" s="707"/>
      <c r="WAM35" s="707"/>
      <c r="WAN35" s="707"/>
      <c r="WAO35" s="707"/>
      <c r="WAP35" s="707"/>
      <c r="WAQ35" s="707"/>
      <c r="WAR35" s="707"/>
      <c r="WAS35" s="707"/>
      <c r="WAT35" s="707"/>
      <c r="WAU35" s="707"/>
      <c r="WAV35" s="707"/>
      <c r="WAW35" s="707"/>
      <c r="WAX35" s="707"/>
      <c r="WAY35" s="707"/>
      <c r="WAZ35" s="707"/>
      <c r="WBA35" s="707"/>
      <c r="WBB35" s="707"/>
      <c r="WBC35" s="707"/>
      <c r="WBD35" s="707"/>
      <c r="WBE35" s="707"/>
      <c r="WBF35" s="707"/>
      <c r="WBG35" s="707"/>
      <c r="WBH35" s="707"/>
      <c r="WBI35" s="707"/>
      <c r="WBJ35" s="707"/>
      <c r="WBK35" s="707"/>
      <c r="WBL35" s="707"/>
      <c r="WBM35" s="707"/>
      <c r="WBN35" s="707"/>
      <c r="WBO35" s="707"/>
      <c r="WBP35" s="707"/>
      <c r="WBQ35" s="707"/>
      <c r="WBR35" s="707"/>
      <c r="WBS35" s="707"/>
      <c r="WBT35" s="707"/>
      <c r="WBU35" s="707"/>
      <c r="WBV35" s="707"/>
      <c r="WBW35" s="707"/>
      <c r="WBX35" s="707"/>
      <c r="WBY35" s="707"/>
      <c r="WBZ35" s="707"/>
      <c r="WCA35" s="707"/>
      <c r="WCB35" s="707"/>
      <c r="WCC35" s="707"/>
      <c r="WCD35" s="707"/>
      <c r="WCE35" s="707"/>
      <c r="WCF35" s="707"/>
      <c r="WCG35" s="707"/>
      <c r="WCH35" s="707"/>
      <c r="WCI35" s="707"/>
      <c r="WCJ35" s="707"/>
      <c r="WCK35" s="707"/>
      <c r="WCL35" s="707"/>
      <c r="WCM35" s="707"/>
      <c r="WCN35" s="707"/>
      <c r="WCO35" s="707"/>
      <c r="WCP35" s="707"/>
      <c r="WCQ35" s="707"/>
      <c r="WCR35" s="707"/>
      <c r="WCS35" s="707"/>
      <c r="WCT35" s="707"/>
      <c r="WCU35" s="707"/>
      <c r="WCV35" s="707"/>
      <c r="WCW35" s="707"/>
      <c r="WCX35" s="707"/>
      <c r="WCY35" s="707"/>
      <c r="WCZ35" s="707"/>
      <c r="WDA35" s="707"/>
      <c r="WDB35" s="707"/>
      <c r="WDC35" s="707"/>
      <c r="WDD35" s="707"/>
      <c r="WDE35" s="707"/>
      <c r="WDF35" s="707"/>
      <c r="WDG35" s="707"/>
      <c r="WDH35" s="707"/>
      <c r="WDI35" s="707"/>
      <c r="WDJ35" s="707"/>
      <c r="WDK35" s="707"/>
      <c r="WDL35" s="707"/>
      <c r="WDM35" s="707"/>
      <c r="WDN35" s="707"/>
      <c r="WDO35" s="707"/>
      <c r="WDP35" s="707"/>
      <c r="WDQ35" s="707"/>
      <c r="WDR35" s="707"/>
      <c r="WDS35" s="707"/>
      <c r="WDT35" s="707"/>
      <c r="WDU35" s="707"/>
      <c r="WDV35" s="707"/>
      <c r="WDW35" s="707"/>
      <c r="WDX35" s="707"/>
      <c r="WDY35" s="707"/>
      <c r="WDZ35" s="707"/>
      <c r="WEA35" s="707"/>
      <c r="WEB35" s="707"/>
      <c r="WEC35" s="707"/>
      <c r="WED35" s="707"/>
      <c r="WEE35" s="707"/>
      <c r="WEF35" s="707"/>
      <c r="WEG35" s="707"/>
      <c r="WEH35" s="707"/>
      <c r="WEI35" s="707"/>
      <c r="WEJ35" s="707"/>
      <c r="WEK35" s="707"/>
      <c r="WEL35" s="707"/>
      <c r="WEM35" s="707"/>
      <c r="WEN35" s="707"/>
      <c r="WEO35" s="707"/>
      <c r="WEP35" s="707"/>
      <c r="WEQ35" s="707"/>
      <c r="WER35" s="707"/>
      <c r="WES35" s="707"/>
      <c r="WET35" s="707"/>
      <c r="WEU35" s="707"/>
      <c r="WEV35" s="707"/>
      <c r="WEW35" s="707"/>
      <c r="WEX35" s="707"/>
      <c r="WEY35" s="707"/>
      <c r="WEZ35" s="707"/>
      <c r="WFA35" s="707"/>
      <c r="WFB35" s="707"/>
      <c r="WFC35" s="707"/>
      <c r="WFD35" s="707"/>
      <c r="WFE35" s="707"/>
      <c r="WFF35" s="707"/>
      <c r="WFG35" s="707"/>
      <c r="WFH35" s="707"/>
      <c r="WFI35" s="707"/>
      <c r="WFJ35" s="707"/>
      <c r="WFK35" s="707"/>
      <c r="WFL35" s="707"/>
      <c r="WFM35" s="707"/>
      <c r="WFN35" s="707"/>
      <c r="WFO35" s="707"/>
      <c r="WFP35" s="707"/>
      <c r="WFQ35" s="707"/>
      <c r="WFR35" s="707"/>
      <c r="WFS35" s="707"/>
      <c r="WFT35" s="707"/>
      <c r="WFU35" s="707"/>
      <c r="WFV35" s="707"/>
      <c r="WFW35" s="707"/>
      <c r="WFX35" s="707"/>
      <c r="WFY35" s="707"/>
      <c r="WFZ35" s="707"/>
      <c r="WGA35" s="707"/>
      <c r="WGB35" s="707"/>
      <c r="WGC35" s="707"/>
      <c r="WGD35" s="707"/>
      <c r="WGE35" s="707"/>
      <c r="WGF35" s="707"/>
      <c r="WGG35" s="707"/>
      <c r="WGH35" s="707"/>
      <c r="WGI35" s="707"/>
      <c r="WGJ35" s="707"/>
      <c r="WGK35" s="707"/>
      <c r="WGL35" s="707"/>
      <c r="WGM35" s="707"/>
      <c r="WGN35" s="707"/>
      <c r="WGO35" s="707"/>
      <c r="WGP35" s="707"/>
      <c r="WGQ35" s="707"/>
      <c r="WGR35" s="707"/>
      <c r="WGS35" s="707"/>
      <c r="WGT35" s="707"/>
      <c r="WGU35" s="707"/>
      <c r="WGV35" s="707"/>
      <c r="WGW35" s="707"/>
      <c r="WGX35" s="707"/>
      <c r="WGY35" s="707"/>
      <c r="WGZ35" s="707"/>
      <c r="WHA35" s="707"/>
      <c r="WHB35" s="707"/>
      <c r="WHC35" s="707"/>
      <c r="WHD35" s="707"/>
      <c r="WHE35" s="707"/>
      <c r="WHF35" s="707"/>
      <c r="WHG35" s="707"/>
      <c r="WHH35" s="707"/>
      <c r="WHI35" s="707"/>
      <c r="WHJ35" s="707"/>
      <c r="WHK35" s="707"/>
      <c r="WHL35" s="707"/>
      <c r="WHM35" s="707"/>
      <c r="WHN35" s="707"/>
      <c r="WHO35" s="707"/>
      <c r="WHP35" s="707"/>
      <c r="WHQ35" s="707"/>
      <c r="WHR35" s="707"/>
      <c r="WHS35" s="707"/>
      <c r="WHT35" s="707"/>
      <c r="WHU35" s="707"/>
      <c r="WHV35" s="707"/>
      <c r="WHW35" s="707"/>
      <c r="WHX35" s="707"/>
      <c r="WHY35" s="707"/>
      <c r="WHZ35" s="707"/>
      <c r="WIA35" s="707"/>
      <c r="WIB35" s="707"/>
      <c r="WIC35" s="707"/>
      <c r="WID35" s="707"/>
      <c r="WIE35" s="707"/>
      <c r="WIF35" s="707"/>
      <c r="WIG35" s="707"/>
      <c r="WIH35" s="707"/>
      <c r="WII35" s="707"/>
      <c r="WIJ35" s="707"/>
      <c r="WIK35" s="707"/>
      <c r="WIL35" s="707"/>
      <c r="WIM35" s="707"/>
      <c r="WIN35" s="707"/>
      <c r="WIO35" s="707"/>
      <c r="WIP35" s="707"/>
      <c r="WIQ35" s="707"/>
      <c r="WIR35" s="707"/>
      <c r="WIS35" s="707"/>
      <c r="WIT35" s="707"/>
      <c r="WIU35" s="707"/>
      <c r="WIV35" s="707"/>
      <c r="WIW35" s="707"/>
      <c r="WIX35" s="707"/>
      <c r="WIY35" s="707"/>
      <c r="WIZ35" s="707"/>
      <c r="WJA35" s="707"/>
      <c r="WJB35" s="707"/>
      <c r="WJC35" s="707"/>
      <c r="WJD35" s="707"/>
      <c r="WJE35" s="707"/>
      <c r="WJF35" s="707"/>
      <c r="WJG35" s="707"/>
      <c r="WJH35" s="707"/>
      <c r="WJI35" s="707"/>
      <c r="WJJ35" s="707"/>
      <c r="WJK35" s="707"/>
      <c r="WJL35" s="707"/>
      <c r="WJM35" s="707"/>
      <c r="WJN35" s="707"/>
      <c r="WJO35" s="707"/>
      <c r="WJP35" s="707"/>
      <c r="WJQ35" s="707"/>
      <c r="WJR35" s="707"/>
      <c r="WJS35" s="707"/>
      <c r="WJT35" s="707"/>
      <c r="WJU35" s="707"/>
      <c r="WJV35" s="707"/>
      <c r="WJW35" s="707"/>
      <c r="WJX35" s="707"/>
      <c r="WJY35" s="707"/>
      <c r="WJZ35" s="707"/>
      <c r="WKA35" s="707"/>
      <c r="WKB35" s="707"/>
      <c r="WKC35" s="707"/>
      <c r="WKD35" s="707"/>
      <c r="WKE35" s="707"/>
      <c r="WKF35" s="707"/>
      <c r="WKG35" s="707"/>
      <c r="WKH35" s="707"/>
      <c r="WKI35" s="707"/>
      <c r="WKJ35" s="707"/>
      <c r="WKK35" s="707"/>
      <c r="WKL35" s="707"/>
      <c r="WKM35" s="707"/>
      <c r="WKN35" s="707"/>
      <c r="WKO35" s="707"/>
      <c r="WKP35" s="707"/>
      <c r="WKQ35" s="707"/>
      <c r="WKR35" s="707"/>
      <c r="WKS35" s="707"/>
      <c r="WKT35" s="707"/>
      <c r="WKU35" s="707"/>
      <c r="WKV35" s="707"/>
      <c r="WKW35" s="707"/>
      <c r="WKX35" s="707"/>
      <c r="WKY35" s="707"/>
      <c r="WKZ35" s="707"/>
      <c r="WLA35" s="707"/>
      <c r="WLB35" s="707"/>
      <c r="WLC35" s="707"/>
      <c r="WLD35" s="707"/>
      <c r="WLE35" s="707"/>
      <c r="WLF35" s="707"/>
      <c r="WLG35" s="707"/>
      <c r="WLH35" s="707"/>
      <c r="WLI35" s="707"/>
      <c r="WLJ35" s="707"/>
      <c r="WLK35" s="707"/>
      <c r="WLL35" s="707"/>
      <c r="WLM35" s="707"/>
      <c r="WLN35" s="707"/>
      <c r="WLO35" s="707"/>
      <c r="WLP35" s="707"/>
      <c r="WLQ35" s="707"/>
      <c r="WLR35" s="707"/>
      <c r="WLS35" s="707"/>
      <c r="WLT35" s="707"/>
      <c r="WLU35" s="707"/>
      <c r="WLV35" s="707"/>
      <c r="WLW35" s="707"/>
      <c r="WLX35" s="707"/>
      <c r="WLY35" s="707"/>
      <c r="WLZ35" s="707"/>
      <c r="WMA35" s="707"/>
      <c r="WMB35" s="707"/>
      <c r="WMC35" s="707"/>
      <c r="WMD35" s="707"/>
      <c r="WME35" s="707"/>
      <c r="WMF35" s="707"/>
      <c r="WMG35" s="707"/>
      <c r="WMH35" s="707"/>
      <c r="WMI35" s="707"/>
      <c r="WMJ35" s="707"/>
      <c r="WMK35" s="707"/>
      <c r="WML35" s="707"/>
      <c r="WMM35" s="707"/>
      <c r="WMN35" s="707"/>
      <c r="WMO35" s="707"/>
      <c r="WMP35" s="707"/>
      <c r="WMQ35" s="707"/>
      <c r="WMR35" s="707"/>
      <c r="WMS35" s="707"/>
      <c r="WMT35" s="707"/>
      <c r="WMU35" s="707"/>
      <c r="WMV35" s="707"/>
      <c r="WMW35" s="707"/>
      <c r="WMX35" s="707"/>
      <c r="WMY35" s="707"/>
      <c r="WMZ35" s="707"/>
      <c r="WNA35" s="707"/>
      <c r="WNB35" s="707"/>
      <c r="WNC35" s="707"/>
      <c r="WND35" s="707"/>
      <c r="WNE35" s="707"/>
      <c r="WNF35" s="707"/>
      <c r="WNG35" s="707"/>
      <c r="WNH35" s="707"/>
      <c r="WNI35" s="707"/>
      <c r="WNJ35" s="707"/>
      <c r="WNK35" s="707"/>
      <c r="WNL35" s="707"/>
      <c r="WNM35" s="707"/>
      <c r="WNN35" s="707"/>
      <c r="WNO35" s="707"/>
      <c r="WNP35" s="707"/>
      <c r="WNQ35" s="707"/>
      <c r="WNR35" s="707"/>
      <c r="WNS35" s="707"/>
      <c r="WNT35" s="707"/>
      <c r="WNU35" s="707"/>
      <c r="WNV35" s="707"/>
      <c r="WNW35" s="707"/>
      <c r="WNX35" s="707"/>
      <c r="WNY35" s="707"/>
      <c r="WNZ35" s="707"/>
      <c r="WOA35" s="707"/>
      <c r="WOB35" s="707"/>
      <c r="WOC35" s="707"/>
      <c r="WOD35" s="707"/>
      <c r="WOE35" s="707"/>
      <c r="WOF35" s="707"/>
      <c r="WOG35" s="707"/>
      <c r="WOH35" s="707"/>
      <c r="WOI35" s="707"/>
      <c r="WOJ35" s="707"/>
      <c r="WOK35" s="707"/>
      <c r="WOL35" s="707"/>
      <c r="WOM35" s="707"/>
      <c r="WON35" s="707"/>
      <c r="WOO35" s="707"/>
      <c r="WOP35" s="707"/>
      <c r="WOQ35" s="707"/>
      <c r="WOR35" s="707"/>
      <c r="WOS35" s="707"/>
      <c r="WOT35" s="707"/>
      <c r="WOU35" s="707"/>
      <c r="WOV35" s="707"/>
      <c r="WOW35" s="707"/>
      <c r="WOX35" s="707"/>
      <c r="WOY35" s="707"/>
      <c r="WOZ35" s="707"/>
      <c r="WPA35" s="707"/>
      <c r="WPB35" s="707"/>
      <c r="WPC35" s="707"/>
      <c r="WPD35" s="707"/>
      <c r="WPE35" s="707"/>
      <c r="WPF35" s="707"/>
      <c r="WPG35" s="707"/>
      <c r="WPH35" s="707"/>
      <c r="WPI35" s="707"/>
      <c r="WPJ35" s="707"/>
      <c r="WPK35" s="707"/>
      <c r="WPL35" s="707"/>
      <c r="WPM35" s="707"/>
      <c r="WPN35" s="707"/>
      <c r="WPO35" s="707"/>
      <c r="WPP35" s="707"/>
      <c r="WPQ35" s="707"/>
      <c r="WPR35" s="707"/>
      <c r="WPS35" s="707"/>
      <c r="WPT35" s="707"/>
      <c r="WPU35" s="707"/>
      <c r="WPV35" s="707"/>
      <c r="WPW35" s="707"/>
      <c r="WPX35" s="707"/>
      <c r="WPY35" s="707"/>
      <c r="WPZ35" s="707"/>
      <c r="WQA35" s="707"/>
      <c r="WQB35" s="707"/>
      <c r="WQC35" s="707"/>
      <c r="WQD35" s="707"/>
      <c r="WQE35" s="707"/>
      <c r="WQF35" s="707"/>
      <c r="WQG35" s="707"/>
      <c r="WQH35" s="707"/>
      <c r="WQI35" s="707"/>
      <c r="WQJ35" s="707"/>
      <c r="WQK35" s="707"/>
      <c r="WQL35" s="707"/>
      <c r="WQM35" s="707"/>
      <c r="WQN35" s="707"/>
      <c r="WQO35" s="707"/>
      <c r="WQP35" s="707"/>
      <c r="WQQ35" s="707"/>
      <c r="WQR35" s="707"/>
      <c r="WQS35" s="707"/>
      <c r="WQT35" s="707"/>
      <c r="WQU35" s="707"/>
      <c r="WQV35" s="707"/>
      <c r="WQW35" s="707"/>
      <c r="WQX35" s="707"/>
      <c r="WQY35" s="707"/>
      <c r="WQZ35" s="707"/>
      <c r="WRA35" s="707"/>
      <c r="WRB35" s="707"/>
      <c r="WRC35" s="707"/>
      <c r="WRD35" s="707"/>
      <c r="WRE35" s="707"/>
      <c r="WRF35" s="707"/>
      <c r="WRG35" s="707"/>
      <c r="WRH35" s="707"/>
      <c r="WRI35" s="707"/>
      <c r="WRJ35" s="707"/>
      <c r="WRK35" s="707"/>
      <c r="WRL35" s="707"/>
      <c r="WRM35" s="707"/>
      <c r="WRN35" s="707"/>
      <c r="WRO35" s="707"/>
      <c r="WRP35" s="707"/>
      <c r="WRQ35" s="707"/>
      <c r="WRR35" s="707"/>
      <c r="WRS35" s="707"/>
      <c r="WRT35" s="707"/>
      <c r="WRU35" s="707"/>
      <c r="WRV35" s="707"/>
      <c r="WRW35" s="707"/>
      <c r="WRX35" s="707"/>
      <c r="WRY35" s="707"/>
      <c r="WRZ35" s="707"/>
      <c r="WSA35" s="707"/>
      <c r="WSB35" s="707"/>
      <c r="WSC35" s="707"/>
      <c r="WSD35" s="707"/>
      <c r="WSE35" s="707"/>
      <c r="WSF35" s="707"/>
      <c r="WSG35" s="707"/>
      <c r="WSH35" s="707"/>
      <c r="WSI35" s="707"/>
      <c r="WSJ35" s="707"/>
      <c r="WSK35" s="707"/>
      <c r="WSL35" s="707"/>
      <c r="WSM35" s="707"/>
      <c r="WSN35" s="707"/>
      <c r="WSO35" s="707"/>
      <c r="WSP35" s="707"/>
      <c r="WSQ35" s="707"/>
      <c r="WSR35" s="707"/>
      <c r="WSS35" s="707"/>
      <c r="WST35" s="707"/>
      <c r="WSU35" s="707"/>
      <c r="WSV35" s="707"/>
      <c r="WSW35" s="707"/>
      <c r="WSX35" s="707"/>
      <c r="WSY35" s="707"/>
      <c r="WSZ35" s="707"/>
      <c r="WTA35" s="707"/>
      <c r="WTB35" s="707"/>
      <c r="WTC35" s="707"/>
      <c r="WTD35" s="707"/>
      <c r="WTE35" s="707"/>
      <c r="WTF35" s="707"/>
      <c r="WTG35" s="707"/>
      <c r="WTH35" s="707"/>
      <c r="WTI35" s="707"/>
      <c r="WTJ35" s="707"/>
      <c r="WTK35" s="707"/>
      <c r="WTL35" s="707"/>
      <c r="WTM35" s="707"/>
      <c r="WTN35" s="707"/>
      <c r="WTO35" s="707"/>
      <c r="WTP35" s="707"/>
      <c r="WTQ35" s="707"/>
      <c r="WTR35" s="707"/>
      <c r="WTS35" s="707"/>
      <c r="WTT35" s="707"/>
      <c r="WTU35" s="707"/>
      <c r="WTV35" s="707"/>
      <c r="WTW35" s="707"/>
      <c r="WTX35" s="707"/>
      <c r="WTY35" s="707"/>
      <c r="WTZ35" s="707"/>
      <c r="WUA35" s="707"/>
      <c r="WUB35" s="707"/>
      <c r="WUC35" s="707"/>
      <c r="WUD35" s="707"/>
      <c r="WUE35" s="707"/>
      <c r="WUF35" s="707"/>
      <c r="WUG35" s="707"/>
      <c r="WUH35" s="707"/>
      <c r="WUI35" s="707"/>
      <c r="WUJ35" s="707"/>
      <c r="WUK35" s="707"/>
      <c r="WUL35" s="707"/>
      <c r="WUM35" s="707"/>
      <c r="WUN35" s="707"/>
      <c r="WUO35" s="707"/>
      <c r="WUP35" s="707"/>
      <c r="WUQ35" s="707"/>
      <c r="WUR35" s="707"/>
      <c r="WUS35" s="707"/>
      <c r="WUT35" s="707"/>
      <c r="WUU35" s="707"/>
      <c r="WUV35" s="707"/>
      <c r="WUW35" s="707"/>
      <c r="WUX35" s="707"/>
      <c r="WUY35" s="707"/>
      <c r="WUZ35" s="707"/>
      <c r="WVA35" s="707"/>
      <c r="WVB35" s="707"/>
      <c r="WVC35" s="707"/>
      <c r="WVD35" s="707"/>
      <c r="WVE35" s="707"/>
      <c r="WVF35" s="707"/>
      <c r="WVG35" s="707"/>
      <c r="WVH35" s="707"/>
      <c r="WVI35" s="707"/>
      <c r="WVJ35" s="707"/>
      <c r="WVK35" s="707"/>
      <c r="WVL35" s="707"/>
      <c r="WVM35" s="707"/>
      <c r="WVN35" s="707"/>
      <c r="WVO35" s="707"/>
      <c r="WVP35" s="707"/>
      <c r="WVQ35" s="707"/>
      <c r="WVR35" s="707"/>
      <c r="WVS35" s="707"/>
      <c r="WVT35" s="707"/>
      <c r="WVU35" s="707"/>
      <c r="WVV35" s="707"/>
      <c r="WVW35" s="707"/>
      <c r="WVX35" s="707"/>
      <c r="WVY35" s="707"/>
      <c r="WVZ35" s="707"/>
      <c r="WWA35" s="707"/>
      <c r="WWB35" s="707"/>
      <c r="WWC35" s="707"/>
      <c r="WWD35" s="707"/>
      <c r="WWE35" s="707"/>
      <c r="WWF35" s="707"/>
      <c r="WWG35" s="707"/>
      <c r="WWH35" s="707"/>
      <c r="WWI35" s="707"/>
    </row>
    <row r="36" spans="1:16155" s="708" customFormat="1" ht="1.9" customHeight="1">
      <c r="A36" s="707"/>
      <c r="B36" s="707"/>
      <c r="C36" s="727"/>
      <c r="D36" s="1887"/>
      <c r="E36" s="1887"/>
      <c r="F36" s="1887"/>
      <c r="G36" s="1887"/>
      <c r="H36" s="1887"/>
      <c r="I36" s="1887"/>
      <c r="J36" s="1888"/>
      <c r="K36" s="716"/>
      <c r="L36" s="706"/>
      <c r="M36" s="716"/>
      <c r="N36" s="716"/>
      <c r="O36" s="716"/>
      <c r="P36" s="716"/>
      <c r="Q36" s="716"/>
      <c r="R36" s="745"/>
      <c r="S36" s="745"/>
      <c r="T36" s="745"/>
      <c r="U36" s="745"/>
      <c r="V36" s="745"/>
      <c r="W36" s="716"/>
      <c r="X36" s="744"/>
      <c r="AB36" s="737"/>
      <c r="AC36" s="707"/>
      <c r="AE36" s="707"/>
      <c r="AF36" s="720"/>
      <c r="AG36" s="707"/>
      <c r="AH36" s="707"/>
      <c r="AI36" s="707"/>
      <c r="AJ36" s="707"/>
      <c r="AK36" s="707"/>
      <c r="AL36" s="707"/>
      <c r="AM36" s="707"/>
      <c r="AN36" s="707"/>
      <c r="AO36" s="707"/>
      <c r="AP36" s="707"/>
      <c r="AQ36" s="707"/>
      <c r="AR36" s="707"/>
      <c r="AS36" s="707"/>
      <c r="AT36" s="707"/>
      <c r="AU36" s="707"/>
      <c r="AV36" s="707"/>
      <c r="AW36" s="707"/>
      <c r="AX36" s="707"/>
      <c r="AY36" s="707"/>
      <c r="AZ36" s="707"/>
      <c r="BA36" s="707"/>
      <c r="BB36" s="707"/>
      <c r="BC36" s="707"/>
      <c r="BD36" s="707"/>
      <c r="BE36" s="707"/>
      <c r="BF36" s="707"/>
      <c r="BG36" s="707"/>
      <c r="BH36" s="707"/>
      <c r="BI36" s="707"/>
      <c r="BJ36" s="707"/>
      <c r="BK36" s="707"/>
      <c r="BL36" s="707"/>
      <c r="BM36" s="707"/>
      <c r="BN36" s="707"/>
      <c r="BO36" s="707"/>
      <c r="BP36" s="707"/>
      <c r="BQ36" s="707"/>
      <c r="BR36" s="707"/>
      <c r="BS36" s="707"/>
      <c r="BT36" s="707"/>
      <c r="BU36" s="707"/>
      <c r="BV36" s="707"/>
      <c r="BW36" s="707"/>
      <c r="BX36" s="707"/>
      <c r="BY36" s="707"/>
      <c r="BZ36" s="707"/>
      <c r="CA36" s="707"/>
      <c r="CB36" s="707"/>
      <c r="CC36" s="707"/>
      <c r="CD36" s="707"/>
      <c r="CE36" s="707"/>
      <c r="CF36" s="707"/>
      <c r="CG36" s="707"/>
      <c r="CH36" s="707"/>
      <c r="CI36" s="707"/>
      <c r="CJ36" s="707"/>
      <c r="CK36" s="707"/>
      <c r="CL36" s="707"/>
      <c r="CM36" s="707"/>
      <c r="CN36" s="707"/>
      <c r="CO36" s="707"/>
      <c r="CP36" s="707"/>
      <c r="CQ36" s="707"/>
      <c r="CR36" s="707"/>
      <c r="CS36" s="707"/>
      <c r="CT36" s="707"/>
      <c r="CU36" s="707"/>
      <c r="CV36" s="707"/>
      <c r="CW36" s="707"/>
      <c r="CX36" s="707"/>
      <c r="CY36" s="707"/>
      <c r="CZ36" s="707"/>
      <c r="DA36" s="707"/>
      <c r="DB36" s="707"/>
      <c r="DC36" s="707"/>
      <c r="DD36" s="707"/>
      <c r="DE36" s="707"/>
      <c r="DF36" s="707"/>
      <c r="DG36" s="707"/>
      <c r="DH36" s="707"/>
      <c r="DI36" s="707"/>
      <c r="DJ36" s="707"/>
      <c r="DK36" s="707"/>
      <c r="DL36" s="707"/>
      <c r="DM36" s="707"/>
      <c r="DN36" s="707"/>
      <c r="DO36" s="707"/>
      <c r="DP36" s="707"/>
      <c r="DQ36" s="707"/>
      <c r="DR36" s="707"/>
      <c r="DS36" s="707"/>
      <c r="DT36" s="707"/>
      <c r="DU36" s="707"/>
      <c r="DV36" s="707"/>
      <c r="DW36" s="707"/>
      <c r="DX36" s="707"/>
      <c r="DY36" s="707"/>
      <c r="DZ36" s="707"/>
      <c r="EA36" s="707"/>
      <c r="EB36" s="707"/>
      <c r="EC36" s="707"/>
      <c r="ED36" s="707"/>
      <c r="EE36" s="707"/>
      <c r="EF36" s="707"/>
      <c r="EG36" s="707"/>
      <c r="EH36" s="707"/>
      <c r="EI36" s="707"/>
      <c r="EJ36" s="707"/>
      <c r="EK36" s="707"/>
      <c r="EL36" s="707"/>
      <c r="EM36" s="707"/>
      <c r="EN36" s="707"/>
      <c r="EO36" s="707"/>
      <c r="EP36" s="707"/>
      <c r="EQ36" s="707"/>
      <c r="ER36" s="707"/>
      <c r="ES36" s="707"/>
      <c r="ET36" s="707"/>
      <c r="EU36" s="707"/>
      <c r="EV36" s="707"/>
      <c r="EW36" s="707"/>
      <c r="EX36" s="707"/>
      <c r="EY36" s="707"/>
      <c r="EZ36" s="707"/>
      <c r="FA36" s="707"/>
      <c r="FB36" s="707"/>
      <c r="FC36" s="707"/>
      <c r="FD36" s="707"/>
      <c r="FE36" s="707"/>
      <c r="FF36" s="707"/>
      <c r="FG36" s="707"/>
      <c r="FH36" s="707"/>
      <c r="FI36" s="707"/>
      <c r="FJ36" s="707"/>
      <c r="FK36" s="707"/>
      <c r="FL36" s="707"/>
      <c r="FM36" s="707"/>
      <c r="FN36" s="707"/>
      <c r="FO36" s="707"/>
      <c r="FP36" s="707"/>
      <c r="FQ36" s="707"/>
      <c r="FR36" s="707"/>
      <c r="FS36" s="707"/>
      <c r="FT36" s="707"/>
      <c r="FU36" s="707"/>
      <c r="FV36" s="707"/>
      <c r="FW36" s="707"/>
      <c r="FX36" s="707"/>
      <c r="FY36" s="707"/>
      <c r="FZ36" s="707"/>
      <c r="GA36" s="707"/>
      <c r="GB36" s="707"/>
      <c r="GC36" s="707"/>
      <c r="GD36" s="707"/>
      <c r="GE36" s="707"/>
      <c r="GF36" s="707"/>
      <c r="GG36" s="707"/>
      <c r="GH36" s="707"/>
      <c r="GI36" s="707"/>
      <c r="GJ36" s="707"/>
      <c r="GK36" s="707"/>
      <c r="GL36" s="707"/>
      <c r="GM36" s="707"/>
      <c r="GN36" s="707"/>
      <c r="GO36" s="707"/>
      <c r="GP36" s="707"/>
      <c r="GQ36" s="707"/>
      <c r="GR36" s="707"/>
      <c r="GS36" s="707"/>
      <c r="GT36" s="707"/>
      <c r="GU36" s="707"/>
      <c r="GV36" s="707"/>
      <c r="GW36" s="707"/>
      <c r="GX36" s="707"/>
      <c r="GY36" s="707"/>
      <c r="GZ36" s="707"/>
      <c r="HA36" s="707"/>
      <c r="HB36" s="707"/>
      <c r="HC36" s="707"/>
      <c r="HD36" s="707"/>
      <c r="HE36" s="707"/>
      <c r="HF36" s="707"/>
      <c r="HG36" s="707"/>
      <c r="HH36" s="707"/>
      <c r="HI36" s="707"/>
      <c r="HJ36" s="707"/>
      <c r="HK36" s="707"/>
      <c r="HL36" s="707"/>
      <c r="HM36" s="707"/>
      <c r="HN36" s="707"/>
      <c r="HO36" s="707"/>
      <c r="HP36" s="707"/>
      <c r="HQ36" s="707"/>
      <c r="HR36" s="707"/>
      <c r="HS36" s="707"/>
      <c r="HT36" s="707"/>
      <c r="HU36" s="707"/>
      <c r="HV36" s="707"/>
      <c r="HW36" s="707"/>
      <c r="HX36" s="707"/>
      <c r="HY36" s="707"/>
      <c r="HZ36" s="707"/>
      <c r="IA36" s="707"/>
      <c r="IB36" s="707"/>
      <c r="IC36" s="707"/>
      <c r="ID36" s="707"/>
      <c r="IE36" s="707"/>
      <c r="IF36" s="707"/>
      <c r="IG36" s="707"/>
      <c r="IH36" s="707"/>
      <c r="II36" s="707"/>
      <c r="IJ36" s="707"/>
      <c r="IK36" s="707"/>
      <c r="IL36" s="707"/>
      <c r="IM36" s="707"/>
      <c r="IN36" s="707"/>
      <c r="IO36" s="707"/>
      <c r="IP36" s="707"/>
      <c r="IQ36" s="707"/>
      <c r="IR36" s="707"/>
      <c r="IS36" s="707"/>
      <c r="IT36" s="707"/>
      <c r="IU36" s="707"/>
      <c r="IV36" s="707"/>
      <c r="IW36" s="707"/>
      <c r="IX36" s="707"/>
      <c r="IY36" s="707"/>
      <c r="IZ36" s="707"/>
      <c r="JA36" s="707"/>
      <c r="JB36" s="707"/>
      <c r="JC36" s="707"/>
      <c r="JD36" s="707"/>
      <c r="JE36" s="707"/>
      <c r="JF36" s="707"/>
      <c r="JG36" s="707"/>
      <c r="JH36" s="707"/>
      <c r="JI36" s="707"/>
      <c r="JJ36" s="707"/>
      <c r="JK36" s="707"/>
      <c r="JL36" s="707"/>
      <c r="JM36" s="707"/>
      <c r="JN36" s="707"/>
      <c r="JO36" s="707"/>
      <c r="JP36" s="707"/>
      <c r="JQ36" s="707"/>
      <c r="JR36" s="707"/>
      <c r="JS36" s="707"/>
      <c r="JT36" s="707"/>
      <c r="JU36" s="707"/>
      <c r="JV36" s="707"/>
      <c r="JW36" s="707"/>
      <c r="JX36" s="707"/>
      <c r="JY36" s="707"/>
      <c r="JZ36" s="707"/>
      <c r="KA36" s="707"/>
      <c r="KB36" s="707"/>
      <c r="KC36" s="707"/>
      <c r="KD36" s="707"/>
      <c r="KE36" s="707"/>
      <c r="KF36" s="707"/>
      <c r="KG36" s="707"/>
      <c r="KH36" s="707"/>
      <c r="KI36" s="707"/>
      <c r="KJ36" s="707"/>
      <c r="KK36" s="707"/>
      <c r="KL36" s="707"/>
      <c r="KM36" s="707"/>
      <c r="KN36" s="707"/>
      <c r="KO36" s="707"/>
      <c r="KP36" s="707"/>
      <c r="KQ36" s="707"/>
      <c r="KR36" s="707"/>
      <c r="KS36" s="707"/>
      <c r="KT36" s="707"/>
      <c r="KU36" s="707"/>
      <c r="KV36" s="707"/>
      <c r="KW36" s="707"/>
      <c r="KX36" s="707"/>
      <c r="KY36" s="707"/>
      <c r="KZ36" s="707"/>
      <c r="LA36" s="707"/>
      <c r="LB36" s="707"/>
      <c r="LC36" s="707"/>
      <c r="LD36" s="707"/>
      <c r="LE36" s="707"/>
      <c r="LF36" s="707"/>
      <c r="LG36" s="707"/>
      <c r="LH36" s="707"/>
      <c r="LI36" s="707"/>
      <c r="LJ36" s="707"/>
      <c r="LK36" s="707"/>
      <c r="LL36" s="707"/>
      <c r="LM36" s="707"/>
      <c r="LN36" s="707"/>
      <c r="LO36" s="707"/>
      <c r="LP36" s="707"/>
      <c r="LQ36" s="707"/>
      <c r="LR36" s="707"/>
      <c r="LS36" s="707"/>
      <c r="LT36" s="707"/>
      <c r="LU36" s="707"/>
      <c r="LV36" s="707"/>
      <c r="LW36" s="707"/>
      <c r="LX36" s="707"/>
      <c r="LY36" s="707"/>
      <c r="LZ36" s="707"/>
      <c r="MA36" s="707"/>
      <c r="MB36" s="707"/>
      <c r="MC36" s="707"/>
      <c r="MD36" s="707"/>
      <c r="ME36" s="707"/>
      <c r="MF36" s="707"/>
      <c r="MG36" s="707"/>
      <c r="MH36" s="707"/>
      <c r="MI36" s="707"/>
      <c r="MJ36" s="707"/>
      <c r="MK36" s="707"/>
      <c r="ML36" s="707"/>
      <c r="MM36" s="707"/>
      <c r="MN36" s="707"/>
      <c r="MO36" s="707"/>
      <c r="MP36" s="707"/>
      <c r="MQ36" s="707"/>
      <c r="MR36" s="707"/>
      <c r="MS36" s="707"/>
      <c r="MT36" s="707"/>
      <c r="MU36" s="707"/>
      <c r="MV36" s="707"/>
      <c r="MW36" s="707"/>
      <c r="MX36" s="707"/>
      <c r="MY36" s="707"/>
      <c r="MZ36" s="707"/>
      <c r="NA36" s="707"/>
      <c r="NB36" s="707"/>
      <c r="NC36" s="707"/>
      <c r="ND36" s="707"/>
      <c r="NE36" s="707"/>
      <c r="NF36" s="707"/>
      <c r="NG36" s="707"/>
      <c r="NH36" s="707"/>
      <c r="NI36" s="707"/>
      <c r="NJ36" s="707"/>
      <c r="NK36" s="707"/>
      <c r="NL36" s="707"/>
      <c r="NM36" s="707"/>
      <c r="NN36" s="707"/>
      <c r="NO36" s="707"/>
      <c r="NP36" s="707"/>
      <c r="NQ36" s="707"/>
      <c r="NR36" s="707"/>
      <c r="NS36" s="707"/>
      <c r="NT36" s="707"/>
      <c r="NU36" s="707"/>
      <c r="NV36" s="707"/>
      <c r="NW36" s="707"/>
      <c r="NX36" s="707"/>
      <c r="NY36" s="707"/>
      <c r="NZ36" s="707"/>
      <c r="OA36" s="707"/>
      <c r="OB36" s="707"/>
      <c r="OC36" s="707"/>
      <c r="OD36" s="707"/>
      <c r="OE36" s="707"/>
      <c r="OF36" s="707"/>
      <c r="OG36" s="707"/>
      <c r="OH36" s="707"/>
      <c r="OI36" s="707"/>
      <c r="OJ36" s="707"/>
      <c r="OK36" s="707"/>
      <c r="OL36" s="707"/>
      <c r="OM36" s="707"/>
      <c r="ON36" s="707"/>
      <c r="OO36" s="707"/>
      <c r="OP36" s="707"/>
      <c r="OQ36" s="707"/>
      <c r="OR36" s="707"/>
      <c r="OS36" s="707"/>
      <c r="OT36" s="707"/>
      <c r="OU36" s="707"/>
      <c r="OV36" s="707"/>
      <c r="OW36" s="707"/>
      <c r="OX36" s="707"/>
      <c r="OY36" s="707"/>
      <c r="OZ36" s="707"/>
      <c r="PA36" s="707"/>
      <c r="PB36" s="707"/>
      <c r="PC36" s="707"/>
      <c r="PD36" s="707"/>
      <c r="PE36" s="707"/>
      <c r="PF36" s="707"/>
      <c r="PG36" s="707"/>
      <c r="PH36" s="707"/>
      <c r="PI36" s="707"/>
      <c r="PJ36" s="707"/>
      <c r="PK36" s="707"/>
      <c r="PL36" s="707"/>
      <c r="PM36" s="707"/>
      <c r="PN36" s="707"/>
      <c r="PO36" s="707"/>
      <c r="PP36" s="707"/>
      <c r="PQ36" s="707"/>
      <c r="PR36" s="707"/>
      <c r="PS36" s="707"/>
      <c r="PT36" s="707"/>
      <c r="PU36" s="707"/>
      <c r="PV36" s="707"/>
      <c r="PW36" s="707"/>
      <c r="PX36" s="707"/>
      <c r="PY36" s="707"/>
      <c r="PZ36" s="707"/>
      <c r="QA36" s="707"/>
      <c r="QB36" s="707"/>
      <c r="QC36" s="707"/>
      <c r="QD36" s="707"/>
      <c r="QE36" s="707"/>
      <c r="QF36" s="707"/>
      <c r="QG36" s="707"/>
      <c r="QH36" s="707"/>
      <c r="QI36" s="707"/>
      <c r="QJ36" s="707"/>
      <c r="QK36" s="707"/>
      <c r="QL36" s="707"/>
      <c r="QM36" s="707"/>
      <c r="QN36" s="707"/>
      <c r="QO36" s="707"/>
      <c r="QP36" s="707"/>
      <c r="QQ36" s="707"/>
      <c r="QR36" s="707"/>
      <c r="QS36" s="707"/>
      <c r="QT36" s="707"/>
      <c r="QU36" s="707"/>
      <c r="QV36" s="707"/>
      <c r="QW36" s="707"/>
      <c r="QX36" s="707"/>
      <c r="QY36" s="707"/>
      <c r="QZ36" s="707"/>
      <c r="RA36" s="707"/>
      <c r="RB36" s="707"/>
      <c r="RC36" s="707"/>
      <c r="RD36" s="707"/>
      <c r="RE36" s="707"/>
      <c r="RF36" s="707"/>
      <c r="RG36" s="707"/>
      <c r="RH36" s="707"/>
      <c r="RI36" s="707"/>
      <c r="RJ36" s="707"/>
      <c r="RK36" s="707"/>
      <c r="RL36" s="707"/>
      <c r="RM36" s="707"/>
      <c r="RN36" s="707"/>
      <c r="RO36" s="707"/>
      <c r="RP36" s="707"/>
      <c r="RQ36" s="707"/>
      <c r="RR36" s="707"/>
      <c r="RS36" s="707"/>
      <c r="RT36" s="707"/>
      <c r="RU36" s="707"/>
      <c r="RV36" s="707"/>
      <c r="RW36" s="707"/>
      <c r="RX36" s="707"/>
      <c r="RY36" s="707"/>
      <c r="RZ36" s="707"/>
      <c r="SA36" s="707"/>
      <c r="SB36" s="707"/>
      <c r="SC36" s="707"/>
      <c r="SD36" s="707"/>
      <c r="SE36" s="707"/>
      <c r="SF36" s="707"/>
      <c r="SG36" s="707"/>
      <c r="SH36" s="707"/>
      <c r="SI36" s="707"/>
      <c r="SJ36" s="707"/>
      <c r="SK36" s="707"/>
      <c r="SL36" s="707"/>
      <c r="SM36" s="707"/>
      <c r="SN36" s="707"/>
      <c r="SO36" s="707"/>
      <c r="SP36" s="707"/>
      <c r="SQ36" s="707"/>
      <c r="SR36" s="707"/>
      <c r="SS36" s="707"/>
      <c r="ST36" s="707"/>
      <c r="SU36" s="707"/>
      <c r="SV36" s="707"/>
      <c r="SW36" s="707"/>
      <c r="SX36" s="707"/>
      <c r="SY36" s="707"/>
      <c r="SZ36" s="707"/>
      <c r="TA36" s="707"/>
      <c r="TB36" s="707"/>
      <c r="TC36" s="707"/>
      <c r="TD36" s="707"/>
      <c r="TE36" s="707"/>
      <c r="TF36" s="707"/>
      <c r="TG36" s="707"/>
      <c r="TH36" s="707"/>
      <c r="TI36" s="707"/>
      <c r="TJ36" s="707"/>
      <c r="TK36" s="707"/>
      <c r="TL36" s="707"/>
      <c r="TM36" s="707"/>
      <c r="TN36" s="707"/>
      <c r="TO36" s="707"/>
      <c r="TP36" s="707"/>
      <c r="TQ36" s="707"/>
      <c r="TR36" s="707"/>
      <c r="TS36" s="707"/>
      <c r="TT36" s="707"/>
      <c r="TU36" s="707"/>
      <c r="TV36" s="707"/>
      <c r="TW36" s="707"/>
      <c r="TX36" s="707"/>
      <c r="TY36" s="707"/>
      <c r="TZ36" s="707"/>
      <c r="UA36" s="707"/>
      <c r="UB36" s="707"/>
      <c r="UC36" s="707"/>
      <c r="UD36" s="707"/>
      <c r="UE36" s="707"/>
      <c r="UF36" s="707"/>
      <c r="UG36" s="707"/>
      <c r="UH36" s="707"/>
      <c r="UI36" s="707"/>
      <c r="UJ36" s="707"/>
      <c r="UK36" s="707"/>
      <c r="UL36" s="707"/>
      <c r="UM36" s="707"/>
      <c r="UN36" s="707"/>
      <c r="UO36" s="707"/>
      <c r="UP36" s="707"/>
      <c r="UQ36" s="707"/>
      <c r="UR36" s="707"/>
      <c r="US36" s="707"/>
      <c r="UT36" s="707"/>
      <c r="UU36" s="707"/>
      <c r="UV36" s="707"/>
      <c r="UW36" s="707"/>
      <c r="UX36" s="707"/>
      <c r="UY36" s="707"/>
      <c r="UZ36" s="707"/>
      <c r="VA36" s="707"/>
      <c r="VB36" s="707"/>
      <c r="VC36" s="707"/>
      <c r="VD36" s="707"/>
      <c r="VE36" s="707"/>
      <c r="VF36" s="707"/>
      <c r="VG36" s="707"/>
      <c r="VH36" s="707"/>
      <c r="VI36" s="707"/>
      <c r="VJ36" s="707"/>
      <c r="VK36" s="707"/>
      <c r="VL36" s="707"/>
      <c r="VM36" s="707"/>
      <c r="VN36" s="707"/>
      <c r="VO36" s="707"/>
      <c r="VP36" s="707"/>
      <c r="VQ36" s="707"/>
      <c r="VR36" s="707"/>
      <c r="VS36" s="707"/>
      <c r="VT36" s="707"/>
      <c r="VU36" s="707"/>
      <c r="VV36" s="707"/>
      <c r="VW36" s="707"/>
      <c r="VX36" s="707"/>
      <c r="VY36" s="707"/>
      <c r="VZ36" s="707"/>
      <c r="WA36" s="707"/>
      <c r="WB36" s="707"/>
      <c r="WC36" s="707"/>
      <c r="WD36" s="707"/>
      <c r="WE36" s="707"/>
      <c r="WF36" s="707"/>
      <c r="WG36" s="707"/>
      <c r="WH36" s="707"/>
      <c r="WI36" s="707"/>
      <c r="WJ36" s="707"/>
      <c r="WK36" s="707"/>
      <c r="WL36" s="707"/>
      <c r="WM36" s="707"/>
      <c r="WN36" s="707"/>
      <c r="WO36" s="707"/>
      <c r="WP36" s="707"/>
      <c r="WQ36" s="707"/>
      <c r="WR36" s="707"/>
      <c r="WS36" s="707"/>
      <c r="WT36" s="707"/>
      <c r="WU36" s="707"/>
      <c r="WV36" s="707"/>
      <c r="WW36" s="707"/>
      <c r="WX36" s="707"/>
      <c r="WY36" s="707"/>
      <c r="WZ36" s="707"/>
      <c r="XA36" s="707"/>
      <c r="XB36" s="707"/>
      <c r="XC36" s="707"/>
      <c r="XD36" s="707"/>
      <c r="XE36" s="707"/>
      <c r="XF36" s="707"/>
      <c r="XG36" s="707"/>
      <c r="XH36" s="707"/>
      <c r="XI36" s="707"/>
      <c r="XJ36" s="707"/>
      <c r="XK36" s="707"/>
      <c r="XL36" s="707"/>
      <c r="XM36" s="707"/>
      <c r="XN36" s="707"/>
      <c r="XO36" s="707"/>
      <c r="XP36" s="707"/>
      <c r="XQ36" s="707"/>
      <c r="XR36" s="707"/>
      <c r="XS36" s="707"/>
      <c r="XT36" s="707"/>
      <c r="XU36" s="707"/>
      <c r="XV36" s="707"/>
      <c r="XW36" s="707"/>
      <c r="XX36" s="707"/>
      <c r="XY36" s="707"/>
      <c r="XZ36" s="707"/>
      <c r="YA36" s="707"/>
      <c r="YB36" s="707"/>
      <c r="YC36" s="707"/>
      <c r="YD36" s="707"/>
      <c r="YE36" s="707"/>
      <c r="YF36" s="707"/>
      <c r="YG36" s="707"/>
      <c r="YH36" s="707"/>
      <c r="YI36" s="707"/>
      <c r="YJ36" s="707"/>
      <c r="YK36" s="707"/>
      <c r="YL36" s="707"/>
      <c r="YM36" s="707"/>
      <c r="YN36" s="707"/>
      <c r="YO36" s="707"/>
      <c r="YP36" s="707"/>
      <c r="YQ36" s="707"/>
      <c r="YR36" s="707"/>
      <c r="YS36" s="707"/>
      <c r="YT36" s="707"/>
      <c r="YU36" s="707"/>
      <c r="YV36" s="707"/>
      <c r="YW36" s="707"/>
      <c r="YX36" s="707"/>
      <c r="YY36" s="707"/>
      <c r="YZ36" s="707"/>
      <c r="ZA36" s="707"/>
      <c r="ZB36" s="707"/>
      <c r="ZC36" s="707"/>
      <c r="ZD36" s="707"/>
      <c r="ZE36" s="707"/>
      <c r="ZF36" s="707"/>
      <c r="ZG36" s="707"/>
      <c r="ZH36" s="707"/>
      <c r="ZI36" s="707"/>
      <c r="ZJ36" s="707"/>
      <c r="ZK36" s="707"/>
      <c r="ZL36" s="707"/>
      <c r="ZM36" s="707"/>
      <c r="ZN36" s="707"/>
      <c r="ZO36" s="707"/>
      <c r="ZP36" s="707"/>
      <c r="ZQ36" s="707"/>
      <c r="ZR36" s="707"/>
      <c r="ZS36" s="707"/>
      <c r="ZT36" s="707"/>
      <c r="ZU36" s="707"/>
      <c r="ZV36" s="707"/>
      <c r="ZW36" s="707"/>
      <c r="ZX36" s="707"/>
      <c r="ZY36" s="707"/>
      <c r="ZZ36" s="707"/>
      <c r="AAA36" s="707"/>
      <c r="AAB36" s="707"/>
      <c r="AAC36" s="707"/>
      <c r="AAD36" s="707"/>
      <c r="AAE36" s="707"/>
      <c r="AAF36" s="707"/>
      <c r="AAG36" s="707"/>
      <c r="AAH36" s="707"/>
      <c r="AAI36" s="707"/>
      <c r="AAJ36" s="707"/>
      <c r="AAK36" s="707"/>
      <c r="AAL36" s="707"/>
      <c r="AAM36" s="707"/>
      <c r="AAN36" s="707"/>
      <c r="AAO36" s="707"/>
      <c r="AAP36" s="707"/>
      <c r="AAQ36" s="707"/>
      <c r="AAR36" s="707"/>
      <c r="AAS36" s="707"/>
      <c r="AAT36" s="707"/>
      <c r="AAU36" s="707"/>
      <c r="AAV36" s="707"/>
      <c r="AAW36" s="707"/>
      <c r="AAX36" s="707"/>
      <c r="AAY36" s="707"/>
      <c r="AAZ36" s="707"/>
      <c r="ABA36" s="707"/>
      <c r="ABB36" s="707"/>
      <c r="ABC36" s="707"/>
      <c r="ABD36" s="707"/>
      <c r="ABE36" s="707"/>
      <c r="ABF36" s="707"/>
      <c r="ABG36" s="707"/>
      <c r="ABH36" s="707"/>
      <c r="ABI36" s="707"/>
      <c r="ABJ36" s="707"/>
      <c r="ABK36" s="707"/>
      <c r="ABL36" s="707"/>
      <c r="ABM36" s="707"/>
      <c r="ABN36" s="707"/>
      <c r="ABO36" s="707"/>
      <c r="ABP36" s="707"/>
      <c r="ABQ36" s="707"/>
      <c r="ABR36" s="707"/>
      <c r="ABS36" s="707"/>
      <c r="ABT36" s="707"/>
      <c r="ABU36" s="707"/>
      <c r="ABV36" s="707"/>
      <c r="ABW36" s="707"/>
      <c r="ABX36" s="707"/>
      <c r="ABY36" s="707"/>
      <c r="ABZ36" s="707"/>
      <c r="ACA36" s="707"/>
      <c r="ACB36" s="707"/>
      <c r="ACC36" s="707"/>
      <c r="ACD36" s="707"/>
      <c r="ACE36" s="707"/>
      <c r="ACF36" s="707"/>
      <c r="ACG36" s="707"/>
      <c r="ACH36" s="707"/>
      <c r="ACI36" s="707"/>
      <c r="ACJ36" s="707"/>
      <c r="ACK36" s="707"/>
      <c r="ACL36" s="707"/>
      <c r="ACM36" s="707"/>
      <c r="ACN36" s="707"/>
      <c r="ACO36" s="707"/>
      <c r="ACP36" s="707"/>
      <c r="ACQ36" s="707"/>
      <c r="ACR36" s="707"/>
      <c r="ACS36" s="707"/>
      <c r="ACT36" s="707"/>
      <c r="ACU36" s="707"/>
      <c r="ACV36" s="707"/>
      <c r="ACW36" s="707"/>
      <c r="ACX36" s="707"/>
      <c r="ACY36" s="707"/>
      <c r="ACZ36" s="707"/>
      <c r="ADA36" s="707"/>
      <c r="ADB36" s="707"/>
      <c r="ADC36" s="707"/>
      <c r="ADD36" s="707"/>
      <c r="ADE36" s="707"/>
      <c r="ADF36" s="707"/>
      <c r="ADG36" s="707"/>
      <c r="ADH36" s="707"/>
      <c r="ADI36" s="707"/>
      <c r="ADJ36" s="707"/>
      <c r="ADK36" s="707"/>
      <c r="ADL36" s="707"/>
      <c r="ADM36" s="707"/>
      <c r="ADN36" s="707"/>
      <c r="ADO36" s="707"/>
      <c r="ADP36" s="707"/>
      <c r="ADQ36" s="707"/>
      <c r="ADR36" s="707"/>
      <c r="ADS36" s="707"/>
      <c r="ADT36" s="707"/>
      <c r="ADU36" s="707"/>
      <c r="ADV36" s="707"/>
      <c r="ADW36" s="707"/>
      <c r="ADX36" s="707"/>
      <c r="ADY36" s="707"/>
      <c r="ADZ36" s="707"/>
      <c r="AEA36" s="707"/>
      <c r="AEB36" s="707"/>
      <c r="AEC36" s="707"/>
      <c r="AED36" s="707"/>
      <c r="AEE36" s="707"/>
      <c r="AEF36" s="707"/>
      <c r="AEG36" s="707"/>
      <c r="AEH36" s="707"/>
      <c r="AEI36" s="707"/>
      <c r="AEJ36" s="707"/>
      <c r="AEK36" s="707"/>
      <c r="AEL36" s="707"/>
      <c r="AEM36" s="707"/>
      <c r="AEN36" s="707"/>
      <c r="AEO36" s="707"/>
      <c r="AEP36" s="707"/>
      <c r="AEQ36" s="707"/>
      <c r="AER36" s="707"/>
      <c r="AES36" s="707"/>
      <c r="AET36" s="707"/>
      <c r="AEU36" s="707"/>
      <c r="AEV36" s="707"/>
      <c r="AEW36" s="707"/>
      <c r="AEX36" s="707"/>
      <c r="AEY36" s="707"/>
      <c r="AEZ36" s="707"/>
      <c r="AFA36" s="707"/>
      <c r="AFB36" s="707"/>
      <c r="AFC36" s="707"/>
      <c r="AFD36" s="707"/>
      <c r="AFE36" s="707"/>
      <c r="AFF36" s="707"/>
      <c r="AFG36" s="707"/>
      <c r="AFH36" s="707"/>
      <c r="AFI36" s="707"/>
      <c r="AFJ36" s="707"/>
      <c r="AFK36" s="707"/>
      <c r="AFL36" s="707"/>
      <c r="AFM36" s="707"/>
      <c r="AFN36" s="707"/>
      <c r="AFO36" s="707"/>
      <c r="AFP36" s="707"/>
      <c r="AFQ36" s="707"/>
      <c r="AFR36" s="707"/>
      <c r="AFS36" s="707"/>
      <c r="AFT36" s="707"/>
      <c r="AFU36" s="707"/>
      <c r="AFV36" s="707"/>
      <c r="AFW36" s="707"/>
      <c r="AFX36" s="707"/>
      <c r="AFY36" s="707"/>
      <c r="AFZ36" s="707"/>
      <c r="AGA36" s="707"/>
      <c r="AGB36" s="707"/>
      <c r="AGC36" s="707"/>
      <c r="AGD36" s="707"/>
      <c r="AGE36" s="707"/>
      <c r="AGF36" s="707"/>
      <c r="AGG36" s="707"/>
      <c r="AGH36" s="707"/>
      <c r="AGI36" s="707"/>
      <c r="AGJ36" s="707"/>
      <c r="AGK36" s="707"/>
      <c r="AGL36" s="707"/>
      <c r="AGM36" s="707"/>
      <c r="AGN36" s="707"/>
      <c r="AGO36" s="707"/>
      <c r="AGP36" s="707"/>
      <c r="AGQ36" s="707"/>
      <c r="AGR36" s="707"/>
      <c r="AGS36" s="707"/>
      <c r="AGT36" s="707"/>
      <c r="AGU36" s="707"/>
      <c r="AGV36" s="707"/>
      <c r="AGW36" s="707"/>
      <c r="AGX36" s="707"/>
      <c r="AGY36" s="707"/>
      <c r="AGZ36" s="707"/>
      <c r="AHA36" s="707"/>
      <c r="AHB36" s="707"/>
      <c r="AHC36" s="707"/>
      <c r="AHD36" s="707"/>
      <c r="AHE36" s="707"/>
      <c r="AHF36" s="707"/>
      <c r="AHG36" s="707"/>
      <c r="AHH36" s="707"/>
      <c r="AHI36" s="707"/>
      <c r="AHJ36" s="707"/>
      <c r="AHK36" s="707"/>
      <c r="AHL36" s="707"/>
      <c r="AHM36" s="707"/>
      <c r="AHN36" s="707"/>
      <c r="AHO36" s="707"/>
      <c r="AHP36" s="707"/>
      <c r="AHQ36" s="707"/>
      <c r="AHR36" s="707"/>
      <c r="AHS36" s="707"/>
      <c r="AHT36" s="707"/>
      <c r="AHU36" s="707"/>
      <c r="AHV36" s="707"/>
      <c r="AHW36" s="707"/>
      <c r="AHX36" s="707"/>
      <c r="AHY36" s="707"/>
      <c r="AHZ36" s="707"/>
      <c r="AIA36" s="707"/>
      <c r="AIB36" s="707"/>
      <c r="AIC36" s="707"/>
      <c r="AID36" s="707"/>
      <c r="AIE36" s="707"/>
      <c r="AIF36" s="707"/>
      <c r="AIG36" s="707"/>
      <c r="AIH36" s="707"/>
      <c r="AII36" s="707"/>
      <c r="AIJ36" s="707"/>
      <c r="AIK36" s="707"/>
      <c r="AIL36" s="707"/>
      <c r="AIM36" s="707"/>
      <c r="AIN36" s="707"/>
      <c r="AIO36" s="707"/>
      <c r="AIP36" s="707"/>
      <c r="AIQ36" s="707"/>
      <c r="AIR36" s="707"/>
      <c r="AIS36" s="707"/>
      <c r="AIT36" s="707"/>
      <c r="AIU36" s="707"/>
      <c r="AIV36" s="707"/>
      <c r="AIW36" s="707"/>
      <c r="AIX36" s="707"/>
      <c r="AIY36" s="707"/>
      <c r="AIZ36" s="707"/>
      <c r="AJA36" s="707"/>
      <c r="AJB36" s="707"/>
      <c r="AJC36" s="707"/>
      <c r="AJD36" s="707"/>
      <c r="AJE36" s="707"/>
      <c r="AJF36" s="707"/>
      <c r="AJG36" s="707"/>
      <c r="AJH36" s="707"/>
      <c r="AJI36" s="707"/>
      <c r="AJJ36" s="707"/>
      <c r="AJK36" s="707"/>
      <c r="AJL36" s="707"/>
      <c r="AJM36" s="707"/>
      <c r="AJN36" s="707"/>
      <c r="AJO36" s="707"/>
      <c r="AJP36" s="707"/>
      <c r="AJQ36" s="707"/>
      <c r="AJR36" s="707"/>
      <c r="AJS36" s="707"/>
      <c r="AJT36" s="707"/>
      <c r="AJU36" s="707"/>
      <c r="AJV36" s="707"/>
      <c r="AJW36" s="707"/>
      <c r="AJX36" s="707"/>
      <c r="AJY36" s="707"/>
      <c r="AJZ36" s="707"/>
      <c r="AKA36" s="707"/>
      <c r="AKB36" s="707"/>
      <c r="AKC36" s="707"/>
      <c r="AKD36" s="707"/>
      <c r="AKE36" s="707"/>
      <c r="AKF36" s="707"/>
      <c r="AKG36" s="707"/>
      <c r="AKH36" s="707"/>
      <c r="AKI36" s="707"/>
      <c r="AKJ36" s="707"/>
      <c r="AKK36" s="707"/>
      <c r="AKL36" s="707"/>
      <c r="AKM36" s="707"/>
      <c r="AKN36" s="707"/>
      <c r="AKO36" s="707"/>
      <c r="AKP36" s="707"/>
      <c r="AKQ36" s="707"/>
      <c r="AKR36" s="707"/>
      <c r="AKS36" s="707"/>
      <c r="AKT36" s="707"/>
      <c r="AKU36" s="707"/>
      <c r="AKV36" s="707"/>
      <c r="AKW36" s="707"/>
      <c r="AKX36" s="707"/>
      <c r="AKY36" s="707"/>
      <c r="AKZ36" s="707"/>
      <c r="ALA36" s="707"/>
      <c r="ALB36" s="707"/>
      <c r="ALC36" s="707"/>
      <c r="ALD36" s="707"/>
      <c r="ALE36" s="707"/>
      <c r="ALF36" s="707"/>
      <c r="ALG36" s="707"/>
      <c r="ALH36" s="707"/>
      <c r="ALI36" s="707"/>
      <c r="ALJ36" s="707"/>
      <c r="ALK36" s="707"/>
      <c r="ALL36" s="707"/>
      <c r="ALM36" s="707"/>
      <c r="ALN36" s="707"/>
      <c r="ALO36" s="707"/>
      <c r="ALP36" s="707"/>
      <c r="ALQ36" s="707"/>
      <c r="ALR36" s="707"/>
      <c r="ALS36" s="707"/>
      <c r="ALT36" s="707"/>
      <c r="ALU36" s="707"/>
      <c r="ALV36" s="707"/>
      <c r="ALW36" s="707"/>
      <c r="ALX36" s="707"/>
      <c r="ALY36" s="707"/>
      <c r="ALZ36" s="707"/>
      <c r="AMA36" s="707"/>
      <c r="AMB36" s="707"/>
      <c r="AMC36" s="707"/>
      <c r="AMD36" s="707"/>
      <c r="AME36" s="707"/>
      <c r="AMF36" s="707"/>
      <c r="AMG36" s="707"/>
      <c r="AMH36" s="707"/>
      <c r="AMI36" s="707"/>
      <c r="AMJ36" s="707"/>
      <c r="AMK36" s="707"/>
      <c r="AML36" s="707"/>
      <c r="AMM36" s="707"/>
      <c r="AMN36" s="707"/>
      <c r="AMO36" s="707"/>
      <c r="AMP36" s="707"/>
      <c r="AMQ36" s="707"/>
      <c r="AMR36" s="707"/>
      <c r="AMS36" s="707"/>
      <c r="AMT36" s="707"/>
      <c r="AMU36" s="707"/>
      <c r="AMV36" s="707"/>
      <c r="AMW36" s="707"/>
      <c r="AMX36" s="707"/>
      <c r="AMY36" s="707"/>
      <c r="AMZ36" s="707"/>
      <c r="ANA36" s="707"/>
      <c r="ANB36" s="707"/>
      <c r="ANC36" s="707"/>
      <c r="AND36" s="707"/>
      <c r="ANE36" s="707"/>
      <c r="ANF36" s="707"/>
      <c r="ANG36" s="707"/>
      <c r="ANH36" s="707"/>
      <c r="ANI36" s="707"/>
      <c r="ANJ36" s="707"/>
      <c r="ANK36" s="707"/>
      <c r="ANL36" s="707"/>
      <c r="ANM36" s="707"/>
      <c r="ANN36" s="707"/>
      <c r="ANO36" s="707"/>
      <c r="ANP36" s="707"/>
      <c r="ANQ36" s="707"/>
      <c r="ANR36" s="707"/>
      <c r="ANS36" s="707"/>
      <c r="ANT36" s="707"/>
      <c r="ANU36" s="707"/>
      <c r="ANV36" s="707"/>
      <c r="ANW36" s="707"/>
      <c r="ANX36" s="707"/>
      <c r="ANY36" s="707"/>
      <c r="ANZ36" s="707"/>
      <c r="AOA36" s="707"/>
      <c r="AOB36" s="707"/>
      <c r="AOC36" s="707"/>
      <c r="AOD36" s="707"/>
      <c r="AOE36" s="707"/>
      <c r="AOF36" s="707"/>
      <c r="AOG36" s="707"/>
      <c r="AOH36" s="707"/>
      <c r="AOI36" s="707"/>
      <c r="AOJ36" s="707"/>
      <c r="AOK36" s="707"/>
      <c r="AOL36" s="707"/>
      <c r="AOM36" s="707"/>
      <c r="AON36" s="707"/>
      <c r="AOO36" s="707"/>
      <c r="AOP36" s="707"/>
      <c r="AOQ36" s="707"/>
      <c r="AOR36" s="707"/>
      <c r="AOS36" s="707"/>
      <c r="AOT36" s="707"/>
      <c r="AOU36" s="707"/>
      <c r="AOV36" s="707"/>
      <c r="AOW36" s="707"/>
      <c r="AOX36" s="707"/>
      <c r="AOY36" s="707"/>
      <c r="AOZ36" s="707"/>
      <c r="APA36" s="707"/>
      <c r="APB36" s="707"/>
      <c r="APC36" s="707"/>
      <c r="APD36" s="707"/>
      <c r="APE36" s="707"/>
      <c r="APF36" s="707"/>
      <c r="APG36" s="707"/>
      <c r="APH36" s="707"/>
      <c r="API36" s="707"/>
      <c r="APJ36" s="707"/>
      <c r="APK36" s="707"/>
      <c r="APL36" s="707"/>
      <c r="APM36" s="707"/>
      <c r="APN36" s="707"/>
      <c r="APO36" s="707"/>
      <c r="APP36" s="707"/>
      <c r="APQ36" s="707"/>
      <c r="APR36" s="707"/>
      <c r="APS36" s="707"/>
      <c r="APT36" s="707"/>
      <c r="APU36" s="707"/>
      <c r="APV36" s="707"/>
      <c r="APW36" s="707"/>
      <c r="APX36" s="707"/>
      <c r="APY36" s="707"/>
      <c r="APZ36" s="707"/>
      <c r="AQA36" s="707"/>
      <c r="AQB36" s="707"/>
      <c r="AQC36" s="707"/>
      <c r="AQD36" s="707"/>
      <c r="AQE36" s="707"/>
      <c r="AQF36" s="707"/>
      <c r="AQG36" s="707"/>
      <c r="AQH36" s="707"/>
      <c r="AQI36" s="707"/>
      <c r="AQJ36" s="707"/>
      <c r="AQK36" s="707"/>
      <c r="AQL36" s="707"/>
      <c r="AQM36" s="707"/>
      <c r="AQN36" s="707"/>
      <c r="AQO36" s="707"/>
      <c r="AQP36" s="707"/>
      <c r="AQQ36" s="707"/>
      <c r="AQR36" s="707"/>
      <c r="AQS36" s="707"/>
      <c r="AQT36" s="707"/>
      <c r="AQU36" s="707"/>
      <c r="AQV36" s="707"/>
      <c r="AQW36" s="707"/>
      <c r="AQX36" s="707"/>
      <c r="AQY36" s="707"/>
      <c r="AQZ36" s="707"/>
      <c r="ARA36" s="707"/>
      <c r="ARB36" s="707"/>
      <c r="ARC36" s="707"/>
      <c r="ARD36" s="707"/>
      <c r="ARE36" s="707"/>
      <c r="ARF36" s="707"/>
      <c r="ARG36" s="707"/>
      <c r="ARH36" s="707"/>
      <c r="ARI36" s="707"/>
      <c r="ARJ36" s="707"/>
      <c r="ARK36" s="707"/>
      <c r="ARL36" s="707"/>
      <c r="ARM36" s="707"/>
      <c r="ARN36" s="707"/>
      <c r="ARO36" s="707"/>
      <c r="ARP36" s="707"/>
      <c r="ARQ36" s="707"/>
      <c r="ARR36" s="707"/>
      <c r="ARS36" s="707"/>
      <c r="ART36" s="707"/>
      <c r="ARU36" s="707"/>
      <c r="ARV36" s="707"/>
      <c r="ARW36" s="707"/>
      <c r="ARX36" s="707"/>
      <c r="ARY36" s="707"/>
      <c r="ARZ36" s="707"/>
      <c r="ASA36" s="707"/>
      <c r="ASB36" s="707"/>
      <c r="ASC36" s="707"/>
      <c r="ASD36" s="707"/>
      <c r="ASE36" s="707"/>
      <c r="ASF36" s="707"/>
      <c r="ASG36" s="707"/>
      <c r="ASH36" s="707"/>
      <c r="ASI36" s="707"/>
      <c r="ASJ36" s="707"/>
      <c r="ASK36" s="707"/>
      <c r="ASL36" s="707"/>
      <c r="ASM36" s="707"/>
      <c r="ASN36" s="707"/>
      <c r="ASO36" s="707"/>
      <c r="ASP36" s="707"/>
      <c r="ASQ36" s="707"/>
      <c r="ASR36" s="707"/>
      <c r="ASS36" s="707"/>
      <c r="AST36" s="707"/>
      <c r="ASU36" s="707"/>
      <c r="ASV36" s="707"/>
      <c r="ASW36" s="707"/>
      <c r="ASX36" s="707"/>
      <c r="ASY36" s="707"/>
      <c r="ASZ36" s="707"/>
      <c r="ATA36" s="707"/>
      <c r="ATB36" s="707"/>
      <c r="ATC36" s="707"/>
      <c r="ATD36" s="707"/>
      <c r="ATE36" s="707"/>
      <c r="ATF36" s="707"/>
      <c r="ATG36" s="707"/>
      <c r="ATH36" s="707"/>
      <c r="ATI36" s="707"/>
      <c r="ATJ36" s="707"/>
      <c r="ATK36" s="707"/>
      <c r="ATL36" s="707"/>
      <c r="ATM36" s="707"/>
      <c r="ATN36" s="707"/>
      <c r="ATO36" s="707"/>
      <c r="ATP36" s="707"/>
      <c r="ATQ36" s="707"/>
      <c r="ATR36" s="707"/>
      <c r="ATS36" s="707"/>
      <c r="ATT36" s="707"/>
      <c r="ATU36" s="707"/>
      <c r="ATV36" s="707"/>
      <c r="ATW36" s="707"/>
      <c r="ATX36" s="707"/>
      <c r="ATY36" s="707"/>
      <c r="ATZ36" s="707"/>
      <c r="AUA36" s="707"/>
      <c r="AUB36" s="707"/>
      <c r="AUC36" s="707"/>
      <c r="AUD36" s="707"/>
      <c r="AUE36" s="707"/>
      <c r="AUF36" s="707"/>
      <c r="AUG36" s="707"/>
      <c r="AUH36" s="707"/>
      <c r="AUI36" s="707"/>
      <c r="AUJ36" s="707"/>
      <c r="AUK36" s="707"/>
      <c r="AUL36" s="707"/>
      <c r="AUM36" s="707"/>
      <c r="AUN36" s="707"/>
      <c r="AUO36" s="707"/>
      <c r="AUP36" s="707"/>
      <c r="AUQ36" s="707"/>
      <c r="AUR36" s="707"/>
      <c r="AUS36" s="707"/>
      <c r="AUT36" s="707"/>
      <c r="AUU36" s="707"/>
      <c r="AUV36" s="707"/>
      <c r="AUW36" s="707"/>
      <c r="AUX36" s="707"/>
      <c r="AUY36" s="707"/>
      <c r="AUZ36" s="707"/>
      <c r="AVA36" s="707"/>
      <c r="AVB36" s="707"/>
      <c r="AVC36" s="707"/>
      <c r="AVD36" s="707"/>
      <c r="AVE36" s="707"/>
      <c r="AVF36" s="707"/>
      <c r="AVG36" s="707"/>
      <c r="AVH36" s="707"/>
      <c r="AVI36" s="707"/>
      <c r="AVJ36" s="707"/>
      <c r="AVK36" s="707"/>
      <c r="AVL36" s="707"/>
      <c r="AVM36" s="707"/>
      <c r="AVN36" s="707"/>
      <c r="AVO36" s="707"/>
      <c r="AVP36" s="707"/>
      <c r="AVQ36" s="707"/>
      <c r="AVR36" s="707"/>
      <c r="AVS36" s="707"/>
      <c r="AVT36" s="707"/>
      <c r="AVU36" s="707"/>
      <c r="AVV36" s="707"/>
      <c r="AVW36" s="707"/>
      <c r="AVX36" s="707"/>
      <c r="AVY36" s="707"/>
      <c r="AVZ36" s="707"/>
      <c r="AWA36" s="707"/>
      <c r="AWB36" s="707"/>
      <c r="AWC36" s="707"/>
      <c r="AWD36" s="707"/>
      <c r="AWE36" s="707"/>
      <c r="AWF36" s="707"/>
      <c r="AWG36" s="707"/>
      <c r="AWH36" s="707"/>
      <c r="AWI36" s="707"/>
      <c r="AWJ36" s="707"/>
      <c r="AWK36" s="707"/>
      <c r="AWL36" s="707"/>
      <c r="AWM36" s="707"/>
      <c r="AWN36" s="707"/>
      <c r="AWO36" s="707"/>
      <c r="AWP36" s="707"/>
      <c r="AWQ36" s="707"/>
      <c r="AWR36" s="707"/>
      <c r="AWS36" s="707"/>
      <c r="AWT36" s="707"/>
      <c r="AWU36" s="707"/>
      <c r="AWV36" s="707"/>
      <c r="AWW36" s="707"/>
      <c r="AWX36" s="707"/>
      <c r="AWY36" s="707"/>
      <c r="AWZ36" s="707"/>
      <c r="AXA36" s="707"/>
      <c r="AXB36" s="707"/>
      <c r="AXC36" s="707"/>
      <c r="AXD36" s="707"/>
      <c r="AXE36" s="707"/>
      <c r="AXF36" s="707"/>
      <c r="AXG36" s="707"/>
      <c r="AXH36" s="707"/>
      <c r="AXI36" s="707"/>
      <c r="AXJ36" s="707"/>
      <c r="AXK36" s="707"/>
      <c r="AXL36" s="707"/>
      <c r="AXM36" s="707"/>
      <c r="AXN36" s="707"/>
      <c r="AXO36" s="707"/>
      <c r="AXP36" s="707"/>
      <c r="AXQ36" s="707"/>
      <c r="AXR36" s="707"/>
      <c r="AXS36" s="707"/>
      <c r="AXT36" s="707"/>
      <c r="AXU36" s="707"/>
      <c r="AXV36" s="707"/>
      <c r="AXW36" s="707"/>
      <c r="AXX36" s="707"/>
      <c r="AXY36" s="707"/>
      <c r="AXZ36" s="707"/>
      <c r="AYA36" s="707"/>
      <c r="AYB36" s="707"/>
      <c r="AYC36" s="707"/>
      <c r="AYD36" s="707"/>
      <c r="AYE36" s="707"/>
      <c r="AYF36" s="707"/>
      <c r="AYG36" s="707"/>
      <c r="AYH36" s="707"/>
      <c r="AYI36" s="707"/>
      <c r="AYJ36" s="707"/>
      <c r="AYK36" s="707"/>
      <c r="AYL36" s="707"/>
      <c r="AYM36" s="707"/>
      <c r="AYN36" s="707"/>
      <c r="AYO36" s="707"/>
      <c r="AYP36" s="707"/>
      <c r="AYQ36" s="707"/>
      <c r="AYR36" s="707"/>
      <c r="AYS36" s="707"/>
      <c r="AYT36" s="707"/>
      <c r="AYU36" s="707"/>
      <c r="AYV36" s="707"/>
      <c r="AYW36" s="707"/>
      <c r="AYX36" s="707"/>
      <c r="AYY36" s="707"/>
      <c r="AYZ36" s="707"/>
      <c r="AZA36" s="707"/>
      <c r="AZB36" s="707"/>
      <c r="AZC36" s="707"/>
      <c r="AZD36" s="707"/>
      <c r="AZE36" s="707"/>
      <c r="AZF36" s="707"/>
      <c r="AZG36" s="707"/>
      <c r="AZH36" s="707"/>
      <c r="AZI36" s="707"/>
      <c r="AZJ36" s="707"/>
      <c r="AZK36" s="707"/>
      <c r="AZL36" s="707"/>
      <c r="AZM36" s="707"/>
      <c r="AZN36" s="707"/>
      <c r="AZO36" s="707"/>
      <c r="AZP36" s="707"/>
      <c r="AZQ36" s="707"/>
      <c r="AZR36" s="707"/>
      <c r="AZS36" s="707"/>
      <c r="AZT36" s="707"/>
      <c r="AZU36" s="707"/>
      <c r="AZV36" s="707"/>
      <c r="AZW36" s="707"/>
      <c r="AZX36" s="707"/>
      <c r="AZY36" s="707"/>
      <c r="AZZ36" s="707"/>
      <c r="BAA36" s="707"/>
      <c r="BAB36" s="707"/>
      <c r="BAC36" s="707"/>
      <c r="BAD36" s="707"/>
      <c r="BAE36" s="707"/>
      <c r="BAF36" s="707"/>
      <c r="BAG36" s="707"/>
      <c r="BAH36" s="707"/>
      <c r="BAI36" s="707"/>
      <c r="BAJ36" s="707"/>
      <c r="BAK36" s="707"/>
      <c r="BAL36" s="707"/>
      <c r="BAM36" s="707"/>
      <c r="BAN36" s="707"/>
      <c r="BAO36" s="707"/>
      <c r="BAP36" s="707"/>
      <c r="BAQ36" s="707"/>
      <c r="BAR36" s="707"/>
      <c r="BAS36" s="707"/>
      <c r="BAT36" s="707"/>
      <c r="BAU36" s="707"/>
      <c r="BAV36" s="707"/>
      <c r="BAW36" s="707"/>
      <c r="BAX36" s="707"/>
      <c r="BAY36" s="707"/>
      <c r="BAZ36" s="707"/>
      <c r="BBA36" s="707"/>
      <c r="BBB36" s="707"/>
      <c r="BBC36" s="707"/>
      <c r="BBD36" s="707"/>
      <c r="BBE36" s="707"/>
      <c r="BBF36" s="707"/>
      <c r="BBG36" s="707"/>
      <c r="BBH36" s="707"/>
      <c r="BBI36" s="707"/>
      <c r="BBJ36" s="707"/>
      <c r="BBK36" s="707"/>
      <c r="BBL36" s="707"/>
      <c r="BBM36" s="707"/>
      <c r="BBN36" s="707"/>
      <c r="BBO36" s="707"/>
      <c r="BBP36" s="707"/>
      <c r="BBQ36" s="707"/>
      <c r="BBR36" s="707"/>
      <c r="BBS36" s="707"/>
      <c r="BBT36" s="707"/>
      <c r="BBU36" s="707"/>
      <c r="BBV36" s="707"/>
      <c r="BBW36" s="707"/>
      <c r="BBX36" s="707"/>
      <c r="BBY36" s="707"/>
      <c r="BBZ36" s="707"/>
      <c r="BCA36" s="707"/>
      <c r="BCB36" s="707"/>
      <c r="BCC36" s="707"/>
      <c r="BCD36" s="707"/>
      <c r="BCE36" s="707"/>
      <c r="BCF36" s="707"/>
      <c r="BCG36" s="707"/>
      <c r="BCH36" s="707"/>
      <c r="BCI36" s="707"/>
      <c r="BCJ36" s="707"/>
      <c r="BCK36" s="707"/>
      <c r="BCL36" s="707"/>
      <c r="BCM36" s="707"/>
      <c r="BCN36" s="707"/>
      <c r="BCO36" s="707"/>
      <c r="BCP36" s="707"/>
      <c r="BCQ36" s="707"/>
      <c r="BCR36" s="707"/>
      <c r="BCS36" s="707"/>
      <c r="BCT36" s="707"/>
      <c r="BCU36" s="707"/>
      <c r="BCV36" s="707"/>
      <c r="BCW36" s="707"/>
      <c r="BCX36" s="707"/>
      <c r="BCY36" s="707"/>
      <c r="BCZ36" s="707"/>
      <c r="BDA36" s="707"/>
      <c r="BDB36" s="707"/>
      <c r="BDC36" s="707"/>
      <c r="BDD36" s="707"/>
      <c r="BDE36" s="707"/>
      <c r="BDF36" s="707"/>
      <c r="BDG36" s="707"/>
      <c r="BDH36" s="707"/>
      <c r="BDI36" s="707"/>
      <c r="BDJ36" s="707"/>
      <c r="BDK36" s="707"/>
      <c r="BDL36" s="707"/>
      <c r="BDM36" s="707"/>
      <c r="BDN36" s="707"/>
      <c r="BDO36" s="707"/>
      <c r="BDP36" s="707"/>
      <c r="BDQ36" s="707"/>
      <c r="BDR36" s="707"/>
      <c r="BDS36" s="707"/>
      <c r="BDT36" s="707"/>
      <c r="BDU36" s="707"/>
      <c r="BDV36" s="707"/>
      <c r="BDW36" s="707"/>
      <c r="BDX36" s="707"/>
      <c r="BDY36" s="707"/>
      <c r="BDZ36" s="707"/>
      <c r="BEA36" s="707"/>
      <c r="BEB36" s="707"/>
      <c r="BEC36" s="707"/>
      <c r="BED36" s="707"/>
      <c r="BEE36" s="707"/>
      <c r="BEF36" s="707"/>
      <c r="BEG36" s="707"/>
      <c r="BEH36" s="707"/>
      <c r="BEI36" s="707"/>
      <c r="BEJ36" s="707"/>
      <c r="BEK36" s="707"/>
      <c r="BEL36" s="707"/>
      <c r="BEM36" s="707"/>
      <c r="BEN36" s="707"/>
      <c r="BEO36" s="707"/>
      <c r="BEP36" s="707"/>
      <c r="BEQ36" s="707"/>
      <c r="BER36" s="707"/>
      <c r="BES36" s="707"/>
      <c r="BET36" s="707"/>
      <c r="BEU36" s="707"/>
      <c r="BEV36" s="707"/>
      <c r="BEW36" s="707"/>
      <c r="BEX36" s="707"/>
      <c r="BEY36" s="707"/>
      <c r="BEZ36" s="707"/>
      <c r="BFA36" s="707"/>
      <c r="BFB36" s="707"/>
      <c r="BFC36" s="707"/>
      <c r="BFD36" s="707"/>
      <c r="BFE36" s="707"/>
      <c r="BFF36" s="707"/>
      <c r="BFG36" s="707"/>
      <c r="BFH36" s="707"/>
      <c r="BFI36" s="707"/>
      <c r="BFJ36" s="707"/>
      <c r="BFK36" s="707"/>
      <c r="BFL36" s="707"/>
      <c r="BFM36" s="707"/>
      <c r="BFN36" s="707"/>
      <c r="BFO36" s="707"/>
      <c r="BFP36" s="707"/>
      <c r="BFQ36" s="707"/>
      <c r="BFR36" s="707"/>
      <c r="BFS36" s="707"/>
      <c r="BFT36" s="707"/>
      <c r="BFU36" s="707"/>
      <c r="BFV36" s="707"/>
      <c r="BFW36" s="707"/>
      <c r="BFX36" s="707"/>
      <c r="BFY36" s="707"/>
      <c r="BFZ36" s="707"/>
      <c r="BGA36" s="707"/>
      <c r="BGB36" s="707"/>
      <c r="BGC36" s="707"/>
      <c r="BGD36" s="707"/>
      <c r="BGE36" s="707"/>
      <c r="BGF36" s="707"/>
      <c r="BGG36" s="707"/>
      <c r="BGH36" s="707"/>
      <c r="BGI36" s="707"/>
      <c r="BGJ36" s="707"/>
      <c r="BGK36" s="707"/>
      <c r="BGL36" s="707"/>
      <c r="BGM36" s="707"/>
      <c r="BGN36" s="707"/>
      <c r="BGO36" s="707"/>
      <c r="BGP36" s="707"/>
      <c r="BGQ36" s="707"/>
      <c r="BGR36" s="707"/>
      <c r="BGS36" s="707"/>
      <c r="BGT36" s="707"/>
      <c r="BGU36" s="707"/>
      <c r="BGV36" s="707"/>
      <c r="BGW36" s="707"/>
      <c r="BGX36" s="707"/>
      <c r="BGY36" s="707"/>
      <c r="BGZ36" s="707"/>
      <c r="BHA36" s="707"/>
      <c r="BHB36" s="707"/>
      <c r="BHC36" s="707"/>
      <c r="BHD36" s="707"/>
      <c r="BHE36" s="707"/>
      <c r="BHF36" s="707"/>
      <c r="BHG36" s="707"/>
      <c r="BHH36" s="707"/>
      <c r="BHI36" s="707"/>
      <c r="BHJ36" s="707"/>
      <c r="BHK36" s="707"/>
      <c r="BHL36" s="707"/>
      <c r="BHM36" s="707"/>
      <c r="BHN36" s="707"/>
      <c r="BHO36" s="707"/>
      <c r="BHP36" s="707"/>
      <c r="BHQ36" s="707"/>
      <c r="BHR36" s="707"/>
      <c r="BHS36" s="707"/>
      <c r="BHT36" s="707"/>
      <c r="BHU36" s="707"/>
      <c r="BHV36" s="707"/>
      <c r="BHW36" s="707"/>
      <c r="BHX36" s="707"/>
      <c r="BHY36" s="707"/>
      <c r="BHZ36" s="707"/>
      <c r="BIA36" s="707"/>
      <c r="BIB36" s="707"/>
      <c r="BIC36" s="707"/>
      <c r="BID36" s="707"/>
      <c r="BIE36" s="707"/>
      <c r="BIF36" s="707"/>
      <c r="BIG36" s="707"/>
      <c r="BIH36" s="707"/>
      <c r="BII36" s="707"/>
      <c r="BIJ36" s="707"/>
      <c r="BIK36" s="707"/>
      <c r="BIL36" s="707"/>
      <c r="BIM36" s="707"/>
      <c r="BIN36" s="707"/>
      <c r="BIO36" s="707"/>
      <c r="BIP36" s="707"/>
      <c r="BIQ36" s="707"/>
      <c r="BIR36" s="707"/>
      <c r="BIS36" s="707"/>
      <c r="BIT36" s="707"/>
      <c r="BIU36" s="707"/>
      <c r="BIV36" s="707"/>
      <c r="BIW36" s="707"/>
      <c r="BIX36" s="707"/>
      <c r="BIY36" s="707"/>
      <c r="BIZ36" s="707"/>
      <c r="BJA36" s="707"/>
      <c r="BJB36" s="707"/>
      <c r="BJC36" s="707"/>
      <c r="BJD36" s="707"/>
      <c r="BJE36" s="707"/>
      <c r="BJF36" s="707"/>
      <c r="BJG36" s="707"/>
      <c r="BJH36" s="707"/>
      <c r="BJI36" s="707"/>
      <c r="BJJ36" s="707"/>
      <c r="BJK36" s="707"/>
      <c r="BJL36" s="707"/>
      <c r="BJM36" s="707"/>
      <c r="BJN36" s="707"/>
      <c r="BJO36" s="707"/>
      <c r="BJP36" s="707"/>
      <c r="BJQ36" s="707"/>
      <c r="BJR36" s="707"/>
      <c r="BJS36" s="707"/>
      <c r="BJT36" s="707"/>
      <c r="BJU36" s="707"/>
      <c r="BJV36" s="707"/>
      <c r="BJW36" s="707"/>
      <c r="BJX36" s="707"/>
      <c r="BJY36" s="707"/>
      <c r="BJZ36" s="707"/>
      <c r="BKA36" s="707"/>
      <c r="BKB36" s="707"/>
      <c r="BKC36" s="707"/>
      <c r="BKD36" s="707"/>
      <c r="BKE36" s="707"/>
      <c r="BKF36" s="707"/>
      <c r="BKG36" s="707"/>
      <c r="BKH36" s="707"/>
      <c r="BKI36" s="707"/>
      <c r="BKJ36" s="707"/>
      <c r="BKK36" s="707"/>
      <c r="BKL36" s="707"/>
      <c r="BKM36" s="707"/>
      <c r="BKN36" s="707"/>
      <c r="BKO36" s="707"/>
      <c r="BKP36" s="707"/>
      <c r="BKQ36" s="707"/>
      <c r="BKR36" s="707"/>
      <c r="BKS36" s="707"/>
      <c r="BKT36" s="707"/>
      <c r="BKU36" s="707"/>
      <c r="BKV36" s="707"/>
      <c r="BKW36" s="707"/>
      <c r="BKX36" s="707"/>
      <c r="BKY36" s="707"/>
      <c r="BKZ36" s="707"/>
      <c r="BLA36" s="707"/>
      <c r="BLB36" s="707"/>
      <c r="BLC36" s="707"/>
      <c r="BLD36" s="707"/>
      <c r="BLE36" s="707"/>
      <c r="BLF36" s="707"/>
      <c r="BLG36" s="707"/>
      <c r="BLH36" s="707"/>
      <c r="BLI36" s="707"/>
      <c r="BLJ36" s="707"/>
      <c r="BLK36" s="707"/>
      <c r="BLL36" s="707"/>
      <c r="BLM36" s="707"/>
      <c r="BLN36" s="707"/>
      <c r="BLO36" s="707"/>
      <c r="BLP36" s="707"/>
      <c r="BLQ36" s="707"/>
      <c r="BLR36" s="707"/>
      <c r="BLS36" s="707"/>
      <c r="BLT36" s="707"/>
      <c r="BLU36" s="707"/>
      <c r="BLV36" s="707"/>
      <c r="BLW36" s="707"/>
      <c r="BLX36" s="707"/>
      <c r="BLY36" s="707"/>
      <c r="BLZ36" s="707"/>
      <c r="BMA36" s="707"/>
      <c r="BMB36" s="707"/>
      <c r="BMC36" s="707"/>
      <c r="BMD36" s="707"/>
      <c r="BME36" s="707"/>
      <c r="BMF36" s="707"/>
      <c r="BMG36" s="707"/>
      <c r="BMH36" s="707"/>
      <c r="BMI36" s="707"/>
      <c r="BMJ36" s="707"/>
      <c r="BMK36" s="707"/>
      <c r="BML36" s="707"/>
      <c r="BMM36" s="707"/>
      <c r="BMN36" s="707"/>
      <c r="BMO36" s="707"/>
      <c r="BMP36" s="707"/>
      <c r="BMQ36" s="707"/>
      <c r="BMR36" s="707"/>
      <c r="BMS36" s="707"/>
      <c r="BMT36" s="707"/>
      <c r="BMU36" s="707"/>
      <c r="BMV36" s="707"/>
      <c r="BMW36" s="707"/>
      <c r="BMX36" s="707"/>
      <c r="BMY36" s="707"/>
      <c r="BMZ36" s="707"/>
      <c r="BNA36" s="707"/>
      <c r="BNB36" s="707"/>
      <c r="BNC36" s="707"/>
      <c r="BND36" s="707"/>
      <c r="BNE36" s="707"/>
      <c r="BNF36" s="707"/>
      <c r="BNG36" s="707"/>
      <c r="BNH36" s="707"/>
      <c r="BNI36" s="707"/>
      <c r="BNJ36" s="707"/>
      <c r="BNK36" s="707"/>
      <c r="BNL36" s="707"/>
      <c r="BNM36" s="707"/>
      <c r="BNN36" s="707"/>
      <c r="BNO36" s="707"/>
      <c r="BNP36" s="707"/>
      <c r="BNQ36" s="707"/>
      <c r="BNR36" s="707"/>
      <c r="BNS36" s="707"/>
      <c r="BNT36" s="707"/>
      <c r="BNU36" s="707"/>
      <c r="BNV36" s="707"/>
      <c r="BNW36" s="707"/>
      <c r="BNX36" s="707"/>
      <c r="BNY36" s="707"/>
      <c r="BNZ36" s="707"/>
      <c r="BOA36" s="707"/>
      <c r="BOB36" s="707"/>
      <c r="BOC36" s="707"/>
      <c r="BOD36" s="707"/>
      <c r="BOE36" s="707"/>
      <c r="BOF36" s="707"/>
      <c r="BOG36" s="707"/>
      <c r="BOH36" s="707"/>
      <c r="BOI36" s="707"/>
      <c r="BOJ36" s="707"/>
      <c r="BOK36" s="707"/>
      <c r="BOL36" s="707"/>
      <c r="BOM36" s="707"/>
      <c r="BON36" s="707"/>
      <c r="BOO36" s="707"/>
      <c r="BOP36" s="707"/>
      <c r="BOQ36" s="707"/>
      <c r="BOR36" s="707"/>
      <c r="BOS36" s="707"/>
      <c r="BOT36" s="707"/>
      <c r="BOU36" s="707"/>
      <c r="BOV36" s="707"/>
      <c r="BOW36" s="707"/>
      <c r="BOX36" s="707"/>
      <c r="BOY36" s="707"/>
      <c r="BOZ36" s="707"/>
      <c r="BPA36" s="707"/>
      <c r="BPB36" s="707"/>
      <c r="BPC36" s="707"/>
      <c r="BPD36" s="707"/>
      <c r="BPE36" s="707"/>
      <c r="BPF36" s="707"/>
      <c r="BPG36" s="707"/>
      <c r="BPH36" s="707"/>
      <c r="BPI36" s="707"/>
      <c r="BPJ36" s="707"/>
      <c r="BPK36" s="707"/>
      <c r="BPL36" s="707"/>
      <c r="BPM36" s="707"/>
      <c r="BPN36" s="707"/>
      <c r="BPO36" s="707"/>
      <c r="BPP36" s="707"/>
      <c r="BPQ36" s="707"/>
      <c r="BPR36" s="707"/>
      <c r="BPS36" s="707"/>
      <c r="BPT36" s="707"/>
      <c r="BPU36" s="707"/>
      <c r="BPV36" s="707"/>
      <c r="BPW36" s="707"/>
      <c r="BPX36" s="707"/>
      <c r="BPY36" s="707"/>
      <c r="BPZ36" s="707"/>
      <c r="BQA36" s="707"/>
      <c r="BQB36" s="707"/>
      <c r="BQC36" s="707"/>
      <c r="BQD36" s="707"/>
      <c r="BQE36" s="707"/>
      <c r="BQF36" s="707"/>
      <c r="BQG36" s="707"/>
      <c r="BQH36" s="707"/>
      <c r="BQI36" s="707"/>
      <c r="BQJ36" s="707"/>
      <c r="BQK36" s="707"/>
      <c r="BQL36" s="707"/>
      <c r="BQM36" s="707"/>
      <c r="BQN36" s="707"/>
      <c r="BQO36" s="707"/>
      <c r="BQP36" s="707"/>
      <c r="BQQ36" s="707"/>
      <c r="BQR36" s="707"/>
      <c r="BQS36" s="707"/>
      <c r="BQT36" s="707"/>
      <c r="BQU36" s="707"/>
      <c r="BQV36" s="707"/>
      <c r="BQW36" s="707"/>
      <c r="BQX36" s="707"/>
      <c r="BQY36" s="707"/>
      <c r="BQZ36" s="707"/>
      <c r="BRA36" s="707"/>
      <c r="BRB36" s="707"/>
      <c r="BRC36" s="707"/>
      <c r="BRD36" s="707"/>
      <c r="BRE36" s="707"/>
      <c r="BRF36" s="707"/>
      <c r="BRG36" s="707"/>
      <c r="BRH36" s="707"/>
      <c r="BRI36" s="707"/>
      <c r="BRJ36" s="707"/>
      <c r="BRK36" s="707"/>
      <c r="BRL36" s="707"/>
      <c r="BRM36" s="707"/>
      <c r="BRN36" s="707"/>
      <c r="BRO36" s="707"/>
      <c r="BRP36" s="707"/>
      <c r="BRQ36" s="707"/>
      <c r="BRR36" s="707"/>
      <c r="BRS36" s="707"/>
      <c r="BRT36" s="707"/>
      <c r="BRU36" s="707"/>
      <c r="BRV36" s="707"/>
      <c r="BRW36" s="707"/>
      <c r="BRX36" s="707"/>
      <c r="BRY36" s="707"/>
      <c r="BRZ36" s="707"/>
      <c r="BSA36" s="707"/>
      <c r="BSB36" s="707"/>
      <c r="BSC36" s="707"/>
      <c r="BSD36" s="707"/>
      <c r="BSE36" s="707"/>
      <c r="BSF36" s="707"/>
      <c r="BSG36" s="707"/>
      <c r="BSH36" s="707"/>
      <c r="BSI36" s="707"/>
      <c r="BSJ36" s="707"/>
      <c r="BSK36" s="707"/>
      <c r="BSL36" s="707"/>
      <c r="BSM36" s="707"/>
      <c r="BSN36" s="707"/>
      <c r="BSO36" s="707"/>
      <c r="BSP36" s="707"/>
      <c r="BSQ36" s="707"/>
      <c r="BSR36" s="707"/>
      <c r="BSS36" s="707"/>
      <c r="BST36" s="707"/>
      <c r="BSU36" s="707"/>
      <c r="BSV36" s="707"/>
      <c r="BSW36" s="707"/>
      <c r="BSX36" s="707"/>
      <c r="BSY36" s="707"/>
      <c r="BSZ36" s="707"/>
      <c r="BTA36" s="707"/>
      <c r="BTB36" s="707"/>
      <c r="BTC36" s="707"/>
      <c r="BTD36" s="707"/>
      <c r="BTE36" s="707"/>
      <c r="BTF36" s="707"/>
      <c r="BTG36" s="707"/>
      <c r="BTH36" s="707"/>
      <c r="BTI36" s="707"/>
      <c r="BTJ36" s="707"/>
      <c r="BTK36" s="707"/>
      <c r="BTL36" s="707"/>
      <c r="BTM36" s="707"/>
      <c r="BTN36" s="707"/>
      <c r="BTO36" s="707"/>
      <c r="BTP36" s="707"/>
      <c r="BTQ36" s="707"/>
      <c r="BTR36" s="707"/>
      <c r="BTS36" s="707"/>
      <c r="BTT36" s="707"/>
      <c r="BTU36" s="707"/>
      <c r="BTV36" s="707"/>
      <c r="BTW36" s="707"/>
      <c r="BTX36" s="707"/>
      <c r="BTY36" s="707"/>
      <c r="BTZ36" s="707"/>
      <c r="BUA36" s="707"/>
      <c r="BUB36" s="707"/>
      <c r="BUC36" s="707"/>
      <c r="BUD36" s="707"/>
      <c r="BUE36" s="707"/>
      <c r="BUF36" s="707"/>
      <c r="BUG36" s="707"/>
      <c r="BUH36" s="707"/>
      <c r="BUI36" s="707"/>
      <c r="BUJ36" s="707"/>
      <c r="BUK36" s="707"/>
      <c r="BUL36" s="707"/>
      <c r="BUM36" s="707"/>
      <c r="BUN36" s="707"/>
      <c r="BUO36" s="707"/>
      <c r="BUP36" s="707"/>
      <c r="BUQ36" s="707"/>
      <c r="BUR36" s="707"/>
      <c r="BUS36" s="707"/>
      <c r="BUT36" s="707"/>
      <c r="BUU36" s="707"/>
      <c r="BUV36" s="707"/>
      <c r="BUW36" s="707"/>
      <c r="BUX36" s="707"/>
      <c r="BUY36" s="707"/>
      <c r="BUZ36" s="707"/>
      <c r="BVA36" s="707"/>
      <c r="BVB36" s="707"/>
      <c r="BVC36" s="707"/>
      <c r="BVD36" s="707"/>
      <c r="BVE36" s="707"/>
      <c r="BVF36" s="707"/>
      <c r="BVG36" s="707"/>
      <c r="BVH36" s="707"/>
      <c r="BVI36" s="707"/>
      <c r="BVJ36" s="707"/>
      <c r="BVK36" s="707"/>
      <c r="BVL36" s="707"/>
      <c r="BVM36" s="707"/>
      <c r="BVN36" s="707"/>
      <c r="BVO36" s="707"/>
      <c r="BVP36" s="707"/>
      <c r="BVQ36" s="707"/>
      <c r="BVR36" s="707"/>
      <c r="BVS36" s="707"/>
      <c r="BVT36" s="707"/>
      <c r="BVU36" s="707"/>
      <c r="BVV36" s="707"/>
      <c r="BVW36" s="707"/>
      <c r="BVX36" s="707"/>
      <c r="BVY36" s="707"/>
      <c r="BVZ36" s="707"/>
      <c r="BWA36" s="707"/>
      <c r="BWB36" s="707"/>
      <c r="BWC36" s="707"/>
      <c r="BWD36" s="707"/>
      <c r="BWE36" s="707"/>
      <c r="BWF36" s="707"/>
      <c r="BWG36" s="707"/>
      <c r="BWH36" s="707"/>
      <c r="BWI36" s="707"/>
      <c r="BWJ36" s="707"/>
      <c r="BWK36" s="707"/>
      <c r="BWL36" s="707"/>
      <c r="BWM36" s="707"/>
      <c r="BWN36" s="707"/>
      <c r="BWO36" s="707"/>
      <c r="BWP36" s="707"/>
      <c r="BWQ36" s="707"/>
      <c r="BWR36" s="707"/>
      <c r="BWS36" s="707"/>
      <c r="BWT36" s="707"/>
      <c r="BWU36" s="707"/>
      <c r="BWV36" s="707"/>
      <c r="BWW36" s="707"/>
      <c r="BWX36" s="707"/>
      <c r="BWY36" s="707"/>
      <c r="BWZ36" s="707"/>
      <c r="BXA36" s="707"/>
      <c r="BXB36" s="707"/>
      <c r="BXC36" s="707"/>
      <c r="BXD36" s="707"/>
      <c r="BXE36" s="707"/>
      <c r="BXF36" s="707"/>
      <c r="BXG36" s="707"/>
      <c r="BXH36" s="707"/>
      <c r="BXI36" s="707"/>
      <c r="BXJ36" s="707"/>
      <c r="BXK36" s="707"/>
      <c r="BXL36" s="707"/>
      <c r="BXM36" s="707"/>
      <c r="BXN36" s="707"/>
      <c r="BXO36" s="707"/>
      <c r="BXP36" s="707"/>
      <c r="BXQ36" s="707"/>
      <c r="BXR36" s="707"/>
      <c r="BXS36" s="707"/>
      <c r="BXT36" s="707"/>
      <c r="BXU36" s="707"/>
      <c r="BXV36" s="707"/>
      <c r="BXW36" s="707"/>
      <c r="BXX36" s="707"/>
      <c r="BXY36" s="707"/>
      <c r="BXZ36" s="707"/>
      <c r="BYA36" s="707"/>
      <c r="BYB36" s="707"/>
      <c r="BYC36" s="707"/>
      <c r="BYD36" s="707"/>
      <c r="BYE36" s="707"/>
      <c r="BYF36" s="707"/>
      <c r="BYG36" s="707"/>
      <c r="BYH36" s="707"/>
      <c r="BYI36" s="707"/>
      <c r="BYJ36" s="707"/>
      <c r="BYK36" s="707"/>
      <c r="BYL36" s="707"/>
      <c r="BYM36" s="707"/>
      <c r="BYN36" s="707"/>
      <c r="BYO36" s="707"/>
      <c r="BYP36" s="707"/>
      <c r="BYQ36" s="707"/>
      <c r="BYR36" s="707"/>
      <c r="BYS36" s="707"/>
      <c r="BYT36" s="707"/>
      <c r="BYU36" s="707"/>
      <c r="BYV36" s="707"/>
      <c r="BYW36" s="707"/>
      <c r="BYX36" s="707"/>
      <c r="BYY36" s="707"/>
      <c r="BYZ36" s="707"/>
      <c r="BZA36" s="707"/>
      <c r="BZB36" s="707"/>
      <c r="BZC36" s="707"/>
      <c r="BZD36" s="707"/>
      <c r="BZE36" s="707"/>
      <c r="BZF36" s="707"/>
      <c r="BZG36" s="707"/>
      <c r="BZH36" s="707"/>
      <c r="BZI36" s="707"/>
      <c r="BZJ36" s="707"/>
      <c r="BZK36" s="707"/>
      <c r="BZL36" s="707"/>
      <c r="BZM36" s="707"/>
      <c r="BZN36" s="707"/>
      <c r="BZO36" s="707"/>
      <c r="BZP36" s="707"/>
      <c r="BZQ36" s="707"/>
      <c r="BZR36" s="707"/>
      <c r="BZS36" s="707"/>
      <c r="BZT36" s="707"/>
      <c r="BZU36" s="707"/>
      <c r="BZV36" s="707"/>
      <c r="BZW36" s="707"/>
      <c r="BZX36" s="707"/>
      <c r="BZY36" s="707"/>
      <c r="BZZ36" s="707"/>
      <c r="CAA36" s="707"/>
      <c r="CAB36" s="707"/>
      <c r="CAC36" s="707"/>
      <c r="CAD36" s="707"/>
      <c r="CAE36" s="707"/>
      <c r="CAF36" s="707"/>
      <c r="CAG36" s="707"/>
      <c r="CAH36" s="707"/>
      <c r="CAI36" s="707"/>
      <c r="CAJ36" s="707"/>
      <c r="CAK36" s="707"/>
      <c r="CAL36" s="707"/>
      <c r="CAM36" s="707"/>
      <c r="CAN36" s="707"/>
      <c r="CAO36" s="707"/>
      <c r="CAP36" s="707"/>
      <c r="CAQ36" s="707"/>
      <c r="CAR36" s="707"/>
      <c r="CAS36" s="707"/>
      <c r="CAT36" s="707"/>
      <c r="CAU36" s="707"/>
      <c r="CAV36" s="707"/>
      <c r="CAW36" s="707"/>
      <c r="CAX36" s="707"/>
      <c r="CAY36" s="707"/>
      <c r="CAZ36" s="707"/>
      <c r="CBA36" s="707"/>
      <c r="CBB36" s="707"/>
      <c r="CBC36" s="707"/>
      <c r="CBD36" s="707"/>
      <c r="CBE36" s="707"/>
      <c r="CBF36" s="707"/>
      <c r="CBG36" s="707"/>
      <c r="CBH36" s="707"/>
      <c r="CBI36" s="707"/>
      <c r="CBJ36" s="707"/>
      <c r="CBK36" s="707"/>
      <c r="CBL36" s="707"/>
      <c r="CBM36" s="707"/>
      <c r="CBN36" s="707"/>
      <c r="CBO36" s="707"/>
      <c r="CBP36" s="707"/>
      <c r="CBQ36" s="707"/>
      <c r="CBR36" s="707"/>
      <c r="CBS36" s="707"/>
      <c r="CBT36" s="707"/>
      <c r="CBU36" s="707"/>
      <c r="CBV36" s="707"/>
      <c r="CBW36" s="707"/>
      <c r="CBX36" s="707"/>
      <c r="CBY36" s="707"/>
      <c r="CBZ36" s="707"/>
      <c r="CCA36" s="707"/>
      <c r="CCB36" s="707"/>
      <c r="CCC36" s="707"/>
      <c r="CCD36" s="707"/>
      <c r="CCE36" s="707"/>
      <c r="CCF36" s="707"/>
      <c r="CCG36" s="707"/>
      <c r="CCH36" s="707"/>
      <c r="CCI36" s="707"/>
      <c r="CCJ36" s="707"/>
      <c r="CCK36" s="707"/>
      <c r="CCL36" s="707"/>
      <c r="CCM36" s="707"/>
      <c r="CCN36" s="707"/>
      <c r="CCO36" s="707"/>
      <c r="CCP36" s="707"/>
      <c r="CCQ36" s="707"/>
      <c r="CCR36" s="707"/>
      <c r="CCS36" s="707"/>
      <c r="CCT36" s="707"/>
      <c r="CCU36" s="707"/>
      <c r="CCV36" s="707"/>
      <c r="CCW36" s="707"/>
      <c r="CCX36" s="707"/>
      <c r="CCY36" s="707"/>
      <c r="CCZ36" s="707"/>
      <c r="CDA36" s="707"/>
      <c r="CDB36" s="707"/>
      <c r="CDC36" s="707"/>
      <c r="CDD36" s="707"/>
      <c r="CDE36" s="707"/>
      <c r="CDF36" s="707"/>
      <c r="CDG36" s="707"/>
      <c r="CDH36" s="707"/>
      <c r="CDI36" s="707"/>
      <c r="CDJ36" s="707"/>
      <c r="CDK36" s="707"/>
      <c r="CDL36" s="707"/>
      <c r="CDM36" s="707"/>
      <c r="CDN36" s="707"/>
      <c r="CDO36" s="707"/>
      <c r="CDP36" s="707"/>
      <c r="CDQ36" s="707"/>
      <c r="CDR36" s="707"/>
      <c r="CDS36" s="707"/>
      <c r="CDT36" s="707"/>
      <c r="CDU36" s="707"/>
      <c r="CDV36" s="707"/>
      <c r="CDW36" s="707"/>
      <c r="CDX36" s="707"/>
      <c r="CDY36" s="707"/>
      <c r="CDZ36" s="707"/>
      <c r="CEA36" s="707"/>
      <c r="CEB36" s="707"/>
      <c r="CEC36" s="707"/>
      <c r="CED36" s="707"/>
      <c r="CEE36" s="707"/>
      <c r="CEF36" s="707"/>
      <c r="CEG36" s="707"/>
      <c r="CEH36" s="707"/>
      <c r="CEI36" s="707"/>
      <c r="CEJ36" s="707"/>
      <c r="CEK36" s="707"/>
      <c r="CEL36" s="707"/>
      <c r="CEM36" s="707"/>
      <c r="CEN36" s="707"/>
      <c r="CEO36" s="707"/>
      <c r="CEP36" s="707"/>
      <c r="CEQ36" s="707"/>
      <c r="CER36" s="707"/>
      <c r="CES36" s="707"/>
      <c r="CET36" s="707"/>
      <c r="CEU36" s="707"/>
      <c r="CEV36" s="707"/>
      <c r="CEW36" s="707"/>
      <c r="CEX36" s="707"/>
      <c r="CEY36" s="707"/>
      <c r="CEZ36" s="707"/>
      <c r="CFA36" s="707"/>
      <c r="CFB36" s="707"/>
      <c r="CFC36" s="707"/>
      <c r="CFD36" s="707"/>
      <c r="CFE36" s="707"/>
      <c r="CFF36" s="707"/>
      <c r="CFG36" s="707"/>
      <c r="CFH36" s="707"/>
      <c r="CFI36" s="707"/>
      <c r="CFJ36" s="707"/>
      <c r="CFK36" s="707"/>
      <c r="CFL36" s="707"/>
      <c r="CFM36" s="707"/>
      <c r="CFN36" s="707"/>
      <c r="CFO36" s="707"/>
      <c r="CFP36" s="707"/>
      <c r="CFQ36" s="707"/>
      <c r="CFR36" s="707"/>
      <c r="CFS36" s="707"/>
      <c r="CFT36" s="707"/>
      <c r="CFU36" s="707"/>
      <c r="CFV36" s="707"/>
      <c r="CFW36" s="707"/>
      <c r="CFX36" s="707"/>
      <c r="CFY36" s="707"/>
      <c r="CFZ36" s="707"/>
      <c r="CGA36" s="707"/>
      <c r="CGB36" s="707"/>
      <c r="CGC36" s="707"/>
      <c r="CGD36" s="707"/>
      <c r="CGE36" s="707"/>
      <c r="CGF36" s="707"/>
      <c r="CGG36" s="707"/>
      <c r="CGH36" s="707"/>
      <c r="CGI36" s="707"/>
      <c r="CGJ36" s="707"/>
      <c r="CGK36" s="707"/>
      <c r="CGL36" s="707"/>
      <c r="CGM36" s="707"/>
      <c r="CGN36" s="707"/>
      <c r="CGO36" s="707"/>
      <c r="CGP36" s="707"/>
      <c r="CGQ36" s="707"/>
      <c r="CGR36" s="707"/>
      <c r="CGS36" s="707"/>
      <c r="CGT36" s="707"/>
      <c r="CGU36" s="707"/>
      <c r="CGV36" s="707"/>
      <c r="CGW36" s="707"/>
      <c r="CGX36" s="707"/>
      <c r="CGY36" s="707"/>
      <c r="CGZ36" s="707"/>
      <c r="CHA36" s="707"/>
      <c r="CHB36" s="707"/>
      <c r="CHC36" s="707"/>
      <c r="CHD36" s="707"/>
      <c r="CHE36" s="707"/>
      <c r="CHF36" s="707"/>
      <c r="CHG36" s="707"/>
      <c r="CHH36" s="707"/>
      <c r="CHI36" s="707"/>
      <c r="CHJ36" s="707"/>
      <c r="CHK36" s="707"/>
      <c r="CHL36" s="707"/>
      <c r="CHM36" s="707"/>
      <c r="CHN36" s="707"/>
      <c r="CHO36" s="707"/>
      <c r="CHP36" s="707"/>
      <c r="CHQ36" s="707"/>
      <c r="CHR36" s="707"/>
      <c r="CHS36" s="707"/>
      <c r="CHT36" s="707"/>
      <c r="CHU36" s="707"/>
      <c r="CHV36" s="707"/>
      <c r="CHW36" s="707"/>
      <c r="CHX36" s="707"/>
      <c r="CHY36" s="707"/>
      <c r="CHZ36" s="707"/>
      <c r="CIA36" s="707"/>
      <c r="CIB36" s="707"/>
      <c r="CIC36" s="707"/>
      <c r="CID36" s="707"/>
      <c r="CIE36" s="707"/>
      <c r="CIF36" s="707"/>
      <c r="CIG36" s="707"/>
      <c r="CIH36" s="707"/>
      <c r="CII36" s="707"/>
      <c r="CIJ36" s="707"/>
      <c r="CIK36" s="707"/>
      <c r="CIL36" s="707"/>
      <c r="CIM36" s="707"/>
      <c r="CIN36" s="707"/>
      <c r="CIO36" s="707"/>
      <c r="CIP36" s="707"/>
      <c r="CIQ36" s="707"/>
      <c r="CIR36" s="707"/>
      <c r="CIS36" s="707"/>
      <c r="CIT36" s="707"/>
      <c r="CIU36" s="707"/>
      <c r="CIV36" s="707"/>
      <c r="CIW36" s="707"/>
      <c r="CIX36" s="707"/>
      <c r="CIY36" s="707"/>
      <c r="CIZ36" s="707"/>
      <c r="CJA36" s="707"/>
      <c r="CJB36" s="707"/>
      <c r="CJC36" s="707"/>
      <c r="CJD36" s="707"/>
      <c r="CJE36" s="707"/>
      <c r="CJF36" s="707"/>
      <c r="CJG36" s="707"/>
      <c r="CJH36" s="707"/>
      <c r="CJI36" s="707"/>
      <c r="CJJ36" s="707"/>
      <c r="CJK36" s="707"/>
      <c r="CJL36" s="707"/>
      <c r="CJM36" s="707"/>
      <c r="CJN36" s="707"/>
      <c r="CJO36" s="707"/>
      <c r="CJP36" s="707"/>
      <c r="CJQ36" s="707"/>
      <c r="CJR36" s="707"/>
      <c r="CJS36" s="707"/>
      <c r="CJT36" s="707"/>
      <c r="CJU36" s="707"/>
      <c r="CJV36" s="707"/>
      <c r="CJW36" s="707"/>
      <c r="CJX36" s="707"/>
      <c r="CJY36" s="707"/>
      <c r="CJZ36" s="707"/>
      <c r="CKA36" s="707"/>
      <c r="CKB36" s="707"/>
      <c r="CKC36" s="707"/>
      <c r="CKD36" s="707"/>
      <c r="CKE36" s="707"/>
      <c r="CKF36" s="707"/>
      <c r="CKG36" s="707"/>
      <c r="CKH36" s="707"/>
      <c r="CKI36" s="707"/>
      <c r="CKJ36" s="707"/>
      <c r="CKK36" s="707"/>
      <c r="CKL36" s="707"/>
      <c r="CKM36" s="707"/>
      <c r="CKN36" s="707"/>
      <c r="CKO36" s="707"/>
      <c r="CKP36" s="707"/>
      <c r="CKQ36" s="707"/>
      <c r="CKR36" s="707"/>
      <c r="CKS36" s="707"/>
      <c r="CKT36" s="707"/>
      <c r="CKU36" s="707"/>
      <c r="CKV36" s="707"/>
      <c r="CKW36" s="707"/>
      <c r="CKX36" s="707"/>
      <c r="CKY36" s="707"/>
      <c r="CKZ36" s="707"/>
      <c r="CLA36" s="707"/>
      <c r="CLB36" s="707"/>
      <c r="CLC36" s="707"/>
      <c r="CLD36" s="707"/>
      <c r="CLE36" s="707"/>
      <c r="CLF36" s="707"/>
      <c r="CLG36" s="707"/>
      <c r="CLH36" s="707"/>
      <c r="CLI36" s="707"/>
      <c r="CLJ36" s="707"/>
      <c r="CLK36" s="707"/>
      <c r="CLL36" s="707"/>
      <c r="CLM36" s="707"/>
      <c r="CLN36" s="707"/>
      <c r="CLO36" s="707"/>
      <c r="CLP36" s="707"/>
      <c r="CLQ36" s="707"/>
      <c r="CLR36" s="707"/>
      <c r="CLS36" s="707"/>
      <c r="CLT36" s="707"/>
      <c r="CLU36" s="707"/>
      <c r="CLV36" s="707"/>
      <c r="CLW36" s="707"/>
      <c r="CLX36" s="707"/>
      <c r="CLY36" s="707"/>
      <c r="CLZ36" s="707"/>
      <c r="CMA36" s="707"/>
      <c r="CMB36" s="707"/>
      <c r="CMC36" s="707"/>
      <c r="CMD36" s="707"/>
      <c r="CME36" s="707"/>
      <c r="CMF36" s="707"/>
      <c r="CMG36" s="707"/>
      <c r="CMH36" s="707"/>
      <c r="CMI36" s="707"/>
      <c r="CMJ36" s="707"/>
      <c r="CMK36" s="707"/>
      <c r="CML36" s="707"/>
      <c r="CMM36" s="707"/>
      <c r="CMN36" s="707"/>
      <c r="CMO36" s="707"/>
      <c r="CMP36" s="707"/>
      <c r="CMQ36" s="707"/>
      <c r="CMR36" s="707"/>
      <c r="CMS36" s="707"/>
      <c r="CMT36" s="707"/>
      <c r="CMU36" s="707"/>
      <c r="CMV36" s="707"/>
      <c r="CMW36" s="707"/>
      <c r="CMX36" s="707"/>
      <c r="CMY36" s="707"/>
      <c r="CMZ36" s="707"/>
      <c r="CNA36" s="707"/>
      <c r="CNB36" s="707"/>
      <c r="CNC36" s="707"/>
      <c r="CND36" s="707"/>
      <c r="CNE36" s="707"/>
      <c r="CNF36" s="707"/>
      <c r="CNG36" s="707"/>
      <c r="CNH36" s="707"/>
      <c r="CNI36" s="707"/>
      <c r="CNJ36" s="707"/>
      <c r="CNK36" s="707"/>
      <c r="CNL36" s="707"/>
      <c r="CNM36" s="707"/>
      <c r="CNN36" s="707"/>
      <c r="CNO36" s="707"/>
      <c r="CNP36" s="707"/>
      <c r="CNQ36" s="707"/>
      <c r="CNR36" s="707"/>
      <c r="CNS36" s="707"/>
      <c r="CNT36" s="707"/>
      <c r="CNU36" s="707"/>
      <c r="CNV36" s="707"/>
      <c r="CNW36" s="707"/>
      <c r="CNX36" s="707"/>
      <c r="CNY36" s="707"/>
      <c r="CNZ36" s="707"/>
      <c r="COA36" s="707"/>
      <c r="COB36" s="707"/>
      <c r="COC36" s="707"/>
      <c r="COD36" s="707"/>
      <c r="COE36" s="707"/>
      <c r="COF36" s="707"/>
      <c r="COG36" s="707"/>
      <c r="COH36" s="707"/>
      <c r="COI36" s="707"/>
      <c r="COJ36" s="707"/>
      <c r="COK36" s="707"/>
      <c r="COL36" s="707"/>
      <c r="COM36" s="707"/>
      <c r="CON36" s="707"/>
      <c r="COO36" s="707"/>
      <c r="COP36" s="707"/>
      <c r="COQ36" s="707"/>
      <c r="COR36" s="707"/>
      <c r="COS36" s="707"/>
      <c r="COT36" s="707"/>
      <c r="COU36" s="707"/>
      <c r="COV36" s="707"/>
      <c r="COW36" s="707"/>
      <c r="COX36" s="707"/>
      <c r="COY36" s="707"/>
      <c r="COZ36" s="707"/>
      <c r="CPA36" s="707"/>
      <c r="CPB36" s="707"/>
      <c r="CPC36" s="707"/>
      <c r="CPD36" s="707"/>
      <c r="CPE36" s="707"/>
      <c r="CPF36" s="707"/>
      <c r="CPG36" s="707"/>
      <c r="CPH36" s="707"/>
      <c r="CPI36" s="707"/>
      <c r="CPJ36" s="707"/>
      <c r="CPK36" s="707"/>
      <c r="CPL36" s="707"/>
      <c r="CPM36" s="707"/>
      <c r="CPN36" s="707"/>
      <c r="CPO36" s="707"/>
      <c r="CPP36" s="707"/>
      <c r="CPQ36" s="707"/>
      <c r="CPR36" s="707"/>
      <c r="CPS36" s="707"/>
      <c r="CPT36" s="707"/>
      <c r="CPU36" s="707"/>
      <c r="CPV36" s="707"/>
      <c r="CPW36" s="707"/>
      <c r="CPX36" s="707"/>
      <c r="CPY36" s="707"/>
      <c r="CPZ36" s="707"/>
      <c r="CQA36" s="707"/>
      <c r="CQB36" s="707"/>
      <c r="CQC36" s="707"/>
      <c r="CQD36" s="707"/>
      <c r="CQE36" s="707"/>
      <c r="CQF36" s="707"/>
      <c r="CQG36" s="707"/>
      <c r="CQH36" s="707"/>
      <c r="CQI36" s="707"/>
      <c r="CQJ36" s="707"/>
      <c r="CQK36" s="707"/>
      <c r="CQL36" s="707"/>
      <c r="CQM36" s="707"/>
      <c r="CQN36" s="707"/>
      <c r="CQO36" s="707"/>
      <c r="CQP36" s="707"/>
      <c r="CQQ36" s="707"/>
      <c r="CQR36" s="707"/>
      <c r="CQS36" s="707"/>
      <c r="CQT36" s="707"/>
      <c r="CQU36" s="707"/>
      <c r="CQV36" s="707"/>
      <c r="CQW36" s="707"/>
      <c r="CQX36" s="707"/>
      <c r="CQY36" s="707"/>
      <c r="CQZ36" s="707"/>
      <c r="CRA36" s="707"/>
      <c r="CRB36" s="707"/>
      <c r="CRC36" s="707"/>
      <c r="CRD36" s="707"/>
      <c r="CRE36" s="707"/>
      <c r="CRF36" s="707"/>
      <c r="CRG36" s="707"/>
      <c r="CRH36" s="707"/>
      <c r="CRI36" s="707"/>
      <c r="CRJ36" s="707"/>
      <c r="CRK36" s="707"/>
      <c r="CRL36" s="707"/>
      <c r="CRM36" s="707"/>
      <c r="CRN36" s="707"/>
      <c r="CRO36" s="707"/>
      <c r="CRP36" s="707"/>
      <c r="CRQ36" s="707"/>
      <c r="CRR36" s="707"/>
      <c r="CRS36" s="707"/>
      <c r="CRT36" s="707"/>
      <c r="CRU36" s="707"/>
      <c r="CRV36" s="707"/>
      <c r="CRW36" s="707"/>
      <c r="CRX36" s="707"/>
      <c r="CRY36" s="707"/>
      <c r="CRZ36" s="707"/>
      <c r="CSA36" s="707"/>
      <c r="CSB36" s="707"/>
      <c r="CSC36" s="707"/>
      <c r="CSD36" s="707"/>
      <c r="CSE36" s="707"/>
      <c r="CSF36" s="707"/>
      <c r="CSG36" s="707"/>
      <c r="CSH36" s="707"/>
      <c r="CSI36" s="707"/>
      <c r="CSJ36" s="707"/>
      <c r="CSK36" s="707"/>
      <c r="CSL36" s="707"/>
      <c r="CSM36" s="707"/>
      <c r="CSN36" s="707"/>
      <c r="CSO36" s="707"/>
      <c r="CSP36" s="707"/>
      <c r="CSQ36" s="707"/>
      <c r="CSR36" s="707"/>
      <c r="CSS36" s="707"/>
      <c r="CST36" s="707"/>
      <c r="CSU36" s="707"/>
      <c r="CSV36" s="707"/>
      <c r="CSW36" s="707"/>
      <c r="CSX36" s="707"/>
      <c r="CSY36" s="707"/>
      <c r="CSZ36" s="707"/>
      <c r="CTA36" s="707"/>
      <c r="CTB36" s="707"/>
      <c r="CTC36" s="707"/>
      <c r="CTD36" s="707"/>
      <c r="CTE36" s="707"/>
      <c r="CTF36" s="707"/>
      <c r="CTG36" s="707"/>
      <c r="CTH36" s="707"/>
      <c r="CTI36" s="707"/>
      <c r="CTJ36" s="707"/>
      <c r="CTK36" s="707"/>
      <c r="CTL36" s="707"/>
      <c r="CTM36" s="707"/>
      <c r="CTN36" s="707"/>
      <c r="CTO36" s="707"/>
      <c r="CTP36" s="707"/>
      <c r="CTQ36" s="707"/>
      <c r="CTR36" s="707"/>
      <c r="CTS36" s="707"/>
      <c r="CTT36" s="707"/>
      <c r="CTU36" s="707"/>
      <c r="CTV36" s="707"/>
      <c r="CTW36" s="707"/>
      <c r="CTX36" s="707"/>
      <c r="CTY36" s="707"/>
      <c r="CTZ36" s="707"/>
      <c r="CUA36" s="707"/>
      <c r="CUB36" s="707"/>
      <c r="CUC36" s="707"/>
      <c r="CUD36" s="707"/>
      <c r="CUE36" s="707"/>
      <c r="CUF36" s="707"/>
      <c r="CUG36" s="707"/>
      <c r="CUH36" s="707"/>
      <c r="CUI36" s="707"/>
      <c r="CUJ36" s="707"/>
      <c r="CUK36" s="707"/>
      <c r="CUL36" s="707"/>
      <c r="CUM36" s="707"/>
      <c r="CUN36" s="707"/>
      <c r="CUO36" s="707"/>
      <c r="CUP36" s="707"/>
      <c r="CUQ36" s="707"/>
      <c r="CUR36" s="707"/>
      <c r="CUS36" s="707"/>
      <c r="CUT36" s="707"/>
      <c r="CUU36" s="707"/>
      <c r="CUV36" s="707"/>
      <c r="CUW36" s="707"/>
      <c r="CUX36" s="707"/>
      <c r="CUY36" s="707"/>
      <c r="CUZ36" s="707"/>
      <c r="CVA36" s="707"/>
      <c r="CVB36" s="707"/>
      <c r="CVC36" s="707"/>
      <c r="CVD36" s="707"/>
      <c r="CVE36" s="707"/>
      <c r="CVF36" s="707"/>
      <c r="CVG36" s="707"/>
      <c r="CVH36" s="707"/>
      <c r="CVI36" s="707"/>
      <c r="CVJ36" s="707"/>
      <c r="CVK36" s="707"/>
      <c r="CVL36" s="707"/>
      <c r="CVM36" s="707"/>
      <c r="CVN36" s="707"/>
      <c r="CVO36" s="707"/>
      <c r="CVP36" s="707"/>
      <c r="CVQ36" s="707"/>
      <c r="CVR36" s="707"/>
      <c r="CVS36" s="707"/>
      <c r="CVT36" s="707"/>
      <c r="CVU36" s="707"/>
      <c r="CVV36" s="707"/>
      <c r="CVW36" s="707"/>
      <c r="CVX36" s="707"/>
      <c r="CVY36" s="707"/>
      <c r="CVZ36" s="707"/>
      <c r="CWA36" s="707"/>
      <c r="CWB36" s="707"/>
      <c r="CWC36" s="707"/>
      <c r="CWD36" s="707"/>
      <c r="CWE36" s="707"/>
      <c r="CWF36" s="707"/>
      <c r="CWG36" s="707"/>
      <c r="CWH36" s="707"/>
      <c r="CWI36" s="707"/>
      <c r="CWJ36" s="707"/>
      <c r="CWK36" s="707"/>
      <c r="CWL36" s="707"/>
      <c r="CWM36" s="707"/>
      <c r="CWN36" s="707"/>
      <c r="CWO36" s="707"/>
      <c r="CWP36" s="707"/>
      <c r="CWQ36" s="707"/>
      <c r="CWR36" s="707"/>
      <c r="CWS36" s="707"/>
      <c r="CWT36" s="707"/>
      <c r="CWU36" s="707"/>
      <c r="CWV36" s="707"/>
      <c r="CWW36" s="707"/>
      <c r="CWX36" s="707"/>
      <c r="CWY36" s="707"/>
      <c r="CWZ36" s="707"/>
      <c r="CXA36" s="707"/>
      <c r="CXB36" s="707"/>
      <c r="CXC36" s="707"/>
      <c r="CXD36" s="707"/>
      <c r="CXE36" s="707"/>
      <c r="CXF36" s="707"/>
      <c r="CXG36" s="707"/>
      <c r="CXH36" s="707"/>
      <c r="CXI36" s="707"/>
      <c r="CXJ36" s="707"/>
      <c r="CXK36" s="707"/>
      <c r="CXL36" s="707"/>
      <c r="CXM36" s="707"/>
      <c r="CXN36" s="707"/>
      <c r="CXO36" s="707"/>
      <c r="CXP36" s="707"/>
      <c r="CXQ36" s="707"/>
      <c r="CXR36" s="707"/>
      <c r="CXS36" s="707"/>
      <c r="CXT36" s="707"/>
      <c r="CXU36" s="707"/>
      <c r="CXV36" s="707"/>
      <c r="CXW36" s="707"/>
      <c r="CXX36" s="707"/>
      <c r="CXY36" s="707"/>
      <c r="CXZ36" s="707"/>
      <c r="CYA36" s="707"/>
      <c r="CYB36" s="707"/>
      <c r="CYC36" s="707"/>
      <c r="CYD36" s="707"/>
      <c r="CYE36" s="707"/>
      <c r="CYF36" s="707"/>
      <c r="CYG36" s="707"/>
      <c r="CYH36" s="707"/>
      <c r="CYI36" s="707"/>
      <c r="CYJ36" s="707"/>
      <c r="CYK36" s="707"/>
      <c r="CYL36" s="707"/>
      <c r="CYM36" s="707"/>
      <c r="CYN36" s="707"/>
      <c r="CYO36" s="707"/>
      <c r="CYP36" s="707"/>
      <c r="CYQ36" s="707"/>
      <c r="CYR36" s="707"/>
      <c r="CYS36" s="707"/>
      <c r="CYT36" s="707"/>
      <c r="CYU36" s="707"/>
      <c r="CYV36" s="707"/>
      <c r="CYW36" s="707"/>
      <c r="CYX36" s="707"/>
      <c r="CYY36" s="707"/>
      <c r="CYZ36" s="707"/>
      <c r="CZA36" s="707"/>
      <c r="CZB36" s="707"/>
      <c r="CZC36" s="707"/>
      <c r="CZD36" s="707"/>
      <c r="CZE36" s="707"/>
      <c r="CZF36" s="707"/>
      <c r="CZG36" s="707"/>
      <c r="CZH36" s="707"/>
      <c r="CZI36" s="707"/>
      <c r="CZJ36" s="707"/>
      <c r="CZK36" s="707"/>
      <c r="CZL36" s="707"/>
      <c r="CZM36" s="707"/>
      <c r="CZN36" s="707"/>
      <c r="CZO36" s="707"/>
      <c r="CZP36" s="707"/>
      <c r="CZQ36" s="707"/>
      <c r="CZR36" s="707"/>
      <c r="CZS36" s="707"/>
      <c r="CZT36" s="707"/>
      <c r="CZU36" s="707"/>
      <c r="CZV36" s="707"/>
      <c r="CZW36" s="707"/>
      <c r="CZX36" s="707"/>
      <c r="CZY36" s="707"/>
      <c r="CZZ36" s="707"/>
      <c r="DAA36" s="707"/>
      <c r="DAB36" s="707"/>
      <c r="DAC36" s="707"/>
      <c r="DAD36" s="707"/>
      <c r="DAE36" s="707"/>
      <c r="DAF36" s="707"/>
      <c r="DAG36" s="707"/>
      <c r="DAH36" s="707"/>
      <c r="DAI36" s="707"/>
      <c r="DAJ36" s="707"/>
      <c r="DAK36" s="707"/>
      <c r="DAL36" s="707"/>
      <c r="DAM36" s="707"/>
      <c r="DAN36" s="707"/>
      <c r="DAO36" s="707"/>
      <c r="DAP36" s="707"/>
      <c r="DAQ36" s="707"/>
      <c r="DAR36" s="707"/>
      <c r="DAS36" s="707"/>
      <c r="DAT36" s="707"/>
      <c r="DAU36" s="707"/>
      <c r="DAV36" s="707"/>
      <c r="DAW36" s="707"/>
      <c r="DAX36" s="707"/>
      <c r="DAY36" s="707"/>
      <c r="DAZ36" s="707"/>
      <c r="DBA36" s="707"/>
      <c r="DBB36" s="707"/>
      <c r="DBC36" s="707"/>
      <c r="DBD36" s="707"/>
      <c r="DBE36" s="707"/>
      <c r="DBF36" s="707"/>
      <c r="DBG36" s="707"/>
      <c r="DBH36" s="707"/>
      <c r="DBI36" s="707"/>
      <c r="DBJ36" s="707"/>
      <c r="DBK36" s="707"/>
      <c r="DBL36" s="707"/>
      <c r="DBM36" s="707"/>
      <c r="DBN36" s="707"/>
      <c r="DBO36" s="707"/>
      <c r="DBP36" s="707"/>
      <c r="DBQ36" s="707"/>
      <c r="DBR36" s="707"/>
      <c r="DBS36" s="707"/>
      <c r="DBT36" s="707"/>
      <c r="DBU36" s="707"/>
      <c r="DBV36" s="707"/>
      <c r="DBW36" s="707"/>
      <c r="DBX36" s="707"/>
      <c r="DBY36" s="707"/>
      <c r="DBZ36" s="707"/>
      <c r="DCA36" s="707"/>
      <c r="DCB36" s="707"/>
      <c r="DCC36" s="707"/>
      <c r="DCD36" s="707"/>
      <c r="DCE36" s="707"/>
      <c r="DCF36" s="707"/>
      <c r="DCG36" s="707"/>
      <c r="DCH36" s="707"/>
      <c r="DCI36" s="707"/>
      <c r="DCJ36" s="707"/>
      <c r="DCK36" s="707"/>
      <c r="DCL36" s="707"/>
      <c r="DCM36" s="707"/>
      <c r="DCN36" s="707"/>
      <c r="DCO36" s="707"/>
      <c r="DCP36" s="707"/>
      <c r="DCQ36" s="707"/>
      <c r="DCR36" s="707"/>
      <c r="DCS36" s="707"/>
      <c r="DCT36" s="707"/>
      <c r="DCU36" s="707"/>
      <c r="DCV36" s="707"/>
      <c r="DCW36" s="707"/>
      <c r="DCX36" s="707"/>
      <c r="DCY36" s="707"/>
      <c r="DCZ36" s="707"/>
      <c r="DDA36" s="707"/>
      <c r="DDB36" s="707"/>
      <c r="DDC36" s="707"/>
      <c r="DDD36" s="707"/>
      <c r="DDE36" s="707"/>
      <c r="DDF36" s="707"/>
      <c r="DDG36" s="707"/>
      <c r="DDH36" s="707"/>
      <c r="DDI36" s="707"/>
      <c r="DDJ36" s="707"/>
      <c r="DDK36" s="707"/>
      <c r="DDL36" s="707"/>
      <c r="DDM36" s="707"/>
      <c r="DDN36" s="707"/>
      <c r="DDO36" s="707"/>
      <c r="DDP36" s="707"/>
      <c r="DDQ36" s="707"/>
      <c r="DDR36" s="707"/>
      <c r="DDS36" s="707"/>
      <c r="DDT36" s="707"/>
      <c r="DDU36" s="707"/>
      <c r="DDV36" s="707"/>
      <c r="DDW36" s="707"/>
      <c r="DDX36" s="707"/>
      <c r="DDY36" s="707"/>
      <c r="DDZ36" s="707"/>
      <c r="DEA36" s="707"/>
      <c r="DEB36" s="707"/>
      <c r="DEC36" s="707"/>
      <c r="DED36" s="707"/>
      <c r="DEE36" s="707"/>
      <c r="DEF36" s="707"/>
      <c r="DEG36" s="707"/>
      <c r="DEH36" s="707"/>
      <c r="DEI36" s="707"/>
      <c r="DEJ36" s="707"/>
      <c r="DEK36" s="707"/>
      <c r="DEL36" s="707"/>
      <c r="DEM36" s="707"/>
      <c r="DEN36" s="707"/>
      <c r="DEO36" s="707"/>
      <c r="DEP36" s="707"/>
      <c r="DEQ36" s="707"/>
      <c r="DER36" s="707"/>
      <c r="DES36" s="707"/>
      <c r="DET36" s="707"/>
      <c r="DEU36" s="707"/>
      <c r="DEV36" s="707"/>
      <c r="DEW36" s="707"/>
      <c r="DEX36" s="707"/>
      <c r="DEY36" s="707"/>
      <c r="DEZ36" s="707"/>
      <c r="DFA36" s="707"/>
      <c r="DFB36" s="707"/>
      <c r="DFC36" s="707"/>
      <c r="DFD36" s="707"/>
      <c r="DFE36" s="707"/>
      <c r="DFF36" s="707"/>
      <c r="DFG36" s="707"/>
      <c r="DFH36" s="707"/>
      <c r="DFI36" s="707"/>
      <c r="DFJ36" s="707"/>
      <c r="DFK36" s="707"/>
      <c r="DFL36" s="707"/>
      <c r="DFM36" s="707"/>
      <c r="DFN36" s="707"/>
      <c r="DFO36" s="707"/>
      <c r="DFP36" s="707"/>
      <c r="DFQ36" s="707"/>
      <c r="DFR36" s="707"/>
      <c r="DFS36" s="707"/>
      <c r="DFT36" s="707"/>
      <c r="DFU36" s="707"/>
      <c r="DFV36" s="707"/>
      <c r="DFW36" s="707"/>
      <c r="DFX36" s="707"/>
      <c r="DFY36" s="707"/>
      <c r="DFZ36" s="707"/>
      <c r="DGA36" s="707"/>
      <c r="DGB36" s="707"/>
      <c r="DGC36" s="707"/>
      <c r="DGD36" s="707"/>
      <c r="DGE36" s="707"/>
      <c r="DGF36" s="707"/>
      <c r="DGG36" s="707"/>
      <c r="DGH36" s="707"/>
      <c r="DGI36" s="707"/>
      <c r="DGJ36" s="707"/>
      <c r="DGK36" s="707"/>
      <c r="DGL36" s="707"/>
      <c r="DGM36" s="707"/>
      <c r="DGN36" s="707"/>
      <c r="DGO36" s="707"/>
      <c r="DGP36" s="707"/>
      <c r="DGQ36" s="707"/>
      <c r="DGR36" s="707"/>
      <c r="DGS36" s="707"/>
      <c r="DGT36" s="707"/>
      <c r="DGU36" s="707"/>
      <c r="DGV36" s="707"/>
      <c r="DGW36" s="707"/>
      <c r="DGX36" s="707"/>
      <c r="DGY36" s="707"/>
      <c r="DGZ36" s="707"/>
      <c r="DHA36" s="707"/>
      <c r="DHB36" s="707"/>
      <c r="DHC36" s="707"/>
      <c r="DHD36" s="707"/>
      <c r="DHE36" s="707"/>
      <c r="DHF36" s="707"/>
      <c r="DHG36" s="707"/>
      <c r="DHH36" s="707"/>
      <c r="DHI36" s="707"/>
      <c r="DHJ36" s="707"/>
      <c r="DHK36" s="707"/>
      <c r="DHL36" s="707"/>
      <c r="DHM36" s="707"/>
      <c r="DHN36" s="707"/>
      <c r="DHO36" s="707"/>
      <c r="DHP36" s="707"/>
      <c r="DHQ36" s="707"/>
      <c r="DHR36" s="707"/>
      <c r="DHS36" s="707"/>
      <c r="DHT36" s="707"/>
      <c r="DHU36" s="707"/>
      <c r="DHV36" s="707"/>
      <c r="DHW36" s="707"/>
      <c r="DHX36" s="707"/>
      <c r="DHY36" s="707"/>
      <c r="DHZ36" s="707"/>
      <c r="DIA36" s="707"/>
      <c r="DIB36" s="707"/>
      <c r="DIC36" s="707"/>
      <c r="DID36" s="707"/>
      <c r="DIE36" s="707"/>
      <c r="DIF36" s="707"/>
      <c r="DIG36" s="707"/>
      <c r="DIH36" s="707"/>
      <c r="DII36" s="707"/>
      <c r="DIJ36" s="707"/>
      <c r="DIK36" s="707"/>
      <c r="DIL36" s="707"/>
      <c r="DIM36" s="707"/>
      <c r="DIN36" s="707"/>
      <c r="DIO36" s="707"/>
      <c r="DIP36" s="707"/>
      <c r="DIQ36" s="707"/>
      <c r="DIR36" s="707"/>
      <c r="DIS36" s="707"/>
      <c r="DIT36" s="707"/>
      <c r="DIU36" s="707"/>
      <c r="DIV36" s="707"/>
      <c r="DIW36" s="707"/>
      <c r="DIX36" s="707"/>
      <c r="DIY36" s="707"/>
      <c r="DIZ36" s="707"/>
      <c r="DJA36" s="707"/>
      <c r="DJB36" s="707"/>
      <c r="DJC36" s="707"/>
      <c r="DJD36" s="707"/>
      <c r="DJE36" s="707"/>
      <c r="DJF36" s="707"/>
      <c r="DJG36" s="707"/>
      <c r="DJH36" s="707"/>
      <c r="DJI36" s="707"/>
      <c r="DJJ36" s="707"/>
      <c r="DJK36" s="707"/>
      <c r="DJL36" s="707"/>
      <c r="DJM36" s="707"/>
      <c r="DJN36" s="707"/>
      <c r="DJO36" s="707"/>
      <c r="DJP36" s="707"/>
      <c r="DJQ36" s="707"/>
      <c r="DJR36" s="707"/>
      <c r="DJS36" s="707"/>
      <c r="DJT36" s="707"/>
      <c r="DJU36" s="707"/>
      <c r="DJV36" s="707"/>
      <c r="DJW36" s="707"/>
      <c r="DJX36" s="707"/>
      <c r="DJY36" s="707"/>
      <c r="DJZ36" s="707"/>
      <c r="DKA36" s="707"/>
      <c r="DKB36" s="707"/>
      <c r="DKC36" s="707"/>
      <c r="DKD36" s="707"/>
      <c r="DKE36" s="707"/>
      <c r="DKF36" s="707"/>
      <c r="DKG36" s="707"/>
      <c r="DKH36" s="707"/>
      <c r="DKI36" s="707"/>
      <c r="DKJ36" s="707"/>
      <c r="DKK36" s="707"/>
      <c r="DKL36" s="707"/>
      <c r="DKM36" s="707"/>
      <c r="DKN36" s="707"/>
      <c r="DKO36" s="707"/>
      <c r="DKP36" s="707"/>
      <c r="DKQ36" s="707"/>
      <c r="DKR36" s="707"/>
      <c r="DKS36" s="707"/>
      <c r="DKT36" s="707"/>
      <c r="DKU36" s="707"/>
      <c r="DKV36" s="707"/>
      <c r="DKW36" s="707"/>
      <c r="DKX36" s="707"/>
      <c r="DKY36" s="707"/>
      <c r="DKZ36" s="707"/>
      <c r="DLA36" s="707"/>
      <c r="DLB36" s="707"/>
      <c r="DLC36" s="707"/>
      <c r="DLD36" s="707"/>
      <c r="DLE36" s="707"/>
      <c r="DLF36" s="707"/>
      <c r="DLG36" s="707"/>
      <c r="DLH36" s="707"/>
      <c r="DLI36" s="707"/>
      <c r="DLJ36" s="707"/>
      <c r="DLK36" s="707"/>
      <c r="DLL36" s="707"/>
      <c r="DLM36" s="707"/>
      <c r="DLN36" s="707"/>
      <c r="DLO36" s="707"/>
      <c r="DLP36" s="707"/>
      <c r="DLQ36" s="707"/>
      <c r="DLR36" s="707"/>
      <c r="DLS36" s="707"/>
      <c r="DLT36" s="707"/>
      <c r="DLU36" s="707"/>
      <c r="DLV36" s="707"/>
      <c r="DLW36" s="707"/>
      <c r="DLX36" s="707"/>
      <c r="DLY36" s="707"/>
      <c r="DLZ36" s="707"/>
      <c r="DMA36" s="707"/>
      <c r="DMB36" s="707"/>
      <c r="DMC36" s="707"/>
      <c r="DMD36" s="707"/>
      <c r="DME36" s="707"/>
      <c r="DMF36" s="707"/>
      <c r="DMG36" s="707"/>
      <c r="DMH36" s="707"/>
      <c r="DMI36" s="707"/>
      <c r="DMJ36" s="707"/>
      <c r="DMK36" s="707"/>
      <c r="DML36" s="707"/>
      <c r="DMM36" s="707"/>
      <c r="DMN36" s="707"/>
      <c r="DMO36" s="707"/>
      <c r="DMP36" s="707"/>
      <c r="DMQ36" s="707"/>
      <c r="DMR36" s="707"/>
      <c r="DMS36" s="707"/>
      <c r="DMT36" s="707"/>
      <c r="DMU36" s="707"/>
      <c r="DMV36" s="707"/>
      <c r="DMW36" s="707"/>
      <c r="DMX36" s="707"/>
      <c r="DMY36" s="707"/>
      <c r="DMZ36" s="707"/>
      <c r="DNA36" s="707"/>
      <c r="DNB36" s="707"/>
      <c r="DNC36" s="707"/>
      <c r="DND36" s="707"/>
      <c r="DNE36" s="707"/>
      <c r="DNF36" s="707"/>
      <c r="DNG36" s="707"/>
      <c r="DNH36" s="707"/>
      <c r="DNI36" s="707"/>
      <c r="DNJ36" s="707"/>
      <c r="DNK36" s="707"/>
      <c r="DNL36" s="707"/>
      <c r="DNM36" s="707"/>
      <c r="DNN36" s="707"/>
      <c r="DNO36" s="707"/>
      <c r="DNP36" s="707"/>
      <c r="DNQ36" s="707"/>
      <c r="DNR36" s="707"/>
      <c r="DNS36" s="707"/>
      <c r="DNT36" s="707"/>
      <c r="DNU36" s="707"/>
      <c r="DNV36" s="707"/>
      <c r="DNW36" s="707"/>
      <c r="DNX36" s="707"/>
      <c r="DNY36" s="707"/>
      <c r="DNZ36" s="707"/>
      <c r="DOA36" s="707"/>
      <c r="DOB36" s="707"/>
      <c r="DOC36" s="707"/>
      <c r="DOD36" s="707"/>
      <c r="DOE36" s="707"/>
      <c r="DOF36" s="707"/>
      <c r="DOG36" s="707"/>
      <c r="DOH36" s="707"/>
      <c r="DOI36" s="707"/>
      <c r="DOJ36" s="707"/>
      <c r="DOK36" s="707"/>
      <c r="DOL36" s="707"/>
      <c r="DOM36" s="707"/>
      <c r="DON36" s="707"/>
      <c r="DOO36" s="707"/>
      <c r="DOP36" s="707"/>
      <c r="DOQ36" s="707"/>
      <c r="DOR36" s="707"/>
      <c r="DOS36" s="707"/>
      <c r="DOT36" s="707"/>
      <c r="DOU36" s="707"/>
      <c r="DOV36" s="707"/>
      <c r="DOW36" s="707"/>
      <c r="DOX36" s="707"/>
      <c r="DOY36" s="707"/>
      <c r="DOZ36" s="707"/>
      <c r="DPA36" s="707"/>
      <c r="DPB36" s="707"/>
      <c r="DPC36" s="707"/>
      <c r="DPD36" s="707"/>
      <c r="DPE36" s="707"/>
      <c r="DPF36" s="707"/>
      <c r="DPG36" s="707"/>
      <c r="DPH36" s="707"/>
      <c r="DPI36" s="707"/>
      <c r="DPJ36" s="707"/>
      <c r="DPK36" s="707"/>
      <c r="DPL36" s="707"/>
      <c r="DPM36" s="707"/>
      <c r="DPN36" s="707"/>
      <c r="DPO36" s="707"/>
      <c r="DPP36" s="707"/>
      <c r="DPQ36" s="707"/>
      <c r="DPR36" s="707"/>
      <c r="DPS36" s="707"/>
      <c r="DPT36" s="707"/>
      <c r="DPU36" s="707"/>
      <c r="DPV36" s="707"/>
      <c r="DPW36" s="707"/>
      <c r="DPX36" s="707"/>
      <c r="DPY36" s="707"/>
      <c r="DPZ36" s="707"/>
      <c r="DQA36" s="707"/>
      <c r="DQB36" s="707"/>
      <c r="DQC36" s="707"/>
      <c r="DQD36" s="707"/>
      <c r="DQE36" s="707"/>
      <c r="DQF36" s="707"/>
      <c r="DQG36" s="707"/>
      <c r="DQH36" s="707"/>
      <c r="DQI36" s="707"/>
      <c r="DQJ36" s="707"/>
      <c r="DQK36" s="707"/>
      <c r="DQL36" s="707"/>
      <c r="DQM36" s="707"/>
      <c r="DQN36" s="707"/>
      <c r="DQO36" s="707"/>
      <c r="DQP36" s="707"/>
      <c r="DQQ36" s="707"/>
      <c r="DQR36" s="707"/>
      <c r="DQS36" s="707"/>
      <c r="DQT36" s="707"/>
      <c r="DQU36" s="707"/>
      <c r="DQV36" s="707"/>
      <c r="DQW36" s="707"/>
      <c r="DQX36" s="707"/>
      <c r="DQY36" s="707"/>
      <c r="DQZ36" s="707"/>
      <c r="DRA36" s="707"/>
      <c r="DRB36" s="707"/>
      <c r="DRC36" s="707"/>
      <c r="DRD36" s="707"/>
      <c r="DRE36" s="707"/>
      <c r="DRF36" s="707"/>
      <c r="DRG36" s="707"/>
      <c r="DRH36" s="707"/>
      <c r="DRI36" s="707"/>
      <c r="DRJ36" s="707"/>
      <c r="DRK36" s="707"/>
      <c r="DRL36" s="707"/>
      <c r="DRM36" s="707"/>
      <c r="DRN36" s="707"/>
      <c r="DRO36" s="707"/>
      <c r="DRP36" s="707"/>
      <c r="DRQ36" s="707"/>
      <c r="DRR36" s="707"/>
      <c r="DRS36" s="707"/>
      <c r="DRT36" s="707"/>
      <c r="DRU36" s="707"/>
      <c r="DRV36" s="707"/>
      <c r="DRW36" s="707"/>
      <c r="DRX36" s="707"/>
      <c r="DRY36" s="707"/>
      <c r="DRZ36" s="707"/>
      <c r="DSA36" s="707"/>
      <c r="DSB36" s="707"/>
      <c r="DSC36" s="707"/>
      <c r="DSD36" s="707"/>
      <c r="DSE36" s="707"/>
      <c r="DSF36" s="707"/>
      <c r="DSG36" s="707"/>
      <c r="DSH36" s="707"/>
      <c r="DSI36" s="707"/>
      <c r="DSJ36" s="707"/>
      <c r="DSK36" s="707"/>
      <c r="DSL36" s="707"/>
      <c r="DSM36" s="707"/>
      <c r="DSN36" s="707"/>
      <c r="DSO36" s="707"/>
      <c r="DSP36" s="707"/>
      <c r="DSQ36" s="707"/>
      <c r="DSR36" s="707"/>
      <c r="DSS36" s="707"/>
      <c r="DST36" s="707"/>
      <c r="DSU36" s="707"/>
      <c r="DSV36" s="707"/>
      <c r="DSW36" s="707"/>
      <c r="DSX36" s="707"/>
      <c r="DSY36" s="707"/>
      <c r="DSZ36" s="707"/>
      <c r="DTA36" s="707"/>
      <c r="DTB36" s="707"/>
      <c r="DTC36" s="707"/>
      <c r="DTD36" s="707"/>
      <c r="DTE36" s="707"/>
      <c r="DTF36" s="707"/>
      <c r="DTG36" s="707"/>
      <c r="DTH36" s="707"/>
      <c r="DTI36" s="707"/>
      <c r="DTJ36" s="707"/>
      <c r="DTK36" s="707"/>
      <c r="DTL36" s="707"/>
      <c r="DTM36" s="707"/>
      <c r="DTN36" s="707"/>
      <c r="DTO36" s="707"/>
      <c r="DTP36" s="707"/>
      <c r="DTQ36" s="707"/>
      <c r="DTR36" s="707"/>
      <c r="DTS36" s="707"/>
      <c r="DTT36" s="707"/>
      <c r="DTU36" s="707"/>
      <c r="DTV36" s="707"/>
      <c r="DTW36" s="707"/>
      <c r="DTX36" s="707"/>
      <c r="DTY36" s="707"/>
      <c r="DTZ36" s="707"/>
      <c r="DUA36" s="707"/>
      <c r="DUB36" s="707"/>
      <c r="DUC36" s="707"/>
      <c r="DUD36" s="707"/>
      <c r="DUE36" s="707"/>
      <c r="DUF36" s="707"/>
      <c r="DUG36" s="707"/>
      <c r="DUH36" s="707"/>
      <c r="DUI36" s="707"/>
      <c r="DUJ36" s="707"/>
      <c r="DUK36" s="707"/>
      <c r="DUL36" s="707"/>
      <c r="DUM36" s="707"/>
      <c r="DUN36" s="707"/>
      <c r="DUO36" s="707"/>
      <c r="DUP36" s="707"/>
      <c r="DUQ36" s="707"/>
      <c r="DUR36" s="707"/>
      <c r="DUS36" s="707"/>
      <c r="DUT36" s="707"/>
      <c r="DUU36" s="707"/>
      <c r="DUV36" s="707"/>
      <c r="DUW36" s="707"/>
      <c r="DUX36" s="707"/>
      <c r="DUY36" s="707"/>
      <c r="DUZ36" s="707"/>
      <c r="DVA36" s="707"/>
      <c r="DVB36" s="707"/>
      <c r="DVC36" s="707"/>
      <c r="DVD36" s="707"/>
      <c r="DVE36" s="707"/>
      <c r="DVF36" s="707"/>
      <c r="DVG36" s="707"/>
      <c r="DVH36" s="707"/>
      <c r="DVI36" s="707"/>
      <c r="DVJ36" s="707"/>
      <c r="DVK36" s="707"/>
      <c r="DVL36" s="707"/>
      <c r="DVM36" s="707"/>
      <c r="DVN36" s="707"/>
      <c r="DVO36" s="707"/>
      <c r="DVP36" s="707"/>
      <c r="DVQ36" s="707"/>
      <c r="DVR36" s="707"/>
      <c r="DVS36" s="707"/>
      <c r="DVT36" s="707"/>
      <c r="DVU36" s="707"/>
      <c r="DVV36" s="707"/>
      <c r="DVW36" s="707"/>
      <c r="DVX36" s="707"/>
      <c r="DVY36" s="707"/>
      <c r="DVZ36" s="707"/>
      <c r="DWA36" s="707"/>
      <c r="DWB36" s="707"/>
      <c r="DWC36" s="707"/>
      <c r="DWD36" s="707"/>
      <c r="DWE36" s="707"/>
      <c r="DWF36" s="707"/>
      <c r="DWG36" s="707"/>
      <c r="DWH36" s="707"/>
      <c r="DWI36" s="707"/>
      <c r="DWJ36" s="707"/>
      <c r="DWK36" s="707"/>
      <c r="DWL36" s="707"/>
      <c r="DWM36" s="707"/>
      <c r="DWN36" s="707"/>
      <c r="DWO36" s="707"/>
      <c r="DWP36" s="707"/>
      <c r="DWQ36" s="707"/>
      <c r="DWR36" s="707"/>
      <c r="DWS36" s="707"/>
      <c r="DWT36" s="707"/>
      <c r="DWU36" s="707"/>
      <c r="DWV36" s="707"/>
      <c r="DWW36" s="707"/>
      <c r="DWX36" s="707"/>
      <c r="DWY36" s="707"/>
      <c r="DWZ36" s="707"/>
      <c r="DXA36" s="707"/>
      <c r="DXB36" s="707"/>
      <c r="DXC36" s="707"/>
      <c r="DXD36" s="707"/>
      <c r="DXE36" s="707"/>
      <c r="DXF36" s="707"/>
      <c r="DXG36" s="707"/>
      <c r="DXH36" s="707"/>
      <c r="DXI36" s="707"/>
      <c r="DXJ36" s="707"/>
      <c r="DXK36" s="707"/>
      <c r="DXL36" s="707"/>
      <c r="DXM36" s="707"/>
      <c r="DXN36" s="707"/>
      <c r="DXO36" s="707"/>
      <c r="DXP36" s="707"/>
      <c r="DXQ36" s="707"/>
      <c r="DXR36" s="707"/>
      <c r="DXS36" s="707"/>
      <c r="DXT36" s="707"/>
      <c r="DXU36" s="707"/>
      <c r="DXV36" s="707"/>
      <c r="DXW36" s="707"/>
      <c r="DXX36" s="707"/>
      <c r="DXY36" s="707"/>
      <c r="DXZ36" s="707"/>
      <c r="DYA36" s="707"/>
      <c r="DYB36" s="707"/>
      <c r="DYC36" s="707"/>
      <c r="DYD36" s="707"/>
      <c r="DYE36" s="707"/>
      <c r="DYF36" s="707"/>
      <c r="DYG36" s="707"/>
      <c r="DYH36" s="707"/>
      <c r="DYI36" s="707"/>
      <c r="DYJ36" s="707"/>
      <c r="DYK36" s="707"/>
      <c r="DYL36" s="707"/>
      <c r="DYM36" s="707"/>
      <c r="DYN36" s="707"/>
      <c r="DYO36" s="707"/>
      <c r="DYP36" s="707"/>
      <c r="DYQ36" s="707"/>
      <c r="DYR36" s="707"/>
      <c r="DYS36" s="707"/>
      <c r="DYT36" s="707"/>
      <c r="DYU36" s="707"/>
      <c r="DYV36" s="707"/>
      <c r="DYW36" s="707"/>
      <c r="DYX36" s="707"/>
      <c r="DYY36" s="707"/>
      <c r="DYZ36" s="707"/>
      <c r="DZA36" s="707"/>
      <c r="DZB36" s="707"/>
      <c r="DZC36" s="707"/>
      <c r="DZD36" s="707"/>
      <c r="DZE36" s="707"/>
      <c r="DZF36" s="707"/>
      <c r="DZG36" s="707"/>
      <c r="DZH36" s="707"/>
      <c r="DZI36" s="707"/>
      <c r="DZJ36" s="707"/>
      <c r="DZK36" s="707"/>
      <c r="DZL36" s="707"/>
      <c r="DZM36" s="707"/>
      <c r="DZN36" s="707"/>
      <c r="DZO36" s="707"/>
      <c r="DZP36" s="707"/>
      <c r="DZQ36" s="707"/>
      <c r="DZR36" s="707"/>
      <c r="DZS36" s="707"/>
      <c r="DZT36" s="707"/>
      <c r="DZU36" s="707"/>
      <c r="DZV36" s="707"/>
      <c r="DZW36" s="707"/>
      <c r="DZX36" s="707"/>
      <c r="DZY36" s="707"/>
      <c r="DZZ36" s="707"/>
      <c r="EAA36" s="707"/>
      <c r="EAB36" s="707"/>
      <c r="EAC36" s="707"/>
      <c r="EAD36" s="707"/>
      <c r="EAE36" s="707"/>
      <c r="EAF36" s="707"/>
      <c r="EAG36" s="707"/>
      <c r="EAH36" s="707"/>
      <c r="EAI36" s="707"/>
      <c r="EAJ36" s="707"/>
      <c r="EAK36" s="707"/>
      <c r="EAL36" s="707"/>
      <c r="EAM36" s="707"/>
      <c r="EAN36" s="707"/>
      <c r="EAO36" s="707"/>
      <c r="EAP36" s="707"/>
      <c r="EAQ36" s="707"/>
      <c r="EAR36" s="707"/>
      <c r="EAS36" s="707"/>
      <c r="EAT36" s="707"/>
      <c r="EAU36" s="707"/>
      <c r="EAV36" s="707"/>
      <c r="EAW36" s="707"/>
      <c r="EAX36" s="707"/>
      <c r="EAY36" s="707"/>
      <c r="EAZ36" s="707"/>
      <c r="EBA36" s="707"/>
      <c r="EBB36" s="707"/>
      <c r="EBC36" s="707"/>
      <c r="EBD36" s="707"/>
      <c r="EBE36" s="707"/>
      <c r="EBF36" s="707"/>
      <c r="EBG36" s="707"/>
      <c r="EBH36" s="707"/>
      <c r="EBI36" s="707"/>
      <c r="EBJ36" s="707"/>
      <c r="EBK36" s="707"/>
      <c r="EBL36" s="707"/>
      <c r="EBM36" s="707"/>
      <c r="EBN36" s="707"/>
      <c r="EBO36" s="707"/>
      <c r="EBP36" s="707"/>
      <c r="EBQ36" s="707"/>
      <c r="EBR36" s="707"/>
      <c r="EBS36" s="707"/>
      <c r="EBT36" s="707"/>
      <c r="EBU36" s="707"/>
      <c r="EBV36" s="707"/>
      <c r="EBW36" s="707"/>
      <c r="EBX36" s="707"/>
      <c r="EBY36" s="707"/>
      <c r="EBZ36" s="707"/>
      <c r="ECA36" s="707"/>
      <c r="ECB36" s="707"/>
      <c r="ECC36" s="707"/>
      <c r="ECD36" s="707"/>
      <c r="ECE36" s="707"/>
      <c r="ECF36" s="707"/>
      <c r="ECG36" s="707"/>
      <c r="ECH36" s="707"/>
      <c r="ECI36" s="707"/>
      <c r="ECJ36" s="707"/>
      <c r="ECK36" s="707"/>
      <c r="ECL36" s="707"/>
      <c r="ECM36" s="707"/>
      <c r="ECN36" s="707"/>
      <c r="ECO36" s="707"/>
      <c r="ECP36" s="707"/>
      <c r="ECQ36" s="707"/>
      <c r="ECR36" s="707"/>
      <c r="ECS36" s="707"/>
      <c r="ECT36" s="707"/>
      <c r="ECU36" s="707"/>
      <c r="ECV36" s="707"/>
      <c r="ECW36" s="707"/>
      <c r="ECX36" s="707"/>
      <c r="ECY36" s="707"/>
      <c r="ECZ36" s="707"/>
      <c r="EDA36" s="707"/>
      <c r="EDB36" s="707"/>
      <c r="EDC36" s="707"/>
      <c r="EDD36" s="707"/>
      <c r="EDE36" s="707"/>
      <c r="EDF36" s="707"/>
      <c r="EDG36" s="707"/>
      <c r="EDH36" s="707"/>
      <c r="EDI36" s="707"/>
      <c r="EDJ36" s="707"/>
      <c r="EDK36" s="707"/>
      <c r="EDL36" s="707"/>
      <c r="EDM36" s="707"/>
      <c r="EDN36" s="707"/>
      <c r="EDO36" s="707"/>
      <c r="EDP36" s="707"/>
      <c r="EDQ36" s="707"/>
      <c r="EDR36" s="707"/>
      <c r="EDS36" s="707"/>
      <c r="EDT36" s="707"/>
      <c r="EDU36" s="707"/>
      <c r="EDV36" s="707"/>
      <c r="EDW36" s="707"/>
      <c r="EDX36" s="707"/>
      <c r="EDY36" s="707"/>
      <c r="EDZ36" s="707"/>
      <c r="EEA36" s="707"/>
      <c r="EEB36" s="707"/>
      <c r="EEC36" s="707"/>
      <c r="EED36" s="707"/>
      <c r="EEE36" s="707"/>
      <c r="EEF36" s="707"/>
      <c r="EEG36" s="707"/>
      <c r="EEH36" s="707"/>
      <c r="EEI36" s="707"/>
      <c r="EEJ36" s="707"/>
      <c r="EEK36" s="707"/>
      <c r="EEL36" s="707"/>
      <c r="EEM36" s="707"/>
      <c r="EEN36" s="707"/>
      <c r="EEO36" s="707"/>
      <c r="EEP36" s="707"/>
      <c r="EEQ36" s="707"/>
      <c r="EER36" s="707"/>
      <c r="EES36" s="707"/>
      <c r="EET36" s="707"/>
      <c r="EEU36" s="707"/>
      <c r="EEV36" s="707"/>
      <c r="EEW36" s="707"/>
      <c r="EEX36" s="707"/>
      <c r="EEY36" s="707"/>
      <c r="EEZ36" s="707"/>
      <c r="EFA36" s="707"/>
      <c r="EFB36" s="707"/>
      <c r="EFC36" s="707"/>
      <c r="EFD36" s="707"/>
      <c r="EFE36" s="707"/>
      <c r="EFF36" s="707"/>
      <c r="EFG36" s="707"/>
      <c r="EFH36" s="707"/>
      <c r="EFI36" s="707"/>
      <c r="EFJ36" s="707"/>
      <c r="EFK36" s="707"/>
      <c r="EFL36" s="707"/>
      <c r="EFM36" s="707"/>
      <c r="EFN36" s="707"/>
      <c r="EFO36" s="707"/>
      <c r="EFP36" s="707"/>
      <c r="EFQ36" s="707"/>
      <c r="EFR36" s="707"/>
      <c r="EFS36" s="707"/>
      <c r="EFT36" s="707"/>
      <c r="EFU36" s="707"/>
      <c r="EFV36" s="707"/>
      <c r="EFW36" s="707"/>
      <c r="EFX36" s="707"/>
      <c r="EFY36" s="707"/>
      <c r="EFZ36" s="707"/>
      <c r="EGA36" s="707"/>
      <c r="EGB36" s="707"/>
      <c r="EGC36" s="707"/>
      <c r="EGD36" s="707"/>
      <c r="EGE36" s="707"/>
      <c r="EGF36" s="707"/>
      <c r="EGG36" s="707"/>
      <c r="EGH36" s="707"/>
      <c r="EGI36" s="707"/>
      <c r="EGJ36" s="707"/>
      <c r="EGK36" s="707"/>
      <c r="EGL36" s="707"/>
      <c r="EGM36" s="707"/>
      <c r="EGN36" s="707"/>
      <c r="EGO36" s="707"/>
      <c r="EGP36" s="707"/>
      <c r="EGQ36" s="707"/>
      <c r="EGR36" s="707"/>
      <c r="EGS36" s="707"/>
      <c r="EGT36" s="707"/>
      <c r="EGU36" s="707"/>
      <c r="EGV36" s="707"/>
      <c r="EGW36" s="707"/>
      <c r="EGX36" s="707"/>
      <c r="EGY36" s="707"/>
      <c r="EGZ36" s="707"/>
      <c r="EHA36" s="707"/>
      <c r="EHB36" s="707"/>
      <c r="EHC36" s="707"/>
      <c r="EHD36" s="707"/>
      <c r="EHE36" s="707"/>
      <c r="EHF36" s="707"/>
      <c r="EHG36" s="707"/>
      <c r="EHH36" s="707"/>
      <c r="EHI36" s="707"/>
      <c r="EHJ36" s="707"/>
      <c r="EHK36" s="707"/>
      <c r="EHL36" s="707"/>
      <c r="EHM36" s="707"/>
      <c r="EHN36" s="707"/>
      <c r="EHO36" s="707"/>
      <c r="EHP36" s="707"/>
      <c r="EHQ36" s="707"/>
      <c r="EHR36" s="707"/>
      <c r="EHS36" s="707"/>
      <c r="EHT36" s="707"/>
      <c r="EHU36" s="707"/>
      <c r="EHV36" s="707"/>
      <c r="EHW36" s="707"/>
      <c r="EHX36" s="707"/>
      <c r="EHY36" s="707"/>
      <c r="EHZ36" s="707"/>
      <c r="EIA36" s="707"/>
      <c r="EIB36" s="707"/>
      <c r="EIC36" s="707"/>
      <c r="EID36" s="707"/>
      <c r="EIE36" s="707"/>
      <c r="EIF36" s="707"/>
      <c r="EIG36" s="707"/>
      <c r="EIH36" s="707"/>
      <c r="EII36" s="707"/>
      <c r="EIJ36" s="707"/>
      <c r="EIK36" s="707"/>
      <c r="EIL36" s="707"/>
      <c r="EIM36" s="707"/>
      <c r="EIN36" s="707"/>
      <c r="EIO36" s="707"/>
      <c r="EIP36" s="707"/>
      <c r="EIQ36" s="707"/>
      <c r="EIR36" s="707"/>
      <c r="EIS36" s="707"/>
      <c r="EIT36" s="707"/>
      <c r="EIU36" s="707"/>
      <c r="EIV36" s="707"/>
      <c r="EIW36" s="707"/>
      <c r="EIX36" s="707"/>
      <c r="EIY36" s="707"/>
      <c r="EIZ36" s="707"/>
      <c r="EJA36" s="707"/>
      <c r="EJB36" s="707"/>
      <c r="EJC36" s="707"/>
      <c r="EJD36" s="707"/>
      <c r="EJE36" s="707"/>
      <c r="EJF36" s="707"/>
      <c r="EJG36" s="707"/>
      <c r="EJH36" s="707"/>
      <c r="EJI36" s="707"/>
      <c r="EJJ36" s="707"/>
      <c r="EJK36" s="707"/>
      <c r="EJL36" s="707"/>
      <c r="EJM36" s="707"/>
      <c r="EJN36" s="707"/>
      <c r="EJO36" s="707"/>
      <c r="EJP36" s="707"/>
      <c r="EJQ36" s="707"/>
      <c r="EJR36" s="707"/>
      <c r="EJS36" s="707"/>
      <c r="EJT36" s="707"/>
      <c r="EJU36" s="707"/>
      <c r="EJV36" s="707"/>
      <c r="EJW36" s="707"/>
      <c r="EJX36" s="707"/>
      <c r="EJY36" s="707"/>
      <c r="EJZ36" s="707"/>
      <c r="EKA36" s="707"/>
      <c r="EKB36" s="707"/>
      <c r="EKC36" s="707"/>
      <c r="EKD36" s="707"/>
      <c r="EKE36" s="707"/>
      <c r="EKF36" s="707"/>
      <c r="EKG36" s="707"/>
      <c r="EKH36" s="707"/>
      <c r="EKI36" s="707"/>
      <c r="EKJ36" s="707"/>
      <c r="EKK36" s="707"/>
      <c r="EKL36" s="707"/>
      <c r="EKM36" s="707"/>
      <c r="EKN36" s="707"/>
      <c r="EKO36" s="707"/>
      <c r="EKP36" s="707"/>
      <c r="EKQ36" s="707"/>
      <c r="EKR36" s="707"/>
      <c r="EKS36" s="707"/>
      <c r="EKT36" s="707"/>
      <c r="EKU36" s="707"/>
      <c r="EKV36" s="707"/>
      <c r="EKW36" s="707"/>
      <c r="EKX36" s="707"/>
      <c r="EKY36" s="707"/>
      <c r="EKZ36" s="707"/>
      <c r="ELA36" s="707"/>
      <c r="ELB36" s="707"/>
      <c r="ELC36" s="707"/>
      <c r="ELD36" s="707"/>
      <c r="ELE36" s="707"/>
      <c r="ELF36" s="707"/>
      <c r="ELG36" s="707"/>
      <c r="ELH36" s="707"/>
      <c r="ELI36" s="707"/>
      <c r="ELJ36" s="707"/>
      <c r="ELK36" s="707"/>
      <c r="ELL36" s="707"/>
      <c r="ELM36" s="707"/>
      <c r="ELN36" s="707"/>
      <c r="ELO36" s="707"/>
      <c r="ELP36" s="707"/>
      <c r="ELQ36" s="707"/>
      <c r="ELR36" s="707"/>
      <c r="ELS36" s="707"/>
      <c r="ELT36" s="707"/>
      <c r="ELU36" s="707"/>
      <c r="ELV36" s="707"/>
      <c r="ELW36" s="707"/>
      <c r="ELX36" s="707"/>
      <c r="ELY36" s="707"/>
      <c r="ELZ36" s="707"/>
      <c r="EMA36" s="707"/>
      <c r="EMB36" s="707"/>
      <c r="EMC36" s="707"/>
      <c r="EMD36" s="707"/>
      <c r="EME36" s="707"/>
      <c r="EMF36" s="707"/>
      <c r="EMG36" s="707"/>
      <c r="EMH36" s="707"/>
      <c r="EMI36" s="707"/>
      <c r="EMJ36" s="707"/>
      <c r="EMK36" s="707"/>
      <c r="EML36" s="707"/>
      <c r="EMM36" s="707"/>
      <c r="EMN36" s="707"/>
      <c r="EMO36" s="707"/>
      <c r="EMP36" s="707"/>
      <c r="EMQ36" s="707"/>
      <c r="EMR36" s="707"/>
      <c r="EMS36" s="707"/>
      <c r="EMT36" s="707"/>
      <c r="EMU36" s="707"/>
      <c r="EMV36" s="707"/>
      <c r="EMW36" s="707"/>
      <c r="EMX36" s="707"/>
      <c r="EMY36" s="707"/>
      <c r="EMZ36" s="707"/>
      <c r="ENA36" s="707"/>
      <c r="ENB36" s="707"/>
      <c r="ENC36" s="707"/>
      <c r="END36" s="707"/>
      <c r="ENE36" s="707"/>
      <c r="ENF36" s="707"/>
      <c r="ENG36" s="707"/>
      <c r="ENH36" s="707"/>
      <c r="ENI36" s="707"/>
      <c r="ENJ36" s="707"/>
      <c r="ENK36" s="707"/>
      <c r="ENL36" s="707"/>
      <c r="ENM36" s="707"/>
      <c r="ENN36" s="707"/>
      <c r="ENO36" s="707"/>
      <c r="ENP36" s="707"/>
      <c r="ENQ36" s="707"/>
      <c r="ENR36" s="707"/>
      <c r="ENS36" s="707"/>
      <c r="ENT36" s="707"/>
      <c r="ENU36" s="707"/>
      <c r="ENV36" s="707"/>
      <c r="ENW36" s="707"/>
      <c r="ENX36" s="707"/>
      <c r="ENY36" s="707"/>
      <c r="ENZ36" s="707"/>
      <c r="EOA36" s="707"/>
      <c r="EOB36" s="707"/>
      <c r="EOC36" s="707"/>
      <c r="EOD36" s="707"/>
      <c r="EOE36" s="707"/>
      <c r="EOF36" s="707"/>
      <c r="EOG36" s="707"/>
      <c r="EOH36" s="707"/>
      <c r="EOI36" s="707"/>
      <c r="EOJ36" s="707"/>
      <c r="EOK36" s="707"/>
      <c r="EOL36" s="707"/>
      <c r="EOM36" s="707"/>
      <c r="EON36" s="707"/>
      <c r="EOO36" s="707"/>
      <c r="EOP36" s="707"/>
      <c r="EOQ36" s="707"/>
      <c r="EOR36" s="707"/>
      <c r="EOS36" s="707"/>
      <c r="EOT36" s="707"/>
      <c r="EOU36" s="707"/>
      <c r="EOV36" s="707"/>
      <c r="EOW36" s="707"/>
      <c r="EOX36" s="707"/>
      <c r="EOY36" s="707"/>
      <c r="EOZ36" s="707"/>
      <c r="EPA36" s="707"/>
      <c r="EPB36" s="707"/>
      <c r="EPC36" s="707"/>
      <c r="EPD36" s="707"/>
      <c r="EPE36" s="707"/>
      <c r="EPF36" s="707"/>
      <c r="EPG36" s="707"/>
      <c r="EPH36" s="707"/>
      <c r="EPI36" s="707"/>
      <c r="EPJ36" s="707"/>
      <c r="EPK36" s="707"/>
      <c r="EPL36" s="707"/>
      <c r="EPM36" s="707"/>
      <c r="EPN36" s="707"/>
      <c r="EPO36" s="707"/>
      <c r="EPP36" s="707"/>
      <c r="EPQ36" s="707"/>
      <c r="EPR36" s="707"/>
      <c r="EPS36" s="707"/>
      <c r="EPT36" s="707"/>
      <c r="EPU36" s="707"/>
      <c r="EPV36" s="707"/>
      <c r="EPW36" s="707"/>
      <c r="EPX36" s="707"/>
      <c r="EPY36" s="707"/>
      <c r="EPZ36" s="707"/>
      <c r="EQA36" s="707"/>
      <c r="EQB36" s="707"/>
      <c r="EQC36" s="707"/>
      <c r="EQD36" s="707"/>
      <c r="EQE36" s="707"/>
      <c r="EQF36" s="707"/>
      <c r="EQG36" s="707"/>
      <c r="EQH36" s="707"/>
      <c r="EQI36" s="707"/>
      <c r="EQJ36" s="707"/>
      <c r="EQK36" s="707"/>
      <c r="EQL36" s="707"/>
      <c r="EQM36" s="707"/>
      <c r="EQN36" s="707"/>
      <c r="EQO36" s="707"/>
      <c r="EQP36" s="707"/>
      <c r="EQQ36" s="707"/>
      <c r="EQR36" s="707"/>
      <c r="EQS36" s="707"/>
      <c r="EQT36" s="707"/>
      <c r="EQU36" s="707"/>
      <c r="EQV36" s="707"/>
      <c r="EQW36" s="707"/>
      <c r="EQX36" s="707"/>
      <c r="EQY36" s="707"/>
      <c r="EQZ36" s="707"/>
      <c r="ERA36" s="707"/>
      <c r="ERB36" s="707"/>
      <c r="ERC36" s="707"/>
      <c r="ERD36" s="707"/>
      <c r="ERE36" s="707"/>
      <c r="ERF36" s="707"/>
      <c r="ERG36" s="707"/>
      <c r="ERH36" s="707"/>
      <c r="ERI36" s="707"/>
      <c r="ERJ36" s="707"/>
      <c r="ERK36" s="707"/>
      <c r="ERL36" s="707"/>
      <c r="ERM36" s="707"/>
      <c r="ERN36" s="707"/>
      <c r="ERO36" s="707"/>
      <c r="ERP36" s="707"/>
      <c r="ERQ36" s="707"/>
      <c r="ERR36" s="707"/>
      <c r="ERS36" s="707"/>
      <c r="ERT36" s="707"/>
      <c r="ERU36" s="707"/>
      <c r="ERV36" s="707"/>
      <c r="ERW36" s="707"/>
      <c r="ERX36" s="707"/>
      <c r="ERY36" s="707"/>
      <c r="ERZ36" s="707"/>
      <c r="ESA36" s="707"/>
      <c r="ESB36" s="707"/>
      <c r="ESC36" s="707"/>
      <c r="ESD36" s="707"/>
      <c r="ESE36" s="707"/>
      <c r="ESF36" s="707"/>
      <c r="ESG36" s="707"/>
      <c r="ESH36" s="707"/>
      <c r="ESI36" s="707"/>
      <c r="ESJ36" s="707"/>
      <c r="ESK36" s="707"/>
      <c r="ESL36" s="707"/>
      <c r="ESM36" s="707"/>
      <c r="ESN36" s="707"/>
      <c r="ESO36" s="707"/>
      <c r="ESP36" s="707"/>
      <c r="ESQ36" s="707"/>
      <c r="ESR36" s="707"/>
      <c r="ESS36" s="707"/>
      <c r="EST36" s="707"/>
      <c r="ESU36" s="707"/>
      <c r="ESV36" s="707"/>
      <c r="ESW36" s="707"/>
      <c r="ESX36" s="707"/>
      <c r="ESY36" s="707"/>
      <c r="ESZ36" s="707"/>
      <c r="ETA36" s="707"/>
      <c r="ETB36" s="707"/>
      <c r="ETC36" s="707"/>
      <c r="ETD36" s="707"/>
      <c r="ETE36" s="707"/>
      <c r="ETF36" s="707"/>
      <c r="ETG36" s="707"/>
      <c r="ETH36" s="707"/>
      <c r="ETI36" s="707"/>
      <c r="ETJ36" s="707"/>
      <c r="ETK36" s="707"/>
      <c r="ETL36" s="707"/>
      <c r="ETM36" s="707"/>
      <c r="ETN36" s="707"/>
      <c r="ETO36" s="707"/>
      <c r="ETP36" s="707"/>
      <c r="ETQ36" s="707"/>
      <c r="ETR36" s="707"/>
      <c r="ETS36" s="707"/>
      <c r="ETT36" s="707"/>
      <c r="ETU36" s="707"/>
      <c r="ETV36" s="707"/>
      <c r="ETW36" s="707"/>
      <c r="ETX36" s="707"/>
      <c r="ETY36" s="707"/>
      <c r="ETZ36" s="707"/>
      <c r="EUA36" s="707"/>
      <c r="EUB36" s="707"/>
      <c r="EUC36" s="707"/>
      <c r="EUD36" s="707"/>
      <c r="EUE36" s="707"/>
      <c r="EUF36" s="707"/>
      <c r="EUG36" s="707"/>
      <c r="EUH36" s="707"/>
      <c r="EUI36" s="707"/>
      <c r="EUJ36" s="707"/>
      <c r="EUK36" s="707"/>
      <c r="EUL36" s="707"/>
      <c r="EUM36" s="707"/>
      <c r="EUN36" s="707"/>
      <c r="EUO36" s="707"/>
      <c r="EUP36" s="707"/>
      <c r="EUQ36" s="707"/>
      <c r="EUR36" s="707"/>
      <c r="EUS36" s="707"/>
      <c r="EUT36" s="707"/>
      <c r="EUU36" s="707"/>
      <c r="EUV36" s="707"/>
      <c r="EUW36" s="707"/>
      <c r="EUX36" s="707"/>
      <c r="EUY36" s="707"/>
      <c r="EUZ36" s="707"/>
      <c r="EVA36" s="707"/>
      <c r="EVB36" s="707"/>
      <c r="EVC36" s="707"/>
      <c r="EVD36" s="707"/>
      <c r="EVE36" s="707"/>
      <c r="EVF36" s="707"/>
      <c r="EVG36" s="707"/>
      <c r="EVH36" s="707"/>
      <c r="EVI36" s="707"/>
      <c r="EVJ36" s="707"/>
      <c r="EVK36" s="707"/>
      <c r="EVL36" s="707"/>
      <c r="EVM36" s="707"/>
      <c r="EVN36" s="707"/>
      <c r="EVO36" s="707"/>
      <c r="EVP36" s="707"/>
      <c r="EVQ36" s="707"/>
      <c r="EVR36" s="707"/>
      <c r="EVS36" s="707"/>
      <c r="EVT36" s="707"/>
      <c r="EVU36" s="707"/>
      <c r="EVV36" s="707"/>
      <c r="EVW36" s="707"/>
      <c r="EVX36" s="707"/>
      <c r="EVY36" s="707"/>
      <c r="EVZ36" s="707"/>
      <c r="EWA36" s="707"/>
      <c r="EWB36" s="707"/>
      <c r="EWC36" s="707"/>
      <c r="EWD36" s="707"/>
      <c r="EWE36" s="707"/>
      <c r="EWF36" s="707"/>
      <c r="EWG36" s="707"/>
      <c r="EWH36" s="707"/>
      <c r="EWI36" s="707"/>
      <c r="EWJ36" s="707"/>
      <c r="EWK36" s="707"/>
      <c r="EWL36" s="707"/>
      <c r="EWM36" s="707"/>
      <c r="EWN36" s="707"/>
      <c r="EWO36" s="707"/>
      <c r="EWP36" s="707"/>
      <c r="EWQ36" s="707"/>
      <c r="EWR36" s="707"/>
      <c r="EWS36" s="707"/>
      <c r="EWT36" s="707"/>
      <c r="EWU36" s="707"/>
      <c r="EWV36" s="707"/>
      <c r="EWW36" s="707"/>
      <c r="EWX36" s="707"/>
      <c r="EWY36" s="707"/>
      <c r="EWZ36" s="707"/>
      <c r="EXA36" s="707"/>
      <c r="EXB36" s="707"/>
      <c r="EXC36" s="707"/>
      <c r="EXD36" s="707"/>
      <c r="EXE36" s="707"/>
      <c r="EXF36" s="707"/>
      <c r="EXG36" s="707"/>
      <c r="EXH36" s="707"/>
      <c r="EXI36" s="707"/>
      <c r="EXJ36" s="707"/>
      <c r="EXK36" s="707"/>
      <c r="EXL36" s="707"/>
      <c r="EXM36" s="707"/>
      <c r="EXN36" s="707"/>
      <c r="EXO36" s="707"/>
      <c r="EXP36" s="707"/>
      <c r="EXQ36" s="707"/>
      <c r="EXR36" s="707"/>
      <c r="EXS36" s="707"/>
      <c r="EXT36" s="707"/>
      <c r="EXU36" s="707"/>
      <c r="EXV36" s="707"/>
      <c r="EXW36" s="707"/>
      <c r="EXX36" s="707"/>
      <c r="EXY36" s="707"/>
      <c r="EXZ36" s="707"/>
      <c r="EYA36" s="707"/>
      <c r="EYB36" s="707"/>
      <c r="EYC36" s="707"/>
      <c r="EYD36" s="707"/>
      <c r="EYE36" s="707"/>
      <c r="EYF36" s="707"/>
      <c r="EYG36" s="707"/>
      <c r="EYH36" s="707"/>
      <c r="EYI36" s="707"/>
      <c r="EYJ36" s="707"/>
      <c r="EYK36" s="707"/>
      <c r="EYL36" s="707"/>
      <c r="EYM36" s="707"/>
      <c r="EYN36" s="707"/>
      <c r="EYO36" s="707"/>
      <c r="EYP36" s="707"/>
      <c r="EYQ36" s="707"/>
      <c r="EYR36" s="707"/>
      <c r="EYS36" s="707"/>
      <c r="EYT36" s="707"/>
      <c r="EYU36" s="707"/>
      <c r="EYV36" s="707"/>
      <c r="EYW36" s="707"/>
      <c r="EYX36" s="707"/>
      <c r="EYY36" s="707"/>
      <c r="EYZ36" s="707"/>
      <c r="EZA36" s="707"/>
      <c r="EZB36" s="707"/>
      <c r="EZC36" s="707"/>
      <c r="EZD36" s="707"/>
      <c r="EZE36" s="707"/>
      <c r="EZF36" s="707"/>
      <c r="EZG36" s="707"/>
      <c r="EZH36" s="707"/>
      <c r="EZI36" s="707"/>
      <c r="EZJ36" s="707"/>
      <c r="EZK36" s="707"/>
      <c r="EZL36" s="707"/>
      <c r="EZM36" s="707"/>
      <c r="EZN36" s="707"/>
      <c r="EZO36" s="707"/>
      <c r="EZP36" s="707"/>
      <c r="EZQ36" s="707"/>
      <c r="EZR36" s="707"/>
      <c r="EZS36" s="707"/>
      <c r="EZT36" s="707"/>
      <c r="EZU36" s="707"/>
      <c r="EZV36" s="707"/>
      <c r="EZW36" s="707"/>
      <c r="EZX36" s="707"/>
      <c r="EZY36" s="707"/>
      <c r="EZZ36" s="707"/>
      <c r="FAA36" s="707"/>
      <c r="FAB36" s="707"/>
      <c r="FAC36" s="707"/>
      <c r="FAD36" s="707"/>
      <c r="FAE36" s="707"/>
      <c r="FAF36" s="707"/>
      <c r="FAG36" s="707"/>
      <c r="FAH36" s="707"/>
      <c r="FAI36" s="707"/>
      <c r="FAJ36" s="707"/>
      <c r="FAK36" s="707"/>
      <c r="FAL36" s="707"/>
      <c r="FAM36" s="707"/>
      <c r="FAN36" s="707"/>
      <c r="FAO36" s="707"/>
      <c r="FAP36" s="707"/>
      <c r="FAQ36" s="707"/>
      <c r="FAR36" s="707"/>
      <c r="FAS36" s="707"/>
      <c r="FAT36" s="707"/>
      <c r="FAU36" s="707"/>
      <c r="FAV36" s="707"/>
      <c r="FAW36" s="707"/>
      <c r="FAX36" s="707"/>
      <c r="FAY36" s="707"/>
      <c r="FAZ36" s="707"/>
      <c r="FBA36" s="707"/>
      <c r="FBB36" s="707"/>
      <c r="FBC36" s="707"/>
      <c r="FBD36" s="707"/>
      <c r="FBE36" s="707"/>
      <c r="FBF36" s="707"/>
      <c r="FBG36" s="707"/>
      <c r="FBH36" s="707"/>
      <c r="FBI36" s="707"/>
      <c r="FBJ36" s="707"/>
      <c r="FBK36" s="707"/>
      <c r="FBL36" s="707"/>
      <c r="FBM36" s="707"/>
      <c r="FBN36" s="707"/>
      <c r="FBO36" s="707"/>
      <c r="FBP36" s="707"/>
      <c r="FBQ36" s="707"/>
      <c r="FBR36" s="707"/>
      <c r="FBS36" s="707"/>
      <c r="FBT36" s="707"/>
      <c r="FBU36" s="707"/>
      <c r="FBV36" s="707"/>
      <c r="FBW36" s="707"/>
      <c r="FBX36" s="707"/>
      <c r="FBY36" s="707"/>
      <c r="FBZ36" s="707"/>
      <c r="FCA36" s="707"/>
      <c r="FCB36" s="707"/>
      <c r="FCC36" s="707"/>
      <c r="FCD36" s="707"/>
      <c r="FCE36" s="707"/>
      <c r="FCF36" s="707"/>
      <c r="FCG36" s="707"/>
      <c r="FCH36" s="707"/>
      <c r="FCI36" s="707"/>
      <c r="FCJ36" s="707"/>
      <c r="FCK36" s="707"/>
      <c r="FCL36" s="707"/>
      <c r="FCM36" s="707"/>
      <c r="FCN36" s="707"/>
      <c r="FCO36" s="707"/>
      <c r="FCP36" s="707"/>
      <c r="FCQ36" s="707"/>
      <c r="FCR36" s="707"/>
      <c r="FCS36" s="707"/>
      <c r="FCT36" s="707"/>
      <c r="FCU36" s="707"/>
      <c r="FCV36" s="707"/>
      <c r="FCW36" s="707"/>
      <c r="FCX36" s="707"/>
      <c r="FCY36" s="707"/>
      <c r="FCZ36" s="707"/>
      <c r="FDA36" s="707"/>
      <c r="FDB36" s="707"/>
      <c r="FDC36" s="707"/>
      <c r="FDD36" s="707"/>
      <c r="FDE36" s="707"/>
      <c r="FDF36" s="707"/>
      <c r="FDG36" s="707"/>
      <c r="FDH36" s="707"/>
      <c r="FDI36" s="707"/>
      <c r="FDJ36" s="707"/>
      <c r="FDK36" s="707"/>
      <c r="FDL36" s="707"/>
      <c r="FDM36" s="707"/>
      <c r="FDN36" s="707"/>
      <c r="FDO36" s="707"/>
      <c r="FDP36" s="707"/>
      <c r="FDQ36" s="707"/>
      <c r="FDR36" s="707"/>
      <c r="FDS36" s="707"/>
      <c r="FDT36" s="707"/>
      <c r="FDU36" s="707"/>
      <c r="FDV36" s="707"/>
      <c r="FDW36" s="707"/>
      <c r="FDX36" s="707"/>
      <c r="FDY36" s="707"/>
      <c r="FDZ36" s="707"/>
      <c r="FEA36" s="707"/>
      <c r="FEB36" s="707"/>
      <c r="FEC36" s="707"/>
      <c r="FED36" s="707"/>
      <c r="FEE36" s="707"/>
      <c r="FEF36" s="707"/>
      <c r="FEG36" s="707"/>
      <c r="FEH36" s="707"/>
      <c r="FEI36" s="707"/>
      <c r="FEJ36" s="707"/>
      <c r="FEK36" s="707"/>
      <c r="FEL36" s="707"/>
      <c r="FEM36" s="707"/>
      <c r="FEN36" s="707"/>
      <c r="FEO36" s="707"/>
      <c r="FEP36" s="707"/>
      <c r="FEQ36" s="707"/>
      <c r="FER36" s="707"/>
      <c r="FES36" s="707"/>
      <c r="FET36" s="707"/>
      <c r="FEU36" s="707"/>
      <c r="FEV36" s="707"/>
      <c r="FEW36" s="707"/>
      <c r="FEX36" s="707"/>
      <c r="FEY36" s="707"/>
      <c r="FEZ36" s="707"/>
      <c r="FFA36" s="707"/>
      <c r="FFB36" s="707"/>
      <c r="FFC36" s="707"/>
      <c r="FFD36" s="707"/>
      <c r="FFE36" s="707"/>
      <c r="FFF36" s="707"/>
      <c r="FFG36" s="707"/>
      <c r="FFH36" s="707"/>
      <c r="FFI36" s="707"/>
      <c r="FFJ36" s="707"/>
      <c r="FFK36" s="707"/>
      <c r="FFL36" s="707"/>
      <c r="FFM36" s="707"/>
      <c r="FFN36" s="707"/>
      <c r="FFO36" s="707"/>
      <c r="FFP36" s="707"/>
      <c r="FFQ36" s="707"/>
      <c r="FFR36" s="707"/>
      <c r="FFS36" s="707"/>
      <c r="FFT36" s="707"/>
      <c r="FFU36" s="707"/>
      <c r="FFV36" s="707"/>
      <c r="FFW36" s="707"/>
      <c r="FFX36" s="707"/>
      <c r="FFY36" s="707"/>
      <c r="FFZ36" s="707"/>
      <c r="FGA36" s="707"/>
      <c r="FGB36" s="707"/>
      <c r="FGC36" s="707"/>
      <c r="FGD36" s="707"/>
      <c r="FGE36" s="707"/>
      <c r="FGF36" s="707"/>
      <c r="FGG36" s="707"/>
      <c r="FGH36" s="707"/>
      <c r="FGI36" s="707"/>
      <c r="FGJ36" s="707"/>
      <c r="FGK36" s="707"/>
      <c r="FGL36" s="707"/>
      <c r="FGM36" s="707"/>
      <c r="FGN36" s="707"/>
      <c r="FGO36" s="707"/>
      <c r="FGP36" s="707"/>
      <c r="FGQ36" s="707"/>
      <c r="FGR36" s="707"/>
      <c r="FGS36" s="707"/>
      <c r="FGT36" s="707"/>
      <c r="FGU36" s="707"/>
      <c r="FGV36" s="707"/>
      <c r="FGW36" s="707"/>
      <c r="FGX36" s="707"/>
      <c r="FGY36" s="707"/>
      <c r="FGZ36" s="707"/>
      <c r="FHA36" s="707"/>
      <c r="FHB36" s="707"/>
      <c r="FHC36" s="707"/>
      <c r="FHD36" s="707"/>
      <c r="FHE36" s="707"/>
      <c r="FHF36" s="707"/>
      <c r="FHG36" s="707"/>
      <c r="FHH36" s="707"/>
      <c r="FHI36" s="707"/>
      <c r="FHJ36" s="707"/>
      <c r="FHK36" s="707"/>
      <c r="FHL36" s="707"/>
      <c r="FHM36" s="707"/>
      <c r="FHN36" s="707"/>
      <c r="FHO36" s="707"/>
      <c r="FHP36" s="707"/>
      <c r="FHQ36" s="707"/>
      <c r="FHR36" s="707"/>
      <c r="FHS36" s="707"/>
      <c r="FHT36" s="707"/>
      <c r="FHU36" s="707"/>
      <c r="FHV36" s="707"/>
      <c r="FHW36" s="707"/>
      <c r="FHX36" s="707"/>
      <c r="FHY36" s="707"/>
      <c r="FHZ36" s="707"/>
      <c r="FIA36" s="707"/>
      <c r="FIB36" s="707"/>
      <c r="FIC36" s="707"/>
      <c r="FID36" s="707"/>
      <c r="FIE36" s="707"/>
      <c r="FIF36" s="707"/>
      <c r="FIG36" s="707"/>
      <c r="FIH36" s="707"/>
      <c r="FII36" s="707"/>
      <c r="FIJ36" s="707"/>
      <c r="FIK36" s="707"/>
      <c r="FIL36" s="707"/>
      <c r="FIM36" s="707"/>
      <c r="FIN36" s="707"/>
      <c r="FIO36" s="707"/>
      <c r="FIP36" s="707"/>
      <c r="FIQ36" s="707"/>
      <c r="FIR36" s="707"/>
      <c r="FIS36" s="707"/>
      <c r="FIT36" s="707"/>
      <c r="FIU36" s="707"/>
      <c r="FIV36" s="707"/>
      <c r="FIW36" s="707"/>
      <c r="FIX36" s="707"/>
      <c r="FIY36" s="707"/>
      <c r="FIZ36" s="707"/>
      <c r="FJA36" s="707"/>
      <c r="FJB36" s="707"/>
      <c r="FJC36" s="707"/>
      <c r="FJD36" s="707"/>
      <c r="FJE36" s="707"/>
      <c r="FJF36" s="707"/>
      <c r="FJG36" s="707"/>
      <c r="FJH36" s="707"/>
      <c r="FJI36" s="707"/>
      <c r="FJJ36" s="707"/>
      <c r="FJK36" s="707"/>
      <c r="FJL36" s="707"/>
      <c r="FJM36" s="707"/>
      <c r="FJN36" s="707"/>
      <c r="FJO36" s="707"/>
      <c r="FJP36" s="707"/>
      <c r="FJQ36" s="707"/>
      <c r="FJR36" s="707"/>
      <c r="FJS36" s="707"/>
      <c r="FJT36" s="707"/>
      <c r="FJU36" s="707"/>
      <c r="FJV36" s="707"/>
      <c r="FJW36" s="707"/>
      <c r="FJX36" s="707"/>
      <c r="FJY36" s="707"/>
      <c r="FJZ36" s="707"/>
      <c r="FKA36" s="707"/>
      <c r="FKB36" s="707"/>
      <c r="FKC36" s="707"/>
      <c r="FKD36" s="707"/>
      <c r="FKE36" s="707"/>
      <c r="FKF36" s="707"/>
      <c r="FKG36" s="707"/>
      <c r="FKH36" s="707"/>
      <c r="FKI36" s="707"/>
      <c r="FKJ36" s="707"/>
      <c r="FKK36" s="707"/>
      <c r="FKL36" s="707"/>
      <c r="FKM36" s="707"/>
      <c r="FKN36" s="707"/>
      <c r="FKO36" s="707"/>
      <c r="FKP36" s="707"/>
      <c r="FKQ36" s="707"/>
      <c r="FKR36" s="707"/>
      <c r="FKS36" s="707"/>
      <c r="FKT36" s="707"/>
      <c r="FKU36" s="707"/>
      <c r="FKV36" s="707"/>
      <c r="FKW36" s="707"/>
      <c r="FKX36" s="707"/>
      <c r="FKY36" s="707"/>
      <c r="FKZ36" s="707"/>
      <c r="FLA36" s="707"/>
      <c r="FLB36" s="707"/>
      <c r="FLC36" s="707"/>
      <c r="FLD36" s="707"/>
      <c r="FLE36" s="707"/>
      <c r="FLF36" s="707"/>
      <c r="FLG36" s="707"/>
      <c r="FLH36" s="707"/>
      <c r="FLI36" s="707"/>
      <c r="FLJ36" s="707"/>
      <c r="FLK36" s="707"/>
      <c r="FLL36" s="707"/>
      <c r="FLM36" s="707"/>
      <c r="FLN36" s="707"/>
      <c r="FLO36" s="707"/>
      <c r="FLP36" s="707"/>
      <c r="FLQ36" s="707"/>
      <c r="FLR36" s="707"/>
      <c r="FLS36" s="707"/>
      <c r="FLT36" s="707"/>
      <c r="FLU36" s="707"/>
      <c r="FLV36" s="707"/>
      <c r="FLW36" s="707"/>
      <c r="FLX36" s="707"/>
      <c r="FLY36" s="707"/>
      <c r="FLZ36" s="707"/>
      <c r="FMA36" s="707"/>
      <c r="FMB36" s="707"/>
      <c r="FMC36" s="707"/>
      <c r="FMD36" s="707"/>
      <c r="FME36" s="707"/>
      <c r="FMF36" s="707"/>
      <c r="FMG36" s="707"/>
      <c r="FMH36" s="707"/>
      <c r="FMI36" s="707"/>
      <c r="FMJ36" s="707"/>
      <c r="FMK36" s="707"/>
      <c r="FML36" s="707"/>
      <c r="FMM36" s="707"/>
      <c r="FMN36" s="707"/>
      <c r="FMO36" s="707"/>
      <c r="FMP36" s="707"/>
      <c r="FMQ36" s="707"/>
      <c r="FMR36" s="707"/>
      <c r="FMS36" s="707"/>
      <c r="FMT36" s="707"/>
      <c r="FMU36" s="707"/>
      <c r="FMV36" s="707"/>
      <c r="FMW36" s="707"/>
      <c r="FMX36" s="707"/>
      <c r="FMY36" s="707"/>
      <c r="FMZ36" s="707"/>
      <c r="FNA36" s="707"/>
      <c r="FNB36" s="707"/>
      <c r="FNC36" s="707"/>
      <c r="FND36" s="707"/>
      <c r="FNE36" s="707"/>
      <c r="FNF36" s="707"/>
      <c r="FNG36" s="707"/>
      <c r="FNH36" s="707"/>
      <c r="FNI36" s="707"/>
      <c r="FNJ36" s="707"/>
      <c r="FNK36" s="707"/>
      <c r="FNL36" s="707"/>
      <c r="FNM36" s="707"/>
      <c r="FNN36" s="707"/>
      <c r="FNO36" s="707"/>
      <c r="FNP36" s="707"/>
      <c r="FNQ36" s="707"/>
      <c r="FNR36" s="707"/>
      <c r="FNS36" s="707"/>
      <c r="FNT36" s="707"/>
      <c r="FNU36" s="707"/>
      <c r="FNV36" s="707"/>
      <c r="FNW36" s="707"/>
      <c r="FNX36" s="707"/>
      <c r="FNY36" s="707"/>
      <c r="FNZ36" s="707"/>
      <c r="FOA36" s="707"/>
      <c r="FOB36" s="707"/>
      <c r="FOC36" s="707"/>
      <c r="FOD36" s="707"/>
      <c r="FOE36" s="707"/>
      <c r="FOF36" s="707"/>
      <c r="FOG36" s="707"/>
      <c r="FOH36" s="707"/>
      <c r="FOI36" s="707"/>
      <c r="FOJ36" s="707"/>
      <c r="FOK36" s="707"/>
      <c r="FOL36" s="707"/>
      <c r="FOM36" s="707"/>
      <c r="FON36" s="707"/>
      <c r="FOO36" s="707"/>
      <c r="FOP36" s="707"/>
      <c r="FOQ36" s="707"/>
      <c r="FOR36" s="707"/>
      <c r="FOS36" s="707"/>
      <c r="FOT36" s="707"/>
      <c r="FOU36" s="707"/>
      <c r="FOV36" s="707"/>
      <c r="FOW36" s="707"/>
      <c r="FOX36" s="707"/>
      <c r="FOY36" s="707"/>
      <c r="FOZ36" s="707"/>
      <c r="FPA36" s="707"/>
      <c r="FPB36" s="707"/>
      <c r="FPC36" s="707"/>
      <c r="FPD36" s="707"/>
      <c r="FPE36" s="707"/>
      <c r="FPF36" s="707"/>
      <c r="FPG36" s="707"/>
      <c r="FPH36" s="707"/>
      <c r="FPI36" s="707"/>
      <c r="FPJ36" s="707"/>
      <c r="FPK36" s="707"/>
      <c r="FPL36" s="707"/>
      <c r="FPM36" s="707"/>
      <c r="FPN36" s="707"/>
      <c r="FPO36" s="707"/>
      <c r="FPP36" s="707"/>
      <c r="FPQ36" s="707"/>
      <c r="FPR36" s="707"/>
      <c r="FPS36" s="707"/>
      <c r="FPT36" s="707"/>
      <c r="FPU36" s="707"/>
      <c r="FPV36" s="707"/>
      <c r="FPW36" s="707"/>
      <c r="FPX36" s="707"/>
      <c r="FPY36" s="707"/>
      <c r="FPZ36" s="707"/>
      <c r="FQA36" s="707"/>
      <c r="FQB36" s="707"/>
      <c r="FQC36" s="707"/>
      <c r="FQD36" s="707"/>
      <c r="FQE36" s="707"/>
      <c r="FQF36" s="707"/>
      <c r="FQG36" s="707"/>
      <c r="FQH36" s="707"/>
      <c r="FQI36" s="707"/>
      <c r="FQJ36" s="707"/>
      <c r="FQK36" s="707"/>
      <c r="FQL36" s="707"/>
      <c r="FQM36" s="707"/>
      <c r="FQN36" s="707"/>
      <c r="FQO36" s="707"/>
      <c r="FQP36" s="707"/>
      <c r="FQQ36" s="707"/>
      <c r="FQR36" s="707"/>
      <c r="FQS36" s="707"/>
      <c r="FQT36" s="707"/>
      <c r="FQU36" s="707"/>
      <c r="FQV36" s="707"/>
      <c r="FQW36" s="707"/>
      <c r="FQX36" s="707"/>
      <c r="FQY36" s="707"/>
      <c r="FQZ36" s="707"/>
      <c r="FRA36" s="707"/>
      <c r="FRB36" s="707"/>
      <c r="FRC36" s="707"/>
      <c r="FRD36" s="707"/>
      <c r="FRE36" s="707"/>
      <c r="FRF36" s="707"/>
      <c r="FRG36" s="707"/>
      <c r="FRH36" s="707"/>
      <c r="FRI36" s="707"/>
      <c r="FRJ36" s="707"/>
      <c r="FRK36" s="707"/>
      <c r="FRL36" s="707"/>
      <c r="FRM36" s="707"/>
      <c r="FRN36" s="707"/>
      <c r="FRO36" s="707"/>
      <c r="FRP36" s="707"/>
      <c r="FRQ36" s="707"/>
      <c r="FRR36" s="707"/>
      <c r="FRS36" s="707"/>
      <c r="FRT36" s="707"/>
      <c r="FRU36" s="707"/>
      <c r="FRV36" s="707"/>
      <c r="FRW36" s="707"/>
      <c r="FRX36" s="707"/>
      <c r="FRY36" s="707"/>
      <c r="FRZ36" s="707"/>
      <c r="FSA36" s="707"/>
      <c r="FSB36" s="707"/>
      <c r="FSC36" s="707"/>
      <c r="FSD36" s="707"/>
      <c r="FSE36" s="707"/>
      <c r="FSF36" s="707"/>
      <c r="FSG36" s="707"/>
      <c r="FSH36" s="707"/>
      <c r="FSI36" s="707"/>
      <c r="FSJ36" s="707"/>
      <c r="FSK36" s="707"/>
      <c r="FSL36" s="707"/>
      <c r="FSM36" s="707"/>
      <c r="FSN36" s="707"/>
      <c r="FSO36" s="707"/>
      <c r="FSP36" s="707"/>
      <c r="FSQ36" s="707"/>
      <c r="FSR36" s="707"/>
      <c r="FSS36" s="707"/>
      <c r="FST36" s="707"/>
      <c r="FSU36" s="707"/>
      <c r="FSV36" s="707"/>
      <c r="FSW36" s="707"/>
      <c r="FSX36" s="707"/>
      <c r="FSY36" s="707"/>
      <c r="FSZ36" s="707"/>
      <c r="FTA36" s="707"/>
      <c r="FTB36" s="707"/>
      <c r="FTC36" s="707"/>
      <c r="FTD36" s="707"/>
      <c r="FTE36" s="707"/>
      <c r="FTF36" s="707"/>
      <c r="FTG36" s="707"/>
      <c r="FTH36" s="707"/>
      <c r="FTI36" s="707"/>
      <c r="FTJ36" s="707"/>
      <c r="FTK36" s="707"/>
      <c r="FTL36" s="707"/>
      <c r="FTM36" s="707"/>
      <c r="FTN36" s="707"/>
      <c r="FTO36" s="707"/>
      <c r="FTP36" s="707"/>
      <c r="FTQ36" s="707"/>
      <c r="FTR36" s="707"/>
      <c r="FTS36" s="707"/>
      <c r="FTT36" s="707"/>
      <c r="FTU36" s="707"/>
      <c r="FTV36" s="707"/>
      <c r="FTW36" s="707"/>
      <c r="FTX36" s="707"/>
      <c r="FTY36" s="707"/>
      <c r="FTZ36" s="707"/>
      <c r="FUA36" s="707"/>
      <c r="FUB36" s="707"/>
      <c r="FUC36" s="707"/>
      <c r="FUD36" s="707"/>
      <c r="FUE36" s="707"/>
      <c r="FUF36" s="707"/>
      <c r="FUG36" s="707"/>
      <c r="FUH36" s="707"/>
      <c r="FUI36" s="707"/>
      <c r="FUJ36" s="707"/>
      <c r="FUK36" s="707"/>
      <c r="FUL36" s="707"/>
      <c r="FUM36" s="707"/>
      <c r="FUN36" s="707"/>
      <c r="FUO36" s="707"/>
      <c r="FUP36" s="707"/>
      <c r="FUQ36" s="707"/>
      <c r="FUR36" s="707"/>
      <c r="FUS36" s="707"/>
      <c r="FUT36" s="707"/>
      <c r="FUU36" s="707"/>
      <c r="FUV36" s="707"/>
      <c r="FUW36" s="707"/>
      <c r="FUX36" s="707"/>
      <c r="FUY36" s="707"/>
      <c r="FUZ36" s="707"/>
      <c r="FVA36" s="707"/>
      <c r="FVB36" s="707"/>
      <c r="FVC36" s="707"/>
      <c r="FVD36" s="707"/>
      <c r="FVE36" s="707"/>
      <c r="FVF36" s="707"/>
      <c r="FVG36" s="707"/>
      <c r="FVH36" s="707"/>
      <c r="FVI36" s="707"/>
      <c r="FVJ36" s="707"/>
      <c r="FVK36" s="707"/>
      <c r="FVL36" s="707"/>
      <c r="FVM36" s="707"/>
      <c r="FVN36" s="707"/>
      <c r="FVO36" s="707"/>
      <c r="FVP36" s="707"/>
      <c r="FVQ36" s="707"/>
      <c r="FVR36" s="707"/>
      <c r="FVS36" s="707"/>
      <c r="FVT36" s="707"/>
      <c r="FVU36" s="707"/>
      <c r="FVV36" s="707"/>
      <c r="FVW36" s="707"/>
      <c r="FVX36" s="707"/>
      <c r="FVY36" s="707"/>
      <c r="FVZ36" s="707"/>
      <c r="FWA36" s="707"/>
      <c r="FWB36" s="707"/>
      <c r="FWC36" s="707"/>
      <c r="FWD36" s="707"/>
      <c r="FWE36" s="707"/>
      <c r="FWF36" s="707"/>
      <c r="FWG36" s="707"/>
      <c r="FWH36" s="707"/>
      <c r="FWI36" s="707"/>
      <c r="FWJ36" s="707"/>
      <c r="FWK36" s="707"/>
      <c r="FWL36" s="707"/>
      <c r="FWM36" s="707"/>
      <c r="FWN36" s="707"/>
      <c r="FWO36" s="707"/>
      <c r="FWP36" s="707"/>
      <c r="FWQ36" s="707"/>
      <c r="FWR36" s="707"/>
      <c r="FWS36" s="707"/>
      <c r="FWT36" s="707"/>
      <c r="FWU36" s="707"/>
      <c r="FWV36" s="707"/>
      <c r="FWW36" s="707"/>
      <c r="FWX36" s="707"/>
      <c r="FWY36" s="707"/>
      <c r="FWZ36" s="707"/>
      <c r="FXA36" s="707"/>
      <c r="FXB36" s="707"/>
      <c r="FXC36" s="707"/>
      <c r="FXD36" s="707"/>
      <c r="FXE36" s="707"/>
      <c r="FXF36" s="707"/>
      <c r="FXG36" s="707"/>
      <c r="FXH36" s="707"/>
      <c r="FXI36" s="707"/>
      <c r="FXJ36" s="707"/>
      <c r="FXK36" s="707"/>
      <c r="FXL36" s="707"/>
      <c r="FXM36" s="707"/>
      <c r="FXN36" s="707"/>
      <c r="FXO36" s="707"/>
      <c r="FXP36" s="707"/>
      <c r="FXQ36" s="707"/>
      <c r="FXR36" s="707"/>
      <c r="FXS36" s="707"/>
      <c r="FXT36" s="707"/>
      <c r="FXU36" s="707"/>
      <c r="FXV36" s="707"/>
      <c r="FXW36" s="707"/>
      <c r="FXX36" s="707"/>
      <c r="FXY36" s="707"/>
      <c r="FXZ36" s="707"/>
      <c r="FYA36" s="707"/>
      <c r="FYB36" s="707"/>
      <c r="FYC36" s="707"/>
      <c r="FYD36" s="707"/>
      <c r="FYE36" s="707"/>
      <c r="FYF36" s="707"/>
      <c r="FYG36" s="707"/>
      <c r="FYH36" s="707"/>
      <c r="FYI36" s="707"/>
      <c r="FYJ36" s="707"/>
      <c r="FYK36" s="707"/>
      <c r="FYL36" s="707"/>
      <c r="FYM36" s="707"/>
      <c r="FYN36" s="707"/>
      <c r="FYO36" s="707"/>
      <c r="FYP36" s="707"/>
      <c r="FYQ36" s="707"/>
      <c r="FYR36" s="707"/>
      <c r="FYS36" s="707"/>
      <c r="FYT36" s="707"/>
      <c r="FYU36" s="707"/>
      <c r="FYV36" s="707"/>
      <c r="FYW36" s="707"/>
      <c r="FYX36" s="707"/>
      <c r="FYY36" s="707"/>
      <c r="FYZ36" s="707"/>
      <c r="FZA36" s="707"/>
      <c r="FZB36" s="707"/>
      <c r="FZC36" s="707"/>
      <c r="FZD36" s="707"/>
      <c r="FZE36" s="707"/>
      <c r="FZF36" s="707"/>
      <c r="FZG36" s="707"/>
      <c r="FZH36" s="707"/>
      <c r="FZI36" s="707"/>
      <c r="FZJ36" s="707"/>
      <c r="FZK36" s="707"/>
      <c r="FZL36" s="707"/>
      <c r="FZM36" s="707"/>
      <c r="FZN36" s="707"/>
      <c r="FZO36" s="707"/>
      <c r="FZP36" s="707"/>
      <c r="FZQ36" s="707"/>
      <c r="FZR36" s="707"/>
      <c r="FZS36" s="707"/>
      <c r="FZT36" s="707"/>
      <c r="FZU36" s="707"/>
      <c r="FZV36" s="707"/>
      <c r="FZW36" s="707"/>
      <c r="FZX36" s="707"/>
      <c r="FZY36" s="707"/>
      <c r="FZZ36" s="707"/>
      <c r="GAA36" s="707"/>
      <c r="GAB36" s="707"/>
      <c r="GAC36" s="707"/>
      <c r="GAD36" s="707"/>
      <c r="GAE36" s="707"/>
      <c r="GAF36" s="707"/>
      <c r="GAG36" s="707"/>
      <c r="GAH36" s="707"/>
      <c r="GAI36" s="707"/>
      <c r="GAJ36" s="707"/>
      <c r="GAK36" s="707"/>
      <c r="GAL36" s="707"/>
      <c r="GAM36" s="707"/>
      <c r="GAN36" s="707"/>
      <c r="GAO36" s="707"/>
      <c r="GAP36" s="707"/>
      <c r="GAQ36" s="707"/>
      <c r="GAR36" s="707"/>
      <c r="GAS36" s="707"/>
      <c r="GAT36" s="707"/>
      <c r="GAU36" s="707"/>
      <c r="GAV36" s="707"/>
      <c r="GAW36" s="707"/>
      <c r="GAX36" s="707"/>
      <c r="GAY36" s="707"/>
      <c r="GAZ36" s="707"/>
      <c r="GBA36" s="707"/>
      <c r="GBB36" s="707"/>
      <c r="GBC36" s="707"/>
      <c r="GBD36" s="707"/>
      <c r="GBE36" s="707"/>
      <c r="GBF36" s="707"/>
      <c r="GBG36" s="707"/>
      <c r="GBH36" s="707"/>
      <c r="GBI36" s="707"/>
      <c r="GBJ36" s="707"/>
      <c r="GBK36" s="707"/>
      <c r="GBL36" s="707"/>
      <c r="GBM36" s="707"/>
      <c r="GBN36" s="707"/>
      <c r="GBO36" s="707"/>
      <c r="GBP36" s="707"/>
      <c r="GBQ36" s="707"/>
      <c r="GBR36" s="707"/>
      <c r="GBS36" s="707"/>
      <c r="GBT36" s="707"/>
      <c r="GBU36" s="707"/>
      <c r="GBV36" s="707"/>
      <c r="GBW36" s="707"/>
      <c r="GBX36" s="707"/>
      <c r="GBY36" s="707"/>
      <c r="GBZ36" s="707"/>
      <c r="GCA36" s="707"/>
      <c r="GCB36" s="707"/>
      <c r="GCC36" s="707"/>
      <c r="GCD36" s="707"/>
      <c r="GCE36" s="707"/>
      <c r="GCF36" s="707"/>
      <c r="GCG36" s="707"/>
      <c r="GCH36" s="707"/>
      <c r="GCI36" s="707"/>
      <c r="GCJ36" s="707"/>
      <c r="GCK36" s="707"/>
      <c r="GCL36" s="707"/>
      <c r="GCM36" s="707"/>
      <c r="GCN36" s="707"/>
      <c r="GCO36" s="707"/>
      <c r="GCP36" s="707"/>
      <c r="GCQ36" s="707"/>
      <c r="GCR36" s="707"/>
      <c r="GCS36" s="707"/>
      <c r="GCT36" s="707"/>
      <c r="GCU36" s="707"/>
      <c r="GCV36" s="707"/>
      <c r="GCW36" s="707"/>
      <c r="GCX36" s="707"/>
      <c r="GCY36" s="707"/>
      <c r="GCZ36" s="707"/>
      <c r="GDA36" s="707"/>
      <c r="GDB36" s="707"/>
      <c r="GDC36" s="707"/>
      <c r="GDD36" s="707"/>
      <c r="GDE36" s="707"/>
      <c r="GDF36" s="707"/>
      <c r="GDG36" s="707"/>
      <c r="GDH36" s="707"/>
      <c r="GDI36" s="707"/>
      <c r="GDJ36" s="707"/>
      <c r="GDK36" s="707"/>
      <c r="GDL36" s="707"/>
      <c r="GDM36" s="707"/>
      <c r="GDN36" s="707"/>
      <c r="GDO36" s="707"/>
      <c r="GDP36" s="707"/>
      <c r="GDQ36" s="707"/>
      <c r="GDR36" s="707"/>
      <c r="GDS36" s="707"/>
      <c r="GDT36" s="707"/>
      <c r="GDU36" s="707"/>
      <c r="GDV36" s="707"/>
      <c r="GDW36" s="707"/>
      <c r="GDX36" s="707"/>
      <c r="GDY36" s="707"/>
      <c r="GDZ36" s="707"/>
      <c r="GEA36" s="707"/>
      <c r="GEB36" s="707"/>
      <c r="GEC36" s="707"/>
      <c r="GED36" s="707"/>
      <c r="GEE36" s="707"/>
      <c r="GEF36" s="707"/>
      <c r="GEG36" s="707"/>
      <c r="GEH36" s="707"/>
      <c r="GEI36" s="707"/>
      <c r="GEJ36" s="707"/>
      <c r="GEK36" s="707"/>
      <c r="GEL36" s="707"/>
      <c r="GEM36" s="707"/>
      <c r="GEN36" s="707"/>
      <c r="GEO36" s="707"/>
      <c r="GEP36" s="707"/>
      <c r="GEQ36" s="707"/>
      <c r="GER36" s="707"/>
      <c r="GES36" s="707"/>
      <c r="GET36" s="707"/>
      <c r="GEU36" s="707"/>
      <c r="GEV36" s="707"/>
      <c r="GEW36" s="707"/>
      <c r="GEX36" s="707"/>
      <c r="GEY36" s="707"/>
      <c r="GEZ36" s="707"/>
      <c r="GFA36" s="707"/>
      <c r="GFB36" s="707"/>
      <c r="GFC36" s="707"/>
      <c r="GFD36" s="707"/>
      <c r="GFE36" s="707"/>
      <c r="GFF36" s="707"/>
      <c r="GFG36" s="707"/>
      <c r="GFH36" s="707"/>
      <c r="GFI36" s="707"/>
      <c r="GFJ36" s="707"/>
      <c r="GFK36" s="707"/>
      <c r="GFL36" s="707"/>
      <c r="GFM36" s="707"/>
      <c r="GFN36" s="707"/>
      <c r="GFO36" s="707"/>
      <c r="GFP36" s="707"/>
      <c r="GFQ36" s="707"/>
      <c r="GFR36" s="707"/>
      <c r="GFS36" s="707"/>
      <c r="GFT36" s="707"/>
      <c r="GFU36" s="707"/>
      <c r="GFV36" s="707"/>
      <c r="GFW36" s="707"/>
      <c r="GFX36" s="707"/>
      <c r="GFY36" s="707"/>
      <c r="GFZ36" s="707"/>
      <c r="GGA36" s="707"/>
      <c r="GGB36" s="707"/>
      <c r="GGC36" s="707"/>
      <c r="GGD36" s="707"/>
      <c r="GGE36" s="707"/>
      <c r="GGF36" s="707"/>
      <c r="GGG36" s="707"/>
      <c r="GGH36" s="707"/>
      <c r="GGI36" s="707"/>
      <c r="GGJ36" s="707"/>
      <c r="GGK36" s="707"/>
      <c r="GGL36" s="707"/>
      <c r="GGM36" s="707"/>
      <c r="GGN36" s="707"/>
      <c r="GGO36" s="707"/>
      <c r="GGP36" s="707"/>
      <c r="GGQ36" s="707"/>
      <c r="GGR36" s="707"/>
      <c r="GGS36" s="707"/>
      <c r="GGT36" s="707"/>
      <c r="GGU36" s="707"/>
      <c r="GGV36" s="707"/>
      <c r="GGW36" s="707"/>
      <c r="GGX36" s="707"/>
      <c r="GGY36" s="707"/>
      <c r="GGZ36" s="707"/>
      <c r="GHA36" s="707"/>
      <c r="GHB36" s="707"/>
      <c r="GHC36" s="707"/>
      <c r="GHD36" s="707"/>
      <c r="GHE36" s="707"/>
      <c r="GHF36" s="707"/>
      <c r="GHG36" s="707"/>
      <c r="GHH36" s="707"/>
      <c r="GHI36" s="707"/>
      <c r="GHJ36" s="707"/>
      <c r="GHK36" s="707"/>
      <c r="GHL36" s="707"/>
      <c r="GHM36" s="707"/>
      <c r="GHN36" s="707"/>
      <c r="GHO36" s="707"/>
      <c r="GHP36" s="707"/>
      <c r="GHQ36" s="707"/>
      <c r="GHR36" s="707"/>
      <c r="GHS36" s="707"/>
      <c r="GHT36" s="707"/>
      <c r="GHU36" s="707"/>
      <c r="GHV36" s="707"/>
      <c r="GHW36" s="707"/>
      <c r="GHX36" s="707"/>
      <c r="GHY36" s="707"/>
      <c r="GHZ36" s="707"/>
      <c r="GIA36" s="707"/>
      <c r="GIB36" s="707"/>
      <c r="GIC36" s="707"/>
      <c r="GID36" s="707"/>
      <c r="GIE36" s="707"/>
      <c r="GIF36" s="707"/>
      <c r="GIG36" s="707"/>
      <c r="GIH36" s="707"/>
      <c r="GII36" s="707"/>
      <c r="GIJ36" s="707"/>
      <c r="GIK36" s="707"/>
      <c r="GIL36" s="707"/>
      <c r="GIM36" s="707"/>
      <c r="GIN36" s="707"/>
      <c r="GIO36" s="707"/>
      <c r="GIP36" s="707"/>
      <c r="GIQ36" s="707"/>
      <c r="GIR36" s="707"/>
      <c r="GIS36" s="707"/>
      <c r="GIT36" s="707"/>
      <c r="GIU36" s="707"/>
      <c r="GIV36" s="707"/>
      <c r="GIW36" s="707"/>
      <c r="GIX36" s="707"/>
      <c r="GIY36" s="707"/>
      <c r="GIZ36" s="707"/>
      <c r="GJA36" s="707"/>
      <c r="GJB36" s="707"/>
      <c r="GJC36" s="707"/>
      <c r="GJD36" s="707"/>
      <c r="GJE36" s="707"/>
      <c r="GJF36" s="707"/>
      <c r="GJG36" s="707"/>
      <c r="GJH36" s="707"/>
      <c r="GJI36" s="707"/>
      <c r="GJJ36" s="707"/>
      <c r="GJK36" s="707"/>
      <c r="GJL36" s="707"/>
      <c r="GJM36" s="707"/>
      <c r="GJN36" s="707"/>
      <c r="GJO36" s="707"/>
      <c r="GJP36" s="707"/>
      <c r="GJQ36" s="707"/>
      <c r="GJR36" s="707"/>
      <c r="GJS36" s="707"/>
      <c r="GJT36" s="707"/>
      <c r="GJU36" s="707"/>
      <c r="GJV36" s="707"/>
      <c r="GJW36" s="707"/>
      <c r="GJX36" s="707"/>
      <c r="GJY36" s="707"/>
      <c r="GJZ36" s="707"/>
      <c r="GKA36" s="707"/>
      <c r="GKB36" s="707"/>
      <c r="GKC36" s="707"/>
      <c r="GKD36" s="707"/>
      <c r="GKE36" s="707"/>
      <c r="GKF36" s="707"/>
      <c r="GKG36" s="707"/>
      <c r="GKH36" s="707"/>
      <c r="GKI36" s="707"/>
      <c r="GKJ36" s="707"/>
      <c r="GKK36" s="707"/>
      <c r="GKL36" s="707"/>
      <c r="GKM36" s="707"/>
      <c r="GKN36" s="707"/>
      <c r="GKO36" s="707"/>
      <c r="GKP36" s="707"/>
      <c r="GKQ36" s="707"/>
      <c r="GKR36" s="707"/>
      <c r="GKS36" s="707"/>
      <c r="GKT36" s="707"/>
      <c r="GKU36" s="707"/>
      <c r="GKV36" s="707"/>
      <c r="GKW36" s="707"/>
      <c r="GKX36" s="707"/>
      <c r="GKY36" s="707"/>
      <c r="GKZ36" s="707"/>
      <c r="GLA36" s="707"/>
      <c r="GLB36" s="707"/>
      <c r="GLC36" s="707"/>
      <c r="GLD36" s="707"/>
      <c r="GLE36" s="707"/>
      <c r="GLF36" s="707"/>
      <c r="GLG36" s="707"/>
      <c r="GLH36" s="707"/>
      <c r="GLI36" s="707"/>
      <c r="GLJ36" s="707"/>
      <c r="GLK36" s="707"/>
      <c r="GLL36" s="707"/>
      <c r="GLM36" s="707"/>
      <c r="GLN36" s="707"/>
      <c r="GLO36" s="707"/>
      <c r="GLP36" s="707"/>
      <c r="GLQ36" s="707"/>
      <c r="GLR36" s="707"/>
      <c r="GLS36" s="707"/>
      <c r="GLT36" s="707"/>
      <c r="GLU36" s="707"/>
      <c r="GLV36" s="707"/>
      <c r="GLW36" s="707"/>
      <c r="GLX36" s="707"/>
      <c r="GLY36" s="707"/>
      <c r="GLZ36" s="707"/>
      <c r="GMA36" s="707"/>
      <c r="GMB36" s="707"/>
      <c r="GMC36" s="707"/>
      <c r="GMD36" s="707"/>
      <c r="GME36" s="707"/>
      <c r="GMF36" s="707"/>
      <c r="GMG36" s="707"/>
      <c r="GMH36" s="707"/>
      <c r="GMI36" s="707"/>
      <c r="GMJ36" s="707"/>
      <c r="GMK36" s="707"/>
      <c r="GML36" s="707"/>
      <c r="GMM36" s="707"/>
      <c r="GMN36" s="707"/>
      <c r="GMO36" s="707"/>
      <c r="GMP36" s="707"/>
      <c r="GMQ36" s="707"/>
      <c r="GMR36" s="707"/>
      <c r="GMS36" s="707"/>
      <c r="GMT36" s="707"/>
      <c r="GMU36" s="707"/>
      <c r="GMV36" s="707"/>
      <c r="GMW36" s="707"/>
      <c r="GMX36" s="707"/>
      <c r="GMY36" s="707"/>
      <c r="GMZ36" s="707"/>
      <c r="GNA36" s="707"/>
      <c r="GNB36" s="707"/>
      <c r="GNC36" s="707"/>
      <c r="GND36" s="707"/>
      <c r="GNE36" s="707"/>
      <c r="GNF36" s="707"/>
      <c r="GNG36" s="707"/>
      <c r="GNH36" s="707"/>
      <c r="GNI36" s="707"/>
      <c r="GNJ36" s="707"/>
      <c r="GNK36" s="707"/>
      <c r="GNL36" s="707"/>
      <c r="GNM36" s="707"/>
      <c r="GNN36" s="707"/>
      <c r="GNO36" s="707"/>
      <c r="GNP36" s="707"/>
      <c r="GNQ36" s="707"/>
      <c r="GNR36" s="707"/>
      <c r="GNS36" s="707"/>
      <c r="GNT36" s="707"/>
      <c r="GNU36" s="707"/>
      <c r="GNV36" s="707"/>
      <c r="GNW36" s="707"/>
      <c r="GNX36" s="707"/>
      <c r="GNY36" s="707"/>
      <c r="GNZ36" s="707"/>
      <c r="GOA36" s="707"/>
      <c r="GOB36" s="707"/>
      <c r="GOC36" s="707"/>
      <c r="GOD36" s="707"/>
      <c r="GOE36" s="707"/>
      <c r="GOF36" s="707"/>
      <c r="GOG36" s="707"/>
      <c r="GOH36" s="707"/>
      <c r="GOI36" s="707"/>
      <c r="GOJ36" s="707"/>
      <c r="GOK36" s="707"/>
      <c r="GOL36" s="707"/>
      <c r="GOM36" s="707"/>
      <c r="GON36" s="707"/>
      <c r="GOO36" s="707"/>
      <c r="GOP36" s="707"/>
      <c r="GOQ36" s="707"/>
      <c r="GOR36" s="707"/>
      <c r="GOS36" s="707"/>
      <c r="GOT36" s="707"/>
      <c r="GOU36" s="707"/>
      <c r="GOV36" s="707"/>
      <c r="GOW36" s="707"/>
      <c r="GOX36" s="707"/>
      <c r="GOY36" s="707"/>
      <c r="GOZ36" s="707"/>
      <c r="GPA36" s="707"/>
      <c r="GPB36" s="707"/>
      <c r="GPC36" s="707"/>
      <c r="GPD36" s="707"/>
      <c r="GPE36" s="707"/>
      <c r="GPF36" s="707"/>
      <c r="GPG36" s="707"/>
      <c r="GPH36" s="707"/>
      <c r="GPI36" s="707"/>
      <c r="GPJ36" s="707"/>
      <c r="GPK36" s="707"/>
      <c r="GPL36" s="707"/>
      <c r="GPM36" s="707"/>
      <c r="GPN36" s="707"/>
      <c r="GPO36" s="707"/>
      <c r="GPP36" s="707"/>
      <c r="GPQ36" s="707"/>
      <c r="GPR36" s="707"/>
      <c r="GPS36" s="707"/>
      <c r="GPT36" s="707"/>
      <c r="GPU36" s="707"/>
      <c r="GPV36" s="707"/>
      <c r="GPW36" s="707"/>
      <c r="GPX36" s="707"/>
      <c r="GPY36" s="707"/>
      <c r="GPZ36" s="707"/>
      <c r="GQA36" s="707"/>
      <c r="GQB36" s="707"/>
      <c r="GQC36" s="707"/>
      <c r="GQD36" s="707"/>
      <c r="GQE36" s="707"/>
      <c r="GQF36" s="707"/>
      <c r="GQG36" s="707"/>
      <c r="GQH36" s="707"/>
      <c r="GQI36" s="707"/>
      <c r="GQJ36" s="707"/>
      <c r="GQK36" s="707"/>
      <c r="GQL36" s="707"/>
      <c r="GQM36" s="707"/>
      <c r="GQN36" s="707"/>
      <c r="GQO36" s="707"/>
      <c r="GQP36" s="707"/>
      <c r="GQQ36" s="707"/>
      <c r="GQR36" s="707"/>
      <c r="GQS36" s="707"/>
      <c r="GQT36" s="707"/>
      <c r="GQU36" s="707"/>
      <c r="GQV36" s="707"/>
      <c r="GQW36" s="707"/>
      <c r="GQX36" s="707"/>
      <c r="GQY36" s="707"/>
      <c r="GQZ36" s="707"/>
      <c r="GRA36" s="707"/>
      <c r="GRB36" s="707"/>
      <c r="GRC36" s="707"/>
      <c r="GRD36" s="707"/>
      <c r="GRE36" s="707"/>
      <c r="GRF36" s="707"/>
      <c r="GRG36" s="707"/>
      <c r="GRH36" s="707"/>
      <c r="GRI36" s="707"/>
      <c r="GRJ36" s="707"/>
      <c r="GRK36" s="707"/>
      <c r="GRL36" s="707"/>
      <c r="GRM36" s="707"/>
      <c r="GRN36" s="707"/>
      <c r="GRO36" s="707"/>
      <c r="GRP36" s="707"/>
      <c r="GRQ36" s="707"/>
      <c r="GRR36" s="707"/>
      <c r="GRS36" s="707"/>
      <c r="GRT36" s="707"/>
      <c r="GRU36" s="707"/>
      <c r="GRV36" s="707"/>
      <c r="GRW36" s="707"/>
      <c r="GRX36" s="707"/>
      <c r="GRY36" s="707"/>
      <c r="GRZ36" s="707"/>
      <c r="GSA36" s="707"/>
      <c r="GSB36" s="707"/>
      <c r="GSC36" s="707"/>
      <c r="GSD36" s="707"/>
      <c r="GSE36" s="707"/>
      <c r="GSF36" s="707"/>
      <c r="GSG36" s="707"/>
      <c r="GSH36" s="707"/>
      <c r="GSI36" s="707"/>
      <c r="GSJ36" s="707"/>
      <c r="GSK36" s="707"/>
      <c r="GSL36" s="707"/>
      <c r="GSM36" s="707"/>
      <c r="GSN36" s="707"/>
      <c r="GSO36" s="707"/>
      <c r="GSP36" s="707"/>
      <c r="GSQ36" s="707"/>
      <c r="GSR36" s="707"/>
      <c r="GSS36" s="707"/>
      <c r="GST36" s="707"/>
      <c r="GSU36" s="707"/>
      <c r="GSV36" s="707"/>
      <c r="GSW36" s="707"/>
      <c r="GSX36" s="707"/>
      <c r="GSY36" s="707"/>
      <c r="GSZ36" s="707"/>
      <c r="GTA36" s="707"/>
      <c r="GTB36" s="707"/>
      <c r="GTC36" s="707"/>
      <c r="GTD36" s="707"/>
      <c r="GTE36" s="707"/>
      <c r="GTF36" s="707"/>
      <c r="GTG36" s="707"/>
      <c r="GTH36" s="707"/>
      <c r="GTI36" s="707"/>
      <c r="GTJ36" s="707"/>
      <c r="GTK36" s="707"/>
      <c r="GTL36" s="707"/>
      <c r="GTM36" s="707"/>
      <c r="GTN36" s="707"/>
      <c r="GTO36" s="707"/>
      <c r="GTP36" s="707"/>
      <c r="GTQ36" s="707"/>
      <c r="GTR36" s="707"/>
      <c r="GTS36" s="707"/>
      <c r="GTT36" s="707"/>
      <c r="GTU36" s="707"/>
      <c r="GTV36" s="707"/>
      <c r="GTW36" s="707"/>
      <c r="GTX36" s="707"/>
      <c r="GTY36" s="707"/>
      <c r="GTZ36" s="707"/>
      <c r="GUA36" s="707"/>
      <c r="GUB36" s="707"/>
      <c r="GUC36" s="707"/>
      <c r="GUD36" s="707"/>
      <c r="GUE36" s="707"/>
      <c r="GUF36" s="707"/>
      <c r="GUG36" s="707"/>
      <c r="GUH36" s="707"/>
      <c r="GUI36" s="707"/>
      <c r="GUJ36" s="707"/>
      <c r="GUK36" s="707"/>
      <c r="GUL36" s="707"/>
      <c r="GUM36" s="707"/>
      <c r="GUN36" s="707"/>
      <c r="GUO36" s="707"/>
      <c r="GUP36" s="707"/>
      <c r="GUQ36" s="707"/>
      <c r="GUR36" s="707"/>
      <c r="GUS36" s="707"/>
      <c r="GUT36" s="707"/>
      <c r="GUU36" s="707"/>
      <c r="GUV36" s="707"/>
      <c r="GUW36" s="707"/>
      <c r="GUX36" s="707"/>
      <c r="GUY36" s="707"/>
      <c r="GUZ36" s="707"/>
      <c r="GVA36" s="707"/>
      <c r="GVB36" s="707"/>
      <c r="GVC36" s="707"/>
      <c r="GVD36" s="707"/>
      <c r="GVE36" s="707"/>
      <c r="GVF36" s="707"/>
      <c r="GVG36" s="707"/>
      <c r="GVH36" s="707"/>
      <c r="GVI36" s="707"/>
      <c r="GVJ36" s="707"/>
      <c r="GVK36" s="707"/>
      <c r="GVL36" s="707"/>
      <c r="GVM36" s="707"/>
      <c r="GVN36" s="707"/>
      <c r="GVO36" s="707"/>
      <c r="GVP36" s="707"/>
      <c r="GVQ36" s="707"/>
      <c r="GVR36" s="707"/>
      <c r="GVS36" s="707"/>
      <c r="GVT36" s="707"/>
      <c r="GVU36" s="707"/>
      <c r="GVV36" s="707"/>
      <c r="GVW36" s="707"/>
      <c r="GVX36" s="707"/>
      <c r="GVY36" s="707"/>
      <c r="GVZ36" s="707"/>
      <c r="GWA36" s="707"/>
      <c r="GWB36" s="707"/>
      <c r="GWC36" s="707"/>
      <c r="GWD36" s="707"/>
      <c r="GWE36" s="707"/>
      <c r="GWF36" s="707"/>
      <c r="GWG36" s="707"/>
      <c r="GWH36" s="707"/>
      <c r="GWI36" s="707"/>
      <c r="GWJ36" s="707"/>
      <c r="GWK36" s="707"/>
      <c r="GWL36" s="707"/>
      <c r="GWM36" s="707"/>
      <c r="GWN36" s="707"/>
      <c r="GWO36" s="707"/>
      <c r="GWP36" s="707"/>
      <c r="GWQ36" s="707"/>
      <c r="GWR36" s="707"/>
      <c r="GWS36" s="707"/>
      <c r="GWT36" s="707"/>
      <c r="GWU36" s="707"/>
      <c r="GWV36" s="707"/>
      <c r="GWW36" s="707"/>
      <c r="GWX36" s="707"/>
      <c r="GWY36" s="707"/>
      <c r="GWZ36" s="707"/>
      <c r="GXA36" s="707"/>
      <c r="GXB36" s="707"/>
      <c r="GXC36" s="707"/>
      <c r="GXD36" s="707"/>
      <c r="GXE36" s="707"/>
      <c r="GXF36" s="707"/>
      <c r="GXG36" s="707"/>
      <c r="GXH36" s="707"/>
      <c r="GXI36" s="707"/>
      <c r="GXJ36" s="707"/>
      <c r="GXK36" s="707"/>
      <c r="GXL36" s="707"/>
      <c r="GXM36" s="707"/>
      <c r="GXN36" s="707"/>
      <c r="GXO36" s="707"/>
      <c r="GXP36" s="707"/>
      <c r="GXQ36" s="707"/>
      <c r="GXR36" s="707"/>
      <c r="GXS36" s="707"/>
      <c r="GXT36" s="707"/>
      <c r="GXU36" s="707"/>
      <c r="GXV36" s="707"/>
      <c r="GXW36" s="707"/>
      <c r="GXX36" s="707"/>
      <c r="GXY36" s="707"/>
      <c r="GXZ36" s="707"/>
      <c r="GYA36" s="707"/>
      <c r="GYB36" s="707"/>
      <c r="GYC36" s="707"/>
      <c r="GYD36" s="707"/>
      <c r="GYE36" s="707"/>
      <c r="GYF36" s="707"/>
      <c r="GYG36" s="707"/>
      <c r="GYH36" s="707"/>
      <c r="GYI36" s="707"/>
      <c r="GYJ36" s="707"/>
      <c r="GYK36" s="707"/>
      <c r="GYL36" s="707"/>
      <c r="GYM36" s="707"/>
      <c r="GYN36" s="707"/>
      <c r="GYO36" s="707"/>
      <c r="GYP36" s="707"/>
      <c r="GYQ36" s="707"/>
      <c r="GYR36" s="707"/>
      <c r="GYS36" s="707"/>
      <c r="GYT36" s="707"/>
      <c r="GYU36" s="707"/>
      <c r="GYV36" s="707"/>
      <c r="GYW36" s="707"/>
      <c r="GYX36" s="707"/>
      <c r="GYY36" s="707"/>
      <c r="GYZ36" s="707"/>
      <c r="GZA36" s="707"/>
      <c r="GZB36" s="707"/>
      <c r="GZC36" s="707"/>
      <c r="GZD36" s="707"/>
      <c r="GZE36" s="707"/>
      <c r="GZF36" s="707"/>
      <c r="GZG36" s="707"/>
      <c r="GZH36" s="707"/>
      <c r="GZI36" s="707"/>
      <c r="GZJ36" s="707"/>
      <c r="GZK36" s="707"/>
      <c r="GZL36" s="707"/>
      <c r="GZM36" s="707"/>
      <c r="GZN36" s="707"/>
      <c r="GZO36" s="707"/>
      <c r="GZP36" s="707"/>
      <c r="GZQ36" s="707"/>
      <c r="GZR36" s="707"/>
      <c r="GZS36" s="707"/>
      <c r="GZT36" s="707"/>
      <c r="GZU36" s="707"/>
      <c r="GZV36" s="707"/>
      <c r="GZW36" s="707"/>
      <c r="GZX36" s="707"/>
      <c r="GZY36" s="707"/>
      <c r="GZZ36" s="707"/>
      <c r="HAA36" s="707"/>
      <c r="HAB36" s="707"/>
      <c r="HAC36" s="707"/>
      <c r="HAD36" s="707"/>
      <c r="HAE36" s="707"/>
      <c r="HAF36" s="707"/>
      <c r="HAG36" s="707"/>
      <c r="HAH36" s="707"/>
      <c r="HAI36" s="707"/>
      <c r="HAJ36" s="707"/>
      <c r="HAK36" s="707"/>
      <c r="HAL36" s="707"/>
      <c r="HAM36" s="707"/>
      <c r="HAN36" s="707"/>
      <c r="HAO36" s="707"/>
      <c r="HAP36" s="707"/>
      <c r="HAQ36" s="707"/>
      <c r="HAR36" s="707"/>
      <c r="HAS36" s="707"/>
      <c r="HAT36" s="707"/>
      <c r="HAU36" s="707"/>
      <c r="HAV36" s="707"/>
      <c r="HAW36" s="707"/>
      <c r="HAX36" s="707"/>
      <c r="HAY36" s="707"/>
      <c r="HAZ36" s="707"/>
      <c r="HBA36" s="707"/>
      <c r="HBB36" s="707"/>
      <c r="HBC36" s="707"/>
      <c r="HBD36" s="707"/>
      <c r="HBE36" s="707"/>
      <c r="HBF36" s="707"/>
      <c r="HBG36" s="707"/>
      <c r="HBH36" s="707"/>
      <c r="HBI36" s="707"/>
      <c r="HBJ36" s="707"/>
      <c r="HBK36" s="707"/>
      <c r="HBL36" s="707"/>
      <c r="HBM36" s="707"/>
      <c r="HBN36" s="707"/>
      <c r="HBO36" s="707"/>
      <c r="HBP36" s="707"/>
      <c r="HBQ36" s="707"/>
      <c r="HBR36" s="707"/>
      <c r="HBS36" s="707"/>
      <c r="HBT36" s="707"/>
      <c r="HBU36" s="707"/>
      <c r="HBV36" s="707"/>
      <c r="HBW36" s="707"/>
      <c r="HBX36" s="707"/>
      <c r="HBY36" s="707"/>
      <c r="HBZ36" s="707"/>
      <c r="HCA36" s="707"/>
      <c r="HCB36" s="707"/>
      <c r="HCC36" s="707"/>
      <c r="HCD36" s="707"/>
      <c r="HCE36" s="707"/>
      <c r="HCF36" s="707"/>
      <c r="HCG36" s="707"/>
      <c r="HCH36" s="707"/>
      <c r="HCI36" s="707"/>
      <c r="HCJ36" s="707"/>
      <c r="HCK36" s="707"/>
      <c r="HCL36" s="707"/>
      <c r="HCM36" s="707"/>
      <c r="HCN36" s="707"/>
      <c r="HCO36" s="707"/>
      <c r="HCP36" s="707"/>
      <c r="HCQ36" s="707"/>
      <c r="HCR36" s="707"/>
      <c r="HCS36" s="707"/>
      <c r="HCT36" s="707"/>
      <c r="HCU36" s="707"/>
      <c r="HCV36" s="707"/>
      <c r="HCW36" s="707"/>
      <c r="HCX36" s="707"/>
      <c r="HCY36" s="707"/>
      <c r="HCZ36" s="707"/>
      <c r="HDA36" s="707"/>
      <c r="HDB36" s="707"/>
      <c r="HDC36" s="707"/>
      <c r="HDD36" s="707"/>
      <c r="HDE36" s="707"/>
      <c r="HDF36" s="707"/>
      <c r="HDG36" s="707"/>
      <c r="HDH36" s="707"/>
      <c r="HDI36" s="707"/>
      <c r="HDJ36" s="707"/>
      <c r="HDK36" s="707"/>
      <c r="HDL36" s="707"/>
      <c r="HDM36" s="707"/>
      <c r="HDN36" s="707"/>
      <c r="HDO36" s="707"/>
      <c r="HDP36" s="707"/>
      <c r="HDQ36" s="707"/>
      <c r="HDR36" s="707"/>
      <c r="HDS36" s="707"/>
      <c r="HDT36" s="707"/>
      <c r="HDU36" s="707"/>
      <c r="HDV36" s="707"/>
      <c r="HDW36" s="707"/>
      <c r="HDX36" s="707"/>
      <c r="HDY36" s="707"/>
      <c r="HDZ36" s="707"/>
      <c r="HEA36" s="707"/>
      <c r="HEB36" s="707"/>
      <c r="HEC36" s="707"/>
      <c r="HED36" s="707"/>
      <c r="HEE36" s="707"/>
      <c r="HEF36" s="707"/>
      <c r="HEG36" s="707"/>
      <c r="HEH36" s="707"/>
      <c r="HEI36" s="707"/>
      <c r="HEJ36" s="707"/>
      <c r="HEK36" s="707"/>
      <c r="HEL36" s="707"/>
      <c r="HEM36" s="707"/>
      <c r="HEN36" s="707"/>
      <c r="HEO36" s="707"/>
      <c r="HEP36" s="707"/>
      <c r="HEQ36" s="707"/>
      <c r="HER36" s="707"/>
      <c r="HES36" s="707"/>
      <c r="HET36" s="707"/>
      <c r="HEU36" s="707"/>
      <c r="HEV36" s="707"/>
      <c r="HEW36" s="707"/>
      <c r="HEX36" s="707"/>
      <c r="HEY36" s="707"/>
      <c r="HEZ36" s="707"/>
      <c r="HFA36" s="707"/>
      <c r="HFB36" s="707"/>
      <c r="HFC36" s="707"/>
      <c r="HFD36" s="707"/>
      <c r="HFE36" s="707"/>
      <c r="HFF36" s="707"/>
      <c r="HFG36" s="707"/>
      <c r="HFH36" s="707"/>
      <c r="HFI36" s="707"/>
      <c r="HFJ36" s="707"/>
      <c r="HFK36" s="707"/>
      <c r="HFL36" s="707"/>
      <c r="HFM36" s="707"/>
      <c r="HFN36" s="707"/>
      <c r="HFO36" s="707"/>
      <c r="HFP36" s="707"/>
      <c r="HFQ36" s="707"/>
      <c r="HFR36" s="707"/>
      <c r="HFS36" s="707"/>
      <c r="HFT36" s="707"/>
      <c r="HFU36" s="707"/>
      <c r="HFV36" s="707"/>
      <c r="HFW36" s="707"/>
      <c r="HFX36" s="707"/>
      <c r="HFY36" s="707"/>
      <c r="HFZ36" s="707"/>
      <c r="HGA36" s="707"/>
      <c r="HGB36" s="707"/>
      <c r="HGC36" s="707"/>
      <c r="HGD36" s="707"/>
      <c r="HGE36" s="707"/>
      <c r="HGF36" s="707"/>
      <c r="HGG36" s="707"/>
      <c r="HGH36" s="707"/>
      <c r="HGI36" s="707"/>
      <c r="HGJ36" s="707"/>
      <c r="HGK36" s="707"/>
      <c r="HGL36" s="707"/>
      <c r="HGM36" s="707"/>
      <c r="HGN36" s="707"/>
      <c r="HGO36" s="707"/>
      <c r="HGP36" s="707"/>
      <c r="HGQ36" s="707"/>
      <c r="HGR36" s="707"/>
      <c r="HGS36" s="707"/>
      <c r="HGT36" s="707"/>
      <c r="HGU36" s="707"/>
      <c r="HGV36" s="707"/>
      <c r="HGW36" s="707"/>
      <c r="HGX36" s="707"/>
      <c r="HGY36" s="707"/>
      <c r="HGZ36" s="707"/>
      <c r="HHA36" s="707"/>
      <c r="HHB36" s="707"/>
      <c r="HHC36" s="707"/>
      <c r="HHD36" s="707"/>
      <c r="HHE36" s="707"/>
      <c r="HHF36" s="707"/>
      <c r="HHG36" s="707"/>
      <c r="HHH36" s="707"/>
      <c r="HHI36" s="707"/>
      <c r="HHJ36" s="707"/>
      <c r="HHK36" s="707"/>
      <c r="HHL36" s="707"/>
      <c r="HHM36" s="707"/>
      <c r="HHN36" s="707"/>
      <c r="HHO36" s="707"/>
      <c r="HHP36" s="707"/>
      <c r="HHQ36" s="707"/>
      <c r="HHR36" s="707"/>
      <c r="HHS36" s="707"/>
      <c r="HHT36" s="707"/>
      <c r="HHU36" s="707"/>
      <c r="HHV36" s="707"/>
      <c r="HHW36" s="707"/>
      <c r="HHX36" s="707"/>
      <c r="HHY36" s="707"/>
      <c r="HHZ36" s="707"/>
      <c r="HIA36" s="707"/>
      <c r="HIB36" s="707"/>
      <c r="HIC36" s="707"/>
      <c r="HID36" s="707"/>
      <c r="HIE36" s="707"/>
      <c r="HIF36" s="707"/>
      <c r="HIG36" s="707"/>
      <c r="HIH36" s="707"/>
      <c r="HII36" s="707"/>
      <c r="HIJ36" s="707"/>
      <c r="HIK36" s="707"/>
      <c r="HIL36" s="707"/>
      <c r="HIM36" s="707"/>
      <c r="HIN36" s="707"/>
      <c r="HIO36" s="707"/>
      <c r="HIP36" s="707"/>
      <c r="HIQ36" s="707"/>
      <c r="HIR36" s="707"/>
      <c r="HIS36" s="707"/>
      <c r="HIT36" s="707"/>
      <c r="HIU36" s="707"/>
      <c r="HIV36" s="707"/>
      <c r="HIW36" s="707"/>
      <c r="HIX36" s="707"/>
      <c r="HIY36" s="707"/>
      <c r="HIZ36" s="707"/>
      <c r="HJA36" s="707"/>
      <c r="HJB36" s="707"/>
      <c r="HJC36" s="707"/>
      <c r="HJD36" s="707"/>
      <c r="HJE36" s="707"/>
      <c r="HJF36" s="707"/>
      <c r="HJG36" s="707"/>
      <c r="HJH36" s="707"/>
      <c r="HJI36" s="707"/>
      <c r="HJJ36" s="707"/>
      <c r="HJK36" s="707"/>
      <c r="HJL36" s="707"/>
      <c r="HJM36" s="707"/>
      <c r="HJN36" s="707"/>
      <c r="HJO36" s="707"/>
      <c r="HJP36" s="707"/>
      <c r="HJQ36" s="707"/>
      <c r="HJR36" s="707"/>
      <c r="HJS36" s="707"/>
      <c r="HJT36" s="707"/>
      <c r="HJU36" s="707"/>
      <c r="HJV36" s="707"/>
      <c r="HJW36" s="707"/>
      <c r="HJX36" s="707"/>
      <c r="HJY36" s="707"/>
      <c r="HJZ36" s="707"/>
      <c r="HKA36" s="707"/>
      <c r="HKB36" s="707"/>
      <c r="HKC36" s="707"/>
      <c r="HKD36" s="707"/>
      <c r="HKE36" s="707"/>
      <c r="HKF36" s="707"/>
      <c r="HKG36" s="707"/>
      <c r="HKH36" s="707"/>
      <c r="HKI36" s="707"/>
      <c r="HKJ36" s="707"/>
      <c r="HKK36" s="707"/>
      <c r="HKL36" s="707"/>
      <c r="HKM36" s="707"/>
      <c r="HKN36" s="707"/>
      <c r="HKO36" s="707"/>
      <c r="HKP36" s="707"/>
      <c r="HKQ36" s="707"/>
      <c r="HKR36" s="707"/>
      <c r="HKS36" s="707"/>
      <c r="HKT36" s="707"/>
      <c r="HKU36" s="707"/>
      <c r="HKV36" s="707"/>
      <c r="HKW36" s="707"/>
      <c r="HKX36" s="707"/>
      <c r="HKY36" s="707"/>
      <c r="HKZ36" s="707"/>
      <c r="HLA36" s="707"/>
      <c r="HLB36" s="707"/>
      <c r="HLC36" s="707"/>
      <c r="HLD36" s="707"/>
      <c r="HLE36" s="707"/>
      <c r="HLF36" s="707"/>
      <c r="HLG36" s="707"/>
      <c r="HLH36" s="707"/>
      <c r="HLI36" s="707"/>
      <c r="HLJ36" s="707"/>
      <c r="HLK36" s="707"/>
      <c r="HLL36" s="707"/>
      <c r="HLM36" s="707"/>
      <c r="HLN36" s="707"/>
      <c r="HLO36" s="707"/>
      <c r="HLP36" s="707"/>
      <c r="HLQ36" s="707"/>
      <c r="HLR36" s="707"/>
      <c r="HLS36" s="707"/>
      <c r="HLT36" s="707"/>
      <c r="HLU36" s="707"/>
      <c r="HLV36" s="707"/>
      <c r="HLW36" s="707"/>
      <c r="HLX36" s="707"/>
      <c r="HLY36" s="707"/>
      <c r="HLZ36" s="707"/>
      <c r="HMA36" s="707"/>
      <c r="HMB36" s="707"/>
      <c r="HMC36" s="707"/>
      <c r="HMD36" s="707"/>
      <c r="HME36" s="707"/>
      <c r="HMF36" s="707"/>
      <c r="HMG36" s="707"/>
      <c r="HMH36" s="707"/>
      <c r="HMI36" s="707"/>
      <c r="HMJ36" s="707"/>
      <c r="HMK36" s="707"/>
      <c r="HML36" s="707"/>
      <c r="HMM36" s="707"/>
      <c r="HMN36" s="707"/>
      <c r="HMO36" s="707"/>
      <c r="HMP36" s="707"/>
      <c r="HMQ36" s="707"/>
      <c r="HMR36" s="707"/>
      <c r="HMS36" s="707"/>
      <c r="HMT36" s="707"/>
      <c r="HMU36" s="707"/>
      <c r="HMV36" s="707"/>
      <c r="HMW36" s="707"/>
      <c r="HMX36" s="707"/>
      <c r="HMY36" s="707"/>
      <c r="HMZ36" s="707"/>
      <c r="HNA36" s="707"/>
      <c r="HNB36" s="707"/>
      <c r="HNC36" s="707"/>
      <c r="HND36" s="707"/>
      <c r="HNE36" s="707"/>
      <c r="HNF36" s="707"/>
      <c r="HNG36" s="707"/>
      <c r="HNH36" s="707"/>
      <c r="HNI36" s="707"/>
      <c r="HNJ36" s="707"/>
      <c r="HNK36" s="707"/>
      <c r="HNL36" s="707"/>
      <c r="HNM36" s="707"/>
      <c r="HNN36" s="707"/>
      <c r="HNO36" s="707"/>
      <c r="HNP36" s="707"/>
      <c r="HNQ36" s="707"/>
      <c r="HNR36" s="707"/>
      <c r="HNS36" s="707"/>
      <c r="HNT36" s="707"/>
      <c r="HNU36" s="707"/>
      <c r="HNV36" s="707"/>
      <c r="HNW36" s="707"/>
      <c r="HNX36" s="707"/>
      <c r="HNY36" s="707"/>
      <c r="HNZ36" s="707"/>
      <c r="HOA36" s="707"/>
      <c r="HOB36" s="707"/>
      <c r="HOC36" s="707"/>
      <c r="HOD36" s="707"/>
      <c r="HOE36" s="707"/>
      <c r="HOF36" s="707"/>
      <c r="HOG36" s="707"/>
      <c r="HOH36" s="707"/>
      <c r="HOI36" s="707"/>
      <c r="HOJ36" s="707"/>
      <c r="HOK36" s="707"/>
      <c r="HOL36" s="707"/>
      <c r="HOM36" s="707"/>
      <c r="HON36" s="707"/>
      <c r="HOO36" s="707"/>
      <c r="HOP36" s="707"/>
      <c r="HOQ36" s="707"/>
      <c r="HOR36" s="707"/>
      <c r="HOS36" s="707"/>
      <c r="HOT36" s="707"/>
      <c r="HOU36" s="707"/>
      <c r="HOV36" s="707"/>
      <c r="HOW36" s="707"/>
      <c r="HOX36" s="707"/>
      <c r="HOY36" s="707"/>
      <c r="HOZ36" s="707"/>
      <c r="HPA36" s="707"/>
      <c r="HPB36" s="707"/>
      <c r="HPC36" s="707"/>
      <c r="HPD36" s="707"/>
      <c r="HPE36" s="707"/>
      <c r="HPF36" s="707"/>
      <c r="HPG36" s="707"/>
      <c r="HPH36" s="707"/>
      <c r="HPI36" s="707"/>
      <c r="HPJ36" s="707"/>
      <c r="HPK36" s="707"/>
      <c r="HPL36" s="707"/>
      <c r="HPM36" s="707"/>
      <c r="HPN36" s="707"/>
      <c r="HPO36" s="707"/>
      <c r="HPP36" s="707"/>
      <c r="HPQ36" s="707"/>
      <c r="HPR36" s="707"/>
      <c r="HPS36" s="707"/>
      <c r="HPT36" s="707"/>
      <c r="HPU36" s="707"/>
      <c r="HPV36" s="707"/>
      <c r="HPW36" s="707"/>
      <c r="HPX36" s="707"/>
      <c r="HPY36" s="707"/>
      <c r="HPZ36" s="707"/>
      <c r="HQA36" s="707"/>
      <c r="HQB36" s="707"/>
      <c r="HQC36" s="707"/>
      <c r="HQD36" s="707"/>
      <c r="HQE36" s="707"/>
      <c r="HQF36" s="707"/>
      <c r="HQG36" s="707"/>
      <c r="HQH36" s="707"/>
      <c r="HQI36" s="707"/>
      <c r="HQJ36" s="707"/>
      <c r="HQK36" s="707"/>
      <c r="HQL36" s="707"/>
      <c r="HQM36" s="707"/>
      <c r="HQN36" s="707"/>
      <c r="HQO36" s="707"/>
      <c r="HQP36" s="707"/>
      <c r="HQQ36" s="707"/>
      <c r="HQR36" s="707"/>
      <c r="HQS36" s="707"/>
      <c r="HQT36" s="707"/>
      <c r="HQU36" s="707"/>
      <c r="HQV36" s="707"/>
      <c r="HQW36" s="707"/>
      <c r="HQX36" s="707"/>
      <c r="HQY36" s="707"/>
      <c r="HQZ36" s="707"/>
      <c r="HRA36" s="707"/>
      <c r="HRB36" s="707"/>
      <c r="HRC36" s="707"/>
      <c r="HRD36" s="707"/>
      <c r="HRE36" s="707"/>
      <c r="HRF36" s="707"/>
      <c r="HRG36" s="707"/>
      <c r="HRH36" s="707"/>
      <c r="HRI36" s="707"/>
      <c r="HRJ36" s="707"/>
      <c r="HRK36" s="707"/>
      <c r="HRL36" s="707"/>
      <c r="HRM36" s="707"/>
      <c r="HRN36" s="707"/>
      <c r="HRO36" s="707"/>
      <c r="HRP36" s="707"/>
      <c r="HRQ36" s="707"/>
      <c r="HRR36" s="707"/>
      <c r="HRS36" s="707"/>
      <c r="HRT36" s="707"/>
      <c r="HRU36" s="707"/>
      <c r="HRV36" s="707"/>
      <c r="HRW36" s="707"/>
      <c r="HRX36" s="707"/>
      <c r="HRY36" s="707"/>
      <c r="HRZ36" s="707"/>
      <c r="HSA36" s="707"/>
      <c r="HSB36" s="707"/>
      <c r="HSC36" s="707"/>
      <c r="HSD36" s="707"/>
      <c r="HSE36" s="707"/>
      <c r="HSF36" s="707"/>
      <c r="HSG36" s="707"/>
      <c r="HSH36" s="707"/>
      <c r="HSI36" s="707"/>
      <c r="HSJ36" s="707"/>
      <c r="HSK36" s="707"/>
      <c r="HSL36" s="707"/>
      <c r="HSM36" s="707"/>
      <c r="HSN36" s="707"/>
      <c r="HSO36" s="707"/>
      <c r="HSP36" s="707"/>
      <c r="HSQ36" s="707"/>
      <c r="HSR36" s="707"/>
      <c r="HSS36" s="707"/>
      <c r="HST36" s="707"/>
      <c r="HSU36" s="707"/>
      <c r="HSV36" s="707"/>
      <c r="HSW36" s="707"/>
      <c r="HSX36" s="707"/>
      <c r="HSY36" s="707"/>
      <c r="HSZ36" s="707"/>
      <c r="HTA36" s="707"/>
      <c r="HTB36" s="707"/>
      <c r="HTC36" s="707"/>
      <c r="HTD36" s="707"/>
      <c r="HTE36" s="707"/>
      <c r="HTF36" s="707"/>
      <c r="HTG36" s="707"/>
      <c r="HTH36" s="707"/>
      <c r="HTI36" s="707"/>
      <c r="HTJ36" s="707"/>
      <c r="HTK36" s="707"/>
      <c r="HTL36" s="707"/>
      <c r="HTM36" s="707"/>
      <c r="HTN36" s="707"/>
      <c r="HTO36" s="707"/>
      <c r="HTP36" s="707"/>
      <c r="HTQ36" s="707"/>
      <c r="HTR36" s="707"/>
      <c r="HTS36" s="707"/>
      <c r="HTT36" s="707"/>
      <c r="HTU36" s="707"/>
      <c r="HTV36" s="707"/>
      <c r="HTW36" s="707"/>
      <c r="HTX36" s="707"/>
      <c r="HTY36" s="707"/>
      <c r="HTZ36" s="707"/>
      <c r="HUA36" s="707"/>
      <c r="HUB36" s="707"/>
      <c r="HUC36" s="707"/>
      <c r="HUD36" s="707"/>
      <c r="HUE36" s="707"/>
      <c r="HUF36" s="707"/>
      <c r="HUG36" s="707"/>
      <c r="HUH36" s="707"/>
      <c r="HUI36" s="707"/>
      <c r="HUJ36" s="707"/>
      <c r="HUK36" s="707"/>
      <c r="HUL36" s="707"/>
      <c r="HUM36" s="707"/>
      <c r="HUN36" s="707"/>
      <c r="HUO36" s="707"/>
      <c r="HUP36" s="707"/>
      <c r="HUQ36" s="707"/>
      <c r="HUR36" s="707"/>
      <c r="HUS36" s="707"/>
      <c r="HUT36" s="707"/>
      <c r="HUU36" s="707"/>
      <c r="HUV36" s="707"/>
      <c r="HUW36" s="707"/>
      <c r="HUX36" s="707"/>
      <c r="HUY36" s="707"/>
      <c r="HUZ36" s="707"/>
      <c r="HVA36" s="707"/>
      <c r="HVB36" s="707"/>
      <c r="HVC36" s="707"/>
      <c r="HVD36" s="707"/>
      <c r="HVE36" s="707"/>
      <c r="HVF36" s="707"/>
      <c r="HVG36" s="707"/>
      <c r="HVH36" s="707"/>
      <c r="HVI36" s="707"/>
      <c r="HVJ36" s="707"/>
      <c r="HVK36" s="707"/>
      <c r="HVL36" s="707"/>
      <c r="HVM36" s="707"/>
      <c r="HVN36" s="707"/>
      <c r="HVO36" s="707"/>
      <c r="HVP36" s="707"/>
      <c r="HVQ36" s="707"/>
      <c r="HVR36" s="707"/>
      <c r="HVS36" s="707"/>
      <c r="HVT36" s="707"/>
      <c r="HVU36" s="707"/>
      <c r="HVV36" s="707"/>
      <c r="HVW36" s="707"/>
      <c r="HVX36" s="707"/>
      <c r="HVY36" s="707"/>
      <c r="HVZ36" s="707"/>
      <c r="HWA36" s="707"/>
      <c r="HWB36" s="707"/>
      <c r="HWC36" s="707"/>
      <c r="HWD36" s="707"/>
      <c r="HWE36" s="707"/>
      <c r="HWF36" s="707"/>
      <c r="HWG36" s="707"/>
      <c r="HWH36" s="707"/>
      <c r="HWI36" s="707"/>
      <c r="HWJ36" s="707"/>
      <c r="HWK36" s="707"/>
      <c r="HWL36" s="707"/>
      <c r="HWM36" s="707"/>
      <c r="HWN36" s="707"/>
      <c r="HWO36" s="707"/>
      <c r="HWP36" s="707"/>
      <c r="HWQ36" s="707"/>
      <c r="HWR36" s="707"/>
      <c r="HWS36" s="707"/>
      <c r="HWT36" s="707"/>
      <c r="HWU36" s="707"/>
      <c r="HWV36" s="707"/>
      <c r="HWW36" s="707"/>
      <c r="HWX36" s="707"/>
      <c r="HWY36" s="707"/>
      <c r="HWZ36" s="707"/>
      <c r="HXA36" s="707"/>
      <c r="HXB36" s="707"/>
      <c r="HXC36" s="707"/>
      <c r="HXD36" s="707"/>
      <c r="HXE36" s="707"/>
      <c r="HXF36" s="707"/>
      <c r="HXG36" s="707"/>
      <c r="HXH36" s="707"/>
      <c r="HXI36" s="707"/>
      <c r="HXJ36" s="707"/>
      <c r="HXK36" s="707"/>
      <c r="HXL36" s="707"/>
      <c r="HXM36" s="707"/>
      <c r="HXN36" s="707"/>
      <c r="HXO36" s="707"/>
      <c r="HXP36" s="707"/>
      <c r="HXQ36" s="707"/>
      <c r="HXR36" s="707"/>
      <c r="HXS36" s="707"/>
      <c r="HXT36" s="707"/>
      <c r="HXU36" s="707"/>
      <c r="HXV36" s="707"/>
      <c r="HXW36" s="707"/>
      <c r="HXX36" s="707"/>
      <c r="HXY36" s="707"/>
      <c r="HXZ36" s="707"/>
      <c r="HYA36" s="707"/>
      <c r="HYB36" s="707"/>
      <c r="HYC36" s="707"/>
      <c r="HYD36" s="707"/>
      <c r="HYE36" s="707"/>
      <c r="HYF36" s="707"/>
      <c r="HYG36" s="707"/>
      <c r="HYH36" s="707"/>
      <c r="HYI36" s="707"/>
      <c r="HYJ36" s="707"/>
      <c r="HYK36" s="707"/>
      <c r="HYL36" s="707"/>
      <c r="HYM36" s="707"/>
      <c r="HYN36" s="707"/>
      <c r="HYO36" s="707"/>
      <c r="HYP36" s="707"/>
      <c r="HYQ36" s="707"/>
      <c r="HYR36" s="707"/>
      <c r="HYS36" s="707"/>
      <c r="HYT36" s="707"/>
      <c r="HYU36" s="707"/>
      <c r="HYV36" s="707"/>
      <c r="HYW36" s="707"/>
      <c r="HYX36" s="707"/>
      <c r="HYY36" s="707"/>
      <c r="HYZ36" s="707"/>
      <c r="HZA36" s="707"/>
      <c r="HZB36" s="707"/>
      <c r="HZC36" s="707"/>
      <c r="HZD36" s="707"/>
      <c r="HZE36" s="707"/>
      <c r="HZF36" s="707"/>
      <c r="HZG36" s="707"/>
      <c r="HZH36" s="707"/>
      <c r="HZI36" s="707"/>
      <c r="HZJ36" s="707"/>
      <c r="HZK36" s="707"/>
      <c r="HZL36" s="707"/>
      <c r="HZM36" s="707"/>
      <c r="HZN36" s="707"/>
      <c r="HZO36" s="707"/>
      <c r="HZP36" s="707"/>
      <c r="HZQ36" s="707"/>
      <c r="HZR36" s="707"/>
      <c r="HZS36" s="707"/>
      <c r="HZT36" s="707"/>
      <c r="HZU36" s="707"/>
      <c r="HZV36" s="707"/>
      <c r="HZW36" s="707"/>
      <c r="HZX36" s="707"/>
      <c r="HZY36" s="707"/>
      <c r="HZZ36" s="707"/>
      <c r="IAA36" s="707"/>
      <c r="IAB36" s="707"/>
      <c r="IAC36" s="707"/>
      <c r="IAD36" s="707"/>
      <c r="IAE36" s="707"/>
      <c r="IAF36" s="707"/>
      <c r="IAG36" s="707"/>
      <c r="IAH36" s="707"/>
      <c r="IAI36" s="707"/>
      <c r="IAJ36" s="707"/>
      <c r="IAK36" s="707"/>
      <c r="IAL36" s="707"/>
      <c r="IAM36" s="707"/>
      <c r="IAN36" s="707"/>
      <c r="IAO36" s="707"/>
      <c r="IAP36" s="707"/>
      <c r="IAQ36" s="707"/>
      <c r="IAR36" s="707"/>
      <c r="IAS36" s="707"/>
      <c r="IAT36" s="707"/>
      <c r="IAU36" s="707"/>
      <c r="IAV36" s="707"/>
      <c r="IAW36" s="707"/>
      <c r="IAX36" s="707"/>
      <c r="IAY36" s="707"/>
      <c r="IAZ36" s="707"/>
      <c r="IBA36" s="707"/>
      <c r="IBB36" s="707"/>
      <c r="IBC36" s="707"/>
      <c r="IBD36" s="707"/>
      <c r="IBE36" s="707"/>
      <c r="IBF36" s="707"/>
      <c r="IBG36" s="707"/>
      <c r="IBH36" s="707"/>
      <c r="IBI36" s="707"/>
      <c r="IBJ36" s="707"/>
      <c r="IBK36" s="707"/>
      <c r="IBL36" s="707"/>
      <c r="IBM36" s="707"/>
      <c r="IBN36" s="707"/>
      <c r="IBO36" s="707"/>
      <c r="IBP36" s="707"/>
      <c r="IBQ36" s="707"/>
      <c r="IBR36" s="707"/>
      <c r="IBS36" s="707"/>
      <c r="IBT36" s="707"/>
      <c r="IBU36" s="707"/>
      <c r="IBV36" s="707"/>
      <c r="IBW36" s="707"/>
      <c r="IBX36" s="707"/>
      <c r="IBY36" s="707"/>
      <c r="IBZ36" s="707"/>
      <c r="ICA36" s="707"/>
      <c r="ICB36" s="707"/>
      <c r="ICC36" s="707"/>
      <c r="ICD36" s="707"/>
      <c r="ICE36" s="707"/>
      <c r="ICF36" s="707"/>
      <c r="ICG36" s="707"/>
      <c r="ICH36" s="707"/>
      <c r="ICI36" s="707"/>
      <c r="ICJ36" s="707"/>
      <c r="ICK36" s="707"/>
      <c r="ICL36" s="707"/>
      <c r="ICM36" s="707"/>
      <c r="ICN36" s="707"/>
      <c r="ICO36" s="707"/>
      <c r="ICP36" s="707"/>
      <c r="ICQ36" s="707"/>
      <c r="ICR36" s="707"/>
      <c r="ICS36" s="707"/>
      <c r="ICT36" s="707"/>
      <c r="ICU36" s="707"/>
      <c r="ICV36" s="707"/>
      <c r="ICW36" s="707"/>
      <c r="ICX36" s="707"/>
      <c r="ICY36" s="707"/>
      <c r="ICZ36" s="707"/>
      <c r="IDA36" s="707"/>
      <c r="IDB36" s="707"/>
      <c r="IDC36" s="707"/>
      <c r="IDD36" s="707"/>
      <c r="IDE36" s="707"/>
      <c r="IDF36" s="707"/>
      <c r="IDG36" s="707"/>
      <c r="IDH36" s="707"/>
      <c r="IDI36" s="707"/>
      <c r="IDJ36" s="707"/>
      <c r="IDK36" s="707"/>
      <c r="IDL36" s="707"/>
      <c r="IDM36" s="707"/>
      <c r="IDN36" s="707"/>
      <c r="IDO36" s="707"/>
      <c r="IDP36" s="707"/>
      <c r="IDQ36" s="707"/>
      <c r="IDR36" s="707"/>
      <c r="IDS36" s="707"/>
      <c r="IDT36" s="707"/>
      <c r="IDU36" s="707"/>
      <c r="IDV36" s="707"/>
      <c r="IDW36" s="707"/>
      <c r="IDX36" s="707"/>
      <c r="IDY36" s="707"/>
      <c r="IDZ36" s="707"/>
      <c r="IEA36" s="707"/>
      <c r="IEB36" s="707"/>
      <c r="IEC36" s="707"/>
      <c r="IED36" s="707"/>
      <c r="IEE36" s="707"/>
      <c r="IEF36" s="707"/>
      <c r="IEG36" s="707"/>
      <c r="IEH36" s="707"/>
      <c r="IEI36" s="707"/>
      <c r="IEJ36" s="707"/>
      <c r="IEK36" s="707"/>
      <c r="IEL36" s="707"/>
      <c r="IEM36" s="707"/>
      <c r="IEN36" s="707"/>
      <c r="IEO36" s="707"/>
      <c r="IEP36" s="707"/>
      <c r="IEQ36" s="707"/>
      <c r="IER36" s="707"/>
      <c r="IES36" s="707"/>
      <c r="IET36" s="707"/>
      <c r="IEU36" s="707"/>
      <c r="IEV36" s="707"/>
      <c r="IEW36" s="707"/>
      <c r="IEX36" s="707"/>
      <c r="IEY36" s="707"/>
      <c r="IEZ36" s="707"/>
      <c r="IFA36" s="707"/>
      <c r="IFB36" s="707"/>
      <c r="IFC36" s="707"/>
      <c r="IFD36" s="707"/>
      <c r="IFE36" s="707"/>
      <c r="IFF36" s="707"/>
      <c r="IFG36" s="707"/>
      <c r="IFH36" s="707"/>
      <c r="IFI36" s="707"/>
      <c r="IFJ36" s="707"/>
      <c r="IFK36" s="707"/>
      <c r="IFL36" s="707"/>
      <c r="IFM36" s="707"/>
      <c r="IFN36" s="707"/>
      <c r="IFO36" s="707"/>
      <c r="IFP36" s="707"/>
      <c r="IFQ36" s="707"/>
      <c r="IFR36" s="707"/>
      <c r="IFS36" s="707"/>
      <c r="IFT36" s="707"/>
      <c r="IFU36" s="707"/>
      <c r="IFV36" s="707"/>
      <c r="IFW36" s="707"/>
      <c r="IFX36" s="707"/>
      <c r="IFY36" s="707"/>
      <c r="IFZ36" s="707"/>
      <c r="IGA36" s="707"/>
      <c r="IGB36" s="707"/>
      <c r="IGC36" s="707"/>
      <c r="IGD36" s="707"/>
      <c r="IGE36" s="707"/>
      <c r="IGF36" s="707"/>
      <c r="IGG36" s="707"/>
      <c r="IGH36" s="707"/>
      <c r="IGI36" s="707"/>
      <c r="IGJ36" s="707"/>
      <c r="IGK36" s="707"/>
      <c r="IGL36" s="707"/>
      <c r="IGM36" s="707"/>
      <c r="IGN36" s="707"/>
      <c r="IGO36" s="707"/>
      <c r="IGP36" s="707"/>
      <c r="IGQ36" s="707"/>
      <c r="IGR36" s="707"/>
      <c r="IGS36" s="707"/>
      <c r="IGT36" s="707"/>
      <c r="IGU36" s="707"/>
      <c r="IGV36" s="707"/>
      <c r="IGW36" s="707"/>
      <c r="IGX36" s="707"/>
      <c r="IGY36" s="707"/>
      <c r="IGZ36" s="707"/>
      <c r="IHA36" s="707"/>
      <c r="IHB36" s="707"/>
      <c r="IHC36" s="707"/>
      <c r="IHD36" s="707"/>
      <c r="IHE36" s="707"/>
      <c r="IHF36" s="707"/>
      <c r="IHG36" s="707"/>
      <c r="IHH36" s="707"/>
      <c r="IHI36" s="707"/>
      <c r="IHJ36" s="707"/>
      <c r="IHK36" s="707"/>
      <c r="IHL36" s="707"/>
      <c r="IHM36" s="707"/>
      <c r="IHN36" s="707"/>
      <c r="IHO36" s="707"/>
      <c r="IHP36" s="707"/>
      <c r="IHQ36" s="707"/>
      <c r="IHR36" s="707"/>
      <c r="IHS36" s="707"/>
      <c r="IHT36" s="707"/>
      <c r="IHU36" s="707"/>
      <c r="IHV36" s="707"/>
      <c r="IHW36" s="707"/>
      <c r="IHX36" s="707"/>
      <c r="IHY36" s="707"/>
      <c r="IHZ36" s="707"/>
      <c r="IIA36" s="707"/>
      <c r="IIB36" s="707"/>
      <c r="IIC36" s="707"/>
      <c r="IID36" s="707"/>
      <c r="IIE36" s="707"/>
      <c r="IIF36" s="707"/>
      <c r="IIG36" s="707"/>
      <c r="IIH36" s="707"/>
      <c r="III36" s="707"/>
      <c r="IIJ36" s="707"/>
      <c r="IIK36" s="707"/>
      <c r="IIL36" s="707"/>
      <c r="IIM36" s="707"/>
      <c r="IIN36" s="707"/>
      <c r="IIO36" s="707"/>
      <c r="IIP36" s="707"/>
      <c r="IIQ36" s="707"/>
      <c r="IIR36" s="707"/>
      <c r="IIS36" s="707"/>
      <c r="IIT36" s="707"/>
      <c r="IIU36" s="707"/>
      <c r="IIV36" s="707"/>
      <c r="IIW36" s="707"/>
      <c r="IIX36" s="707"/>
      <c r="IIY36" s="707"/>
      <c r="IIZ36" s="707"/>
      <c r="IJA36" s="707"/>
      <c r="IJB36" s="707"/>
      <c r="IJC36" s="707"/>
      <c r="IJD36" s="707"/>
      <c r="IJE36" s="707"/>
      <c r="IJF36" s="707"/>
      <c r="IJG36" s="707"/>
      <c r="IJH36" s="707"/>
      <c r="IJI36" s="707"/>
      <c r="IJJ36" s="707"/>
      <c r="IJK36" s="707"/>
      <c r="IJL36" s="707"/>
      <c r="IJM36" s="707"/>
      <c r="IJN36" s="707"/>
      <c r="IJO36" s="707"/>
      <c r="IJP36" s="707"/>
      <c r="IJQ36" s="707"/>
      <c r="IJR36" s="707"/>
      <c r="IJS36" s="707"/>
      <c r="IJT36" s="707"/>
      <c r="IJU36" s="707"/>
      <c r="IJV36" s="707"/>
      <c r="IJW36" s="707"/>
      <c r="IJX36" s="707"/>
      <c r="IJY36" s="707"/>
      <c r="IJZ36" s="707"/>
      <c r="IKA36" s="707"/>
      <c r="IKB36" s="707"/>
      <c r="IKC36" s="707"/>
      <c r="IKD36" s="707"/>
      <c r="IKE36" s="707"/>
      <c r="IKF36" s="707"/>
      <c r="IKG36" s="707"/>
      <c r="IKH36" s="707"/>
      <c r="IKI36" s="707"/>
      <c r="IKJ36" s="707"/>
      <c r="IKK36" s="707"/>
      <c r="IKL36" s="707"/>
      <c r="IKM36" s="707"/>
      <c r="IKN36" s="707"/>
      <c r="IKO36" s="707"/>
      <c r="IKP36" s="707"/>
      <c r="IKQ36" s="707"/>
      <c r="IKR36" s="707"/>
      <c r="IKS36" s="707"/>
      <c r="IKT36" s="707"/>
      <c r="IKU36" s="707"/>
      <c r="IKV36" s="707"/>
      <c r="IKW36" s="707"/>
      <c r="IKX36" s="707"/>
      <c r="IKY36" s="707"/>
      <c r="IKZ36" s="707"/>
      <c r="ILA36" s="707"/>
      <c r="ILB36" s="707"/>
      <c r="ILC36" s="707"/>
      <c r="ILD36" s="707"/>
      <c r="ILE36" s="707"/>
      <c r="ILF36" s="707"/>
      <c r="ILG36" s="707"/>
      <c r="ILH36" s="707"/>
      <c r="ILI36" s="707"/>
      <c r="ILJ36" s="707"/>
      <c r="ILK36" s="707"/>
      <c r="ILL36" s="707"/>
      <c r="ILM36" s="707"/>
      <c r="ILN36" s="707"/>
      <c r="ILO36" s="707"/>
      <c r="ILP36" s="707"/>
      <c r="ILQ36" s="707"/>
      <c r="ILR36" s="707"/>
      <c r="ILS36" s="707"/>
      <c r="ILT36" s="707"/>
      <c r="ILU36" s="707"/>
      <c r="ILV36" s="707"/>
      <c r="ILW36" s="707"/>
      <c r="ILX36" s="707"/>
      <c r="ILY36" s="707"/>
      <c r="ILZ36" s="707"/>
      <c r="IMA36" s="707"/>
      <c r="IMB36" s="707"/>
      <c r="IMC36" s="707"/>
      <c r="IMD36" s="707"/>
      <c r="IME36" s="707"/>
      <c r="IMF36" s="707"/>
      <c r="IMG36" s="707"/>
      <c r="IMH36" s="707"/>
      <c r="IMI36" s="707"/>
      <c r="IMJ36" s="707"/>
      <c r="IMK36" s="707"/>
      <c r="IML36" s="707"/>
      <c r="IMM36" s="707"/>
      <c r="IMN36" s="707"/>
      <c r="IMO36" s="707"/>
      <c r="IMP36" s="707"/>
      <c r="IMQ36" s="707"/>
      <c r="IMR36" s="707"/>
      <c r="IMS36" s="707"/>
      <c r="IMT36" s="707"/>
      <c r="IMU36" s="707"/>
      <c r="IMV36" s="707"/>
      <c r="IMW36" s="707"/>
      <c r="IMX36" s="707"/>
      <c r="IMY36" s="707"/>
      <c r="IMZ36" s="707"/>
      <c r="INA36" s="707"/>
      <c r="INB36" s="707"/>
      <c r="INC36" s="707"/>
      <c r="IND36" s="707"/>
      <c r="INE36" s="707"/>
      <c r="INF36" s="707"/>
      <c r="ING36" s="707"/>
      <c r="INH36" s="707"/>
      <c r="INI36" s="707"/>
      <c r="INJ36" s="707"/>
      <c r="INK36" s="707"/>
      <c r="INL36" s="707"/>
      <c r="INM36" s="707"/>
      <c r="INN36" s="707"/>
      <c r="INO36" s="707"/>
      <c r="INP36" s="707"/>
      <c r="INQ36" s="707"/>
      <c r="INR36" s="707"/>
      <c r="INS36" s="707"/>
      <c r="INT36" s="707"/>
      <c r="INU36" s="707"/>
      <c r="INV36" s="707"/>
      <c r="INW36" s="707"/>
      <c r="INX36" s="707"/>
      <c r="INY36" s="707"/>
      <c r="INZ36" s="707"/>
      <c r="IOA36" s="707"/>
      <c r="IOB36" s="707"/>
      <c r="IOC36" s="707"/>
      <c r="IOD36" s="707"/>
      <c r="IOE36" s="707"/>
      <c r="IOF36" s="707"/>
      <c r="IOG36" s="707"/>
      <c r="IOH36" s="707"/>
      <c r="IOI36" s="707"/>
      <c r="IOJ36" s="707"/>
      <c r="IOK36" s="707"/>
      <c r="IOL36" s="707"/>
      <c r="IOM36" s="707"/>
      <c r="ION36" s="707"/>
      <c r="IOO36" s="707"/>
      <c r="IOP36" s="707"/>
      <c r="IOQ36" s="707"/>
      <c r="IOR36" s="707"/>
      <c r="IOS36" s="707"/>
      <c r="IOT36" s="707"/>
      <c r="IOU36" s="707"/>
      <c r="IOV36" s="707"/>
      <c r="IOW36" s="707"/>
      <c r="IOX36" s="707"/>
      <c r="IOY36" s="707"/>
      <c r="IOZ36" s="707"/>
      <c r="IPA36" s="707"/>
      <c r="IPB36" s="707"/>
      <c r="IPC36" s="707"/>
      <c r="IPD36" s="707"/>
      <c r="IPE36" s="707"/>
      <c r="IPF36" s="707"/>
      <c r="IPG36" s="707"/>
      <c r="IPH36" s="707"/>
      <c r="IPI36" s="707"/>
      <c r="IPJ36" s="707"/>
      <c r="IPK36" s="707"/>
      <c r="IPL36" s="707"/>
      <c r="IPM36" s="707"/>
      <c r="IPN36" s="707"/>
      <c r="IPO36" s="707"/>
      <c r="IPP36" s="707"/>
      <c r="IPQ36" s="707"/>
      <c r="IPR36" s="707"/>
      <c r="IPS36" s="707"/>
      <c r="IPT36" s="707"/>
      <c r="IPU36" s="707"/>
      <c r="IPV36" s="707"/>
      <c r="IPW36" s="707"/>
      <c r="IPX36" s="707"/>
      <c r="IPY36" s="707"/>
      <c r="IPZ36" s="707"/>
      <c r="IQA36" s="707"/>
      <c r="IQB36" s="707"/>
      <c r="IQC36" s="707"/>
      <c r="IQD36" s="707"/>
      <c r="IQE36" s="707"/>
      <c r="IQF36" s="707"/>
      <c r="IQG36" s="707"/>
      <c r="IQH36" s="707"/>
      <c r="IQI36" s="707"/>
      <c r="IQJ36" s="707"/>
      <c r="IQK36" s="707"/>
      <c r="IQL36" s="707"/>
      <c r="IQM36" s="707"/>
      <c r="IQN36" s="707"/>
      <c r="IQO36" s="707"/>
      <c r="IQP36" s="707"/>
      <c r="IQQ36" s="707"/>
      <c r="IQR36" s="707"/>
      <c r="IQS36" s="707"/>
      <c r="IQT36" s="707"/>
      <c r="IQU36" s="707"/>
      <c r="IQV36" s="707"/>
      <c r="IQW36" s="707"/>
      <c r="IQX36" s="707"/>
      <c r="IQY36" s="707"/>
      <c r="IQZ36" s="707"/>
      <c r="IRA36" s="707"/>
      <c r="IRB36" s="707"/>
      <c r="IRC36" s="707"/>
      <c r="IRD36" s="707"/>
      <c r="IRE36" s="707"/>
      <c r="IRF36" s="707"/>
      <c r="IRG36" s="707"/>
      <c r="IRH36" s="707"/>
      <c r="IRI36" s="707"/>
      <c r="IRJ36" s="707"/>
      <c r="IRK36" s="707"/>
      <c r="IRL36" s="707"/>
      <c r="IRM36" s="707"/>
      <c r="IRN36" s="707"/>
      <c r="IRO36" s="707"/>
      <c r="IRP36" s="707"/>
      <c r="IRQ36" s="707"/>
      <c r="IRR36" s="707"/>
      <c r="IRS36" s="707"/>
      <c r="IRT36" s="707"/>
      <c r="IRU36" s="707"/>
      <c r="IRV36" s="707"/>
      <c r="IRW36" s="707"/>
      <c r="IRX36" s="707"/>
      <c r="IRY36" s="707"/>
      <c r="IRZ36" s="707"/>
      <c r="ISA36" s="707"/>
      <c r="ISB36" s="707"/>
      <c r="ISC36" s="707"/>
      <c r="ISD36" s="707"/>
      <c r="ISE36" s="707"/>
      <c r="ISF36" s="707"/>
      <c r="ISG36" s="707"/>
      <c r="ISH36" s="707"/>
      <c r="ISI36" s="707"/>
      <c r="ISJ36" s="707"/>
      <c r="ISK36" s="707"/>
      <c r="ISL36" s="707"/>
      <c r="ISM36" s="707"/>
      <c r="ISN36" s="707"/>
      <c r="ISO36" s="707"/>
      <c r="ISP36" s="707"/>
      <c r="ISQ36" s="707"/>
      <c r="ISR36" s="707"/>
      <c r="ISS36" s="707"/>
      <c r="IST36" s="707"/>
      <c r="ISU36" s="707"/>
      <c r="ISV36" s="707"/>
      <c r="ISW36" s="707"/>
      <c r="ISX36" s="707"/>
      <c r="ISY36" s="707"/>
      <c r="ISZ36" s="707"/>
      <c r="ITA36" s="707"/>
      <c r="ITB36" s="707"/>
      <c r="ITC36" s="707"/>
      <c r="ITD36" s="707"/>
      <c r="ITE36" s="707"/>
      <c r="ITF36" s="707"/>
      <c r="ITG36" s="707"/>
      <c r="ITH36" s="707"/>
      <c r="ITI36" s="707"/>
      <c r="ITJ36" s="707"/>
      <c r="ITK36" s="707"/>
      <c r="ITL36" s="707"/>
      <c r="ITM36" s="707"/>
      <c r="ITN36" s="707"/>
      <c r="ITO36" s="707"/>
      <c r="ITP36" s="707"/>
      <c r="ITQ36" s="707"/>
      <c r="ITR36" s="707"/>
      <c r="ITS36" s="707"/>
      <c r="ITT36" s="707"/>
      <c r="ITU36" s="707"/>
      <c r="ITV36" s="707"/>
      <c r="ITW36" s="707"/>
      <c r="ITX36" s="707"/>
      <c r="ITY36" s="707"/>
      <c r="ITZ36" s="707"/>
      <c r="IUA36" s="707"/>
      <c r="IUB36" s="707"/>
      <c r="IUC36" s="707"/>
      <c r="IUD36" s="707"/>
      <c r="IUE36" s="707"/>
      <c r="IUF36" s="707"/>
      <c r="IUG36" s="707"/>
      <c r="IUH36" s="707"/>
      <c r="IUI36" s="707"/>
      <c r="IUJ36" s="707"/>
      <c r="IUK36" s="707"/>
      <c r="IUL36" s="707"/>
      <c r="IUM36" s="707"/>
      <c r="IUN36" s="707"/>
      <c r="IUO36" s="707"/>
      <c r="IUP36" s="707"/>
      <c r="IUQ36" s="707"/>
      <c r="IUR36" s="707"/>
      <c r="IUS36" s="707"/>
      <c r="IUT36" s="707"/>
      <c r="IUU36" s="707"/>
      <c r="IUV36" s="707"/>
      <c r="IUW36" s="707"/>
      <c r="IUX36" s="707"/>
      <c r="IUY36" s="707"/>
      <c r="IUZ36" s="707"/>
      <c r="IVA36" s="707"/>
      <c r="IVB36" s="707"/>
      <c r="IVC36" s="707"/>
      <c r="IVD36" s="707"/>
      <c r="IVE36" s="707"/>
      <c r="IVF36" s="707"/>
      <c r="IVG36" s="707"/>
      <c r="IVH36" s="707"/>
      <c r="IVI36" s="707"/>
      <c r="IVJ36" s="707"/>
      <c r="IVK36" s="707"/>
      <c r="IVL36" s="707"/>
      <c r="IVM36" s="707"/>
      <c r="IVN36" s="707"/>
      <c r="IVO36" s="707"/>
      <c r="IVP36" s="707"/>
      <c r="IVQ36" s="707"/>
      <c r="IVR36" s="707"/>
      <c r="IVS36" s="707"/>
      <c r="IVT36" s="707"/>
      <c r="IVU36" s="707"/>
      <c r="IVV36" s="707"/>
      <c r="IVW36" s="707"/>
      <c r="IVX36" s="707"/>
      <c r="IVY36" s="707"/>
      <c r="IVZ36" s="707"/>
      <c r="IWA36" s="707"/>
      <c r="IWB36" s="707"/>
      <c r="IWC36" s="707"/>
      <c r="IWD36" s="707"/>
      <c r="IWE36" s="707"/>
      <c r="IWF36" s="707"/>
      <c r="IWG36" s="707"/>
      <c r="IWH36" s="707"/>
      <c r="IWI36" s="707"/>
      <c r="IWJ36" s="707"/>
      <c r="IWK36" s="707"/>
      <c r="IWL36" s="707"/>
      <c r="IWM36" s="707"/>
      <c r="IWN36" s="707"/>
      <c r="IWO36" s="707"/>
      <c r="IWP36" s="707"/>
      <c r="IWQ36" s="707"/>
      <c r="IWR36" s="707"/>
      <c r="IWS36" s="707"/>
      <c r="IWT36" s="707"/>
      <c r="IWU36" s="707"/>
      <c r="IWV36" s="707"/>
      <c r="IWW36" s="707"/>
      <c r="IWX36" s="707"/>
      <c r="IWY36" s="707"/>
      <c r="IWZ36" s="707"/>
      <c r="IXA36" s="707"/>
      <c r="IXB36" s="707"/>
      <c r="IXC36" s="707"/>
      <c r="IXD36" s="707"/>
      <c r="IXE36" s="707"/>
      <c r="IXF36" s="707"/>
      <c r="IXG36" s="707"/>
      <c r="IXH36" s="707"/>
      <c r="IXI36" s="707"/>
      <c r="IXJ36" s="707"/>
      <c r="IXK36" s="707"/>
      <c r="IXL36" s="707"/>
      <c r="IXM36" s="707"/>
      <c r="IXN36" s="707"/>
      <c r="IXO36" s="707"/>
      <c r="IXP36" s="707"/>
      <c r="IXQ36" s="707"/>
      <c r="IXR36" s="707"/>
      <c r="IXS36" s="707"/>
      <c r="IXT36" s="707"/>
      <c r="IXU36" s="707"/>
      <c r="IXV36" s="707"/>
      <c r="IXW36" s="707"/>
      <c r="IXX36" s="707"/>
      <c r="IXY36" s="707"/>
      <c r="IXZ36" s="707"/>
      <c r="IYA36" s="707"/>
      <c r="IYB36" s="707"/>
      <c r="IYC36" s="707"/>
      <c r="IYD36" s="707"/>
      <c r="IYE36" s="707"/>
      <c r="IYF36" s="707"/>
      <c r="IYG36" s="707"/>
      <c r="IYH36" s="707"/>
      <c r="IYI36" s="707"/>
      <c r="IYJ36" s="707"/>
      <c r="IYK36" s="707"/>
      <c r="IYL36" s="707"/>
      <c r="IYM36" s="707"/>
      <c r="IYN36" s="707"/>
      <c r="IYO36" s="707"/>
      <c r="IYP36" s="707"/>
      <c r="IYQ36" s="707"/>
      <c r="IYR36" s="707"/>
      <c r="IYS36" s="707"/>
      <c r="IYT36" s="707"/>
      <c r="IYU36" s="707"/>
      <c r="IYV36" s="707"/>
      <c r="IYW36" s="707"/>
      <c r="IYX36" s="707"/>
      <c r="IYY36" s="707"/>
      <c r="IYZ36" s="707"/>
      <c r="IZA36" s="707"/>
      <c r="IZB36" s="707"/>
      <c r="IZC36" s="707"/>
      <c r="IZD36" s="707"/>
      <c r="IZE36" s="707"/>
      <c r="IZF36" s="707"/>
      <c r="IZG36" s="707"/>
      <c r="IZH36" s="707"/>
      <c r="IZI36" s="707"/>
      <c r="IZJ36" s="707"/>
      <c r="IZK36" s="707"/>
      <c r="IZL36" s="707"/>
      <c r="IZM36" s="707"/>
      <c r="IZN36" s="707"/>
      <c r="IZO36" s="707"/>
      <c r="IZP36" s="707"/>
      <c r="IZQ36" s="707"/>
      <c r="IZR36" s="707"/>
      <c r="IZS36" s="707"/>
      <c r="IZT36" s="707"/>
      <c r="IZU36" s="707"/>
      <c r="IZV36" s="707"/>
      <c r="IZW36" s="707"/>
      <c r="IZX36" s="707"/>
      <c r="IZY36" s="707"/>
      <c r="IZZ36" s="707"/>
      <c r="JAA36" s="707"/>
      <c r="JAB36" s="707"/>
      <c r="JAC36" s="707"/>
      <c r="JAD36" s="707"/>
      <c r="JAE36" s="707"/>
      <c r="JAF36" s="707"/>
      <c r="JAG36" s="707"/>
      <c r="JAH36" s="707"/>
      <c r="JAI36" s="707"/>
      <c r="JAJ36" s="707"/>
      <c r="JAK36" s="707"/>
      <c r="JAL36" s="707"/>
      <c r="JAM36" s="707"/>
      <c r="JAN36" s="707"/>
      <c r="JAO36" s="707"/>
      <c r="JAP36" s="707"/>
      <c r="JAQ36" s="707"/>
      <c r="JAR36" s="707"/>
      <c r="JAS36" s="707"/>
      <c r="JAT36" s="707"/>
      <c r="JAU36" s="707"/>
      <c r="JAV36" s="707"/>
      <c r="JAW36" s="707"/>
      <c r="JAX36" s="707"/>
      <c r="JAY36" s="707"/>
      <c r="JAZ36" s="707"/>
      <c r="JBA36" s="707"/>
      <c r="JBB36" s="707"/>
      <c r="JBC36" s="707"/>
      <c r="JBD36" s="707"/>
      <c r="JBE36" s="707"/>
      <c r="JBF36" s="707"/>
      <c r="JBG36" s="707"/>
      <c r="JBH36" s="707"/>
      <c r="JBI36" s="707"/>
      <c r="JBJ36" s="707"/>
      <c r="JBK36" s="707"/>
      <c r="JBL36" s="707"/>
      <c r="JBM36" s="707"/>
      <c r="JBN36" s="707"/>
      <c r="JBO36" s="707"/>
      <c r="JBP36" s="707"/>
      <c r="JBQ36" s="707"/>
      <c r="JBR36" s="707"/>
      <c r="JBS36" s="707"/>
      <c r="JBT36" s="707"/>
      <c r="JBU36" s="707"/>
      <c r="JBV36" s="707"/>
      <c r="JBW36" s="707"/>
      <c r="JBX36" s="707"/>
      <c r="JBY36" s="707"/>
      <c r="JBZ36" s="707"/>
      <c r="JCA36" s="707"/>
      <c r="JCB36" s="707"/>
      <c r="JCC36" s="707"/>
      <c r="JCD36" s="707"/>
      <c r="JCE36" s="707"/>
      <c r="JCF36" s="707"/>
      <c r="JCG36" s="707"/>
      <c r="JCH36" s="707"/>
      <c r="JCI36" s="707"/>
      <c r="JCJ36" s="707"/>
      <c r="JCK36" s="707"/>
      <c r="JCL36" s="707"/>
      <c r="JCM36" s="707"/>
      <c r="JCN36" s="707"/>
      <c r="JCO36" s="707"/>
      <c r="JCP36" s="707"/>
      <c r="JCQ36" s="707"/>
      <c r="JCR36" s="707"/>
      <c r="JCS36" s="707"/>
      <c r="JCT36" s="707"/>
      <c r="JCU36" s="707"/>
      <c r="JCV36" s="707"/>
      <c r="JCW36" s="707"/>
      <c r="JCX36" s="707"/>
      <c r="JCY36" s="707"/>
      <c r="JCZ36" s="707"/>
      <c r="JDA36" s="707"/>
      <c r="JDB36" s="707"/>
      <c r="JDC36" s="707"/>
      <c r="JDD36" s="707"/>
      <c r="JDE36" s="707"/>
      <c r="JDF36" s="707"/>
      <c r="JDG36" s="707"/>
      <c r="JDH36" s="707"/>
      <c r="JDI36" s="707"/>
      <c r="JDJ36" s="707"/>
      <c r="JDK36" s="707"/>
      <c r="JDL36" s="707"/>
      <c r="JDM36" s="707"/>
      <c r="JDN36" s="707"/>
      <c r="JDO36" s="707"/>
      <c r="JDP36" s="707"/>
      <c r="JDQ36" s="707"/>
      <c r="JDR36" s="707"/>
      <c r="JDS36" s="707"/>
      <c r="JDT36" s="707"/>
      <c r="JDU36" s="707"/>
      <c r="JDV36" s="707"/>
      <c r="JDW36" s="707"/>
      <c r="JDX36" s="707"/>
      <c r="JDY36" s="707"/>
      <c r="JDZ36" s="707"/>
      <c r="JEA36" s="707"/>
      <c r="JEB36" s="707"/>
      <c r="JEC36" s="707"/>
      <c r="JED36" s="707"/>
      <c r="JEE36" s="707"/>
      <c r="JEF36" s="707"/>
      <c r="JEG36" s="707"/>
      <c r="JEH36" s="707"/>
      <c r="JEI36" s="707"/>
      <c r="JEJ36" s="707"/>
      <c r="JEK36" s="707"/>
      <c r="JEL36" s="707"/>
      <c r="JEM36" s="707"/>
      <c r="JEN36" s="707"/>
      <c r="JEO36" s="707"/>
      <c r="JEP36" s="707"/>
      <c r="JEQ36" s="707"/>
      <c r="JER36" s="707"/>
      <c r="JES36" s="707"/>
      <c r="JET36" s="707"/>
      <c r="JEU36" s="707"/>
      <c r="JEV36" s="707"/>
      <c r="JEW36" s="707"/>
      <c r="JEX36" s="707"/>
      <c r="JEY36" s="707"/>
      <c r="JEZ36" s="707"/>
      <c r="JFA36" s="707"/>
      <c r="JFB36" s="707"/>
      <c r="JFC36" s="707"/>
      <c r="JFD36" s="707"/>
      <c r="JFE36" s="707"/>
      <c r="JFF36" s="707"/>
      <c r="JFG36" s="707"/>
      <c r="JFH36" s="707"/>
      <c r="JFI36" s="707"/>
      <c r="JFJ36" s="707"/>
      <c r="JFK36" s="707"/>
      <c r="JFL36" s="707"/>
      <c r="JFM36" s="707"/>
      <c r="JFN36" s="707"/>
      <c r="JFO36" s="707"/>
      <c r="JFP36" s="707"/>
      <c r="JFQ36" s="707"/>
      <c r="JFR36" s="707"/>
      <c r="JFS36" s="707"/>
      <c r="JFT36" s="707"/>
      <c r="JFU36" s="707"/>
      <c r="JFV36" s="707"/>
      <c r="JFW36" s="707"/>
      <c r="JFX36" s="707"/>
      <c r="JFY36" s="707"/>
      <c r="JFZ36" s="707"/>
      <c r="JGA36" s="707"/>
      <c r="JGB36" s="707"/>
      <c r="JGC36" s="707"/>
      <c r="JGD36" s="707"/>
      <c r="JGE36" s="707"/>
      <c r="JGF36" s="707"/>
      <c r="JGG36" s="707"/>
      <c r="JGH36" s="707"/>
      <c r="JGI36" s="707"/>
      <c r="JGJ36" s="707"/>
      <c r="JGK36" s="707"/>
      <c r="JGL36" s="707"/>
      <c r="JGM36" s="707"/>
      <c r="JGN36" s="707"/>
      <c r="JGO36" s="707"/>
      <c r="JGP36" s="707"/>
      <c r="JGQ36" s="707"/>
      <c r="JGR36" s="707"/>
      <c r="JGS36" s="707"/>
      <c r="JGT36" s="707"/>
      <c r="JGU36" s="707"/>
      <c r="JGV36" s="707"/>
      <c r="JGW36" s="707"/>
      <c r="JGX36" s="707"/>
      <c r="JGY36" s="707"/>
      <c r="JGZ36" s="707"/>
      <c r="JHA36" s="707"/>
      <c r="JHB36" s="707"/>
      <c r="JHC36" s="707"/>
      <c r="JHD36" s="707"/>
      <c r="JHE36" s="707"/>
      <c r="JHF36" s="707"/>
      <c r="JHG36" s="707"/>
      <c r="JHH36" s="707"/>
      <c r="JHI36" s="707"/>
      <c r="JHJ36" s="707"/>
      <c r="JHK36" s="707"/>
      <c r="JHL36" s="707"/>
      <c r="JHM36" s="707"/>
      <c r="JHN36" s="707"/>
      <c r="JHO36" s="707"/>
      <c r="JHP36" s="707"/>
      <c r="JHQ36" s="707"/>
      <c r="JHR36" s="707"/>
      <c r="JHS36" s="707"/>
      <c r="JHT36" s="707"/>
      <c r="JHU36" s="707"/>
      <c r="JHV36" s="707"/>
      <c r="JHW36" s="707"/>
      <c r="JHX36" s="707"/>
      <c r="JHY36" s="707"/>
      <c r="JHZ36" s="707"/>
      <c r="JIA36" s="707"/>
      <c r="JIB36" s="707"/>
      <c r="JIC36" s="707"/>
      <c r="JID36" s="707"/>
      <c r="JIE36" s="707"/>
      <c r="JIF36" s="707"/>
      <c r="JIG36" s="707"/>
      <c r="JIH36" s="707"/>
      <c r="JII36" s="707"/>
      <c r="JIJ36" s="707"/>
      <c r="JIK36" s="707"/>
      <c r="JIL36" s="707"/>
      <c r="JIM36" s="707"/>
      <c r="JIN36" s="707"/>
      <c r="JIO36" s="707"/>
      <c r="JIP36" s="707"/>
      <c r="JIQ36" s="707"/>
      <c r="JIR36" s="707"/>
      <c r="JIS36" s="707"/>
      <c r="JIT36" s="707"/>
      <c r="JIU36" s="707"/>
      <c r="JIV36" s="707"/>
      <c r="JIW36" s="707"/>
      <c r="JIX36" s="707"/>
      <c r="JIY36" s="707"/>
      <c r="JIZ36" s="707"/>
      <c r="JJA36" s="707"/>
      <c r="JJB36" s="707"/>
      <c r="JJC36" s="707"/>
      <c r="JJD36" s="707"/>
      <c r="JJE36" s="707"/>
      <c r="JJF36" s="707"/>
      <c r="JJG36" s="707"/>
      <c r="JJH36" s="707"/>
      <c r="JJI36" s="707"/>
      <c r="JJJ36" s="707"/>
      <c r="JJK36" s="707"/>
      <c r="JJL36" s="707"/>
      <c r="JJM36" s="707"/>
      <c r="JJN36" s="707"/>
      <c r="JJO36" s="707"/>
      <c r="JJP36" s="707"/>
      <c r="JJQ36" s="707"/>
      <c r="JJR36" s="707"/>
      <c r="JJS36" s="707"/>
      <c r="JJT36" s="707"/>
      <c r="JJU36" s="707"/>
      <c r="JJV36" s="707"/>
      <c r="JJW36" s="707"/>
      <c r="JJX36" s="707"/>
      <c r="JJY36" s="707"/>
      <c r="JJZ36" s="707"/>
      <c r="JKA36" s="707"/>
      <c r="JKB36" s="707"/>
      <c r="JKC36" s="707"/>
      <c r="JKD36" s="707"/>
      <c r="JKE36" s="707"/>
      <c r="JKF36" s="707"/>
      <c r="JKG36" s="707"/>
      <c r="JKH36" s="707"/>
      <c r="JKI36" s="707"/>
      <c r="JKJ36" s="707"/>
      <c r="JKK36" s="707"/>
      <c r="JKL36" s="707"/>
      <c r="JKM36" s="707"/>
      <c r="JKN36" s="707"/>
      <c r="JKO36" s="707"/>
      <c r="JKP36" s="707"/>
      <c r="JKQ36" s="707"/>
      <c r="JKR36" s="707"/>
      <c r="JKS36" s="707"/>
      <c r="JKT36" s="707"/>
      <c r="JKU36" s="707"/>
      <c r="JKV36" s="707"/>
      <c r="JKW36" s="707"/>
      <c r="JKX36" s="707"/>
      <c r="JKY36" s="707"/>
      <c r="JKZ36" s="707"/>
      <c r="JLA36" s="707"/>
      <c r="JLB36" s="707"/>
      <c r="JLC36" s="707"/>
      <c r="JLD36" s="707"/>
      <c r="JLE36" s="707"/>
      <c r="JLF36" s="707"/>
      <c r="JLG36" s="707"/>
      <c r="JLH36" s="707"/>
      <c r="JLI36" s="707"/>
      <c r="JLJ36" s="707"/>
      <c r="JLK36" s="707"/>
      <c r="JLL36" s="707"/>
      <c r="JLM36" s="707"/>
      <c r="JLN36" s="707"/>
      <c r="JLO36" s="707"/>
      <c r="JLP36" s="707"/>
      <c r="JLQ36" s="707"/>
      <c r="JLR36" s="707"/>
      <c r="JLS36" s="707"/>
      <c r="JLT36" s="707"/>
      <c r="JLU36" s="707"/>
      <c r="JLV36" s="707"/>
      <c r="JLW36" s="707"/>
      <c r="JLX36" s="707"/>
      <c r="JLY36" s="707"/>
      <c r="JLZ36" s="707"/>
      <c r="JMA36" s="707"/>
      <c r="JMB36" s="707"/>
      <c r="JMC36" s="707"/>
      <c r="JMD36" s="707"/>
      <c r="JME36" s="707"/>
      <c r="JMF36" s="707"/>
      <c r="JMG36" s="707"/>
      <c r="JMH36" s="707"/>
      <c r="JMI36" s="707"/>
      <c r="JMJ36" s="707"/>
      <c r="JMK36" s="707"/>
      <c r="JML36" s="707"/>
      <c r="JMM36" s="707"/>
      <c r="JMN36" s="707"/>
      <c r="JMO36" s="707"/>
      <c r="JMP36" s="707"/>
      <c r="JMQ36" s="707"/>
      <c r="JMR36" s="707"/>
      <c r="JMS36" s="707"/>
      <c r="JMT36" s="707"/>
      <c r="JMU36" s="707"/>
      <c r="JMV36" s="707"/>
      <c r="JMW36" s="707"/>
      <c r="JMX36" s="707"/>
      <c r="JMY36" s="707"/>
      <c r="JMZ36" s="707"/>
      <c r="JNA36" s="707"/>
      <c r="JNB36" s="707"/>
      <c r="JNC36" s="707"/>
      <c r="JND36" s="707"/>
      <c r="JNE36" s="707"/>
      <c r="JNF36" s="707"/>
      <c r="JNG36" s="707"/>
      <c r="JNH36" s="707"/>
      <c r="JNI36" s="707"/>
      <c r="JNJ36" s="707"/>
      <c r="JNK36" s="707"/>
      <c r="JNL36" s="707"/>
      <c r="JNM36" s="707"/>
      <c r="JNN36" s="707"/>
      <c r="JNO36" s="707"/>
      <c r="JNP36" s="707"/>
      <c r="JNQ36" s="707"/>
      <c r="JNR36" s="707"/>
      <c r="JNS36" s="707"/>
      <c r="JNT36" s="707"/>
      <c r="JNU36" s="707"/>
      <c r="JNV36" s="707"/>
      <c r="JNW36" s="707"/>
      <c r="JNX36" s="707"/>
      <c r="JNY36" s="707"/>
      <c r="JNZ36" s="707"/>
      <c r="JOA36" s="707"/>
      <c r="JOB36" s="707"/>
      <c r="JOC36" s="707"/>
      <c r="JOD36" s="707"/>
      <c r="JOE36" s="707"/>
      <c r="JOF36" s="707"/>
      <c r="JOG36" s="707"/>
      <c r="JOH36" s="707"/>
      <c r="JOI36" s="707"/>
      <c r="JOJ36" s="707"/>
      <c r="JOK36" s="707"/>
      <c r="JOL36" s="707"/>
      <c r="JOM36" s="707"/>
      <c r="JON36" s="707"/>
      <c r="JOO36" s="707"/>
      <c r="JOP36" s="707"/>
      <c r="JOQ36" s="707"/>
      <c r="JOR36" s="707"/>
      <c r="JOS36" s="707"/>
      <c r="JOT36" s="707"/>
      <c r="JOU36" s="707"/>
      <c r="JOV36" s="707"/>
      <c r="JOW36" s="707"/>
      <c r="JOX36" s="707"/>
      <c r="JOY36" s="707"/>
      <c r="JOZ36" s="707"/>
      <c r="JPA36" s="707"/>
      <c r="JPB36" s="707"/>
      <c r="JPC36" s="707"/>
      <c r="JPD36" s="707"/>
      <c r="JPE36" s="707"/>
      <c r="JPF36" s="707"/>
      <c r="JPG36" s="707"/>
      <c r="JPH36" s="707"/>
      <c r="JPI36" s="707"/>
      <c r="JPJ36" s="707"/>
      <c r="JPK36" s="707"/>
      <c r="JPL36" s="707"/>
      <c r="JPM36" s="707"/>
      <c r="JPN36" s="707"/>
      <c r="JPO36" s="707"/>
      <c r="JPP36" s="707"/>
      <c r="JPQ36" s="707"/>
      <c r="JPR36" s="707"/>
      <c r="JPS36" s="707"/>
      <c r="JPT36" s="707"/>
      <c r="JPU36" s="707"/>
      <c r="JPV36" s="707"/>
      <c r="JPW36" s="707"/>
      <c r="JPX36" s="707"/>
      <c r="JPY36" s="707"/>
      <c r="JPZ36" s="707"/>
      <c r="JQA36" s="707"/>
      <c r="JQB36" s="707"/>
      <c r="JQC36" s="707"/>
      <c r="JQD36" s="707"/>
      <c r="JQE36" s="707"/>
      <c r="JQF36" s="707"/>
      <c r="JQG36" s="707"/>
      <c r="JQH36" s="707"/>
      <c r="JQI36" s="707"/>
      <c r="JQJ36" s="707"/>
      <c r="JQK36" s="707"/>
      <c r="JQL36" s="707"/>
      <c r="JQM36" s="707"/>
      <c r="JQN36" s="707"/>
      <c r="JQO36" s="707"/>
      <c r="JQP36" s="707"/>
      <c r="JQQ36" s="707"/>
      <c r="JQR36" s="707"/>
      <c r="JQS36" s="707"/>
      <c r="JQT36" s="707"/>
      <c r="JQU36" s="707"/>
      <c r="JQV36" s="707"/>
      <c r="JQW36" s="707"/>
      <c r="JQX36" s="707"/>
      <c r="JQY36" s="707"/>
      <c r="JQZ36" s="707"/>
      <c r="JRA36" s="707"/>
      <c r="JRB36" s="707"/>
      <c r="JRC36" s="707"/>
      <c r="JRD36" s="707"/>
      <c r="JRE36" s="707"/>
      <c r="JRF36" s="707"/>
      <c r="JRG36" s="707"/>
      <c r="JRH36" s="707"/>
      <c r="JRI36" s="707"/>
      <c r="JRJ36" s="707"/>
      <c r="JRK36" s="707"/>
      <c r="JRL36" s="707"/>
      <c r="JRM36" s="707"/>
      <c r="JRN36" s="707"/>
      <c r="JRO36" s="707"/>
      <c r="JRP36" s="707"/>
      <c r="JRQ36" s="707"/>
      <c r="JRR36" s="707"/>
      <c r="JRS36" s="707"/>
      <c r="JRT36" s="707"/>
      <c r="JRU36" s="707"/>
      <c r="JRV36" s="707"/>
      <c r="JRW36" s="707"/>
      <c r="JRX36" s="707"/>
      <c r="JRY36" s="707"/>
      <c r="JRZ36" s="707"/>
      <c r="JSA36" s="707"/>
      <c r="JSB36" s="707"/>
      <c r="JSC36" s="707"/>
      <c r="JSD36" s="707"/>
      <c r="JSE36" s="707"/>
      <c r="JSF36" s="707"/>
      <c r="JSG36" s="707"/>
      <c r="JSH36" s="707"/>
      <c r="JSI36" s="707"/>
      <c r="JSJ36" s="707"/>
      <c r="JSK36" s="707"/>
      <c r="JSL36" s="707"/>
      <c r="JSM36" s="707"/>
      <c r="JSN36" s="707"/>
      <c r="JSO36" s="707"/>
      <c r="JSP36" s="707"/>
      <c r="JSQ36" s="707"/>
      <c r="JSR36" s="707"/>
      <c r="JSS36" s="707"/>
      <c r="JST36" s="707"/>
      <c r="JSU36" s="707"/>
      <c r="JSV36" s="707"/>
      <c r="JSW36" s="707"/>
      <c r="JSX36" s="707"/>
      <c r="JSY36" s="707"/>
      <c r="JSZ36" s="707"/>
      <c r="JTA36" s="707"/>
      <c r="JTB36" s="707"/>
      <c r="JTC36" s="707"/>
      <c r="JTD36" s="707"/>
      <c r="JTE36" s="707"/>
      <c r="JTF36" s="707"/>
      <c r="JTG36" s="707"/>
      <c r="JTH36" s="707"/>
      <c r="JTI36" s="707"/>
      <c r="JTJ36" s="707"/>
      <c r="JTK36" s="707"/>
      <c r="JTL36" s="707"/>
      <c r="JTM36" s="707"/>
      <c r="JTN36" s="707"/>
      <c r="JTO36" s="707"/>
      <c r="JTP36" s="707"/>
      <c r="JTQ36" s="707"/>
      <c r="JTR36" s="707"/>
      <c r="JTS36" s="707"/>
      <c r="JTT36" s="707"/>
      <c r="JTU36" s="707"/>
      <c r="JTV36" s="707"/>
      <c r="JTW36" s="707"/>
      <c r="JTX36" s="707"/>
      <c r="JTY36" s="707"/>
      <c r="JTZ36" s="707"/>
      <c r="JUA36" s="707"/>
      <c r="JUB36" s="707"/>
      <c r="JUC36" s="707"/>
      <c r="JUD36" s="707"/>
      <c r="JUE36" s="707"/>
      <c r="JUF36" s="707"/>
      <c r="JUG36" s="707"/>
      <c r="JUH36" s="707"/>
      <c r="JUI36" s="707"/>
      <c r="JUJ36" s="707"/>
      <c r="JUK36" s="707"/>
      <c r="JUL36" s="707"/>
      <c r="JUM36" s="707"/>
      <c r="JUN36" s="707"/>
      <c r="JUO36" s="707"/>
      <c r="JUP36" s="707"/>
      <c r="JUQ36" s="707"/>
      <c r="JUR36" s="707"/>
      <c r="JUS36" s="707"/>
      <c r="JUT36" s="707"/>
      <c r="JUU36" s="707"/>
      <c r="JUV36" s="707"/>
      <c r="JUW36" s="707"/>
      <c r="JUX36" s="707"/>
      <c r="JUY36" s="707"/>
      <c r="JUZ36" s="707"/>
      <c r="JVA36" s="707"/>
      <c r="JVB36" s="707"/>
      <c r="JVC36" s="707"/>
      <c r="JVD36" s="707"/>
      <c r="JVE36" s="707"/>
      <c r="JVF36" s="707"/>
      <c r="JVG36" s="707"/>
      <c r="JVH36" s="707"/>
      <c r="JVI36" s="707"/>
      <c r="JVJ36" s="707"/>
      <c r="JVK36" s="707"/>
      <c r="JVL36" s="707"/>
      <c r="JVM36" s="707"/>
      <c r="JVN36" s="707"/>
      <c r="JVO36" s="707"/>
      <c r="JVP36" s="707"/>
      <c r="JVQ36" s="707"/>
      <c r="JVR36" s="707"/>
      <c r="JVS36" s="707"/>
      <c r="JVT36" s="707"/>
      <c r="JVU36" s="707"/>
      <c r="JVV36" s="707"/>
      <c r="JVW36" s="707"/>
      <c r="JVX36" s="707"/>
      <c r="JVY36" s="707"/>
      <c r="JVZ36" s="707"/>
      <c r="JWA36" s="707"/>
      <c r="JWB36" s="707"/>
      <c r="JWC36" s="707"/>
      <c r="JWD36" s="707"/>
      <c r="JWE36" s="707"/>
      <c r="JWF36" s="707"/>
      <c r="JWG36" s="707"/>
      <c r="JWH36" s="707"/>
      <c r="JWI36" s="707"/>
      <c r="JWJ36" s="707"/>
      <c r="JWK36" s="707"/>
      <c r="JWL36" s="707"/>
      <c r="JWM36" s="707"/>
      <c r="JWN36" s="707"/>
      <c r="JWO36" s="707"/>
      <c r="JWP36" s="707"/>
      <c r="JWQ36" s="707"/>
      <c r="JWR36" s="707"/>
      <c r="JWS36" s="707"/>
      <c r="JWT36" s="707"/>
      <c r="JWU36" s="707"/>
      <c r="JWV36" s="707"/>
      <c r="JWW36" s="707"/>
      <c r="JWX36" s="707"/>
      <c r="JWY36" s="707"/>
      <c r="JWZ36" s="707"/>
      <c r="JXA36" s="707"/>
      <c r="JXB36" s="707"/>
      <c r="JXC36" s="707"/>
      <c r="JXD36" s="707"/>
      <c r="JXE36" s="707"/>
      <c r="JXF36" s="707"/>
      <c r="JXG36" s="707"/>
      <c r="JXH36" s="707"/>
      <c r="JXI36" s="707"/>
      <c r="JXJ36" s="707"/>
      <c r="JXK36" s="707"/>
      <c r="JXL36" s="707"/>
      <c r="JXM36" s="707"/>
      <c r="JXN36" s="707"/>
      <c r="JXO36" s="707"/>
      <c r="JXP36" s="707"/>
      <c r="JXQ36" s="707"/>
      <c r="JXR36" s="707"/>
      <c r="JXS36" s="707"/>
      <c r="JXT36" s="707"/>
      <c r="JXU36" s="707"/>
      <c r="JXV36" s="707"/>
      <c r="JXW36" s="707"/>
      <c r="JXX36" s="707"/>
      <c r="JXY36" s="707"/>
      <c r="JXZ36" s="707"/>
      <c r="JYA36" s="707"/>
      <c r="JYB36" s="707"/>
      <c r="JYC36" s="707"/>
      <c r="JYD36" s="707"/>
      <c r="JYE36" s="707"/>
      <c r="JYF36" s="707"/>
      <c r="JYG36" s="707"/>
      <c r="JYH36" s="707"/>
      <c r="JYI36" s="707"/>
      <c r="JYJ36" s="707"/>
      <c r="JYK36" s="707"/>
      <c r="JYL36" s="707"/>
      <c r="JYM36" s="707"/>
      <c r="JYN36" s="707"/>
      <c r="JYO36" s="707"/>
      <c r="JYP36" s="707"/>
      <c r="JYQ36" s="707"/>
      <c r="JYR36" s="707"/>
      <c r="JYS36" s="707"/>
      <c r="JYT36" s="707"/>
      <c r="JYU36" s="707"/>
      <c r="JYV36" s="707"/>
      <c r="JYW36" s="707"/>
      <c r="JYX36" s="707"/>
      <c r="JYY36" s="707"/>
      <c r="JYZ36" s="707"/>
      <c r="JZA36" s="707"/>
      <c r="JZB36" s="707"/>
      <c r="JZC36" s="707"/>
      <c r="JZD36" s="707"/>
      <c r="JZE36" s="707"/>
      <c r="JZF36" s="707"/>
      <c r="JZG36" s="707"/>
      <c r="JZH36" s="707"/>
      <c r="JZI36" s="707"/>
      <c r="JZJ36" s="707"/>
      <c r="JZK36" s="707"/>
      <c r="JZL36" s="707"/>
      <c r="JZM36" s="707"/>
      <c r="JZN36" s="707"/>
      <c r="JZO36" s="707"/>
      <c r="JZP36" s="707"/>
      <c r="JZQ36" s="707"/>
      <c r="JZR36" s="707"/>
      <c r="JZS36" s="707"/>
      <c r="JZT36" s="707"/>
      <c r="JZU36" s="707"/>
      <c r="JZV36" s="707"/>
      <c r="JZW36" s="707"/>
      <c r="JZX36" s="707"/>
      <c r="JZY36" s="707"/>
      <c r="JZZ36" s="707"/>
      <c r="KAA36" s="707"/>
      <c r="KAB36" s="707"/>
      <c r="KAC36" s="707"/>
      <c r="KAD36" s="707"/>
      <c r="KAE36" s="707"/>
      <c r="KAF36" s="707"/>
      <c r="KAG36" s="707"/>
      <c r="KAH36" s="707"/>
      <c r="KAI36" s="707"/>
      <c r="KAJ36" s="707"/>
      <c r="KAK36" s="707"/>
      <c r="KAL36" s="707"/>
      <c r="KAM36" s="707"/>
      <c r="KAN36" s="707"/>
      <c r="KAO36" s="707"/>
      <c r="KAP36" s="707"/>
      <c r="KAQ36" s="707"/>
      <c r="KAR36" s="707"/>
      <c r="KAS36" s="707"/>
      <c r="KAT36" s="707"/>
      <c r="KAU36" s="707"/>
      <c r="KAV36" s="707"/>
      <c r="KAW36" s="707"/>
      <c r="KAX36" s="707"/>
      <c r="KAY36" s="707"/>
      <c r="KAZ36" s="707"/>
      <c r="KBA36" s="707"/>
      <c r="KBB36" s="707"/>
      <c r="KBC36" s="707"/>
      <c r="KBD36" s="707"/>
      <c r="KBE36" s="707"/>
      <c r="KBF36" s="707"/>
      <c r="KBG36" s="707"/>
      <c r="KBH36" s="707"/>
      <c r="KBI36" s="707"/>
      <c r="KBJ36" s="707"/>
      <c r="KBK36" s="707"/>
      <c r="KBL36" s="707"/>
      <c r="KBM36" s="707"/>
      <c r="KBN36" s="707"/>
      <c r="KBO36" s="707"/>
      <c r="KBP36" s="707"/>
      <c r="KBQ36" s="707"/>
      <c r="KBR36" s="707"/>
      <c r="KBS36" s="707"/>
      <c r="KBT36" s="707"/>
      <c r="KBU36" s="707"/>
      <c r="KBV36" s="707"/>
      <c r="KBW36" s="707"/>
      <c r="KBX36" s="707"/>
      <c r="KBY36" s="707"/>
      <c r="KBZ36" s="707"/>
      <c r="KCA36" s="707"/>
      <c r="KCB36" s="707"/>
      <c r="KCC36" s="707"/>
      <c r="KCD36" s="707"/>
      <c r="KCE36" s="707"/>
      <c r="KCF36" s="707"/>
      <c r="KCG36" s="707"/>
      <c r="KCH36" s="707"/>
      <c r="KCI36" s="707"/>
      <c r="KCJ36" s="707"/>
      <c r="KCK36" s="707"/>
      <c r="KCL36" s="707"/>
      <c r="KCM36" s="707"/>
      <c r="KCN36" s="707"/>
      <c r="KCO36" s="707"/>
      <c r="KCP36" s="707"/>
      <c r="KCQ36" s="707"/>
      <c r="KCR36" s="707"/>
      <c r="KCS36" s="707"/>
      <c r="KCT36" s="707"/>
      <c r="KCU36" s="707"/>
      <c r="KCV36" s="707"/>
      <c r="KCW36" s="707"/>
      <c r="KCX36" s="707"/>
      <c r="KCY36" s="707"/>
      <c r="KCZ36" s="707"/>
      <c r="KDA36" s="707"/>
      <c r="KDB36" s="707"/>
      <c r="KDC36" s="707"/>
      <c r="KDD36" s="707"/>
      <c r="KDE36" s="707"/>
      <c r="KDF36" s="707"/>
      <c r="KDG36" s="707"/>
      <c r="KDH36" s="707"/>
      <c r="KDI36" s="707"/>
      <c r="KDJ36" s="707"/>
      <c r="KDK36" s="707"/>
      <c r="KDL36" s="707"/>
      <c r="KDM36" s="707"/>
      <c r="KDN36" s="707"/>
      <c r="KDO36" s="707"/>
      <c r="KDP36" s="707"/>
      <c r="KDQ36" s="707"/>
      <c r="KDR36" s="707"/>
      <c r="KDS36" s="707"/>
      <c r="KDT36" s="707"/>
      <c r="KDU36" s="707"/>
      <c r="KDV36" s="707"/>
      <c r="KDW36" s="707"/>
      <c r="KDX36" s="707"/>
      <c r="KDY36" s="707"/>
      <c r="KDZ36" s="707"/>
      <c r="KEA36" s="707"/>
      <c r="KEB36" s="707"/>
      <c r="KEC36" s="707"/>
      <c r="KED36" s="707"/>
      <c r="KEE36" s="707"/>
      <c r="KEF36" s="707"/>
      <c r="KEG36" s="707"/>
      <c r="KEH36" s="707"/>
      <c r="KEI36" s="707"/>
      <c r="KEJ36" s="707"/>
      <c r="KEK36" s="707"/>
      <c r="KEL36" s="707"/>
      <c r="KEM36" s="707"/>
      <c r="KEN36" s="707"/>
      <c r="KEO36" s="707"/>
      <c r="KEP36" s="707"/>
      <c r="KEQ36" s="707"/>
      <c r="KER36" s="707"/>
      <c r="KES36" s="707"/>
      <c r="KET36" s="707"/>
      <c r="KEU36" s="707"/>
      <c r="KEV36" s="707"/>
      <c r="KEW36" s="707"/>
      <c r="KEX36" s="707"/>
      <c r="KEY36" s="707"/>
      <c r="KEZ36" s="707"/>
      <c r="KFA36" s="707"/>
      <c r="KFB36" s="707"/>
      <c r="KFC36" s="707"/>
      <c r="KFD36" s="707"/>
      <c r="KFE36" s="707"/>
      <c r="KFF36" s="707"/>
      <c r="KFG36" s="707"/>
      <c r="KFH36" s="707"/>
      <c r="KFI36" s="707"/>
      <c r="KFJ36" s="707"/>
      <c r="KFK36" s="707"/>
      <c r="KFL36" s="707"/>
      <c r="KFM36" s="707"/>
      <c r="KFN36" s="707"/>
      <c r="KFO36" s="707"/>
      <c r="KFP36" s="707"/>
      <c r="KFQ36" s="707"/>
      <c r="KFR36" s="707"/>
      <c r="KFS36" s="707"/>
      <c r="KFT36" s="707"/>
      <c r="KFU36" s="707"/>
      <c r="KFV36" s="707"/>
      <c r="KFW36" s="707"/>
      <c r="KFX36" s="707"/>
      <c r="KFY36" s="707"/>
      <c r="KFZ36" s="707"/>
      <c r="KGA36" s="707"/>
      <c r="KGB36" s="707"/>
      <c r="KGC36" s="707"/>
      <c r="KGD36" s="707"/>
      <c r="KGE36" s="707"/>
      <c r="KGF36" s="707"/>
      <c r="KGG36" s="707"/>
      <c r="KGH36" s="707"/>
      <c r="KGI36" s="707"/>
      <c r="KGJ36" s="707"/>
      <c r="KGK36" s="707"/>
      <c r="KGL36" s="707"/>
      <c r="KGM36" s="707"/>
      <c r="KGN36" s="707"/>
      <c r="KGO36" s="707"/>
      <c r="KGP36" s="707"/>
      <c r="KGQ36" s="707"/>
      <c r="KGR36" s="707"/>
      <c r="KGS36" s="707"/>
      <c r="KGT36" s="707"/>
      <c r="KGU36" s="707"/>
      <c r="KGV36" s="707"/>
      <c r="KGW36" s="707"/>
      <c r="KGX36" s="707"/>
      <c r="KGY36" s="707"/>
      <c r="KGZ36" s="707"/>
      <c r="KHA36" s="707"/>
      <c r="KHB36" s="707"/>
      <c r="KHC36" s="707"/>
      <c r="KHD36" s="707"/>
      <c r="KHE36" s="707"/>
      <c r="KHF36" s="707"/>
      <c r="KHG36" s="707"/>
      <c r="KHH36" s="707"/>
      <c r="KHI36" s="707"/>
      <c r="KHJ36" s="707"/>
      <c r="KHK36" s="707"/>
      <c r="KHL36" s="707"/>
      <c r="KHM36" s="707"/>
      <c r="KHN36" s="707"/>
      <c r="KHO36" s="707"/>
      <c r="KHP36" s="707"/>
      <c r="KHQ36" s="707"/>
      <c r="KHR36" s="707"/>
      <c r="KHS36" s="707"/>
      <c r="KHT36" s="707"/>
      <c r="KHU36" s="707"/>
      <c r="KHV36" s="707"/>
      <c r="KHW36" s="707"/>
      <c r="KHX36" s="707"/>
      <c r="KHY36" s="707"/>
      <c r="KHZ36" s="707"/>
      <c r="KIA36" s="707"/>
      <c r="KIB36" s="707"/>
      <c r="KIC36" s="707"/>
      <c r="KID36" s="707"/>
      <c r="KIE36" s="707"/>
      <c r="KIF36" s="707"/>
      <c r="KIG36" s="707"/>
      <c r="KIH36" s="707"/>
      <c r="KII36" s="707"/>
      <c r="KIJ36" s="707"/>
      <c r="KIK36" s="707"/>
      <c r="KIL36" s="707"/>
      <c r="KIM36" s="707"/>
      <c r="KIN36" s="707"/>
      <c r="KIO36" s="707"/>
      <c r="KIP36" s="707"/>
      <c r="KIQ36" s="707"/>
      <c r="KIR36" s="707"/>
      <c r="KIS36" s="707"/>
      <c r="KIT36" s="707"/>
      <c r="KIU36" s="707"/>
      <c r="KIV36" s="707"/>
      <c r="KIW36" s="707"/>
      <c r="KIX36" s="707"/>
      <c r="KIY36" s="707"/>
      <c r="KIZ36" s="707"/>
      <c r="KJA36" s="707"/>
      <c r="KJB36" s="707"/>
      <c r="KJC36" s="707"/>
      <c r="KJD36" s="707"/>
      <c r="KJE36" s="707"/>
      <c r="KJF36" s="707"/>
      <c r="KJG36" s="707"/>
      <c r="KJH36" s="707"/>
      <c r="KJI36" s="707"/>
      <c r="KJJ36" s="707"/>
      <c r="KJK36" s="707"/>
      <c r="KJL36" s="707"/>
      <c r="KJM36" s="707"/>
      <c r="KJN36" s="707"/>
      <c r="KJO36" s="707"/>
      <c r="KJP36" s="707"/>
      <c r="KJQ36" s="707"/>
      <c r="KJR36" s="707"/>
      <c r="KJS36" s="707"/>
      <c r="KJT36" s="707"/>
      <c r="KJU36" s="707"/>
      <c r="KJV36" s="707"/>
      <c r="KJW36" s="707"/>
      <c r="KJX36" s="707"/>
      <c r="KJY36" s="707"/>
      <c r="KJZ36" s="707"/>
      <c r="KKA36" s="707"/>
      <c r="KKB36" s="707"/>
      <c r="KKC36" s="707"/>
      <c r="KKD36" s="707"/>
      <c r="KKE36" s="707"/>
      <c r="KKF36" s="707"/>
      <c r="KKG36" s="707"/>
      <c r="KKH36" s="707"/>
      <c r="KKI36" s="707"/>
      <c r="KKJ36" s="707"/>
      <c r="KKK36" s="707"/>
      <c r="KKL36" s="707"/>
      <c r="KKM36" s="707"/>
      <c r="KKN36" s="707"/>
      <c r="KKO36" s="707"/>
      <c r="KKP36" s="707"/>
      <c r="KKQ36" s="707"/>
      <c r="KKR36" s="707"/>
      <c r="KKS36" s="707"/>
      <c r="KKT36" s="707"/>
      <c r="KKU36" s="707"/>
      <c r="KKV36" s="707"/>
      <c r="KKW36" s="707"/>
      <c r="KKX36" s="707"/>
      <c r="KKY36" s="707"/>
      <c r="KKZ36" s="707"/>
      <c r="KLA36" s="707"/>
      <c r="KLB36" s="707"/>
      <c r="KLC36" s="707"/>
      <c r="KLD36" s="707"/>
      <c r="KLE36" s="707"/>
      <c r="KLF36" s="707"/>
      <c r="KLG36" s="707"/>
      <c r="KLH36" s="707"/>
      <c r="KLI36" s="707"/>
      <c r="KLJ36" s="707"/>
      <c r="KLK36" s="707"/>
      <c r="KLL36" s="707"/>
      <c r="KLM36" s="707"/>
      <c r="KLN36" s="707"/>
      <c r="KLO36" s="707"/>
      <c r="KLP36" s="707"/>
      <c r="KLQ36" s="707"/>
      <c r="KLR36" s="707"/>
      <c r="KLS36" s="707"/>
      <c r="KLT36" s="707"/>
      <c r="KLU36" s="707"/>
      <c r="KLV36" s="707"/>
      <c r="KLW36" s="707"/>
      <c r="KLX36" s="707"/>
      <c r="KLY36" s="707"/>
      <c r="KLZ36" s="707"/>
      <c r="KMA36" s="707"/>
      <c r="KMB36" s="707"/>
      <c r="KMC36" s="707"/>
      <c r="KMD36" s="707"/>
      <c r="KME36" s="707"/>
      <c r="KMF36" s="707"/>
      <c r="KMG36" s="707"/>
      <c r="KMH36" s="707"/>
      <c r="KMI36" s="707"/>
      <c r="KMJ36" s="707"/>
      <c r="KMK36" s="707"/>
      <c r="KML36" s="707"/>
      <c r="KMM36" s="707"/>
      <c r="KMN36" s="707"/>
      <c r="KMO36" s="707"/>
      <c r="KMP36" s="707"/>
      <c r="KMQ36" s="707"/>
      <c r="KMR36" s="707"/>
      <c r="KMS36" s="707"/>
      <c r="KMT36" s="707"/>
      <c r="KMU36" s="707"/>
      <c r="KMV36" s="707"/>
      <c r="KMW36" s="707"/>
      <c r="KMX36" s="707"/>
      <c r="KMY36" s="707"/>
      <c r="KMZ36" s="707"/>
      <c r="KNA36" s="707"/>
      <c r="KNB36" s="707"/>
      <c r="KNC36" s="707"/>
      <c r="KND36" s="707"/>
      <c r="KNE36" s="707"/>
      <c r="KNF36" s="707"/>
      <c r="KNG36" s="707"/>
      <c r="KNH36" s="707"/>
      <c r="KNI36" s="707"/>
      <c r="KNJ36" s="707"/>
      <c r="KNK36" s="707"/>
      <c r="KNL36" s="707"/>
      <c r="KNM36" s="707"/>
      <c r="KNN36" s="707"/>
      <c r="KNO36" s="707"/>
      <c r="KNP36" s="707"/>
      <c r="KNQ36" s="707"/>
      <c r="KNR36" s="707"/>
      <c r="KNS36" s="707"/>
      <c r="KNT36" s="707"/>
      <c r="KNU36" s="707"/>
      <c r="KNV36" s="707"/>
      <c r="KNW36" s="707"/>
      <c r="KNX36" s="707"/>
      <c r="KNY36" s="707"/>
      <c r="KNZ36" s="707"/>
      <c r="KOA36" s="707"/>
      <c r="KOB36" s="707"/>
      <c r="KOC36" s="707"/>
      <c r="KOD36" s="707"/>
      <c r="KOE36" s="707"/>
      <c r="KOF36" s="707"/>
      <c r="KOG36" s="707"/>
      <c r="KOH36" s="707"/>
      <c r="KOI36" s="707"/>
      <c r="KOJ36" s="707"/>
      <c r="KOK36" s="707"/>
      <c r="KOL36" s="707"/>
      <c r="KOM36" s="707"/>
      <c r="KON36" s="707"/>
      <c r="KOO36" s="707"/>
      <c r="KOP36" s="707"/>
      <c r="KOQ36" s="707"/>
      <c r="KOR36" s="707"/>
      <c r="KOS36" s="707"/>
      <c r="KOT36" s="707"/>
      <c r="KOU36" s="707"/>
      <c r="KOV36" s="707"/>
      <c r="KOW36" s="707"/>
      <c r="KOX36" s="707"/>
      <c r="KOY36" s="707"/>
      <c r="KOZ36" s="707"/>
      <c r="KPA36" s="707"/>
      <c r="KPB36" s="707"/>
      <c r="KPC36" s="707"/>
      <c r="KPD36" s="707"/>
      <c r="KPE36" s="707"/>
      <c r="KPF36" s="707"/>
      <c r="KPG36" s="707"/>
      <c r="KPH36" s="707"/>
      <c r="KPI36" s="707"/>
      <c r="KPJ36" s="707"/>
      <c r="KPK36" s="707"/>
      <c r="KPL36" s="707"/>
      <c r="KPM36" s="707"/>
      <c r="KPN36" s="707"/>
      <c r="KPO36" s="707"/>
      <c r="KPP36" s="707"/>
      <c r="KPQ36" s="707"/>
      <c r="KPR36" s="707"/>
      <c r="KPS36" s="707"/>
      <c r="KPT36" s="707"/>
      <c r="KPU36" s="707"/>
      <c r="KPV36" s="707"/>
      <c r="KPW36" s="707"/>
      <c r="KPX36" s="707"/>
      <c r="KPY36" s="707"/>
      <c r="KPZ36" s="707"/>
      <c r="KQA36" s="707"/>
      <c r="KQB36" s="707"/>
      <c r="KQC36" s="707"/>
      <c r="KQD36" s="707"/>
      <c r="KQE36" s="707"/>
      <c r="KQF36" s="707"/>
      <c r="KQG36" s="707"/>
      <c r="KQH36" s="707"/>
      <c r="KQI36" s="707"/>
      <c r="KQJ36" s="707"/>
      <c r="KQK36" s="707"/>
      <c r="KQL36" s="707"/>
      <c r="KQM36" s="707"/>
      <c r="KQN36" s="707"/>
      <c r="KQO36" s="707"/>
      <c r="KQP36" s="707"/>
      <c r="KQQ36" s="707"/>
      <c r="KQR36" s="707"/>
      <c r="KQS36" s="707"/>
      <c r="KQT36" s="707"/>
      <c r="KQU36" s="707"/>
      <c r="KQV36" s="707"/>
      <c r="KQW36" s="707"/>
      <c r="KQX36" s="707"/>
      <c r="KQY36" s="707"/>
      <c r="KQZ36" s="707"/>
      <c r="KRA36" s="707"/>
      <c r="KRB36" s="707"/>
      <c r="KRC36" s="707"/>
      <c r="KRD36" s="707"/>
      <c r="KRE36" s="707"/>
      <c r="KRF36" s="707"/>
      <c r="KRG36" s="707"/>
      <c r="KRH36" s="707"/>
      <c r="KRI36" s="707"/>
      <c r="KRJ36" s="707"/>
      <c r="KRK36" s="707"/>
      <c r="KRL36" s="707"/>
      <c r="KRM36" s="707"/>
      <c r="KRN36" s="707"/>
      <c r="KRO36" s="707"/>
      <c r="KRP36" s="707"/>
      <c r="KRQ36" s="707"/>
      <c r="KRR36" s="707"/>
      <c r="KRS36" s="707"/>
      <c r="KRT36" s="707"/>
      <c r="KRU36" s="707"/>
      <c r="KRV36" s="707"/>
      <c r="KRW36" s="707"/>
      <c r="KRX36" s="707"/>
      <c r="KRY36" s="707"/>
      <c r="KRZ36" s="707"/>
      <c r="KSA36" s="707"/>
      <c r="KSB36" s="707"/>
      <c r="KSC36" s="707"/>
      <c r="KSD36" s="707"/>
      <c r="KSE36" s="707"/>
      <c r="KSF36" s="707"/>
      <c r="KSG36" s="707"/>
      <c r="KSH36" s="707"/>
      <c r="KSI36" s="707"/>
      <c r="KSJ36" s="707"/>
      <c r="KSK36" s="707"/>
      <c r="KSL36" s="707"/>
      <c r="KSM36" s="707"/>
      <c r="KSN36" s="707"/>
      <c r="KSO36" s="707"/>
      <c r="KSP36" s="707"/>
      <c r="KSQ36" s="707"/>
      <c r="KSR36" s="707"/>
      <c r="KSS36" s="707"/>
      <c r="KST36" s="707"/>
      <c r="KSU36" s="707"/>
      <c r="KSV36" s="707"/>
      <c r="KSW36" s="707"/>
      <c r="KSX36" s="707"/>
      <c r="KSY36" s="707"/>
      <c r="KSZ36" s="707"/>
      <c r="KTA36" s="707"/>
      <c r="KTB36" s="707"/>
      <c r="KTC36" s="707"/>
      <c r="KTD36" s="707"/>
      <c r="KTE36" s="707"/>
      <c r="KTF36" s="707"/>
      <c r="KTG36" s="707"/>
      <c r="KTH36" s="707"/>
      <c r="KTI36" s="707"/>
      <c r="KTJ36" s="707"/>
      <c r="KTK36" s="707"/>
      <c r="KTL36" s="707"/>
      <c r="KTM36" s="707"/>
      <c r="KTN36" s="707"/>
      <c r="KTO36" s="707"/>
      <c r="KTP36" s="707"/>
      <c r="KTQ36" s="707"/>
      <c r="KTR36" s="707"/>
      <c r="KTS36" s="707"/>
      <c r="KTT36" s="707"/>
      <c r="KTU36" s="707"/>
      <c r="KTV36" s="707"/>
      <c r="KTW36" s="707"/>
      <c r="KTX36" s="707"/>
      <c r="KTY36" s="707"/>
      <c r="KTZ36" s="707"/>
      <c r="KUA36" s="707"/>
      <c r="KUB36" s="707"/>
      <c r="KUC36" s="707"/>
      <c r="KUD36" s="707"/>
      <c r="KUE36" s="707"/>
      <c r="KUF36" s="707"/>
      <c r="KUG36" s="707"/>
      <c r="KUH36" s="707"/>
      <c r="KUI36" s="707"/>
      <c r="KUJ36" s="707"/>
      <c r="KUK36" s="707"/>
      <c r="KUL36" s="707"/>
      <c r="KUM36" s="707"/>
      <c r="KUN36" s="707"/>
      <c r="KUO36" s="707"/>
      <c r="KUP36" s="707"/>
      <c r="KUQ36" s="707"/>
      <c r="KUR36" s="707"/>
      <c r="KUS36" s="707"/>
      <c r="KUT36" s="707"/>
      <c r="KUU36" s="707"/>
      <c r="KUV36" s="707"/>
      <c r="KUW36" s="707"/>
      <c r="KUX36" s="707"/>
      <c r="KUY36" s="707"/>
      <c r="KUZ36" s="707"/>
      <c r="KVA36" s="707"/>
      <c r="KVB36" s="707"/>
      <c r="KVC36" s="707"/>
      <c r="KVD36" s="707"/>
      <c r="KVE36" s="707"/>
      <c r="KVF36" s="707"/>
      <c r="KVG36" s="707"/>
      <c r="KVH36" s="707"/>
      <c r="KVI36" s="707"/>
      <c r="KVJ36" s="707"/>
      <c r="KVK36" s="707"/>
      <c r="KVL36" s="707"/>
      <c r="KVM36" s="707"/>
      <c r="KVN36" s="707"/>
      <c r="KVO36" s="707"/>
      <c r="KVP36" s="707"/>
      <c r="KVQ36" s="707"/>
      <c r="KVR36" s="707"/>
      <c r="KVS36" s="707"/>
      <c r="KVT36" s="707"/>
      <c r="KVU36" s="707"/>
      <c r="KVV36" s="707"/>
      <c r="KVW36" s="707"/>
      <c r="KVX36" s="707"/>
      <c r="KVY36" s="707"/>
      <c r="KVZ36" s="707"/>
      <c r="KWA36" s="707"/>
      <c r="KWB36" s="707"/>
      <c r="KWC36" s="707"/>
      <c r="KWD36" s="707"/>
      <c r="KWE36" s="707"/>
      <c r="KWF36" s="707"/>
      <c r="KWG36" s="707"/>
      <c r="KWH36" s="707"/>
      <c r="KWI36" s="707"/>
      <c r="KWJ36" s="707"/>
      <c r="KWK36" s="707"/>
      <c r="KWL36" s="707"/>
      <c r="KWM36" s="707"/>
      <c r="KWN36" s="707"/>
      <c r="KWO36" s="707"/>
      <c r="KWP36" s="707"/>
      <c r="KWQ36" s="707"/>
      <c r="KWR36" s="707"/>
      <c r="KWS36" s="707"/>
      <c r="KWT36" s="707"/>
      <c r="KWU36" s="707"/>
      <c r="KWV36" s="707"/>
      <c r="KWW36" s="707"/>
      <c r="KWX36" s="707"/>
      <c r="KWY36" s="707"/>
      <c r="KWZ36" s="707"/>
      <c r="KXA36" s="707"/>
      <c r="KXB36" s="707"/>
      <c r="KXC36" s="707"/>
      <c r="KXD36" s="707"/>
      <c r="KXE36" s="707"/>
      <c r="KXF36" s="707"/>
      <c r="KXG36" s="707"/>
      <c r="KXH36" s="707"/>
      <c r="KXI36" s="707"/>
      <c r="KXJ36" s="707"/>
      <c r="KXK36" s="707"/>
      <c r="KXL36" s="707"/>
      <c r="KXM36" s="707"/>
      <c r="KXN36" s="707"/>
      <c r="KXO36" s="707"/>
      <c r="KXP36" s="707"/>
      <c r="KXQ36" s="707"/>
      <c r="KXR36" s="707"/>
      <c r="KXS36" s="707"/>
      <c r="KXT36" s="707"/>
      <c r="KXU36" s="707"/>
      <c r="KXV36" s="707"/>
      <c r="KXW36" s="707"/>
      <c r="KXX36" s="707"/>
      <c r="KXY36" s="707"/>
      <c r="KXZ36" s="707"/>
      <c r="KYA36" s="707"/>
      <c r="KYB36" s="707"/>
      <c r="KYC36" s="707"/>
      <c r="KYD36" s="707"/>
      <c r="KYE36" s="707"/>
      <c r="KYF36" s="707"/>
      <c r="KYG36" s="707"/>
      <c r="KYH36" s="707"/>
      <c r="KYI36" s="707"/>
      <c r="KYJ36" s="707"/>
      <c r="KYK36" s="707"/>
      <c r="KYL36" s="707"/>
      <c r="KYM36" s="707"/>
      <c r="KYN36" s="707"/>
      <c r="KYO36" s="707"/>
      <c r="KYP36" s="707"/>
      <c r="KYQ36" s="707"/>
      <c r="KYR36" s="707"/>
      <c r="KYS36" s="707"/>
      <c r="KYT36" s="707"/>
      <c r="KYU36" s="707"/>
      <c r="KYV36" s="707"/>
      <c r="KYW36" s="707"/>
      <c r="KYX36" s="707"/>
      <c r="KYY36" s="707"/>
      <c r="KYZ36" s="707"/>
      <c r="KZA36" s="707"/>
      <c r="KZB36" s="707"/>
      <c r="KZC36" s="707"/>
      <c r="KZD36" s="707"/>
      <c r="KZE36" s="707"/>
      <c r="KZF36" s="707"/>
      <c r="KZG36" s="707"/>
      <c r="KZH36" s="707"/>
      <c r="KZI36" s="707"/>
      <c r="KZJ36" s="707"/>
      <c r="KZK36" s="707"/>
      <c r="KZL36" s="707"/>
      <c r="KZM36" s="707"/>
      <c r="KZN36" s="707"/>
      <c r="KZO36" s="707"/>
      <c r="KZP36" s="707"/>
      <c r="KZQ36" s="707"/>
      <c r="KZR36" s="707"/>
      <c r="KZS36" s="707"/>
      <c r="KZT36" s="707"/>
      <c r="KZU36" s="707"/>
      <c r="KZV36" s="707"/>
      <c r="KZW36" s="707"/>
      <c r="KZX36" s="707"/>
      <c r="KZY36" s="707"/>
      <c r="KZZ36" s="707"/>
      <c r="LAA36" s="707"/>
      <c r="LAB36" s="707"/>
      <c r="LAC36" s="707"/>
      <c r="LAD36" s="707"/>
      <c r="LAE36" s="707"/>
      <c r="LAF36" s="707"/>
      <c r="LAG36" s="707"/>
      <c r="LAH36" s="707"/>
      <c r="LAI36" s="707"/>
      <c r="LAJ36" s="707"/>
      <c r="LAK36" s="707"/>
      <c r="LAL36" s="707"/>
      <c r="LAM36" s="707"/>
      <c r="LAN36" s="707"/>
      <c r="LAO36" s="707"/>
      <c r="LAP36" s="707"/>
      <c r="LAQ36" s="707"/>
      <c r="LAR36" s="707"/>
      <c r="LAS36" s="707"/>
      <c r="LAT36" s="707"/>
      <c r="LAU36" s="707"/>
      <c r="LAV36" s="707"/>
      <c r="LAW36" s="707"/>
      <c r="LAX36" s="707"/>
      <c r="LAY36" s="707"/>
      <c r="LAZ36" s="707"/>
      <c r="LBA36" s="707"/>
      <c r="LBB36" s="707"/>
      <c r="LBC36" s="707"/>
      <c r="LBD36" s="707"/>
      <c r="LBE36" s="707"/>
      <c r="LBF36" s="707"/>
      <c r="LBG36" s="707"/>
      <c r="LBH36" s="707"/>
      <c r="LBI36" s="707"/>
      <c r="LBJ36" s="707"/>
      <c r="LBK36" s="707"/>
      <c r="LBL36" s="707"/>
      <c r="LBM36" s="707"/>
      <c r="LBN36" s="707"/>
      <c r="LBO36" s="707"/>
      <c r="LBP36" s="707"/>
      <c r="LBQ36" s="707"/>
      <c r="LBR36" s="707"/>
      <c r="LBS36" s="707"/>
      <c r="LBT36" s="707"/>
      <c r="LBU36" s="707"/>
      <c r="LBV36" s="707"/>
      <c r="LBW36" s="707"/>
      <c r="LBX36" s="707"/>
      <c r="LBY36" s="707"/>
      <c r="LBZ36" s="707"/>
      <c r="LCA36" s="707"/>
      <c r="LCB36" s="707"/>
      <c r="LCC36" s="707"/>
      <c r="LCD36" s="707"/>
      <c r="LCE36" s="707"/>
      <c r="LCF36" s="707"/>
      <c r="LCG36" s="707"/>
      <c r="LCH36" s="707"/>
      <c r="LCI36" s="707"/>
      <c r="LCJ36" s="707"/>
      <c r="LCK36" s="707"/>
      <c r="LCL36" s="707"/>
      <c r="LCM36" s="707"/>
      <c r="LCN36" s="707"/>
      <c r="LCO36" s="707"/>
      <c r="LCP36" s="707"/>
      <c r="LCQ36" s="707"/>
      <c r="LCR36" s="707"/>
      <c r="LCS36" s="707"/>
      <c r="LCT36" s="707"/>
      <c r="LCU36" s="707"/>
      <c r="LCV36" s="707"/>
      <c r="LCW36" s="707"/>
      <c r="LCX36" s="707"/>
      <c r="LCY36" s="707"/>
      <c r="LCZ36" s="707"/>
      <c r="LDA36" s="707"/>
      <c r="LDB36" s="707"/>
      <c r="LDC36" s="707"/>
      <c r="LDD36" s="707"/>
      <c r="LDE36" s="707"/>
      <c r="LDF36" s="707"/>
      <c r="LDG36" s="707"/>
      <c r="LDH36" s="707"/>
      <c r="LDI36" s="707"/>
      <c r="LDJ36" s="707"/>
      <c r="LDK36" s="707"/>
      <c r="LDL36" s="707"/>
      <c r="LDM36" s="707"/>
      <c r="LDN36" s="707"/>
      <c r="LDO36" s="707"/>
      <c r="LDP36" s="707"/>
      <c r="LDQ36" s="707"/>
      <c r="LDR36" s="707"/>
      <c r="LDS36" s="707"/>
      <c r="LDT36" s="707"/>
      <c r="LDU36" s="707"/>
      <c r="LDV36" s="707"/>
      <c r="LDW36" s="707"/>
      <c r="LDX36" s="707"/>
      <c r="LDY36" s="707"/>
      <c r="LDZ36" s="707"/>
      <c r="LEA36" s="707"/>
      <c r="LEB36" s="707"/>
      <c r="LEC36" s="707"/>
      <c r="LED36" s="707"/>
      <c r="LEE36" s="707"/>
      <c r="LEF36" s="707"/>
      <c r="LEG36" s="707"/>
      <c r="LEH36" s="707"/>
      <c r="LEI36" s="707"/>
      <c r="LEJ36" s="707"/>
      <c r="LEK36" s="707"/>
      <c r="LEL36" s="707"/>
      <c r="LEM36" s="707"/>
      <c r="LEN36" s="707"/>
      <c r="LEO36" s="707"/>
      <c r="LEP36" s="707"/>
      <c r="LEQ36" s="707"/>
      <c r="LER36" s="707"/>
      <c r="LES36" s="707"/>
      <c r="LET36" s="707"/>
      <c r="LEU36" s="707"/>
      <c r="LEV36" s="707"/>
      <c r="LEW36" s="707"/>
      <c r="LEX36" s="707"/>
      <c r="LEY36" s="707"/>
      <c r="LEZ36" s="707"/>
      <c r="LFA36" s="707"/>
      <c r="LFB36" s="707"/>
      <c r="LFC36" s="707"/>
      <c r="LFD36" s="707"/>
      <c r="LFE36" s="707"/>
      <c r="LFF36" s="707"/>
      <c r="LFG36" s="707"/>
      <c r="LFH36" s="707"/>
      <c r="LFI36" s="707"/>
      <c r="LFJ36" s="707"/>
      <c r="LFK36" s="707"/>
      <c r="LFL36" s="707"/>
      <c r="LFM36" s="707"/>
      <c r="LFN36" s="707"/>
      <c r="LFO36" s="707"/>
      <c r="LFP36" s="707"/>
      <c r="LFQ36" s="707"/>
      <c r="LFR36" s="707"/>
      <c r="LFS36" s="707"/>
      <c r="LFT36" s="707"/>
      <c r="LFU36" s="707"/>
      <c r="LFV36" s="707"/>
      <c r="LFW36" s="707"/>
      <c r="LFX36" s="707"/>
      <c r="LFY36" s="707"/>
      <c r="LFZ36" s="707"/>
      <c r="LGA36" s="707"/>
      <c r="LGB36" s="707"/>
      <c r="LGC36" s="707"/>
      <c r="LGD36" s="707"/>
      <c r="LGE36" s="707"/>
      <c r="LGF36" s="707"/>
      <c r="LGG36" s="707"/>
      <c r="LGH36" s="707"/>
      <c r="LGI36" s="707"/>
      <c r="LGJ36" s="707"/>
      <c r="LGK36" s="707"/>
      <c r="LGL36" s="707"/>
      <c r="LGM36" s="707"/>
      <c r="LGN36" s="707"/>
      <c r="LGO36" s="707"/>
      <c r="LGP36" s="707"/>
      <c r="LGQ36" s="707"/>
      <c r="LGR36" s="707"/>
      <c r="LGS36" s="707"/>
      <c r="LGT36" s="707"/>
      <c r="LGU36" s="707"/>
      <c r="LGV36" s="707"/>
      <c r="LGW36" s="707"/>
      <c r="LGX36" s="707"/>
      <c r="LGY36" s="707"/>
      <c r="LGZ36" s="707"/>
      <c r="LHA36" s="707"/>
      <c r="LHB36" s="707"/>
      <c r="LHC36" s="707"/>
      <c r="LHD36" s="707"/>
      <c r="LHE36" s="707"/>
      <c r="LHF36" s="707"/>
      <c r="LHG36" s="707"/>
      <c r="LHH36" s="707"/>
      <c r="LHI36" s="707"/>
      <c r="LHJ36" s="707"/>
      <c r="LHK36" s="707"/>
      <c r="LHL36" s="707"/>
      <c r="LHM36" s="707"/>
      <c r="LHN36" s="707"/>
      <c r="LHO36" s="707"/>
      <c r="LHP36" s="707"/>
      <c r="LHQ36" s="707"/>
      <c r="LHR36" s="707"/>
      <c r="LHS36" s="707"/>
      <c r="LHT36" s="707"/>
      <c r="LHU36" s="707"/>
      <c r="LHV36" s="707"/>
      <c r="LHW36" s="707"/>
      <c r="LHX36" s="707"/>
      <c r="LHY36" s="707"/>
      <c r="LHZ36" s="707"/>
      <c r="LIA36" s="707"/>
      <c r="LIB36" s="707"/>
      <c r="LIC36" s="707"/>
      <c r="LID36" s="707"/>
      <c r="LIE36" s="707"/>
      <c r="LIF36" s="707"/>
      <c r="LIG36" s="707"/>
      <c r="LIH36" s="707"/>
      <c r="LII36" s="707"/>
      <c r="LIJ36" s="707"/>
      <c r="LIK36" s="707"/>
      <c r="LIL36" s="707"/>
      <c r="LIM36" s="707"/>
      <c r="LIN36" s="707"/>
      <c r="LIO36" s="707"/>
      <c r="LIP36" s="707"/>
      <c r="LIQ36" s="707"/>
      <c r="LIR36" s="707"/>
      <c r="LIS36" s="707"/>
      <c r="LIT36" s="707"/>
      <c r="LIU36" s="707"/>
      <c r="LIV36" s="707"/>
      <c r="LIW36" s="707"/>
      <c r="LIX36" s="707"/>
      <c r="LIY36" s="707"/>
      <c r="LIZ36" s="707"/>
      <c r="LJA36" s="707"/>
      <c r="LJB36" s="707"/>
      <c r="LJC36" s="707"/>
      <c r="LJD36" s="707"/>
      <c r="LJE36" s="707"/>
      <c r="LJF36" s="707"/>
      <c r="LJG36" s="707"/>
      <c r="LJH36" s="707"/>
      <c r="LJI36" s="707"/>
      <c r="LJJ36" s="707"/>
      <c r="LJK36" s="707"/>
      <c r="LJL36" s="707"/>
      <c r="LJM36" s="707"/>
      <c r="LJN36" s="707"/>
      <c r="LJO36" s="707"/>
      <c r="LJP36" s="707"/>
      <c r="LJQ36" s="707"/>
      <c r="LJR36" s="707"/>
      <c r="LJS36" s="707"/>
      <c r="LJT36" s="707"/>
      <c r="LJU36" s="707"/>
      <c r="LJV36" s="707"/>
      <c r="LJW36" s="707"/>
      <c r="LJX36" s="707"/>
      <c r="LJY36" s="707"/>
      <c r="LJZ36" s="707"/>
      <c r="LKA36" s="707"/>
      <c r="LKB36" s="707"/>
      <c r="LKC36" s="707"/>
      <c r="LKD36" s="707"/>
      <c r="LKE36" s="707"/>
      <c r="LKF36" s="707"/>
      <c r="LKG36" s="707"/>
      <c r="LKH36" s="707"/>
      <c r="LKI36" s="707"/>
      <c r="LKJ36" s="707"/>
      <c r="LKK36" s="707"/>
      <c r="LKL36" s="707"/>
      <c r="LKM36" s="707"/>
      <c r="LKN36" s="707"/>
      <c r="LKO36" s="707"/>
      <c r="LKP36" s="707"/>
      <c r="LKQ36" s="707"/>
      <c r="LKR36" s="707"/>
      <c r="LKS36" s="707"/>
      <c r="LKT36" s="707"/>
      <c r="LKU36" s="707"/>
      <c r="LKV36" s="707"/>
      <c r="LKW36" s="707"/>
      <c r="LKX36" s="707"/>
      <c r="LKY36" s="707"/>
      <c r="LKZ36" s="707"/>
      <c r="LLA36" s="707"/>
      <c r="LLB36" s="707"/>
      <c r="LLC36" s="707"/>
      <c r="LLD36" s="707"/>
      <c r="LLE36" s="707"/>
      <c r="LLF36" s="707"/>
      <c r="LLG36" s="707"/>
      <c r="LLH36" s="707"/>
      <c r="LLI36" s="707"/>
      <c r="LLJ36" s="707"/>
      <c r="LLK36" s="707"/>
      <c r="LLL36" s="707"/>
      <c r="LLM36" s="707"/>
      <c r="LLN36" s="707"/>
      <c r="LLO36" s="707"/>
      <c r="LLP36" s="707"/>
      <c r="LLQ36" s="707"/>
      <c r="LLR36" s="707"/>
      <c r="LLS36" s="707"/>
      <c r="LLT36" s="707"/>
      <c r="LLU36" s="707"/>
      <c r="LLV36" s="707"/>
      <c r="LLW36" s="707"/>
      <c r="LLX36" s="707"/>
      <c r="LLY36" s="707"/>
      <c r="LLZ36" s="707"/>
      <c r="LMA36" s="707"/>
      <c r="LMB36" s="707"/>
      <c r="LMC36" s="707"/>
      <c r="LMD36" s="707"/>
      <c r="LME36" s="707"/>
      <c r="LMF36" s="707"/>
      <c r="LMG36" s="707"/>
      <c r="LMH36" s="707"/>
      <c r="LMI36" s="707"/>
      <c r="LMJ36" s="707"/>
      <c r="LMK36" s="707"/>
      <c r="LML36" s="707"/>
      <c r="LMM36" s="707"/>
      <c r="LMN36" s="707"/>
      <c r="LMO36" s="707"/>
      <c r="LMP36" s="707"/>
      <c r="LMQ36" s="707"/>
      <c r="LMR36" s="707"/>
      <c r="LMS36" s="707"/>
      <c r="LMT36" s="707"/>
      <c r="LMU36" s="707"/>
      <c r="LMV36" s="707"/>
      <c r="LMW36" s="707"/>
      <c r="LMX36" s="707"/>
      <c r="LMY36" s="707"/>
      <c r="LMZ36" s="707"/>
      <c r="LNA36" s="707"/>
      <c r="LNB36" s="707"/>
      <c r="LNC36" s="707"/>
      <c r="LND36" s="707"/>
      <c r="LNE36" s="707"/>
      <c r="LNF36" s="707"/>
      <c r="LNG36" s="707"/>
      <c r="LNH36" s="707"/>
      <c r="LNI36" s="707"/>
      <c r="LNJ36" s="707"/>
      <c r="LNK36" s="707"/>
      <c r="LNL36" s="707"/>
      <c r="LNM36" s="707"/>
      <c r="LNN36" s="707"/>
      <c r="LNO36" s="707"/>
      <c r="LNP36" s="707"/>
      <c r="LNQ36" s="707"/>
      <c r="LNR36" s="707"/>
      <c r="LNS36" s="707"/>
      <c r="LNT36" s="707"/>
      <c r="LNU36" s="707"/>
      <c r="LNV36" s="707"/>
      <c r="LNW36" s="707"/>
      <c r="LNX36" s="707"/>
      <c r="LNY36" s="707"/>
      <c r="LNZ36" s="707"/>
      <c r="LOA36" s="707"/>
      <c r="LOB36" s="707"/>
      <c r="LOC36" s="707"/>
      <c r="LOD36" s="707"/>
      <c r="LOE36" s="707"/>
      <c r="LOF36" s="707"/>
      <c r="LOG36" s="707"/>
      <c r="LOH36" s="707"/>
      <c r="LOI36" s="707"/>
      <c r="LOJ36" s="707"/>
      <c r="LOK36" s="707"/>
      <c r="LOL36" s="707"/>
      <c r="LOM36" s="707"/>
      <c r="LON36" s="707"/>
      <c r="LOO36" s="707"/>
      <c r="LOP36" s="707"/>
      <c r="LOQ36" s="707"/>
      <c r="LOR36" s="707"/>
      <c r="LOS36" s="707"/>
      <c r="LOT36" s="707"/>
      <c r="LOU36" s="707"/>
      <c r="LOV36" s="707"/>
      <c r="LOW36" s="707"/>
      <c r="LOX36" s="707"/>
      <c r="LOY36" s="707"/>
      <c r="LOZ36" s="707"/>
      <c r="LPA36" s="707"/>
      <c r="LPB36" s="707"/>
      <c r="LPC36" s="707"/>
      <c r="LPD36" s="707"/>
      <c r="LPE36" s="707"/>
      <c r="LPF36" s="707"/>
      <c r="LPG36" s="707"/>
      <c r="LPH36" s="707"/>
      <c r="LPI36" s="707"/>
      <c r="LPJ36" s="707"/>
      <c r="LPK36" s="707"/>
      <c r="LPL36" s="707"/>
      <c r="LPM36" s="707"/>
      <c r="LPN36" s="707"/>
      <c r="LPO36" s="707"/>
      <c r="LPP36" s="707"/>
      <c r="LPQ36" s="707"/>
      <c r="LPR36" s="707"/>
      <c r="LPS36" s="707"/>
      <c r="LPT36" s="707"/>
      <c r="LPU36" s="707"/>
      <c r="LPV36" s="707"/>
      <c r="LPW36" s="707"/>
      <c r="LPX36" s="707"/>
      <c r="LPY36" s="707"/>
      <c r="LPZ36" s="707"/>
      <c r="LQA36" s="707"/>
      <c r="LQB36" s="707"/>
      <c r="LQC36" s="707"/>
      <c r="LQD36" s="707"/>
      <c r="LQE36" s="707"/>
      <c r="LQF36" s="707"/>
      <c r="LQG36" s="707"/>
      <c r="LQH36" s="707"/>
      <c r="LQI36" s="707"/>
      <c r="LQJ36" s="707"/>
      <c r="LQK36" s="707"/>
      <c r="LQL36" s="707"/>
      <c r="LQM36" s="707"/>
      <c r="LQN36" s="707"/>
      <c r="LQO36" s="707"/>
      <c r="LQP36" s="707"/>
      <c r="LQQ36" s="707"/>
      <c r="LQR36" s="707"/>
      <c r="LQS36" s="707"/>
      <c r="LQT36" s="707"/>
      <c r="LQU36" s="707"/>
      <c r="LQV36" s="707"/>
      <c r="LQW36" s="707"/>
      <c r="LQX36" s="707"/>
      <c r="LQY36" s="707"/>
      <c r="LQZ36" s="707"/>
      <c r="LRA36" s="707"/>
      <c r="LRB36" s="707"/>
      <c r="LRC36" s="707"/>
      <c r="LRD36" s="707"/>
      <c r="LRE36" s="707"/>
      <c r="LRF36" s="707"/>
      <c r="LRG36" s="707"/>
      <c r="LRH36" s="707"/>
      <c r="LRI36" s="707"/>
      <c r="LRJ36" s="707"/>
      <c r="LRK36" s="707"/>
      <c r="LRL36" s="707"/>
      <c r="LRM36" s="707"/>
      <c r="LRN36" s="707"/>
      <c r="LRO36" s="707"/>
      <c r="LRP36" s="707"/>
      <c r="LRQ36" s="707"/>
      <c r="LRR36" s="707"/>
      <c r="LRS36" s="707"/>
      <c r="LRT36" s="707"/>
      <c r="LRU36" s="707"/>
      <c r="LRV36" s="707"/>
      <c r="LRW36" s="707"/>
      <c r="LRX36" s="707"/>
      <c r="LRY36" s="707"/>
      <c r="LRZ36" s="707"/>
      <c r="LSA36" s="707"/>
      <c r="LSB36" s="707"/>
      <c r="LSC36" s="707"/>
      <c r="LSD36" s="707"/>
      <c r="LSE36" s="707"/>
      <c r="LSF36" s="707"/>
      <c r="LSG36" s="707"/>
      <c r="LSH36" s="707"/>
      <c r="LSI36" s="707"/>
      <c r="LSJ36" s="707"/>
      <c r="LSK36" s="707"/>
      <c r="LSL36" s="707"/>
      <c r="LSM36" s="707"/>
      <c r="LSN36" s="707"/>
      <c r="LSO36" s="707"/>
      <c r="LSP36" s="707"/>
      <c r="LSQ36" s="707"/>
      <c r="LSR36" s="707"/>
      <c r="LSS36" s="707"/>
      <c r="LST36" s="707"/>
      <c r="LSU36" s="707"/>
      <c r="LSV36" s="707"/>
      <c r="LSW36" s="707"/>
      <c r="LSX36" s="707"/>
      <c r="LSY36" s="707"/>
      <c r="LSZ36" s="707"/>
      <c r="LTA36" s="707"/>
      <c r="LTB36" s="707"/>
      <c r="LTC36" s="707"/>
      <c r="LTD36" s="707"/>
      <c r="LTE36" s="707"/>
      <c r="LTF36" s="707"/>
      <c r="LTG36" s="707"/>
      <c r="LTH36" s="707"/>
      <c r="LTI36" s="707"/>
      <c r="LTJ36" s="707"/>
      <c r="LTK36" s="707"/>
      <c r="LTL36" s="707"/>
      <c r="LTM36" s="707"/>
      <c r="LTN36" s="707"/>
      <c r="LTO36" s="707"/>
      <c r="LTP36" s="707"/>
      <c r="LTQ36" s="707"/>
      <c r="LTR36" s="707"/>
      <c r="LTS36" s="707"/>
      <c r="LTT36" s="707"/>
      <c r="LTU36" s="707"/>
      <c r="LTV36" s="707"/>
      <c r="LTW36" s="707"/>
      <c r="LTX36" s="707"/>
      <c r="LTY36" s="707"/>
      <c r="LTZ36" s="707"/>
      <c r="LUA36" s="707"/>
      <c r="LUB36" s="707"/>
      <c r="LUC36" s="707"/>
      <c r="LUD36" s="707"/>
      <c r="LUE36" s="707"/>
      <c r="LUF36" s="707"/>
      <c r="LUG36" s="707"/>
      <c r="LUH36" s="707"/>
      <c r="LUI36" s="707"/>
      <c r="LUJ36" s="707"/>
      <c r="LUK36" s="707"/>
      <c r="LUL36" s="707"/>
      <c r="LUM36" s="707"/>
      <c r="LUN36" s="707"/>
      <c r="LUO36" s="707"/>
      <c r="LUP36" s="707"/>
      <c r="LUQ36" s="707"/>
      <c r="LUR36" s="707"/>
      <c r="LUS36" s="707"/>
      <c r="LUT36" s="707"/>
      <c r="LUU36" s="707"/>
      <c r="LUV36" s="707"/>
      <c r="LUW36" s="707"/>
      <c r="LUX36" s="707"/>
      <c r="LUY36" s="707"/>
      <c r="LUZ36" s="707"/>
      <c r="LVA36" s="707"/>
      <c r="LVB36" s="707"/>
      <c r="LVC36" s="707"/>
      <c r="LVD36" s="707"/>
      <c r="LVE36" s="707"/>
      <c r="LVF36" s="707"/>
      <c r="LVG36" s="707"/>
      <c r="LVH36" s="707"/>
      <c r="LVI36" s="707"/>
      <c r="LVJ36" s="707"/>
      <c r="LVK36" s="707"/>
      <c r="LVL36" s="707"/>
      <c r="LVM36" s="707"/>
      <c r="LVN36" s="707"/>
      <c r="LVO36" s="707"/>
      <c r="LVP36" s="707"/>
      <c r="LVQ36" s="707"/>
      <c r="LVR36" s="707"/>
      <c r="LVS36" s="707"/>
      <c r="LVT36" s="707"/>
      <c r="LVU36" s="707"/>
      <c r="LVV36" s="707"/>
      <c r="LVW36" s="707"/>
      <c r="LVX36" s="707"/>
      <c r="LVY36" s="707"/>
      <c r="LVZ36" s="707"/>
      <c r="LWA36" s="707"/>
      <c r="LWB36" s="707"/>
      <c r="LWC36" s="707"/>
      <c r="LWD36" s="707"/>
      <c r="LWE36" s="707"/>
      <c r="LWF36" s="707"/>
      <c r="LWG36" s="707"/>
      <c r="LWH36" s="707"/>
      <c r="LWI36" s="707"/>
      <c r="LWJ36" s="707"/>
      <c r="LWK36" s="707"/>
      <c r="LWL36" s="707"/>
      <c r="LWM36" s="707"/>
      <c r="LWN36" s="707"/>
      <c r="LWO36" s="707"/>
      <c r="LWP36" s="707"/>
      <c r="LWQ36" s="707"/>
      <c r="LWR36" s="707"/>
      <c r="LWS36" s="707"/>
      <c r="LWT36" s="707"/>
      <c r="LWU36" s="707"/>
      <c r="LWV36" s="707"/>
      <c r="LWW36" s="707"/>
      <c r="LWX36" s="707"/>
      <c r="LWY36" s="707"/>
      <c r="LWZ36" s="707"/>
      <c r="LXA36" s="707"/>
      <c r="LXB36" s="707"/>
      <c r="LXC36" s="707"/>
      <c r="LXD36" s="707"/>
      <c r="LXE36" s="707"/>
      <c r="LXF36" s="707"/>
      <c r="LXG36" s="707"/>
      <c r="LXH36" s="707"/>
      <c r="LXI36" s="707"/>
      <c r="LXJ36" s="707"/>
      <c r="LXK36" s="707"/>
      <c r="LXL36" s="707"/>
      <c r="LXM36" s="707"/>
      <c r="LXN36" s="707"/>
      <c r="LXO36" s="707"/>
      <c r="LXP36" s="707"/>
      <c r="LXQ36" s="707"/>
      <c r="LXR36" s="707"/>
      <c r="LXS36" s="707"/>
      <c r="LXT36" s="707"/>
      <c r="LXU36" s="707"/>
      <c r="LXV36" s="707"/>
      <c r="LXW36" s="707"/>
      <c r="LXX36" s="707"/>
      <c r="LXY36" s="707"/>
      <c r="LXZ36" s="707"/>
      <c r="LYA36" s="707"/>
      <c r="LYB36" s="707"/>
      <c r="LYC36" s="707"/>
      <c r="LYD36" s="707"/>
      <c r="LYE36" s="707"/>
      <c r="LYF36" s="707"/>
      <c r="LYG36" s="707"/>
      <c r="LYH36" s="707"/>
      <c r="LYI36" s="707"/>
      <c r="LYJ36" s="707"/>
      <c r="LYK36" s="707"/>
      <c r="LYL36" s="707"/>
      <c r="LYM36" s="707"/>
      <c r="LYN36" s="707"/>
      <c r="LYO36" s="707"/>
      <c r="LYP36" s="707"/>
      <c r="LYQ36" s="707"/>
      <c r="LYR36" s="707"/>
      <c r="LYS36" s="707"/>
      <c r="LYT36" s="707"/>
      <c r="LYU36" s="707"/>
      <c r="LYV36" s="707"/>
      <c r="LYW36" s="707"/>
      <c r="LYX36" s="707"/>
      <c r="LYY36" s="707"/>
      <c r="LYZ36" s="707"/>
      <c r="LZA36" s="707"/>
      <c r="LZB36" s="707"/>
      <c r="LZC36" s="707"/>
      <c r="LZD36" s="707"/>
      <c r="LZE36" s="707"/>
      <c r="LZF36" s="707"/>
      <c r="LZG36" s="707"/>
      <c r="LZH36" s="707"/>
      <c r="LZI36" s="707"/>
      <c r="LZJ36" s="707"/>
      <c r="LZK36" s="707"/>
      <c r="LZL36" s="707"/>
      <c r="LZM36" s="707"/>
      <c r="LZN36" s="707"/>
      <c r="LZO36" s="707"/>
      <c r="LZP36" s="707"/>
      <c r="LZQ36" s="707"/>
      <c r="LZR36" s="707"/>
      <c r="LZS36" s="707"/>
      <c r="LZT36" s="707"/>
      <c r="LZU36" s="707"/>
      <c r="LZV36" s="707"/>
      <c r="LZW36" s="707"/>
      <c r="LZX36" s="707"/>
      <c r="LZY36" s="707"/>
      <c r="LZZ36" s="707"/>
      <c r="MAA36" s="707"/>
      <c r="MAB36" s="707"/>
      <c r="MAC36" s="707"/>
      <c r="MAD36" s="707"/>
      <c r="MAE36" s="707"/>
      <c r="MAF36" s="707"/>
      <c r="MAG36" s="707"/>
      <c r="MAH36" s="707"/>
      <c r="MAI36" s="707"/>
      <c r="MAJ36" s="707"/>
      <c r="MAK36" s="707"/>
      <c r="MAL36" s="707"/>
      <c r="MAM36" s="707"/>
      <c r="MAN36" s="707"/>
      <c r="MAO36" s="707"/>
      <c r="MAP36" s="707"/>
      <c r="MAQ36" s="707"/>
      <c r="MAR36" s="707"/>
      <c r="MAS36" s="707"/>
      <c r="MAT36" s="707"/>
      <c r="MAU36" s="707"/>
      <c r="MAV36" s="707"/>
      <c r="MAW36" s="707"/>
      <c r="MAX36" s="707"/>
      <c r="MAY36" s="707"/>
      <c r="MAZ36" s="707"/>
      <c r="MBA36" s="707"/>
      <c r="MBB36" s="707"/>
      <c r="MBC36" s="707"/>
      <c r="MBD36" s="707"/>
      <c r="MBE36" s="707"/>
      <c r="MBF36" s="707"/>
      <c r="MBG36" s="707"/>
      <c r="MBH36" s="707"/>
      <c r="MBI36" s="707"/>
      <c r="MBJ36" s="707"/>
      <c r="MBK36" s="707"/>
      <c r="MBL36" s="707"/>
      <c r="MBM36" s="707"/>
      <c r="MBN36" s="707"/>
      <c r="MBO36" s="707"/>
      <c r="MBP36" s="707"/>
      <c r="MBQ36" s="707"/>
      <c r="MBR36" s="707"/>
      <c r="MBS36" s="707"/>
      <c r="MBT36" s="707"/>
      <c r="MBU36" s="707"/>
      <c r="MBV36" s="707"/>
      <c r="MBW36" s="707"/>
      <c r="MBX36" s="707"/>
      <c r="MBY36" s="707"/>
      <c r="MBZ36" s="707"/>
      <c r="MCA36" s="707"/>
      <c r="MCB36" s="707"/>
      <c r="MCC36" s="707"/>
      <c r="MCD36" s="707"/>
      <c r="MCE36" s="707"/>
      <c r="MCF36" s="707"/>
      <c r="MCG36" s="707"/>
      <c r="MCH36" s="707"/>
      <c r="MCI36" s="707"/>
      <c r="MCJ36" s="707"/>
      <c r="MCK36" s="707"/>
      <c r="MCL36" s="707"/>
      <c r="MCM36" s="707"/>
      <c r="MCN36" s="707"/>
      <c r="MCO36" s="707"/>
      <c r="MCP36" s="707"/>
      <c r="MCQ36" s="707"/>
      <c r="MCR36" s="707"/>
      <c r="MCS36" s="707"/>
      <c r="MCT36" s="707"/>
      <c r="MCU36" s="707"/>
      <c r="MCV36" s="707"/>
      <c r="MCW36" s="707"/>
      <c r="MCX36" s="707"/>
      <c r="MCY36" s="707"/>
      <c r="MCZ36" s="707"/>
      <c r="MDA36" s="707"/>
      <c r="MDB36" s="707"/>
      <c r="MDC36" s="707"/>
      <c r="MDD36" s="707"/>
      <c r="MDE36" s="707"/>
      <c r="MDF36" s="707"/>
      <c r="MDG36" s="707"/>
      <c r="MDH36" s="707"/>
      <c r="MDI36" s="707"/>
      <c r="MDJ36" s="707"/>
      <c r="MDK36" s="707"/>
      <c r="MDL36" s="707"/>
      <c r="MDM36" s="707"/>
      <c r="MDN36" s="707"/>
      <c r="MDO36" s="707"/>
      <c r="MDP36" s="707"/>
      <c r="MDQ36" s="707"/>
      <c r="MDR36" s="707"/>
      <c r="MDS36" s="707"/>
      <c r="MDT36" s="707"/>
      <c r="MDU36" s="707"/>
      <c r="MDV36" s="707"/>
      <c r="MDW36" s="707"/>
      <c r="MDX36" s="707"/>
      <c r="MDY36" s="707"/>
      <c r="MDZ36" s="707"/>
      <c r="MEA36" s="707"/>
      <c r="MEB36" s="707"/>
      <c r="MEC36" s="707"/>
      <c r="MED36" s="707"/>
      <c r="MEE36" s="707"/>
      <c r="MEF36" s="707"/>
      <c r="MEG36" s="707"/>
      <c r="MEH36" s="707"/>
      <c r="MEI36" s="707"/>
      <c r="MEJ36" s="707"/>
      <c r="MEK36" s="707"/>
      <c r="MEL36" s="707"/>
      <c r="MEM36" s="707"/>
      <c r="MEN36" s="707"/>
      <c r="MEO36" s="707"/>
      <c r="MEP36" s="707"/>
      <c r="MEQ36" s="707"/>
      <c r="MER36" s="707"/>
      <c r="MES36" s="707"/>
      <c r="MET36" s="707"/>
      <c r="MEU36" s="707"/>
      <c r="MEV36" s="707"/>
      <c r="MEW36" s="707"/>
      <c r="MEX36" s="707"/>
      <c r="MEY36" s="707"/>
      <c r="MEZ36" s="707"/>
      <c r="MFA36" s="707"/>
      <c r="MFB36" s="707"/>
      <c r="MFC36" s="707"/>
      <c r="MFD36" s="707"/>
      <c r="MFE36" s="707"/>
      <c r="MFF36" s="707"/>
      <c r="MFG36" s="707"/>
      <c r="MFH36" s="707"/>
      <c r="MFI36" s="707"/>
      <c r="MFJ36" s="707"/>
      <c r="MFK36" s="707"/>
      <c r="MFL36" s="707"/>
      <c r="MFM36" s="707"/>
      <c r="MFN36" s="707"/>
      <c r="MFO36" s="707"/>
      <c r="MFP36" s="707"/>
      <c r="MFQ36" s="707"/>
      <c r="MFR36" s="707"/>
      <c r="MFS36" s="707"/>
      <c r="MFT36" s="707"/>
      <c r="MFU36" s="707"/>
      <c r="MFV36" s="707"/>
      <c r="MFW36" s="707"/>
      <c r="MFX36" s="707"/>
      <c r="MFY36" s="707"/>
      <c r="MFZ36" s="707"/>
      <c r="MGA36" s="707"/>
      <c r="MGB36" s="707"/>
      <c r="MGC36" s="707"/>
      <c r="MGD36" s="707"/>
      <c r="MGE36" s="707"/>
      <c r="MGF36" s="707"/>
      <c r="MGG36" s="707"/>
      <c r="MGH36" s="707"/>
      <c r="MGI36" s="707"/>
      <c r="MGJ36" s="707"/>
      <c r="MGK36" s="707"/>
      <c r="MGL36" s="707"/>
      <c r="MGM36" s="707"/>
      <c r="MGN36" s="707"/>
      <c r="MGO36" s="707"/>
      <c r="MGP36" s="707"/>
      <c r="MGQ36" s="707"/>
      <c r="MGR36" s="707"/>
      <c r="MGS36" s="707"/>
      <c r="MGT36" s="707"/>
      <c r="MGU36" s="707"/>
      <c r="MGV36" s="707"/>
      <c r="MGW36" s="707"/>
      <c r="MGX36" s="707"/>
      <c r="MGY36" s="707"/>
      <c r="MGZ36" s="707"/>
      <c r="MHA36" s="707"/>
      <c r="MHB36" s="707"/>
      <c r="MHC36" s="707"/>
      <c r="MHD36" s="707"/>
      <c r="MHE36" s="707"/>
      <c r="MHF36" s="707"/>
      <c r="MHG36" s="707"/>
      <c r="MHH36" s="707"/>
      <c r="MHI36" s="707"/>
      <c r="MHJ36" s="707"/>
      <c r="MHK36" s="707"/>
      <c r="MHL36" s="707"/>
      <c r="MHM36" s="707"/>
      <c r="MHN36" s="707"/>
      <c r="MHO36" s="707"/>
      <c r="MHP36" s="707"/>
      <c r="MHQ36" s="707"/>
      <c r="MHR36" s="707"/>
      <c r="MHS36" s="707"/>
      <c r="MHT36" s="707"/>
      <c r="MHU36" s="707"/>
      <c r="MHV36" s="707"/>
      <c r="MHW36" s="707"/>
      <c r="MHX36" s="707"/>
      <c r="MHY36" s="707"/>
      <c r="MHZ36" s="707"/>
      <c r="MIA36" s="707"/>
      <c r="MIB36" s="707"/>
      <c r="MIC36" s="707"/>
      <c r="MID36" s="707"/>
      <c r="MIE36" s="707"/>
      <c r="MIF36" s="707"/>
      <c r="MIG36" s="707"/>
      <c r="MIH36" s="707"/>
      <c r="MII36" s="707"/>
      <c r="MIJ36" s="707"/>
      <c r="MIK36" s="707"/>
      <c r="MIL36" s="707"/>
      <c r="MIM36" s="707"/>
      <c r="MIN36" s="707"/>
      <c r="MIO36" s="707"/>
      <c r="MIP36" s="707"/>
      <c r="MIQ36" s="707"/>
      <c r="MIR36" s="707"/>
      <c r="MIS36" s="707"/>
      <c r="MIT36" s="707"/>
      <c r="MIU36" s="707"/>
      <c r="MIV36" s="707"/>
      <c r="MIW36" s="707"/>
      <c r="MIX36" s="707"/>
      <c r="MIY36" s="707"/>
      <c r="MIZ36" s="707"/>
      <c r="MJA36" s="707"/>
      <c r="MJB36" s="707"/>
      <c r="MJC36" s="707"/>
      <c r="MJD36" s="707"/>
      <c r="MJE36" s="707"/>
      <c r="MJF36" s="707"/>
      <c r="MJG36" s="707"/>
      <c r="MJH36" s="707"/>
      <c r="MJI36" s="707"/>
      <c r="MJJ36" s="707"/>
      <c r="MJK36" s="707"/>
      <c r="MJL36" s="707"/>
      <c r="MJM36" s="707"/>
      <c r="MJN36" s="707"/>
      <c r="MJO36" s="707"/>
      <c r="MJP36" s="707"/>
      <c r="MJQ36" s="707"/>
      <c r="MJR36" s="707"/>
      <c r="MJS36" s="707"/>
      <c r="MJT36" s="707"/>
      <c r="MJU36" s="707"/>
      <c r="MJV36" s="707"/>
      <c r="MJW36" s="707"/>
      <c r="MJX36" s="707"/>
      <c r="MJY36" s="707"/>
      <c r="MJZ36" s="707"/>
      <c r="MKA36" s="707"/>
      <c r="MKB36" s="707"/>
      <c r="MKC36" s="707"/>
      <c r="MKD36" s="707"/>
      <c r="MKE36" s="707"/>
      <c r="MKF36" s="707"/>
      <c r="MKG36" s="707"/>
      <c r="MKH36" s="707"/>
      <c r="MKI36" s="707"/>
      <c r="MKJ36" s="707"/>
      <c r="MKK36" s="707"/>
      <c r="MKL36" s="707"/>
      <c r="MKM36" s="707"/>
      <c r="MKN36" s="707"/>
      <c r="MKO36" s="707"/>
      <c r="MKP36" s="707"/>
      <c r="MKQ36" s="707"/>
      <c r="MKR36" s="707"/>
      <c r="MKS36" s="707"/>
      <c r="MKT36" s="707"/>
      <c r="MKU36" s="707"/>
      <c r="MKV36" s="707"/>
      <c r="MKW36" s="707"/>
      <c r="MKX36" s="707"/>
      <c r="MKY36" s="707"/>
      <c r="MKZ36" s="707"/>
      <c r="MLA36" s="707"/>
      <c r="MLB36" s="707"/>
      <c r="MLC36" s="707"/>
      <c r="MLD36" s="707"/>
      <c r="MLE36" s="707"/>
      <c r="MLF36" s="707"/>
      <c r="MLG36" s="707"/>
      <c r="MLH36" s="707"/>
      <c r="MLI36" s="707"/>
      <c r="MLJ36" s="707"/>
      <c r="MLK36" s="707"/>
      <c r="MLL36" s="707"/>
      <c r="MLM36" s="707"/>
      <c r="MLN36" s="707"/>
      <c r="MLO36" s="707"/>
      <c r="MLP36" s="707"/>
      <c r="MLQ36" s="707"/>
      <c r="MLR36" s="707"/>
      <c r="MLS36" s="707"/>
      <c r="MLT36" s="707"/>
      <c r="MLU36" s="707"/>
      <c r="MLV36" s="707"/>
      <c r="MLW36" s="707"/>
      <c r="MLX36" s="707"/>
      <c r="MLY36" s="707"/>
      <c r="MLZ36" s="707"/>
      <c r="MMA36" s="707"/>
      <c r="MMB36" s="707"/>
      <c r="MMC36" s="707"/>
      <c r="MMD36" s="707"/>
      <c r="MME36" s="707"/>
      <c r="MMF36" s="707"/>
      <c r="MMG36" s="707"/>
      <c r="MMH36" s="707"/>
      <c r="MMI36" s="707"/>
      <c r="MMJ36" s="707"/>
      <c r="MMK36" s="707"/>
      <c r="MML36" s="707"/>
      <c r="MMM36" s="707"/>
      <c r="MMN36" s="707"/>
      <c r="MMO36" s="707"/>
      <c r="MMP36" s="707"/>
      <c r="MMQ36" s="707"/>
      <c r="MMR36" s="707"/>
      <c r="MMS36" s="707"/>
      <c r="MMT36" s="707"/>
      <c r="MMU36" s="707"/>
      <c r="MMV36" s="707"/>
      <c r="MMW36" s="707"/>
      <c r="MMX36" s="707"/>
      <c r="MMY36" s="707"/>
      <c r="MMZ36" s="707"/>
      <c r="MNA36" s="707"/>
      <c r="MNB36" s="707"/>
      <c r="MNC36" s="707"/>
      <c r="MND36" s="707"/>
      <c r="MNE36" s="707"/>
      <c r="MNF36" s="707"/>
      <c r="MNG36" s="707"/>
      <c r="MNH36" s="707"/>
      <c r="MNI36" s="707"/>
      <c r="MNJ36" s="707"/>
      <c r="MNK36" s="707"/>
      <c r="MNL36" s="707"/>
      <c r="MNM36" s="707"/>
      <c r="MNN36" s="707"/>
      <c r="MNO36" s="707"/>
      <c r="MNP36" s="707"/>
      <c r="MNQ36" s="707"/>
      <c r="MNR36" s="707"/>
      <c r="MNS36" s="707"/>
      <c r="MNT36" s="707"/>
      <c r="MNU36" s="707"/>
      <c r="MNV36" s="707"/>
      <c r="MNW36" s="707"/>
      <c r="MNX36" s="707"/>
      <c r="MNY36" s="707"/>
      <c r="MNZ36" s="707"/>
      <c r="MOA36" s="707"/>
      <c r="MOB36" s="707"/>
      <c r="MOC36" s="707"/>
      <c r="MOD36" s="707"/>
      <c r="MOE36" s="707"/>
      <c r="MOF36" s="707"/>
      <c r="MOG36" s="707"/>
      <c r="MOH36" s="707"/>
      <c r="MOI36" s="707"/>
      <c r="MOJ36" s="707"/>
      <c r="MOK36" s="707"/>
      <c r="MOL36" s="707"/>
      <c r="MOM36" s="707"/>
      <c r="MON36" s="707"/>
      <c r="MOO36" s="707"/>
      <c r="MOP36" s="707"/>
      <c r="MOQ36" s="707"/>
      <c r="MOR36" s="707"/>
      <c r="MOS36" s="707"/>
      <c r="MOT36" s="707"/>
      <c r="MOU36" s="707"/>
      <c r="MOV36" s="707"/>
      <c r="MOW36" s="707"/>
      <c r="MOX36" s="707"/>
      <c r="MOY36" s="707"/>
      <c r="MOZ36" s="707"/>
      <c r="MPA36" s="707"/>
      <c r="MPB36" s="707"/>
      <c r="MPC36" s="707"/>
      <c r="MPD36" s="707"/>
      <c r="MPE36" s="707"/>
      <c r="MPF36" s="707"/>
      <c r="MPG36" s="707"/>
      <c r="MPH36" s="707"/>
      <c r="MPI36" s="707"/>
      <c r="MPJ36" s="707"/>
      <c r="MPK36" s="707"/>
      <c r="MPL36" s="707"/>
      <c r="MPM36" s="707"/>
      <c r="MPN36" s="707"/>
      <c r="MPO36" s="707"/>
      <c r="MPP36" s="707"/>
      <c r="MPQ36" s="707"/>
      <c r="MPR36" s="707"/>
      <c r="MPS36" s="707"/>
      <c r="MPT36" s="707"/>
      <c r="MPU36" s="707"/>
      <c r="MPV36" s="707"/>
      <c r="MPW36" s="707"/>
      <c r="MPX36" s="707"/>
      <c r="MPY36" s="707"/>
      <c r="MPZ36" s="707"/>
      <c r="MQA36" s="707"/>
      <c r="MQB36" s="707"/>
      <c r="MQC36" s="707"/>
      <c r="MQD36" s="707"/>
      <c r="MQE36" s="707"/>
      <c r="MQF36" s="707"/>
      <c r="MQG36" s="707"/>
      <c r="MQH36" s="707"/>
      <c r="MQI36" s="707"/>
      <c r="MQJ36" s="707"/>
      <c r="MQK36" s="707"/>
      <c r="MQL36" s="707"/>
      <c r="MQM36" s="707"/>
      <c r="MQN36" s="707"/>
      <c r="MQO36" s="707"/>
      <c r="MQP36" s="707"/>
      <c r="MQQ36" s="707"/>
      <c r="MQR36" s="707"/>
      <c r="MQS36" s="707"/>
      <c r="MQT36" s="707"/>
      <c r="MQU36" s="707"/>
      <c r="MQV36" s="707"/>
      <c r="MQW36" s="707"/>
      <c r="MQX36" s="707"/>
      <c r="MQY36" s="707"/>
      <c r="MQZ36" s="707"/>
      <c r="MRA36" s="707"/>
      <c r="MRB36" s="707"/>
      <c r="MRC36" s="707"/>
      <c r="MRD36" s="707"/>
      <c r="MRE36" s="707"/>
      <c r="MRF36" s="707"/>
      <c r="MRG36" s="707"/>
      <c r="MRH36" s="707"/>
      <c r="MRI36" s="707"/>
      <c r="MRJ36" s="707"/>
      <c r="MRK36" s="707"/>
      <c r="MRL36" s="707"/>
      <c r="MRM36" s="707"/>
      <c r="MRN36" s="707"/>
      <c r="MRO36" s="707"/>
      <c r="MRP36" s="707"/>
      <c r="MRQ36" s="707"/>
      <c r="MRR36" s="707"/>
      <c r="MRS36" s="707"/>
      <c r="MRT36" s="707"/>
      <c r="MRU36" s="707"/>
      <c r="MRV36" s="707"/>
      <c r="MRW36" s="707"/>
      <c r="MRX36" s="707"/>
      <c r="MRY36" s="707"/>
      <c r="MRZ36" s="707"/>
      <c r="MSA36" s="707"/>
      <c r="MSB36" s="707"/>
      <c r="MSC36" s="707"/>
      <c r="MSD36" s="707"/>
      <c r="MSE36" s="707"/>
      <c r="MSF36" s="707"/>
      <c r="MSG36" s="707"/>
      <c r="MSH36" s="707"/>
      <c r="MSI36" s="707"/>
      <c r="MSJ36" s="707"/>
      <c r="MSK36" s="707"/>
      <c r="MSL36" s="707"/>
      <c r="MSM36" s="707"/>
      <c r="MSN36" s="707"/>
      <c r="MSO36" s="707"/>
      <c r="MSP36" s="707"/>
      <c r="MSQ36" s="707"/>
      <c r="MSR36" s="707"/>
      <c r="MSS36" s="707"/>
      <c r="MST36" s="707"/>
      <c r="MSU36" s="707"/>
      <c r="MSV36" s="707"/>
      <c r="MSW36" s="707"/>
      <c r="MSX36" s="707"/>
      <c r="MSY36" s="707"/>
      <c r="MSZ36" s="707"/>
      <c r="MTA36" s="707"/>
      <c r="MTB36" s="707"/>
      <c r="MTC36" s="707"/>
      <c r="MTD36" s="707"/>
      <c r="MTE36" s="707"/>
      <c r="MTF36" s="707"/>
      <c r="MTG36" s="707"/>
      <c r="MTH36" s="707"/>
      <c r="MTI36" s="707"/>
      <c r="MTJ36" s="707"/>
      <c r="MTK36" s="707"/>
      <c r="MTL36" s="707"/>
      <c r="MTM36" s="707"/>
      <c r="MTN36" s="707"/>
      <c r="MTO36" s="707"/>
      <c r="MTP36" s="707"/>
      <c r="MTQ36" s="707"/>
      <c r="MTR36" s="707"/>
      <c r="MTS36" s="707"/>
      <c r="MTT36" s="707"/>
      <c r="MTU36" s="707"/>
      <c r="MTV36" s="707"/>
      <c r="MTW36" s="707"/>
      <c r="MTX36" s="707"/>
      <c r="MTY36" s="707"/>
      <c r="MTZ36" s="707"/>
      <c r="MUA36" s="707"/>
      <c r="MUB36" s="707"/>
      <c r="MUC36" s="707"/>
      <c r="MUD36" s="707"/>
      <c r="MUE36" s="707"/>
      <c r="MUF36" s="707"/>
      <c r="MUG36" s="707"/>
      <c r="MUH36" s="707"/>
      <c r="MUI36" s="707"/>
      <c r="MUJ36" s="707"/>
      <c r="MUK36" s="707"/>
      <c r="MUL36" s="707"/>
      <c r="MUM36" s="707"/>
      <c r="MUN36" s="707"/>
      <c r="MUO36" s="707"/>
      <c r="MUP36" s="707"/>
      <c r="MUQ36" s="707"/>
      <c r="MUR36" s="707"/>
      <c r="MUS36" s="707"/>
      <c r="MUT36" s="707"/>
      <c r="MUU36" s="707"/>
      <c r="MUV36" s="707"/>
      <c r="MUW36" s="707"/>
      <c r="MUX36" s="707"/>
      <c r="MUY36" s="707"/>
      <c r="MUZ36" s="707"/>
      <c r="MVA36" s="707"/>
      <c r="MVB36" s="707"/>
      <c r="MVC36" s="707"/>
      <c r="MVD36" s="707"/>
      <c r="MVE36" s="707"/>
      <c r="MVF36" s="707"/>
      <c r="MVG36" s="707"/>
      <c r="MVH36" s="707"/>
      <c r="MVI36" s="707"/>
      <c r="MVJ36" s="707"/>
      <c r="MVK36" s="707"/>
      <c r="MVL36" s="707"/>
      <c r="MVM36" s="707"/>
      <c r="MVN36" s="707"/>
      <c r="MVO36" s="707"/>
      <c r="MVP36" s="707"/>
      <c r="MVQ36" s="707"/>
      <c r="MVR36" s="707"/>
      <c r="MVS36" s="707"/>
      <c r="MVT36" s="707"/>
      <c r="MVU36" s="707"/>
      <c r="MVV36" s="707"/>
      <c r="MVW36" s="707"/>
      <c r="MVX36" s="707"/>
      <c r="MVY36" s="707"/>
      <c r="MVZ36" s="707"/>
      <c r="MWA36" s="707"/>
      <c r="MWB36" s="707"/>
      <c r="MWC36" s="707"/>
      <c r="MWD36" s="707"/>
      <c r="MWE36" s="707"/>
      <c r="MWF36" s="707"/>
      <c r="MWG36" s="707"/>
      <c r="MWH36" s="707"/>
      <c r="MWI36" s="707"/>
      <c r="MWJ36" s="707"/>
      <c r="MWK36" s="707"/>
      <c r="MWL36" s="707"/>
      <c r="MWM36" s="707"/>
      <c r="MWN36" s="707"/>
      <c r="MWO36" s="707"/>
      <c r="MWP36" s="707"/>
      <c r="MWQ36" s="707"/>
      <c r="MWR36" s="707"/>
      <c r="MWS36" s="707"/>
      <c r="MWT36" s="707"/>
      <c r="MWU36" s="707"/>
      <c r="MWV36" s="707"/>
      <c r="MWW36" s="707"/>
      <c r="MWX36" s="707"/>
      <c r="MWY36" s="707"/>
      <c r="MWZ36" s="707"/>
      <c r="MXA36" s="707"/>
      <c r="MXB36" s="707"/>
      <c r="MXC36" s="707"/>
      <c r="MXD36" s="707"/>
      <c r="MXE36" s="707"/>
      <c r="MXF36" s="707"/>
      <c r="MXG36" s="707"/>
      <c r="MXH36" s="707"/>
      <c r="MXI36" s="707"/>
      <c r="MXJ36" s="707"/>
      <c r="MXK36" s="707"/>
      <c r="MXL36" s="707"/>
      <c r="MXM36" s="707"/>
      <c r="MXN36" s="707"/>
      <c r="MXO36" s="707"/>
      <c r="MXP36" s="707"/>
      <c r="MXQ36" s="707"/>
      <c r="MXR36" s="707"/>
      <c r="MXS36" s="707"/>
      <c r="MXT36" s="707"/>
      <c r="MXU36" s="707"/>
      <c r="MXV36" s="707"/>
      <c r="MXW36" s="707"/>
      <c r="MXX36" s="707"/>
      <c r="MXY36" s="707"/>
      <c r="MXZ36" s="707"/>
      <c r="MYA36" s="707"/>
      <c r="MYB36" s="707"/>
      <c r="MYC36" s="707"/>
      <c r="MYD36" s="707"/>
      <c r="MYE36" s="707"/>
      <c r="MYF36" s="707"/>
      <c r="MYG36" s="707"/>
      <c r="MYH36" s="707"/>
      <c r="MYI36" s="707"/>
      <c r="MYJ36" s="707"/>
      <c r="MYK36" s="707"/>
      <c r="MYL36" s="707"/>
      <c r="MYM36" s="707"/>
      <c r="MYN36" s="707"/>
      <c r="MYO36" s="707"/>
      <c r="MYP36" s="707"/>
      <c r="MYQ36" s="707"/>
      <c r="MYR36" s="707"/>
      <c r="MYS36" s="707"/>
      <c r="MYT36" s="707"/>
      <c r="MYU36" s="707"/>
      <c r="MYV36" s="707"/>
      <c r="MYW36" s="707"/>
      <c r="MYX36" s="707"/>
      <c r="MYY36" s="707"/>
      <c r="MYZ36" s="707"/>
      <c r="MZA36" s="707"/>
      <c r="MZB36" s="707"/>
      <c r="MZC36" s="707"/>
      <c r="MZD36" s="707"/>
      <c r="MZE36" s="707"/>
      <c r="MZF36" s="707"/>
      <c r="MZG36" s="707"/>
      <c r="MZH36" s="707"/>
      <c r="MZI36" s="707"/>
      <c r="MZJ36" s="707"/>
      <c r="MZK36" s="707"/>
      <c r="MZL36" s="707"/>
      <c r="MZM36" s="707"/>
      <c r="MZN36" s="707"/>
      <c r="MZO36" s="707"/>
      <c r="MZP36" s="707"/>
      <c r="MZQ36" s="707"/>
      <c r="MZR36" s="707"/>
      <c r="MZS36" s="707"/>
      <c r="MZT36" s="707"/>
      <c r="MZU36" s="707"/>
      <c r="MZV36" s="707"/>
      <c r="MZW36" s="707"/>
      <c r="MZX36" s="707"/>
      <c r="MZY36" s="707"/>
      <c r="MZZ36" s="707"/>
      <c r="NAA36" s="707"/>
      <c r="NAB36" s="707"/>
      <c r="NAC36" s="707"/>
      <c r="NAD36" s="707"/>
      <c r="NAE36" s="707"/>
      <c r="NAF36" s="707"/>
      <c r="NAG36" s="707"/>
      <c r="NAH36" s="707"/>
      <c r="NAI36" s="707"/>
      <c r="NAJ36" s="707"/>
      <c r="NAK36" s="707"/>
      <c r="NAL36" s="707"/>
      <c r="NAM36" s="707"/>
      <c r="NAN36" s="707"/>
      <c r="NAO36" s="707"/>
      <c r="NAP36" s="707"/>
      <c r="NAQ36" s="707"/>
      <c r="NAR36" s="707"/>
      <c r="NAS36" s="707"/>
      <c r="NAT36" s="707"/>
      <c r="NAU36" s="707"/>
      <c r="NAV36" s="707"/>
      <c r="NAW36" s="707"/>
      <c r="NAX36" s="707"/>
      <c r="NAY36" s="707"/>
      <c r="NAZ36" s="707"/>
      <c r="NBA36" s="707"/>
      <c r="NBB36" s="707"/>
      <c r="NBC36" s="707"/>
      <c r="NBD36" s="707"/>
      <c r="NBE36" s="707"/>
      <c r="NBF36" s="707"/>
      <c r="NBG36" s="707"/>
      <c r="NBH36" s="707"/>
      <c r="NBI36" s="707"/>
      <c r="NBJ36" s="707"/>
      <c r="NBK36" s="707"/>
      <c r="NBL36" s="707"/>
      <c r="NBM36" s="707"/>
      <c r="NBN36" s="707"/>
      <c r="NBO36" s="707"/>
      <c r="NBP36" s="707"/>
      <c r="NBQ36" s="707"/>
      <c r="NBR36" s="707"/>
      <c r="NBS36" s="707"/>
      <c r="NBT36" s="707"/>
      <c r="NBU36" s="707"/>
      <c r="NBV36" s="707"/>
      <c r="NBW36" s="707"/>
      <c r="NBX36" s="707"/>
      <c r="NBY36" s="707"/>
      <c r="NBZ36" s="707"/>
      <c r="NCA36" s="707"/>
      <c r="NCB36" s="707"/>
      <c r="NCC36" s="707"/>
      <c r="NCD36" s="707"/>
      <c r="NCE36" s="707"/>
      <c r="NCF36" s="707"/>
      <c r="NCG36" s="707"/>
      <c r="NCH36" s="707"/>
      <c r="NCI36" s="707"/>
      <c r="NCJ36" s="707"/>
      <c r="NCK36" s="707"/>
      <c r="NCL36" s="707"/>
      <c r="NCM36" s="707"/>
      <c r="NCN36" s="707"/>
      <c r="NCO36" s="707"/>
      <c r="NCP36" s="707"/>
      <c r="NCQ36" s="707"/>
      <c r="NCR36" s="707"/>
      <c r="NCS36" s="707"/>
      <c r="NCT36" s="707"/>
      <c r="NCU36" s="707"/>
      <c r="NCV36" s="707"/>
      <c r="NCW36" s="707"/>
      <c r="NCX36" s="707"/>
      <c r="NCY36" s="707"/>
      <c r="NCZ36" s="707"/>
      <c r="NDA36" s="707"/>
      <c r="NDB36" s="707"/>
      <c r="NDC36" s="707"/>
      <c r="NDD36" s="707"/>
      <c r="NDE36" s="707"/>
      <c r="NDF36" s="707"/>
      <c r="NDG36" s="707"/>
      <c r="NDH36" s="707"/>
      <c r="NDI36" s="707"/>
      <c r="NDJ36" s="707"/>
      <c r="NDK36" s="707"/>
      <c r="NDL36" s="707"/>
      <c r="NDM36" s="707"/>
      <c r="NDN36" s="707"/>
      <c r="NDO36" s="707"/>
      <c r="NDP36" s="707"/>
      <c r="NDQ36" s="707"/>
      <c r="NDR36" s="707"/>
      <c r="NDS36" s="707"/>
      <c r="NDT36" s="707"/>
      <c r="NDU36" s="707"/>
      <c r="NDV36" s="707"/>
      <c r="NDW36" s="707"/>
      <c r="NDX36" s="707"/>
      <c r="NDY36" s="707"/>
      <c r="NDZ36" s="707"/>
      <c r="NEA36" s="707"/>
      <c r="NEB36" s="707"/>
      <c r="NEC36" s="707"/>
      <c r="NED36" s="707"/>
      <c r="NEE36" s="707"/>
      <c r="NEF36" s="707"/>
      <c r="NEG36" s="707"/>
      <c r="NEH36" s="707"/>
      <c r="NEI36" s="707"/>
      <c r="NEJ36" s="707"/>
      <c r="NEK36" s="707"/>
      <c r="NEL36" s="707"/>
      <c r="NEM36" s="707"/>
      <c r="NEN36" s="707"/>
      <c r="NEO36" s="707"/>
      <c r="NEP36" s="707"/>
      <c r="NEQ36" s="707"/>
      <c r="NER36" s="707"/>
      <c r="NES36" s="707"/>
      <c r="NET36" s="707"/>
      <c r="NEU36" s="707"/>
      <c r="NEV36" s="707"/>
      <c r="NEW36" s="707"/>
      <c r="NEX36" s="707"/>
      <c r="NEY36" s="707"/>
      <c r="NEZ36" s="707"/>
      <c r="NFA36" s="707"/>
      <c r="NFB36" s="707"/>
      <c r="NFC36" s="707"/>
      <c r="NFD36" s="707"/>
      <c r="NFE36" s="707"/>
      <c r="NFF36" s="707"/>
      <c r="NFG36" s="707"/>
      <c r="NFH36" s="707"/>
      <c r="NFI36" s="707"/>
      <c r="NFJ36" s="707"/>
      <c r="NFK36" s="707"/>
      <c r="NFL36" s="707"/>
      <c r="NFM36" s="707"/>
      <c r="NFN36" s="707"/>
      <c r="NFO36" s="707"/>
      <c r="NFP36" s="707"/>
      <c r="NFQ36" s="707"/>
      <c r="NFR36" s="707"/>
      <c r="NFS36" s="707"/>
      <c r="NFT36" s="707"/>
      <c r="NFU36" s="707"/>
      <c r="NFV36" s="707"/>
      <c r="NFW36" s="707"/>
      <c r="NFX36" s="707"/>
      <c r="NFY36" s="707"/>
      <c r="NFZ36" s="707"/>
      <c r="NGA36" s="707"/>
      <c r="NGB36" s="707"/>
      <c r="NGC36" s="707"/>
      <c r="NGD36" s="707"/>
      <c r="NGE36" s="707"/>
      <c r="NGF36" s="707"/>
      <c r="NGG36" s="707"/>
      <c r="NGH36" s="707"/>
      <c r="NGI36" s="707"/>
      <c r="NGJ36" s="707"/>
      <c r="NGK36" s="707"/>
      <c r="NGL36" s="707"/>
      <c r="NGM36" s="707"/>
      <c r="NGN36" s="707"/>
      <c r="NGO36" s="707"/>
      <c r="NGP36" s="707"/>
      <c r="NGQ36" s="707"/>
      <c r="NGR36" s="707"/>
      <c r="NGS36" s="707"/>
      <c r="NGT36" s="707"/>
      <c r="NGU36" s="707"/>
      <c r="NGV36" s="707"/>
      <c r="NGW36" s="707"/>
      <c r="NGX36" s="707"/>
      <c r="NGY36" s="707"/>
      <c r="NGZ36" s="707"/>
      <c r="NHA36" s="707"/>
      <c r="NHB36" s="707"/>
      <c r="NHC36" s="707"/>
      <c r="NHD36" s="707"/>
      <c r="NHE36" s="707"/>
      <c r="NHF36" s="707"/>
      <c r="NHG36" s="707"/>
      <c r="NHH36" s="707"/>
      <c r="NHI36" s="707"/>
      <c r="NHJ36" s="707"/>
      <c r="NHK36" s="707"/>
      <c r="NHL36" s="707"/>
      <c r="NHM36" s="707"/>
      <c r="NHN36" s="707"/>
      <c r="NHO36" s="707"/>
      <c r="NHP36" s="707"/>
      <c r="NHQ36" s="707"/>
      <c r="NHR36" s="707"/>
      <c r="NHS36" s="707"/>
      <c r="NHT36" s="707"/>
      <c r="NHU36" s="707"/>
      <c r="NHV36" s="707"/>
      <c r="NHW36" s="707"/>
      <c r="NHX36" s="707"/>
      <c r="NHY36" s="707"/>
      <c r="NHZ36" s="707"/>
      <c r="NIA36" s="707"/>
      <c r="NIB36" s="707"/>
      <c r="NIC36" s="707"/>
      <c r="NID36" s="707"/>
      <c r="NIE36" s="707"/>
      <c r="NIF36" s="707"/>
      <c r="NIG36" s="707"/>
      <c r="NIH36" s="707"/>
      <c r="NII36" s="707"/>
      <c r="NIJ36" s="707"/>
      <c r="NIK36" s="707"/>
      <c r="NIL36" s="707"/>
      <c r="NIM36" s="707"/>
      <c r="NIN36" s="707"/>
      <c r="NIO36" s="707"/>
      <c r="NIP36" s="707"/>
      <c r="NIQ36" s="707"/>
      <c r="NIR36" s="707"/>
      <c r="NIS36" s="707"/>
      <c r="NIT36" s="707"/>
      <c r="NIU36" s="707"/>
      <c r="NIV36" s="707"/>
      <c r="NIW36" s="707"/>
      <c r="NIX36" s="707"/>
      <c r="NIY36" s="707"/>
      <c r="NIZ36" s="707"/>
      <c r="NJA36" s="707"/>
      <c r="NJB36" s="707"/>
      <c r="NJC36" s="707"/>
      <c r="NJD36" s="707"/>
      <c r="NJE36" s="707"/>
      <c r="NJF36" s="707"/>
      <c r="NJG36" s="707"/>
      <c r="NJH36" s="707"/>
      <c r="NJI36" s="707"/>
      <c r="NJJ36" s="707"/>
      <c r="NJK36" s="707"/>
      <c r="NJL36" s="707"/>
      <c r="NJM36" s="707"/>
      <c r="NJN36" s="707"/>
      <c r="NJO36" s="707"/>
      <c r="NJP36" s="707"/>
      <c r="NJQ36" s="707"/>
      <c r="NJR36" s="707"/>
      <c r="NJS36" s="707"/>
      <c r="NJT36" s="707"/>
      <c r="NJU36" s="707"/>
      <c r="NJV36" s="707"/>
      <c r="NJW36" s="707"/>
      <c r="NJX36" s="707"/>
      <c r="NJY36" s="707"/>
      <c r="NJZ36" s="707"/>
      <c r="NKA36" s="707"/>
      <c r="NKB36" s="707"/>
      <c r="NKC36" s="707"/>
      <c r="NKD36" s="707"/>
      <c r="NKE36" s="707"/>
      <c r="NKF36" s="707"/>
      <c r="NKG36" s="707"/>
      <c r="NKH36" s="707"/>
      <c r="NKI36" s="707"/>
      <c r="NKJ36" s="707"/>
      <c r="NKK36" s="707"/>
      <c r="NKL36" s="707"/>
      <c r="NKM36" s="707"/>
      <c r="NKN36" s="707"/>
      <c r="NKO36" s="707"/>
      <c r="NKP36" s="707"/>
      <c r="NKQ36" s="707"/>
      <c r="NKR36" s="707"/>
      <c r="NKS36" s="707"/>
      <c r="NKT36" s="707"/>
      <c r="NKU36" s="707"/>
      <c r="NKV36" s="707"/>
      <c r="NKW36" s="707"/>
      <c r="NKX36" s="707"/>
      <c r="NKY36" s="707"/>
      <c r="NKZ36" s="707"/>
      <c r="NLA36" s="707"/>
      <c r="NLB36" s="707"/>
      <c r="NLC36" s="707"/>
      <c r="NLD36" s="707"/>
      <c r="NLE36" s="707"/>
      <c r="NLF36" s="707"/>
      <c r="NLG36" s="707"/>
      <c r="NLH36" s="707"/>
      <c r="NLI36" s="707"/>
      <c r="NLJ36" s="707"/>
      <c r="NLK36" s="707"/>
      <c r="NLL36" s="707"/>
      <c r="NLM36" s="707"/>
      <c r="NLN36" s="707"/>
      <c r="NLO36" s="707"/>
      <c r="NLP36" s="707"/>
      <c r="NLQ36" s="707"/>
      <c r="NLR36" s="707"/>
      <c r="NLS36" s="707"/>
      <c r="NLT36" s="707"/>
      <c r="NLU36" s="707"/>
      <c r="NLV36" s="707"/>
      <c r="NLW36" s="707"/>
      <c r="NLX36" s="707"/>
      <c r="NLY36" s="707"/>
      <c r="NLZ36" s="707"/>
      <c r="NMA36" s="707"/>
      <c r="NMB36" s="707"/>
      <c r="NMC36" s="707"/>
      <c r="NMD36" s="707"/>
      <c r="NME36" s="707"/>
      <c r="NMF36" s="707"/>
      <c r="NMG36" s="707"/>
      <c r="NMH36" s="707"/>
      <c r="NMI36" s="707"/>
      <c r="NMJ36" s="707"/>
      <c r="NMK36" s="707"/>
      <c r="NML36" s="707"/>
      <c r="NMM36" s="707"/>
      <c r="NMN36" s="707"/>
      <c r="NMO36" s="707"/>
      <c r="NMP36" s="707"/>
      <c r="NMQ36" s="707"/>
      <c r="NMR36" s="707"/>
      <c r="NMS36" s="707"/>
      <c r="NMT36" s="707"/>
      <c r="NMU36" s="707"/>
      <c r="NMV36" s="707"/>
      <c r="NMW36" s="707"/>
      <c r="NMX36" s="707"/>
      <c r="NMY36" s="707"/>
      <c r="NMZ36" s="707"/>
      <c r="NNA36" s="707"/>
      <c r="NNB36" s="707"/>
      <c r="NNC36" s="707"/>
      <c r="NND36" s="707"/>
      <c r="NNE36" s="707"/>
      <c r="NNF36" s="707"/>
      <c r="NNG36" s="707"/>
      <c r="NNH36" s="707"/>
      <c r="NNI36" s="707"/>
      <c r="NNJ36" s="707"/>
      <c r="NNK36" s="707"/>
      <c r="NNL36" s="707"/>
      <c r="NNM36" s="707"/>
      <c r="NNN36" s="707"/>
      <c r="NNO36" s="707"/>
      <c r="NNP36" s="707"/>
      <c r="NNQ36" s="707"/>
      <c r="NNR36" s="707"/>
      <c r="NNS36" s="707"/>
      <c r="NNT36" s="707"/>
      <c r="NNU36" s="707"/>
      <c r="NNV36" s="707"/>
      <c r="NNW36" s="707"/>
      <c r="NNX36" s="707"/>
      <c r="NNY36" s="707"/>
      <c r="NNZ36" s="707"/>
      <c r="NOA36" s="707"/>
      <c r="NOB36" s="707"/>
      <c r="NOC36" s="707"/>
      <c r="NOD36" s="707"/>
      <c r="NOE36" s="707"/>
      <c r="NOF36" s="707"/>
      <c r="NOG36" s="707"/>
      <c r="NOH36" s="707"/>
      <c r="NOI36" s="707"/>
      <c r="NOJ36" s="707"/>
      <c r="NOK36" s="707"/>
      <c r="NOL36" s="707"/>
      <c r="NOM36" s="707"/>
      <c r="NON36" s="707"/>
      <c r="NOO36" s="707"/>
      <c r="NOP36" s="707"/>
      <c r="NOQ36" s="707"/>
      <c r="NOR36" s="707"/>
      <c r="NOS36" s="707"/>
      <c r="NOT36" s="707"/>
      <c r="NOU36" s="707"/>
      <c r="NOV36" s="707"/>
      <c r="NOW36" s="707"/>
      <c r="NOX36" s="707"/>
      <c r="NOY36" s="707"/>
      <c r="NOZ36" s="707"/>
      <c r="NPA36" s="707"/>
      <c r="NPB36" s="707"/>
      <c r="NPC36" s="707"/>
      <c r="NPD36" s="707"/>
      <c r="NPE36" s="707"/>
      <c r="NPF36" s="707"/>
      <c r="NPG36" s="707"/>
      <c r="NPH36" s="707"/>
      <c r="NPI36" s="707"/>
      <c r="NPJ36" s="707"/>
      <c r="NPK36" s="707"/>
      <c r="NPL36" s="707"/>
      <c r="NPM36" s="707"/>
      <c r="NPN36" s="707"/>
      <c r="NPO36" s="707"/>
      <c r="NPP36" s="707"/>
      <c r="NPQ36" s="707"/>
      <c r="NPR36" s="707"/>
      <c r="NPS36" s="707"/>
      <c r="NPT36" s="707"/>
      <c r="NPU36" s="707"/>
      <c r="NPV36" s="707"/>
      <c r="NPW36" s="707"/>
      <c r="NPX36" s="707"/>
      <c r="NPY36" s="707"/>
      <c r="NPZ36" s="707"/>
      <c r="NQA36" s="707"/>
      <c r="NQB36" s="707"/>
      <c r="NQC36" s="707"/>
      <c r="NQD36" s="707"/>
      <c r="NQE36" s="707"/>
      <c r="NQF36" s="707"/>
      <c r="NQG36" s="707"/>
      <c r="NQH36" s="707"/>
      <c r="NQI36" s="707"/>
      <c r="NQJ36" s="707"/>
      <c r="NQK36" s="707"/>
      <c r="NQL36" s="707"/>
      <c r="NQM36" s="707"/>
      <c r="NQN36" s="707"/>
      <c r="NQO36" s="707"/>
      <c r="NQP36" s="707"/>
      <c r="NQQ36" s="707"/>
      <c r="NQR36" s="707"/>
      <c r="NQS36" s="707"/>
      <c r="NQT36" s="707"/>
      <c r="NQU36" s="707"/>
      <c r="NQV36" s="707"/>
      <c r="NQW36" s="707"/>
      <c r="NQX36" s="707"/>
      <c r="NQY36" s="707"/>
      <c r="NQZ36" s="707"/>
      <c r="NRA36" s="707"/>
      <c r="NRB36" s="707"/>
      <c r="NRC36" s="707"/>
      <c r="NRD36" s="707"/>
      <c r="NRE36" s="707"/>
      <c r="NRF36" s="707"/>
      <c r="NRG36" s="707"/>
      <c r="NRH36" s="707"/>
      <c r="NRI36" s="707"/>
      <c r="NRJ36" s="707"/>
      <c r="NRK36" s="707"/>
      <c r="NRL36" s="707"/>
      <c r="NRM36" s="707"/>
      <c r="NRN36" s="707"/>
      <c r="NRO36" s="707"/>
      <c r="NRP36" s="707"/>
      <c r="NRQ36" s="707"/>
      <c r="NRR36" s="707"/>
      <c r="NRS36" s="707"/>
      <c r="NRT36" s="707"/>
      <c r="NRU36" s="707"/>
      <c r="NRV36" s="707"/>
      <c r="NRW36" s="707"/>
      <c r="NRX36" s="707"/>
      <c r="NRY36" s="707"/>
      <c r="NRZ36" s="707"/>
      <c r="NSA36" s="707"/>
      <c r="NSB36" s="707"/>
      <c r="NSC36" s="707"/>
      <c r="NSD36" s="707"/>
      <c r="NSE36" s="707"/>
      <c r="NSF36" s="707"/>
      <c r="NSG36" s="707"/>
      <c r="NSH36" s="707"/>
      <c r="NSI36" s="707"/>
      <c r="NSJ36" s="707"/>
      <c r="NSK36" s="707"/>
      <c r="NSL36" s="707"/>
      <c r="NSM36" s="707"/>
      <c r="NSN36" s="707"/>
      <c r="NSO36" s="707"/>
      <c r="NSP36" s="707"/>
      <c r="NSQ36" s="707"/>
      <c r="NSR36" s="707"/>
      <c r="NSS36" s="707"/>
      <c r="NST36" s="707"/>
      <c r="NSU36" s="707"/>
      <c r="NSV36" s="707"/>
      <c r="NSW36" s="707"/>
      <c r="NSX36" s="707"/>
      <c r="NSY36" s="707"/>
      <c r="NSZ36" s="707"/>
      <c r="NTA36" s="707"/>
      <c r="NTB36" s="707"/>
      <c r="NTC36" s="707"/>
      <c r="NTD36" s="707"/>
      <c r="NTE36" s="707"/>
      <c r="NTF36" s="707"/>
      <c r="NTG36" s="707"/>
      <c r="NTH36" s="707"/>
      <c r="NTI36" s="707"/>
      <c r="NTJ36" s="707"/>
      <c r="NTK36" s="707"/>
      <c r="NTL36" s="707"/>
      <c r="NTM36" s="707"/>
      <c r="NTN36" s="707"/>
      <c r="NTO36" s="707"/>
      <c r="NTP36" s="707"/>
      <c r="NTQ36" s="707"/>
      <c r="NTR36" s="707"/>
      <c r="NTS36" s="707"/>
      <c r="NTT36" s="707"/>
      <c r="NTU36" s="707"/>
      <c r="NTV36" s="707"/>
      <c r="NTW36" s="707"/>
      <c r="NTX36" s="707"/>
      <c r="NTY36" s="707"/>
      <c r="NTZ36" s="707"/>
      <c r="NUA36" s="707"/>
      <c r="NUB36" s="707"/>
      <c r="NUC36" s="707"/>
      <c r="NUD36" s="707"/>
      <c r="NUE36" s="707"/>
      <c r="NUF36" s="707"/>
      <c r="NUG36" s="707"/>
      <c r="NUH36" s="707"/>
      <c r="NUI36" s="707"/>
      <c r="NUJ36" s="707"/>
      <c r="NUK36" s="707"/>
      <c r="NUL36" s="707"/>
      <c r="NUM36" s="707"/>
      <c r="NUN36" s="707"/>
      <c r="NUO36" s="707"/>
      <c r="NUP36" s="707"/>
      <c r="NUQ36" s="707"/>
      <c r="NUR36" s="707"/>
      <c r="NUS36" s="707"/>
      <c r="NUT36" s="707"/>
      <c r="NUU36" s="707"/>
      <c r="NUV36" s="707"/>
      <c r="NUW36" s="707"/>
      <c r="NUX36" s="707"/>
      <c r="NUY36" s="707"/>
      <c r="NUZ36" s="707"/>
      <c r="NVA36" s="707"/>
      <c r="NVB36" s="707"/>
      <c r="NVC36" s="707"/>
      <c r="NVD36" s="707"/>
      <c r="NVE36" s="707"/>
      <c r="NVF36" s="707"/>
      <c r="NVG36" s="707"/>
      <c r="NVH36" s="707"/>
      <c r="NVI36" s="707"/>
      <c r="NVJ36" s="707"/>
      <c r="NVK36" s="707"/>
      <c r="NVL36" s="707"/>
      <c r="NVM36" s="707"/>
      <c r="NVN36" s="707"/>
      <c r="NVO36" s="707"/>
      <c r="NVP36" s="707"/>
      <c r="NVQ36" s="707"/>
      <c r="NVR36" s="707"/>
      <c r="NVS36" s="707"/>
      <c r="NVT36" s="707"/>
      <c r="NVU36" s="707"/>
      <c r="NVV36" s="707"/>
      <c r="NVW36" s="707"/>
      <c r="NVX36" s="707"/>
      <c r="NVY36" s="707"/>
      <c r="NVZ36" s="707"/>
      <c r="NWA36" s="707"/>
      <c r="NWB36" s="707"/>
      <c r="NWC36" s="707"/>
      <c r="NWD36" s="707"/>
      <c r="NWE36" s="707"/>
      <c r="NWF36" s="707"/>
      <c r="NWG36" s="707"/>
      <c r="NWH36" s="707"/>
      <c r="NWI36" s="707"/>
      <c r="NWJ36" s="707"/>
      <c r="NWK36" s="707"/>
      <c r="NWL36" s="707"/>
      <c r="NWM36" s="707"/>
      <c r="NWN36" s="707"/>
      <c r="NWO36" s="707"/>
      <c r="NWP36" s="707"/>
      <c r="NWQ36" s="707"/>
      <c r="NWR36" s="707"/>
      <c r="NWS36" s="707"/>
      <c r="NWT36" s="707"/>
      <c r="NWU36" s="707"/>
      <c r="NWV36" s="707"/>
      <c r="NWW36" s="707"/>
      <c r="NWX36" s="707"/>
      <c r="NWY36" s="707"/>
      <c r="NWZ36" s="707"/>
      <c r="NXA36" s="707"/>
      <c r="NXB36" s="707"/>
      <c r="NXC36" s="707"/>
      <c r="NXD36" s="707"/>
      <c r="NXE36" s="707"/>
      <c r="NXF36" s="707"/>
      <c r="NXG36" s="707"/>
      <c r="NXH36" s="707"/>
      <c r="NXI36" s="707"/>
      <c r="NXJ36" s="707"/>
      <c r="NXK36" s="707"/>
      <c r="NXL36" s="707"/>
      <c r="NXM36" s="707"/>
      <c r="NXN36" s="707"/>
      <c r="NXO36" s="707"/>
      <c r="NXP36" s="707"/>
      <c r="NXQ36" s="707"/>
      <c r="NXR36" s="707"/>
      <c r="NXS36" s="707"/>
      <c r="NXT36" s="707"/>
      <c r="NXU36" s="707"/>
      <c r="NXV36" s="707"/>
      <c r="NXW36" s="707"/>
      <c r="NXX36" s="707"/>
      <c r="NXY36" s="707"/>
      <c r="NXZ36" s="707"/>
      <c r="NYA36" s="707"/>
      <c r="NYB36" s="707"/>
      <c r="NYC36" s="707"/>
      <c r="NYD36" s="707"/>
      <c r="NYE36" s="707"/>
      <c r="NYF36" s="707"/>
      <c r="NYG36" s="707"/>
      <c r="NYH36" s="707"/>
      <c r="NYI36" s="707"/>
      <c r="NYJ36" s="707"/>
      <c r="NYK36" s="707"/>
      <c r="NYL36" s="707"/>
      <c r="NYM36" s="707"/>
      <c r="NYN36" s="707"/>
      <c r="NYO36" s="707"/>
      <c r="NYP36" s="707"/>
      <c r="NYQ36" s="707"/>
      <c r="NYR36" s="707"/>
      <c r="NYS36" s="707"/>
      <c r="NYT36" s="707"/>
      <c r="NYU36" s="707"/>
      <c r="NYV36" s="707"/>
      <c r="NYW36" s="707"/>
      <c r="NYX36" s="707"/>
      <c r="NYY36" s="707"/>
      <c r="NYZ36" s="707"/>
      <c r="NZA36" s="707"/>
      <c r="NZB36" s="707"/>
      <c r="NZC36" s="707"/>
      <c r="NZD36" s="707"/>
      <c r="NZE36" s="707"/>
      <c r="NZF36" s="707"/>
      <c r="NZG36" s="707"/>
      <c r="NZH36" s="707"/>
      <c r="NZI36" s="707"/>
      <c r="NZJ36" s="707"/>
      <c r="NZK36" s="707"/>
      <c r="NZL36" s="707"/>
      <c r="NZM36" s="707"/>
      <c r="NZN36" s="707"/>
      <c r="NZO36" s="707"/>
      <c r="NZP36" s="707"/>
      <c r="NZQ36" s="707"/>
      <c r="NZR36" s="707"/>
      <c r="NZS36" s="707"/>
      <c r="NZT36" s="707"/>
      <c r="NZU36" s="707"/>
      <c r="NZV36" s="707"/>
      <c r="NZW36" s="707"/>
      <c r="NZX36" s="707"/>
      <c r="NZY36" s="707"/>
      <c r="NZZ36" s="707"/>
      <c r="OAA36" s="707"/>
      <c r="OAB36" s="707"/>
      <c r="OAC36" s="707"/>
      <c r="OAD36" s="707"/>
      <c r="OAE36" s="707"/>
      <c r="OAF36" s="707"/>
      <c r="OAG36" s="707"/>
      <c r="OAH36" s="707"/>
      <c r="OAI36" s="707"/>
      <c r="OAJ36" s="707"/>
      <c r="OAK36" s="707"/>
      <c r="OAL36" s="707"/>
      <c r="OAM36" s="707"/>
      <c r="OAN36" s="707"/>
      <c r="OAO36" s="707"/>
      <c r="OAP36" s="707"/>
      <c r="OAQ36" s="707"/>
      <c r="OAR36" s="707"/>
      <c r="OAS36" s="707"/>
      <c r="OAT36" s="707"/>
      <c r="OAU36" s="707"/>
      <c r="OAV36" s="707"/>
      <c r="OAW36" s="707"/>
      <c r="OAX36" s="707"/>
      <c r="OAY36" s="707"/>
      <c r="OAZ36" s="707"/>
      <c r="OBA36" s="707"/>
      <c r="OBB36" s="707"/>
      <c r="OBC36" s="707"/>
      <c r="OBD36" s="707"/>
      <c r="OBE36" s="707"/>
      <c r="OBF36" s="707"/>
      <c r="OBG36" s="707"/>
      <c r="OBH36" s="707"/>
      <c r="OBI36" s="707"/>
      <c r="OBJ36" s="707"/>
      <c r="OBK36" s="707"/>
      <c r="OBL36" s="707"/>
      <c r="OBM36" s="707"/>
      <c r="OBN36" s="707"/>
      <c r="OBO36" s="707"/>
      <c r="OBP36" s="707"/>
      <c r="OBQ36" s="707"/>
      <c r="OBR36" s="707"/>
      <c r="OBS36" s="707"/>
      <c r="OBT36" s="707"/>
      <c r="OBU36" s="707"/>
      <c r="OBV36" s="707"/>
      <c r="OBW36" s="707"/>
      <c r="OBX36" s="707"/>
      <c r="OBY36" s="707"/>
      <c r="OBZ36" s="707"/>
      <c r="OCA36" s="707"/>
      <c r="OCB36" s="707"/>
      <c r="OCC36" s="707"/>
      <c r="OCD36" s="707"/>
      <c r="OCE36" s="707"/>
      <c r="OCF36" s="707"/>
      <c r="OCG36" s="707"/>
      <c r="OCH36" s="707"/>
      <c r="OCI36" s="707"/>
      <c r="OCJ36" s="707"/>
      <c r="OCK36" s="707"/>
      <c r="OCL36" s="707"/>
      <c r="OCM36" s="707"/>
      <c r="OCN36" s="707"/>
      <c r="OCO36" s="707"/>
      <c r="OCP36" s="707"/>
      <c r="OCQ36" s="707"/>
      <c r="OCR36" s="707"/>
      <c r="OCS36" s="707"/>
      <c r="OCT36" s="707"/>
      <c r="OCU36" s="707"/>
      <c r="OCV36" s="707"/>
      <c r="OCW36" s="707"/>
      <c r="OCX36" s="707"/>
      <c r="OCY36" s="707"/>
      <c r="OCZ36" s="707"/>
      <c r="ODA36" s="707"/>
      <c r="ODB36" s="707"/>
      <c r="ODC36" s="707"/>
      <c r="ODD36" s="707"/>
      <c r="ODE36" s="707"/>
      <c r="ODF36" s="707"/>
      <c r="ODG36" s="707"/>
      <c r="ODH36" s="707"/>
      <c r="ODI36" s="707"/>
      <c r="ODJ36" s="707"/>
      <c r="ODK36" s="707"/>
      <c r="ODL36" s="707"/>
      <c r="ODM36" s="707"/>
      <c r="ODN36" s="707"/>
      <c r="ODO36" s="707"/>
      <c r="ODP36" s="707"/>
      <c r="ODQ36" s="707"/>
      <c r="ODR36" s="707"/>
      <c r="ODS36" s="707"/>
      <c r="ODT36" s="707"/>
      <c r="ODU36" s="707"/>
      <c r="ODV36" s="707"/>
      <c r="ODW36" s="707"/>
      <c r="ODX36" s="707"/>
      <c r="ODY36" s="707"/>
      <c r="ODZ36" s="707"/>
      <c r="OEA36" s="707"/>
      <c r="OEB36" s="707"/>
      <c r="OEC36" s="707"/>
      <c r="OED36" s="707"/>
      <c r="OEE36" s="707"/>
      <c r="OEF36" s="707"/>
      <c r="OEG36" s="707"/>
      <c r="OEH36" s="707"/>
      <c r="OEI36" s="707"/>
      <c r="OEJ36" s="707"/>
      <c r="OEK36" s="707"/>
      <c r="OEL36" s="707"/>
      <c r="OEM36" s="707"/>
      <c r="OEN36" s="707"/>
      <c r="OEO36" s="707"/>
      <c r="OEP36" s="707"/>
      <c r="OEQ36" s="707"/>
      <c r="OER36" s="707"/>
      <c r="OES36" s="707"/>
      <c r="OET36" s="707"/>
      <c r="OEU36" s="707"/>
      <c r="OEV36" s="707"/>
      <c r="OEW36" s="707"/>
      <c r="OEX36" s="707"/>
      <c r="OEY36" s="707"/>
      <c r="OEZ36" s="707"/>
      <c r="OFA36" s="707"/>
      <c r="OFB36" s="707"/>
      <c r="OFC36" s="707"/>
      <c r="OFD36" s="707"/>
      <c r="OFE36" s="707"/>
      <c r="OFF36" s="707"/>
      <c r="OFG36" s="707"/>
      <c r="OFH36" s="707"/>
      <c r="OFI36" s="707"/>
      <c r="OFJ36" s="707"/>
      <c r="OFK36" s="707"/>
      <c r="OFL36" s="707"/>
      <c r="OFM36" s="707"/>
      <c r="OFN36" s="707"/>
      <c r="OFO36" s="707"/>
      <c r="OFP36" s="707"/>
      <c r="OFQ36" s="707"/>
      <c r="OFR36" s="707"/>
      <c r="OFS36" s="707"/>
      <c r="OFT36" s="707"/>
      <c r="OFU36" s="707"/>
      <c r="OFV36" s="707"/>
      <c r="OFW36" s="707"/>
      <c r="OFX36" s="707"/>
      <c r="OFY36" s="707"/>
      <c r="OFZ36" s="707"/>
      <c r="OGA36" s="707"/>
      <c r="OGB36" s="707"/>
      <c r="OGC36" s="707"/>
      <c r="OGD36" s="707"/>
      <c r="OGE36" s="707"/>
      <c r="OGF36" s="707"/>
      <c r="OGG36" s="707"/>
      <c r="OGH36" s="707"/>
      <c r="OGI36" s="707"/>
      <c r="OGJ36" s="707"/>
      <c r="OGK36" s="707"/>
      <c r="OGL36" s="707"/>
      <c r="OGM36" s="707"/>
      <c r="OGN36" s="707"/>
      <c r="OGO36" s="707"/>
      <c r="OGP36" s="707"/>
      <c r="OGQ36" s="707"/>
      <c r="OGR36" s="707"/>
      <c r="OGS36" s="707"/>
      <c r="OGT36" s="707"/>
      <c r="OGU36" s="707"/>
      <c r="OGV36" s="707"/>
      <c r="OGW36" s="707"/>
      <c r="OGX36" s="707"/>
      <c r="OGY36" s="707"/>
      <c r="OGZ36" s="707"/>
      <c r="OHA36" s="707"/>
      <c r="OHB36" s="707"/>
      <c r="OHC36" s="707"/>
      <c r="OHD36" s="707"/>
      <c r="OHE36" s="707"/>
      <c r="OHF36" s="707"/>
      <c r="OHG36" s="707"/>
      <c r="OHH36" s="707"/>
      <c r="OHI36" s="707"/>
      <c r="OHJ36" s="707"/>
      <c r="OHK36" s="707"/>
      <c r="OHL36" s="707"/>
      <c r="OHM36" s="707"/>
      <c r="OHN36" s="707"/>
      <c r="OHO36" s="707"/>
      <c r="OHP36" s="707"/>
      <c r="OHQ36" s="707"/>
      <c r="OHR36" s="707"/>
      <c r="OHS36" s="707"/>
      <c r="OHT36" s="707"/>
      <c r="OHU36" s="707"/>
      <c r="OHV36" s="707"/>
      <c r="OHW36" s="707"/>
      <c r="OHX36" s="707"/>
      <c r="OHY36" s="707"/>
      <c r="OHZ36" s="707"/>
      <c r="OIA36" s="707"/>
      <c r="OIB36" s="707"/>
      <c r="OIC36" s="707"/>
      <c r="OID36" s="707"/>
      <c r="OIE36" s="707"/>
      <c r="OIF36" s="707"/>
      <c r="OIG36" s="707"/>
      <c r="OIH36" s="707"/>
      <c r="OII36" s="707"/>
      <c r="OIJ36" s="707"/>
      <c r="OIK36" s="707"/>
      <c r="OIL36" s="707"/>
      <c r="OIM36" s="707"/>
      <c r="OIN36" s="707"/>
      <c r="OIO36" s="707"/>
      <c r="OIP36" s="707"/>
      <c r="OIQ36" s="707"/>
      <c r="OIR36" s="707"/>
      <c r="OIS36" s="707"/>
      <c r="OIT36" s="707"/>
      <c r="OIU36" s="707"/>
      <c r="OIV36" s="707"/>
      <c r="OIW36" s="707"/>
      <c r="OIX36" s="707"/>
      <c r="OIY36" s="707"/>
      <c r="OIZ36" s="707"/>
      <c r="OJA36" s="707"/>
      <c r="OJB36" s="707"/>
      <c r="OJC36" s="707"/>
      <c r="OJD36" s="707"/>
      <c r="OJE36" s="707"/>
      <c r="OJF36" s="707"/>
      <c r="OJG36" s="707"/>
      <c r="OJH36" s="707"/>
      <c r="OJI36" s="707"/>
      <c r="OJJ36" s="707"/>
      <c r="OJK36" s="707"/>
      <c r="OJL36" s="707"/>
      <c r="OJM36" s="707"/>
      <c r="OJN36" s="707"/>
      <c r="OJO36" s="707"/>
      <c r="OJP36" s="707"/>
      <c r="OJQ36" s="707"/>
      <c r="OJR36" s="707"/>
      <c r="OJS36" s="707"/>
      <c r="OJT36" s="707"/>
      <c r="OJU36" s="707"/>
      <c r="OJV36" s="707"/>
      <c r="OJW36" s="707"/>
      <c r="OJX36" s="707"/>
      <c r="OJY36" s="707"/>
      <c r="OJZ36" s="707"/>
      <c r="OKA36" s="707"/>
      <c r="OKB36" s="707"/>
      <c r="OKC36" s="707"/>
      <c r="OKD36" s="707"/>
      <c r="OKE36" s="707"/>
      <c r="OKF36" s="707"/>
      <c r="OKG36" s="707"/>
      <c r="OKH36" s="707"/>
      <c r="OKI36" s="707"/>
      <c r="OKJ36" s="707"/>
      <c r="OKK36" s="707"/>
      <c r="OKL36" s="707"/>
      <c r="OKM36" s="707"/>
      <c r="OKN36" s="707"/>
      <c r="OKO36" s="707"/>
      <c r="OKP36" s="707"/>
      <c r="OKQ36" s="707"/>
      <c r="OKR36" s="707"/>
      <c r="OKS36" s="707"/>
      <c r="OKT36" s="707"/>
      <c r="OKU36" s="707"/>
      <c r="OKV36" s="707"/>
      <c r="OKW36" s="707"/>
      <c r="OKX36" s="707"/>
      <c r="OKY36" s="707"/>
      <c r="OKZ36" s="707"/>
      <c r="OLA36" s="707"/>
      <c r="OLB36" s="707"/>
      <c r="OLC36" s="707"/>
      <c r="OLD36" s="707"/>
      <c r="OLE36" s="707"/>
      <c r="OLF36" s="707"/>
      <c r="OLG36" s="707"/>
      <c r="OLH36" s="707"/>
      <c r="OLI36" s="707"/>
      <c r="OLJ36" s="707"/>
      <c r="OLK36" s="707"/>
      <c r="OLL36" s="707"/>
      <c r="OLM36" s="707"/>
      <c r="OLN36" s="707"/>
      <c r="OLO36" s="707"/>
      <c r="OLP36" s="707"/>
      <c r="OLQ36" s="707"/>
      <c r="OLR36" s="707"/>
      <c r="OLS36" s="707"/>
      <c r="OLT36" s="707"/>
      <c r="OLU36" s="707"/>
      <c r="OLV36" s="707"/>
      <c r="OLW36" s="707"/>
      <c r="OLX36" s="707"/>
      <c r="OLY36" s="707"/>
      <c r="OLZ36" s="707"/>
      <c r="OMA36" s="707"/>
      <c r="OMB36" s="707"/>
      <c r="OMC36" s="707"/>
      <c r="OMD36" s="707"/>
      <c r="OME36" s="707"/>
      <c r="OMF36" s="707"/>
      <c r="OMG36" s="707"/>
      <c r="OMH36" s="707"/>
      <c r="OMI36" s="707"/>
      <c r="OMJ36" s="707"/>
      <c r="OMK36" s="707"/>
      <c r="OML36" s="707"/>
      <c r="OMM36" s="707"/>
      <c r="OMN36" s="707"/>
      <c r="OMO36" s="707"/>
      <c r="OMP36" s="707"/>
      <c r="OMQ36" s="707"/>
      <c r="OMR36" s="707"/>
      <c r="OMS36" s="707"/>
      <c r="OMT36" s="707"/>
      <c r="OMU36" s="707"/>
      <c r="OMV36" s="707"/>
      <c r="OMW36" s="707"/>
      <c r="OMX36" s="707"/>
      <c r="OMY36" s="707"/>
      <c r="OMZ36" s="707"/>
      <c r="ONA36" s="707"/>
      <c r="ONB36" s="707"/>
      <c r="ONC36" s="707"/>
      <c r="OND36" s="707"/>
      <c r="ONE36" s="707"/>
      <c r="ONF36" s="707"/>
      <c r="ONG36" s="707"/>
      <c r="ONH36" s="707"/>
      <c r="ONI36" s="707"/>
      <c r="ONJ36" s="707"/>
      <c r="ONK36" s="707"/>
      <c r="ONL36" s="707"/>
      <c r="ONM36" s="707"/>
      <c r="ONN36" s="707"/>
      <c r="ONO36" s="707"/>
      <c r="ONP36" s="707"/>
      <c r="ONQ36" s="707"/>
      <c r="ONR36" s="707"/>
      <c r="ONS36" s="707"/>
      <c r="ONT36" s="707"/>
      <c r="ONU36" s="707"/>
      <c r="ONV36" s="707"/>
      <c r="ONW36" s="707"/>
      <c r="ONX36" s="707"/>
      <c r="ONY36" s="707"/>
      <c r="ONZ36" s="707"/>
      <c r="OOA36" s="707"/>
      <c r="OOB36" s="707"/>
      <c r="OOC36" s="707"/>
      <c r="OOD36" s="707"/>
      <c r="OOE36" s="707"/>
      <c r="OOF36" s="707"/>
      <c r="OOG36" s="707"/>
      <c r="OOH36" s="707"/>
      <c r="OOI36" s="707"/>
      <c r="OOJ36" s="707"/>
      <c r="OOK36" s="707"/>
      <c r="OOL36" s="707"/>
      <c r="OOM36" s="707"/>
      <c r="OON36" s="707"/>
      <c r="OOO36" s="707"/>
      <c r="OOP36" s="707"/>
      <c r="OOQ36" s="707"/>
      <c r="OOR36" s="707"/>
      <c r="OOS36" s="707"/>
      <c r="OOT36" s="707"/>
      <c r="OOU36" s="707"/>
      <c r="OOV36" s="707"/>
      <c r="OOW36" s="707"/>
      <c r="OOX36" s="707"/>
      <c r="OOY36" s="707"/>
      <c r="OOZ36" s="707"/>
      <c r="OPA36" s="707"/>
      <c r="OPB36" s="707"/>
      <c r="OPC36" s="707"/>
      <c r="OPD36" s="707"/>
      <c r="OPE36" s="707"/>
      <c r="OPF36" s="707"/>
      <c r="OPG36" s="707"/>
      <c r="OPH36" s="707"/>
      <c r="OPI36" s="707"/>
      <c r="OPJ36" s="707"/>
      <c r="OPK36" s="707"/>
      <c r="OPL36" s="707"/>
      <c r="OPM36" s="707"/>
      <c r="OPN36" s="707"/>
      <c r="OPO36" s="707"/>
      <c r="OPP36" s="707"/>
      <c r="OPQ36" s="707"/>
      <c r="OPR36" s="707"/>
      <c r="OPS36" s="707"/>
      <c r="OPT36" s="707"/>
      <c r="OPU36" s="707"/>
      <c r="OPV36" s="707"/>
      <c r="OPW36" s="707"/>
      <c r="OPX36" s="707"/>
      <c r="OPY36" s="707"/>
      <c r="OPZ36" s="707"/>
      <c r="OQA36" s="707"/>
      <c r="OQB36" s="707"/>
      <c r="OQC36" s="707"/>
      <c r="OQD36" s="707"/>
      <c r="OQE36" s="707"/>
      <c r="OQF36" s="707"/>
      <c r="OQG36" s="707"/>
      <c r="OQH36" s="707"/>
      <c r="OQI36" s="707"/>
      <c r="OQJ36" s="707"/>
      <c r="OQK36" s="707"/>
      <c r="OQL36" s="707"/>
      <c r="OQM36" s="707"/>
      <c r="OQN36" s="707"/>
      <c r="OQO36" s="707"/>
      <c r="OQP36" s="707"/>
      <c r="OQQ36" s="707"/>
      <c r="OQR36" s="707"/>
      <c r="OQS36" s="707"/>
      <c r="OQT36" s="707"/>
      <c r="OQU36" s="707"/>
      <c r="OQV36" s="707"/>
      <c r="OQW36" s="707"/>
      <c r="OQX36" s="707"/>
      <c r="OQY36" s="707"/>
      <c r="OQZ36" s="707"/>
      <c r="ORA36" s="707"/>
      <c r="ORB36" s="707"/>
      <c r="ORC36" s="707"/>
      <c r="ORD36" s="707"/>
      <c r="ORE36" s="707"/>
      <c r="ORF36" s="707"/>
      <c r="ORG36" s="707"/>
      <c r="ORH36" s="707"/>
      <c r="ORI36" s="707"/>
      <c r="ORJ36" s="707"/>
      <c r="ORK36" s="707"/>
      <c r="ORL36" s="707"/>
      <c r="ORM36" s="707"/>
      <c r="ORN36" s="707"/>
      <c r="ORO36" s="707"/>
      <c r="ORP36" s="707"/>
      <c r="ORQ36" s="707"/>
      <c r="ORR36" s="707"/>
      <c r="ORS36" s="707"/>
      <c r="ORT36" s="707"/>
      <c r="ORU36" s="707"/>
      <c r="ORV36" s="707"/>
      <c r="ORW36" s="707"/>
      <c r="ORX36" s="707"/>
      <c r="ORY36" s="707"/>
      <c r="ORZ36" s="707"/>
      <c r="OSA36" s="707"/>
      <c r="OSB36" s="707"/>
      <c r="OSC36" s="707"/>
      <c r="OSD36" s="707"/>
      <c r="OSE36" s="707"/>
      <c r="OSF36" s="707"/>
      <c r="OSG36" s="707"/>
      <c r="OSH36" s="707"/>
      <c r="OSI36" s="707"/>
      <c r="OSJ36" s="707"/>
      <c r="OSK36" s="707"/>
      <c r="OSL36" s="707"/>
      <c r="OSM36" s="707"/>
      <c r="OSN36" s="707"/>
      <c r="OSO36" s="707"/>
      <c r="OSP36" s="707"/>
      <c r="OSQ36" s="707"/>
      <c r="OSR36" s="707"/>
      <c r="OSS36" s="707"/>
      <c r="OST36" s="707"/>
      <c r="OSU36" s="707"/>
      <c r="OSV36" s="707"/>
      <c r="OSW36" s="707"/>
      <c r="OSX36" s="707"/>
      <c r="OSY36" s="707"/>
      <c r="OSZ36" s="707"/>
      <c r="OTA36" s="707"/>
      <c r="OTB36" s="707"/>
      <c r="OTC36" s="707"/>
      <c r="OTD36" s="707"/>
      <c r="OTE36" s="707"/>
      <c r="OTF36" s="707"/>
      <c r="OTG36" s="707"/>
      <c r="OTH36" s="707"/>
      <c r="OTI36" s="707"/>
      <c r="OTJ36" s="707"/>
      <c r="OTK36" s="707"/>
      <c r="OTL36" s="707"/>
      <c r="OTM36" s="707"/>
      <c r="OTN36" s="707"/>
      <c r="OTO36" s="707"/>
      <c r="OTP36" s="707"/>
      <c r="OTQ36" s="707"/>
      <c r="OTR36" s="707"/>
      <c r="OTS36" s="707"/>
      <c r="OTT36" s="707"/>
      <c r="OTU36" s="707"/>
      <c r="OTV36" s="707"/>
      <c r="OTW36" s="707"/>
      <c r="OTX36" s="707"/>
      <c r="OTY36" s="707"/>
      <c r="OTZ36" s="707"/>
      <c r="OUA36" s="707"/>
      <c r="OUB36" s="707"/>
      <c r="OUC36" s="707"/>
      <c r="OUD36" s="707"/>
      <c r="OUE36" s="707"/>
      <c r="OUF36" s="707"/>
      <c r="OUG36" s="707"/>
      <c r="OUH36" s="707"/>
      <c r="OUI36" s="707"/>
      <c r="OUJ36" s="707"/>
      <c r="OUK36" s="707"/>
      <c r="OUL36" s="707"/>
      <c r="OUM36" s="707"/>
      <c r="OUN36" s="707"/>
      <c r="OUO36" s="707"/>
      <c r="OUP36" s="707"/>
      <c r="OUQ36" s="707"/>
      <c r="OUR36" s="707"/>
      <c r="OUS36" s="707"/>
      <c r="OUT36" s="707"/>
      <c r="OUU36" s="707"/>
      <c r="OUV36" s="707"/>
      <c r="OUW36" s="707"/>
      <c r="OUX36" s="707"/>
      <c r="OUY36" s="707"/>
      <c r="OUZ36" s="707"/>
      <c r="OVA36" s="707"/>
      <c r="OVB36" s="707"/>
      <c r="OVC36" s="707"/>
      <c r="OVD36" s="707"/>
      <c r="OVE36" s="707"/>
      <c r="OVF36" s="707"/>
      <c r="OVG36" s="707"/>
      <c r="OVH36" s="707"/>
      <c r="OVI36" s="707"/>
      <c r="OVJ36" s="707"/>
      <c r="OVK36" s="707"/>
      <c r="OVL36" s="707"/>
      <c r="OVM36" s="707"/>
      <c r="OVN36" s="707"/>
      <c r="OVO36" s="707"/>
      <c r="OVP36" s="707"/>
      <c r="OVQ36" s="707"/>
      <c r="OVR36" s="707"/>
      <c r="OVS36" s="707"/>
      <c r="OVT36" s="707"/>
      <c r="OVU36" s="707"/>
      <c r="OVV36" s="707"/>
      <c r="OVW36" s="707"/>
      <c r="OVX36" s="707"/>
      <c r="OVY36" s="707"/>
      <c r="OVZ36" s="707"/>
      <c r="OWA36" s="707"/>
      <c r="OWB36" s="707"/>
      <c r="OWC36" s="707"/>
      <c r="OWD36" s="707"/>
      <c r="OWE36" s="707"/>
      <c r="OWF36" s="707"/>
      <c r="OWG36" s="707"/>
      <c r="OWH36" s="707"/>
      <c r="OWI36" s="707"/>
      <c r="OWJ36" s="707"/>
      <c r="OWK36" s="707"/>
      <c r="OWL36" s="707"/>
      <c r="OWM36" s="707"/>
      <c r="OWN36" s="707"/>
      <c r="OWO36" s="707"/>
      <c r="OWP36" s="707"/>
      <c r="OWQ36" s="707"/>
      <c r="OWR36" s="707"/>
      <c r="OWS36" s="707"/>
      <c r="OWT36" s="707"/>
      <c r="OWU36" s="707"/>
      <c r="OWV36" s="707"/>
      <c r="OWW36" s="707"/>
      <c r="OWX36" s="707"/>
      <c r="OWY36" s="707"/>
      <c r="OWZ36" s="707"/>
      <c r="OXA36" s="707"/>
      <c r="OXB36" s="707"/>
      <c r="OXC36" s="707"/>
      <c r="OXD36" s="707"/>
      <c r="OXE36" s="707"/>
      <c r="OXF36" s="707"/>
      <c r="OXG36" s="707"/>
      <c r="OXH36" s="707"/>
      <c r="OXI36" s="707"/>
      <c r="OXJ36" s="707"/>
      <c r="OXK36" s="707"/>
      <c r="OXL36" s="707"/>
      <c r="OXM36" s="707"/>
      <c r="OXN36" s="707"/>
      <c r="OXO36" s="707"/>
      <c r="OXP36" s="707"/>
      <c r="OXQ36" s="707"/>
      <c r="OXR36" s="707"/>
      <c r="OXS36" s="707"/>
      <c r="OXT36" s="707"/>
      <c r="OXU36" s="707"/>
      <c r="OXV36" s="707"/>
      <c r="OXW36" s="707"/>
      <c r="OXX36" s="707"/>
      <c r="OXY36" s="707"/>
      <c r="OXZ36" s="707"/>
      <c r="OYA36" s="707"/>
      <c r="OYB36" s="707"/>
      <c r="OYC36" s="707"/>
      <c r="OYD36" s="707"/>
      <c r="OYE36" s="707"/>
      <c r="OYF36" s="707"/>
      <c r="OYG36" s="707"/>
      <c r="OYH36" s="707"/>
      <c r="OYI36" s="707"/>
      <c r="OYJ36" s="707"/>
      <c r="OYK36" s="707"/>
      <c r="OYL36" s="707"/>
      <c r="OYM36" s="707"/>
      <c r="OYN36" s="707"/>
      <c r="OYO36" s="707"/>
      <c r="OYP36" s="707"/>
      <c r="OYQ36" s="707"/>
      <c r="OYR36" s="707"/>
      <c r="OYS36" s="707"/>
      <c r="OYT36" s="707"/>
      <c r="OYU36" s="707"/>
      <c r="OYV36" s="707"/>
      <c r="OYW36" s="707"/>
      <c r="OYX36" s="707"/>
      <c r="OYY36" s="707"/>
      <c r="OYZ36" s="707"/>
      <c r="OZA36" s="707"/>
      <c r="OZB36" s="707"/>
      <c r="OZC36" s="707"/>
      <c r="OZD36" s="707"/>
      <c r="OZE36" s="707"/>
      <c r="OZF36" s="707"/>
      <c r="OZG36" s="707"/>
      <c r="OZH36" s="707"/>
      <c r="OZI36" s="707"/>
      <c r="OZJ36" s="707"/>
      <c r="OZK36" s="707"/>
      <c r="OZL36" s="707"/>
      <c r="OZM36" s="707"/>
      <c r="OZN36" s="707"/>
      <c r="OZO36" s="707"/>
      <c r="OZP36" s="707"/>
      <c r="OZQ36" s="707"/>
      <c r="OZR36" s="707"/>
      <c r="OZS36" s="707"/>
      <c r="OZT36" s="707"/>
      <c r="OZU36" s="707"/>
      <c r="OZV36" s="707"/>
      <c r="OZW36" s="707"/>
      <c r="OZX36" s="707"/>
      <c r="OZY36" s="707"/>
      <c r="OZZ36" s="707"/>
      <c r="PAA36" s="707"/>
      <c r="PAB36" s="707"/>
      <c r="PAC36" s="707"/>
      <c r="PAD36" s="707"/>
      <c r="PAE36" s="707"/>
      <c r="PAF36" s="707"/>
      <c r="PAG36" s="707"/>
      <c r="PAH36" s="707"/>
      <c r="PAI36" s="707"/>
      <c r="PAJ36" s="707"/>
      <c r="PAK36" s="707"/>
      <c r="PAL36" s="707"/>
      <c r="PAM36" s="707"/>
      <c r="PAN36" s="707"/>
      <c r="PAO36" s="707"/>
      <c r="PAP36" s="707"/>
      <c r="PAQ36" s="707"/>
      <c r="PAR36" s="707"/>
      <c r="PAS36" s="707"/>
      <c r="PAT36" s="707"/>
      <c r="PAU36" s="707"/>
      <c r="PAV36" s="707"/>
      <c r="PAW36" s="707"/>
      <c r="PAX36" s="707"/>
      <c r="PAY36" s="707"/>
      <c r="PAZ36" s="707"/>
      <c r="PBA36" s="707"/>
      <c r="PBB36" s="707"/>
      <c r="PBC36" s="707"/>
      <c r="PBD36" s="707"/>
      <c r="PBE36" s="707"/>
      <c r="PBF36" s="707"/>
      <c r="PBG36" s="707"/>
      <c r="PBH36" s="707"/>
      <c r="PBI36" s="707"/>
      <c r="PBJ36" s="707"/>
      <c r="PBK36" s="707"/>
      <c r="PBL36" s="707"/>
      <c r="PBM36" s="707"/>
      <c r="PBN36" s="707"/>
      <c r="PBO36" s="707"/>
      <c r="PBP36" s="707"/>
      <c r="PBQ36" s="707"/>
      <c r="PBR36" s="707"/>
      <c r="PBS36" s="707"/>
      <c r="PBT36" s="707"/>
      <c r="PBU36" s="707"/>
      <c r="PBV36" s="707"/>
      <c r="PBW36" s="707"/>
      <c r="PBX36" s="707"/>
      <c r="PBY36" s="707"/>
      <c r="PBZ36" s="707"/>
      <c r="PCA36" s="707"/>
      <c r="PCB36" s="707"/>
      <c r="PCC36" s="707"/>
      <c r="PCD36" s="707"/>
      <c r="PCE36" s="707"/>
      <c r="PCF36" s="707"/>
      <c r="PCG36" s="707"/>
      <c r="PCH36" s="707"/>
      <c r="PCI36" s="707"/>
      <c r="PCJ36" s="707"/>
      <c r="PCK36" s="707"/>
      <c r="PCL36" s="707"/>
      <c r="PCM36" s="707"/>
      <c r="PCN36" s="707"/>
      <c r="PCO36" s="707"/>
      <c r="PCP36" s="707"/>
      <c r="PCQ36" s="707"/>
      <c r="PCR36" s="707"/>
      <c r="PCS36" s="707"/>
      <c r="PCT36" s="707"/>
      <c r="PCU36" s="707"/>
      <c r="PCV36" s="707"/>
      <c r="PCW36" s="707"/>
      <c r="PCX36" s="707"/>
      <c r="PCY36" s="707"/>
      <c r="PCZ36" s="707"/>
      <c r="PDA36" s="707"/>
      <c r="PDB36" s="707"/>
      <c r="PDC36" s="707"/>
      <c r="PDD36" s="707"/>
      <c r="PDE36" s="707"/>
      <c r="PDF36" s="707"/>
      <c r="PDG36" s="707"/>
      <c r="PDH36" s="707"/>
      <c r="PDI36" s="707"/>
      <c r="PDJ36" s="707"/>
      <c r="PDK36" s="707"/>
      <c r="PDL36" s="707"/>
      <c r="PDM36" s="707"/>
      <c r="PDN36" s="707"/>
      <c r="PDO36" s="707"/>
      <c r="PDP36" s="707"/>
      <c r="PDQ36" s="707"/>
      <c r="PDR36" s="707"/>
      <c r="PDS36" s="707"/>
      <c r="PDT36" s="707"/>
      <c r="PDU36" s="707"/>
      <c r="PDV36" s="707"/>
      <c r="PDW36" s="707"/>
      <c r="PDX36" s="707"/>
      <c r="PDY36" s="707"/>
      <c r="PDZ36" s="707"/>
      <c r="PEA36" s="707"/>
      <c r="PEB36" s="707"/>
      <c r="PEC36" s="707"/>
      <c r="PED36" s="707"/>
      <c r="PEE36" s="707"/>
      <c r="PEF36" s="707"/>
      <c r="PEG36" s="707"/>
      <c r="PEH36" s="707"/>
      <c r="PEI36" s="707"/>
      <c r="PEJ36" s="707"/>
      <c r="PEK36" s="707"/>
      <c r="PEL36" s="707"/>
      <c r="PEM36" s="707"/>
      <c r="PEN36" s="707"/>
      <c r="PEO36" s="707"/>
      <c r="PEP36" s="707"/>
      <c r="PEQ36" s="707"/>
      <c r="PER36" s="707"/>
      <c r="PES36" s="707"/>
      <c r="PET36" s="707"/>
      <c r="PEU36" s="707"/>
      <c r="PEV36" s="707"/>
      <c r="PEW36" s="707"/>
      <c r="PEX36" s="707"/>
      <c r="PEY36" s="707"/>
      <c r="PEZ36" s="707"/>
      <c r="PFA36" s="707"/>
      <c r="PFB36" s="707"/>
      <c r="PFC36" s="707"/>
      <c r="PFD36" s="707"/>
      <c r="PFE36" s="707"/>
      <c r="PFF36" s="707"/>
      <c r="PFG36" s="707"/>
      <c r="PFH36" s="707"/>
      <c r="PFI36" s="707"/>
      <c r="PFJ36" s="707"/>
      <c r="PFK36" s="707"/>
      <c r="PFL36" s="707"/>
      <c r="PFM36" s="707"/>
      <c r="PFN36" s="707"/>
      <c r="PFO36" s="707"/>
      <c r="PFP36" s="707"/>
      <c r="PFQ36" s="707"/>
      <c r="PFR36" s="707"/>
      <c r="PFS36" s="707"/>
      <c r="PFT36" s="707"/>
      <c r="PFU36" s="707"/>
      <c r="PFV36" s="707"/>
      <c r="PFW36" s="707"/>
      <c r="PFX36" s="707"/>
      <c r="PFY36" s="707"/>
      <c r="PFZ36" s="707"/>
      <c r="PGA36" s="707"/>
      <c r="PGB36" s="707"/>
      <c r="PGC36" s="707"/>
      <c r="PGD36" s="707"/>
      <c r="PGE36" s="707"/>
      <c r="PGF36" s="707"/>
      <c r="PGG36" s="707"/>
      <c r="PGH36" s="707"/>
      <c r="PGI36" s="707"/>
      <c r="PGJ36" s="707"/>
      <c r="PGK36" s="707"/>
      <c r="PGL36" s="707"/>
      <c r="PGM36" s="707"/>
      <c r="PGN36" s="707"/>
      <c r="PGO36" s="707"/>
      <c r="PGP36" s="707"/>
      <c r="PGQ36" s="707"/>
      <c r="PGR36" s="707"/>
      <c r="PGS36" s="707"/>
      <c r="PGT36" s="707"/>
      <c r="PGU36" s="707"/>
      <c r="PGV36" s="707"/>
      <c r="PGW36" s="707"/>
      <c r="PGX36" s="707"/>
      <c r="PGY36" s="707"/>
      <c r="PGZ36" s="707"/>
      <c r="PHA36" s="707"/>
      <c r="PHB36" s="707"/>
      <c r="PHC36" s="707"/>
      <c r="PHD36" s="707"/>
      <c r="PHE36" s="707"/>
      <c r="PHF36" s="707"/>
      <c r="PHG36" s="707"/>
      <c r="PHH36" s="707"/>
      <c r="PHI36" s="707"/>
      <c r="PHJ36" s="707"/>
      <c r="PHK36" s="707"/>
      <c r="PHL36" s="707"/>
      <c r="PHM36" s="707"/>
      <c r="PHN36" s="707"/>
      <c r="PHO36" s="707"/>
      <c r="PHP36" s="707"/>
      <c r="PHQ36" s="707"/>
      <c r="PHR36" s="707"/>
      <c r="PHS36" s="707"/>
      <c r="PHT36" s="707"/>
      <c r="PHU36" s="707"/>
      <c r="PHV36" s="707"/>
      <c r="PHW36" s="707"/>
      <c r="PHX36" s="707"/>
      <c r="PHY36" s="707"/>
      <c r="PHZ36" s="707"/>
      <c r="PIA36" s="707"/>
      <c r="PIB36" s="707"/>
      <c r="PIC36" s="707"/>
      <c r="PID36" s="707"/>
      <c r="PIE36" s="707"/>
      <c r="PIF36" s="707"/>
      <c r="PIG36" s="707"/>
      <c r="PIH36" s="707"/>
      <c r="PII36" s="707"/>
      <c r="PIJ36" s="707"/>
      <c r="PIK36" s="707"/>
      <c r="PIL36" s="707"/>
      <c r="PIM36" s="707"/>
      <c r="PIN36" s="707"/>
      <c r="PIO36" s="707"/>
      <c r="PIP36" s="707"/>
      <c r="PIQ36" s="707"/>
      <c r="PIR36" s="707"/>
      <c r="PIS36" s="707"/>
      <c r="PIT36" s="707"/>
      <c r="PIU36" s="707"/>
      <c r="PIV36" s="707"/>
      <c r="PIW36" s="707"/>
      <c r="PIX36" s="707"/>
      <c r="PIY36" s="707"/>
      <c r="PIZ36" s="707"/>
      <c r="PJA36" s="707"/>
      <c r="PJB36" s="707"/>
      <c r="PJC36" s="707"/>
      <c r="PJD36" s="707"/>
      <c r="PJE36" s="707"/>
      <c r="PJF36" s="707"/>
      <c r="PJG36" s="707"/>
      <c r="PJH36" s="707"/>
      <c r="PJI36" s="707"/>
      <c r="PJJ36" s="707"/>
      <c r="PJK36" s="707"/>
      <c r="PJL36" s="707"/>
      <c r="PJM36" s="707"/>
      <c r="PJN36" s="707"/>
      <c r="PJO36" s="707"/>
      <c r="PJP36" s="707"/>
      <c r="PJQ36" s="707"/>
      <c r="PJR36" s="707"/>
      <c r="PJS36" s="707"/>
      <c r="PJT36" s="707"/>
      <c r="PJU36" s="707"/>
      <c r="PJV36" s="707"/>
      <c r="PJW36" s="707"/>
      <c r="PJX36" s="707"/>
      <c r="PJY36" s="707"/>
      <c r="PJZ36" s="707"/>
      <c r="PKA36" s="707"/>
      <c r="PKB36" s="707"/>
      <c r="PKC36" s="707"/>
      <c r="PKD36" s="707"/>
      <c r="PKE36" s="707"/>
      <c r="PKF36" s="707"/>
      <c r="PKG36" s="707"/>
      <c r="PKH36" s="707"/>
      <c r="PKI36" s="707"/>
      <c r="PKJ36" s="707"/>
      <c r="PKK36" s="707"/>
      <c r="PKL36" s="707"/>
      <c r="PKM36" s="707"/>
      <c r="PKN36" s="707"/>
      <c r="PKO36" s="707"/>
      <c r="PKP36" s="707"/>
      <c r="PKQ36" s="707"/>
      <c r="PKR36" s="707"/>
      <c r="PKS36" s="707"/>
      <c r="PKT36" s="707"/>
      <c r="PKU36" s="707"/>
      <c r="PKV36" s="707"/>
      <c r="PKW36" s="707"/>
      <c r="PKX36" s="707"/>
      <c r="PKY36" s="707"/>
      <c r="PKZ36" s="707"/>
      <c r="PLA36" s="707"/>
      <c r="PLB36" s="707"/>
      <c r="PLC36" s="707"/>
      <c r="PLD36" s="707"/>
      <c r="PLE36" s="707"/>
      <c r="PLF36" s="707"/>
      <c r="PLG36" s="707"/>
      <c r="PLH36" s="707"/>
      <c r="PLI36" s="707"/>
      <c r="PLJ36" s="707"/>
      <c r="PLK36" s="707"/>
      <c r="PLL36" s="707"/>
      <c r="PLM36" s="707"/>
      <c r="PLN36" s="707"/>
      <c r="PLO36" s="707"/>
      <c r="PLP36" s="707"/>
      <c r="PLQ36" s="707"/>
      <c r="PLR36" s="707"/>
      <c r="PLS36" s="707"/>
      <c r="PLT36" s="707"/>
      <c r="PLU36" s="707"/>
      <c r="PLV36" s="707"/>
      <c r="PLW36" s="707"/>
      <c r="PLX36" s="707"/>
      <c r="PLY36" s="707"/>
      <c r="PLZ36" s="707"/>
      <c r="PMA36" s="707"/>
      <c r="PMB36" s="707"/>
      <c r="PMC36" s="707"/>
      <c r="PMD36" s="707"/>
      <c r="PME36" s="707"/>
      <c r="PMF36" s="707"/>
      <c r="PMG36" s="707"/>
      <c r="PMH36" s="707"/>
      <c r="PMI36" s="707"/>
      <c r="PMJ36" s="707"/>
      <c r="PMK36" s="707"/>
      <c r="PML36" s="707"/>
      <c r="PMM36" s="707"/>
      <c r="PMN36" s="707"/>
      <c r="PMO36" s="707"/>
      <c r="PMP36" s="707"/>
      <c r="PMQ36" s="707"/>
      <c r="PMR36" s="707"/>
      <c r="PMS36" s="707"/>
      <c r="PMT36" s="707"/>
      <c r="PMU36" s="707"/>
      <c r="PMV36" s="707"/>
      <c r="PMW36" s="707"/>
      <c r="PMX36" s="707"/>
      <c r="PMY36" s="707"/>
      <c r="PMZ36" s="707"/>
      <c r="PNA36" s="707"/>
      <c r="PNB36" s="707"/>
      <c r="PNC36" s="707"/>
      <c r="PND36" s="707"/>
      <c r="PNE36" s="707"/>
      <c r="PNF36" s="707"/>
      <c r="PNG36" s="707"/>
      <c r="PNH36" s="707"/>
      <c r="PNI36" s="707"/>
      <c r="PNJ36" s="707"/>
      <c r="PNK36" s="707"/>
      <c r="PNL36" s="707"/>
      <c r="PNM36" s="707"/>
      <c r="PNN36" s="707"/>
      <c r="PNO36" s="707"/>
      <c r="PNP36" s="707"/>
      <c r="PNQ36" s="707"/>
      <c r="PNR36" s="707"/>
      <c r="PNS36" s="707"/>
      <c r="PNT36" s="707"/>
      <c r="PNU36" s="707"/>
      <c r="PNV36" s="707"/>
      <c r="PNW36" s="707"/>
      <c r="PNX36" s="707"/>
      <c r="PNY36" s="707"/>
      <c r="PNZ36" s="707"/>
      <c r="POA36" s="707"/>
      <c r="POB36" s="707"/>
      <c r="POC36" s="707"/>
      <c r="POD36" s="707"/>
      <c r="POE36" s="707"/>
      <c r="POF36" s="707"/>
      <c r="POG36" s="707"/>
      <c r="POH36" s="707"/>
      <c r="POI36" s="707"/>
      <c r="POJ36" s="707"/>
      <c r="POK36" s="707"/>
      <c r="POL36" s="707"/>
      <c r="POM36" s="707"/>
      <c r="PON36" s="707"/>
      <c r="POO36" s="707"/>
      <c r="POP36" s="707"/>
      <c r="POQ36" s="707"/>
      <c r="POR36" s="707"/>
      <c r="POS36" s="707"/>
      <c r="POT36" s="707"/>
      <c r="POU36" s="707"/>
      <c r="POV36" s="707"/>
      <c r="POW36" s="707"/>
      <c r="POX36" s="707"/>
      <c r="POY36" s="707"/>
      <c r="POZ36" s="707"/>
      <c r="PPA36" s="707"/>
      <c r="PPB36" s="707"/>
      <c r="PPC36" s="707"/>
      <c r="PPD36" s="707"/>
      <c r="PPE36" s="707"/>
      <c r="PPF36" s="707"/>
      <c r="PPG36" s="707"/>
      <c r="PPH36" s="707"/>
      <c r="PPI36" s="707"/>
      <c r="PPJ36" s="707"/>
      <c r="PPK36" s="707"/>
      <c r="PPL36" s="707"/>
      <c r="PPM36" s="707"/>
      <c r="PPN36" s="707"/>
      <c r="PPO36" s="707"/>
      <c r="PPP36" s="707"/>
      <c r="PPQ36" s="707"/>
      <c r="PPR36" s="707"/>
      <c r="PPS36" s="707"/>
      <c r="PPT36" s="707"/>
      <c r="PPU36" s="707"/>
      <c r="PPV36" s="707"/>
      <c r="PPW36" s="707"/>
      <c r="PPX36" s="707"/>
      <c r="PPY36" s="707"/>
      <c r="PPZ36" s="707"/>
      <c r="PQA36" s="707"/>
      <c r="PQB36" s="707"/>
      <c r="PQC36" s="707"/>
      <c r="PQD36" s="707"/>
      <c r="PQE36" s="707"/>
      <c r="PQF36" s="707"/>
      <c r="PQG36" s="707"/>
      <c r="PQH36" s="707"/>
      <c r="PQI36" s="707"/>
      <c r="PQJ36" s="707"/>
      <c r="PQK36" s="707"/>
      <c r="PQL36" s="707"/>
      <c r="PQM36" s="707"/>
      <c r="PQN36" s="707"/>
      <c r="PQO36" s="707"/>
      <c r="PQP36" s="707"/>
      <c r="PQQ36" s="707"/>
      <c r="PQR36" s="707"/>
      <c r="PQS36" s="707"/>
      <c r="PQT36" s="707"/>
      <c r="PQU36" s="707"/>
      <c r="PQV36" s="707"/>
      <c r="PQW36" s="707"/>
      <c r="PQX36" s="707"/>
      <c r="PQY36" s="707"/>
      <c r="PQZ36" s="707"/>
      <c r="PRA36" s="707"/>
      <c r="PRB36" s="707"/>
      <c r="PRC36" s="707"/>
      <c r="PRD36" s="707"/>
      <c r="PRE36" s="707"/>
      <c r="PRF36" s="707"/>
      <c r="PRG36" s="707"/>
      <c r="PRH36" s="707"/>
      <c r="PRI36" s="707"/>
      <c r="PRJ36" s="707"/>
      <c r="PRK36" s="707"/>
      <c r="PRL36" s="707"/>
      <c r="PRM36" s="707"/>
      <c r="PRN36" s="707"/>
      <c r="PRO36" s="707"/>
      <c r="PRP36" s="707"/>
      <c r="PRQ36" s="707"/>
      <c r="PRR36" s="707"/>
      <c r="PRS36" s="707"/>
      <c r="PRT36" s="707"/>
      <c r="PRU36" s="707"/>
      <c r="PRV36" s="707"/>
      <c r="PRW36" s="707"/>
      <c r="PRX36" s="707"/>
      <c r="PRY36" s="707"/>
      <c r="PRZ36" s="707"/>
      <c r="PSA36" s="707"/>
      <c r="PSB36" s="707"/>
      <c r="PSC36" s="707"/>
      <c r="PSD36" s="707"/>
      <c r="PSE36" s="707"/>
      <c r="PSF36" s="707"/>
      <c r="PSG36" s="707"/>
      <c r="PSH36" s="707"/>
      <c r="PSI36" s="707"/>
      <c r="PSJ36" s="707"/>
      <c r="PSK36" s="707"/>
      <c r="PSL36" s="707"/>
      <c r="PSM36" s="707"/>
      <c r="PSN36" s="707"/>
      <c r="PSO36" s="707"/>
      <c r="PSP36" s="707"/>
      <c r="PSQ36" s="707"/>
      <c r="PSR36" s="707"/>
      <c r="PSS36" s="707"/>
      <c r="PST36" s="707"/>
      <c r="PSU36" s="707"/>
      <c r="PSV36" s="707"/>
      <c r="PSW36" s="707"/>
      <c r="PSX36" s="707"/>
      <c r="PSY36" s="707"/>
      <c r="PSZ36" s="707"/>
      <c r="PTA36" s="707"/>
      <c r="PTB36" s="707"/>
      <c r="PTC36" s="707"/>
      <c r="PTD36" s="707"/>
      <c r="PTE36" s="707"/>
      <c r="PTF36" s="707"/>
      <c r="PTG36" s="707"/>
      <c r="PTH36" s="707"/>
      <c r="PTI36" s="707"/>
      <c r="PTJ36" s="707"/>
      <c r="PTK36" s="707"/>
      <c r="PTL36" s="707"/>
      <c r="PTM36" s="707"/>
      <c r="PTN36" s="707"/>
      <c r="PTO36" s="707"/>
      <c r="PTP36" s="707"/>
      <c r="PTQ36" s="707"/>
      <c r="PTR36" s="707"/>
      <c r="PTS36" s="707"/>
      <c r="PTT36" s="707"/>
      <c r="PTU36" s="707"/>
      <c r="PTV36" s="707"/>
      <c r="PTW36" s="707"/>
      <c r="PTX36" s="707"/>
      <c r="PTY36" s="707"/>
      <c r="PTZ36" s="707"/>
      <c r="PUA36" s="707"/>
      <c r="PUB36" s="707"/>
      <c r="PUC36" s="707"/>
      <c r="PUD36" s="707"/>
      <c r="PUE36" s="707"/>
      <c r="PUF36" s="707"/>
      <c r="PUG36" s="707"/>
      <c r="PUH36" s="707"/>
      <c r="PUI36" s="707"/>
      <c r="PUJ36" s="707"/>
      <c r="PUK36" s="707"/>
      <c r="PUL36" s="707"/>
      <c r="PUM36" s="707"/>
      <c r="PUN36" s="707"/>
      <c r="PUO36" s="707"/>
      <c r="PUP36" s="707"/>
      <c r="PUQ36" s="707"/>
      <c r="PUR36" s="707"/>
      <c r="PUS36" s="707"/>
      <c r="PUT36" s="707"/>
      <c r="PUU36" s="707"/>
      <c r="PUV36" s="707"/>
      <c r="PUW36" s="707"/>
      <c r="PUX36" s="707"/>
      <c r="PUY36" s="707"/>
      <c r="PUZ36" s="707"/>
      <c r="PVA36" s="707"/>
      <c r="PVB36" s="707"/>
      <c r="PVC36" s="707"/>
      <c r="PVD36" s="707"/>
      <c r="PVE36" s="707"/>
      <c r="PVF36" s="707"/>
      <c r="PVG36" s="707"/>
      <c r="PVH36" s="707"/>
      <c r="PVI36" s="707"/>
      <c r="PVJ36" s="707"/>
      <c r="PVK36" s="707"/>
      <c r="PVL36" s="707"/>
      <c r="PVM36" s="707"/>
      <c r="PVN36" s="707"/>
      <c r="PVO36" s="707"/>
      <c r="PVP36" s="707"/>
      <c r="PVQ36" s="707"/>
      <c r="PVR36" s="707"/>
      <c r="PVS36" s="707"/>
      <c r="PVT36" s="707"/>
      <c r="PVU36" s="707"/>
      <c r="PVV36" s="707"/>
      <c r="PVW36" s="707"/>
      <c r="PVX36" s="707"/>
      <c r="PVY36" s="707"/>
      <c r="PVZ36" s="707"/>
      <c r="PWA36" s="707"/>
      <c r="PWB36" s="707"/>
      <c r="PWC36" s="707"/>
      <c r="PWD36" s="707"/>
      <c r="PWE36" s="707"/>
      <c r="PWF36" s="707"/>
      <c r="PWG36" s="707"/>
      <c r="PWH36" s="707"/>
      <c r="PWI36" s="707"/>
      <c r="PWJ36" s="707"/>
      <c r="PWK36" s="707"/>
      <c r="PWL36" s="707"/>
      <c r="PWM36" s="707"/>
      <c r="PWN36" s="707"/>
      <c r="PWO36" s="707"/>
      <c r="PWP36" s="707"/>
      <c r="PWQ36" s="707"/>
      <c r="PWR36" s="707"/>
      <c r="PWS36" s="707"/>
      <c r="PWT36" s="707"/>
      <c r="PWU36" s="707"/>
      <c r="PWV36" s="707"/>
      <c r="PWW36" s="707"/>
      <c r="PWX36" s="707"/>
      <c r="PWY36" s="707"/>
      <c r="PWZ36" s="707"/>
      <c r="PXA36" s="707"/>
      <c r="PXB36" s="707"/>
      <c r="PXC36" s="707"/>
      <c r="PXD36" s="707"/>
      <c r="PXE36" s="707"/>
      <c r="PXF36" s="707"/>
      <c r="PXG36" s="707"/>
      <c r="PXH36" s="707"/>
      <c r="PXI36" s="707"/>
      <c r="PXJ36" s="707"/>
      <c r="PXK36" s="707"/>
      <c r="PXL36" s="707"/>
      <c r="PXM36" s="707"/>
      <c r="PXN36" s="707"/>
      <c r="PXO36" s="707"/>
      <c r="PXP36" s="707"/>
      <c r="PXQ36" s="707"/>
      <c r="PXR36" s="707"/>
      <c r="PXS36" s="707"/>
      <c r="PXT36" s="707"/>
      <c r="PXU36" s="707"/>
      <c r="PXV36" s="707"/>
      <c r="PXW36" s="707"/>
      <c r="PXX36" s="707"/>
      <c r="PXY36" s="707"/>
      <c r="PXZ36" s="707"/>
      <c r="PYA36" s="707"/>
      <c r="PYB36" s="707"/>
      <c r="PYC36" s="707"/>
      <c r="PYD36" s="707"/>
      <c r="PYE36" s="707"/>
      <c r="PYF36" s="707"/>
      <c r="PYG36" s="707"/>
      <c r="PYH36" s="707"/>
      <c r="PYI36" s="707"/>
      <c r="PYJ36" s="707"/>
      <c r="PYK36" s="707"/>
      <c r="PYL36" s="707"/>
      <c r="PYM36" s="707"/>
      <c r="PYN36" s="707"/>
      <c r="PYO36" s="707"/>
      <c r="PYP36" s="707"/>
      <c r="PYQ36" s="707"/>
      <c r="PYR36" s="707"/>
      <c r="PYS36" s="707"/>
      <c r="PYT36" s="707"/>
      <c r="PYU36" s="707"/>
      <c r="PYV36" s="707"/>
      <c r="PYW36" s="707"/>
      <c r="PYX36" s="707"/>
      <c r="PYY36" s="707"/>
      <c r="PYZ36" s="707"/>
      <c r="PZA36" s="707"/>
      <c r="PZB36" s="707"/>
      <c r="PZC36" s="707"/>
      <c r="PZD36" s="707"/>
      <c r="PZE36" s="707"/>
      <c r="PZF36" s="707"/>
      <c r="PZG36" s="707"/>
      <c r="PZH36" s="707"/>
      <c r="PZI36" s="707"/>
      <c r="PZJ36" s="707"/>
      <c r="PZK36" s="707"/>
      <c r="PZL36" s="707"/>
      <c r="PZM36" s="707"/>
      <c r="PZN36" s="707"/>
      <c r="PZO36" s="707"/>
      <c r="PZP36" s="707"/>
      <c r="PZQ36" s="707"/>
      <c r="PZR36" s="707"/>
      <c r="PZS36" s="707"/>
      <c r="PZT36" s="707"/>
      <c r="PZU36" s="707"/>
      <c r="PZV36" s="707"/>
      <c r="PZW36" s="707"/>
      <c r="PZX36" s="707"/>
      <c r="PZY36" s="707"/>
      <c r="PZZ36" s="707"/>
      <c r="QAA36" s="707"/>
      <c r="QAB36" s="707"/>
      <c r="QAC36" s="707"/>
      <c r="QAD36" s="707"/>
      <c r="QAE36" s="707"/>
      <c r="QAF36" s="707"/>
      <c r="QAG36" s="707"/>
      <c r="QAH36" s="707"/>
      <c r="QAI36" s="707"/>
      <c r="QAJ36" s="707"/>
      <c r="QAK36" s="707"/>
      <c r="QAL36" s="707"/>
      <c r="QAM36" s="707"/>
      <c r="QAN36" s="707"/>
      <c r="QAO36" s="707"/>
      <c r="QAP36" s="707"/>
      <c r="QAQ36" s="707"/>
      <c r="QAR36" s="707"/>
      <c r="QAS36" s="707"/>
      <c r="QAT36" s="707"/>
      <c r="QAU36" s="707"/>
      <c r="QAV36" s="707"/>
      <c r="QAW36" s="707"/>
      <c r="QAX36" s="707"/>
      <c r="QAY36" s="707"/>
      <c r="QAZ36" s="707"/>
      <c r="QBA36" s="707"/>
      <c r="QBB36" s="707"/>
      <c r="QBC36" s="707"/>
      <c r="QBD36" s="707"/>
      <c r="QBE36" s="707"/>
      <c r="QBF36" s="707"/>
      <c r="QBG36" s="707"/>
      <c r="QBH36" s="707"/>
      <c r="QBI36" s="707"/>
      <c r="QBJ36" s="707"/>
      <c r="QBK36" s="707"/>
      <c r="QBL36" s="707"/>
      <c r="QBM36" s="707"/>
      <c r="QBN36" s="707"/>
      <c r="QBO36" s="707"/>
      <c r="QBP36" s="707"/>
      <c r="QBQ36" s="707"/>
      <c r="QBR36" s="707"/>
      <c r="QBS36" s="707"/>
      <c r="QBT36" s="707"/>
      <c r="QBU36" s="707"/>
      <c r="QBV36" s="707"/>
      <c r="QBW36" s="707"/>
      <c r="QBX36" s="707"/>
      <c r="QBY36" s="707"/>
      <c r="QBZ36" s="707"/>
      <c r="QCA36" s="707"/>
      <c r="QCB36" s="707"/>
      <c r="QCC36" s="707"/>
      <c r="QCD36" s="707"/>
      <c r="QCE36" s="707"/>
      <c r="QCF36" s="707"/>
      <c r="QCG36" s="707"/>
      <c r="QCH36" s="707"/>
      <c r="QCI36" s="707"/>
      <c r="QCJ36" s="707"/>
      <c r="QCK36" s="707"/>
      <c r="QCL36" s="707"/>
      <c r="QCM36" s="707"/>
      <c r="QCN36" s="707"/>
      <c r="QCO36" s="707"/>
      <c r="QCP36" s="707"/>
      <c r="QCQ36" s="707"/>
      <c r="QCR36" s="707"/>
      <c r="QCS36" s="707"/>
      <c r="QCT36" s="707"/>
      <c r="QCU36" s="707"/>
      <c r="QCV36" s="707"/>
      <c r="QCW36" s="707"/>
      <c r="QCX36" s="707"/>
      <c r="QCY36" s="707"/>
      <c r="QCZ36" s="707"/>
      <c r="QDA36" s="707"/>
      <c r="QDB36" s="707"/>
      <c r="QDC36" s="707"/>
      <c r="QDD36" s="707"/>
      <c r="QDE36" s="707"/>
      <c r="QDF36" s="707"/>
      <c r="QDG36" s="707"/>
      <c r="QDH36" s="707"/>
      <c r="QDI36" s="707"/>
      <c r="QDJ36" s="707"/>
      <c r="QDK36" s="707"/>
      <c r="QDL36" s="707"/>
      <c r="QDM36" s="707"/>
      <c r="QDN36" s="707"/>
      <c r="QDO36" s="707"/>
      <c r="QDP36" s="707"/>
      <c r="QDQ36" s="707"/>
      <c r="QDR36" s="707"/>
      <c r="QDS36" s="707"/>
      <c r="QDT36" s="707"/>
      <c r="QDU36" s="707"/>
      <c r="QDV36" s="707"/>
      <c r="QDW36" s="707"/>
      <c r="QDX36" s="707"/>
      <c r="QDY36" s="707"/>
      <c r="QDZ36" s="707"/>
      <c r="QEA36" s="707"/>
      <c r="QEB36" s="707"/>
      <c r="QEC36" s="707"/>
      <c r="QED36" s="707"/>
      <c r="QEE36" s="707"/>
      <c r="QEF36" s="707"/>
      <c r="QEG36" s="707"/>
      <c r="QEH36" s="707"/>
      <c r="QEI36" s="707"/>
      <c r="QEJ36" s="707"/>
      <c r="QEK36" s="707"/>
      <c r="QEL36" s="707"/>
      <c r="QEM36" s="707"/>
      <c r="QEN36" s="707"/>
      <c r="QEO36" s="707"/>
      <c r="QEP36" s="707"/>
      <c r="QEQ36" s="707"/>
      <c r="QER36" s="707"/>
      <c r="QES36" s="707"/>
      <c r="QET36" s="707"/>
      <c r="QEU36" s="707"/>
      <c r="QEV36" s="707"/>
      <c r="QEW36" s="707"/>
      <c r="QEX36" s="707"/>
      <c r="QEY36" s="707"/>
      <c r="QEZ36" s="707"/>
      <c r="QFA36" s="707"/>
      <c r="QFB36" s="707"/>
      <c r="QFC36" s="707"/>
      <c r="QFD36" s="707"/>
      <c r="QFE36" s="707"/>
      <c r="QFF36" s="707"/>
      <c r="QFG36" s="707"/>
      <c r="QFH36" s="707"/>
      <c r="QFI36" s="707"/>
      <c r="QFJ36" s="707"/>
      <c r="QFK36" s="707"/>
      <c r="QFL36" s="707"/>
      <c r="QFM36" s="707"/>
      <c r="QFN36" s="707"/>
      <c r="QFO36" s="707"/>
      <c r="QFP36" s="707"/>
      <c r="QFQ36" s="707"/>
      <c r="QFR36" s="707"/>
      <c r="QFS36" s="707"/>
      <c r="QFT36" s="707"/>
      <c r="QFU36" s="707"/>
      <c r="QFV36" s="707"/>
      <c r="QFW36" s="707"/>
      <c r="QFX36" s="707"/>
      <c r="QFY36" s="707"/>
      <c r="QFZ36" s="707"/>
      <c r="QGA36" s="707"/>
      <c r="QGB36" s="707"/>
      <c r="QGC36" s="707"/>
      <c r="QGD36" s="707"/>
      <c r="QGE36" s="707"/>
      <c r="QGF36" s="707"/>
      <c r="QGG36" s="707"/>
      <c r="QGH36" s="707"/>
      <c r="QGI36" s="707"/>
      <c r="QGJ36" s="707"/>
      <c r="QGK36" s="707"/>
      <c r="QGL36" s="707"/>
      <c r="QGM36" s="707"/>
      <c r="QGN36" s="707"/>
      <c r="QGO36" s="707"/>
      <c r="QGP36" s="707"/>
      <c r="QGQ36" s="707"/>
      <c r="QGR36" s="707"/>
      <c r="QGS36" s="707"/>
      <c r="QGT36" s="707"/>
      <c r="QGU36" s="707"/>
      <c r="QGV36" s="707"/>
      <c r="QGW36" s="707"/>
      <c r="QGX36" s="707"/>
      <c r="QGY36" s="707"/>
      <c r="QGZ36" s="707"/>
      <c r="QHA36" s="707"/>
      <c r="QHB36" s="707"/>
      <c r="QHC36" s="707"/>
      <c r="QHD36" s="707"/>
      <c r="QHE36" s="707"/>
      <c r="QHF36" s="707"/>
      <c r="QHG36" s="707"/>
      <c r="QHH36" s="707"/>
      <c r="QHI36" s="707"/>
      <c r="QHJ36" s="707"/>
      <c r="QHK36" s="707"/>
      <c r="QHL36" s="707"/>
      <c r="QHM36" s="707"/>
      <c r="QHN36" s="707"/>
      <c r="QHO36" s="707"/>
      <c r="QHP36" s="707"/>
      <c r="QHQ36" s="707"/>
      <c r="QHR36" s="707"/>
      <c r="QHS36" s="707"/>
      <c r="QHT36" s="707"/>
      <c r="QHU36" s="707"/>
      <c r="QHV36" s="707"/>
      <c r="QHW36" s="707"/>
      <c r="QHX36" s="707"/>
      <c r="QHY36" s="707"/>
      <c r="QHZ36" s="707"/>
      <c r="QIA36" s="707"/>
      <c r="QIB36" s="707"/>
      <c r="QIC36" s="707"/>
      <c r="QID36" s="707"/>
      <c r="QIE36" s="707"/>
      <c r="QIF36" s="707"/>
      <c r="QIG36" s="707"/>
      <c r="QIH36" s="707"/>
      <c r="QII36" s="707"/>
      <c r="QIJ36" s="707"/>
      <c r="QIK36" s="707"/>
      <c r="QIL36" s="707"/>
      <c r="QIM36" s="707"/>
      <c r="QIN36" s="707"/>
      <c r="QIO36" s="707"/>
      <c r="QIP36" s="707"/>
      <c r="QIQ36" s="707"/>
      <c r="QIR36" s="707"/>
      <c r="QIS36" s="707"/>
      <c r="QIT36" s="707"/>
      <c r="QIU36" s="707"/>
      <c r="QIV36" s="707"/>
      <c r="QIW36" s="707"/>
      <c r="QIX36" s="707"/>
      <c r="QIY36" s="707"/>
      <c r="QIZ36" s="707"/>
      <c r="QJA36" s="707"/>
      <c r="QJB36" s="707"/>
      <c r="QJC36" s="707"/>
      <c r="QJD36" s="707"/>
      <c r="QJE36" s="707"/>
      <c r="QJF36" s="707"/>
      <c r="QJG36" s="707"/>
      <c r="QJH36" s="707"/>
      <c r="QJI36" s="707"/>
      <c r="QJJ36" s="707"/>
      <c r="QJK36" s="707"/>
      <c r="QJL36" s="707"/>
      <c r="QJM36" s="707"/>
      <c r="QJN36" s="707"/>
      <c r="QJO36" s="707"/>
      <c r="QJP36" s="707"/>
      <c r="QJQ36" s="707"/>
      <c r="QJR36" s="707"/>
      <c r="QJS36" s="707"/>
      <c r="QJT36" s="707"/>
      <c r="QJU36" s="707"/>
      <c r="QJV36" s="707"/>
      <c r="QJW36" s="707"/>
      <c r="QJX36" s="707"/>
      <c r="QJY36" s="707"/>
      <c r="QJZ36" s="707"/>
      <c r="QKA36" s="707"/>
      <c r="QKB36" s="707"/>
      <c r="QKC36" s="707"/>
      <c r="QKD36" s="707"/>
      <c r="QKE36" s="707"/>
      <c r="QKF36" s="707"/>
      <c r="QKG36" s="707"/>
      <c r="QKH36" s="707"/>
      <c r="QKI36" s="707"/>
      <c r="QKJ36" s="707"/>
      <c r="QKK36" s="707"/>
      <c r="QKL36" s="707"/>
      <c r="QKM36" s="707"/>
      <c r="QKN36" s="707"/>
      <c r="QKO36" s="707"/>
      <c r="QKP36" s="707"/>
      <c r="QKQ36" s="707"/>
      <c r="QKR36" s="707"/>
      <c r="QKS36" s="707"/>
      <c r="QKT36" s="707"/>
      <c r="QKU36" s="707"/>
      <c r="QKV36" s="707"/>
      <c r="QKW36" s="707"/>
      <c r="QKX36" s="707"/>
      <c r="QKY36" s="707"/>
      <c r="QKZ36" s="707"/>
      <c r="QLA36" s="707"/>
      <c r="QLB36" s="707"/>
      <c r="QLC36" s="707"/>
      <c r="QLD36" s="707"/>
      <c r="QLE36" s="707"/>
      <c r="QLF36" s="707"/>
      <c r="QLG36" s="707"/>
      <c r="QLH36" s="707"/>
      <c r="QLI36" s="707"/>
      <c r="QLJ36" s="707"/>
      <c r="QLK36" s="707"/>
      <c r="QLL36" s="707"/>
      <c r="QLM36" s="707"/>
      <c r="QLN36" s="707"/>
      <c r="QLO36" s="707"/>
      <c r="QLP36" s="707"/>
      <c r="QLQ36" s="707"/>
      <c r="QLR36" s="707"/>
      <c r="QLS36" s="707"/>
      <c r="QLT36" s="707"/>
      <c r="QLU36" s="707"/>
      <c r="QLV36" s="707"/>
      <c r="QLW36" s="707"/>
      <c r="QLX36" s="707"/>
      <c r="QLY36" s="707"/>
      <c r="QLZ36" s="707"/>
      <c r="QMA36" s="707"/>
      <c r="QMB36" s="707"/>
      <c r="QMC36" s="707"/>
      <c r="QMD36" s="707"/>
      <c r="QME36" s="707"/>
      <c r="QMF36" s="707"/>
      <c r="QMG36" s="707"/>
      <c r="QMH36" s="707"/>
      <c r="QMI36" s="707"/>
      <c r="QMJ36" s="707"/>
      <c r="QMK36" s="707"/>
      <c r="QML36" s="707"/>
      <c r="QMM36" s="707"/>
      <c r="QMN36" s="707"/>
      <c r="QMO36" s="707"/>
      <c r="QMP36" s="707"/>
      <c r="QMQ36" s="707"/>
      <c r="QMR36" s="707"/>
      <c r="QMS36" s="707"/>
      <c r="QMT36" s="707"/>
      <c r="QMU36" s="707"/>
      <c r="QMV36" s="707"/>
      <c r="QMW36" s="707"/>
      <c r="QMX36" s="707"/>
      <c r="QMY36" s="707"/>
      <c r="QMZ36" s="707"/>
      <c r="QNA36" s="707"/>
      <c r="QNB36" s="707"/>
      <c r="QNC36" s="707"/>
      <c r="QND36" s="707"/>
      <c r="QNE36" s="707"/>
      <c r="QNF36" s="707"/>
      <c r="QNG36" s="707"/>
      <c r="QNH36" s="707"/>
      <c r="QNI36" s="707"/>
      <c r="QNJ36" s="707"/>
      <c r="QNK36" s="707"/>
      <c r="QNL36" s="707"/>
      <c r="QNM36" s="707"/>
      <c r="QNN36" s="707"/>
      <c r="QNO36" s="707"/>
      <c r="QNP36" s="707"/>
      <c r="QNQ36" s="707"/>
      <c r="QNR36" s="707"/>
      <c r="QNS36" s="707"/>
      <c r="QNT36" s="707"/>
      <c r="QNU36" s="707"/>
      <c r="QNV36" s="707"/>
      <c r="QNW36" s="707"/>
      <c r="QNX36" s="707"/>
      <c r="QNY36" s="707"/>
      <c r="QNZ36" s="707"/>
      <c r="QOA36" s="707"/>
      <c r="QOB36" s="707"/>
      <c r="QOC36" s="707"/>
      <c r="QOD36" s="707"/>
      <c r="QOE36" s="707"/>
      <c r="QOF36" s="707"/>
      <c r="QOG36" s="707"/>
      <c r="QOH36" s="707"/>
      <c r="QOI36" s="707"/>
      <c r="QOJ36" s="707"/>
      <c r="QOK36" s="707"/>
      <c r="QOL36" s="707"/>
      <c r="QOM36" s="707"/>
      <c r="QON36" s="707"/>
      <c r="QOO36" s="707"/>
      <c r="QOP36" s="707"/>
      <c r="QOQ36" s="707"/>
      <c r="QOR36" s="707"/>
      <c r="QOS36" s="707"/>
      <c r="QOT36" s="707"/>
      <c r="QOU36" s="707"/>
      <c r="QOV36" s="707"/>
      <c r="QOW36" s="707"/>
      <c r="QOX36" s="707"/>
      <c r="QOY36" s="707"/>
      <c r="QOZ36" s="707"/>
      <c r="QPA36" s="707"/>
      <c r="QPB36" s="707"/>
      <c r="QPC36" s="707"/>
      <c r="QPD36" s="707"/>
      <c r="QPE36" s="707"/>
      <c r="QPF36" s="707"/>
      <c r="QPG36" s="707"/>
      <c r="QPH36" s="707"/>
      <c r="QPI36" s="707"/>
      <c r="QPJ36" s="707"/>
      <c r="QPK36" s="707"/>
      <c r="QPL36" s="707"/>
      <c r="QPM36" s="707"/>
      <c r="QPN36" s="707"/>
      <c r="QPO36" s="707"/>
      <c r="QPP36" s="707"/>
      <c r="QPQ36" s="707"/>
      <c r="QPR36" s="707"/>
      <c r="QPS36" s="707"/>
      <c r="QPT36" s="707"/>
      <c r="QPU36" s="707"/>
      <c r="QPV36" s="707"/>
      <c r="QPW36" s="707"/>
      <c r="QPX36" s="707"/>
      <c r="QPY36" s="707"/>
      <c r="QPZ36" s="707"/>
      <c r="QQA36" s="707"/>
      <c r="QQB36" s="707"/>
      <c r="QQC36" s="707"/>
      <c r="QQD36" s="707"/>
      <c r="QQE36" s="707"/>
      <c r="QQF36" s="707"/>
      <c r="QQG36" s="707"/>
      <c r="QQH36" s="707"/>
      <c r="QQI36" s="707"/>
      <c r="QQJ36" s="707"/>
      <c r="QQK36" s="707"/>
      <c r="QQL36" s="707"/>
      <c r="QQM36" s="707"/>
      <c r="QQN36" s="707"/>
      <c r="QQO36" s="707"/>
      <c r="QQP36" s="707"/>
      <c r="QQQ36" s="707"/>
      <c r="QQR36" s="707"/>
      <c r="QQS36" s="707"/>
      <c r="QQT36" s="707"/>
      <c r="QQU36" s="707"/>
      <c r="QQV36" s="707"/>
      <c r="QQW36" s="707"/>
      <c r="QQX36" s="707"/>
      <c r="QQY36" s="707"/>
      <c r="QQZ36" s="707"/>
      <c r="QRA36" s="707"/>
      <c r="QRB36" s="707"/>
      <c r="QRC36" s="707"/>
      <c r="QRD36" s="707"/>
      <c r="QRE36" s="707"/>
      <c r="QRF36" s="707"/>
      <c r="QRG36" s="707"/>
      <c r="QRH36" s="707"/>
      <c r="QRI36" s="707"/>
      <c r="QRJ36" s="707"/>
      <c r="QRK36" s="707"/>
      <c r="QRL36" s="707"/>
      <c r="QRM36" s="707"/>
      <c r="QRN36" s="707"/>
      <c r="QRO36" s="707"/>
      <c r="QRP36" s="707"/>
      <c r="QRQ36" s="707"/>
      <c r="QRR36" s="707"/>
      <c r="QRS36" s="707"/>
      <c r="QRT36" s="707"/>
      <c r="QRU36" s="707"/>
      <c r="QRV36" s="707"/>
      <c r="QRW36" s="707"/>
      <c r="QRX36" s="707"/>
      <c r="QRY36" s="707"/>
      <c r="QRZ36" s="707"/>
      <c r="QSA36" s="707"/>
      <c r="QSB36" s="707"/>
      <c r="QSC36" s="707"/>
      <c r="QSD36" s="707"/>
      <c r="QSE36" s="707"/>
      <c r="QSF36" s="707"/>
      <c r="QSG36" s="707"/>
      <c r="QSH36" s="707"/>
      <c r="QSI36" s="707"/>
      <c r="QSJ36" s="707"/>
      <c r="QSK36" s="707"/>
      <c r="QSL36" s="707"/>
      <c r="QSM36" s="707"/>
      <c r="QSN36" s="707"/>
      <c r="QSO36" s="707"/>
      <c r="QSP36" s="707"/>
      <c r="QSQ36" s="707"/>
      <c r="QSR36" s="707"/>
      <c r="QSS36" s="707"/>
      <c r="QST36" s="707"/>
      <c r="QSU36" s="707"/>
      <c r="QSV36" s="707"/>
      <c r="QSW36" s="707"/>
      <c r="QSX36" s="707"/>
      <c r="QSY36" s="707"/>
      <c r="QSZ36" s="707"/>
      <c r="QTA36" s="707"/>
      <c r="QTB36" s="707"/>
      <c r="QTC36" s="707"/>
      <c r="QTD36" s="707"/>
      <c r="QTE36" s="707"/>
      <c r="QTF36" s="707"/>
      <c r="QTG36" s="707"/>
      <c r="QTH36" s="707"/>
      <c r="QTI36" s="707"/>
      <c r="QTJ36" s="707"/>
      <c r="QTK36" s="707"/>
      <c r="QTL36" s="707"/>
      <c r="QTM36" s="707"/>
      <c r="QTN36" s="707"/>
      <c r="QTO36" s="707"/>
      <c r="QTP36" s="707"/>
      <c r="QTQ36" s="707"/>
      <c r="QTR36" s="707"/>
      <c r="QTS36" s="707"/>
      <c r="QTT36" s="707"/>
      <c r="QTU36" s="707"/>
      <c r="QTV36" s="707"/>
      <c r="QTW36" s="707"/>
      <c r="QTX36" s="707"/>
      <c r="QTY36" s="707"/>
      <c r="QTZ36" s="707"/>
      <c r="QUA36" s="707"/>
      <c r="QUB36" s="707"/>
      <c r="QUC36" s="707"/>
      <c r="QUD36" s="707"/>
      <c r="QUE36" s="707"/>
      <c r="QUF36" s="707"/>
      <c r="QUG36" s="707"/>
      <c r="QUH36" s="707"/>
      <c r="QUI36" s="707"/>
      <c r="QUJ36" s="707"/>
      <c r="QUK36" s="707"/>
      <c r="QUL36" s="707"/>
      <c r="QUM36" s="707"/>
      <c r="QUN36" s="707"/>
      <c r="QUO36" s="707"/>
      <c r="QUP36" s="707"/>
      <c r="QUQ36" s="707"/>
      <c r="QUR36" s="707"/>
      <c r="QUS36" s="707"/>
      <c r="QUT36" s="707"/>
      <c r="QUU36" s="707"/>
      <c r="QUV36" s="707"/>
      <c r="QUW36" s="707"/>
      <c r="QUX36" s="707"/>
      <c r="QUY36" s="707"/>
      <c r="QUZ36" s="707"/>
      <c r="QVA36" s="707"/>
      <c r="QVB36" s="707"/>
      <c r="QVC36" s="707"/>
      <c r="QVD36" s="707"/>
      <c r="QVE36" s="707"/>
      <c r="QVF36" s="707"/>
      <c r="QVG36" s="707"/>
      <c r="QVH36" s="707"/>
      <c r="QVI36" s="707"/>
      <c r="QVJ36" s="707"/>
      <c r="QVK36" s="707"/>
      <c r="QVL36" s="707"/>
      <c r="QVM36" s="707"/>
      <c r="QVN36" s="707"/>
      <c r="QVO36" s="707"/>
      <c r="QVP36" s="707"/>
      <c r="QVQ36" s="707"/>
      <c r="QVR36" s="707"/>
      <c r="QVS36" s="707"/>
      <c r="QVT36" s="707"/>
      <c r="QVU36" s="707"/>
      <c r="QVV36" s="707"/>
      <c r="QVW36" s="707"/>
      <c r="QVX36" s="707"/>
      <c r="QVY36" s="707"/>
      <c r="QVZ36" s="707"/>
      <c r="QWA36" s="707"/>
      <c r="QWB36" s="707"/>
      <c r="QWC36" s="707"/>
      <c r="QWD36" s="707"/>
      <c r="QWE36" s="707"/>
      <c r="QWF36" s="707"/>
      <c r="QWG36" s="707"/>
      <c r="QWH36" s="707"/>
      <c r="QWI36" s="707"/>
      <c r="QWJ36" s="707"/>
      <c r="QWK36" s="707"/>
      <c r="QWL36" s="707"/>
      <c r="QWM36" s="707"/>
      <c r="QWN36" s="707"/>
      <c r="QWO36" s="707"/>
      <c r="QWP36" s="707"/>
      <c r="QWQ36" s="707"/>
      <c r="QWR36" s="707"/>
      <c r="QWS36" s="707"/>
      <c r="QWT36" s="707"/>
      <c r="QWU36" s="707"/>
      <c r="QWV36" s="707"/>
      <c r="QWW36" s="707"/>
      <c r="QWX36" s="707"/>
      <c r="QWY36" s="707"/>
      <c r="QWZ36" s="707"/>
      <c r="QXA36" s="707"/>
      <c r="QXB36" s="707"/>
      <c r="QXC36" s="707"/>
      <c r="QXD36" s="707"/>
      <c r="QXE36" s="707"/>
      <c r="QXF36" s="707"/>
      <c r="QXG36" s="707"/>
      <c r="QXH36" s="707"/>
      <c r="QXI36" s="707"/>
      <c r="QXJ36" s="707"/>
      <c r="QXK36" s="707"/>
      <c r="QXL36" s="707"/>
      <c r="QXM36" s="707"/>
      <c r="QXN36" s="707"/>
      <c r="QXO36" s="707"/>
      <c r="QXP36" s="707"/>
      <c r="QXQ36" s="707"/>
      <c r="QXR36" s="707"/>
      <c r="QXS36" s="707"/>
      <c r="QXT36" s="707"/>
      <c r="QXU36" s="707"/>
      <c r="QXV36" s="707"/>
      <c r="QXW36" s="707"/>
      <c r="QXX36" s="707"/>
      <c r="QXY36" s="707"/>
      <c r="QXZ36" s="707"/>
      <c r="QYA36" s="707"/>
      <c r="QYB36" s="707"/>
      <c r="QYC36" s="707"/>
      <c r="QYD36" s="707"/>
      <c r="QYE36" s="707"/>
      <c r="QYF36" s="707"/>
      <c r="QYG36" s="707"/>
      <c r="QYH36" s="707"/>
      <c r="QYI36" s="707"/>
      <c r="QYJ36" s="707"/>
      <c r="QYK36" s="707"/>
      <c r="QYL36" s="707"/>
      <c r="QYM36" s="707"/>
      <c r="QYN36" s="707"/>
      <c r="QYO36" s="707"/>
      <c r="QYP36" s="707"/>
      <c r="QYQ36" s="707"/>
      <c r="QYR36" s="707"/>
      <c r="QYS36" s="707"/>
      <c r="QYT36" s="707"/>
      <c r="QYU36" s="707"/>
      <c r="QYV36" s="707"/>
      <c r="QYW36" s="707"/>
      <c r="QYX36" s="707"/>
      <c r="QYY36" s="707"/>
      <c r="QYZ36" s="707"/>
      <c r="QZA36" s="707"/>
      <c r="QZB36" s="707"/>
      <c r="QZC36" s="707"/>
      <c r="QZD36" s="707"/>
      <c r="QZE36" s="707"/>
      <c r="QZF36" s="707"/>
      <c r="QZG36" s="707"/>
      <c r="QZH36" s="707"/>
      <c r="QZI36" s="707"/>
      <c r="QZJ36" s="707"/>
      <c r="QZK36" s="707"/>
      <c r="QZL36" s="707"/>
      <c r="QZM36" s="707"/>
      <c r="QZN36" s="707"/>
      <c r="QZO36" s="707"/>
      <c r="QZP36" s="707"/>
      <c r="QZQ36" s="707"/>
      <c r="QZR36" s="707"/>
      <c r="QZS36" s="707"/>
      <c r="QZT36" s="707"/>
      <c r="QZU36" s="707"/>
      <c r="QZV36" s="707"/>
      <c r="QZW36" s="707"/>
      <c r="QZX36" s="707"/>
      <c r="QZY36" s="707"/>
      <c r="QZZ36" s="707"/>
      <c r="RAA36" s="707"/>
      <c r="RAB36" s="707"/>
      <c r="RAC36" s="707"/>
      <c r="RAD36" s="707"/>
      <c r="RAE36" s="707"/>
      <c r="RAF36" s="707"/>
      <c r="RAG36" s="707"/>
      <c r="RAH36" s="707"/>
      <c r="RAI36" s="707"/>
      <c r="RAJ36" s="707"/>
      <c r="RAK36" s="707"/>
      <c r="RAL36" s="707"/>
      <c r="RAM36" s="707"/>
      <c r="RAN36" s="707"/>
      <c r="RAO36" s="707"/>
      <c r="RAP36" s="707"/>
      <c r="RAQ36" s="707"/>
      <c r="RAR36" s="707"/>
      <c r="RAS36" s="707"/>
      <c r="RAT36" s="707"/>
      <c r="RAU36" s="707"/>
      <c r="RAV36" s="707"/>
      <c r="RAW36" s="707"/>
      <c r="RAX36" s="707"/>
      <c r="RAY36" s="707"/>
      <c r="RAZ36" s="707"/>
      <c r="RBA36" s="707"/>
      <c r="RBB36" s="707"/>
      <c r="RBC36" s="707"/>
      <c r="RBD36" s="707"/>
      <c r="RBE36" s="707"/>
      <c r="RBF36" s="707"/>
      <c r="RBG36" s="707"/>
      <c r="RBH36" s="707"/>
      <c r="RBI36" s="707"/>
      <c r="RBJ36" s="707"/>
      <c r="RBK36" s="707"/>
      <c r="RBL36" s="707"/>
      <c r="RBM36" s="707"/>
      <c r="RBN36" s="707"/>
      <c r="RBO36" s="707"/>
      <c r="RBP36" s="707"/>
      <c r="RBQ36" s="707"/>
      <c r="RBR36" s="707"/>
      <c r="RBS36" s="707"/>
      <c r="RBT36" s="707"/>
      <c r="RBU36" s="707"/>
      <c r="RBV36" s="707"/>
      <c r="RBW36" s="707"/>
      <c r="RBX36" s="707"/>
      <c r="RBY36" s="707"/>
      <c r="RBZ36" s="707"/>
      <c r="RCA36" s="707"/>
      <c r="RCB36" s="707"/>
      <c r="RCC36" s="707"/>
      <c r="RCD36" s="707"/>
      <c r="RCE36" s="707"/>
      <c r="RCF36" s="707"/>
      <c r="RCG36" s="707"/>
      <c r="RCH36" s="707"/>
      <c r="RCI36" s="707"/>
      <c r="RCJ36" s="707"/>
      <c r="RCK36" s="707"/>
      <c r="RCL36" s="707"/>
      <c r="RCM36" s="707"/>
      <c r="RCN36" s="707"/>
      <c r="RCO36" s="707"/>
      <c r="RCP36" s="707"/>
      <c r="RCQ36" s="707"/>
      <c r="RCR36" s="707"/>
      <c r="RCS36" s="707"/>
      <c r="RCT36" s="707"/>
      <c r="RCU36" s="707"/>
      <c r="RCV36" s="707"/>
      <c r="RCW36" s="707"/>
      <c r="RCX36" s="707"/>
      <c r="RCY36" s="707"/>
      <c r="RCZ36" s="707"/>
      <c r="RDA36" s="707"/>
      <c r="RDB36" s="707"/>
      <c r="RDC36" s="707"/>
      <c r="RDD36" s="707"/>
      <c r="RDE36" s="707"/>
      <c r="RDF36" s="707"/>
      <c r="RDG36" s="707"/>
      <c r="RDH36" s="707"/>
      <c r="RDI36" s="707"/>
      <c r="RDJ36" s="707"/>
      <c r="RDK36" s="707"/>
      <c r="RDL36" s="707"/>
      <c r="RDM36" s="707"/>
      <c r="RDN36" s="707"/>
      <c r="RDO36" s="707"/>
      <c r="RDP36" s="707"/>
      <c r="RDQ36" s="707"/>
      <c r="RDR36" s="707"/>
      <c r="RDS36" s="707"/>
      <c r="RDT36" s="707"/>
      <c r="RDU36" s="707"/>
      <c r="RDV36" s="707"/>
      <c r="RDW36" s="707"/>
      <c r="RDX36" s="707"/>
      <c r="RDY36" s="707"/>
      <c r="RDZ36" s="707"/>
      <c r="REA36" s="707"/>
      <c r="REB36" s="707"/>
      <c r="REC36" s="707"/>
      <c r="RED36" s="707"/>
      <c r="REE36" s="707"/>
      <c r="REF36" s="707"/>
      <c r="REG36" s="707"/>
      <c r="REH36" s="707"/>
      <c r="REI36" s="707"/>
      <c r="REJ36" s="707"/>
      <c r="REK36" s="707"/>
      <c r="REL36" s="707"/>
      <c r="REM36" s="707"/>
      <c r="REN36" s="707"/>
      <c r="REO36" s="707"/>
      <c r="REP36" s="707"/>
      <c r="REQ36" s="707"/>
      <c r="RER36" s="707"/>
      <c r="RES36" s="707"/>
      <c r="RET36" s="707"/>
      <c r="REU36" s="707"/>
      <c r="REV36" s="707"/>
      <c r="REW36" s="707"/>
      <c r="REX36" s="707"/>
      <c r="REY36" s="707"/>
      <c r="REZ36" s="707"/>
      <c r="RFA36" s="707"/>
      <c r="RFB36" s="707"/>
      <c r="RFC36" s="707"/>
      <c r="RFD36" s="707"/>
      <c r="RFE36" s="707"/>
      <c r="RFF36" s="707"/>
      <c r="RFG36" s="707"/>
      <c r="RFH36" s="707"/>
      <c r="RFI36" s="707"/>
      <c r="RFJ36" s="707"/>
      <c r="RFK36" s="707"/>
      <c r="RFL36" s="707"/>
      <c r="RFM36" s="707"/>
      <c r="RFN36" s="707"/>
      <c r="RFO36" s="707"/>
      <c r="RFP36" s="707"/>
      <c r="RFQ36" s="707"/>
      <c r="RFR36" s="707"/>
      <c r="RFS36" s="707"/>
      <c r="RFT36" s="707"/>
      <c r="RFU36" s="707"/>
      <c r="RFV36" s="707"/>
      <c r="RFW36" s="707"/>
      <c r="RFX36" s="707"/>
      <c r="RFY36" s="707"/>
      <c r="RFZ36" s="707"/>
      <c r="RGA36" s="707"/>
      <c r="RGB36" s="707"/>
      <c r="RGC36" s="707"/>
      <c r="RGD36" s="707"/>
      <c r="RGE36" s="707"/>
      <c r="RGF36" s="707"/>
      <c r="RGG36" s="707"/>
      <c r="RGH36" s="707"/>
      <c r="RGI36" s="707"/>
      <c r="RGJ36" s="707"/>
      <c r="RGK36" s="707"/>
      <c r="RGL36" s="707"/>
      <c r="RGM36" s="707"/>
      <c r="RGN36" s="707"/>
      <c r="RGO36" s="707"/>
      <c r="RGP36" s="707"/>
      <c r="RGQ36" s="707"/>
      <c r="RGR36" s="707"/>
      <c r="RGS36" s="707"/>
      <c r="RGT36" s="707"/>
      <c r="RGU36" s="707"/>
      <c r="RGV36" s="707"/>
      <c r="RGW36" s="707"/>
      <c r="RGX36" s="707"/>
      <c r="RGY36" s="707"/>
      <c r="RGZ36" s="707"/>
      <c r="RHA36" s="707"/>
      <c r="RHB36" s="707"/>
      <c r="RHC36" s="707"/>
      <c r="RHD36" s="707"/>
      <c r="RHE36" s="707"/>
      <c r="RHF36" s="707"/>
      <c r="RHG36" s="707"/>
      <c r="RHH36" s="707"/>
      <c r="RHI36" s="707"/>
      <c r="RHJ36" s="707"/>
      <c r="RHK36" s="707"/>
      <c r="RHL36" s="707"/>
      <c r="RHM36" s="707"/>
      <c r="RHN36" s="707"/>
      <c r="RHO36" s="707"/>
      <c r="RHP36" s="707"/>
      <c r="RHQ36" s="707"/>
      <c r="RHR36" s="707"/>
      <c r="RHS36" s="707"/>
      <c r="RHT36" s="707"/>
      <c r="RHU36" s="707"/>
      <c r="RHV36" s="707"/>
      <c r="RHW36" s="707"/>
      <c r="RHX36" s="707"/>
      <c r="RHY36" s="707"/>
      <c r="RHZ36" s="707"/>
      <c r="RIA36" s="707"/>
      <c r="RIB36" s="707"/>
      <c r="RIC36" s="707"/>
      <c r="RID36" s="707"/>
      <c r="RIE36" s="707"/>
      <c r="RIF36" s="707"/>
      <c r="RIG36" s="707"/>
      <c r="RIH36" s="707"/>
      <c r="RII36" s="707"/>
      <c r="RIJ36" s="707"/>
      <c r="RIK36" s="707"/>
      <c r="RIL36" s="707"/>
      <c r="RIM36" s="707"/>
      <c r="RIN36" s="707"/>
      <c r="RIO36" s="707"/>
      <c r="RIP36" s="707"/>
      <c r="RIQ36" s="707"/>
      <c r="RIR36" s="707"/>
      <c r="RIS36" s="707"/>
      <c r="RIT36" s="707"/>
      <c r="RIU36" s="707"/>
      <c r="RIV36" s="707"/>
      <c r="RIW36" s="707"/>
      <c r="RIX36" s="707"/>
      <c r="RIY36" s="707"/>
      <c r="RIZ36" s="707"/>
      <c r="RJA36" s="707"/>
      <c r="RJB36" s="707"/>
      <c r="RJC36" s="707"/>
      <c r="RJD36" s="707"/>
      <c r="RJE36" s="707"/>
      <c r="RJF36" s="707"/>
      <c r="RJG36" s="707"/>
      <c r="RJH36" s="707"/>
      <c r="RJI36" s="707"/>
      <c r="RJJ36" s="707"/>
      <c r="RJK36" s="707"/>
      <c r="RJL36" s="707"/>
      <c r="RJM36" s="707"/>
      <c r="RJN36" s="707"/>
      <c r="RJO36" s="707"/>
      <c r="RJP36" s="707"/>
      <c r="RJQ36" s="707"/>
      <c r="RJR36" s="707"/>
      <c r="RJS36" s="707"/>
      <c r="RJT36" s="707"/>
      <c r="RJU36" s="707"/>
      <c r="RJV36" s="707"/>
      <c r="RJW36" s="707"/>
      <c r="RJX36" s="707"/>
      <c r="RJY36" s="707"/>
      <c r="RJZ36" s="707"/>
      <c r="RKA36" s="707"/>
      <c r="RKB36" s="707"/>
      <c r="RKC36" s="707"/>
      <c r="RKD36" s="707"/>
      <c r="RKE36" s="707"/>
      <c r="RKF36" s="707"/>
      <c r="RKG36" s="707"/>
      <c r="RKH36" s="707"/>
      <c r="RKI36" s="707"/>
      <c r="RKJ36" s="707"/>
      <c r="RKK36" s="707"/>
      <c r="RKL36" s="707"/>
      <c r="RKM36" s="707"/>
      <c r="RKN36" s="707"/>
      <c r="RKO36" s="707"/>
      <c r="RKP36" s="707"/>
      <c r="RKQ36" s="707"/>
      <c r="RKR36" s="707"/>
      <c r="RKS36" s="707"/>
      <c r="RKT36" s="707"/>
      <c r="RKU36" s="707"/>
      <c r="RKV36" s="707"/>
      <c r="RKW36" s="707"/>
      <c r="RKX36" s="707"/>
      <c r="RKY36" s="707"/>
      <c r="RKZ36" s="707"/>
      <c r="RLA36" s="707"/>
      <c r="RLB36" s="707"/>
      <c r="RLC36" s="707"/>
      <c r="RLD36" s="707"/>
      <c r="RLE36" s="707"/>
      <c r="RLF36" s="707"/>
      <c r="RLG36" s="707"/>
      <c r="RLH36" s="707"/>
      <c r="RLI36" s="707"/>
      <c r="RLJ36" s="707"/>
      <c r="RLK36" s="707"/>
      <c r="RLL36" s="707"/>
      <c r="RLM36" s="707"/>
      <c r="RLN36" s="707"/>
      <c r="RLO36" s="707"/>
      <c r="RLP36" s="707"/>
      <c r="RLQ36" s="707"/>
      <c r="RLR36" s="707"/>
      <c r="RLS36" s="707"/>
      <c r="RLT36" s="707"/>
      <c r="RLU36" s="707"/>
      <c r="RLV36" s="707"/>
      <c r="RLW36" s="707"/>
      <c r="RLX36" s="707"/>
      <c r="RLY36" s="707"/>
      <c r="RLZ36" s="707"/>
      <c r="RMA36" s="707"/>
      <c r="RMB36" s="707"/>
      <c r="RMC36" s="707"/>
      <c r="RMD36" s="707"/>
      <c r="RME36" s="707"/>
      <c r="RMF36" s="707"/>
      <c r="RMG36" s="707"/>
      <c r="RMH36" s="707"/>
      <c r="RMI36" s="707"/>
      <c r="RMJ36" s="707"/>
      <c r="RMK36" s="707"/>
      <c r="RML36" s="707"/>
      <c r="RMM36" s="707"/>
      <c r="RMN36" s="707"/>
      <c r="RMO36" s="707"/>
      <c r="RMP36" s="707"/>
      <c r="RMQ36" s="707"/>
      <c r="RMR36" s="707"/>
      <c r="RMS36" s="707"/>
      <c r="RMT36" s="707"/>
      <c r="RMU36" s="707"/>
      <c r="RMV36" s="707"/>
      <c r="RMW36" s="707"/>
      <c r="RMX36" s="707"/>
      <c r="RMY36" s="707"/>
      <c r="RMZ36" s="707"/>
      <c r="RNA36" s="707"/>
      <c r="RNB36" s="707"/>
      <c r="RNC36" s="707"/>
      <c r="RND36" s="707"/>
      <c r="RNE36" s="707"/>
      <c r="RNF36" s="707"/>
      <c r="RNG36" s="707"/>
      <c r="RNH36" s="707"/>
      <c r="RNI36" s="707"/>
      <c r="RNJ36" s="707"/>
      <c r="RNK36" s="707"/>
      <c r="RNL36" s="707"/>
      <c r="RNM36" s="707"/>
      <c r="RNN36" s="707"/>
      <c r="RNO36" s="707"/>
      <c r="RNP36" s="707"/>
      <c r="RNQ36" s="707"/>
      <c r="RNR36" s="707"/>
      <c r="RNS36" s="707"/>
      <c r="RNT36" s="707"/>
      <c r="RNU36" s="707"/>
      <c r="RNV36" s="707"/>
      <c r="RNW36" s="707"/>
      <c r="RNX36" s="707"/>
      <c r="RNY36" s="707"/>
      <c r="RNZ36" s="707"/>
      <c r="ROA36" s="707"/>
      <c r="ROB36" s="707"/>
      <c r="ROC36" s="707"/>
      <c r="ROD36" s="707"/>
      <c r="ROE36" s="707"/>
      <c r="ROF36" s="707"/>
      <c r="ROG36" s="707"/>
      <c r="ROH36" s="707"/>
      <c r="ROI36" s="707"/>
      <c r="ROJ36" s="707"/>
      <c r="ROK36" s="707"/>
      <c r="ROL36" s="707"/>
      <c r="ROM36" s="707"/>
      <c r="RON36" s="707"/>
      <c r="ROO36" s="707"/>
      <c r="ROP36" s="707"/>
      <c r="ROQ36" s="707"/>
      <c r="ROR36" s="707"/>
      <c r="ROS36" s="707"/>
      <c r="ROT36" s="707"/>
      <c r="ROU36" s="707"/>
      <c r="ROV36" s="707"/>
      <c r="ROW36" s="707"/>
      <c r="ROX36" s="707"/>
      <c r="ROY36" s="707"/>
      <c r="ROZ36" s="707"/>
      <c r="RPA36" s="707"/>
      <c r="RPB36" s="707"/>
      <c r="RPC36" s="707"/>
      <c r="RPD36" s="707"/>
      <c r="RPE36" s="707"/>
      <c r="RPF36" s="707"/>
      <c r="RPG36" s="707"/>
      <c r="RPH36" s="707"/>
      <c r="RPI36" s="707"/>
      <c r="RPJ36" s="707"/>
      <c r="RPK36" s="707"/>
      <c r="RPL36" s="707"/>
      <c r="RPM36" s="707"/>
      <c r="RPN36" s="707"/>
      <c r="RPO36" s="707"/>
      <c r="RPP36" s="707"/>
      <c r="RPQ36" s="707"/>
      <c r="RPR36" s="707"/>
      <c r="RPS36" s="707"/>
      <c r="RPT36" s="707"/>
      <c r="RPU36" s="707"/>
      <c r="RPV36" s="707"/>
      <c r="RPW36" s="707"/>
      <c r="RPX36" s="707"/>
      <c r="RPY36" s="707"/>
      <c r="RPZ36" s="707"/>
      <c r="RQA36" s="707"/>
      <c r="RQB36" s="707"/>
      <c r="RQC36" s="707"/>
      <c r="RQD36" s="707"/>
      <c r="RQE36" s="707"/>
      <c r="RQF36" s="707"/>
      <c r="RQG36" s="707"/>
      <c r="RQH36" s="707"/>
      <c r="RQI36" s="707"/>
      <c r="RQJ36" s="707"/>
      <c r="RQK36" s="707"/>
      <c r="RQL36" s="707"/>
      <c r="RQM36" s="707"/>
      <c r="RQN36" s="707"/>
      <c r="RQO36" s="707"/>
      <c r="RQP36" s="707"/>
      <c r="RQQ36" s="707"/>
      <c r="RQR36" s="707"/>
      <c r="RQS36" s="707"/>
      <c r="RQT36" s="707"/>
      <c r="RQU36" s="707"/>
      <c r="RQV36" s="707"/>
      <c r="RQW36" s="707"/>
      <c r="RQX36" s="707"/>
      <c r="RQY36" s="707"/>
      <c r="RQZ36" s="707"/>
      <c r="RRA36" s="707"/>
      <c r="RRB36" s="707"/>
      <c r="RRC36" s="707"/>
      <c r="RRD36" s="707"/>
      <c r="RRE36" s="707"/>
      <c r="RRF36" s="707"/>
      <c r="RRG36" s="707"/>
      <c r="RRH36" s="707"/>
      <c r="RRI36" s="707"/>
      <c r="RRJ36" s="707"/>
      <c r="RRK36" s="707"/>
      <c r="RRL36" s="707"/>
      <c r="RRM36" s="707"/>
      <c r="RRN36" s="707"/>
      <c r="RRO36" s="707"/>
      <c r="RRP36" s="707"/>
      <c r="RRQ36" s="707"/>
      <c r="RRR36" s="707"/>
      <c r="RRS36" s="707"/>
      <c r="RRT36" s="707"/>
      <c r="RRU36" s="707"/>
      <c r="RRV36" s="707"/>
      <c r="RRW36" s="707"/>
      <c r="RRX36" s="707"/>
      <c r="RRY36" s="707"/>
      <c r="RRZ36" s="707"/>
      <c r="RSA36" s="707"/>
      <c r="RSB36" s="707"/>
      <c r="RSC36" s="707"/>
      <c r="RSD36" s="707"/>
      <c r="RSE36" s="707"/>
      <c r="RSF36" s="707"/>
      <c r="RSG36" s="707"/>
      <c r="RSH36" s="707"/>
      <c r="RSI36" s="707"/>
      <c r="RSJ36" s="707"/>
      <c r="RSK36" s="707"/>
      <c r="RSL36" s="707"/>
      <c r="RSM36" s="707"/>
      <c r="RSN36" s="707"/>
      <c r="RSO36" s="707"/>
      <c r="RSP36" s="707"/>
      <c r="RSQ36" s="707"/>
      <c r="RSR36" s="707"/>
      <c r="RSS36" s="707"/>
      <c r="RST36" s="707"/>
      <c r="RSU36" s="707"/>
      <c r="RSV36" s="707"/>
      <c r="RSW36" s="707"/>
      <c r="RSX36" s="707"/>
      <c r="RSY36" s="707"/>
      <c r="RSZ36" s="707"/>
      <c r="RTA36" s="707"/>
      <c r="RTB36" s="707"/>
      <c r="RTC36" s="707"/>
      <c r="RTD36" s="707"/>
      <c r="RTE36" s="707"/>
      <c r="RTF36" s="707"/>
      <c r="RTG36" s="707"/>
      <c r="RTH36" s="707"/>
      <c r="RTI36" s="707"/>
      <c r="RTJ36" s="707"/>
      <c r="RTK36" s="707"/>
      <c r="RTL36" s="707"/>
      <c r="RTM36" s="707"/>
      <c r="RTN36" s="707"/>
      <c r="RTO36" s="707"/>
      <c r="RTP36" s="707"/>
      <c r="RTQ36" s="707"/>
      <c r="RTR36" s="707"/>
      <c r="RTS36" s="707"/>
      <c r="RTT36" s="707"/>
      <c r="RTU36" s="707"/>
      <c r="RTV36" s="707"/>
      <c r="RTW36" s="707"/>
      <c r="RTX36" s="707"/>
      <c r="RTY36" s="707"/>
      <c r="RTZ36" s="707"/>
      <c r="RUA36" s="707"/>
      <c r="RUB36" s="707"/>
      <c r="RUC36" s="707"/>
      <c r="RUD36" s="707"/>
      <c r="RUE36" s="707"/>
      <c r="RUF36" s="707"/>
      <c r="RUG36" s="707"/>
      <c r="RUH36" s="707"/>
      <c r="RUI36" s="707"/>
      <c r="RUJ36" s="707"/>
      <c r="RUK36" s="707"/>
      <c r="RUL36" s="707"/>
      <c r="RUM36" s="707"/>
      <c r="RUN36" s="707"/>
      <c r="RUO36" s="707"/>
      <c r="RUP36" s="707"/>
      <c r="RUQ36" s="707"/>
      <c r="RUR36" s="707"/>
      <c r="RUS36" s="707"/>
      <c r="RUT36" s="707"/>
      <c r="RUU36" s="707"/>
      <c r="RUV36" s="707"/>
      <c r="RUW36" s="707"/>
      <c r="RUX36" s="707"/>
      <c r="RUY36" s="707"/>
      <c r="RUZ36" s="707"/>
      <c r="RVA36" s="707"/>
      <c r="RVB36" s="707"/>
      <c r="RVC36" s="707"/>
      <c r="RVD36" s="707"/>
      <c r="RVE36" s="707"/>
      <c r="RVF36" s="707"/>
      <c r="RVG36" s="707"/>
      <c r="RVH36" s="707"/>
      <c r="RVI36" s="707"/>
      <c r="RVJ36" s="707"/>
      <c r="RVK36" s="707"/>
      <c r="RVL36" s="707"/>
      <c r="RVM36" s="707"/>
      <c r="RVN36" s="707"/>
      <c r="RVO36" s="707"/>
      <c r="RVP36" s="707"/>
      <c r="RVQ36" s="707"/>
      <c r="RVR36" s="707"/>
      <c r="RVS36" s="707"/>
      <c r="RVT36" s="707"/>
      <c r="RVU36" s="707"/>
      <c r="RVV36" s="707"/>
      <c r="RVW36" s="707"/>
      <c r="RVX36" s="707"/>
      <c r="RVY36" s="707"/>
      <c r="RVZ36" s="707"/>
      <c r="RWA36" s="707"/>
      <c r="RWB36" s="707"/>
      <c r="RWC36" s="707"/>
      <c r="RWD36" s="707"/>
      <c r="RWE36" s="707"/>
      <c r="RWF36" s="707"/>
      <c r="RWG36" s="707"/>
      <c r="RWH36" s="707"/>
      <c r="RWI36" s="707"/>
      <c r="RWJ36" s="707"/>
      <c r="RWK36" s="707"/>
      <c r="RWL36" s="707"/>
      <c r="RWM36" s="707"/>
      <c r="RWN36" s="707"/>
      <c r="RWO36" s="707"/>
      <c r="RWP36" s="707"/>
      <c r="RWQ36" s="707"/>
      <c r="RWR36" s="707"/>
      <c r="RWS36" s="707"/>
      <c r="RWT36" s="707"/>
      <c r="RWU36" s="707"/>
      <c r="RWV36" s="707"/>
      <c r="RWW36" s="707"/>
      <c r="RWX36" s="707"/>
      <c r="RWY36" s="707"/>
      <c r="RWZ36" s="707"/>
      <c r="RXA36" s="707"/>
      <c r="RXB36" s="707"/>
      <c r="RXC36" s="707"/>
      <c r="RXD36" s="707"/>
      <c r="RXE36" s="707"/>
      <c r="RXF36" s="707"/>
      <c r="RXG36" s="707"/>
      <c r="RXH36" s="707"/>
      <c r="RXI36" s="707"/>
      <c r="RXJ36" s="707"/>
      <c r="RXK36" s="707"/>
      <c r="RXL36" s="707"/>
      <c r="RXM36" s="707"/>
      <c r="RXN36" s="707"/>
      <c r="RXO36" s="707"/>
      <c r="RXP36" s="707"/>
      <c r="RXQ36" s="707"/>
      <c r="RXR36" s="707"/>
      <c r="RXS36" s="707"/>
      <c r="RXT36" s="707"/>
      <c r="RXU36" s="707"/>
      <c r="RXV36" s="707"/>
      <c r="RXW36" s="707"/>
      <c r="RXX36" s="707"/>
      <c r="RXY36" s="707"/>
      <c r="RXZ36" s="707"/>
      <c r="RYA36" s="707"/>
      <c r="RYB36" s="707"/>
      <c r="RYC36" s="707"/>
      <c r="RYD36" s="707"/>
      <c r="RYE36" s="707"/>
      <c r="RYF36" s="707"/>
      <c r="RYG36" s="707"/>
      <c r="RYH36" s="707"/>
      <c r="RYI36" s="707"/>
      <c r="RYJ36" s="707"/>
      <c r="RYK36" s="707"/>
      <c r="RYL36" s="707"/>
      <c r="RYM36" s="707"/>
      <c r="RYN36" s="707"/>
      <c r="RYO36" s="707"/>
      <c r="RYP36" s="707"/>
      <c r="RYQ36" s="707"/>
      <c r="RYR36" s="707"/>
      <c r="RYS36" s="707"/>
      <c r="RYT36" s="707"/>
      <c r="RYU36" s="707"/>
      <c r="RYV36" s="707"/>
      <c r="RYW36" s="707"/>
      <c r="RYX36" s="707"/>
      <c r="RYY36" s="707"/>
      <c r="RYZ36" s="707"/>
      <c r="RZA36" s="707"/>
      <c r="RZB36" s="707"/>
      <c r="RZC36" s="707"/>
      <c r="RZD36" s="707"/>
      <c r="RZE36" s="707"/>
      <c r="RZF36" s="707"/>
      <c r="RZG36" s="707"/>
      <c r="RZH36" s="707"/>
      <c r="RZI36" s="707"/>
      <c r="RZJ36" s="707"/>
      <c r="RZK36" s="707"/>
      <c r="RZL36" s="707"/>
      <c r="RZM36" s="707"/>
      <c r="RZN36" s="707"/>
      <c r="RZO36" s="707"/>
      <c r="RZP36" s="707"/>
      <c r="RZQ36" s="707"/>
      <c r="RZR36" s="707"/>
      <c r="RZS36" s="707"/>
      <c r="RZT36" s="707"/>
      <c r="RZU36" s="707"/>
      <c r="RZV36" s="707"/>
      <c r="RZW36" s="707"/>
      <c r="RZX36" s="707"/>
      <c r="RZY36" s="707"/>
      <c r="RZZ36" s="707"/>
      <c r="SAA36" s="707"/>
      <c r="SAB36" s="707"/>
      <c r="SAC36" s="707"/>
      <c r="SAD36" s="707"/>
      <c r="SAE36" s="707"/>
      <c r="SAF36" s="707"/>
      <c r="SAG36" s="707"/>
      <c r="SAH36" s="707"/>
      <c r="SAI36" s="707"/>
      <c r="SAJ36" s="707"/>
      <c r="SAK36" s="707"/>
      <c r="SAL36" s="707"/>
      <c r="SAM36" s="707"/>
      <c r="SAN36" s="707"/>
      <c r="SAO36" s="707"/>
      <c r="SAP36" s="707"/>
      <c r="SAQ36" s="707"/>
      <c r="SAR36" s="707"/>
      <c r="SAS36" s="707"/>
      <c r="SAT36" s="707"/>
      <c r="SAU36" s="707"/>
      <c r="SAV36" s="707"/>
      <c r="SAW36" s="707"/>
      <c r="SAX36" s="707"/>
      <c r="SAY36" s="707"/>
      <c r="SAZ36" s="707"/>
      <c r="SBA36" s="707"/>
      <c r="SBB36" s="707"/>
      <c r="SBC36" s="707"/>
      <c r="SBD36" s="707"/>
      <c r="SBE36" s="707"/>
      <c r="SBF36" s="707"/>
      <c r="SBG36" s="707"/>
      <c r="SBH36" s="707"/>
      <c r="SBI36" s="707"/>
      <c r="SBJ36" s="707"/>
      <c r="SBK36" s="707"/>
      <c r="SBL36" s="707"/>
      <c r="SBM36" s="707"/>
      <c r="SBN36" s="707"/>
      <c r="SBO36" s="707"/>
      <c r="SBP36" s="707"/>
      <c r="SBQ36" s="707"/>
      <c r="SBR36" s="707"/>
      <c r="SBS36" s="707"/>
      <c r="SBT36" s="707"/>
      <c r="SBU36" s="707"/>
      <c r="SBV36" s="707"/>
      <c r="SBW36" s="707"/>
      <c r="SBX36" s="707"/>
      <c r="SBY36" s="707"/>
      <c r="SBZ36" s="707"/>
      <c r="SCA36" s="707"/>
      <c r="SCB36" s="707"/>
      <c r="SCC36" s="707"/>
      <c r="SCD36" s="707"/>
      <c r="SCE36" s="707"/>
      <c r="SCF36" s="707"/>
      <c r="SCG36" s="707"/>
      <c r="SCH36" s="707"/>
      <c r="SCI36" s="707"/>
      <c r="SCJ36" s="707"/>
      <c r="SCK36" s="707"/>
      <c r="SCL36" s="707"/>
      <c r="SCM36" s="707"/>
      <c r="SCN36" s="707"/>
      <c r="SCO36" s="707"/>
      <c r="SCP36" s="707"/>
      <c r="SCQ36" s="707"/>
      <c r="SCR36" s="707"/>
      <c r="SCS36" s="707"/>
      <c r="SCT36" s="707"/>
      <c r="SCU36" s="707"/>
      <c r="SCV36" s="707"/>
      <c r="SCW36" s="707"/>
      <c r="SCX36" s="707"/>
      <c r="SCY36" s="707"/>
      <c r="SCZ36" s="707"/>
      <c r="SDA36" s="707"/>
      <c r="SDB36" s="707"/>
      <c r="SDC36" s="707"/>
      <c r="SDD36" s="707"/>
      <c r="SDE36" s="707"/>
      <c r="SDF36" s="707"/>
      <c r="SDG36" s="707"/>
      <c r="SDH36" s="707"/>
      <c r="SDI36" s="707"/>
      <c r="SDJ36" s="707"/>
      <c r="SDK36" s="707"/>
      <c r="SDL36" s="707"/>
      <c r="SDM36" s="707"/>
      <c r="SDN36" s="707"/>
      <c r="SDO36" s="707"/>
      <c r="SDP36" s="707"/>
      <c r="SDQ36" s="707"/>
      <c r="SDR36" s="707"/>
      <c r="SDS36" s="707"/>
      <c r="SDT36" s="707"/>
      <c r="SDU36" s="707"/>
      <c r="SDV36" s="707"/>
      <c r="SDW36" s="707"/>
      <c r="SDX36" s="707"/>
      <c r="SDY36" s="707"/>
      <c r="SDZ36" s="707"/>
      <c r="SEA36" s="707"/>
      <c r="SEB36" s="707"/>
      <c r="SEC36" s="707"/>
      <c r="SED36" s="707"/>
      <c r="SEE36" s="707"/>
      <c r="SEF36" s="707"/>
      <c r="SEG36" s="707"/>
      <c r="SEH36" s="707"/>
      <c r="SEI36" s="707"/>
      <c r="SEJ36" s="707"/>
      <c r="SEK36" s="707"/>
      <c r="SEL36" s="707"/>
      <c r="SEM36" s="707"/>
      <c r="SEN36" s="707"/>
      <c r="SEO36" s="707"/>
      <c r="SEP36" s="707"/>
      <c r="SEQ36" s="707"/>
      <c r="SER36" s="707"/>
      <c r="SES36" s="707"/>
      <c r="SET36" s="707"/>
      <c r="SEU36" s="707"/>
      <c r="SEV36" s="707"/>
      <c r="SEW36" s="707"/>
      <c r="SEX36" s="707"/>
      <c r="SEY36" s="707"/>
      <c r="SEZ36" s="707"/>
      <c r="SFA36" s="707"/>
      <c r="SFB36" s="707"/>
      <c r="SFC36" s="707"/>
      <c r="SFD36" s="707"/>
      <c r="SFE36" s="707"/>
      <c r="SFF36" s="707"/>
      <c r="SFG36" s="707"/>
      <c r="SFH36" s="707"/>
      <c r="SFI36" s="707"/>
      <c r="SFJ36" s="707"/>
      <c r="SFK36" s="707"/>
      <c r="SFL36" s="707"/>
      <c r="SFM36" s="707"/>
      <c r="SFN36" s="707"/>
      <c r="SFO36" s="707"/>
      <c r="SFP36" s="707"/>
      <c r="SFQ36" s="707"/>
      <c r="SFR36" s="707"/>
      <c r="SFS36" s="707"/>
      <c r="SFT36" s="707"/>
      <c r="SFU36" s="707"/>
      <c r="SFV36" s="707"/>
      <c r="SFW36" s="707"/>
      <c r="SFX36" s="707"/>
      <c r="SFY36" s="707"/>
      <c r="SFZ36" s="707"/>
      <c r="SGA36" s="707"/>
      <c r="SGB36" s="707"/>
      <c r="SGC36" s="707"/>
      <c r="SGD36" s="707"/>
      <c r="SGE36" s="707"/>
      <c r="SGF36" s="707"/>
      <c r="SGG36" s="707"/>
      <c r="SGH36" s="707"/>
      <c r="SGI36" s="707"/>
      <c r="SGJ36" s="707"/>
      <c r="SGK36" s="707"/>
      <c r="SGL36" s="707"/>
      <c r="SGM36" s="707"/>
      <c r="SGN36" s="707"/>
      <c r="SGO36" s="707"/>
      <c r="SGP36" s="707"/>
      <c r="SGQ36" s="707"/>
      <c r="SGR36" s="707"/>
      <c r="SGS36" s="707"/>
      <c r="SGT36" s="707"/>
      <c r="SGU36" s="707"/>
      <c r="SGV36" s="707"/>
      <c r="SGW36" s="707"/>
      <c r="SGX36" s="707"/>
      <c r="SGY36" s="707"/>
      <c r="SGZ36" s="707"/>
      <c r="SHA36" s="707"/>
      <c r="SHB36" s="707"/>
      <c r="SHC36" s="707"/>
      <c r="SHD36" s="707"/>
      <c r="SHE36" s="707"/>
      <c r="SHF36" s="707"/>
      <c r="SHG36" s="707"/>
      <c r="SHH36" s="707"/>
      <c r="SHI36" s="707"/>
      <c r="SHJ36" s="707"/>
      <c r="SHK36" s="707"/>
      <c r="SHL36" s="707"/>
      <c r="SHM36" s="707"/>
      <c r="SHN36" s="707"/>
      <c r="SHO36" s="707"/>
      <c r="SHP36" s="707"/>
      <c r="SHQ36" s="707"/>
      <c r="SHR36" s="707"/>
      <c r="SHS36" s="707"/>
      <c r="SHT36" s="707"/>
      <c r="SHU36" s="707"/>
      <c r="SHV36" s="707"/>
      <c r="SHW36" s="707"/>
      <c r="SHX36" s="707"/>
      <c r="SHY36" s="707"/>
      <c r="SHZ36" s="707"/>
      <c r="SIA36" s="707"/>
      <c r="SIB36" s="707"/>
      <c r="SIC36" s="707"/>
      <c r="SID36" s="707"/>
      <c r="SIE36" s="707"/>
      <c r="SIF36" s="707"/>
      <c r="SIG36" s="707"/>
      <c r="SIH36" s="707"/>
      <c r="SII36" s="707"/>
      <c r="SIJ36" s="707"/>
      <c r="SIK36" s="707"/>
      <c r="SIL36" s="707"/>
      <c r="SIM36" s="707"/>
      <c r="SIN36" s="707"/>
      <c r="SIO36" s="707"/>
      <c r="SIP36" s="707"/>
      <c r="SIQ36" s="707"/>
      <c r="SIR36" s="707"/>
      <c r="SIS36" s="707"/>
      <c r="SIT36" s="707"/>
      <c r="SIU36" s="707"/>
      <c r="SIV36" s="707"/>
      <c r="SIW36" s="707"/>
      <c r="SIX36" s="707"/>
      <c r="SIY36" s="707"/>
      <c r="SIZ36" s="707"/>
      <c r="SJA36" s="707"/>
      <c r="SJB36" s="707"/>
      <c r="SJC36" s="707"/>
      <c r="SJD36" s="707"/>
      <c r="SJE36" s="707"/>
      <c r="SJF36" s="707"/>
      <c r="SJG36" s="707"/>
      <c r="SJH36" s="707"/>
      <c r="SJI36" s="707"/>
      <c r="SJJ36" s="707"/>
      <c r="SJK36" s="707"/>
      <c r="SJL36" s="707"/>
      <c r="SJM36" s="707"/>
      <c r="SJN36" s="707"/>
      <c r="SJO36" s="707"/>
      <c r="SJP36" s="707"/>
      <c r="SJQ36" s="707"/>
      <c r="SJR36" s="707"/>
      <c r="SJS36" s="707"/>
      <c r="SJT36" s="707"/>
      <c r="SJU36" s="707"/>
      <c r="SJV36" s="707"/>
      <c r="SJW36" s="707"/>
      <c r="SJX36" s="707"/>
      <c r="SJY36" s="707"/>
      <c r="SJZ36" s="707"/>
      <c r="SKA36" s="707"/>
      <c r="SKB36" s="707"/>
      <c r="SKC36" s="707"/>
      <c r="SKD36" s="707"/>
      <c r="SKE36" s="707"/>
      <c r="SKF36" s="707"/>
      <c r="SKG36" s="707"/>
      <c r="SKH36" s="707"/>
      <c r="SKI36" s="707"/>
      <c r="SKJ36" s="707"/>
      <c r="SKK36" s="707"/>
      <c r="SKL36" s="707"/>
      <c r="SKM36" s="707"/>
      <c r="SKN36" s="707"/>
      <c r="SKO36" s="707"/>
      <c r="SKP36" s="707"/>
      <c r="SKQ36" s="707"/>
      <c r="SKR36" s="707"/>
      <c r="SKS36" s="707"/>
      <c r="SKT36" s="707"/>
      <c r="SKU36" s="707"/>
      <c r="SKV36" s="707"/>
      <c r="SKW36" s="707"/>
      <c r="SKX36" s="707"/>
      <c r="SKY36" s="707"/>
      <c r="SKZ36" s="707"/>
      <c r="SLA36" s="707"/>
      <c r="SLB36" s="707"/>
      <c r="SLC36" s="707"/>
      <c r="SLD36" s="707"/>
      <c r="SLE36" s="707"/>
      <c r="SLF36" s="707"/>
      <c r="SLG36" s="707"/>
      <c r="SLH36" s="707"/>
      <c r="SLI36" s="707"/>
      <c r="SLJ36" s="707"/>
      <c r="SLK36" s="707"/>
      <c r="SLL36" s="707"/>
      <c r="SLM36" s="707"/>
      <c r="SLN36" s="707"/>
      <c r="SLO36" s="707"/>
      <c r="SLP36" s="707"/>
      <c r="SLQ36" s="707"/>
      <c r="SLR36" s="707"/>
      <c r="SLS36" s="707"/>
      <c r="SLT36" s="707"/>
      <c r="SLU36" s="707"/>
      <c r="SLV36" s="707"/>
      <c r="SLW36" s="707"/>
      <c r="SLX36" s="707"/>
      <c r="SLY36" s="707"/>
      <c r="SLZ36" s="707"/>
      <c r="SMA36" s="707"/>
      <c r="SMB36" s="707"/>
      <c r="SMC36" s="707"/>
      <c r="SMD36" s="707"/>
      <c r="SME36" s="707"/>
      <c r="SMF36" s="707"/>
      <c r="SMG36" s="707"/>
      <c r="SMH36" s="707"/>
      <c r="SMI36" s="707"/>
      <c r="SMJ36" s="707"/>
      <c r="SMK36" s="707"/>
      <c r="SML36" s="707"/>
      <c r="SMM36" s="707"/>
      <c r="SMN36" s="707"/>
      <c r="SMO36" s="707"/>
      <c r="SMP36" s="707"/>
      <c r="SMQ36" s="707"/>
      <c r="SMR36" s="707"/>
      <c r="SMS36" s="707"/>
      <c r="SMT36" s="707"/>
      <c r="SMU36" s="707"/>
      <c r="SMV36" s="707"/>
      <c r="SMW36" s="707"/>
      <c r="SMX36" s="707"/>
      <c r="SMY36" s="707"/>
      <c r="SMZ36" s="707"/>
      <c r="SNA36" s="707"/>
      <c r="SNB36" s="707"/>
      <c r="SNC36" s="707"/>
      <c r="SND36" s="707"/>
      <c r="SNE36" s="707"/>
      <c r="SNF36" s="707"/>
      <c r="SNG36" s="707"/>
      <c r="SNH36" s="707"/>
      <c r="SNI36" s="707"/>
      <c r="SNJ36" s="707"/>
      <c r="SNK36" s="707"/>
      <c r="SNL36" s="707"/>
      <c r="SNM36" s="707"/>
      <c r="SNN36" s="707"/>
      <c r="SNO36" s="707"/>
      <c r="SNP36" s="707"/>
      <c r="SNQ36" s="707"/>
      <c r="SNR36" s="707"/>
      <c r="SNS36" s="707"/>
      <c r="SNT36" s="707"/>
      <c r="SNU36" s="707"/>
      <c r="SNV36" s="707"/>
      <c r="SNW36" s="707"/>
      <c r="SNX36" s="707"/>
      <c r="SNY36" s="707"/>
      <c r="SNZ36" s="707"/>
      <c r="SOA36" s="707"/>
      <c r="SOB36" s="707"/>
      <c r="SOC36" s="707"/>
      <c r="SOD36" s="707"/>
      <c r="SOE36" s="707"/>
      <c r="SOF36" s="707"/>
      <c r="SOG36" s="707"/>
      <c r="SOH36" s="707"/>
      <c r="SOI36" s="707"/>
      <c r="SOJ36" s="707"/>
      <c r="SOK36" s="707"/>
      <c r="SOL36" s="707"/>
      <c r="SOM36" s="707"/>
      <c r="SON36" s="707"/>
      <c r="SOO36" s="707"/>
      <c r="SOP36" s="707"/>
      <c r="SOQ36" s="707"/>
      <c r="SOR36" s="707"/>
      <c r="SOS36" s="707"/>
      <c r="SOT36" s="707"/>
      <c r="SOU36" s="707"/>
      <c r="SOV36" s="707"/>
      <c r="SOW36" s="707"/>
      <c r="SOX36" s="707"/>
      <c r="SOY36" s="707"/>
      <c r="SOZ36" s="707"/>
      <c r="SPA36" s="707"/>
      <c r="SPB36" s="707"/>
      <c r="SPC36" s="707"/>
      <c r="SPD36" s="707"/>
      <c r="SPE36" s="707"/>
      <c r="SPF36" s="707"/>
      <c r="SPG36" s="707"/>
      <c r="SPH36" s="707"/>
      <c r="SPI36" s="707"/>
      <c r="SPJ36" s="707"/>
      <c r="SPK36" s="707"/>
      <c r="SPL36" s="707"/>
      <c r="SPM36" s="707"/>
      <c r="SPN36" s="707"/>
      <c r="SPO36" s="707"/>
      <c r="SPP36" s="707"/>
      <c r="SPQ36" s="707"/>
      <c r="SPR36" s="707"/>
      <c r="SPS36" s="707"/>
      <c r="SPT36" s="707"/>
      <c r="SPU36" s="707"/>
      <c r="SPV36" s="707"/>
      <c r="SPW36" s="707"/>
      <c r="SPX36" s="707"/>
      <c r="SPY36" s="707"/>
      <c r="SPZ36" s="707"/>
      <c r="SQA36" s="707"/>
      <c r="SQB36" s="707"/>
      <c r="SQC36" s="707"/>
      <c r="SQD36" s="707"/>
      <c r="SQE36" s="707"/>
      <c r="SQF36" s="707"/>
      <c r="SQG36" s="707"/>
      <c r="SQH36" s="707"/>
      <c r="SQI36" s="707"/>
      <c r="SQJ36" s="707"/>
      <c r="SQK36" s="707"/>
      <c r="SQL36" s="707"/>
      <c r="SQM36" s="707"/>
      <c r="SQN36" s="707"/>
      <c r="SQO36" s="707"/>
      <c r="SQP36" s="707"/>
      <c r="SQQ36" s="707"/>
      <c r="SQR36" s="707"/>
      <c r="SQS36" s="707"/>
      <c r="SQT36" s="707"/>
      <c r="SQU36" s="707"/>
      <c r="SQV36" s="707"/>
      <c r="SQW36" s="707"/>
      <c r="SQX36" s="707"/>
      <c r="SQY36" s="707"/>
      <c r="SQZ36" s="707"/>
      <c r="SRA36" s="707"/>
      <c r="SRB36" s="707"/>
      <c r="SRC36" s="707"/>
      <c r="SRD36" s="707"/>
      <c r="SRE36" s="707"/>
      <c r="SRF36" s="707"/>
      <c r="SRG36" s="707"/>
      <c r="SRH36" s="707"/>
      <c r="SRI36" s="707"/>
      <c r="SRJ36" s="707"/>
      <c r="SRK36" s="707"/>
      <c r="SRL36" s="707"/>
      <c r="SRM36" s="707"/>
      <c r="SRN36" s="707"/>
      <c r="SRO36" s="707"/>
      <c r="SRP36" s="707"/>
      <c r="SRQ36" s="707"/>
      <c r="SRR36" s="707"/>
      <c r="SRS36" s="707"/>
      <c r="SRT36" s="707"/>
      <c r="SRU36" s="707"/>
      <c r="SRV36" s="707"/>
      <c r="SRW36" s="707"/>
      <c r="SRX36" s="707"/>
      <c r="SRY36" s="707"/>
      <c r="SRZ36" s="707"/>
      <c r="SSA36" s="707"/>
      <c r="SSB36" s="707"/>
      <c r="SSC36" s="707"/>
      <c r="SSD36" s="707"/>
      <c r="SSE36" s="707"/>
      <c r="SSF36" s="707"/>
      <c r="SSG36" s="707"/>
      <c r="SSH36" s="707"/>
      <c r="SSI36" s="707"/>
      <c r="SSJ36" s="707"/>
      <c r="SSK36" s="707"/>
      <c r="SSL36" s="707"/>
      <c r="SSM36" s="707"/>
      <c r="SSN36" s="707"/>
      <c r="SSO36" s="707"/>
      <c r="SSP36" s="707"/>
      <c r="SSQ36" s="707"/>
      <c r="SSR36" s="707"/>
      <c r="SSS36" s="707"/>
      <c r="SST36" s="707"/>
      <c r="SSU36" s="707"/>
      <c r="SSV36" s="707"/>
      <c r="SSW36" s="707"/>
      <c r="SSX36" s="707"/>
      <c r="SSY36" s="707"/>
      <c r="SSZ36" s="707"/>
      <c r="STA36" s="707"/>
      <c r="STB36" s="707"/>
      <c r="STC36" s="707"/>
      <c r="STD36" s="707"/>
      <c r="STE36" s="707"/>
      <c r="STF36" s="707"/>
      <c r="STG36" s="707"/>
      <c r="STH36" s="707"/>
      <c r="STI36" s="707"/>
      <c r="STJ36" s="707"/>
      <c r="STK36" s="707"/>
      <c r="STL36" s="707"/>
      <c r="STM36" s="707"/>
      <c r="STN36" s="707"/>
      <c r="STO36" s="707"/>
      <c r="STP36" s="707"/>
      <c r="STQ36" s="707"/>
      <c r="STR36" s="707"/>
      <c r="STS36" s="707"/>
      <c r="STT36" s="707"/>
      <c r="STU36" s="707"/>
      <c r="STV36" s="707"/>
      <c r="STW36" s="707"/>
      <c r="STX36" s="707"/>
      <c r="STY36" s="707"/>
      <c r="STZ36" s="707"/>
      <c r="SUA36" s="707"/>
      <c r="SUB36" s="707"/>
      <c r="SUC36" s="707"/>
      <c r="SUD36" s="707"/>
      <c r="SUE36" s="707"/>
      <c r="SUF36" s="707"/>
      <c r="SUG36" s="707"/>
      <c r="SUH36" s="707"/>
      <c r="SUI36" s="707"/>
      <c r="SUJ36" s="707"/>
      <c r="SUK36" s="707"/>
      <c r="SUL36" s="707"/>
      <c r="SUM36" s="707"/>
      <c r="SUN36" s="707"/>
      <c r="SUO36" s="707"/>
      <c r="SUP36" s="707"/>
      <c r="SUQ36" s="707"/>
      <c r="SUR36" s="707"/>
      <c r="SUS36" s="707"/>
      <c r="SUT36" s="707"/>
      <c r="SUU36" s="707"/>
      <c r="SUV36" s="707"/>
      <c r="SUW36" s="707"/>
      <c r="SUX36" s="707"/>
      <c r="SUY36" s="707"/>
      <c r="SUZ36" s="707"/>
      <c r="SVA36" s="707"/>
      <c r="SVB36" s="707"/>
      <c r="SVC36" s="707"/>
      <c r="SVD36" s="707"/>
      <c r="SVE36" s="707"/>
      <c r="SVF36" s="707"/>
      <c r="SVG36" s="707"/>
      <c r="SVH36" s="707"/>
      <c r="SVI36" s="707"/>
      <c r="SVJ36" s="707"/>
      <c r="SVK36" s="707"/>
      <c r="SVL36" s="707"/>
      <c r="SVM36" s="707"/>
      <c r="SVN36" s="707"/>
      <c r="SVO36" s="707"/>
      <c r="SVP36" s="707"/>
      <c r="SVQ36" s="707"/>
      <c r="SVR36" s="707"/>
      <c r="SVS36" s="707"/>
      <c r="SVT36" s="707"/>
      <c r="SVU36" s="707"/>
      <c r="SVV36" s="707"/>
      <c r="SVW36" s="707"/>
      <c r="SVX36" s="707"/>
      <c r="SVY36" s="707"/>
      <c r="SVZ36" s="707"/>
      <c r="SWA36" s="707"/>
      <c r="SWB36" s="707"/>
      <c r="SWC36" s="707"/>
      <c r="SWD36" s="707"/>
      <c r="SWE36" s="707"/>
      <c r="SWF36" s="707"/>
      <c r="SWG36" s="707"/>
      <c r="SWH36" s="707"/>
      <c r="SWI36" s="707"/>
      <c r="SWJ36" s="707"/>
      <c r="SWK36" s="707"/>
      <c r="SWL36" s="707"/>
      <c r="SWM36" s="707"/>
      <c r="SWN36" s="707"/>
      <c r="SWO36" s="707"/>
      <c r="SWP36" s="707"/>
      <c r="SWQ36" s="707"/>
      <c r="SWR36" s="707"/>
      <c r="SWS36" s="707"/>
      <c r="SWT36" s="707"/>
      <c r="SWU36" s="707"/>
      <c r="SWV36" s="707"/>
      <c r="SWW36" s="707"/>
      <c r="SWX36" s="707"/>
      <c r="SWY36" s="707"/>
      <c r="SWZ36" s="707"/>
      <c r="SXA36" s="707"/>
      <c r="SXB36" s="707"/>
      <c r="SXC36" s="707"/>
      <c r="SXD36" s="707"/>
      <c r="SXE36" s="707"/>
      <c r="SXF36" s="707"/>
      <c r="SXG36" s="707"/>
      <c r="SXH36" s="707"/>
      <c r="SXI36" s="707"/>
      <c r="SXJ36" s="707"/>
      <c r="SXK36" s="707"/>
      <c r="SXL36" s="707"/>
      <c r="SXM36" s="707"/>
      <c r="SXN36" s="707"/>
      <c r="SXO36" s="707"/>
      <c r="SXP36" s="707"/>
      <c r="SXQ36" s="707"/>
      <c r="SXR36" s="707"/>
      <c r="SXS36" s="707"/>
      <c r="SXT36" s="707"/>
      <c r="SXU36" s="707"/>
      <c r="SXV36" s="707"/>
      <c r="SXW36" s="707"/>
      <c r="SXX36" s="707"/>
      <c r="SXY36" s="707"/>
      <c r="SXZ36" s="707"/>
      <c r="SYA36" s="707"/>
      <c r="SYB36" s="707"/>
      <c r="SYC36" s="707"/>
      <c r="SYD36" s="707"/>
      <c r="SYE36" s="707"/>
      <c r="SYF36" s="707"/>
      <c r="SYG36" s="707"/>
      <c r="SYH36" s="707"/>
      <c r="SYI36" s="707"/>
      <c r="SYJ36" s="707"/>
      <c r="SYK36" s="707"/>
      <c r="SYL36" s="707"/>
      <c r="SYM36" s="707"/>
      <c r="SYN36" s="707"/>
      <c r="SYO36" s="707"/>
      <c r="SYP36" s="707"/>
      <c r="SYQ36" s="707"/>
      <c r="SYR36" s="707"/>
      <c r="SYS36" s="707"/>
      <c r="SYT36" s="707"/>
      <c r="SYU36" s="707"/>
      <c r="SYV36" s="707"/>
      <c r="SYW36" s="707"/>
      <c r="SYX36" s="707"/>
      <c r="SYY36" s="707"/>
      <c r="SYZ36" s="707"/>
      <c r="SZA36" s="707"/>
      <c r="SZB36" s="707"/>
      <c r="SZC36" s="707"/>
      <c r="SZD36" s="707"/>
      <c r="SZE36" s="707"/>
      <c r="SZF36" s="707"/>
      <c r="SZG36" s="707"/>
      <c r="SZH36" s="707"/>
      <c r="SZI36" s="707"/>
      <c r="SZJ36" s="707"/>
      <c r="SZK36" s="707"/>
      <c r="SZL36" s="707"/>
      <c r="SZM36" s="707"/>
      <c r="SZN36" s="707"/>
      <c r="SZO36" s="707"/>
      <c r="SZP36" s="707"/>
      <c r="SZQ36" s="707"/>
      <c r="SZR36" s="707"/>
      <c r="SZS36" s="707"/>
      <c r="SZT36" s="707"/>
      <c r="SZU36" s="707"/>
      <c r="SZV36" s="707"/>
      <c r="SZW36" s="707"/>
      <c r="SZX36" s="707"/>
      <c r="SZY36" s="707"/>
      <c r="SZZ36" s="707"/>
      <c r="TAA36" s="707"/>
      <c r="TAB36" s="707"/>
      <c r="TAC36" s="707"/>
      <c r="TAD36" s="707"/>
      <c r="TAE36" s="707"/>
      <c r="TAF36" s="707"/>
      <c r="TAG36" s="707"/>
      <c r="TAH36" s="707"/>
      <c r="TAI36" s="707"/>
      <c r="TAJ36" s="707"/>
      <c r="TAK36" s="707"/>
      <c r="TAL36" s="707"/>
      <c r="TAM36" s="707"/>
      <c r="TAN36" s="707"/>
      <c r="TAO36" s="707"/>
      <c r="TAP36" s="707"/>
      <c r="TAQ36" s="707"/>
      <c r="TAR36" s="707"/>
      <c r="TAS36" s="707"/>
      <c r="TAT36" s="707"/>
      <c r="TAU36" s="707"/>
      <c r="TAV36" s="707"/>
      <c r="TAW36" s="707"/>
      <c r="TAX36" s="707"/>
      <c r="TAY36" s="707"/>
      <c r="TAZ36" s="707"/>
      <c r="TBA36" s="707"/>
      <c r="TBB36" s="707"/>
      <c r="TBC36" s="707"/>
      <c r="TBD36" s="707"/>
      <c r="TBE36" s="707"/>
      <c r="TBF36" s="707"/>
      <c r="TBG36" s="707"/>
      <c r="TBH36" s="707"/>
      <c r="TBI36" s="707"/>
      <c r="TBJ36" s="707"/>
      <c r="TBK36" s="707"/>
      <c r="TBL36" s="707"/>
      <c r="TBM36" s="707"/>
      <c r="TBN36" s="707"/>
      <c r="TBO36" s="707"/>
      <c r="TBP36" s="707"/>
      <c r="TBQ36" s="707"/>
      <c r="TBR36" s="707"/>
      <c r="TBS36" s="707"/>
      <c r="TBT36" s="707"/>
      <c r="TBU36" s="707"/>
      <c r="TBV36" s="707"/>
      <c r="TBW36" s="707"/>
      <c r="TBX36" s="707"/>
      <c r="TBY36" s="707"/>
      <c r="TBZ36" s="707"/>
      <c r="TCA36" s="707"/>
      <c r="TCB36" s="707"/>
      <c r="TCC36" s="707"/>
      <c r="TCD36" s="707"/>
      <c r="TCE36" s="707"/>
      <c r="TCF36" s="707"/>
      <c r="TCG36" s="707"/>
      <c r="TCH36" s="707"/>
      <c r="TCI36" s="707"/>
      <c r="TCJ36" s="707"/>
      <c r="TCK36" s="707"/>
      <c r="TCL36" s="707"/>
      <c r="TCM36" s="707"/>
      <c r="TCN36" s="707"/>
      <c r="TCO36" s="707"/>
      <c r="TCP36" s="707"/>
      <c r="TCQ36" s="707"/>
      <c r="TCR36" s="707"/>
      <c r="TCS36" s="707"/>
      <c r="TCT36" s="707"/>
      <c r="TCU36" s="707"/>
      <c r="TCV36" s="707"/>
      <c r="TCW36" s="707"/>
      <c r="TCX36" s="707"/>
      <c r="TCY36" s="707"/>
      <c r="TCZ36" s="707"/>
      <c r="TDA36" s="707"/>
      <c r="TDB36" s="707"/>
      <c r="TDC36" s="707"/>
      <c r="TDD36" s="707"/>
      <c r="TDE36" s="707"/>
      <c r="TDF36" s="707"/>
      <c r="TDG36" s="707"/>
      <c r="TDH36" s="707"/>
      <c r="TDI36" s="707"/>
      <c r="TDJ36" s="707"/>
      <c r="TDK36" s="707"/>
      <c r="TDL36" s="707"/>
      <c r="TDM36" s="707"/>
      <c r="TDN36" s="707"/>
      <c r="TDO36" s="707"/>
      <c r="TDP36" s="707"/>
      <c r="TDQ36" s="707"/>
      <c r="TDR36" s="707"/>
      <c r="TDS36" s="707"/>
      <c r="TDT36" s="707"/>
      <c r="TDU36" s="707"/>
      <c r="TDV36" s="707"/>
      <c r="TDW36" s="707"/>
      <c r="TDX36" s="707"/>
      <c r="TDY36" s="707"/>
      <c r="TDZ36" s="707"/>
      <c r="TEA36" s="707"/>
      <c r="TEB36" s="707"/>
      <c r="TEC36" s="707"/>
      <c r="TED36" s="707"/>
      <c r="TEE36" s="707"/>
      <c r="TEF36" s="707"/>
      <c r="TEG36" s="707"/>
      <c r="TEH36" s="707"/>
      <c r="TEI36" s="707"/>
      <c r="TEJ36" s="707"/>
      <c r="TEK36" s="707"/>
      <c r="TEL36" s="707"/>
      <c r="TEM36" s="707"/>
      <c r="TEN36" s="707"/>
      <c r="TEO36" s="707"/>
      <c r="TEP36" s="707"/>
      <c r="TEQ36" s="707"/>
      <c r="TER36" s="707"/>
      <c r="TES36" s="707"/>
      <c r="TET36" s="707"/>
      <c r="TEU36" s="707"/>
      <c r="TEV36" s="707"/>
      <c r="TEW36" s="707"/>
      <c r="TEX36" s="707"/>
      <c r="TEY36" s="707"/>
      <c r="TEZ36" s="707"/>
      <c r="TFA36" s="707"/>
      <c r="TFB36" s="707"/>
      <c r="TFC36" s="707"/>
      <c r="TFD36" s="707"/>
      <c r="TFE36" s="707"/>
      <c r="TFF36" s="707"/>
      <c r="TFG36" s="707"/>
      <c r="TFH36" s="707"/>
      <c r="TFI36" s="707"/>
      <c r="TFJ36" s="707"/>
      <c r="TFK36" s="707"/>
      <c r="TFL36" s="707"/>
      <c r="TFM36" s="707"/>
      <c r="TFN36" s="707"/>
      <c r="TFO36" s="707"/>
      <c r="TFP36" s="707"/>
      <c r="TFQ36" s="707"/>
      <c r="TFR36" s="707"/>
      <c r="TFS36" s="707"/>
      <c r="TFT36" s="707"/>
      <c r="TFU36" s="707"/>
      <c r="TFV36" s="707"/>
      <c r="TFW36" s="707"/>
      <c r="TFX36" s="707"/>
      <c r="TFY36" s="707"/>
      <c r="TFZ36" s="707"/>
      <c r="TGA36" s="707"/>
      <c r="TGB36" s="707"/>
      <c r="TGC36" s="707"/>
      <c r="TGD36" s="707"/>
      <c r="TGE36" s="707"/>
      <c r="TGF36" s="707"/>
      <c r="TGG36" s="707"/>
      <c r="TGH36" s="707"/>
      <c r="TGI36" s="707"/>
      <c r="TGJ36" s="707"/>
      <c r="TGK36" s="707"/>
      <c r="TGL36" s="707"/>
      <c r="TGM36" s="707"/>
      <c r="TGN36" s="707"/>
      <c r="TGO36" s="707"/>
      <c r="TGP36" s="707"/>
      <c r="TGQ36" s="707"/>
      <c r="TGR36" s="707"/>
      <c r="TGS36" s="707"/>
      <c r="TGT36" s="707"/>
      <c r="TGU36" s="707"/>
      <c r="TGV36" s="707"/>
      <c r="TGW36" s="707"/>
      <c r="TGX36" s="707"/>
      <c r="TGY36" s="707"/>
      <c r="TGZ36" s="707"/>
      <c r="THA36" s="707"/>
      <c r="THB36" s="707"/>
      <c r="THC36" s="707"/>
      <c r="THD36" s="707"/>
      <c r="THE36" s="707"/>
      <c r="THF36" s="707"/>
      <c r="THG36" s="707"/>
      <c r="THH36" s="707"/>
      <c r="THI36" s="707"/>
      <c r="THJ36" s="707"/>
      <c r="THK36" s="707"/>
      <c r="THL36" s="707"/>
      <c r="THM36" s="707"/>
      <c r="THN36" s="707"/>
      <c r="THO36" s="707"/>
      <c r="THP36" s="707"/>
      <c r="THQ36" s="707"/>
      <c r="THR36" s="707"/>
      <c r="THS36" s="707"/>
      <c r="THT36" s="707"/>
      <c r="THU36" s="707"/>
      <c r="THV36" s="707"/>
      <c r="THW36" s="707"/>
      <c r="THX36" s="707"/>
      <c r="THY36" s="707"/>
      <c r="THZ36" s="707"/>
      <c r="TIA36" s="707"/>
      <c r="TIB36" s="707"/>
      <c r="TIC36" s="707"/>
      <c r="TID36" s="707"/>
      <c r="TIE36" s="707"/>
      <c r="TIF36" s="707"/>
      <c r="TIG36" s="707"/>
      <c r="TIH36" s="707"/>
      <c r="TII36" s="707"/>
      <c r="TIJ36" s="707"/>
      <c r="TIK36" s="707"/>
      <c r="TIL36" s="707"/>
      <c r="TIM36" s="707"/>
      <c r="TIN36" s="707"/>
      <c r="TIO36" s="707"/>
      <c r="TIP36" s="707"/>
      <c r="TIQ36" s="707"/>
      <c r="TIR36" s="707"/>
      <c r="TIS36" s="707"/>
      <c r="TIT36" s="707"/>
      <c r="TIU36" s="707"/>
      <c r="TIV36" s="707"/>
      <c r="TIW36" s="707"/>
      <c r="TIX36" s="707"/>
      <c r="TIY36" s="707"/>
      <c r="TIZ36" s="707"/>
      <c r="TJA36" s="707"/>
      <c r="TJB36" s="707"/>
      <c r="TJC36" s="707"/>
      <c r="TJD36" s="707"/>
      <c r="TJE36" s="707"/>
      <c r="TJF36" s="707"/>
      <c r="TJG36" s="707"/>
      <c r="TJH36" s="707"/>
      <c r="TJI36" s="707"/>
      <c r="TJJ36" s="707"/>
      <c r="TJK36" s="707"/>
      <c r="TJL36" s="707"/>
      <c r="TJM36" s="707"/>
      <c r="TJN36" s="707"/>
      <c r="TJO36" s="707"/>
      <c r="TJP36" s="707"/>
      <c r="TJQ36" s="707"/>
      <c r="TJR36" s="707"/>
      <c r="TJS36" s="707"/>
      <c r="TJT36" s="707"/>
      <c r="TJU36" s="707"/>
      <c r="TJV36" s="707"/>
      <c r="TJW36" s="707"/>
      <c r="TJX36" s="707"/>
      <c r="TJY36" s="707"/>
      <c r="TJZ36" s="707"/>
      <c r="TKA36" s="707"/>
      <c r="TKB36" s="707"/>
      <c r="TKC36" s="707"/>
      <c r="TKD36" s="707"/>
      <c r="TKE36" s="707"/>
      <c r="TKF36" s="707"/>
      <c r="TKG36" s="707"/>
      <c r="TKH36" s="707"/>
      <c r="TKI36" s="707"/>
      <c r="TKJ36" s="707"/>
      <c r="TKK36" s="707"/>
      <c r="TKL36" s="707"/>
      <c r="TKM36" s="707"/>
      <c r="TKN36" s="707"/>
      <c r="TKO36" s="707"/>
      <c r="TKP36" s="707"/>
      <c r="TKQ36" s="707"/>
      <c r="TKR36" s="707"/>
      <c r="TKS36" s="707"/>
      <c r="TKT36" s="707"/>
      <c r="TKU36" s="707"/>
      <c r="TKV36" s="707"/>
      <c r="TKW36" s="707"/>
      <c r="TKX36" s="707"/>
      <c r="TKY36" s="707"/>
      <c r="TKZ36" s="707"/>
      <c r="TLA36" s="707"/>
      <c r="TLB36" s="707"/>
      <c r="TLC36" s="707"/>
      <c r="TLD36" s="707"/>
      <c r="TLE36" s="707"/>
      <c r="TLF36" s="707"/>
      <c r="TLG36" s="707"/>
      <c r="TLH36" s="707"/>
      <c r="TLI36" s="707"/>
      <c r="TLJ36" s="707"/>
      <c r="TLK36" s="707"/>
      <c r="TLL36" s="707"/>
      <c r="TLM36" s="707"/>
      <c r="TLN36" s="707"/>
      <c r="TLO36" s="707"/>
      <c r="TLP36" s="707"/>
      <c r="TLQ36" s="707"/>
      <c r="TLR36" s="707"/>
      <c r="TLS36" s="707"/>
      <c r="TLT36" s="707"/>
      <c r="TLU36" s="707"/>
      <c r="TLV36" s="707"/>
      <c r="TLW36" s="707"/>
      <c r="TLX36" s="707"/>
      <c r="TLY36" s="707"/>
      <c r="TLZ36" s="707"/>
      <c r="TMA36" s="707"/>
      <c r="TMB36" s="707"/>
      <c r="TMC36" s="707"/>
      <c r="TMD36" s="707"/>
      <c r="TME36" s="707"/>
      <c r="TMF36" s="707"/>
      <c r="TMG36" s="707"/>
      <c r="TMH36" s="707"/>
      <c r="TMI36" s="707"/>
      <c r="TMJ36" s="707"/>
      <c r="TMK36" s="707"/>
      <c r="TML36" s="707"/>
      <c r="TMM36" s="707"/>
      <c r="TMN36" s="707"/>
      <c r="TMO36" s="707"/>
      <c r="TMP36" s="707"/>
      <c r="TMQ36" s="707"/>
      <c r="TMR36" s="707"/>
      <c r="TMS36" s="707"/>
      <c r="TMT36" s="707"/>
      <c r="TMU36" s="707"/>
      <c r="TMV36" s="707"/>
      <c r="TMW36" s="707"/>
      <c r="TMX36" s="707"/>
      <c r="TMY36" s="707"/>
      <c r="TMZ36" s="707"/>
      <c r="TNA36" s="707"/>
      <c r="TNB36" s="707"/>
      <c r="TNC36" s="707"/>
      <c r="TND36" s="707"/>
      <c r="TNE36" s="707"/>
      <c r="TNF36" s="707"/>
      <c r="TNG36" s="707"/>
      <c r="TNH36" s="707"/>
      <c r="TNI36" s="707"/>
      <c r="TNJ36" s="707"/>
      <c r="TNK36" s="707"/>
      <c r="TNL36" s="707"/>
      <c r="TNM36" s="707"/>
      <c r="TNN36" s="707"/>
      <c r="TNO36" s="707"/>
      <c r="TNP36" s="707"/>
      <c r="TNQ36" s="707"/>
      <c r="TNR36" s="707"/>
      <c r="TNS36" s="707"/>
      <c r="TNT36" s="707"/>
      <c r="TNU36" s="707"/>
      <c r="TNV36" s="707"/>
      <c r="TNW36" s="707"/>
      <c r="TNX36" s="707"/>
      <c r="TNY36" s="707"/>
      <c r="TNZ36" s="707"/>
      <c r="TOA36" s="707"/>
      <c r="TOB36" s="707"/>
      <c r="TOC36" s="707"/>
      <c r="TOD36" s="707"/>
      <c r="TOE36" s="707"/>
      <c r="TOF36" s="707"/>
      <c r="TOG36" s="707"/>
      <c r="TOH36" s="707"/>
      <c r="TOI36" s="707"/>
      <c r="TOJ36" s="707"/>
      <c r="TOK36" s="707"/>
      <c r="TOL36" s="707"/>
      <c r="TOM36" s="707"/>
      <c r="TON36" s="707"/>
      <c r="TOO36" s="707"/>
      <c r="TOP36" s="707"/>
      <c r="TOQ36" s="707"/>
      <c r="TOR36" s="707"/>
      <c r="TOS36" s="707"/>
      <c r="TOT36" s="707"/>
      <c r="TOU36" s="707"/>
      <c r="TOV36" s="707"/>
      <c r="TOW36" s="707"/>
      <c r="TOX36" s="707"/>
      <c r="TOY36" s="707"/>
      <c r="TOZ36" s="707"/>
      <c r="TPA36" s="707"/>
      <c r="TPB36" s="707"/>
      <c r="TPC36" s="707"/>
      <c r="TPD36" s="707"/>
      <c r="TPE36" s="707"/>
      <c r="TPF36" s="707"/>
      <c r="TPG36" s="707"/>
      <c r="TPH36" s="707"/>
      <c r="TPI36" s="707"/>
      <c r="TPJ36" s="707"/>
      <c r="TPK36" s="707"/>
      <c r="TPL36" s="707"/>
      <c r="TPM36" s="707"/>
      <c r="TPN36" s="707"/>
      <c r="TPO36" s="707"/>
      <c r="TPP36" s="707"/>
      <c r="TPQ36" s="707"/>
      <c r="TPR36" s="707"/>
      <c r="TPS36" s="707"/>
      <c r="TPT36" s="707"/>
      <c r="TPU36" s="707"/>
      <c r="TPV36" s="707"/>
      <c r="TPW36" s="707"/>
      <c r="TPX36" s="707"/>
      <c r="TPY36" s="707"/>
      <c r="TPZ36" s="707"/>
      <c r="TQA36" s="707"/>
      <c r="TQB36" s="707"/>
      <c r="TQC36" s="707"/>
      <c r="TQD36" s="707"/>
      <c r="TQE36" s="707"/>
      <c r="TQF36" s="707"/>
      <c r="TQG36" s="707"/>
      <c r="TQH36" s="707"/>
      <c r="TQI36" s="707"/>
      <c r="TQJ36" s="707"/>
      <c r="TQK36" s="707"/>
      <c r="TQL36" s="707"/>
      <c r="TQM36" s="707"/>
      <c r="TQN36" s="707"/>
      <c r="TQO36" s="707"/>
      <c r="TQP36" s="707"/>
      <c r="TQQ36" s="707"/>
      <c r="TQR36" s="707"/>
      <c r="TQS36" s="707"/>
      <c r="TQT36" s="707"/>
      <c r="TQU36" s="707"/>
      <c r="TQV36" s="707"/>
      <c r="TQW36" s="707"/>
      <c r="TQX36" s="707"/>
      <c r="TQY36" s="707"/>
      <c r="TQZ36" s="707"/>
      <c r="TRA36" s="707"/>
      <c r="TRB36" s="707"/>
      <c r="TRC36" s="707"/>
      <c r="TRD36" s="707"/>
      <c r="TRE36" s="707"/>
      <c r="TRF36" s="707"/>
      <c r="TRG36" s="707"/>
      <c r="TRH36" s="707"/>
      <c r="TRI36" s="707"/>
      <c r="TRJ36" s="707"/>
      <c r="TRK36" s="707"/>
      <c r="TRL36" s="707"/>
      <c r="TRM36" s="707"/>
      <c r="TRN36" s="707"/>
      <c r="TRO36" s="707"/>
      <c r="TRP36" s="707"/>
      <c r="TRQ36" s="707"/>
      <c r="TRR36" s="707"/>
      <c r="TRS36" s="707"/>
      <c r="TRT36" s="707"/>
      <c r="TRU36" s="707"/>
      <c r="TRV36" s="707"/>
      <c r="TRW36" s="707"/>
      <c r="TRX36" s="707"/>
      <c r="TRY36" s="707"/>
      <c r="TRZ36" s="707"/>
      <c r="TSA36" s="707"/>
      <c r="TSB36" s="707"/>
      <c r="TSC36" s="707"/>
      <c r="TSD36" s="707"/>
      <c r="TSE36" s="707"/>
      <c r="TSF36" s="707"/>
      <c r="TSG36" s="707"/>
      <c r="TSH36" s="707"/>
      <c r="TSI36" s="707"/>
      <c r="TSJ36" s="707"/>
      <c r="TSK36" s="707"/>
      <c r="TSL36" s="707"/>
      <c r="TSM36" s="707"/>
      <c r="TSN36" s="707"/>
      <c r="TSO36" s="707"/>
      <c r="TSP36" s="707"/>
      <c r="TSQ36" s="707"/>
      <c r="TSR36" s="707"/>
      <c r="TSS36" s="707"/>
      <c r="TST36" s="707"/>
      <c r="TSU36" s="707"/>
      <c r="TSV36" s="707"/>
      <c r="TSW36" s="707"/>
      <c r="TSX36" s="707"/>
      <c r="TSY36" s="707"/>
      <c r="TSZ36" s="707"/>
      <c r="TTA36" s="707"/>
      <c r="TTB36" s="707"/>
      <c r="TTC36" s="707"/>
      <c r="TTD36" s="707"/>
      <c r="TTE36" s="707"/>
      <c r="TTF36" s="707"/>
      <c r="TTG36" s="707"/>
      <c r="TTH36" s="707"/>
      <c r="TTI36" s="707"/>
      <c r="TTJ36" s="707"/>
      <c r="TTK36" s="707"/>
      <c r="TTL36" s="707"/>
      <c r="TTM36" s="707"/>
      <c r="TTN36" s="707"/>
      <c r="TTO36" s="707"/>
      <c r="TTP36" s="707"/>
      <c r="TTQ36" s="707"/>
      <c r="TTR36" s="707"/>
      <c r="TTS36" s="707"/>
      <c r="TTT36" s="707"/>
      <c r="TTU36" s="707"/>
      <c r="TTV36" s="707"/>
      <c r="TTW36" s="707"/>
      <c r="TTX36" s="707"/>
      <c r="TTY36" s="707"/>
      <c r="TTZ36" s="707"/>
      <c r="TUA36" s="707"/>
      <c r="TUB36" s="707"/>
      <c r="TUC36" s="707"/>
      <c r="TUD36" s="707"/>
      <c r="TUE36" s="707"/>
      <c r="TUF36" s="707"/>
      <c r="TUG36" s="707"/>
      <c r="TUH36" s="707"/>
      <c r="TUI36" s="707"/>
      <c r="TUJ36" s="707"/>
      <c r="TUK36" s="707"/>
      <c r="TUL36" s="707"/>
      <c r="TUM36" s="707"/>
      <c r="TUN36" s="707"/>
      <c r="TUO36" s="707"/>
      <c r="TUP36" s="707"/>
      <c r="TUQ36" s="707"/>
      <c r="TUR36" s="707"/>
      <c r="TUS36" s="707"/>
      <c r="TUT36" s="707"/>
      <c r="TUU36" s="707"/>
      <c r="TUV36" s="707"/>
      <c r="TUW36" s="707"/>
      <c r="TUX36" s="707"/>
      <c r="TUY36" s="707"/>
      <c r="TUZ36" s="707"/>
      <c r="TVA36" s="707"/>
      <c r="TVB36" s="707"/>
      <c r="TVC36" s="707"/>
      <c r="TVD36" s="707"/>
      <c r="TVE36" s="707"/>
      <c r="TVF36" s="707"/>
      <c r="TVG36" s="707"/>
      <c r="TVH36" s="707"/>
      <c r="TVI36" s="707"/>
      <c r="TVJ36" s="707"/>
      <c r="TVK36" s="707"/>
      <c r="TVL36" s="707"/>
      <c r="TVM36" s="707"/>
      <c r="TVN36" s="707"/>
      <c r="TVO36" s="707"/>
      <c r="TVP36" s="707"/>
      <c r="TVQ36" s="707"/>
      <c r="TVR36" s="707"/>
      <c r="TVS36" s="707"/>
      <c r="TVT36" s="707"/>
      <c r="TVU36" s="707"/>
      <c r="TVV36" s="707"/>
      <c r="TVW36" s="707"/>
      <c r="TVX36" s="707"/>
      <c r="TVY36" s="707"/>
      <c r="TVZ36" s="707"/>
      <c r="TWA36" s="707"/>
      <c r="TWB36" s="707"/>
      <c r="TWC36" s="707"/>
      <c r="TWD36" s="707"/>
      <c r="TWE36" s="707"/>
      <c r="TWF36" s="707"/>
      <c r="TWG36" s="707"/>
      <c r="TWH36" s="707"/>
      <c r="TWI36" s="707"/>
      <c r="TWJ36" s="707"/>
      <c r="TWK36" s="707"/>
      <c r="TWL36" s="707"/>
      <c r="TWM36" s="707"/>
      <c r="TWN36" s="707"/>
      <c r="TWO36" s="707"/>
      <c r="TWP36" s="707"/>
      <c r="TWQ36" s="707"/>
      <c r="TWR36" s="707"/>
      <c r="TWS36" s="707"/>
      <c r="TWT36" s="707"/>
      <c r="TWU36" s="707"/>
      <c r="TWV36" s="707"/>
      <c r="TWW36" s="707"/>
      <c r="TWX36" s="707"/>
      <c r="TWY36" s="707"/>
      <c r="TWZ36" s="707"/>
      <c r="TXA36" s="707"/>
      <c r="TXB36" s="707"/>
      <c r="TXC36" s="707"/>
      <c r="TXD36" s="707"/>
      <c r="TXE36" s="707"/>
      <c r="TXF36" s="707"/>
      <c r="TXG36" s="707"/>
      <c r="TXH36" s="707"/>
      <c r="TXI36" s="707"/>
      <c r="TXJ36" s="707"/>
      <c r="TXK36" s="707"/>
      <c r="TXL36" s="707"/>
      <c r="TXM36" s="707"/>
      <c r="TXN36" s="707"/>
      <c r="TXO36" s="707"/>
      <c r="TXP36" s="707"/>
      <c r="TXQ36" s="707"/>
      <c r="TXR36" s="707"/>
      <c r="TXS36" s="707"/>
      <c r="TXT36" s="707"/>
      <c r="TXU36" s="707"/>
      <c r="TXV36" s="707"/>
      <c r="TXW36" s="707"/>
      <c r="TXX36" s="707"/>
      <c r="TXY36" s="707"/>
      <c r="TXZ36" s="707"/>
      <c r="TYA36" s="707"/>
      <c r="TYB36" s="707"/>
      <c r="TYC36" s="707"/>
      <c r="TYD36" s="707"/>
      <c r="TYE36" s="707"/>
      <c r="TYF36" s="707"/>
      <c r="TYG36" s="707"/>
      <c r="TYH36" s="707"/>
      <c r="TYI36" s="707"/>
      <c r="TYJ36" s="707"/>
      <c r="TYK36" s="707"/>
      <c r="TYL36" s="707"/>
      <c r="TYM36" s="707"/>
      <c r="TYN36" s="707"/>
      <c r="TYO36" s="707"/>
      <c r="TYP36" s="707"/>
      <c r="TYQ36" s="707"/>
      <c r="TYR36" s="707"/>
      <c r="TYS36" s="707"/>
      <c r="TYT36" s="707"/>
      <c r="TYU36" s="707"/>
      <c r="TYV36" s="707"/>
      <c r="TYW36" s="707"/>
      <c r="TYX36" s="707"/>
      <c r="TYY36" s="707"/>
      <c r="TYZ36" s="707"/>
      <c r="TZA36" s="707"/>
      <c r="TZB36" s="707"/>
      <c r="TZC36" s="707"/>
      <c r="TZD36" s="707"/>
      <c r="TZE36" s="707"/>
      <c r="TZF36" s="707"/>
      <c r="TZG36" s="707"/>
      <c r="TZH36" s="707"/>
      <c r="TZI36" s="707"/>
      <c r="TZJ36" s="707"/>
      <c r="TZK36" s="707"/>
      <c r="TZL36" s="707"/>
      <c r="TZM36" s="707"/>
      <c r="TZN36" s="707"/>
      <c r="TZO36" s="707"/>
      <c r="TZP36" s="707"/>
      <c r="TZQ36" s="707"/>
      <c r="TZR36" s="707"/>
      <c r="TZS36" s="707"/>
      <c r="TZT36" s="707"/>
      <c r="TZU36" s="707"/>
      <c r="TZV36" s="707"/>
      <c r="TZW36" s="707"/>
      <c r="TZX36" s="707"/>
      <c r="TZY36" s="707"/>
      <c r="TZZ36" s="707"/>
      <c r="UAA36" s="707"/>
      <c r="UAB36" s="707"/>
      <c r="UAC36" s="707"/>
      <c r="UAD36" s="707"/>
      <c r="UAE36" s="707"/>
      <c r="UAF36" s="707"/>
      <c r="UAG36" s="707"/>
      <c r="UAH36" s="707"/>
      <c r="UAI36" s="707"/>
      <c r="UAJ36" s="707"/>
      <c r="UAK36" s="707"/>
      <c r="UAL36" s="707"/>
      <c r="UAM36" s="707"/>
      <c r="UAN36" s="707"/>
      <c r="UAO36" s="707"/>
      <c r="UAP36" s="707"/>
      <c r="UAQ36" s="707"/>
      <c r="UAR36" s="707"/>
      <c r="UAS36" s="707"/>
      <c r="UAT36" s="707"/>
      <c r="UAU36" s="707"/>
      <c r="UAV36" s="707"/>
      <c r="UAW36" s="707"/>
      <c r="UAX36" s="707"/>
      <c r="UAY36" s="707"/>
      <c r="UAZ36" s="707"/>
      <c r="UBA36" s="707"/>
      <c r="UBB36" s="707"/>
      <c r="UBC36" s="707"/>
      <c r="UBD36" s="707"/>
      <c r="UBE36" s="707"/>
      <c r="UBF36" s="707"/>
      <c r="UBG36" s="707"/>
      <c r="UBH36" s="707"/>
      <c r="UBI36" s="707"/>
      <c r="UBJ36" s="707"/>
      <c r="UBK36" s="707"/>
      <c r="UBL36" s="707"/>
      <c r="UBM36" s="707"/>
      <c r="UBN36" s="707"/>
      <c r="UBO36" s="707"/>
      <c r="UBP36" s="707"/>
      <c r="UBQ36" s="707"/>
      <c r="UBR36" s="707"/>
      <c r="UBS36" s="707"/>
      <c r="UBT36" s="707"/>
      <c r="UBU36" s="707"/>
      <c r="UBV36" s="707"/>
      <c r="UBW36" s="707"/>
      <c r="UBX36" s="707"/>
      <c r="UBY36" s="707"/>
      <c r="UBZ36" s="707"/>
      <c r="UCA36" s="707"/>
      <c r="UCB36" s="707"/>
      <c r="UCC36" s="707"/>
      <c r="UCD36" s="707"/>
      <c r="UCE36" s="707"/>
      <c r="UCF36" s="707"/>
      <c r="UCG36" s="707"/>
      <c r="UCH36" s="707"/>
      <c r="UCI36" s="707"/>
      <c r="UCJ36" s="707"/>
      <c r="UCK36" s="707"/>
      <c r="UCL36" s="707"/>
      <c r="UCM36" s="707"/>
      <c r="UCN36" s="707"/>
      <c r="UCO36" s="707"/>
      <c r="UCP36" s="707"/>
      <c r="UCQ36" s="707"/>
      <c r="UCR36" s="707"/>
      <c r="UCS36" s="707"/>
      <c r="UCT36" s="707"/>
      <c r="UCU36" s="707"/>
      <c r="UCV36" s="707"/>
      <c r="UCW36" s="707"/>
      <c r="UCX36" s="707"/>
      <c r="UCY36" s="707"/>
      <c r="UCZ36" s="707"/>
      <c r="UDA36" s="707"/>
      <c r="UDB36" s="707"/>
      <c r="UDC36" s="707"/>
      <c r="UDD36" s="707"/>
      <c r="UDE36" s="707"/>
      <c r="UDF36" s="707"/>
      <c r="UDG36" s="707"/>
      <c r="UDH36" s="707"/>
      <c r="UDI36" s="707"/>
      <c r="UDJ36" s="707"/>
      <c r="UDK36" s="707"/>
      <c r="UDL36" s="707"/>
      <c r="UDM36" s="707"/>
      <c r="UDN36" s="707"/>
      <c r="UDO36" s="707"/>
      <c r="UDP36" s="707"/>
      <c r="UDQ36" s="707"/>
      <c r="UDR36" s="707"/>
      <c r="UDS36" s="707"/>
      <c r="UDT36" s="707"/>
      <c r="UDU36" s="707"/>
      <c r="UDV36" s="707"/>
      <c r="UDW36" s="707"/>
      <c r="UDX36" s="707"/>
      <c r="UDY36" s="707"/>
      <c r="UDZ36" s="707"/>
      <c r="UEA36" s="707"/>
      <c r="UEB36" s="707"/>
      <c r="UEC36" s="707"/>
      <c r="UED36" s="707"/>
      <c r="UEE36" s="707"/>
      <c r="UEF36" s="707"/>
      <c r="UEG36" s="707"/>
      <c r="UEH36" s="707"/>
      <c r="UEI36" s="707"/>
      <c r="UEJ36" s="707"/>
      <c r="UEK36" s="707"/>
      <c r="UEL36" s="707"/>
      <c r="UEM36" s="707"/>
      <c r="UEN36" s="707"/>
      <c r="UEO36" s="707"/>
      <c r="UEP36" s="707"/>
      <c r="UEQ36" s="707"/>
      <c r="UER36" s="707"/>
      <c r="UES36" s="707"/>
      <c r="UET36" s="707"/>
      <c r="UEU36" s="707"/>
      <c r="UEV36" s="707"/>
      <c r="UEW36" s="707"/>
      <c r="UEX36" s="707"/>
      <c r="UEY36" s="707"/>
      <c r="UEZ36" s="707"/>
      <c r="UFA36" s="707"/>
      <c r="UFB36" s="707"/>
      <c r="UFC36" s="707"/>
      <c r="UFD36" s="707"/>
      <c r="UFE36" s="707"/>
      <c r="UFF36" s="707"/>
      <c r="UFG36" s="707"/>
      <c r="UFH36" s="707"/>
      <c r="UFI36" s="707"/>
      <c r="UFJ36" s="707"/>
      <c r="UFK36" s="707"/>
      <c r="UFL36" s="707"/>
      <c r="UFM36" s="707"/>
      <c r="UFN36" s="707"/>
      <c r="UFO36" s="707"/>
      <c r="UFP36" s="707"/>
      <c r="UFQ36" s="707"/>
      <c r="UFR36" s="707"/>
      <c r="UFS36" s="707"/>
      <c r="UFT36" s="707"/>
      <c r="UFU36" s="707"/>
      <c r="UFV36" s="707"/>
      <c r="UFW36" s="707"/>
      <c r="UFX36" s="707"/>
      <c r="UFY36" s="707"/>
      <c r="UFZ36" s="707"/>
      <c r="UGA36" s="707"/>
      <c r="UGB36" s="707"/>
      <c r="UGC36" s="707"/>
      <c r="UGD36" s="707"/>
      <c r="UGE36" s="707"/>
      <c r="UGF36" s="707"/>
      <c r="UGG36" s="707"/>
      <c r="UGH36" s="707"/>
      <c r="UGI36" s="707"/>
      <c r="UGJ36" s="707"/>
      <c r="UGK36" s="707"/>
      <c r="UGL36" s="707"/>
      <c r="UGM36" s="707"/>
      <c r="UGN36" s="707"/>
      <c r="UGO36" s="707"/>
      <c r="UGP36" s="707"/>
      <c r="UGQ36" s="707"/>
      <c r="UGR36" s="707"/>
      <c r="UGS36" s="707"/>
      <c r="UGT36" s="707"/>
      <c r="UGU36" s="707"/>
      <c r="UGV36" s="707"/>
      <c r="UGW36" s="707"/>
      <c r="UGX36" s="707"/>
      <c r="UGY36" s="707"/>
      <c r="UGZ36" s="707"/>
      <c r="UHA36" s="707"/>
      <c r="UHB36" s="707"/>
      <c r="UHC36" s="707"/>
      <c r="UHD36" s="707"/>
      <c r="UHE36" s="707"/>
      <c r="UHF36" s="707"/>
      <c r="UHG36" s="707"/>
      <c r="UHH36" s="707"/>
      <c r="UHI36" s="707"/>
      <c r="UHJ36" s="707"/>
      <c r="UHK36" s="707"/>
      <c r="UHL36" s="707"/>
      <c r="UHM36" s="707"/>
      <c r="UHN36" s="707"/>
      <c r="UHO36" s="707"/>
      <c r="UHP36" s="707"/>
      <c r="UHQ36" s="707"/>
      <c r="UHR36" s="707"/>
      <c r="UHS36" s="707"/>
      <c r="UHT36" s="707"/>
      <c r="UHU36" s="707"/>
      <c r="UHV36" s="707"/>
      <c r="UHW36" s="707"/>
      <c r="UHX36" s="707"/>
      <c r="UHY36" s="707"/>
      <c r="UHZ36" s="707"/>
      <c r="UIA36" s="707"/>
      <c r="UIB36" s="707"/>
      <c r="UIC36" s="707"/>
      <c r="UID36" s="707"/>
      <c r="UIE36" s="707"/>
      <c r="UIF36" s="707"/>
      <c r="UIG36" s="707"/>
      <c r="UIH36" s="707"/>
      <c r="UII36" s="707"/>
      <c r="UIJ36" s="707"/>
      <c r="UIK36" s="707"/>
      <c r="UIL36" s="707"/>
      <c r="UIM36" s="707"/>
      <c r="UIN36" s="707"/>
      <c r="UIO36" s="707"/>
      <c r="UIP36" s="707"/>
      <c r="UIQ36" s="707"/>
      <c r="UIR36" s="707"/>
      <c r="UIS36" s="707"/>
      <c r="UIT36" s="707"/>
      <c r="UIU36" s="707"/>
      <c r="UIV36" s="707"/>
      <c r="UIW36" s="707"/>
      <c r="UIX36" s="707"/>
      <c r="UIY36" s="707"/>
      <c r="UIZ36" s="707"/>
      <c r="UJA36" s="707"/>
      <c r="UJB36" s="707"/>
      <c r="UJC36" s="707"/>
      <c r="UJD36" s="707"/>
      <c r="UJE36" s="707"/>
      <c r="UJF36" s="707"/>
      <c r="UJG36" s="707"/>
      <c r="UJH36" s="707"/>
      <c r="UJI36" s="707"/>
      <c r="UJJ36" s="707"/>
      <c r="UJK36" s="707"/>
      <c r="UJL36" s="707"/>
      <c r="UJM36" s="707"/>
      <c r="UJN36" s="707"/>
      <c r="UJO36" s="707"/>
      <c r="UJP36" s="707"/>
      <c r="UJQ36" s="707"/>
      <c r="UJR36" s="707"/>
      <c r="UJS36" s="707"/>
      <c r="UJT36" s="707"/>
      <c r="UJU36" s="707"/>
      <c r="UJV36" s="707"/>
      <c r="UJW36" s="707"/>
      <c r="UJX36" s="707"/>
      <c r="UJY36" s="707"/>
      <c r="UJZ36" s="707"/>
      <c r="UKA36" s="707"/>
      <c r="UKB36" s="707"/>
      <c r="UKC36" s="707"/>
      <c r="UKD36" s="707"/>
      <c r="UKE36" s="707"/>
      <c r="UKF36" s="707"/>
      <c r="UKG36" s="707"/>
      <c r="UKH36" s="707"/>
      <c r="UKI36" s="707"/>
      <c r="UKJ36" s="707"/>
      <c r="UKK36" s="707"/>
      <c r="UKL36" s="707"/>
      <c r="UKM36" s="707"/>
      <c r="UKN36" s="707"/>
      <c r="UKO36" s="707"/>
      <c r="UKP36" s="707"/>
      <c r="UKQ36" s="707"/>
      <c r="UKR36" s="707"/>
      <c r="UKS36" s="707"/>
      <c r="UKT36" s="707"/>
      <c r="UKU36" s="707"/>
      <c r="UKV36" s="707"/>
      <c r="UKW36" s="707"/>
      <c r="UKX36" s="707"/>
      <c r="UKY36" s="707"/>
      <c r="UKZ36" s="707"/>
      <c r="ULA36" s="707"/>
      <c r="ULB36" s="707"/>
      <c r="ULC36" s="707"/>
      <c r="ULD36" s="707"/>
      <c r="ULE36" s="707"/>
      <c r="ULF36" s="707"/>
      <c r="ULG36" s="707"/>
      <c r="ULH36" s="707"/>
      <c r="ULI36" s="707"/>
      <c r="ULJ36" s="707"/>
      <c r="ULK36" s="707"/>
      <c r="ULL36" s="707"/>
      <c r="ULM36" s="707"/>
      <c r="ULN36" s="707"/>
      <c r="ULO36" s="707"/>
      <c r="ULP36" s="707"/>
      <c r="ULQ36" s="707"/>
      <c r="ULR36" s="707"/>
      <c r="ULS36" s="707"/>
      <c r="ULT36" s="707"/>
      <c r="ULU36" s="707"/>
      <c r="ULV36" s="707"/>
      <c r="ULW36" s="707"/>
      <c r="ULX36" s="707"/>
      <c r="ULY36" s="707"/>
      <c r="ULZ36" s="707"/>
      <c r="UMA36" s="707"/>
      <c r="UMB36" s="707"/>
      <c r="UMC36" s="707"/>
      <c r="UMD36" s="707"/>
      <c r="UME36" s="707"/>
      <c r="UMF36" s="707"/>
      <c r="UMG36" s="707"/>
      <c r="UMH36" s="707"/>
      <c r="UMI36" s="707"/>
      <c r="UMJ36" s="707"/>
      <c r="UMK36" s="707"/>
      <c r="UML36" s="707"/>
      <c r="UMM36" s="707"/>
      <c r="UMN36" s="707"/>
      <c r="UMO36" s="707"/>
      <c r="UMP36" s="707"/>
      <c r="UMQ36" s="707"/>
      <c r="UMR36" s="707"/>
      <c r="UMS36" s="707"/>
      <c r="UMT36" s="707"/>
      <c r="UMU36" s="707"/>
      <c r="UMV36" s="707"/>
      <c r="UMW36" s="707"/>
      <c r="UMX36" s="707"/>
      <c r="UMY36" s="707"/>
      <c r="UMZ36" s="707"/>
      <c r="UNA36" s="707"/>
      <c r="UNB36" s="707"/>
      <c r="UNC36" s="707"/>
      <c r="UND36" s="707"/>
      <c r="UNE36" s="707"/>
      <c r="UNF36" s="707"/>
      <c r="UNG36" s="707"/>
      <c r="UNH36" s="707"/>
      <c r="UNI36" s="707"/>
      <c r="UNJ36" s="707"/>
      <c r="UNK36" s="707"/>
      <c r="UNL36" s="707"/>
      <c r="UNM36" s="707"/>
      <c r="UNN36" s="707"/>
      <c r="UNO36" s="707"/>
      <c r="UNP36" s="707"/>
      <c r="UNQ36" s="707"/>
      <c r="UNR36" s="707"/>
      <c r="UNS36" s="707"/>
      <c r="UNT36" s="707"/>
      <c r="UNU36" s="707"/>
      <c r="UNV36" s="707"/>
      <c r="UNW36" s="707"/>
      <c r="UNX36" s="707"/>
      <c r="UNY36" s="707"/>
      <c r="UNZ36" s="707"/>
      <c r="UOA36" s="707"/>
      <c r="UOB36" s="707"/>
      <c r="UOC36" s="707"/>
      <c r="UOD36" s="707"/>
      <c r="UOE36" s="707"/>
      <c r="UOF36" s="707"/>
      <c r="UOG36" s="707"/>
      <c r="UOH36" s="707"/>
      <c r="UOI36" s="707"/>
      <c r="UOJ36" s="707"/>
      <c r="UOK36" s="707"/>
      <c r="UOL36" s="707"/>
      <c r="UOM36" s="707"/>
      <c r="UON36" s="707"/>
      <c r="UOO36" s="707"/>
      <c r="UOP36" s="707"/>
      <c r="UOQ36" s="707"/>
      <c r="UOR36" s="707"/>
      <c r="UOS36" s="707"/>
      <c r="UOT36" s="707"/>
      <c r="UOU36" s="707"/>
      <c r="UOV36" s="707"/>
      <c r="UOW36" s="707"/>
      <c r="UOX36" s="707"/>
      <c r="UOY36" s="707"/>
      <c r="UOZ36" s="707"/>
      <c r="UPA36" s="707"/>
      <c r="UPB36" s="707"/>
      <c r="UPC36" s="707"/>
      <c r="UPD36" s="707"/>
      <c r="UPE36" s="707"/>
      <c r="UPF36" s="707"/>
      <c r="UPG36" s="707"/>
      <c r="UPH36" s="707"/>
      <c r="UPI36" s="707"/>
      <c r="UPJ36" s="707"/>
      <c r="UPK36" s="707"/>
      <c r="UPL36" s="707"/>
      <c r="UPM36" s="707"/>
      <c r="UPN36" s="707"/>
      <c r="UPO36" s="707"/>
      <c r="UPP36" s="707"/>
      <c r="UPQ36" s="707"/>
      <c r="UPR36" s="707"/>
      <c r="UPS36" s="707"/>
      <c r="UPT36" s="707"/>
      <c r="UPU36" s="707"/>
      <c r="UPV36" s="707"/>
      <c r="UPW36" s="707"/>
      <c r="UPX36" s="707"/>
      <c r="UPY36" s="707"/>
      <c r="UPZ36" s="707"/>
      <c r="UQA36" s="707"/>
      <c r="UQB36" s="707"/>
      <c r="UQC36" s="707"/>
      <c r="UQD36" s="707"/>
      <c r="UQE36" s="707"/>
      <c r="UQF36" s="707"/>
      <c r="UQG36" s="707"/>
      <c r="UQH36" s="707"/>
      <c r="UQI36" s="707"/>
      <c r="UQJ36" s="707"/>
      <c r="UQK36" s="707"/>
      <c r="UQL36" s="707"/>
      <c r="UQM36" s="707"/>
      <c r="UQN36" s="707"/>
      <c r="UQO36" s="707"/>
      <c r="UQP36" s="707"/>
      <c r="UQQ36" s="707"/>
      <c r="UQR36" s="707"/>
      <c r="UQS36" s="707"/>
      <c r="UQT36" s="707"/>
      <c r="UQU36" s="707"/>
      <c r="UQV36" s="707"/>
      <c r="UQW36" s="707"/>
      <c r="UQX36" s="707"/>
      <c r="UQY36" s="707"/>
      <c r="UQZ36" s="707"/>
      <c r="URA36" s="707"/>
      <c r="URB36" s="707"/>
      <c r="URC36" s="707"/>
      <c r="URD36" s="707"/>
      <c r="URE36" s="707"/>
      <c r="URF36" s="707"/>
      <c r="URG36" s="707"/>
      <c r="URH36" s="707"/>
      <c r="URI36" s="707"/>
      <c r="URJ36" s="707"/>
      <c r="URK36" s="707"/>
      <c r="URL36" s="707"/>
      <c r="URM36" s="707"/>
      <c r="URN36" s="707"/>
      <c r="URO36" s="707"/>
      <c r="URP36" s="707"/>
      <c r="URQ36" s="707"/>
      <c r="URR36" s="707"/>
      <c r="URS36" s="707"/>
      <c r="URT36" s="707"/>
      <c r="URU36" s="707"/>
      <c r="URV36" s="707"/>
      <c r="URW36" s="707"/>
      <c r="URX36" s="707"/>
      <c r="URY36" s="707"/>
      <c r="URZ36" s="707"/>
      <c r="USA36" s="707"/>
      <c r="USB36" s="707"/>
      <c r="USC36" s="707"/>
      <c r="USD36" s="707"/>
      <c r="USE36" s="707"/>
      <c r="USF36" s="707"/>
      <c r="USG36" s="707"/>
      <c r="USH36" s="707"/>
      <c r="USI36" s="707"/>
      <c r="USJ36" s="707"/>
      <c r="USK36" s="707"/>
      <c r="USL36" s="707"/>
      <c r="USM36" s="707"/>
      <c r="USN36" s="707"/>
      <c r="USO36" s="707"/>
      <c r="USP36" s="707"/>
      <c r="USQ36" s="707"/>
      <c r="USR36" s="707"/>
      <c r="USS36" s="707"/>
      <c r="UST36" s="707"/>
      <c r="USU36" s="707"/>
      <c r="USV36" s="707"/>
      <c r="USW36" s="707"/>
      <c r="USX36" s="707"/>
      <c r="USY36" s="707"/>
      <c r="USZ36" s="707"/>
      <c r="UTA36" s="707"/>
      <c r="UTB36" s="707"/>
      <c r="UTC36" s="707"/>
      <c r="UTD36" s="707"/>
      <c r="UTE36" s="707"/>
      <c r="UTF36" s="707"/>
      <c r="UTG36" s="707"/>
      <c r="UTH36" s="707"/>
      <c r="UTI36" s="707"/>
      <c r="UTJ36" s="707"/>
      <c r="UTK36" s="707"/>
      <c r="UTL36" s="707"/>
      <c r="UTM36" s="707"/>
      <c r="UTN36" s="707"/>
      <c r="UTO36" s="707"/>
      <c r="UTP36" s="707"/>
      <c r="UTQ36" s="707"/>
      <c r="UTR36" s="707"/>
      <c r="UTS36" s="707"/>
      <c r="UTT36" s="707"/>
      <c r="UTU36" s="707"/>
      <c r="UTV36" s="707"/>
      <c r="UTW36" s="707"/>
      <c r="UTX36" s="707"/>
      <c r="UTY36" s="707"/>
      <c r="UTZ36" s="707"/>
      <c r="UUA36" s="707"/>
      <c r="UUB36" s="707"/>
      <c r="UUC36" s="707"/>
      <c r="UUD36" s="707"/>
      <c r="UUE36" s="707"/>
      <c r="UUF36" s="707"/>
      <c r="UUG36" s="707"/>
      <c r="UUH36" s="707"/>
      <c r="UUI36" s="707"/>
      <c r="UUJ36" s="707"/>
      <c r="UUK36" s="707"/>
      <c r="UUL36" s="707"/>
      <c r="UUM36" s="707"/>
      <c r="UUN36" s="707"/>
      <c r="UUO36" s="707"/>
      <c r="UUP36" s="707"/>
      <c r="UUQ36" s="707"/>
      <c r="UUR36" s="707"/>
      <c r="UUS36" s="707"/>
      <c r="UUT36" s="707"/>
      <c r="UUU36" s="707"/>
      <c r="UUV36" s="707"/>
      <c r="UUW36" s="707"/>
      <c r="UUX36" s="707"/>
      <c r="UUY36" s="707"/>
      <c r="UUZ36" s="707"/>
      <c r="UVA36" s="707"/>
      <c r="UVB36" s="707"/>
      <c r="UVC36" s="707"/>
      <c r="UVD36" s="707"/>
      <c r="UVE36" s="707"/>
      <c r="UVF36" s="707"/>
      <c r="UVG36" s="707"/>
      <c r="UVH36" s="707"/>
      <c r="UVI36" s="707"/>
      <c r="UVJ36" s="707"/>
      <c r="UVK36" s="707"/>
      <c r="UVL36" s="707"/>
      <c r="UVM36" s="707"/>
      <c r="UVN36" s="707"/>
      <c r="UVO36" s="707"/>
      <c r="UVP36" s="707"/>
      <c r="UVQ36" s="707"/>
      <c r="UVR36" s="707"/>
      <c r="UVS36" s="707"/>
      <c r="UVT36" s="707"/>
      <c r="UVU36" s="707"/>
      <c r="UVV36" s="707"/>
      <c r="UVW36" s="707"/>
      <c r="UVX36" s="707"/>
      <c r="UVY36" s="707"/>
      <c r="UVZ36" s="707"/>
      <c r="UWA36" s="707"/>
      <c r="UWB36" s="707"/>
      <c r="UWC36" s="707"/>
      <c r="UWD36" s="707"/>
      <c r="UWE36" s="707"/>
      <c r="UWF36" s="707"/>
      <c r="UWG36" s="707"/>
      <c r="UWH36" s="707"/>
      <c r="UWI36" s="707"/>
      <c r="UWJ36" s="707"/>
      <c r="UWK36" s="707"/>
      <c r="UWL36" s="707"/>
      <c r="UWM36" s="707"/>
      <c r="UWN36" s="707"/>
      <c r="UWO36" s="707"/>
      <c r="UWP36" s="707"/>
      <c r="UWQ36" s="707"/>
      <c r="UWR36" s="707"/>
      <c r="UWS36" s="707"/>
      <c r="UWT36" s="707"/>
      <c r="UWU36" s="707"/>
      <c r="UWV36" s="707"/>
      <c r="UWW36" s="707"/>
      <c r="UWX36" s="707"/>
      <c r="UWY36" s="707"/>
      <c r="UWZ36" s="707"/>
      <c r="UXA36" s="707"/>
      <c r="UXB36" s="707"/>
      <c r="UXC36" s="707"/>
      <c r="UXD36" s="707"/>
      <c r="UXE36" s="707"/>
      <c r="UXF36" s="707"/>
      <c r="UXG36" s="707"/>
      <c r="UXH36" s="707"/>
      <c r="UXI36" s="707"/>
      <c r="UXJ36" s="707"/>
      <c r="UXK36" s="707"/>
      <c r="UXL36" s="707"/>
      <c r="UXM36" s="707"/>
      <c r="UXN36" s="707"/>
      <c r="UXO36" s="707"/>
      <c r="UXP36" s="707"/>
      <c r="UXQ36" s="707"/>
      <c r="UXR36" s="707"/>
      <c r="UXS36" s="707"/>
      <c r="UXT36" s="707"/>
      <c r="UXU36" s="707"/>
      <c r="UXV36" s="707"/>
      <c r="UXW36" s="707"/>
      <c r="UXX36" s="707"/>
      <c r="UXY36" s="707"/>
      <c r="UXZ36" s="707"/>
      <c r="UYA36" s="707"/>
      <c r="UYB36" s="707"/>
      <c r="UYC36" s="707"/>
      <c r="UYD36" s="707"/>
      <c r="UYE36" s="707"/>
      <c r="UYF36" s="707"/>
      <c r="UYG36" s="707"/>
      <c r="UYH36" s="707"/>
      <c r="UYI36" s="707"/>
      <c r="UYJ36" s="707"/>
      <c r="UYK36" s="707"/>
      <c r="UYL36" s="707"/>
      <c r="UYM36" s="707"/>
      <c r="UYN36" s="707"/>
      <c r="UYO36" s="707"/>
      <c r="UYP36" s="707"/>
      <c r="UYQ36" s="707"/>
      <c r="UYR36" s="707"/>
      <c r="UYS36" s="707"/>
      <c r="UYT36" s="707"/>
      <c r="UYU36" s="707"/>
      <c r="UYV36" s="707"/>
      <c r="UYW36" s="707"/>
      <c r="UYX36" s="707"/>
      <c r="UYY36" s="707"/>
      <c r="UYZ36" s="707"/>
      <c r="UZA36" s="707"/>
      <c r="UZB36" s="707"/>
      <c r="UZC36" s="707"/>
      <c r="UZD36" s="707"/>
      <c r="UZE36" s="707"/>
      <c r="UZF36" s="707"/>
      <c r="UZG36" s="707"/>
      <c r="UZH36" s="707"/>
      <c r="UZI36" s="707"/>
      <c r="UZJ36" s="707"/>
      <c r="UZK36" s="707"/>
      <c r="UZL36" s="707"/>
      <c r="UZM36" s="707"/>
      <c r="UZN36" s="707"/>
      <c r="UZO36" s="707"/>
      <c r="UZP36" s="707"/>
      <c r="UZQ36" s="707"/>
      <c r="UZR36" s="707"/>
      <c r="UZS36" s="707"/>
      <c r="UZT36" s="707"/>
      <c r="UZU36" s="707"/>
      <c r="UZV36" s="707"/>
      <c r="UZW36" s="707"/>
      <c r="UZX36" s="707"/>
      <c r="UZY36" s="707"/>
      <c r="UZZ36" s="707"/>
      <c r="VAA36" s="707"/>
      <c r="VAB36" s="707"/>
      <c r="VAC36" s="707"/>
      <c r="VAD36" s="707"/>
      <c r="VAE36" s="707"/>
      <c r="VAF36" s="707"/>
      <c r="VAG36" s="707"/>
      <c r="VAH36" s="707"/>
      <c r="VAI36" s="707"/>
      <c r="VAJ36" s="707"/>
      <c r="VAK36" s="707"/>
      <c r="VAL36" s="707"/>
      <c r="VAM36" s="707"/>
      <c r="VAN36" s="707"/>
      <c r="VAO36" s="707"/>
      <c r="VAP36" s="707"/>
      <c r="VAQ36" s="707"/>
      <c r="VAR36" s="707"/>
      <c r="VAS36" s="707"/>
      <c r="VAT36" s="707"/>
      <c r="VAU36" s="707"/>
      <c r="VAV36" s="707"/>
      <c r="VAW36" s="707"/>
      <c r="VAX36" s="707"/>
      <c r="VAY36" s="707"/>
      <c r="VAZ36" s="707"/>
      <c r="VBA36" s="707"/>
      <c r="VBB36" s="707"/>
      <c r="VBC36" s="707"/>
      <c r="VBD36" s="707"/>
      <c r="VBE36" s="707"/>
      <c r="VBF36" s="707"/>
      <c r="VBG36" s="707"/>
      <c r="VBH36" s="707"/>
      <c r="VBI36" s="707"/>
      <c r="VBJ36" s="707"/>
      <c r="VBK36" s="707"/>
      <c r="VBL36" s="707"/>
      <c r="VBM36" s="707"/>
      <c r="VBN36" s="707"/>
      <c r="VBO36" s="707"/>
      <c r="VBP36" s="707"/>
      <c r="VBQ36" s="707"/>
      <c r="VBR36" s="707"/>
      <c r="VBS36" s="707"/>
      <c r="VBT36" s="707"/>
      <c r="VBU36" s="707"/>
      <c r="VBV36" s="707"/>
      <c r="VBW36" s="707"/>
      <c r="VBX36" s="707"/>
      <c r="VBY36" s="707"/>
      <c r="VBZ36" s="707"/>
      <c r="VCA36" s="707"/>
      <c r="VCB36" s="707"/>
      <c r="VCC36" s="707"/>
      <c r="VCD36" s="707"/>
      <c r="VCE36" s="707"/>
      <c r="VCF36" s="707"/>
      <c r="VCG36" s="707"/>
      <c r="VCH36" s="707"/>
      <c r="VCI36" s="707"/>
      <c r="VCJ36" s="707"/>
      <c r="VCK36" s="707"/>
      <c r="VCL36" s="707"/>
      <c r="VCM36" s="707"/>
      <c r="VCN36" s="707"/>
      <c r="VCO36" s="707"/>
      <c r="VCP36" s="707"/>
      <c r="VCQ36" s="707"/>
      <c r="VCR36" s="707"/>
      <c r="VCS36" s="707"/>
      <c r="VCT36" s="707"/>
      <c r="VCU36" s="707"/>
      <c r="VCV36" s="707"/>
      <c r="VCW36" s="707"/>
      <c r="VCX36" s="707"/>
      <c r="VCY36" s="707"/>
      <c r="VCZ36" s="707"/>
      <c r="VDA36" s="707"/>
      <c r="VDB36" s="707"/>
      <c r="VDC36" s="707"/>
      <c r="VDD36" s="707"/>
      <c r="VDE36" s="707"/>
      <c r="VDF36" s="707"/>
      <c r="VDG36" s="707"/>
      <c r="VDH36" s="707"/>
      <c r="VDI36" s="707"/>
      <c r="VDJ36" s="707"/>
      <c r="VDK36" s="707"/>
      <c r="VDL36" s="707"/>
      <c r="VDM36" s="707"/>
      <c r="VDN36" s="707"/>
      <c r="VDO36" s="707"/>
      <c r="VDP36" s="707"/>
      <c r="VDQ36" s="707"/>
      <c r="VDR36" s="707"/>
      <c r="VDS36" s="707"/>
      <c r="VDT36" s="707"/>
      <c r="VDU36" s="707"/>
      <c r="VDV36" s="707"/>
      <c r="VDW36" s="707"/>
      <c r="VDX36" s="707"/>
      <c r="VDY36" s="707"/>
      <c r="VDZ36" s="707"/>
      <c r="VEA36" s="707"/>
      <c r="VEB36" s="707"/>
      <c r="VEC36" s="707"/>
      <c r="VED36" s="707"/>
      <c r="VEE36" s="707"/>
      <c r="VEF36" s="707"/>
      <c r="VEG36" s="707"/>
      <c r="VEH36" s="707"/>
      <c r="VEI36" s="707"/>
      <c r="VEJ36" s="707"/>
      <c r="VEK36" s="707"/>
      <c r="VEL36" s="707"/>
      <c r="VEM36" s="707"/>
      <c r="VEN36" s="707"/>
      <c r="VEO36" s="707"/>
      <c r="VEP36" s="707"/>
      <c r="VEQ36" s="707"/>
      <c r="VER36" s="707"/>
      <c r="VES36" s="707"/>
      <c r="VET36" s="707"/>
      <c r="VEU36" s="707"/>
      <c r="VEV36" s="707"/>
      <c r="VEW36" s="707"/>
      <c r="VEX36" s="707"/>
      <c r="VEY36" s="707"/>
      <c r="VEZ36" s="707"/>
      <c r="VFA36" s="707"/>
      <c r="VFB36" s="707"/>
      <c r="VFC36" s="707"/>
      <c r="VFD36" s="707"/>
      <c r="VFE36" s="707"/>
      <c r="VFF36" s="707"/>
      <c r="VFG36" s="707"/>
      <c r="VFH36" s="707"/>
      <c r="VFI36" s="707"/>
      <c r="VFJ36" s="707"/>
      <c r="VFK36" s="707"/>
      <c r="VFL36" s="707"/>
      <c r="VFM36" s="707"/>
      <c r="VFN36" s="707"/>
      <c r="VFO36" s="707"/>
      <c r="VFP36" s="707"/>
      <c r="VFQ36" s="707"/>
      <c r="VFR36" s="707"/>
      <c r="VFS36" s="707"/>
      <c r="VFT36" s="707"/>
      <c r="VFU36" s="707"/>
      <c r="VFV36" s="707"/>
      <c r="VFW36" s="707"/>
      <c r="VFX36" s="707"/>
      <c r="VFY36" s="707"/>
      <c r="VFZ36" s="707"/>
      <c r="VGA36" s="707"/>
      <c r="VGB36" s="707"/>
      <c r="VGC36" s="707"/>
      <c r="VGD36" s="707"/>
      <c r="VGE36" s="707"/>
      <c r="VGF36" s="707"/>
      <c r="VGG36" s="707"/>
      <c r="VGH36" s="707"/>
      <c r="VGI36" s="707"/>
      <c r="VGJ36" s="707"/>
      <c r="VGK36" s="707"/>
      <c r="VGL36" s="707"/>
      <c r="VGM36" s="707"/>
      <c r="VGN36" s="707"/>
      <c r="VGO36" s="707"/>
      <c r="VGP36" s="707"/>
      <c r="VGQ36" s="707"/>
      <c r="VGR36" s="707"/>
      <c r="VGS36" s="707"/>
      <c r="VGT36" s="707"/>
      <c r="VGU36" s="707"/>
      <c r="VGV36" s="707"/>
      <c r="VGW36" s="707"/>
      <c r="VGX36" s="707"/>
      <c r="VGY36" s="707"/>
      <c r="VGZ36" s="707"/>
      <c r="VHA36" s="707"/>
      <c r="VHB36" s="707"/>
      <c r="VHC36" s="707"/>
      <c r="VHD36" s="707"/>
      <c r="VHE36" s="707"/>
      <c r="VHF36" s="707"/>
      <c r="VHG36" s="707"/>
      <c r="VHH36" s="707"/>
      <c r="VHI36" s="707"/>
      <c r="VHJ36" s="707"/>
      <c r="VHK36" s="707"/>
      <c r="VHL36" s="707"/>
      <c r="VHM36" s="707"/>
      <c r="VHN36" s="707"/>
      <c r="VHO36" s="707"/>
      <c r="VHP36" s="707"/>
      <c r="VHQ36" s="707"/>
      <c r="VHR36" s="707"/>
      <c r="VHS36" s="707"/>
      <c r="VHT36" s="707"/>
      <c r="VHU36" s="707"/>
      <c r="VHV36" s="707"/>
      <c r="VHW36" s="707"/>
      <c r="VHX36" s="707"/>
      <c r="VHY36" s="707"/>
      <c r="VHZ36" s="707"/>
      <c r="VIA36" s="707"/>
      <c r="VIB36" s="707"/>
      <c r="VIC36" s="707"/>
      <c r="VID36" s="707"/>
      <c r="VIE36" s="707"/>
      <c r="VIF36" s="707"/>
      <c r="VIG36" s="707"/>
      <c r="VIH36" s="707"/>
      <c r="VII36" s="707"/>
      <c r="VIJ36" s="707"/>
      <c r="VIK36" s="707"/>
      <c r="VIL36" s="707"/>
      <c r="VIM36" s="707"/>
      <c r="VIN36" s="707"/>
      <c r="VIO36" s="707"/>
      <c r="VIP36" s="707"/>
      <c r="VIQ36" s="707"/>
      <c r="VIR36" s="707"/>
      <c r="VIS36" s="707"/>
      <c r="VIT36" s="707"/>
      <c r="VIU36" s="707"/>
      <c r="VIV36" s="707"/>
      <c r="VIW36" s="707"/>
      <c r="VIX36" s="707"/>
      <c r="VIY36" s="707"/>
      <c r="VIZ36" s="707"/>
      <c r="VJA36" s="707"/>
      <c r="VJB36" s="707"/>
      <c r="VJC36" s="707"/>
      <c r="VJD36" s="707"/>
      <c r="VJE36" s="707"/>
      <c r="VJF36" s="707"/>
      <c r="VJG36" s="707"/>
      <c r="VJH36" s="707"/>
      <c r="VJI36" s="707"/>
      <c r="VJJ36" s="707"/>
      <c r="VJK36" s="707"/>
      <c r="VJL36" s="707"/>
      <c r="VJM36" s="707"/>
      <c r="VJN36" s="707"/>
      <c r="VJO36" s="707"/>
      <c r="VJP36" s="707"/>
      <c r="VJQ36" s="707"/>
      <c r="VJR36" s="707"/>
      <c r="VJS36" s="707"/>
      <c r="VJT36" s="707"/>
      <c r="VJU36" s="707"/>
      <c r="VJV36" s="707"/>
      <c r="VJW36" s="707"/>
      <c r="VJX36" s="707"/>
      <c r="VJY36" s="707"/>
      <c r="VJZ36" s="707"/>
      <c r="VKA36" s="707"/>
      <c r="VKB36" s="707"/>
      <c r="VKC36" s="707"/>
      <c r="VKD36" s="707"/>
      <c r="VKE36" s="707"/>
      <c r="VKF36" s="707"/>
      <c r="VKG36" s="707"/>
      <c r="VKH36" s="707"/>
      <c r="VKI36" s="707"/>
      <c r="VKJ36" s="707"/>
      <c r="VKK36" s="707"/>
      <c r="VKL36" s="707"/>
      <c r="VKM36" s="707"/>
      <c r="VKN36" s="707"/>
      <c r="VKO36" s="707"/>
      <c r="VKP36" s="707"/>
      <c r="VKQ36" s="707"/>
      <c r="VKR36" s="707"/>
      <c r="VKS36" s="707"/>
      <c r="VKT36" s="707"/>
      <c r="VKU36" s="707"/>
      <c r="VKV36" s="707"/>
      <c r="VKW36" s="707"/>
      <c r="VKX36" s="707"/>
      <c r="VKY36" s="707"/>
      <c r="VKZ36" s="707"/>
      <c r="VLA36" s="707"/>
      <c r="VLB36" s="707"/>
      <c r="VLC36" s="707"/>
      <c r="VLD36" s="707"/>
      <c r="VLE36" s="707"/>
      <c r="VLF36" s="707"/>
      <c r="VLG36" s="707"/>
      <c r="VLH36" s="707"/>
      <c r="VLI36" s="707"/>
      <c r="VLJ36" s="707"/>
      <c r="VLK36" s="707"/>
      <c r="VLL36" s="707"/>
      <c r="VLM36" s="707"/>
      <c r="VLN36" s="707"/>
      <c r="VLO36" s="707"/>
      <c r="VLP36" s="707"/>
      <c r="VLQ36" s="707"/>
      <c r="VLR36" s="707"/>
      <c r="VLS36" s="707"/>
      <c r="VLT36" s="707"/>
      <c r="VLU36" s="707"/>
      <c r="VLV36" s="707"/>
      <c r="VLW36" s="707"/>
      <c r="VLX36" s="707"/>
      <c r="VLY36" s="707"/>
      <c r="VLZ36" s="707"/>
      <c r="VMA36" s="707"/>
      <c r="VMB36" s="707"/>
      <c r="VMC36" s="707"/>
      <c r="VMD36" s="707"/>
      <c r="VME36" s="707"/>
      <c r="VMF36" s="707"/>
      <c r="VMG36" s="707"/>
      <c r="VMH36" s="707"/>
      <c r="VMI36" s="707"/>
      <c r="VMJ36" s="707"/>
      <c r="VMK36" s="707"/>
      <c r="VML36" s="707"/>
      <c r="VMM36" s="707"/>
      <c r="VMN36" s="707"/>
      <c r="VMO36" s="707"/>
      <c r="VMP36" s="707"/>
      <c r="VMQ36" s="707"/>
      <c r="VMR36" s="707"/>
      <c r="VMS36" s="707"/>
      <c r="VMT36" s="707"/>
      <c r="VMU36" s="707"/>
      <c r="VMV36" s="707"/>
      <c r="VMW36" s="707"/>
      <c r="VMX36" s="707"/>
      <c r="VMY36" s="707"/>
      <c r="VMZ36" s="707"/>
      <c r="VNA36" s="707"/>
      <c r="VNB36" s="707"/>
      <c r="VNC36" s="707"/>
      <c r="VND36" s="707"/>
      <c r="VNE36" s="707"/>
      <c r="VNF36" s="707"/>
      <c r="VNG36" s="707"/>
      <c r="VNH36" s="707"/>
      <c r="VNI36" s="707"/>
      <c r="VNJ36" s="707"/>
      <c r="VNK36" s="707"/>
      <c r="VNL36" s="707"/>
      <c r="VNM36" s="707"/>
      <c r="VNN36" s="707"/>
      <c r="VNO36" s="707"/>
      <c r="VNP36" s="707"/>
      <c r="VNQ36" s="707"/>
      <c r="VNR36" s="707"/>
      <c r="VNS36" s="707"/>
      <c r="VNT36" s="707"/>
      <c r="VNU36" s="707"/>
      <c r="VNV36" s="707"/>
      <c r="VNW36" s="707"/>
      <c r="VNX36" s="707"/>
      <c r="VNY36" s="707"/>
      <c r="VNZ36" s="707"/>
      <c r="VOA36" s="707"/>
      <c r="VOB36" s="707"/>
      <c r="VOC36" s="707"/>
      <c r="VOD36" s="707"/>
      <c r="VOE36" s="707"/>
      <c r="VOF36" s="707"/>
      <c r="VOG36" s="707"/>
      <c r="VOH36" s="707"/>
      <c r="VOI36" s="707"/>
      <c r="VOJ36" s="707"/>
      <c r="VOK36" s="707"/>
      <c r="VOL36" s="707"/>
      <c r="VOM36" s="707"/>
      <c r="VON36" s="707"/>
      <c r="VOO36" s="707"/>
      <c r="VOP36" s="707"/>
      <c r="VOQ36" s="707"/>
      <c r="VOR36" s="707"/>
      <c r="VOS36" s="707"/>
      <c r="VOT36" s="707"/>
      <c r="VOU36" s="707"/>
      <c r="VOV36" s="707"/>
      <c r="VOW36" s="707"/>
      <c r="VOX36" s="707"/>
      <c r="VOY36" s="707"/>
      <c r="VOZ36" s="707"/>
      <c r="VPA36" s="707"/>
      <c r="VPB36" s="707"/>
      <c r="VPC36" s="707"/>
      <c r="VPD36" s="707"/>
      <c r="VPE36" s="707"/>
      <c r="VPF36" s="707"/>
      <c r="VPG36" s="707"/>
      <c r="VPH36" s="707"/>
      <c r="VPI36" s="707"/>
      <c r="VPJ36" s="707"/>
      <c r="VPK36" s="707"/>
      <c r="VPL36" s="707"/>
      <c r="VPM36" s="707"/>
      <c r="VPN36" s="707"/>
      <c r="VPO36" s="707"/>
      <c r="VPP36" s="707"/>
      <c r="VPQ36" s="707"/>
      <c r="VPR36" s="707"/>
      <c r="VPS36" s="707"/>
      <c r="VPT36" s="707"/>
      <c r="VPU36" s="707"/>
      <c r="VPV36" s="707"/>
      <c r="VPW36" s="707"/>
      <c r="VPX36" s="707"/>
      <c r="VPY36" s="707"/>
      <c r="VPZ36" s="707"/>
      <c r="VQA36" s="707"/>
      <c r="VQB36" s="707"/>
      <c r="VQC36" s="707"/>
      <c r="VQD36" s="707"/>
      <c r="VQE36" s="707"/>
      <c r="VQF36" s="707"/>
      <c r="VQG36" s="707"/>
      <c r="VQH36" s="707"/>
      <c r="VQI36" s="707"/>
      <c r="VQJ36" s="707"/>
      <c r="VQK36" s="707"/>
      <c r="VQL36" s="707"/>
      <c r="VQM36" s="707"/>
      <c r="VQN36" s="707"/>
      <c r="VQO36" s="707"/>
      <c r="VQP36" s="707"/>
      <c r="VQQ36" s="707"/>
      <c r="VQR36" s="707"/>
      <c r="VQS36" s="707"/>
      <c r="VQT36" s="707"/>
      <c r="VQU36" s="707"/>
      <c r="VQV36" s="707"/>
      <c r="VQW36" s="707"/>
      <c r="VQX36" s="707"/>
      <c r="VQY36" s="707"/>
      <c r="VQZ36" s="707"/>
      <c r="VRA36" s="707"/>
      <c r="VRB36" s="707"/>
      <c r="VRC36" s="707"/>
      <c r="VRD36" s="707"/>
      <c r="VRE36" s="707"/>
      <c r="VRF36" s="707"/>
      <c r="VRG36" s="707"/>
      <c r="VRH36" s="707"/>
      <c r="VRI36" s="707"/>
      <c r="VRJ36" s="707"/>
      <c r="VRK36" s="707"/>
      <c r="VRL36" s="707"/>
      <c r="VRM36" s="707"/>
      <c r="VRN36" s="707"/>
      <c r="VRO36" s="707"/>
      <c r="VRP36" s="707"/>
      <c r="VRQ36" s="707"/>
      <c r="VRR36" s="707"/>
      <c r="VRS36" s="707"/>
      <c r="VRT36" s="707"/>
      <c r="VRU36" s="707"/>
      <c r="VRV36" s="707"/>
      <c r="VRW36" s="707"/>
      <c r="VRX36" s="707"/>
      <c r="VRY36" s="707"/>
      <c r="VRZ36" s="707"/>
      <c r="VSA36" s="707"/>
      <c r="VSB36" s="707"/>
      <c r="VSC36" s="707"/>
      <c r="VSD36" s="707"/>
      <c r="VSE36" s="707"/>
      <c r="VSF36" s="707"/>
      <c r="VSG36" s="707"/>
      <c r="VSH36" s="707"/>
      <c r="VSI36" s="707"/>
      <c r="VSJ36" s="707"/>
      <c r="VSK36" s="707"/>
      <c r="VSL36" s="707"/>
      <c r="VSM36" s="707"/>
      <c r="VSN36" s="707"/>
      <c r="VSO36" s="707"/>
      <c r="VSP36" s="707"/>
      <c r="VSQ36" s="707"/>
      <c r="VSR36" s="707"/>
      <c r="VSS36" s="707"/>
      <c r="VST36" s="707"/>
      <c r="VSU36" s="707"/>
      <c r="VSV36" s="707"/>
      <c r="VSW36" s="707"/>
      <c r="VSX36" s="707"/>
      <c r="VSY36" s="707"/>
      <c r="VSZ36" s="707"/>
      <c r="VTA36" s="707"/>
      <c r="VTB36" s="707"/>
      <c r="VTC36" s="707"/>
      <c r="VTD36" s="707"/>
      <c r="VTE36" s="707"/>
      <c r="VTF36" s="707"/>
      <c r="VTG36" s="707"/>
      <c r="VTH36" s="707"/>
      <c r="VTI36" s="707"/>
      <c r="VTJ36" s="707"/>
      <c r="VTK36" s="707"/>
      <c r="VTL36" s="707"/>
      <c r="VTM36" s="707"/>
      <c r="VTN36" s="707"/>
      <c r="VTO36" s="707"/>
      <c r="VTP36" s="707"/>
      <c r="VTQ36" s="707"/>
      <c r="VTR36" s="707"/>
      <c r="VTS36" s="707"/>
      <c r="VTT36" s="707"/>
      <c r="VTU36" s="707"/>
      <c r="VTV36" s="707"/>
      <c r="VTW36" s="707"/>
      <c r="VTX36" s="707"/>
      <c r="VTY36" s="707"/>
      <c r="VTZ36" s="707"/>
      <c r="VUA36" s="707"/>
      <c r="VUB36" s="707"/>
      <c r="VUC36" s="707"/>
      <c r="VUD36" s="707"/>
      <c r="VUE36" s="707"/>
      <c r="VUF36" s="707"/>
      <c r="VUG36" s="707"/>
      <c r="VUH36" s="707"/>
      <c r="VUI36" s="707"/>
      <c r="VUJ36" s="707"/>
      <c r="VUK36" s="707"/>
      <c r="VUL36" s="707"/>
      <c r="VUM36" s="707"/>
      <c r="VUN36" s="707"/>
      <c r="VUO36" s="707"/>
      <c r="VUP36" s="707"/>
      <c r="VUQ36" s="707"/>
      <c r="VUR36" s="707"/>
      <c r="VUS36" s="707"/>
      <c r="VUT36" s="707"/>
      <c r="VUU36" s="707"/>
      <c r="VUV36" s="707"/>
      <c r="VUW36" s="707"/>
      <c r="VUX36" s="707"/>
      <c r="VUY36" s="707"/>
      <c r="VUZ36" s="707"/>
      <c r="VVA36" s="707"/>
      <c r="VVB36" s="707"/>
      <c r="VVC36" s="707"/>
      <c r="VVD36" s="707"/>
      <c r="VVE36" s="707"/>
      <c r="VVF36" s="707"/>
      <c r="VVG36" s="707"/>
      <c r="VVH36" s="707"/>
      <c r="VVI36" s="707"/>
      <c r="VVJ36" s="707"/>
      <c r="VVK36" s="707"/>
      <c r="VVL36" s="707"/>
      <c r="VVM36" s="707"/>
      <c r="VVN36" s="707"/>
      <c r="VVO36" s="707"/>
      <c r="VVP36" s="707"/>
      <c r="VVQ36" s="707"/>
      <c r="VVR36" s="707"/>
      <c r="VVS36" s="707"/>
      <c r="VVT36" s="707"/>
      <c r="VVU36" s="707"/>
      <c r="VVV36" s="707"/>
      <c r="VVW36" s="707"/>
      <c r="VVX36" s="707"/>
      <c r="VVY36" s="707"/>
      <c r="VVZ36" s="707"/>
      <c r="VWA36" s="707"/>
      <c r="VWB36" s="707"/>
      <c r="VWC36" s="707"/>
      <c r="VWD36" s="707"/>
      <c r="VWE36" s="707"/>
      <c r="VWF36" s="707"/>
      <c r="VWG36" s="707"/>
      <c r="VWH36" s="707"/>
      <c r="VWI36" s="707"/>
      <c r="VWJ36" s="707"/>
      <c r="VWK36" s="707"/>
      <c r="VWL36" s="707"/>
      <c r="VWM36" s="707"/>
      <c r="VWN36" s="707"/>
      <c r="VWO36" s="707"/>
      <c r="VWP36" s="707"/>
      <c r="VWQ36" s="707"/>
      <c r="VWR36" s="707"/>
      <c r="VWS36" s="707"/>
      <c r="VWT36" s="707"/>
      <c r="VWU36" s="707"/>
      <c r="VWV36" s="707"/>
      <c r="VWW36" s="707"/>
      <c r="VWX36" s="707"/>
      <c r="VWY36" s="707"/>
      <c r="VWZ36" s="707"/>
      <c r="VXA36" s="707"/>
      <c r="VXB36" s="707"/>
      <c r="VXC36" s="707"/>
      <c r="VXD36" s="707"/>
      <c r="VXE36" s="707"/>
      <c r="VXF36" s="707"/>
      <c r="VXG36" s="707"/>
      <c r="VXH36" s="707"/>
      <c r="VXI36" s="707"/>
      <c r="VXJ36" s="707"/>
      <c r="VXK36" s="707"/>
      <c r="VXL36" s="707"/>
      <c r="VXM36" s="707"/>
      <c r="VXN36" s="707"/>
      <c r="VXO36" s="707"/>
      <c r="VXP36" s="707"/>
      <c r="VXQ36" s="707"/>
      <c r="VXR36" s="707"/>
      <c r="VXS36" s="707"/>
      <c r="VXT36" s="707"/>
      <c r="VXU36" s="707"/>
      <c r="VXV36" s="707"/>
      <c r="VXW36" s="707"/>
      <c r="VXX36" s="707"/>
      <c r="VXY36" s="707"/>
      <c r="VXZ36" s="707"/>
      <c r="VYA36" s="707"/>
      <c r="VYB36" s="707"/>
      <c r="VYC36" s="707"/>
      <c r="VYD36" s="707"/>
      <c r="VYE36" s="707"/>
      <c r="VYF36" s="707"/>
      <c r="VYG36" s="707"/>
      <c r="VYH36" s="707"/>
      <c r="VYI36" s="707"/>
      <c r="VYJ36" s="707"/>
      <c r="VYK36" s="707"/>
      <c r="VYL36" s="707"/>
      <c r="VYM36" s="707"/>
      <c r="VYN36" s="707"/>
      <c r="VYO36" s="707"/>
      <c r="VYP36" s="707"/>
      <c r="VYQ36" s="707"/>
      <c r="VYR36" s="707"/>
      <c r="VYS36" s="707"/>
      <c r="VYT36" s="707"/>
      <c r="VYU36" s="707"/>
      <c r="VYV36" s="707"/>
      <c r="VYW36" s="707"/>
      <c r="VYX36" s="707"/>
      <c r="VYY36" s="707"/>
      <c r="VYZ36" s="707"/>
      <c r="VZA36" s="707"/>
      <c r="VZB36" s="707"/>
      <c r="VZC36" s="707"/>
      <c r="VZD36" s="707"/>
      <c r="VZE36" s="707"/>
      <c r="VZF36" s="707"/>
      <c r="VZG36" s="707"/>
      <c r="VZH36" s="707"/>
      <c r="VZI36" s="707"/>
      <c r="VZJ36" s="707"/>
      <c r="VZK36" s="707"/>
      <c r="VZL36" s="707"/>
      <c r="VZM36" s="707"/>
      <c r="VZN36" s="707"/>
      <c r="VZO36" s="707"/>
      <c r="VZP36" s="707"/>
      <c r="VZQ36" s="707"/>
      <c r="VZR36" s="707"/>
      <c r="VZS36" s="707"/>
      <c r="VZT36" s="707"/>
      <c r="VZU36" s="707"/>
      <c r="VZV36" s="707"/>
      <c r="VZW36" s="707"/>
      <c r="VZX36" s="707"/>
      <c r="VZY36" s="707"/>
      <c r="VZZ36" s="707"/>
      <c r="WAA36" s="707"/>
      <c r="WAB36" s="707"/>
      <c r="WAC36" s="707"/>
      <c r="WAD36" s="707"/>
      <c r="WAE36" s="707"/>
      <c r="WAF36" s="707"/>
      <c r="WAG36" s="707"/>
      <c r="WAH36" s="707"/>
      <c r="WAI36" s="707"/>
      <c r="WAJ36" s="707"/>
      <c r="WAK36" s="707"/>
      <c r="WAL36" s="707"/>
      <c r="WAM36" s="707"/>
      <c r="WAN36" s="707"/>
      <c r="WAO36" s="707"/>
      <c r="WAP36" s="707"/>
      <c r="WAQ36" s="707"/>
      <c r="WAR36" s="707"/>
      <c r="WAS36" s="707"/>
      <c r="WAT36" s="707"/>
      <c r="WAU36" s="707"/>
      <c r="WAV36" s="707"/>
      <c r="WAW36" s="707"/>
      <c r="WAX36" s="707"/>
      <c r="WAY36" s="707"/>
      <c r="WAZ36" s="707"/>
      <c r="WBA36" s="707"/>
      <c r="WBB36" s="707"/>
      <c r="WBC36" s="707"/>
      <c r="WBD36" s="707"/>
      <c r="WBE36" s="707"/>
      <c r="WBF36" s="707"/>
      <c r="WBG36" s="707"/>
      <c r="WBH36" s="707"/>
      <c r="WBI36" s="707"/>
      <c r="WBJ36" s="707"/>
      <c r="WBK36" s="707"/>
      <c r="WBL36" s="707"/>
      <c r="WBM36" s="707"/>
      <c r="WBN36" s="707"/>
      <c r="WBO36" s="707"/>
      <c r="WBP36" s="707"/>
      <c r="WBQ36" s="707"/>
      <c r="WBR36" s="707"/>
      <c r="WBS36" s="707"/>
      <c r="WBT36" s="707"/>
      <c r="WBU36" s="707"/>
      <c r="WBV36" s="707"/>
      <c r="WBW36" s="707"/>
      <c r="WBX36" s="707"/>
      <c r="WBY36" s="707"/>
      <c r="WBZ36" s="707"/>
      <c r="WCA36" s="707"/>
      <c r="WCB36" s="707"/>
      <c r="WCC36" s="707"/>
      <c r="WCD36" s="707"/>
      <c r="WCE36" s="707"/>
      <c r="WCF36" s="707"/>
      <c r="WCG36" s="707"/>
      <c r="WCH36" s="707"/>
      <c r="WCI36" s="707"/>
      <c r="WCJ36" s="707"/>
      <c r="WCK36" s="707"/>
      <c r="WCL36" s="707"/>
      <c r="WCM36" s="707"/>
      <c r="WCN36" s="707"/>
      <c r="WCO36" s="707"/>
      <c r="WCP36" s="707"/>
      <c r="WCQ36" s="707"/>
      <c r="WCR36" s="707"/>
      <c r="WCS36" s="707"/>
      <c r="WCT36" s="707"/>
      <c r="WCU36" s="707"/>
      <c r="WCV36" s="707"/>
      <c r="WCW36" s="707"/>
      <c r="WCX36" s="707"/>
      <c r="WCY36" s="707"/>
      <c r="WCZ36" s="707"/>
      <c r="WDA36" s="707"/>
      <c r="WDB36" s="707"/>
      <c r="WDC36" s="707"/>
      <c r="WDD36" s="707"/>
      <c r="WDE36" s="707"/>
      <c r="WDF36" s="707"/>
      <c r="WDG36" s="707"/>
      <c r="WDH36" s="707"/>
      <c r="WDI36" s="707"/>
      <c r="WDJ36" s="707"/>
      <c r="WDK36" s="707"/>
      <c r="WDL36" s="707"/>
      <c r="WDM36" s="707"/>
      <c r="WDN36" s="707"/>
      <c r="WDO36" s="707"/>
      <c r="WDP36" s="707"/>
      <c r="WDQ36" s="707"/>
      <c r="WDR36" s="707"/>
      <c r="WDS36" s="707"/>
      <c r="WDT36" s="707"/>
      <c r="WDU36" s="707"/>
      <c r="WDV36" s="707"/>
      <c r="WDW36" s="707"/>
      <c r="WDX36" s="707"/>
      <c r="WDY36" s="707"/>
      <c r="WDZ36" s="707"/>
      <c r="WEA36" s="707"/>
      <c r="WEB36" s="707"/>
      <c r="WEC36" s="707"/>
      <c r="WED36" s="707"/>
      <c r="WEE36" s="707"/>
      <c r="WEF36" s="707"/>
      <c r="WEG36" s="707"/>
      <c r="WEH36" s="707"/>
      <c r="WEI36" s="707"/>
      <c r="WEJ36" s="707"/>
      <c r="WEK36" s="707"/>
      <c r="WEL36" s="707"/>
      <c r="WEM36" s="707"/>
      <c r="WEN36" s="707"/>
      <c r="WEO36" s="707"/>
      <c r="WEP36" s="707"/>
      <c r="WEQ36" s="707"/>
      <c r="WER36" s="707"/>
      <c r="WES36" s="707"/>
      <c r="WET36" s="707"/>
      <c r="WEU36" s="707"/>
      <c r="WEV36" s="707"/>
      <c r="WEW36" s="707"/>
      <c r="WEX36" s="707"/>
      <c r="WEY36" s="707"/>
      <c r="WEZ36" s="707"/>
      <c r="WFA36" s="707"/>
      <c r="WFB36" s="707"/>
      <c r="WFC36" s="707"/>
      <c r="WFD36" s="707"/>
      <c r="WFE36" s="707"/>
      <c r="WFF36" s="707"/>
      <c r="WFG36" s="707"/>
      <c r="WFH36" s="707"/>
      <c r="WFI36" s="707"/>
      <c r="WFJ36" s="707"/>
      <c r="WFK36" s="707"/>
      <c r="WFL36" s="707"/>
      <c r="WFM36" s="707"/>
      <c r="WFN36" s="707"/>
      <c r="WFO36" s="707"/>
      <c r="WFP36" s="707"/>
      <c r="WFQ36" s="707"/>
      <c r="WFR36" s="707"/>
      <c r="WFS36" s="707"/>
      <c r="WFT36" s="707"/>
      <c r="WFU36" s="707"/>
      <c r="WFV36" s="707"/>
      <c r="WFW36" s="707"/>
      <c r="WFX36" s="707"/>
      <c r="WFY36" s="707"/>
      <c r="WFZ36" s="707"/>
      <c r="WGA36" s="707"/>
      <c r="WGB36" s="707"/>
      <c r="WGC36" s="707"/>
      <c r="WGD36" s="707"/>
      <c r="WGE36" s="707"/>
      <c r="WGF36" s="707"/>
      <c r="WGG36" s="707"/>
      <c r="WGH36" s="707"/>
      <c r="WGI36" s="707"/>
      <c r="WGJ36" s="707"/>
      <c r="WGK36" s="707"/>
      <c r="WGL36" s="707"/>
      <c r="WGM36" s="707"/>
      <c r="WGN36" s="707"/>
      <c r="WGO36" s="707"/>
      <c r="WGP36" s="707"/>
      <c r="WGQ36" s="707"/>
      <c r="WGR36" s="707"/>
      <c r="WGS36" s="707"/>
      <c r="WGT36" s="707"/>
      <c r="WGU36" s="707"/>
      <c r="WGV36" s="707"/>
      <c r="WGW36" s="707"/>
      <c r="WGX36" s="707"/>
      <c r="WGY36" s="707"/>
      <c r="WGZ36" s="707"/>
      <c r="WHA36" s="707"/>
      <c r="WHB36" s="707"/>
      <c r="WHC36" s="707"/>
      <c r="WHD36" s="707"/>
      <c r="WHE36" s="707"/>
      <c r="WHF36" s="707"/>
      <c r="WHG36" s="707"/>
      <c r="WHH36" s="707"/>
      <c r="WHI36" s="707"/>
      <c r="WHJ36" s="707"/>
      <c r="WHK36" s="707"/>
      <c r="WHL36" s="707"/>
      <c r="WHM36" s="707"/>
      <c r="WHN36" s="707"/>
      <c r="WHO36" s="707"/>
      <c r="WHP36" s="707"/>
      <c r="WHQ36" s="707"/>
      <c r="WHR36" s="707"/>
      <c r="WHS36" s="707"/>
      <c r="WHT36" s="707"/>
      <c r="WHU36" s="707"/>
      <c r="WHV36" s="707"/>
      <c r="WHW36" s="707"/>
      <c r="WHX36" s="707"/>
      <c r="WHY36" s="707"/>
      <c r="WHZ36" s="707"/>
      <c r="WIA36" s="707"/>
      <c r="WIB36" s="707"/>
      <c r="WIC36" s="707"/>
      <c r="WID36" s="707"/>
      <c r="WIE36" s="707"/>
      <c r="WIF36" s="707"/>
      <c r="WIG36" s="707"/>
      <c r="WIH36" s="707"/>
      <c r="WII36" s="707"/>
      <c r="WIJ36" s="707"/>
      <c r="WIK36" s="707"/>
      <c r="WIL36" s="707"/>
      <c r="WIM36" s="707"/>
      <c r="WIN36" s="707"/>
      <c r="WIO36" s="707"/>
      <c r="WIP36" s="707"/>
      <c r="WIQ36" s="707"/>
      <c r="WIR36" s="707"/>
      <c r="WIS36" s="707"/>
      <c r="WIT36" s="707"/>
      <c r="WIU36" s="707"/>
      <c r="WIV36" s="707"/>
      <c r="WIW36" s="707"/>
      <c r="WIX36" s="707"/>
      <c r="WIY36" s="707"/>
      <c r="WIZ36" s="707"/>
      <c r="WJA36" s="707"/>
      <c r="WJB36" s="707"/>
      <c r="WJC36" s="707"/>
      <c r="WJD36" s="707"/>
      <c r="WJE36" s="707"/>
      <c r="WJF36" s="707"/>
      <c r="WJG36" s="707"/>
      <c r="WJH36" s="707"/>
      <c r="WJI36" s="707"/>
      <c r="WJJ36" s="707"/>
      <c r="WJK36" s="707"/>
      <c r="WJL36" s="707"/>
      <c r="WJM36" s="707"/>
      <c r="WJN36" s="707"/>
      <c r="WJO36" s="707"/>
      <c r="WJP36" s="707"/>
      <c r="WJQ36" s="707"/>
      <c r="WJR36" s="707"/>
      <c r="WJS36" s="707"/>
      <c r="WJT36" s="707"/>
      <c r="WJU36" s="707"/>
      <c r="WJV36" s="707"/>
      <c r="WJW36" s="707"/>
      <c r="WJX36" s="707"/>
      <c r="WJY36" s="707"/>
      <c r="WJZ36" s="707"/>
      <c r="WKA36" s="707"/>
      <c r="WKB36" s="707"/>
      <c r="WKC36" s="707"/>
      <c r="WKD36" s="707"/>
      <c r="WKE36" s="707"/>
      <c r="WKF36" s="707"/>
      <c r="WKG36" s="707"/>
      <c r="WKH36" s="707"/>
      <c r="WKI36" s="707"/>
      <c r="WKJ36" s="707"/>
      <c r="WKK36" s="707"/>
      <c r="WKL36" s="707"/>
      <c r="WKM36" s="707"/>
      <c r="WKN36" s="707"/>
      <c r="WKO36" s="707"/>
      <c r="WKP36" s="707"/>
      <c r="WKQ36" s="707"/>
      <c r="WKR36" s="707"/>
      <c r="WKS36" s="707"/>
      <c r="WKT36" s="707"/>
      <c r="WKU36" s="707"/>
      <c r="WKV36" s="707"/>
      <c r="WKW36" s="707"/>
      <c r="WKX36" s="707"/>
      <c r="WKY36" s="707"/>
      <c r="WKZ36" s="707"/>
      <c r="WLA36" s="707"/>
      <c r="WLB36" s="707"/>
      <c r="WLC36" s="707"/>
      <c r="WLD36" s="707"/>
      <c r="WLE36" s="707"/>
      <c r="WLF36" s="707"/>
      <c r="WLG36" s="707"/>
      <c r="WLH36" s="707"/>
      <c r="WLI36" s="707"/>
      <c r="WLJ36" s="707"/>
      <c r="WLK36" s="707"/>
      <c r="WLL36" s="707"/>
      <c r="WLM36" s="707"/>
      <c r="WLN36" s="707"/>
      <c r="WLO36" s="707"/>
      <c r="WLP36" s="707"/>
      <c r="WLQ36" s="707"/>
      <c r="WLR36" s="707"/>
      <c r="WLS36" s="707"/>
      <c r="WLT36" s="707"/>
      <c r="WLU36" s="707"/>
      <c r="WLV36" s="707"/>
      <c r="WLW36" s="707"/>
      <c r="WLX36" s="707"/>
      <c r="WLY36" s="707"/>
      <c r="WLZ36" s="707"/>
      <c r="WMA36" s="707"/>
      <c r="WMB36" s="707"/>
      <c r="WMC36" s="707"/>
      <c r="WMD36" s="707"/>
      <c r="WME36" s="707"/>
      <c r="WMF36" s="707"/>
      <c r="WMG36" s="707"/>
      <c r="WMH36" s="707"/>
      <c r="WMI36" s="707"/>
      <c r="WMJ36" s="707"/>
      <c r="WMK36" s="707"/>
      <c r="WML36" s="707"/>
      <c r="WMM36" s="707"/>
      <c r="WMN36" s="707"/>
      <c r="WMO36" s="707"/>
      <c r="WMP36" s="707"/>
      <c r="WMQ36" s="707"/>
      <c r="WMR36" s="707"/>
      <c r="WMS36" s="707"/>
      <c r="WMT36" s="707"/>
      <c r="WMU36" s="707"/>
      <c r="WMV36" s="707"/>
      <c r="WMW36" s="707"/>
      <c r="WMX36" s="707"/>
      <c r="WMY36" s="707"/>
      <c r="WMZ36" s="707"/>
      <c r="WNA36" s="707"/>
      <c r="WNB36" s="707"/>
      <c r="WNC36" s="707"/>
      <c r="WND36" s="707"/>
      <c r="WNE36" s="707"/>
      <c r="WNF36" s="707"/>
      <c r="WNG36" s="707"/>
      <c r="WNH36" s="707"/>
      <c r="WNI36" s="707"/>
      <c r="WNJ36" s="707"/>
      <c r="WNK36" s="707"/>
      <c r="WNL36" s="707"/>
      <c r="WNM36" s="707"/>
      <c r="WNN36" s="707"/>
      <c r="WNO36" s="707"/>
      <c r="WNP36" s="707"/>
      <c r="WNQ36" s="707"/>
      <c r="WNR36" s="707"/>
      <c r="WNS36" s="707"/>
      <c r="WNT36" s="707"/>
      <c r="WNU36" s="707"/>
      <c r="WNV36" s="707"/>
      <c r="WNW36" s="707"/>
      <c r="WNX36" s="707"/>
      <c r="WNY36" s="707"/>
      <c r="WNZ36" s="707"/>
      <c r="WOA36" s="707"/>
      <c r="WOB36" s="707"/>
      <c r="WOC36" s="707"/>
      <c r="WOD36" s="707"/>
      <c r="WOE36" s="707"/>
      <c r="WOF36" s="707"/>
      <c r="WOG36" s="707"/>
      <c r="WOH36" s="707"/>
      <c r="WOI36" s="707"/>
      <c r="WOJ36" s="707"/>
      <c r="WOK36" s="707"/>
      <c r="WOL36" s="707"/>
      <c r="WOM36" s="707"/>
      <c r="WON36" s="707"/>
      <c r="WOO36" s="707"/>
      <c r="WOP36" s="707"/>
      <c r="WOQ36" s="707"/>
      <c r="WOR36" s="707"/>
      <c r="WOS36" s="707"/>
      <c r="WOT36" s="707"/>
      <c r="WOU36" s="707"/>
      <c r="WOV36" s="707"/>
      <c r="WOW36" s="707"/>
      <c r="WOX36" s="707"/>
      <c r="WOY36" s="707"/>
      <c r="WOZ36" s="707"/>
      <c r="WPA36" s="707"/>
      <c r="WPB36" s="707"/>
      <c r="WPC36" s="707"/>
      <c r="WPD36" s="707"/>
      <c r="WPE36" s="707"/>
      <c r="WPF36" s="707"/>
      <c r="WPG36" s="707"/>
      <c r="WPH36" s="707"/>
      <c r="WPI36" s="707"/>
      <c r="WPJ36" s="707"/>
      <c r="WPK36" s="707"/>
      <c r="WPL36" s="707"/>
      <c r="WPM36" s="707"/>
      <c r="WPN36" s="707"/>
      <c r="WPO36" s="707"/>
      <c r="WPP36" s="707"/>
      <c r="WPQ36" s="707"/>
      <c r="WPR36" s="707"/>
      <c r="WPS36" s="707"/>
      <c r="WPT36" s="707"/>
      <c r="WPU36" s="707"/>
      <c r="WPV36" s="707"/>
      <c r="WPW36" s="707"/>
      <c r="WPX36" s="707"/>
      <c r="WPY36" s="707"/>
      <c r="WPZ36" s="707"/>
      <c r="WQA36" s="707"/>
      <c r="WQB36" s="707"/>
      <c r="WQC36" s="707"/>
      <c r="WQD36" s="707"/>
      <c r="WQE36" s="707"/>
      <c r="WQF36" s="707"/>
      <c r="WQG36" s="707"/>
      <c r="WQH36" s="707"/>
      <c r="WQI36" s="707"/>
      <c r="WQJ36" s="707"/>
      <c r="WQK36" s="707"/>
      <c r="WQL36" s="707"/>
      <c r="WQM36" s="707"/>
      <c r="WQN36" s="707"/>
      <c r="WQO36" s="707"/>
      <c r="WQP36" s="707"/>
      <c r="WQQ36" s="707"/>
      <c r="WQR36" s="707"/>
      <c r="WQS36" s="707"/>
      <c r="WQT36" s="707"/>
      <c r="WQU36" s="707"/>
      <c r="WQV36" s="707"/>
      <c r="WQW36" s="707"/>
      <c r="WQX36" s="707"/>
      <c r="WQY36" s="707"/>
      <c r="WQZ36" s="707"/>
      <c r="WRA36" s="707"/>
      <c r="WRB36" s="707"/>
      <c r="WRC36" s="707"/>
      <c r="WRD36" s="707"/>
      <c r="WRE36" s="707"/>
      <c r="WRF36" s="707"/>
      <c r="WRG36" s="707"/>
      <c r="WRH36" s="707"/>
      <c r="WRI36" s="707"/>
      <c r="WRJ36" s="707"/>
      <c r="WRK36" s="707"/>
      <c r="WRL36" s="707"/>
      <c r="WRM36" s="707"/>
      <c r="WRN36" s="707"/>
      <c r="WRO36" s="707"/>
      <c r="WRP36" s="707"/>
      <c r="WRQ36" s="707"/>
      <c r="WRR36" s="707"/>
      <c r="WRS36" s="707"/>
      <c r="WRT36" s="707"/>
      <c r="WRU36" s="707"/>
      <c r="WRV36" s="707"/>
      <c r="WRW36" s="707"/>
      <c r="WRX36" s="707"/>
      <c r="WRY36" s="707"/>
      <c r="WRZ36" s="707"/>
      <c r="WSA36" s="707"/>
      <c r="WSB36" s="707"/>
      <c r="WSC36" s="707"/>
      <c r="WSD36" s="707"/>
      <c r="WSE36" s="707"/>
      <c r="WSF36" s="707"/>
      <c r="WSG36" s="707"/>
      <c r="WSH36" s="707"/>
      <c r="WSI36" s="707"/>
      <c r="WSJ36" s="707"/>
      <c r="WSK36" s="707"/>
      <c r="WSL36" s="707"/>
      <c r="WSM36" s="707"/>
      <c r="WSN36" s="707"/>
      <c r="WSO36" s="707"/>
      <c r="WSP36" s="707"/>
      <c r="WSQ36" s="707"/>
      <c r="WSR36" s="707"/>
      <c r="WSS36" s="707"/>
      <c r="WST36" s="707"/>
      <c r="WSU36" s="707"/>
      <c r="WSV36" s="707"/>
      <c r="WSW36" s="707"/>
      <c r="WSX36" s="707"/>
      <c r="WSY36" s="707"/>
      <c r="WSZ36" s="707"/>
      <c r="WTA36" s="707"/>
      <c r="WTB36" s="707"/>
      <c r="WTC36" s="707"/>
      <c r="WTD36" s="707"/>
      <c r="WTE36" s="707"/>
      <c r="WTF36" s="707"/>
      <c r="WTG36" s="707"/>
      <c r="WTH36" s="707"/>
      <c r="WTI36" s="707"/>
      <c r="WTJ36" s="707"/>
      <c r="WTK36" s="707"/>
      <c r="WTL36" s="707"/>
      <c r="WTM36" s="707"/>
      <c r="WTN36" s="707"/>
      <c r="WTO36" s="707"/>
      <c r="WTP36" s="707"/>
      <c r="WTQ36" s="707"/>
      <c r="WTR36" s="707"/>
      <c r="WTS36" s="707"/>
      <c r="WTT36" s="707"/>
      <c r="WTU36" s="707"/>
      <c r="WTV36" s="707"/>
      <c r="WTW36" s="707"/>
      <c r="WTX36" s="707"/>
      <c r="WTY36" s="707"/>
      <c r="WTZ36" s="707"/>
      <c r="WUA36" s="707"/>
      <c r="WUB36" s="707"/>
      <c r="WUC36" s="707"/>
      <c r="WUD36" s="707"/>
      <c r="WUE36" s="707"/>
      <c r="WUF36" s="707"/>
      <c r="WUG36" s="707"/>
      <c r="WUH36" s="707"/>
      <c r="WUI36" s="707"/>
      <c r="WUJ36" s="707"/>
      <c r="WUK36" s="707"/>
      <c r="WUL36" s="707"/>
      <c r="WUM36" s="707"/>
      <c r="WUN36" s="707"/>
      <c r="WUO36" s="707"/>
      <c r="WUP36" s="707"/>
      <c r="WUQ36" s="707"/>
      <c r="WUR36" s="707"/>
      <c r="WUS36" s="707"/>
      <c r="WUT36" s="707"/>
      <c r="WUU36" s="707"/>
      <c r="WUV36" s="707"/>
      <c r="WUW36" s="707"/>
      <c r="WUX36" s="707"/>
      <c r="WUY36" s="707"/>
      <c r="WUZ36" s="707"/>
      <c r="WVA36" s="707"/>
      <c r="WVB36" s="707"/>
      <c r="WVC36" s="707"/>
      <c r="WVD36" s="707"/>
      <c r="WVE36" s="707"/>
      <c r="WVF36" s="707"/>
      <c r="WVG36" s="707"/>
      <c r="WVH36" s="707"/>
      <c r="WVI36" s="707"/>
      <c r="WVJ36" s="707"/>
      <c r="WVK36" s="707"/>
      <c r="WVL36" s="707"/>
      <c r="WVM36" s="707"/>
      <c r="WVN36" s="707"/>
      <c r="WVO36" s="707"/>
      <c r="WVP36" s="707"/>
      <c r="WVQ36" s="707"/>
      <c r="WVR36" s="707"/>
      <c r="WVS36" s="707"/>
      <c r="WVT36" s="707"/>
      <c r="WVU36" s="707"/>
      <c r="WVV36" s="707"/>
      <c r="WVW36" s="707"/>
      <c r="WVX36" s="707"/>
      <c r="WVY36" s="707"/>
      <c r="WVZ36" s="707"/>
      <c r="WWA36" s="707"/>
      <c r="WWB36" s="707"/>
      <c r="WWC36" s="707"/>
      <c r="WWD36" s="707"/>
      <c r="WWE36" s="707"/>
      <c r="WWF36" s="707"/>
      <c r="WWG36" s="707"/>
      <c r="WWH36" s="707"/>
      <c r="WWI36" s="707"/>
    </row>
    <row r="37" spans="1:16155" s="708" customFormat="1" ht="19.5" customHeight="1">
      <c r="A37" s="707"/>
      <c r="B37" s="707"/>
      <c r="C37" s="727"/>
      <c r="D37" s="1889"/>
      <c r="E37" s="1889"/>
      <c r="F37" s="1889"/>
      <c r="G37" s="1889"/>
      <c r="H37" s="1889"/>
      <c r="I37" s="1889"/>
      <c r="J37" s="1890"/>
      <c r="K37" s="716"/>
      <c r="L37" s="706" t="s">
        <v>2670</v>
      </c>
      <c r="M37" s="716"/>
      <c r="N37" s="716"/>
      <c r="O37" s="716"/>
      <c r="P37" s="716"/>
      <c r="Q37" s="716"/>
      <c r="R37" s="1893"/>
      <c r="S37" s="1893"/>
      <c r="T37" s="1893"/>
      <c r="U37" s="1893"/>
      <c r="V37" s="1893"/>
      <c r="W37" s="716" t="s">
        <v>2645</v>
      </c>
      <c r="X37" s="744"/>
      <c r="AB37" s="737"/>
      <c r="AC37" s="707"/>
      <c r="AE37" s="707"/>
      <c r="AF37" s="720"/>
      <c r="AG37" s="707"/>
      <c r="AH37" s="707"/>
      <c r="AI37" s="707"/>
      <c r="AJ37" s="707"/>
      <c r="AK37" s="707"/>
      <c r="AL37" s="707"/>
      <c r="AM37" s="707"/>
      <c r="AN37" s="707"/>
      <c r="AO37" s="707"/>
      <c r="AP37" s="707"/>
      <c r="AQ37" s="707"/>
      <c r="AR37" s="707"/>
      <c r="AS37" s="707"/>
      <c r="AT37" s="707"/>
      <c r="AU37" s="707"/>
      <c r="AV37" s="707"/>
      <c r="AW37" s="707"/>
      <c r="AX37" s="707"/>
      <c r="AY37" s="707"/>
      <c r="AZ37" s="707"/>
      <c r="BA37" s="707"/>
      <c r="BB37" s="707"/>
      <c r="BC37" s="707"/>
      <c r="BD37" s="707"/>
      <c r="BE37" s="707"/>
      <c r="BF37" s="707"/>
      <c r="BG37" s="707"/>
      <c r="BH37" s="707"/>
      <c r="BI37" s="707"/>
      <c r="BJ37" s="707"/>
      <c r="BK37" s="707"/>
      <c r="BL37" s="707"/>
      <c r="BM37" s="707"/>
      <c r="BN37" s="707"/>
      <c r="BO37" s="707"/>
      <c r="BP37" s="707"/>
      <c r="BQ37" s="707"/>
      <c r="BR37" s="707"/>
      <c r="BS37" s="707"/>
      <c r="BT37" s="707"/>
      <c r="BU37" s="707"/>
      <c r="BV37" s="707"/>
      <c r="BW37" s="707"/>
      <c r="BX37" s="707"/>
      <c r="BY37" s="707"/>
      <c r="BZ37" s="707"/>
      <c r="CA37" s="707"/>
      <c r="CB37" s="707"/>
      <c r="CC37" s="707"/>
      <c r="CD37" s="707"/>
      <c r="CE37" s="707"/>
      <c r="CF37" s="707"/>
      <c r="CG37" s="707"/>
      <c r="CH37" s="707"/>
      <c r="CI37" s="707"/>
      <c r="CJ37" s="707"/>
      <c r="CK37" s="707"/>
      <c r="CL37" s="707"/>
      <c r="CM37" s="707"/>
      <c r="CN37" s="707"/>
      <c r="CO37" s="707"/>
      <c r="CP37" s="707"/>
      <c r="CQ37" s="707"/>
      <c r="CR37" s="707"/>
      <c r="CS37" s="707"/>
      <c r="CT37" s="707"/>
      <c r="CU37" s="707"/>
      <c r="CV37" s="707"/>
      <c r="CW37" s="707"/>
      <c r="CX37" s="707"/>
      <c r="CY37" s="707"/>
      <c r="CZ37" s="707"/>
      <c r="DA37" s="707"/>
      <c r="DB37" s="707"/>
      <c r="DC37" s="707"/>
      <c r="DD37" s="707"/>
      <c r="DE37" s="707"/>
      <c r="DF37" s="707"/>
      <c r="DG37" s="707"/>
      <c r="DH37" s="707"/>
      <c r="DI37" s="707"/>
      <c r="DJ37" s="707"/>
      <c r="DK37" s="707"/>
      <c r="DL37" s="707"/>
      <c r="DM37" s="707"/>
      <c r="DN37" s="707"/>
      <c r="DO37" s="707"/>
      <c r="DP37" s="707"/>
      <c r="DQ37" s="707"/>
      <c r="DR37" s="707"/>
      <c r="DS37" s="707"/>
      <c r="DT37" s="707"/>
      <c r="DU37" s="707"/>
      <c r="DV37" s="707"/>
      <c r="DW37" s="707"/>
      <c r="DX37" s="707"/>
      <c r="DY37" s="707"/>
      <c r="DZ37" s="707"/>
      <c r="EA37" s="707"/>
      <c r="EB37" s="707"/>
      <c r="EC37" s="707"/>
      <c r="ED37" s="707"/>
      <c r="EE37" s="707"/>
      <c r="EF37" s="707"/>
      <c r="EG37" s="707"/>
      <c r="EH37" s="707"/>
      <c r="EI37" s="707"/>
      <c r="EJ37" s="707"/>
      <c r="EK37" s="707"/>
      <c r="EL37" s="707"/>
      <c r="EM37" s="707"/>
      <c r="EN37" s="707"/>
      <c r="EO37" s="707"/>
      <c r="EP37" s="707"/>
      <c r="EQ37" s="707"/>
      <c r="ER37" s="707"/>
      <c r="ES37" s="707"/>
      <c r="ET37" s="707"/>
      <c r="EU37" s="707"/>
      <c r="EV37" s="707"/>
      <c r="EW37" s="707"/>
      <c r="EX37" s="707"/>
      <c r="EY37" s="707"/>
      <c r="EZ37" s="707"/>
      <c r="FA37" s="707"/>
      <c r="FB37" s="707"/>
      <c r="FC37" s="707"/>
      <c r="FD37" s="707"/>
      <c r="FE37" s="707"/>
      <c r="FF37" s="707"/>
      <c r="FG37" s="707"/>
      <c r="FH37" s="707"/>
      <c r="FI37" s="707"/>
      <c r="FJ37" s="707"/>
      <c r="FK37" s="707"/>
      <c r="FL37" s="707"/>
      <c r="FM37" s="707"/>
      <c r="FN37" s="707"/>
      <c r="FO37" s="707"/>
      <c r="FP37" s="707"/>
      <c r="FQ37" s="707"/>
      <c r="FR37" s="707"/>
      <c r="FS37" s="707"/>
      <c r="FT37" s="707"/>
      <c r="FU37" s="707"/>
      <c r="FV37" s="707"/>
      <c r="FW37" s="707"/>
      <c r="FX37" s="707"/>
      <c r="FY37" s="707"/>
      <c r="FZ37" s="707"/>
      <c r="GA37" s="707"/>
      <c r="GB37" s="707"/>
      <c r="GC37" s="707"/>
      <c r="GD37" s="707"/>
      <c r="GE37" s="707"/>
      <c r="GF37" s="707"/>
      <c r="GG37" s="707"/>
      <c r="GH37" s="707"/>
      <c r="GI37" s="707"/>
      <c r="GJ37" s="707"/>
      <c r="GK37" s="707"/>
      <c r="GL37" s="707"/>
      <c r="GM37" s="707"/>
      <c r="GN37" s="707"/>
      <c r="GO37" s="707"/>
      <c r="GP37" s="707"/>
      <c r="GQ37" s="707"/>
      <c r="GR37" s="707"/>
      <c r="GS37" s="707"/>
      <c r="GT37" s="707"/>
      <c r="GU37" s="707"/>
      <c r="GV37" s="707"/>
      <c r="GW37" s="707"/>
      <c r="GX37" s="707"/>
      <c r="GY37" s="707"/>
      <c r="GZ37" s="707"/>
      <c r="HA37" s="707"/>
      <c r="HB37" s="707"/>
      <c r="HC37" s="707"/>
      <c r="HD37" s="707"/>
      <c r="HE37" s="707"/>
      <c r="HF37" s="707"/>
      <c r="HG37" s="707"/>
      <c r="HH37" s="707"/>
      <c r="HI37" s="707"/>
      <c r="HJ37" s="707"/>
      <c r="HK37" s="707"/>
      <c r="HL37" s="707"/>
      <c r="HM37" s="707"/>
      <c r="HN37" s="707"/>
      <c r="HO37" s="707"/>
      <c r="HP37" s="707"/>
      <c r="HQ37" s="707"/>
      <c r="HR37" s="707"/>
      <c r="HS37" s="707"/>
      <c r="HT37" s="707"/>
      <c r="HU37" s="707"/>
      <c r="HV37" s="707"/>
      <c r="HW37" s="707"/>
      <c r="HX37" s="707"/>
      <c r="HY37" s="707"/>
      <c r="HZ37" s="707"/>
      <c r="IA37" s="707"/>
      <c r="IB37" s="707"/>
      <c r="IC37" s="707"/>
      <c r="ID37" s="707"/>
      <c r="IE37" s="707"/>
      <c r="IF37" s="707"/>
      <c r="IG37" s="707"/>
      <c r="IH37" s="707"/>
      <c r="II37" s="707"/>
      <c r="IJ37" s="707"/>
      <c r="IK37" s="707"/>
      <c r="IL37" s="707"/>
      <c r="IM37" s="707"/>
      <c r="IN37" s="707"/>
      <c r="IO37" s="707"/>
      <c r="IP37" s="707"/>
      <c r="IQ37" s="707"/>
      <c r="IR37" s="707"/>
      <c r="IS37" s="707"/>
      <c r="IT37" s="707"/>
      <c r="IU37" s="707"/>
      <c r="IV37" s="707"/>
      <c r="IW37" s="707"/>
      <c r="IX37" s="707"/>
      <c r="IY37" s="707"/>
      <c r="IZ37" s="707"/>
      <c r="JA37" s="707"/>
      <c r="JB37" s="707"/>
      <c r="JC37" s="707"/>
      <c r="JD37" s="707"/>
      <c r="JE37" s="707"/>
      <c r="JF37" s="707"/>
      <c r="JG37" s="707"/>
      <c r="JH37" s="707"/>
      <c r="JI37" s="707"/>
      <c r="JJ37" s="707"/>
      <c r="JK37" s="707"/>
      <c r="JL37" s="707"/>
      <c r="JM37" s="707"/>
      <c r="JN37" s="707"/>
      <c r="JO37" s="707"/>
      <c r="JP37" s="707"/>
      <c r="JQ37" s="707"/>
      <c r="JR37" s="707"/>
      <c r="JS37" s="707"/>
      <c r="JT37" s="707"/>
      <c r="JU37" s="707"/>
      <c r="JV37" s="707"/>
      <c r="JW37" s="707"/>
      <c r="JX37" s="707"/>
      <c r="JY37" s="707"/>
      <c r="JZ37" s="707"/>
      <c r="KA37" s="707"/>
      <c r="KB37" s="707"/>
      <c r="KC37" s="707"/>
      <c r="KD37" s="707"/>
      <c r="KE37" s="707"/>
      <c r="KF37" s="707"/>
      <c r="KG37" s="707"/>
      <c r="KH37" s="707"/>
      <c r="KI37" s="707"/>
      <c r="KJ37" s="707"/>
      <c r="KK37" s="707"/>
      <c r="KL37" s="707"/>
      <c r="KM37" s="707"/>
      <c r="KN37" s="707"/>
      <c r="KO37" s="707"/>
      <c r="KP37" s="707"/>
      <c r="KQ37" s="707"/>
      <c r="KR37" s="707"/>
      <c r="KS37" s="707"/>
      <c r="KT37" s="707"/>
      <c r="KU37" s="707"/>
      <c r="KV37" s="707"/>
      <c r="KW37" s="707"/>
      <c r="KX37" s="707"/>
      <c r="KY37" s="707"/>
      <c r="KZ37" s="707"/>
      <c r="LA37" s="707"/>
      <c r="LB37" s="707"/>
      <c r="LC37" s="707"/>
      <c r="LD37" s="707"/>
      <c r="LE37" s="707"/>
      <c r="LF37" s="707"/>
      <c r="LG37" s="707"/>
      <c r="LH37" s="707"/>
      <c r="LI37" s="707"/>
      <c r="LJ37" s="707"/>
      <c r="LK37" s="707"/>
      <c r="LL37" s="707"/>
      <c r="LM37" s="707"/>
      <c r="LN37" s="707"/>
      <c r="LO37" s="707"/>
      <c r="LP37" s="707"/>
      <c r="LQ37" s="707"/>
      <c r="LR37" s="707"/>
      <c r="LS37" s="707"/>
      <c r="LT37" s="707"/>
      <c r="LU37" s="707"/>
      <c r="LV37" s="707"/>
      <c r="LW37" s="707"/>
      <c r="LX37" s="707"/>
      <c r="LY37" s="707"/>
      <c r="LZ37" s="707"/>
      <c r="MA37" s="707"/>
      <c r="MB37" s="707"/>
      <c r="MC37" s="707"/>
      <c r="MD37" s="707"/>
      <c r="ME37" s="707"/>
      <c r="MF37" s="707"/>
      <c r="MG37" s="707"/>
      <c r="MH37" s="707"/>
      <c r="MI37" s="707"/>
      <c r="MJ37" s="707"/>
      <c r="MK37" s="707"/>
      <c r="ML37" s="707"/>
      <c r="MM37" s="707"/>
      <c r="MN37" s="707"/>
      <c r="MO37" s="707"/>
      <c r="MP37" s="707"/>
      <c r="MQ37" s="707"/>
      <c r="MR37" s="707"/>
      <c r="MS37" s="707"/>
      <c r="MT37" s="707"/>
      <c r="MU37" s="707"/>
      <c r="MV37" s="707"/>
      <c r="MW37" s="707"/>
      <c r="MX37" s="707"/>
      <c r="MY37" s="707"/>
      <c r="MZ37" s="707"/>
      <c r="NA37" s="707"/>
      <c r="NB37" s="707"/>
      <c r="NC37" s="707"/>
      <c r="ND37" s="707"/>
      <c r="NE37" s="707"/>
      <c r="NF37" s="707"/>
      <c r="NG37" s="707"/>
      <c r="NH37" s="707"/>
      <c r="NI37" s="707"/>
      <c r="NJ37" s="707"/>
      <c r="NK37" s="707"/>
      <c r="NL37" s="707"/>
      <c r="NM37" s="707"/>
      <c r="NN37" s="707"/>
      <c r="NO37" s="707"/>
      <c r="NP37" s="707"/>
      <c r="NQ37" s="707"/>
      <c r="NR37" s="707"/>
      <c r="NS37" s="707"/>
      <c r="NT37" s="707"/>
      <c r="NU37" s="707"/>
      <c r="NV37" s="707"/>
      <c r="NW37" s="707"/>
      <c r="NX37" s="707"/>
      <c r="NY37" s="707"/>
      <c r="NZ37" s="707"/>
      <c r="OA37" s="707"/>
      <c r="OB37" s="707"/>
      <c r="OC37" s="707"/>
      <c r="OD37" s="707"/>
      <c r="OE37" s="707"/>
      <c r="OF37" s="707"/>
      <c r="OG37" s="707"/>
      <c r="OH37" s="707"/>
      <c r="OI37" s="707"/>
      <c r="OJ37" s="707"/>
      <c r="OK37" s="707"/>
      <c r="OL37" s="707"/>
      <c r="OM37" s="707"/>
      <c r="ON37" s="707"/>
      <c r="OO37" s="707"/>
      <c r="OP37" s="707"/>
      <c r="OQ37" s="707"/>
      <c r="OR37" s="707"/>
      <c r="OS37" s="707"/>
      <c r="OT37" s="707"/>
      <c r="OU37" s="707"/>
      <c r="OV37" s="707"/>
      <c r="OW37" s="707"/>
      <c r="OX37" s="707"/>
      <c r="OY37" s="707"/>
      <c r="OZ37" s="707"/>
      <c r="PA37" s="707"/>
      <c r="PB37" s="707"/>
      <c r="PC37" s="707"/>
      <c r="PD37" s="707"/>
      <c r="PE37" s="707"/>
      <c r="PF37" s="707"/>
      <c r="PG37" s="707"/>
      <c r="PH37" s="707"/>
      <c r="PI37" s="707"/>
      <c r="PJ37" s="707"/>
      <c r="PK37" s="707"/>
      <c r="PL37" s="707"/>
      <c r="PM37" s="707"/>
      <c r="PN37" s="707"/>
      <c r="PO37" s="707"/>
      <c r="PP37" s="707"/>
      <c r="PQ37" s="707"/>
      <c r="PR37" s="707"/>
      <c r="PS37" s="707"/>
      <c r="PT37" s="707"/>
      <c r="PU37" s="707"/>
      <c r="PV37" s="707"/>
      <c r="PW37" s="707"/>
      <c r="PX37" s="707"/>
      <c r="PY37" s="707"/>
      <c r="PZ37" s="707"/>
      <c r="QA37" s="707"/>
      <c r="QB37" s="707"/>
      <c r="QC37" s="707"/>
      <c r="QD37" s="707"/>
      <c r="QE37" s="707"/>
      <c r="QF37" s="707"/>
      <c r="QG37" s="707"/>
      <c r="QH37" s="707"/>
      <c r="QI37" s="707"/>
      <c r="QJ37" s="707"/>
      <c r="QK37" s="707"/>
      <c r="QL37" s="707"/>
      <c r="QM37" s="707"/>
      <c r="QN37" s="707"/>
      <c r="QO37" s="707"/>
      <c r="QP37" s="707"/>
      <c r="QQ37" s="707"/>
      <c r="QR37" s="707"/>
      <c r="QS37" s="707"/>
      <c r="QT37" s="707"/>
      <c r="QU37" s="707"/>
      <c r="QV37" s="707"/>
      <c r="QW37" s="707"/>
      <c r="QX37" s="707"/>
      <c r="QY37" s="707"/>
      <c r="QZ37" s="707"/>
      <c r="RA37" s="707"/>
      <c r="RB37" s="707"/>
      <c r="RC37" s="707"/>
      <c r="RD37" s="707"/>
      <c r="RE37" s="707"/>
      <c r="RF37" s="707"/>
      <c r="RG37" s="707"/>
      <c r="RH37" s="707"/>
      <c r="RI37" s="707"/>
      <c r="RJ37" s="707"/>
      <c r="RK37" s="707"/>
      <c r="RL37" s="707"/>
      <c r="RM37" s="707"/>
      <c r="RN37" s="707"/>
      <c r="RO37" s="707"/>
      <c r="RP37" s="707"/>
      <c r="RQ37" s="707"/>
      <c r="RR37" s="707"/>
      <c r="RS37" s="707"/>
      <c r="RT37" s="707"/>
      <c r="RU37" s="707"/>
      <c r="RV37" s="707"/>
      <c r="RW37" s="707"/>
      <c r="RX37" s="707"/>
      <c r="RY37" s="707"/>
      <c r="RZ37" s="707"/>
      <c r="SA37" s="707"/>
      <c r="SB37" s="707"/>
      <c r="SC37" s="707"/>
      <c r="SD37" s="707"/>
      <c r="SE37" s="707"/>
      <c r="SF37" s="707"/>
      <c r="SG37" s="707"/>
      <c r="SH37" s="707"/>
      <c r="SI37" s="707"/>
      <c r="SJ37" s="707"/>
      <c r="SK37" s="707"/>
      <c r="SL37" s="707"/>
      <c r="SM37" s="707"/>
      <c r="SN37" s="707"/>
      <c r="SO37" s="707"/>
      <c r="SP37" s="707"/>
      <c r="SQ37" s="707"/>
      <c r="SR37" s="707"/>
      <c r="SS37" s="707"/>
      <c r="ST37" s="707"/>
      <c r="SU37" s="707"/>
      <c r="SV37" s="707"/>
      <c r="SW37" s="707"/>
      <c r="SX37" s="707"/>
      <c r="SY37" s="707"/>
      <c r="SZ37" s="707"/>
      <c r="TA37" s="707"/>
      <c r="TB37" s="707"/>
      <c r="TC37" s="707"/>
      <c r="TD37" s="707"/>
      <c r="TE37" s="707"/>
      <c r="TF37" s="707"/>
      <c r="TG37" s="707"/>
      <c r="TH37" s="707"/>
      <c r="TI37" s="707"/>
      <c r="TJ37" s="707"/>
      <c r="TK37" s="707"/>
      <c r="TL37" s="707"/>
      <c r="TM37" s="707"/>
      <c r="TN37" s="707"/>
      <c r="TO37" s="707"/>
      <c r="TP37" s="707"/>
      <c r="TQ37" s="707"/>
      <c r="TR37" s="707"/>
      <c r="TS37" s="707"/>
      <c r="TT37" s="707"/>
      <c r="TU37" s="707"/>
      <c r="TV37" s="707"/>
      <c r="TW37" s="707"/>
      <c r="TX37" s="707"/>
      <c r="TY37" s="707"/>
      <c r="TZ37" s="707"/>
      <c r="UA37" s="707"/>
      <c r="UB37" s="707"/>
      <c r="UC37" s="707"/>
      <c r="UD37" s="707"/>
      <c r="UE37" s="707"/>
      <c r="UF37" s="707"/>
      <c r="UG37" s="707"/>
      <c r="UH37" s="707"/>
      <c r="UI37" s="707"/>
      <c r="UJ37" s="707"/>
      <c r="UK37" s="707"/>
      <c r="UL37" s="707"/>
      <c r="UM37" s="707"/>
      <c r="UN37" s="707"/>
      <c r="UO37" s="707"/>
      <c r="UP37" s="707"/>
      <c r="UQ37" s="707"/>
      <c r="UR37" s="707"/>
      <c r="US37" s="707"/>
      <c r="UT37" s="707"/>
      <c r="UU37" s="707"/>
      <c r="UV37" s="707"/>
      <c r="UW37" s="707"/>
      <c r="UX37" s="707"/>
      <c r="UY37" s="707"/>
      <c r="UZ37" s="707"/>
      <c r="VA37" s="707"/>
      <c r="VB37" s="707"/>
      <c r="VC37" s="707"/>
      <c r="VD37" s="707"/>
      <c r="VE37" s="707"/>
      <c r="VF37" s="707"/>
      <c r="VG37" s="707"/>
      <c r="VH37" s="707"/>
      <c r="VI37" s="707"/>
      <c r="VJ37" s="707"/>
      <c r="VK37" s="707"/>
      <c r="VL37" s="707"/>
      <c r="VM37" s="707"/>
      <c r="VN37" s="707"/>
      <c r="VO37" s="707"/>
      <c r="VP37" s="707"/>
      <c r="VQ37" s="707"/>
      <c r="VR37" s="707"/>
      <c r="VS37" s="707"/>
      <c r="VT37" s="707"/>
      <c r="VU37" s="707"/>
      <c r="VV37" s="707"/>
      <c r="VW37" s="707"/>
      <c r="VX37" s="707"/>
      <c r="VY37" s="707"/>
      <c r="VZ37" s="707"/>
      <c r="WA37" s="707"/>
      <c r="WB37" s="707"/>
      <c r="WC37" s="707"/>
      <c r="WD37" s="707"/>
      <c r="WE37" s="707"/>
      <c r="WF37" s="707"/>
      <c r="WG37" s="707"/>
      <c r="WH37" s="707"/>
      <c r="WI37" s="707"/>
      <c r="WJ37" s="707"/>
      <c r="WK37" s="707"/>
      <c r="WL37" s="707"/>
      <c r="WM37" s="707"/>
      <c r="WN37" s="707"/>
      <c r="WO37" s="707"/>
      <c r="WP37" s="707"/>
      <c r="WQ37" s="707"/>
      <c r="WR37" s="707"/>
      <c r="WS37" s="707"/>
      <c r="WT37" s="707"/>
      <c r="WU37" s="707"/>
      <c r="WV37" s="707"/>
      <c r="WW37" s="707"/>
      <c r="WX37" s="707"/>
      <c r="WY37" s="707"/>
      <c r="WZ37" s="707"/>
      <c r="XA37" s="707"/>
      <c r="XB37" s="707"/>
      <c r="XC37" s="707"/>
      <c r="XD37" s="707"/>
      <c r="XE37" s="707"/>
      <c r="XF37" s="707"/>
      <c r="XG37" s="707"/>
      <c r="XH37" s="707"/>
      <c r="XI37" s="707"/>
      <c r="XJ37" s="707"/>
      <c r="XK37" s="707"/>
      <c r="XL37" s="707"/>
      <c r="XM37" s="707"/>
      <c r="XN37" s="707"/>
      <c r="XO37" s="707"/>
      <c r="XP37" s="707"/>
      <c r="XQ37" s="707"/>
      <c r="XR37" s="707"/>
      <c r="XS37" s="707"/>
      <c r="XT37" s="707"/>
      <c r="XU37" s="707"/>
      <c r="XV37" s="707"/>
      <c r="XW37" s="707"/>
      <c r="XX37" s="707"/>
      <c r="XY37" s="707"/>
      <c r="XZ37" s="707"/>
      <c r="YA37" s="707"/>
      <c r="YB37" s="707"/>
      <c r="YC37" s="707"/>
      <c r="YD37" s="707"/>
      <c r="YE37" s="707"/>
      <c r="YF37" s="707"/>
      <c r="YG37" s="707"/>
      <c r="YH37" s="707"/>
      <c r="YI37" s="707"/>
      <c r="YJ37" s="707"/>
      <c r="YK37" s="707"/>
      <c r="YL37" s="707"/>
      <c r="YM37" s="707"/>
      <c r="YN37" s="707"/>
      <c r="YO37" s="707"/>
      <c r="YP37" s="707"/>
      <c r="YQ37" s="707"/>
      <c r="YR37" s="707"/>
      <c r="YS37" s="707"/>
      <c r="YT37" s="707"/>
      <c r="YU37" s="707"/>
      <c r="YV37" s="707"/>
      <c r="YW37" s="707"/>
      <c r="YX37" s="707"/>
      <c r="YY37" s="707"/>
      <c r="YZ37" s="707"/>
      <c r="ZA37" s="707"/>
      <c r="ZB37" s="707"/>
      <c r="ZC37" s="707"/>
      <c r="ZD37" s="707"/>
      <c r="ZE37" s="707"/>
      <c r="ZF37" s="707"/>
      <c r="ZG37" s="707"/>
      <c r="ZH37" s="707"/>
      <c r="ZI37" s="707"/>
      <c r="ZJ37" s="707"/>
      <c r="ZK37" s="707"/>
      <c r="ZL37" s="707"/>
      <c r="ZM37" s="707"/>
      <c r="ZN37" s="707"/>
      <c r="ZO37" s="707"/>
      <c r="ZP37" s="707"/>
      <c r="ZQ37" s="707"/>
      <c r="ZR37" s="707"/>
      <c r="ZS37" s="707"/>
      <c r="ZT37" s="707"/>
      <c r="ZU37" s="707"/>
      <c r="ZV37" s="707"/>
      <c r="ZW37" s="707"/>
      <c r="ZX37" s="707"/>
      <c r="ZY37" s="707"/>
      <c r="ZZ37" s="707"/>
      <c r="AAA37" s="707"/>
      <c r="AAB37" s="707"/>
      <c r="AAC37" s="707"/>
      <c r="AAD37" s="707"/>
      <c r="AAE37" s="707"/>
      <c r="AAF37" s="707"/>
      <c r="AAG37" s="707"/>
      <c r="AAH37" s="707"/>
      <c r="AAI37" s="707"/>
      <c r="AAJ37" s="707"/>
      <c r="AAK37" s="707"/>
      <c r="AAL37" s="707"/>
      <c r="AAM37" s="707"/>
      <c r="AAN37" s="707"/>
      <c r="AAO37" s="707"/>
      <c r="AAP37" s="707"/>
      <c r="AAQ37" s="707"/>
      <c r="AAR37" s="707"/>
      <c r="AAS37" s="707"/>
      <c r="AAT37" s="707"/>
      <c r="AAU37" s="707"/>
      <c r="AAV37" s="707"/>
      <c r="AAW37" s="707"/>
      <c r="AAX37" s="707"/>
      <c r="AAY37" s="707"/>
      <c r="AAZ37" s="707"/>
      <c r="ABA37" s="707"/>
      <c r="ABB37" s="707"/>
      <c r="ABC37" s="707"/>
      <c r="ABD37" s="707"/>
      <c r="ABE37" s="707"/>
      <c r="ABF37" s="707"/>
      <c r="ABG37" s="707"/>
      <c r="ABH37" s="707"/>
      <c r="ABI37" s="707"/>
      <c r="ABJ37" s="707"/>
      <c r="ABK37" s="707"/>
      <c r="ABL37" s="707"/>
      <c r="ABM37" s="707"/>
      <c r="ABN37" s="707"/>
      <c r="ABO37" s="707"/>
      <c r="ABP37" s="707"/>
      <c r="ABQ37" s="707"/>
      <c r="ABR37" s="707"/>
      <c r="ABS37" s="707"/>
      <c r="ABT37" s="707"/>
      <c r="ABU37" s="707"/>
      <c r="ABV37" s="707"/>
      <c r="ABW37" s="707"/>
      <c r="ABX37" s="707"/>
      <c r="ABY37" s="707"/>
      <c r="ABZ37" s="707"/>
      <c r="ACA37" s="707"/>
      <c r="ACB37" s="707"/>
      <c r="ACC37" s="707"/>
      <c r="ACD37" s="707"/>
      <c r="ACE37" s="707"/>
      <c r="ACF37" s="707"/>
      <c r="ACG37" s="707"/>
      <c r="ACH37" s="707"/>
      <c r="ACI37" s="707"/>
      <c r="ACJ37" s="707"/>
      <c r="ACK37" s="707"/>
      <c r="ACL37" s="707"/>
      <c r="ACM37" s="707"/>
      <c r="ACN37" s="707"/>
      <c r="ACO37" s="707"/>
      <c r="ACP37" s="707"/>
      <c r="ACQ37" s="707"/>
      <c r="ACR37" s="707"/>
      <c r="ACS37" s="707"/>
      <c r="ACT37" s="707"/>
      <c r="ACU37" s="707"/>
      <c r="ACV37" s="707"/>
      <c r="ACW37" s="707"/>
      <c r="ACX37" s="707"/>
      <c r="ACY37" s="707"/>
      <c r="ACZ37" s="707"/>
      <c r="ADA37" s="707"/>
      <c r="ADB37" s="707"/>
      <c r="ADC37" s="707"/>
      <c r="ADD37" s="707"/>
      <c r="ADE37" s="707"/>
      <c r="ADF37" s="707"/>
      <c r="ADG37" s="707"/>
      <c r="ADH37" s="707"/>
      <c r="ADI37" s="707"/>
      <c r="ADJ37" s="707"/>
      <c r="ADK37" s="707"/>
      <c r="ADL37" s="707"/>
      <c r="ADM37" s="707"/>
      <c r="ADN37" s="707"/>
      <c r="ADO37" s="707"/>
      <c r="ADP37" s="707"/>
      <c r="ADQ37" s="707"/>
      <c r="ADR37" s="707"/>
      <c r="ADS37" s="707"/>
      <c r="ADT37" s="707"/>
      <c r="ADU37" s="707"/>
      <c r="ADV37" s="707"/>
      <c r="ADW37" s="707"/>
      <c r="ADX37" s="707"/>
      <c r="ADY37" s="707"/>
      <c r="ADZ37" s="707"/>
      <c r="AEA37" s="707"/>
      <c r="AEB37" s="707"/>
      <c r="AEC37" s="707"/>
      <c r="AED37" s="707"/>
      <c r="AEE37" s="707"/>
      <c r="AEF37" s="707"/>
      <c r="AEG37" s="707"/>
      <c r="AEH37" s="707"/>
      <c r="AEI37" s="707"/>
      <c r="AEJ37" s="707"/>
      <c r="AEK37" s="707"/>
      <c r="AEL37" s="707"/>
      <c r="AEM37" s="707"/>
      <c r="AEN37" s="707"/>
      <c r="AEO37" s="707"/>
      <c r="AEP37" s="707"/>
      <c r="AEQ37" s="707"/>
      <c r="AER37" s="707"/>
      <c r="AES37" s="707"/>
      <c r="AET37" s="707"/>
      <c r="AEU37" s="707"/>
      <c r="AEV37" s="707"/>
      <c r="AEW37" s="707"/>
      <c r="AEX37" s="707"/>
      <c r="AEY37" s="707"/>
      <c r="AEZ37" s="707"/>
      <c r="AFA37" s="707"/>
      <c r="AFB37" s="707"/>
      <c r="AFC37" s="707"/>
      <c r="AFD37" s="707"/>
      <c r="AFE37" s="707"/>
      <c r="AFF37" s="707"/>
      <c r="AFG37" s="707"/>
      <c r="AFH37" s="707"/>
      <c r="AFI37" s="707"/>
      <c r="AFJ37" s="707"/>
      <c r="AFK37" s="707"/>
      <c r="AFL37" s="707"/>
      <c r="AFM37" s="707"/>
      <c r="AFN37" s="707"/>
      <c r="AFO37" s="707"/>
      <c r="AFP37" s="707"/>
      <c r="AFQ37" s="707"/>
      <c r="AFR37" s="707"/>
      <c r="AFS37" s="707"/>
      <c r="AFT37" s="707"/>
      <c r="AFU37" s="707"/>
      <c r="AFV37" s="707"/>
      <c r="AFW37" s="707"/>
      <c r="AFX37" s="707"/>
      <c r="AFY37" s="707"/>
      <c r="AFZ37" s="707"/>
      <c r="AGA37" s="707"/>
      <c r="AGB37" s="707"/>
      <c r="AGC37" s="707"/>
      <c r="AGD37" s="707"/>
      <c r="AGE37" s="707"/>
      <c r="AGF37" s="707"/>
      <c r="AGG37" s="707"/>
      <c r="AGH37" s="707"/>
      <c r="AGI37" s="707"/>
      <c r="AGJ37" s="707"/>
      <c r="AGK37" s="707"/>
      <c r="AGL37" s="707"/>
      <c r="AGM37" s="707"/>
      <c r="AGN37" s="707"/>
      <c r="AGO37" s="707"/>
      <c r="AGP37" s="707"/>
      <c r="AGQ37" s="707"/>
      <c r="AGR37" s="707"/>
      <c r="AGS37" s="707"/>
      <c r="AGT37" s="707"/>
      <c r="AGU37" s="707"/>
      <c r="AGV37" s="707"/>
      <c r="AGW37" s="707"/>
      <c r="AGX37" s="707"/>
      <c r="AGY37" s="707"/>
      <c r="AGZ37" s="707"/>
      <c r="AHA37" s="707"/>
      <c r="AHB37" s="707"/>
      <c r="AHC37" s="707"/>
      <c r="AHD37" s="707"/>
      <c r="AHE37" s="707"/>
      <c r="AHF37" s="707"/>
      <c r="AHG37" s="707"/>
      <c r="AHH37" s="707"/>
      <c r="AHI37" s="707"/>
      <c r="AHJ37" s="707"/>
      <c r="AHK37" s="707"/>
      <c r="AHL37" s="707"/>
      <c r="AHM37" s="707"/>
      <c r="AHN37" s="707"/>
      <c r="AHO37" s="707"/>
      <c r="AHP37" s="707"/>
      <c r="AHQ37" s="707"/>
      <c r="AHR37" s="707"/>
      <c r="AHS37" s="707"/>
      <c r="AHT37" s="707"/>
      <c r="AHU37" s="707"/>
      <c r="AHV37" s="707"/>
      <c r="AHW37" s="707"/>
      <c r="AHX37" s="707"/>
      <c r="AHY37" s="707"/>
      <c r="AHZ37" s="707"/>
      <c r="AIA37" s="707"/>
      <c r="AIB37" s="707"/>
      <c r="AIC37" s="707"/>
      <c r="AID37" s="707"/>
      <c r="AIE37" s="707"/>
      <c r="AIF37" s="707"/>
      <c r="AIG37" s="707"/>
      <c r="AIH37" s="707"/>
      <c r="AII37" s="707"/>
      <c r="AIJ37" s="707"/>
      <c r="AIK37" s="707"/>
      <c r="AIL37" s="707"/>
      <c r="AIM37" s="707"/>
      <c r="AIN37" s="707"/>
      <c r="AIO37" s="707"/>
      <c r="AIP37" s="707"/>
      <c r="AIQ37" s="707"/>
      <c r="AIR37" s="707"/>
      <c r="AIS37" s="707"/>
      <c r="AIT37" s="707"/>
      <c r="AIU37" s="707"/>
      <c r="AIV37" s="707"/>
      <c r="AIW37" s="707"/>
      <c r="AIX37" s="707"/>
      <c r="AIY37" s="707"/>
      <c r="AIZ37" s="707"/>
      <c r="AJA37" s="707"/>
      <c r="AJB37" s="707"/>
      <c r="AJC37" s="707"/>
      <c r="AJD37" s="707"/>
      <c r="AJE37" s="707"/>
      <c r="AJF37" s="707"/>
      <c r="AJG37" s="707"/>
      <c r="AJH37" s="707"/>
      <c r="AJI37" s="707"/>
      <c r="AJJ37" s="707"/>
      <c r="AJK37" s="707"/>
      <c r="AJL37" s="707"/>
      <c r="AJM37" s="707"/>
      <c r="AJN37" s="707"/>
      <c r="AJO37" s="707"/>
      <c r="AJP37" s="707"/>
      <c r="AJQ37" s="707"/>
      <c r="AJR37" s="707"/>
      <c r="AJS37" s="707"/>
      <c r="AJT37" s="707"/>
      <c r="AJU37" s="707"/>
      <c r="AJV37" s="707"/>
      <c r="AJW37" s="707"/>
      <c r="AJX37" s="707"/>
      <c r="AJY37" s="707"/>
      <c r="AJZ37" s="707"/>
      <c r="AKA37" s="707"/>
      <c r="AKB37" s="707"/>
      <c r="AKC37" s="707"/>
      <c r="AKD37" s="707"/>
      <c r="AKE37" s="707"/>
      <c r="AKF37" s="707"/>
      <c r="AKG37" s="707"/>
      <c r="AKH37" s="707"/>
      <c r="AKI37" s="707"/>
      <c r="AKJ37" s="707"/>
      <c r="AKK37" s="707"/>
      <c r="AKL37" s="707"/>
      <c r="AKM37" s="707"/>
      <c r="AKN37" s="707"/>
      <c r="AKO37" s="707"/>
      <c r="AKP37" s="707"/>
      <c r="AKQ37" s="707"/>
      <c r="AKR37" s="707"/>
      <c r="AKS37" s="707"/>
      <c r="AKT37" s="707"/>
      <c r="AKU37" s="707"/>
      <c r="AKV37" s="707"/>
      <c r="AKW37" s="707"/>
      <c r="AKX37" s="707"/>
      <c r="AKY37" s="707"/>
      <c r="AKZ37" s="707"/>
      <c r="ALA37" s="707"/>
      <c r="ALB37" s="707"/>
      <c r="ALC37" s="707"/>
      <c r="ALD37" s="707"/>
      <c r="ALE37" s="707"/>
      <c r="ALF37" s="707"/>
      <c r="ALG37" s="707"/>
      <c r="ALH37" s="707"/>
      <c r="ALI37" s="707"/>
      <c r="ALJ37" s="707"/>
      <c r="ALK37" s="707"/>
      <c r="ALL37" s="707"/>
      <c r="ALM37" s="707"/>
      <c r="ALN37" s="707"/>
      <c r="ALO37" s="707"/>
      <c r="ALP37" s="707"/>
      <c r="ALQ37" s="707"/>
      <c r="ALR37" s="707"/>
      <c r="ALS37" s="707"/>
      <c r="ALT37" s="707"/>
      <c r="ALU37" s="707"/>
      <c r="ALV37" s="707"/>
      <c r="ALW37" s="707"/>
      <c r="ALX37" s="707"/>
      <c r="ALY37" s="707"/>
      <c r="ALZ37" s="707"/>
      <c r="AMA37" s="707"/>
      <c r="AMB37" s="707"/>
      <c r="AMC37" s="707"/>
      <c r="AMD37" s="707"/>
      <c r="AME37" s="707"/>
      <c r="AMF37" s="707"/>
      <c r="AMG37" s="707"/>
      <c r="AMH37" s="707"/>
      <c r="AMI37" s="707"/>
      <c r="AMJ37" s="707"/>
      <c r="AMK37" s="707"/>
      <c r="AML37" s="707"/>
      <c r="AMM37" s="707"/>
      <c r="AMN37" s="707"/>
      <c r="AMO37" s="707"/>
      <c r="AMP37" s="707"/>
      <c r="AMQ37" s="707"/>
      <c r="AMR37" s="707"/>
      <c r="AMS37" s="707"/>
      <c r="AMT37" s="707"/>
      <c r="AMU37" s="707"/>
      <c r="AMV37" s="707"/>
      <c r="AMW37" s="707"/>
      <c r="AMX37" s="707"/>
      <c r="AMY37" s="707"/>
      <c r="AMZ37" s="707"/>
      <c r="ANA37" s="707"/>
      <c r="ANB37" s="707"/>
      <c r="ANC37" s="707"/>
      <c r="AND37" s="707"/>
      <c r="ANE37" s="707"/>
      <c r="ANF37" s="707"/>
      <c r="ANG37" s="707"/>
      <c r="ANH37" s="707"/>
      <c r="ANI37" s="707"/>
      <c r="ANJ37" s="707"/>
      <c r="ANK37" s="707"/>
      <c r="ANL37" s="707"/>
      <c r="ANM37" s="707"/>
      <c r="ANN37" s="707"/>
      <c r="ANO37" s="707"/>
      <c r="ANP37" s="707"/>
      <c r="ANQ37" s="707"/>
      <c r="ANR37" s="707"/>
      <c r="ANS37" s="707"/>
      <c r="ANT37" s="707"/>
      <c r="ANU37" s="707"/>
      <c r="ANV37" s="707"/>
      <c r="ANW37" s="707"/>
      <c r="ANX37" s="707"/>
      <c r="ANY37" s="707"/>
      <c r="ANZ37" s="707"/>
      <c r="AOA37" s="707"/>
      <c r="AOB37" s="707"/>
      <c r="AOC37" s="707"/>
      <c r="AOD37" s="707"/>
      <c r="AOE37" s="707"/>
      <c r="AOF37" s="707"/>
      <c r="AOG37" s="707"/>
      <c r="AOH37" s="707"/>
      <c r="AOI37" s="707"/>
      <c r="AOJ37" s="707"/>
      <c r="AOK37" s="707"/>
      <c r="AOL37" s="707"/>
      <c r="AOM37" s="707"/>
      <c r="AON37" s="707"/>
      <c r="AOO37" s="707"/>
      <c r="AOP37" s="707"/>
      <c r="AOQ37" s="707"/>
      <c r="AOR37" s="707"/>
      <c r="AOS37" s="707"/>
      <c r="AOT37" s="707"/>
      <c r="AOU37" s="707"/>
      <c r="AOV37" s="707"/>
      <c r="AOW37" s="707"/>
      <c r="AOX37" s="707"/>
      <c r="AOY37" s="707"/>
      <c r="AOZ37" s="707"/>
      <c r="APA37" s="707"/>
      <c r="APB37" s="707"/>
      <c r="APC37" s="707"/>
      <c r="APD37" s="707"/>
      <c r="APE37" s="707"/>
      <c r="APF37" s="707"/>
      <c r="APG37" s="707"/>
      <c r="APH37" s="707"/>
      <c r="API37" s="707"/>
      <c r="APJ37" s="707"/>
      <c r="APK37" s="707"/>
      <c r="APL37" s="707"/>
      <c r="APM37" s="707"/>
      <c r="APN37" s="707"/>
      <c r="APO37" s="707"/>
      <c r="APP37" s="707"/>
      <c r="APQ37" s="707"/>
      <c r="APR37" s="707"/>
      <c r="APS37" s="707"/>
      <c r="APT37" s="707"/>
      <c r="APU37" s="707"/>
      <c r="APV37" s="707"/>
      <c r="APW37" s="707"/>
      <c r="APX37" s="707"/>
      <c r="APY37" s="707"/>
      <c r="APZ37" s="707"/>
      <c r="AQA37" s="707"/>
      <c r="AQB37" s="707"/>
      <c r="AQC37" s="707"/>
      <c r="AQD37" s="707"/>
      <c r="AQE37" s="707"/>
      <c r="AQF37" s="707"/>
      <c r="AQG37" s="707"/>
      <c r="AQH37" s="707"/>
      <c r="AQI37" s="707"/>
      <c r="AQJ37" s="707"/>
      <c r="AQK37" s="707"/>
      <c r="AQL37" s="707"/>
      <c r="AQM37" s="707"/>
      <c r="AQN37" s="707"/>
      <c r="AQO37" s="707"/>
      <c r="AQP37" s="707"/>
      <c r="AQQ37" s="707"/>
      <c r="AQR37" s="707"/>
      <c r="AQS37" s="707"/>
      <c r="AQT37" s="707"/>
      <c r="AQU37" s="707"/>
      <c r="AQV37" s="707"/>
      <c r="AQW37" s="707"/>
      <c r="AQX37" s="707"/>
      <c r="AQY37" s="707"/>
      <c r="AQZ37" s="707"/>
      <c r="ARA37" s="707"/>
      <c r="ARB37" s="707"/>
      <c r="ARC37" s="707"/>
      <c r="ARD37" s="707"/>
      <c r="ARE37" s="707"/>
      <c r="ARF37" s="707"/>
      <c r="ARG37" s="707"/>
      <c r="ARH37" s="707"/>
      <c r="ARI37" s="707"/>
      <c r="ARJ37" s="707"/>
      <c r="ARK37" s="707"/>
      <c r="ARL37" s="707"/>
      <c r="ARM37" s="707"/>
      <c r="ARN37" s="707"/>
      <c r="ARO37" s="707"/>
      <c r="ARP37" s="707"/>
      <c r="ARQ37" s="707"/>
      <c r="ARR37" s="707"/>
      <c r="ARS37" s="707"/>
      <c r="ART37" s="707"/>
      <c r="ARU37" s="707"/>
      <c r="ARV37" s="707"/>
      <c r="ARW37" s="707"/>
      <c r="ARX37" s="707"/>
      <c r="ARY37" s="707"/>
      <c r="ARZ37" s="707"/>
      <c r="ASA37" s="707"/>
      <c r="ASB37" s="707"/>
      <c r="ASC37" s="707"/>
      <c r="ASD37" s="707"/>
      <c r="ASE37" s="707"/>
      <c r="ASF37" s="707"/>
      <c r="ASG37" s="707"/>
      <c r="ASH37" s="707"/>
      <c r="ASI37" s="707"/>
      <c r="ASJ37" s="707"/>
      <c r="ASK37" s="707"/>
      <c r="ASL37" s="707"/>
      <c r="ASM37" s="707"/>
      <c r="ASN37" s="707"/>
      <c r="ASO37" s="707"/>
      <c r="ASP37" s="707"/>
      <c r="ASQ37" s="707"/>
      <c r="ASR37" s="707"/>
      <c r="ASS37" s="707"/>
      <c r="AST37" s="707"/>
      <c r="ASU37" s="707"/>
      <c r="ASV37" s="707"/>
      <c r="ASW37" s="707"/>
      <c r="ASX37" s="707"/>
      <c r="ASY37" s="707"/>
      <c r="ASZ37" s="707"/>
      <c r="ATA37" s="707"/>
      <c r="ATB37" s="707"/>
      <c r="ATC37" s="707"/>
      <c r="ATD37" s="707"/>
      <c r="ATE37" s="707"/>
      <c r="ATF37" s="707"/>
      <c r="ATG37" s="707"/>
      <c r="ATH37" s="707"/>
      <c r="ATI37" s="707"/>
      <c r="ATJ37" s="707"/>
      <c r="ATK37" s="707"/>
      <c r="ATL37" s="707"/>
      <c r="ATM37" s="707"/>
      <c r="ATN37" s="707"/>
      <c r="ATO37" s="707"/>
      <c r="ATP37" s="707"/>
      <c r="ATQ37" s="707"/>
      <c r="ATR37" s="707"/>
      <c r="ATS37" s="707"/>
      <c r="ATT37" s="707"/>
      <c r="ATU37" s="707"/>
      <c r="ATV37" s="707"/>
      <c r="ATW37" s="707"/>
      <c r="ATX37" s="707"/>
      <c r="ATY37" s="707"/>
      <c r="ATZ37" s="707"/>
      <c r="AUA37" s="707"/>
      <c r="AUB37" s="707"/>
      <c r="AUC37" s="707"/>
      <c r="AUD37" s="707"/>
      <c r="AUE37" s="707"/>
      <c r="AUF37" s="707"/>
      <c r="AUG37" s="707"/>
      <c r="AUH37" s="707"/>
      <c r="AUI37" s="707"/>
      <c r="AUJ37" s="707"/>
      <c r="AUK37" s="707"/>
      <c r="AUL37" s="707"/>
      <c r="AUM37" s="707"/>
      <c r="AUN37" s="707"/>
      <c r="AUO37" s="707"/>
      <c r="AUP37" s="707"/>
      <c r="AUQ37" s="707"/>
      <c r="AUR37" s="707"/>
      <c r="AUS37" s="707"/>
      <c r="AUT37" s="707"/>
      <c r="AUU37" s="707"/>
      <c r="AUV37" s="707"/>
      <c r="AUW37" s="707"/>
      <c r="AUX37" s="707"/>
      <c r="AUY37" s="707"/>
      <c r="AUZ37" s="707"/>
      <c r="AVA37" s="707"/>
      <c r="AVB37" s="707"/>
      <c r="AVC37" s="707"/>
      <c r="AVD37" s="707"/>
      <c r="AVE37" s="707"/>
      <c r="AVF37" s="707"/>
      <c r="AVG37" s="707"/>
      <c r="AVH37" s="707"/>
      <c r="AVI37" s="707"/>
      <c r="AVJ37" s="707"/>
      <c r="AVK37" s="707"/>
      <c r="AVL37" s="707"/>
      <c r="AVM37" s="707"/>
      <c r="AVN37" s="707"/>
      <c r="AVO37" s="707"/>
      <c r="AVP37" s="707"/>
      <c r="AVQ37" s="707"/>
      <c r="AVR37" s="707"/>
      <c r="AVS37" s="707"/>
      <c r="AVT37" s="707"/>
      <c r="AVU37" s="707"/>
      <c r="AVV37" s="707"/>
      <c r="AVW37" s="707"/>
      <c r="AVX37" s="707"/>
      <c r="AVY37" s="707"/>
      <c r="AVZ37" s="707"/>
      <c r="AWA37" s="707"/>
      <c r="AWB37" s="707"/>
      <c r="AWC37" s="707"/>
      <c r="AWD37" s="707"/>
      <c r="AWE37" s="707"/>
      <c r="AWF37" s="707"/>
      <c r="AWG37" s="707"/>
      <c r="AWH37" s="707"/>
      <c r="AWI37" s="707"/>
      <c r="AWJ37" s="707"/>
      <c r="AWK37" s="707"/>
      <c r="AWL37" s="707"/>
      <c r="AWM37" s="707"/>
      <c r="AWN37" s="707"/>
      <c r="AWO37" s="707"/>
      <c r="AWP37" s="707"/>
      <c r="AWQ37" s="707"/>
      <c r="AWR37" s="707"/>
      <c r="AWS37" s="707"/>
      <c r="AWT37" s="707"/>
      <c r="AWU37" s="707"/>
      <c r="AWV37" s="707"/>
      <c r="AWW37" s="707"/>
      <c r="AWX37" s="707"/>
      <c r="AWY37" s="707"/>
      <c r="AWZ37" s="707"/>
      <c r="AXA37" s="707"/>
      <c r="AXB37" s="707"/>
      <c r="AXC37" s="707"/>
      <c r="AXD37" s="707"/>
      <c r="AXE37" s="707"/>
      <c r="AXF37" s="707"/>
      <c r="AXG37" s="707"/>
      <c r="AXH37" s="707"/>
      <c r="AXI37" s="707"/>
      <c r="AXJ37" s="707"/>
      <c r="AXK37" s="707"/>
      <c r="AXL37" s="707"/>
      <c r="AXM37" s="707"/>
      <c r="AXN37" s="707"/>
      <c r="AXO37" s="707"/>
      <c r="AXP37" s="707"/>
      <c r="AXQ37" s="707"/>
      <c r="AXR37" s="707"/>
      <c r="AXS37" s="707"/>
      <c r="AXT37" s="707"/>
      <c r="AXU37" s="707"/>
      <c r="AXV37" s="707"/>
      <c r="AXW37" s="707"/>
      <c r="AXX37" s="707"/>
      <c r="AXY37" s="707"/>
      <c r="AXZ37" s="707"/>
      <c r="AYA37" s="707"/>
      <c r="AYB37" s="707"/>
      <c r="AYC37" s="707"/>
      <c r="AYD37" s="707"/>
      <c r="AYE37" s="707"/>
      <c r="AYF37" s="707"/>
      <c r="AYG37" s="707"/>
      <c r="AYH37" s="707"/>
      <c r="AYI37" s="707"/>
      <c r="AYJ37" s="707"/>
      <c r="AYK37" s="707"/>
      <c r="AYL37" s="707"/>
      <c r="AYM37" s="707"/>
      <c r="AYN37" s="707"/>
      <c r="AYO37" s="707"/>
      <c r="AYP37" s="707"/>
      <c r="AYQ37" s="707"/>
      <c r="AYR37" s="707"/>
      <c r="AYS37" s="707"/>
      <c r="AYT37" s="707"/>
      <c r="AYU37" s="707"/>
      <c r="AYV37" s="707"/>
      <c r="AYW37" s="707"/>
      <c r="AYX37" s="707"/>
      <c r="AYY37" s="707"/>
      <c r="AYZ37" s="707"/>
      <c r="AZA37" s="707"/>
      <c r="AZB37" s="707"/>
      <c r="AZC37" s="707"/>
      <c r="AZD37" s="707"/>
      <c r="AZE37" s="707"/>
      <c r="AZF37" s="707"/>
      <c r="AZG37" s="707"/>
      <c r="AZH37" s="707"/>
      <c r="AZI37" s="707"/>
      <c r="AZJ37" s="707"/>
      <c r="AZK37" s="707"/>
      <c r="AZL37" s="707"/>
      <c r="AZM37" s="707"/>
      <c r="AZN37" s="707"/>
      <c r="AZO37" s="707"/>
      <c r="AZP37" s="707"/>
      <c r="AZQ37" s="707"/>
      <c r="AZR37" s="707"/>
      <c r="AZS37" s="707"/>
      <c r="AZT37" s="707"/>
      <c r="AZU37" s="707"/>
      <c r="AZV37" s="707"/>
      <c r="AZW37" s="707"/>
      <c r="AZX37" s="707"/>
      <c r="AZY37" s="707"/>
      <c r="AZZ37" s="707"/>
      <c r="BAA37" s="707"/>
      <c r="BAB37" s="707"/>
      <c r="BAC37" s="707"/>
      <c r="BAD37" s="707"/>
      <c r="BAE37" s="707"/>
      <c r="BAF37" s="707"/>
      <c r="BAG37" s="707"/>
      <c r="BAH37" s="707"/>
      <c r="BAI37" s="707"/>
      <c r="BAJ37" s="707"/>
      <c r="BAK37" s="707"/>
      <c r="BAL37" s="707"/>
      <c r="BAM37" s="707"/>
      <c r="BAN37" s="707"/>
      <c r="BAO37" s="707"/>
      <c r="BAP37" s="707"/>
      <c r="BAQ37" s="707"/>
      <c r="BAR37" s="707"/>
      <c r="BAS37" s="707"/>
      <c r="BAT37" s="707"/>
      <c r="BAU37" s="707"/>
      <c r="BAV37" s="707"/>
      <c r="BAW37" s="707"/>
      <c r="BAX37" s="707"/>
      <c r="BAY37" s="707"/>
      <c r="BAZ37" s="707"/>
      <c r="BBA37" s="707"/>
      <c r="BBB37" s="707"/>
      <c r="BBC37" s="707"/>
      <c r="BBD37" s="707"/>
      <c r="BBE37" s="707"/>
      <c r="BBF37" s="707"/>
      <c r="BBG37" s="707"/>
      <c r="BBH37" s="707"/>
      <c r="BBI37" s="707"/>
      <c r="BBJ37" s="707"/>
      <c r="BBK37" s="707"/>
      <c r="BBL37" s="707"/>
      <c r="BBM37" s="707"/>
      <c r="BBN37" s="707"/>
      <c r="BBO37" s="707"/>
      <c r="BBP37" s="707"/>
      <c r="BBQ37" s="707"/>
      <c r="BBR37" s="707"/>
      <c r="BBS37" s="707"/>
      <c r="BBT37" s="707"/>
      <c r="BBU37" s="707"/>
      <c r="BBV37" s="707"/>
      <c r="BBW37" s="707"/>
      <c r="BBX37" s="707"/>
      <c r="BBY37" s="707"/>
      <c r="BBZ37" s="707"/>
      <c r="BCA37" s="707"/>
      <c r="BCB37" s="707"/>
      <c r="BCC37" s="707"/>
      <c r="BCD37" s="707"/>
      <c r="BCE37" s="707"/>
      <c r="BCF37" s="707"/>
      <c r="BCG37" s="707"/>
      <c r="BCH37" s="707"/>
      <c r="BCI37" s="707"/>
      <c r="BCJ37" s="707"/>
      <c r="BCK37" s="707"/>
      <c r="BCL37" s="707"/>
      <c r="BCM37" s="707"/>
      <c r="BCN37" s="707"/>
      <c r="BCO37" s="707"/>
      <c r="BCP37" s="707"/>
      <c r="BCQ37" s="707"/>
      <c r="BCR37" s="707"/>
      <c r="BCS37" s="707"/>
      <c r="BCT37" s="707"/>
      <c r="BCU37" s="707"/>
      <c r="BCV37" s="707"/>
      <c r="BCW37" s="707"/>
      <c r="BCX37" s="707"/>
      <c r="BCY37" s="707"/>
      <c r="BCZ37" s="707"/>
      <c r="BDA37" s="707"/>
      <c r="BDB37" s="707"/>
      <c r="BDC37" s="707"/>
      <c r="BDD37" s="707"/>
      <c r="BDE37" s="707"/>
      <c r="BDF37" s="707"/>
      <c r="BDG37" s="707"/>
      <c r="BDH37" s="707"/>
      <c r="BDI37" s="707"/>
      <c r="BDJ37" s="707"/>
      <c r="BDK37" s="707"/>
      <c r="BDL37" s="707"/>
      <c r="BDM37" s="707"/>
      <c r="BDN37" s="707"/>
      <c r="BDO37" s="707"/>
      <c r="BDP37" s="707"/>
      <c r="BDQ37" s="707"/>
      <c r="BDR37" s="707"/>
      <c r="BDS37" s="707"/>
      <c r="BDT37" s="707"/>
      <c r="BDU37" s="707"/>
      <c r="BDV37" s="707"/>
      <c r="BDW37" s="707"/>
      <c r="BDX37" s="707"/>
      <c r="BDY37" s="707"/>
      <c r="BDZ37" s="707"/>
      <c r="BEA37" s="707"/>
      <c r="BEB37" s="707"/>
      <c r="BEC37" s="707"/>
      <c r="BED37" s="707"/>
      <c r="BEE37" s="707"/>
      <c r="BEF37" s="707"/>
      <c r="BEG37" s="707"/>
      <c r="BEH37" s="707"/>
      <c r="BEI37" s="707"/>
      <c r="BEJ37" s="707"/>
      <c r="BEK37" s="707"/>
      <c r="BEL37" s="707"/>
      <c r="BEM37" s="707"/>
      <c r="BEN37" s="707"/>
      <c r="BEO37" s="707"/>
      <c r="BEP37" s="707"/>
      <c r="BEQ37" s="707"/>
      <c r="BER37" s="707"/>
      <c r="BES37" s="707"/>
      <c r="BET37" s="707"/>
      <c r="BEU37" s="707"/>
      <c r="BEV37" s="707"/>
      <c r="BEW37" s="707"/>
      <c r="BEX37" s="707"/>
      <c r="BEY37" s="707"/>
      <c r="BEZ37" s="707"/>
      <c r="BFA37" s="707"/>
      <c r="BFB37" s="707"/>
      <c r="BFC37" s="707"/>
      <c r="BFD37" s="707"/>
      <c r="BFE37" s="707"/>
      <c r="BFF37" s="707"/>
      <c r="BFG37" s="707"/>
      <c r="BFH37" s="707"/>
      <c r="BFI37" s="707"/>
      <c r="BFJ37" s="707"/>
      <c r="BFK37" s="707"/>
      <c r="BFL37" s="707"/>
      <c r="BFM37" s="707"/>
      <c r="BFN37" s="707"/>
      <c r="BFO37" s="707"/>
      <c r="BFP37" s="707"/>
      <c r="BFQ37" s="707"/>
      <c r="BFR37" s="707"/>
      <c r="BFS37" s="707"/>
      <c r="BFT37" s="707"/>
      <c r="BFU37" s="707"/>
      <c r="BFV37" s="707"/>
      <c r="BFW37" s="707"/>
      <c r="BFX37" s="707"/>
      <c r="BFY37" s="707"/>
      <c r="BFZ37" s="707"/>
      <c r="BGA37" s="707"/>
      <c r="BGB37" s="707"/>
      <c r="BGC37" s="707"/>
      <c r="BGD37" s="707"/>
      <c r="BGE37" s="707"/>
      <c r="BGF37" s="707"/>
      <c r="BGG37" s="707"/>
      <c r="BGH37" s="707"/>
      <c r="BGI37" s="707"/>
      <c r="BGJ37" s="707"/>
      <c r="BGK37" s="707"/>
      <c r="BGL37" s="707"/>
      <c r="BGM37" s="707"/>
      <c r="BGN37" s="707"/>
      <c r="BGO37" s="707"/>
      <c r="BGP37" s="707"/>
      <c r="BGQ37" s="707"/>
      <c r="BGR37" s="707"/>
      <c r="BGS37" s="707"/>
      <c r="BGT37" s="707"/>
      <c r="BGU37" s="707"/>
      <c r="BGV37" s="707"/>
      <c r="BGW37" s="707"/>
      <c r="BGX37" s="707"/>
      <c r="BGY37" s="707"/>
      <c r="BGZ37" s="707"/>
      <c r="BHA37" s="707"/>
      <c r="BHB37" s="707"/>
      <c r="BHC37" s="707"/>
      <c r="BHD37" s="707"/>
      <c r="BHE37" s="707"/>
      <c r="BHF37" s="707"/>
      <c r="BHG37" s="707"/>
      <c r="BHH37" s="707"/>
      <c r="BHI37" s="707"/>
      <c r="BHJ37" s="707"/>
      <c r="BHK37" s="707"/>
      <c r="BHL37" s="707"/>
      <c r="BHM37" s="707"/>
      <c r="BHN37" s="707"/>
      <c r="BHO37" s="707"/>
      <c r="BHP37" s="707"/>
      <c r="BHQ37" s="707"/>
      <c r="BHR37" s="707"/>
      <c r="BHS37" s="707"/>
      <c r="BHT37" s="707"/>
      <c r="BHU37" s="707"/>
      <c r="BHV37" s="707"/>
      <c r="BHW37" s="707"/>
      <c r="BHX37" s="707"/>
      <c r="BHY37" s="707"/>
      <c r="BHZ37" s="707"/>
      <c r="BIA37" s="707"/>
      <c r="BIB37" s="707"/>
      <c r="BIC37" s="707"/>
      <c r="BID37" s="707"/>
      <c r="BIE37" s="707"/>
      <c r="BIF37" s="707"/>
      <c r="BIG37" s="707"/>
      <c r="BIH37" s="707"/>
      <c r="BII37" s="707"/>
      <c r="BIJ37" s="707"/>
      <c r="BIK37" s="707"/>
      <c r="BIL37" s="707"/>
      <c r="BIM37" s="707"/>
      <c r="BIN37" s="707"/>
      <c r="BIO37" s="707"/>
      <c r="BIP37" s="707"/>
      <c r="BIQ37" s="707"/>
      <c r="BIR37" s="707"/>
      <c r="BIS37" s="707"/>
      <c r="BIT37" s="707"/>
      <c r="BIU37" s="707"/>
      <c r="BIV37" s="707"/>
      <c r="BIW37" s="707"/>
      <c r="BIX37" s="707"/>
      <c r="BIY37" s="707"/>
      <c r="BIZ37" s="707"/>
      <c r="BJA37" s="707"/>
      <c r="BJB37" s="707"/>
      <c r="BJC37" s="707"/>
      <c r="BJD37" s="707"/>
      <c r="BJE37" s="707"/>
      <c r="BJF37" s="707"/>
      <c r="BJG37" s="707"/>
      <c r="BJH37" s="707"/>
      <c r="BJI37" s="707"/>
      <c r="BJJ37" s="707"/>
      <c r="BJK37" s="707"/>
      <c r="BJL37" s="707"/>
      <c r="BJM37" s="707"/>
      <c r="BJN37" s="707"/>
      <c r="BJO37" s="707"/>
      <c r="BJP37" s="707"/>
      <c r="BJQ37" s="707"/>
      <c r="BJR37" s="707"/>
      <c r="BJS37" s="707"/>
      <c r="BJT37" s="707"/>
      <c r="BJU37" s="707"/>
      <c r="BJV37" s="707"/>
      <c r="BJW37" s="707"/>
      <c r="BJX37" s="707"/>
      <c r="BJY37" s="707"/>
      <c r="BJZ37" s="707"/>
      <c r="BKA37" s="707"/>
      <c r="BKB37" s="707"/>
      <c r="BKC37" s="707"/>
      <c r="BKD37" s="707"/>
      <c r="BKE37" s="707"/>
      <c r="BKF37" s="707"/>
      <c r="BKG37" s="707"/>
      <c r="BKH37" s="707"/>
      <c r="BKI37" s="707"/>
      <c r="BKJ37" s="707"/>
      <c r="BKK37" s="707"/>
      <c r="BKL37" s="707"/>
      <c r="BKM37" s="707"/>
      <c r="BKN37" s="707"/>
      <c r="BKO37" s="707"/>
      <c r="BKP37" s="707"/>
      <c r="BKQ37" s="707"/>
      <c r="BKR37" s="707"/>
      <c r="BKS37" s="707"/>
      <c r="BKT37" s="707"/>
      <c r="BKU37" s="707"/>
      <c r="BKV37" s="707"/>
      <c r="BKW37" s="707"/>
      <c r="BKX37" s="707"/>
      <c r="BKY37" s="707"/>
      <c r="BKZ37" s="707"/>
      <c r="BLA37" s="707"/>
      <c r="BLB37" s="707"/>
      <c r="BLC37" s="707"/>
      <c r="BLD37" s="707"/>
      <c r="BLE37" s="707"/>
      <c r="BLF37" s="707"/>
      <c r="BLG37" s="707"/>
      <c r="BLH37" s="707"/>
      <c r="BLI37" s="707"/>
      <c r="BLJ37" s="707"/>
      <c r="BLK37" s="707"/>
      <c r="BLL37" s="707"/>
      <c r="BLM37" s="707"/>
      <c r="BLN37" s="707"/>
      <c r="BLO37" s="707"/>
      <c r="BLP37" s="707"/>
      <c r="BLQ37" s="707"/>
      <c r="BLR37" s="707"/>
      <c r="BLS37" s="707"/>
      <c r="BLT37" s="707"/>
      <c r="BLU37" s="707"/>
      <c r="BLV37" s="707"/>
      <c r="BLW37" s="707"/>
      <c r="BLX37" s="707"/>
      <c r="BLY37" s="707"/>
      <c r="BLZ37" s="707"/>
      <c r="BMA37" s="707"/>
      <c r="BMB37" s="707"/>
      <c r="BMC37" s="707"/>
      <c r="BMD37" s="707"/>
      <c r="BME37" s="707"/>
      <c r="BMF37" s="707"/>
      <c r="BMG37" s="707"/>
      <c r="BMH37" s="707"/>
      <c r="BMI37" s="707"/>
      <c r="BMJ37" s="707"/>
      <c r="BMK37" s="707"/>
      <c r="BML37" s="707"/>
      <c r="BMM37" s="707"/>
      <c r="BMN37" s="707"/>
      <c r="BMO37" s="707"/>
      <c r="BMP37" s="707"/>
      <c r="BMQ37" s="707"/>
      <c r="BMR37" s="707"/>
      <c r="BMS37" s="707"/>
      <c r="BMT37" s="707"/>
      <c r="BMU37" s="707"/>
      <c r="BMV37" s="707"/>
      <c r="BMW37" s="707"/>
      <c r="BMX37" s="707"/>
      <c r="BMY37" s="707"/>
      <c r="BMZ37" s="707"/>
      <c r="BNA37" s="707"/>
      <c r="BNB37" s="707"/>
      <c r="BNC37" s="707"/>
      <c r="BND37" s="707"/>
      <c r="BNE37" s="707"/>
      <c r="BNF37" s="707"/>
      <c r="BNG37" s="707"/>
      <c r="BNH37" s="707"/>
      <c r="BNI37" s="707"/>
      <c r="BNJ37" s="707"/>
      <c r="BNK37" s="707"/>
      <c r="BNL37" s="707"/>
      <c r="BNM37" s="707"/>
      <c r="BNN37" s="707"/>
      <c r="BNO37" s="707"/>
      <c r="BNP37" s="707"/>
      <c r="BNQ37" s="707"/>
      <c r="BNR37" s="707"/>
      <c r="BNS37" s="707"/>
      <c r="BNT37" s="707"/>
      <c r="BNU37" s="707"/>
      <c r="BNV37" s="707"/>
      <c r="BNW37" s="707"/>
      <c r="BNX37" s="707"/>
      <c r="BNY37" s="707"/>
      <c r="BNZ37" s="707"/>
      <c r="BOA37" s="707"/>
      <c r="BOB37" s="707"/>
      <c r="BOC37" s="707"/>
      <c r="BOD37" s="707"/>
      <c r="BOE37" s="707"/>
      <c r="BOF37" s="707"/>
      <c r="BOG37" s="707"/>
      <c r="BOH37" s="707"/>
      <c r="BOI37" s="707"/>
      <c r="BOJ37" s="707"/>
      <c r="BOK37" s="707"/>
      <c r="BOL37" s="707"/>
      <c r="BOM37" s="707"/>
      <c r="BON37" s="707"/>
      <c r="BOO37" s="707"/>
      <c r="BOP37" s="707"/>
      <c r="BOQ37" s="707"/>
      <c r="BOR37" s="707"/>
      <c r="BOS37" s="707"/>
      <c r="BOT37" s="707"/>
      <c r="BOU37" s="707"/>
      <c r="BOV37" s="707"/>
      <c r="BOW37" s="707"/>
      <c r="BOX37" s="707"/>
      <c r="BOY37" s="707"/>
      <c r="BOZ37" s="707"/>
      <c r="BPA37" s="707"/>
      <c r="BPB37" s="707"/>
      <c r="BPC37" s="707"/>
      <c r="BPD37" s="707"/>
      <c r="BPE37" s="707"/>
      <c r="BPF37" s="707"/>
      <c r="BPG37" s="707"/>
      <c r="BPH37" s="707"/>
      <c r="BPI37" s="707"/>
      <c r="BPJ37" s="707"/>
      <c r="BPK37" s="707"/>
      <c r="BPL37" s="707"/>
      <c r="BPM37" s="707"/>
      <c r="BPN37" s="707"/>
      <c r="BPO37" s="707"/>
      <c r="BPP37" s="707"/>
      <c r="BPQ37" s="707"/>
      <c r="BPR37" s="707"/>
      <c r="BPS37" s="707"/>
      <c r="BPT37" s="707"/>
      <c r="BPU37" s="707"/>
      <c r="BPV37" s="707"/>
      <c r="BPW37" s="707"/>
      <c r="BPX37" s="707"/>
      <c r="BPY37" s="707"/>
      <c r="BPZ37" s="707"/>
      <c r="BQA37" s="707"/>
      <c r="BQB37" s="707"/>
      <c r="BQC37" s="707"/>
      <c r="BQD37" s="707"/>
      <c r="BQE37" s="707"/>
      <c r="BQF37" s="707"/>
      <c r="BQG37" s="707"/>
      <c r="BQH37" s="707"/>
      <c r="BQI37" s="707"/>
      <c r="BQJ37" s="707"/>
      <c r="BQK37" s="707"/>
      <c r="BQL37" s="707"/>
      <c r="BQM37" s="707"/>
      <c r="BQN37" s="707"/>
      <c r="BQO37" s="707"/>
      <c r="BQP37" s="707"/>
      <c r="BQQ37" s="707"/>
      <c r="BQR37" s="707"/>
      <c r="BQS37" s="707"/>
      <c r="BQT37" s="707"/>
      <c r="BQU37" s="707"/>
      <c r="BQV37" s="707"/>
      <c r="BQW37" s="707"/>
      <c r="BQX37" s="707"/>
      <c r="BQY37" s="707"/>
      <c r="BQZ37" s="707"/>
      <c r="BRA37" s="707"/>
      <c r="BRB37" s="707"/>
      <c r="BRC37" s="707"/>
      <c r="BRD37" s="707"/>
      <c r="BRE37" s="707"/>
      <c r="BRF37" s="707"/>
      <c r="BRG37" s="707"/>
      <c r="BRH37" s="707"/>
      <c r="BRI37" s="707"/>
      <c r="BRJ37" s="707"/>
      <c r="BRK37" s="707"/>
      <c r="BRL37" s="707"/>
      <c r="BRM37" s="707"/>
      <c r="BRN37" s="707"/>
      <c r="BRO37" s="707"/>
      <c r="BRP37" s="707"/>
      <c r="BRQ37" s="707"/>
      <c r="BRR37" s="707"/>
      <c r="BRS37" s="707"/>
      <c r="BRT37" s="707"/>
      <c r="BRU37" s="707"/>
      <c r="BRV37" s="707"/>
      <c r="BRW37" s="707"/>
      <c r="BRX37" s="707"/>
      <c r="BRY37" s="707"/>
      <c r="BRZ37" s="707"/>
      <c r="BSA37" s="707"/>
      <c r="BSB37" s="707"/>
      <c r="BSC37" s="707"/>
      <c r="BSD37" s="707"/>
      <c r="BSE37" s="707"/>
      <c r="BSF37" s="707"/>
      <c r="BSG37" s="707"/>
      <c r="BSH37" s="707"/>
      <c r="BSI37" s="707"/>
      <c r="BSJ37" s="707"/>
      <c r="BSK37" s="707"/>
      <c r="BSL37" s="707"/>
      <c r="BSM37" s="707"/>
      <c r="BSN37" s="707"/>
      <c r="BSO37" s="707"/>
      <c r="BSP37" s="707"/>
      <c r="BSQ37" s="707"/>
      <c r="BSR37" s="707"/>
      <c r="BSS37" s="707"/>
      <c r="BST37" s="707"/>
      <c r="BSU37" s="707"/>
      <c r="BSV37" s="707"/>
      <c r="BSW37" s="707"/>
      <c r="BSX37" s="707"/>
      <c r="BSY37" s="707"/>
      <c r="BSZ37" s="707"/>
      <c r="BTA37" s="707"/>
      <c r="BTB37" s="707"/>
      <c r="BTC37" s="707"/>
      <c r="BTD37" s="707"/>
      <c r="BTE37" s="707"/>
      <c r="BTF37" s="707"/>
      <c r="BTG37" s="707"/>
      <c r="BTH37" s="707"/>
      <c r="BTI37" s="707"/>
      <c r="BTJ37" s="707"/>
      <c r="BTK37" s="707"/>
      <c r="BTL37" s="707"/>
      <c r="BTM37" s="707"/>
      <c r="BTN37" s="707"/>
      <c r="BTO37" s="707"/>
      <c r="BTP37" s="707"/>
      <c r="BTQ37" s="707"/>
      <c r="BTR37" s="707"/>
      <c r="BTS37" s="707"/>
      <c r="BTT37" s="707"/>
      <c r="BTU37" s="707"/>
      <c r="BTV37" s="707"/>
      <c r="BTW37" s="707"/>
      <c r="BTX37" s="707"/>
      <c r="BTY37" s="707"/>
      <c r="BTZ37" s="707"/>
      <c r="BUA37" s="707"/>
      <c r="BUB37" s="707"/>
      <c r="BUC37" s="707"/>
      <c r="BUD37" s="707"/>
      <c r="BUE37" s="707"/>
      <c r="BUF37" s="707"/>
      <c r="BUG37" s="707"/>
      <c r="BUH37" s="707"/>
      <c r="BUI37" s="707"/>
      <c r="BUJ37" s="707"/>
      <c r="BUK37" s="707"/>
      <c r="BUL37" s="707"/>
      <c r="BUM37" s="707"/>
      <c r="BUN37" s="707"/>
      <c r="BUO37" s="707"/>
      <c r="BUP37" s="707"/>
      <c r="BUQ37" s="707"/>
      <c r="BUR37" s="707"/>
      <c r="BUS37" s="707"/>
      <c r="BUT37" s="707"/>
      <c r="BUU37" s="707"/>
      <c r="BUV37" s="707"/>
      <c r="BUW37" s="707"/>
      <c r="BUX37" s="707"/>
      <c r="BUY37" s="707"/>
      <c r="BUZ37" s="707"/>
      <c r="BVA37" s="707"/>
      <c r="BVB37" s="707"/>
      <c r="BVC37" s="707"/>
      <c r="BVD37" s="707"/>
      <c r="BVE37" s="707"/>
      <c r="BVF37" s="707"/>
      <c r="BVG37" s="707"/>
      <c r="BVH37" s="707"/>
      <c r="BVI37" s="707"/>
      <c r="BVJ37" s="707"/>
      <c r="BVK37" s="707"/>
      <c r="BVL37" s="707"/>
      <c r="BVM37" s="707"/>
      <c r="BVN37" s="707"/>
      <c r="BVO37" s="707"/>
      <c r="BVP37" s="707"/>
      <c r="BVQ37" s="707"/>
      <c r="BVR37" s="707"/>
      <c r="BVS37" s="707"/>
      <c r="BVT37" s="707"/>
      <c r="BVU37" s="707"/>
      <c r="BVV37" s="707"/>
      <c r="BVW37" s="707"/>
      <c r="BVX37" s="707"/>
      <c r="BVY37" s="707"/>
      <c r="BVZ37" s="707"/>
      <c r="BWA37" s="707"/>
      <c r="BWB37" s="707"/>
      <c r="BWC37" s="707"/>
      <c r="BWD37" s="707"/>
      <c r="BWE37" s="707"/>
      <c r="BWF37" s="707"/>
      <c r="BWG37" s="707"/>
      <c r="BWH37" s="707"/>
      <c r="BWI37" s="707"/>
      <c r="BWJ37" s="707"/>
      <c r="BWK37" s="707"/>
      <c r="BWL37" s="707"/>
      <c r="BWM37" s="707"/>
      <c r="BWN37" s="707"/>
      <c r="BWO37" s="707"/>
      <c r="BWP37" s="707"/>
      <c r="BWQ37" s="707"/>
      <c r="BWR37" s="707"/>
      <c r="BWS37" s="707"/>
      <c r="BWT37" s="707"/>
      <c r="BWU37" s="707"/>
      <c r="BWV37" s="707"/>
      <c r="BWW37" s="707"/>
      <c r="BWX37" s="707"/>
      <c r="BWY37" s="707"/>
      <c r="BWZ37" s="707"/>
      <c r="BXA37" s="707"/>
      <c r="BXB37" s="707"/>
      <c r="BXC37" s="707"/>
      <c r="BXD37" s="707"/>
      <c r="BXE37" s="707"/>
      <c r="BXF37" s="707"/>
      <c r="BXG37" s="707"/>
      <c r="BXH37" s="707"/>
      <c r="BXI37" s="707"/>
      <c r="BXJ37" s="707"/>
      <c r="BXK37" s="707"/>
      <c r="BXL37" s="707"/>
      <c r="BXM37" s="707"/>
      <c r="BXN37" s="707"/>
      <c r="BXO37" s="707"/>
      <c r="BXP37" s="707"/>
      <c r="BXQ37" s="707"/>
      <c r="BXR37" s="707"/>
      <c r="BXS37" s="707"/>
      <c r="BXT37" s="707"/>
      <c r="BXU37" s="707"/>
      <c r="BXV37" s="707"/>
      <c r="BXW37" s="707"/>
      <c r="BXX37" s="707"/>
      <c r="BXY37" s="707"/>
      <c r="BXZ37" s="707"/>
      <c r="BYA37" s="707"/>
      <c r="BYB37" s="707"/>
      <c r="BYC37" s="707"/>
      <c r="BYD37" s="707"/>
      <c r="BYE37" s="707"/>
      <c r="BYF37" s="707"/>
      <c r="BYG37" s="707"/>
      <c r="BYH37" s="707"/>
      <c r="BYI37" s="707"/>
      <c r="BYJ37" s="707"/>
      <c r="BYK37" s="707"/>
      <c r="BYL37" s="707"/>
      <c r="BYM37" s="707"/>
      <c r="BYN37" s="707"/>
      <c r="BYO37" s="707"/>
      <c r="BYP37" s="707"/>
      <c r="BYQ37" s="707"/>
      <c r="BYR37" s="707"/>
      <c r="BYS37" s="707"/>
      <c r="BYT37" s="707"/>
      <c r="BYU37" s="707"/>
      <c r="BYV37" s="707"/>
      <c r="BYW37" s="707"/>
      <c r="BYX37" s="707"/>
      <c r="BYY37" s="707"/>
      <c r="BYZ37" s="707"/>
      <c r="BZA37" s="707"/>
      <c r="BZB37" s="707"/>
      <c r="BZC37" s="707"/>
      <c r="BZD37" s="707"/>
      <c r="BZE37" s="707"/>
      <c r="BZF37" s="707"/>
      <c r="BZG37" s="707"/>
      <c r="BZH37" s="707"/>
      <c r="BZI37" s="707"/>
      <c r="BZJ37" s="707"/>
      <c r="BZK37" s="707"/>
      <c r="BZL37" s="707"/>
      <c r="BZM37" s="707"/>
      <c r="BZN37" s="707"/>
      <c r="BZO37" s="707"/>
      <c r="BZP37" s="707"/>
      <c r="BZQ37" s="707"/>
      <c r="BZR37" s="707"/>
      <c r="BZS37" s="707"/>
      <c r="BZT37" s="707"/>
      <c r="BZU37" s="707"/>
      <c r="BZV37" s="707"/>
      <c r="BZW37" s="707"/>
      <c r="BZX37" s="707"/>
      <c r="BZY37" s="707"/>
      <c r="BZZ37" s="707"/>
      <c r="CAA37" s="707"/>
      <c r="CAB37" s="707"/>
      <c r="CAC37" s="707"/>
      <c r="CAD37" s="707"/>
      <c r="CAE37" s="707"/>
      <c r="CAF37" s="707"/>
      <c r="CAG37" s="707"/>
      <c r="CAH37" s="707"/>
      <c r="CAI37" s="707"/>
      <c r="CAJ37" s="707"/>
      <c r="CAK37" s="707"/>
      <c r="CAL37" s="707"/>
      <c r="CAM37" s="707"/>
      <c r="CAN37" s="707"/>
      <c r="CAO37" s="707"/>
      <c r="CAP37" s="707"/>
      <c r="CAQ37" s="707"/>
      <c r="CAR37" s="707"/>
      <c r="CAS37" s="707"/>
      <c r="CAT37" s="707"/>
      <c r="CAU37" s="707"/>
      <c r="CAV37" s="707"/>
      <c r="CAW37" s="707"/>
      <c r="CAX37" s="707"/>
      <c r="CAY37" s="707"/>
      <c r="CAZ37" s="707"/>
      <c r="CBA37" s="707"/>
      <c r="CBB37" s="707"/>
      <c r="CBC37" s="707"/>
      <c r="CBD37" s="707"/>
      <c r="CBE37" s="707"/>
      <c r="CBF37" s="707"/>
      <c r="CBG37" s="707"/>
      <c r="CBH37" s="707"/>
      <c r="CBI37" s="707"/>
      <c r="CBJ37" s="707"/>
      <c r="CBK37" s="707"/>
      <c r="CBL37" s="707"/>
      <c r="CBM37" s="707"/>
      <c r="CBN37" s="707"/>
      <c r="CBO37" s="707"/>
      <c r="CBP37" s="707"/>
      <c r="CBQ37" s="707"/>
      <c r="CBR37" s="707"/>
      <c r="CBS37" s="707"/>
      <c r="CBT37" s="707"/>
      <c r="CBU37" s="707"/>
      <c r="CBV37" s="707"/>
      <c r="CBW37" s="707"/>
      <c r="CBX37" s="707"/>
      <c r="CBY37" s="707"/>
      <c r="CBZ37" s="707"/>
      <c r="CCA37" s="707"/>
      <c r="CCB37" s="707"/>
      <c r="CCC37" s="707"/>
      <c r="CCD37" s="707"/>
      <c r="CCE37" s="707"/>
      <c r="CCF37" s="707"/>
      <c r="CCG37" s="707"/>
      <c r="CCH37" s="707"/>
      <c r="CCI37" s="707"/>
      <c r="CCJ37" s="707"/>
      <c r="CCK37" s="707"/>
      <c r="CCL37" s="707"/>
      <c r="CCM37" s="707"/>
      <c r="CCN37" s="707"/>
      <c r="CCO37" s="707"/>
      <c r="CCP37" s="707"/>
      <c r="CCQ37" s="707"/>
      <c r="CCR37" s="707"/>
      <c r="CCS37" s="707"/>
      <c r="CCT37" s="707"/>
      <c r="CCU37" s="707"/>
      <c r="CCV37" s="707"/>
      <c r="CCW37" s="707"/>
      <c r="CCX37" s="707"/>
      <c r="CCY37" s="707"/>
      <c r="CCZ37" s="707"/>
      <c r="CDA37" s="707"/>
      <c r="CDB37" s="707"/>
      <c r="CDC37" s="707"/>
      <c r="CDD37" s="707"/>
      <c r="CDE37" s="707"/>
      <c r="CDF37" s="707"/>
      <c r="CDG37" s="707"/>
      <c r="CDH37" s="707"/>
      <c r="CDI37" s="707"/>
      <c r="CDJ37" s="707"/>
      <c r="CDK37" s="707"/>
      <c r="CDL37" s="707"/>
      <c r="CDM37" s="707"/>
      <c r="CDN37" s="707"/>
      <c r="CDO37" s="707"/>
      <c r="CDP37" s="707"/>
      <c r="CDQ37" s="707"/>
      <c r="CDR37" s="707"/>
      <c r="CDS37" s="707"/>
      <c r="CDT37" s="707"/>
      <c r="CDU37" s="707"/>
      <c r="CDV37" s="707"/>
      <c r="CDW37" s="707"/>
      <c r="CDX37" s="707"/>
      <c r="CDY37" s="707"/>
      <c r="CDZ37" s="707"/>
      <c r="CEA37" s="707"/>
      <c r="CEB37" s="707"/>
      <c r="CEC37" s="707"/>
      <c r="CED37" s="707"/>
      <c r="CEE37" s="707"/>
      <c r="CEF37" s="707"/>
      <c r="CEG37" s="707"/>
      <c r="CEH37" s="707"/>
      <c r="CEI37" s="707"/>
      <c r="CEJ37" s="707"/>
      <c r="CEK37" s="707"/>
      <c r="CEL37" s="707"/>
      <c r="CEM37" s="707"/>
      <c r="CEN37" s="707"/>
      <c r="CEO37" s="707"/>
      <c r="CEP37" s="707"/>
      <c r="CEQ37" s="707"/>
      <c r="CER37" s="707"/>
      <c r="CES37" s="707"/>
      <c r="CET37" s="707"/>
      <c r="CEU37" s="707"/>
      <c r="CEV37" s="707"/>
      <c r="CEW37" s="707"/>
      <c r="CEX37" s="707"/>
      <c r="CEY37" s="707"/>
      <c r="CEZ37" s="707"/>
      <c r="CFA37" s="707"/>
      <c r="CFB37" s="707"/>
      <c r="CFC37" s="707"/>
      <c r="CFD37" s="707"/>
      <c r="CFE37" s="707"/>
      <c r="CFF37" s="707"/>
      <c r="CFG37" s="707"/>
      <c r="CFH37" s="707"/>
      <c r="CFI37" s="707"/>
      <c r="CFJ37" s="707"/>
      <c r="CFK37" s="707"/>
      <c r="CFL37" s="707"/>
      <c r="CFM37" s="707"/>
      <c r="CFN37" s="707"/>
      <c r="CFO37" s="707"/>
      <c r="CFP37" s="707"/>
      <c r="CFQ37" s="707"/>
      <c r="CFR37" s="707"/>
      <c r="CFS37" s="707"/>
      <c r="CFT37" s="707"/>
      <c r="CFU37" s="707"/>
      <c r="CFV37" s="707"/>
      <c r="CFW37" s="707"/>
      <c r="CFX37" s="707"/>
      <c r="CFY37" s="707"/>
      <c r="CFZ37" s="707"/>
      <c r="CGA37" s="707"/>
      <c r="CGB37" s="707"/>
      <c r="CGC37" s="707"/>
      <c r="CGD37" s="707"/>
      <c r="CGE37" s="707"/>
      <c r="CGF37" s="707"/>
      <c r="CGG37" s="707"/>
      <c r="CGH37" s="707"/>
      <c r="CGI37" s="707"/>
      <c r="CGJ37" s="707"/>
      <c r="CGK37" s="707"/>
      <c r="CGL37" s="707"/>
      <c r="CGM37" s="707"/>
      <c r="CGN37" s="707"/>
      <c r="CGO37" s="707"/>
      <c r="CGP37" s="707"/>
      <c r="CGQ37" s="707"/>
      <c r="CGR37" s="707"/>
      <c r="CGS37" s="707"/>
      <c r="CGT37" s="707"/>
      <c r="CGU37" s="707"/>
      <c r="CGV37" s="707"/>
      <c r="CGW37" s="707"/>
      <c r="CGX37" s="707"/>
      <c r="CGY37" s="707"/>
      <c r="CGZ37" s="707"/>
      <c r="CHA37" s="707"/>
      <c r="CHB37" s="707"/>
      <c r="CHC37" s="707"/>
      <c r="CHD37" s="707"/>
      <c r="CHE37" s="707"/>
      <c r="CHF37" s="707"/>
      <c r="CHG37" s="707"/>
      <c r="CHH37" s="707"/>
      <c r="CHI37" s="707"/>
      <c r="CHJ37" s="707"/>
      <c r="CHK37" s="707"/>
      <c r="CHL37" s="707"/>
      <c r="CHM37" s="707"/>
      <c r="CHN37" s="707"/>
      <c r="CHO37" s="707"/>
      <c r="CHP37" s="707"/>
      <c r="CHQ37" s="707"/>
      <c r="CHR37" s="707"/>
      <c r="CHS37" s="707"/>
      <c r="CHT37" s="707"/>
      <c r="CHU37" s="707"/>
      <c r="CHV37" s="707"/>
      <c r="CHW37" s="707"/>
      <c r="CHX37" s="707"/>
      <c r="CHY37" s="707"/>
      <c r="CHZ37" s="707"/>
      <c r="CIA37" s="707"/>
      <c r="CIB37" s="707"/>
      <c r="CIC37" s="707"/>
      <c r="CID37" s="707"/>
      <c r="CIE37" s="707"/>
      <c r="CIF37" s="707"/>
      <c r="CIG37" s="707"/>
      <c r="CIH37" s="707"/>
      <c r="CII37" s="707"/>
      <c r="CIJ37" s="707"/>
      <c r="CIK37" s="707"/>
      <c r="CIL37" s="707"/>
      <c r="CIM37" s="707"/>
      <c r="CIN37" s="707"/>
      <c r="CIO37" s="707"/>
      <c r="CIP37" s="707"/>
      <c r="CIQ37" s="707"/>
      <c r="CIR37" s="707"/>
      <c r="CIS37" s="707"/>
      <c r="CIT37" s="707"/>
      <c r="CIU37" s="707"/>
      <c r="CIV37" s="707"/>
      <c r="CIW37" s="707"/>
      <c r="CIX37" s="707"/>
      <c r="CIY37" s="707"/>
      <c r="CIZ37" s="707"/>
      <c r="CJA37" s="707"/>
      <c r="CJB37" s="707"/>
      <c r="CJC37" s="707"/>
      <c r="CJD37" s="707"/>
      <c r="CJE37" s="707"/>
      <c r="CJF37" s="707"/>
      <c r="CJG37" s="707"/>
      <c r="CJH37" s="707"/>
      <c r="CJI37" s="707"/>
      <c r="CJJ37" s="707"/>
      <c r="CJK37" s="707"/>
      <c r="CJL37" s="707"/>
      <c r="CJM37" s="707"/>
      <c r="CJN37" s="707"/>
      <c r="CJO37" s="707"/>
      <c r="CJP37" s="707"/>
      <c r="CJQ37" s="707"/>
      <c r="CJR37" s="707"/>
      <c r="CJS37" s="707"/>
      <c r="CJT37" s="707"/>
      <c r="CJU37" s="707"/>
      <c r="CJV37" s="707"/>
      <c r="CJW37" s="707"/>
      <c r="CJX37" s="707"/>
      <c r="CJY37" s="707"/>
      <c r="CJZ37" s="707"/>
      <c r="CKA37" s="707"/>
      <c r="CKB37" s="707"/>
      <c r="CKC37" s="707"/>
      <c r="CKD37" s="707"/>
      <c r="CKE37" s="707"/>
      <c r="CKF37" s="707"/>
      <c r="CKG37" s="707"/>
      <c r="CKH37" s="707"/>
      <c r="CKI37" s="707"/>
      <c r="CKJ37" s="707"/>
      <c r="CKK37" s="707"/>
      <c r="CKL37" s="707"/>
      <c r="CKM37" s="707"/>
      <c r="CKN37" s="707"/>
      <c r="CKO37" s="707"/>
      <c r="CKP37" s="707"/>
      <c r="CKQ37" s="707"/>
      <c r="CKR37" s="707"/>
      <c r="CKS37" s="707"/>
      <c r="CKT37" s="707"/>
      <c r="CKU37" s="707"/>
      <c r="CKV37" s="707"/>
      <c r="CKW37" s="707"/>
      <c r="CKX37" s="707"/>
      <c r="CKY37" s="707"/>
      <c r="CKZ37" s="707"/>
      <c r="CLA37" s="707"/>
      <c r="CLB37" s="707"/>
      <c r="CLC37" s="707"/>
      <c r="CLD37" s="707"/>
      <c r="CLE37" s="707"/>
      <c r="CLF37" s="707"/>
      <c r="CLG37" s="707"/>
      <c r="CLH37" s="707"/>
      <c r="CLI37" s="707"/>
      <c r="CLJ37" s="707"/>
      <c r="CLK37" s="707"/>
      <c r="CLL37" s="707"/>
      <c r="CLM37" s="707"/>
      <c r="CLN37" s="707"/>
      <c r="CLO37" s="707"/>
      <c r="CLP37" s="707"/>
      <c r="CLQ37" s="707"/>
      <c r="CLR37" s="707"/>
      <c r="CLS37" s="707"/>
      <c r="CLT37" s="707"/>
      <c r="CLU37" s="707"/>
      <c r="CLV37" s="707"/>
      <c r="CLW37" s="707"/>
      <c r="CLX37" s="707"/>
      <c r="CLY37" s="707"/>
      <c r="CLZ37" s="707"/>
      <c r="CMA37" s="707"/>
      <c r="CMB37" s="707"/>
      <c r="CMC37" s="707"/>
      <c r="CMD37" s="707"/>
      <c r="CME37" s="707"/>
      <c r="CMF37" s="707"/>
      <c r="CMG37" s="707"/>
      <c r="CMH37" s="707"/>
      <c r="CMI37" s="707"/>
      <c r="CMJ37" s="707"/>
      <c r="CMK37" s="707"/>
      <c r="CML37" s="707"/>
      <c r="CMM37" s="707"/>
      <c r="CMN37" s="707"/>
      <c r="CMO37" s="707"/>
      <c r="CMP37" s="707"/>
      <c r="CMQ37" s="707"/>
      <c r="CMR37" s="707"/>
      <c r="CMS37" s="707"/>
      <c r="CMT37" s="707"/>
      <c r="CMU37" s="707"/>
      <c r="CMV37" s="707"/>
      <c r="CMW37" s="707"/>
      <c r="CMX37" s="707"/>
      <c r="CMY37" s="707"/>
      <c r="CMZ37" s="707"/>
      <c r="CNA37" s="707"/>
      <c r="CNB37" s="707"/>
      <c r="CNC37" s="707"/>
      <c r="CND37" s="707"/>
      <c r="CNE37" s="707"/>
      <c r="CNF37" s="707"/>
      <c r="CNG37" s="707"/>
      <c r="CNH37" s="707"/>
      <c r="CNI37" s="707"/>
      <c r="CNJ37" s="707"/>
      <c r="CNK37" s="707"/>
      <c r="CNL37" s="707"/>
      <c r="CNM37" s="707"/>
      <c r="CNN37" s="707"/>
      <c r="CNO37" s="707"/>
      <c r="CNP37" s="707"/>
      <c r="CNQ37" s="707"/>
      <c r="CNR37" s="707"/>
      <c r="CNS37" s="707"/>
      <c r="CNT37" s="707"/>
      <c r="CNU37" s="707"/>
      <c r="CNV37" s="707"/>
      <c r="CNW37" s="707"/>
      <c r="CNX37" s="707"/>
      <c r="CNY37" s="707"/>
      <c r="CNZ37" s="707"/>
      <c r="COA37" s="707"/>
      <c r="COB37" s="707"/>
      <c r="COC37" s="707"/>
      <c r="COD37" s="707"/>
      <c r="COE37" s="707"/>
      <c r="COF37" s="707"/>
      <c r="COG37" s="707"/>
      <c r="COH37" s="707"/>
      <c r="COI37" s="707"/>
      <c r="COJ37" s="707"/>
      <c r="COK37" s="707"/>
      <c r="COL37" s="707"/>
      <c r="COM37" s="707"/>
      <c r="CON37" s="707"/>
      <c r="COO37" s="707"/>
      <c r="COP37" s="707"/>
      <c r="COQ37" s="707"/>
      <c r="COR37" s="707"/>
      <c r="COS37" s="707"/>
      <c r="COT37" s="707"/>
      <c r="COU37" s="707"/>
      <c r="COV37" s="707"/>
      <c r="COW37" s="707"/>
      <c r="COX37" s="707"/>
      <c r="COY37" s="707"/>
      <c r="COZ37" s="707"/>
      <c r="CPA37" s="707"/>
      <c r="CPB37" s="707"/>
      <c r="CPC37" s="707"/>
      <c r="CPD37" s="707"/>
      <c r="CPE37" s="707"/>
      <c r="CPF37" s="707"/>
      <c r="CPG37" s="707"/>
      <c r="CPH37" s="707"/>
      <c r="CPI37" s="707"/>
      <c r="CPJ37" s="707"/>
      <c r="CPK37" s="707"/>
      <c r="CPL37" s="707"/>
      <c r="CPM37" s="707"/>
      <c r="CPN37" s="707"/>
      <c r="CPO37" s="707"/>
      <c r="CPP37" s="707"/>
      <c r="CPQ37" s="707"/>
      <c r="CPR37" s="707"/>
      <c r="CPS37" s="707"/>
      <c r="CPT37" s="707"/>
      <c r="CPU37" s="707"/>
      <c r="CPV37" s="707"/>
      <c r="CPW37" s="707"/>
      <c r="CPX37" s="707"/>
      <c r="CPY37" s="707"/>
      <c r="CPZ37" s="707"/>
      <c r="CQA37" s="707"/>
      <c r="CQB37" s="707"/>
      <c r="CQC37" s="707"/>
      <c r="CQD37" s="707"/>
      <c r="CQE37" s="707"/>
      <c r="CQF37" s="707"/>
      <c r="CQG37" s="707"/>
      <c r="CQH37" s="707"/>
      <c r="CQI37" s="707"/>
      <c r="CQJ37" s="707"/>
      <c r="CQK37" s="707"/>
      <c r="CQL37" s="707"/>
      <c r="CQM37" s="707"/>
      <c r="CQN37" s="707"/>
      <c r="CQO37" s="707"/>
      <c r="CQP37" s="707"/>
      <c r="CQQ37" s="707"/>
      <c r="CQR37" s="707"/>
      <c r="CQS37" s="707"/>
      <c r="CQT37" s="707"/>
      <c r="CQU37" s="707"/>
      <c r="CQV37" s="707"/>
      <c r="CQW37" s="707"/>
      <c r="CQX37" s="707"/>
      <c r="CQY37" s="707"/>
      <c r="CQZ37" s="707"/>
      <c r="CRA37" s="707"/>
      <c r="CRB37" s="707"/>
      <c r="CRC37" s="707"/>
      <c r="CRD37" s="707"/>
      <c r="CRE37" s="707"/>
      <c r="CRF37" s="707"/>
      <c r="CRG37" s="707"/>
      <c r="CRH37" s="707"/>
      <c r="CRI37" s="707"/>
      <c r="CRJ37" s="707"/>
      <c r="CRK37" s="707"/>
      <c r="CRL37" s="707"/>
      <c r="CRM37" s="707"/>
      <c r="CRN37" s="707"/>
      <c r="CRO37" s="707"/>
      <c r="CRP37" s="707"/>
      <c r="CRQ37" s="707"/>
      <c r="CRR37" s="707"/>
      <c r="CRS37" s="707"/>
      <c r="CRT37" s="707"/>
      <c r="CRU37" s="707"/>
      <c r="CRV37" s="707"/>
      <c r="CRW37" s="707"/>
      <c r="CRX37" s="707"/>
      <c r="CRY37" s="707"/>
      <c r="CRZ37" s="707"/>
      <c r="CSA37" s="707"/>
      <c r="CSB37" s="707"/>
      <c r="CSC37" s="707"/>
      <c r="CSD37" s="707"/>
      <c r="CSE37" s="707"/>
      <c r="CSF37" s="707"/>
      <c r="CSG37" s="707"/>
      <c r="CSH37" s="707"/>
      <c r="CSI37" s="707"/>
      <c r="CSJ37" s="707"/>
      <c r="CSK37" s="707"/>
      <c r="CSL37" s="707"/>
      <c r="CSM37" s="707"/>
      <c r="CSN37" s="707"/>
      <c r="CSO37" s="707"/>
      <c r="CSP37" s="707"/>
      <c r="CSQ37" s="707"/>
      <c r="CSR37" s="707"/>
      <c r="CSS37" s="707"/>
      <c r="CST37" s="707"/>
      <c r="CSU37" s="707"/>
      <c r="CSV37" s="707"/>
      <c r="CSW37" s="707"/>
      <c r="CSX37" s="707"/>
      <c r="CSY37" s="707"/>
      <c r="CSZ37" s="707"/>
      <c r="CTA37" s="707"/>
      <c r="CTB37" s="707"/>
      <c r="CTC37" s="707"/>
      <c r="CTD37" s="707"/>
      <c r="CTE37" s="707"/>
      <c r="CTF37" s="707"/>
      <c r="CTG37" s="707"/>
      <c r="CTH37" s="707"/>
      <c r="CTI37" s="707"/>
      <c r="CTJ37" s="707"/>
      <c r="CTK37" s="707"/>
      <c r="CTL37" s="707"/>
      <c r="CTM37" s="707"/>
      <c r="CTN37" s="707"/>
      <c r="CTO37" s="707"/>
      <c r="CTP37" s="707"/>
      <c r="CTQ37" s="707"/>
      <c r="CTR37" s="707"/>
      <c r="CTS37" s="707"/>
      <c r="CTT37" s="707"/>
      <c r="CTU37" s="707"/>
      <c r="CTV37" s="707"/>
      <c r="CTW37" s="707"/>
      <c r="CTX37" s="707"/>
      <c r="CTY37" s="707"/>
      <c r="CTZ37" s="707"/>
      <c r="CUA37" s="707"/>
      <c r="CUB37" s="707"/>
      <c r="CUC37" s="707"/>
      <c r="CUD37" s="707"/>
      <c r="CUE37" s="707"/>
      <c r="CUF37" s="707"/>
      <c r="CUG37" s="707"/>
      <c r="CUH37" s="707"/>
      <c r="CUI37" s="707"/>
      <c r="CUJ37" s="707"/>
      <c r="CUK37" s="707"/>
      <c r="CUL37" s="707"/>
      <c r="CUM37" s="707"/>
      <c r="CUN37" s="707"/>
      <c r="CUO37" s="707"/>
      <c r="CUP37" s="707"/>
      <c r="CUQ37" s="707"/>
      <c r="CUR37" s="707"/>
      <c r="CUS37" s="707"/>
      <c r="CUT37" s="707"/>
      <c r="CUU37" s="707"/>
      <c r="CUV37" s="707"/>
      <c r="CUW37" s="707"/>
      <c r="CUX37" s="707"/>
      <c r="CUY37" s="707"/>
      <c r="CUZ37" s="707"/>
      <c r="CVA37" s="707"/>
      <c r="CVB37" s="707"/>
      <c r="CVC37" s="707"/>
      <c r="CVD37" s="707"/>
      <c r="CVE37" s="707"/>
      <c r="CVF37" s="707"/>
      <c r="CVG37" s="707"/>
      <c r="CVH37" s="707"/>
      <c r="CVI37" s="707"/>
      <c r="CVJ37" s="707"/>
      <c r="CVK37" s="707"/>
      <c r="CVL37" s="707"/>
      <c r="CVM37" s="707"/>
      <c r="CVN37" s="707"/>
      <c r="CVO37" s="707"/>
      <c r="CVP37" s="707"/>
      <c r="CVQ37" s="707"/>
      <c r="CVR37" s="707"/>
      <c r="CVS37" s="707"/>
      <c r="CVT37" s="707"/>
      <c r="CVU37" s="707"/>
      <c r="CVV37" s="707"/>
      <c r="CVW37" s="707"/>
      <c r="CVX37" s="707"/>
      <c r="CVY37" s="707"/>
      <c r="CVZ37" s="707"/>
      <c r="CWA37" s="707"/>
      <c r="CWB37" s="707"/>
      <c r="CWC37" s="707"/>
      <c r="CWD37" s="707"/>
      <c r="CWE37" s="707"/>
      <c r="CWF37" s="707"/>
      <c r="CWG37" s="707"/>
      <c r="CWH37" s="707"/>
      <c r="CWI37" s="707"/>
      <c r="CWJ37" s="707"/>
      <c r="CWK37" s="707"/>
      <c r="CWL37" s="707"/>
      <c r="CWM37" s="707"/>
      <c r="CWN37" s="707"/>
      <c r="CWO37" s="707"/>
      <c r="CWP37" s="707"/>
      <c r="CWQ37" s="707"/>
      <c r="CWR37" s="707"/>
      <c r="CWS37" s="707"/>
      <c r="CWT37" s="707"/>
      <c r="CWU37" s="707"/>
      <c r="CWV37" s="707"/>
      <c r="CWW37" s="707"/>
      <c r="CWX37" s="707"/>
      <c r="CWY37" s="707"/>
      <c r="CWZ37" s="707"/>
      <c r="CXA37" s="707"/>
      <c r="CXB37" s="707"/>
      <c r="CXC37" s="707"/>
      <c r="CXD37" s="707"/>
      <c r="CXE37" s="707"/>
      <c r="CXF37" s="707"/>
      <c r="CXG37" s="707"/>
      <c r="CXH37" s="707"/>
      <c r="CXI37" s="707"/>
      <c r="CXJ37" s="707"/>
      <c r="CXK37" s="707"/>
      <c r="CXL37" s="707"/>
      <c r="CXM37" s="707"/>
      <c r="CXN37" s="707"/>
      <c r="CXO37" s="707"/>
      <c r="CXP37" s="707"/>
      <c r="CXQ37" s="707"/>
      <c r="CXR37" s="707"/>
      <c r="CXS37" s="707"/>
      <c r="CXT37" s="707"/>
      <c r="CXU37" s="707"/>
      <c r="CXV37" s="707"/>
      <c r="CXW37" s="707"/>
      <c r="CXX37" s="707"/>
      <c r="CXY37" s="707"/>
      <c r="CXZ37" s="707"/>
      <c r="CYA37" s="707"/>
      <c r="CYB37" s="707"/>
      <c r="CYC37" s="707"/>
      <c r="CYD37" s="707"/>
      <c r="CYE37" s="707"/>
      <c r="CYF37" s="707"/>
      <c r="CYG37" s="707"/>
      <c r="CYH37" s="707"/>
      <c r="CYI37" s="707"/>
      <c r="CYJ37" s="707"/>
      <c r="CYK37" s="707"/>
      <c r="CYL37" s="707"/>
      <c r="CYM37" s="707"/>
      <c r="CYN37" s="707"/>
      <c r="CYO37" s="707"/>
      <c r="CYP37" s="707"/>
      <c r="CYQ37" s="707"/>
      <c r="CYR37" s="707"/>
      <c r="CYS37" s="707"/>
      <c r="CYT37" s="707"/>
      <c r="CYU37" s="707"/>
      <c r="CYV37" s="707"/>
      <c r="CYW37" s="707"/>
      <c r="CYX37" s="707"/>
      <c r="CYY37" s="707"/>
      <c r="CYZ37" s="707"/>
      <c r="CZA37" s="707"/>
      <c r="CZB37" s="707"/>
      <c r="CZC37" s="707"/>
      <c r="CZD37" s="707"/>
      <c r="CZE37" s="707"/>
      <c r="CZF37" s="707"/>
      <c r="CZG37" s="707"/>
      <c r="CZH37" s="707"/>
      <c r="CZI37" s="707"/>
      <c r="CZJ37" s="707"/>
      <c r="CZK37" s="707"/>
      <c r="CZL37" s="707"/>
      <c r="CZM37" s="707"/>
      <c r="CZN37" s="707"/>
      <c r="CZO37" s="707"/>
      <c r="CZP37" s="707"/>
      <c r="CZQ37" s="707"/>
      <c r="CZR37" s="707"/>
      <c r="CZS37" s="707"/>
      <c r="CZT37" s="707"/>
      <c r="CZU37" s="707"/>
      <c r="CZV37" s="707"/>
      <c r="CZW37" s="707"/>
      <c r="CZX37" s="707"/>
      <c r="CZY37" s="707"/>
      <c r="CZZ37" s="707"/>
      <c r="DAA37" s="707"/>
      <c r="DAB37" s="707"/>
      <c r="DAC37" s="707"/>
      <c r="DAD37" s="707"/>
      <c r="DAE37" s="707"/>
      <c r="DAF37" s="707"/>
      <c r="DAG37" s="707"/>
      <c r="DAH37" s="707"/>
      <c r="DAI37" s="707"/>
      <c r="DAJ37" s="707"/>
      <c r="DAK37" s="707"/>
      <c r="DAL37" s="707"/>
      <c r="DAM37" s="707"/>
      <c r="DAN37" s="707"/>
      <c r="DAO37" s="707"/>
      <c r="DAP37" s="707"/>
      <c r="DAQ37" s="707"/>
      <c r="DAR37" s="707"/>
      <c r="DAS37" s="707"/>
      <c r="DAT37" s="707"/>
      <c r="DAU37" s="707"/>
      <c r="DAV37" s="707"/>
      <c r="DAW37" s="707"/>
      <c r="DAX37" s="707"/>
      <c r="DAY37" s="707"/>
      <c r="DAZ37" s="707"/>
      <c r="DBA37" s="707"/>
      <c r="DBB37" s="707"/>
      <c r="DBC37" s="707"/>
      <c r="DBD37" s="707"/>
      <c r="DBE37" s="707"/>
      <c r="DBF37" s="707"/>
      <c r="DBG37" s="707"/>
      <c r="DBH37" s="707"/>
      <c r="DBI37" s="707"/>
      <c r="DBJ37" s="707"/>
      <c r="DBK37" s="707"/>
      <c r="DBL37" s="707"/>
      <c r="DBM37" s="707"/>
      <c r="DBN37" s="707"/>
      <c r="DBO37" s="707"/>
      <c r="DBP37" s="707"/>
      <c r="DBQ37" s="707"/>
      <c r="DBR37" s="707"/>
      <c r="DBS37" s="707"/>
      <c r="DBT37" s="707"/>
      <c r="DBU37" s="707"/>
      <c r="DBV37" s="707"/>
      <c r="DBW37" s="707"/>
      <c r="DBX37" s="707"/>
      <c r="DBY37" s="707"/>
      <c r="DBZ37" s="707"/>
      <c r="DCA37" s="707"/>
      <c r="DCB37" s="707"/>
      <c r="DCC37" s="707"/>
      <c r="DCD37" s="707"/>
      <c r="DCE37" s="707"/>
      <c r="DCF37" s="707"/>
      <c r="DCG37" s="707"/>
      <c r="DCH37" s="707"/>
      <c r="DCI37" s="707"/>
      <c r="DCJ37" s="707"/>
      <c r="DCK37" s="707"/>
      <c r="DCL37" s="707"/>
      <c r="DCM37" s="707"/>
      <c r="DCN37" s="707"/>
      <c r="DCO37" s="707"/>
      <c r="DCP37" s="707"/>
      <c r="DCQ37" s="707"/>
      <c r="DCR37" s="707"/>
      <c r="DCS37" s="707"/>
      <c r="DCT37" s="707"/>
      <c r="DCU37" s="707"/>
      <c r="DCV37" s="707"/>
      <c r="DCW37" s="707"/>
      <c r="DCX37" s="707"/>
      <c r="DCY37" s="707"/>
      <c r="DCZ37" s="707"/>
      <c r="DDA37" s="707"/>
      <c r="DDB37" s="707"/>
      <c r="DDC37" s="707"/>
      <c r="DDD37" s="707"/>
      <c r="DDE37" s="707"/>
      <c r="DDF37" s="707"/>
      <c r="DDG37" s="707"/>
      <c r="DDH37" s="707"/>
      <c r="DDI37" s="707"/>
      <c r="DDJ37" s="707"/>
      <c r="DDK37" s="707"/>
      <c r="DDL37" s="707"/>
      <c r="DDM37" s="707"/>
      <c r="DDN37" s="707"/>
      <c r="DDO37" s="707"/>
      <c r="DDP37" s="707"/>
      <c r="DDQ37" s="707"/>
      <c r="DDR37" s="707"/>
      <c r="DDS37" s="707"/>
      <c r="DDT37" s="707"/>
      <c r="DDU37" s="707"/>
      <c r="DDV37" s="707"/>
      <c r="DDW37" s="707"/>
      <c r="DDX37" s="707"/>
      <c r="DDY37" s="707"/>
      <c r="DDZ37" s="707"/>
      <c r="DEA37" s="707"/>
      <c r="DEB37" s="707"/>
      <c r="DEC37" s="707"/>
      <c r="DED37" s="707"/>
      <c r="DEE37" s="707"/>
      <c r="DEF37" s="707"/>
      <c r="DEG37" s="707"/>
      <c r="DEH37" s="707"/>
      <c r="DEI37" s="707"/>
      <c r="DEJ37" s="707"/>
      <c r="DEK37" s="707"/>
      <c r="DEL37" s="707"/>
      <c r="DEM37" s="707"/>
      <c r="DEN37" s="707"/>
      <c r="DEO37" s="707"/>
      <c r="DEP37" s="707"/>
      <c r="DEQ37" s="707"/>
      <c r="DER37" s="707"/>
      <c r="DES37" s="707"/>
      <c r="DET37" s="707"/>
      <c r="DEU37" s="707"/>
      <c r="DEV37" s="707"/>
      <c r="DEW37" s="707"/>
      <c r="DEX37" s="707"/>
      <c r="DEY37" s="707"/>
      <c r="DEZ37" s="707"/>
      <c r="DFA37" s="707"/>
      <c r="DFB37" s="707"/>
      <c r="DFC37" s="707"/>
      <c r="DFD37" s="707"/>
      <c r="DFE37" s="707"/>
      <c r="DFF37" s="707"/>
      <c r="DFG37" s="707"/>
      <c r="DFH37" s="707"/>
      <c r="DFI37" s="707"/>
      <c r="DFJ37" s="707"/>
      <c r="DFK37" s="707"/>
      <c r="DFL37" s="707"/>
      <c r="DFM37" s="707"/>
      <c r="DFN37" s="707"/>
      <c r="DFO37" s="707"/>
      <c r="DFP37" s="707"/>
      <c r="DFQ37" s="707"/>
      <c r="DFR37" s="707"/>
      <c r="DFS37" s="707"/>
      <c r="DFT37" s="707"/>
      <c r="DFU37" s="707"/>
      <c r="DFV37" s="707"/>
      <c r="DFW37" s="707"/>
      <c r="DFX37" s="707"/>
      <c r="DFY37" s="707"/>
      <c r="DFZ37" s="707"/>
      <c r="DGA37" s="707"/>
      <c r="DGB37" s="707"/>
      <c r="DGC37" s="707"/>
      <c r="DGD37" s="707"/>
      <c r="DGE37" s="707"/>
      <c r="DGF37" s="707"/>
      <c r="DGG37" s="707"/>
      <c r="DGH37" s="707"/>
      <c r="DGI37" s="707"/>
      <c r="DGJ37" s="707"/>
      <c r="DGK37" s="707"/>
      <c r="DGL37" s="707"/>
      <c r="DGM37" s="707"/>
      <c r="DGN37" s="707"/>
      <c r="DGO37" s="707"/>
      <c r="DGP37" s="707"/>
      <c r="DGQ37" s="707"/>
      <c r="DGR37" s="707"/>
      <c r="DGS37" s="707"/>
      <c r="DGT37" s="707"/>
      <c r="DGU37" s="707"/>
      <c r="DGV37" s="707"/>
      <c r="DGW37" s="707"/>
      <c r="DGX37" s="707"/>
      <c r="DGY37" s="707"/>
      <c r="DGZ37" s="707"/>
      <c r="DHA37" s="707"/>
      <c r="DHB37" s="707"/>
      <c r="DHC37" s="707"/>
      <c r="DHD37" s="707"/>
      <c r="DHE37" s="707"/>
      <c r="DHF37" s="707"/>
      <c r="DHG37" s="707"/>
      <c r="DHH37" s="707"/>
      <c r="DHI37" s="707"/>
      <c r="DHJ37" s="707"/>
      <c r="DHK37" s="707"/>
      <c r="DHL37" s="707"/>
      <c r="DHM37" s="707"/>
      <c r="DHN37" s="707"/>
      <c r="DHO37" s="707"/>
      <c r="DHP37" s="707"/>
      <c r="DHQ37" s="707"/>
      <c r="DHR37" s="707"/>
      <c r="DHS37" s="707"/>
      <c r="DHT37" s="707"/>
      <c r="DHU37" s="707"/>
      <c r="DHV37" s="707"/>
      <c r="DHW37" s="707"/>
      <c r="DHX37" s="707"/>
      <c r="DHY37" s="707"/>
      <c r="DHZ37" s="707"/>
      <c r="DIA37" s="707"/>
      <c r="DIB37" s="707"/>
      <c r="DIC37" s="707"/>
      <c r="DID37" s="707"/>
      <c r="DIE37" s="707"/>
      <c r="DIF37" s="707"/>
      <c r="DIG37" s="707"/>
      <c r="DIH37" s="707"/>
      <c r="DII37" s="707"/>
      <c r="DIJ37" s="707"/>
      <c r="DIK37" s="707"/>
      <c r="DIL37" s="707"/>
      <c r="DIM37" s="707"/>
      <c r="DIN37" s="707"/>
      <c r="DIO37" s="707"/>
      <c r="DIP37" s="707"/>
      <c r="DIQ37" s="707"/>
      <c r="DIR37" s="707"/>
      <c r="DIS37" s="707"/>
      <c r="DIT37" s="707"/>
      <c r="DIU37" s="707"/>
      <c r="DIV37" s="707"/>
      <c r="DIW37" s="707"/>
      <c r="DIX37" s="707"/>
      <c r="DIY37" s="707"/>
      <c r="DIZ37" s="707"/>
      <c r="DJA37" s="707"/>
      <c r="DJB37" s="707"/>
      <c r="DJC37" s="707"/>
      <c r="DJD37" s="707"/>
      <c r="DJE37" s="707"/>
      <c r="DJF37" s="707"/>
      <c r="DJG37" s="707"/>
      <c r="DJH37" s="707"/>
      <c r="DJI37" s="707"/>
      <c r="DJJ37" s="707"/>
      <c r="DJK37" s="707"/>
      <c r="DJL37" s="707"/>
      <c r="DJM37" s="707"/>
      <c r="DJN37" s="707"/>
      <c r="DJO37" s="707"/>
      <c r="DJP37" s="707"/>
      <c r="DJQ37" s="707"/>
      <c r="DJR37" s="707"/>
      <c r="DJS37" s="707"/>
      <c r="DJT37" s="707"/>
      <c r="DJU37" s="707"/>
      <c r="DJV37" s="707"/>
      <c r="DJW37" s="707"/>
      <c r="DJX37" s="707"/>
      <c r="DJY37" s="707"/>
      <c r="DJZ37" s="707"/>
      <c r="DKA37" s="707"/>
      <c r="DKB37" s="707"/>
      <c r="DKC37" s="707"/>
      <c r="DKD37" s="707"/>
      <c r="DKE37" s="707"/>
      <c r="DKF37" s="707"/>
      <c r="DKG37" s="707"/>
      <c r="DKH37" s="707"/>
      <c r="DKI37" s="707"/>
      <c r="DKJ37" s="707"/>
      <c r="DKK37" s="707"/>
      <c r="DKL37" s="707"/>
      <c r="DKM37" s="707"/>
      <c r="DKN37" s="707"/>
      <c r="DKO37" s="707"/>
      <c r="DKP37" s="707"/>
      <c r="DKQ37" s="707"/>
      <c r="DKR37" s="707"/>
      <c r="DKS37" s="707"/>
      <c r="DKT37" s="707"/>
      <c r="DKU37" s="707"/>
      <c r="DKV37" s="707"/>
      <c r="DKW37" s="707"/>
      <c r="DKX37" s="707"/>
      <c r="DKY37" s="707"/>
      <c r="DKZ37" s="707"/>
      <c r="DLA37" s="707"/>
      <c r="DLB37" s="707"/>
      <c r="DLC37" s="707"/>
      <c r="DLD37" s="707"/>
      <c r="DLE37" s="707"/>
      <c r="DLF37" s="707"/>
      <c r="DLG37" s="707"/>
      <c r="DLH37" s="707"/>
      <c r="DLI37" s="707"/>
      <c r="DLJ37" s="707"/>
      <c r="DLK37" s="707"/>
      <c r="DLL37" s="707"/>
      <c r="DLM37" s="707"/>
      <c r="DLN37" s="707"/>
      <c r="DLO37" s="707"/>
      <c r="DLP37" s="707"/>
      <c r="DLQ37" s="707"/>
      <c r="DLR37" s="707"/>
      <c r="DLS37" s="707"/>
      <c r="DLT37" s="707"/>
      <c r="DLU37" s="707"/>
      <c r="DLV37" s="707"/>
      <c r="DLW37" s="707"/>
      <c r="DLX37" s="707"/>
      <c r="DLY37" s="707"/>
      <c r="DLZ37" s="707"/>
      <c r="DMA37" s="707"/>
      <c r="DMB37" s="707"/>
      <c r="DMC37" s="707"/>
      <c r="DMD37" s="707"/>
      <c r="DME37" s="707"/>
      <c r="DMF37" s="707"/>
      <c r="DMG37" s="707"/>
      <c r="DMH37" s="707"/>
      <c r="DMI37" s="707"/>
      <c r="DMJ37" s="707"/>
      <c r="DMK37" s="707"/>
      <c r="DML37" s="707"/>
      <c r="DMM37" s="707"/>
      <c r="DMN37" s="707"/>
      <c r="DMO37" s="707"/>
      <c r="DMP37" s="707"/>
      <c r="DMQ37" s="707"/>
      <c r="DMR37" s="707"/>
      <c r="DMS37" s="707"/>
      <c r="DMT37" s="707"/>
      <c r="DMU37" s="707"/>
      <c r="DMV37" s="707"/>
      <c r="DMW37" s="707"/>
      <c r="DMX37" s="707"/>
      <c r="DMY37" s="707"/>
      <c r="DMZ37" s="707"/>
      <c r="DNA37" s="707"/>
      <c r="DNB37" s="707"/>
      <c r="DNC37" s="707"/>
      <c r="DND37" s="707"/>
      <c r="DNE37" s="707"/>
      <c r="DNF37" s="707"/>
      <c r="DNG37" s="707"/>
      <c r="DNH37" s="707"/>
      <c r="DNI37" s="707"/>
      <c r="DNJ37" s="707"/>
      <c r="DNK37" s="707"/>
      <c r="DNL37" s="707"/>
      <c r="DNM37" s="707"/>
      <c r="DNN37" s="707"/>
      <c r="DNO37" s="707"/>
      <c r="DNP37" s="707"/>
      <c r="DNQ37" s="707"/>
      <c r="DNR37" s="707"/>
      <c r="DNS37" s="707"/>
      <c r="DNT37" s="707"/>
      <c r="DNU37" s="707"/>
      <c r="DNV37" s="707"/>
      <c r="DNW37" s="707"/>
      <c r="DNX37" s="707"/>
      <c r="DNY37" s="707"/>
      <c r="DNZ37" s="707"/>
      <c r="DOA37" s="707"/>
      <c r="DOB37" s="707"/>
      <c r="DOC37" s="707"/>
      <c r="DOD37" s="707"/>
      <c r="DOE37" s="707"/>
      <c r="DOF37" s="707"/>
      <c r="DOG37" s="707"/>
      <c r="DOH37" s="707"/>
      <c r="DOI37" s="707"/>
      <c r="DOJ37" s="707"/>
      <c r="DOK37" s="707"/>
      <c r="DOL37" s="707"/>
      <c r="DOM37" s="707"/>
      <c r="DON37" s="707"/>
      <c r="DOO37" s="707"/>
      <c r="DOP37" s="707"/>
      <c r="DOQ37" s="707"/>
      <c r="DOR37" s="707"/>
      <c r="DOS37" s="707"/>
      <c r="DOT37" s="707"/>
      <c r="DOU37" s="707"/>
      <c r="DOV37" s="707"/>
      <c r="DOW37" s="707"/>
      <c r="DOX37" s="707"/>
      <c r="DOY37" s="707"/>
      <c r="DOZ37" s="707"/>
      <c r="DPA37" s="707"/>
      <c r="DPB37" s="707"/>
      <c r="DPC37" s="707"/>
      <c r="DPD37" s="707"/>
      <c r="DPE37" s="707"/>
      <c r="DPF37" s="707"/>
      <c r="DPG37" s="707"/>
      <c r="DPH37" s="707"/>
      <c r="DPI37" s="707"/>
      <c r="DPJ37" s="707"/>
      <c r="DPK37" s="707"/>
      <c r="DPL37" s="707"/>
      <c r="DPM37" s="707"/>
      <c r="DPN37" s="707"/>
      <c r="DPO37" s="707"/>
      <c r="DPP37" s="707"/>
      <c r="DPQ37" s="707"/>
      <c r="DPR37" s="707"/>
      <c r="DPS37" s="707"/>
      <c r="DPT37" s="707"/>
      <c r="DPU37" s="707"/>
      <c r="DPV37" s="707"/>
      <c r="DPW37" s="707"/>
      <c r="DPX37" s="707"/>
      <c r="DPY37" s="707"/>
      <c r="DPZ37" s="707"/>
      <c r="DQA37" s="707"/>
      <c r="DQB37" s="707"/>
      <c r="DQC37" s="707"/>
      <c r="DQD37" s="707"/>
      <c r="DQE37" s="707"/>
      <c r="DQF37" s="707"/>
      <c r="DQG37" s="707"/>
      <c r="DQH37" s="707"/>
      <c r="DQI37" s="707"/>
      <c r="DQJ37" s="707"/>
      <c r="DQK37" s="707"/>
      <c r="DQL37" s="707"/>
      <c r="DQM37" s="707"/>
      <c r="DQN37" s="707"/>
      <c r="DQO37" s="707"/>
      <c r="DQP37" s="707"/>
      <c r="DQQ37" s="707"/>
      <c r="DQR37" s="707"/>
      <c r="DQS37" s="707"/>
      <c r="DQT37" s="707"/>
      <c r="DQU37" s="707"/>
      <c r="DQV37" s="707"/>
      <c r="DQW37" s="707"/>
      <c r="DQX37" s="707"/>
      <c r="DQY37" s="707"/>
      <c r="DQZ37" s="707"/>
      <c r="DRA37" s="707"/>
      <c r="DRB37" s="707"/>
      <c r="DRC37" s="707"/>
      <c r="DRD37" s="707"/>
      <c r="DRE37" s="707"/>
      <c r="DRF37" s="707"/>
      <c r="DRG37" s="707"/>
      <c r="DRH37" s="707"/>
      <c r="DRI37" s="707"/>
      <c r="DRJ37" s="707"/>
      <c r="DRK37" s="707"/>
      <c r="DRL37" s="707"/>
      <c r="DRM37" s="707"/>
      <c r="DRN37" s="707"/>
      <c r="DRO37" s="707"/>
      <c r="DRP37" s="707"/>
      <c r="DRQ37" s="707"/>
      <c r="DRR37" s="707"/>
      <c r="DRS37" s="707"/>
      <c r="DRT37" s="707"/>
      <c r="DRU37" s="707"/>
      <c r="DRV37" s="707"/>
      <c r="DRW37" s="707"/>
      <c r="DRX37" s="707"/>
      <c r="DRY37" s="707"/>
      <c r="DRZ37" s="707"/>
      <c r="DSA37" s="707"/>
      <c r="DSB37" s="707"/>
      <c r="DSC37" s="707"/>
      <c r="DSD37" s="707"/>
      <c r="DSE37" s="707"/>
      <c r="DSF37" s="707"/>
      <c r="DSG37" s="707"/>
      <c r="DSH37" s="707"/>
      <c r="DSI37" s="707"/>
      <c r="DSJ37" s="707"/>
      <c r="DSK37" s="707"/>
      <c r="DSL37" s="707"/>
      <c r="DSM37" s="707"/>
      <c r="DSN37" s="707"/>
      <c r="DSO37" s="707"/>
      <c r="DSP37" s="707"/>
      <c r="DSQ37" s="707"/>
      <c r="DSR37" s="707"/>
      <c r="DSS37" s="707"/>
      <c r="DST37" s="707"/>
      <c r="DSU37" s="707"/>
      <c r="DSV37" s="707"/>
      <c r="DSW37" s="707"/>
      <c r="DSX37" s="707"/>
      <c r="DSY37" s="707"/>
      <c r="DSZ37" s="707"/>
      <c r="DTA37" s="707"/>
      <c r="DTB37" s="707"/>
      <c r="DTC37" s="707"/>
      <c r="DTD37" s="707"/>
      <c r="DTE37" s="707"/>
      <c r="DTF37" s="707"/>
      <c r="DTG37" s="707"/>
      <c r="DTH37" s="707"/>
      <c r="DTI37" s="707"/>
      <c r="DTJ37" s="707"/>
      <c r="DTK37" s="707"/>
      <c r="DTL37" s="707"/>
      <c r="DTM37" s="707"/>
      <c r="DTN37" s="707"/>
      <c r="DTO37" s="707"/>
      <c r="DTP37" s="707"/>
      <c r="DTQ37" s="707"/>
      <c r="DTR37" s="707"/>
      <c r="DTS37" s="707"/>
      <c r="DTT37" s="707"/>
      <c r="DTU37" s="707"/>
      <c r="DTV37" s="707"/>
      <c r="DTW37" s="707"/>
      <c r="DTX37" s="707"/>
      <c r="DTY37" s="707"/>
      <c r="DTZ37" s="707"/>
      <c r="DUA37" s="707"/>
      <c r="DUB37" s="707"/>
      <c r="DUC37" s="707"/>
      <c r="DUD37" s="707"/>
      <c r="DUE37" s="707"/>
      <c r="DUF37" s="707"/>
      <c r="DUG37" s="707"/>
      <c r="DUH37" s="707"/>
      <c r="DUI37" s="707"/>
      <c r="DUJ37" s="707"/>
      <c r="DUK37" s="707"/>
      <c r="DUL37" s="707"/>
      <c r="DUM37" s="707"/>
      <c r="DUN37" s="707"/>
      <c r="DUO37" s="707"/>
      <c r="DUP37" s="707"/>
      <c r="DUQ37" s="707"/>
      <c r="DUR37" s="707"/>
      <c r="DUS37" s="707"/>
      <c r="DUT37" s="707"/>
      <c r="DUU37" s="707"/>
      <c r="DUV37" s="707"/>
      <c r="DUW37" s="707"/>
      <c r="DUX37" s="707"/>
      <c r="DUY37" s="707"/>
      <c r="DUZ37" s="707"/>
      <c r="DVA37" s="707"/>
      <c r="DVB37" s="707"/>
      <c r="DVC37" s="707"/>
      <c r="DVD37" s="707"/>
      <c r="DVE37" s="707"/>
      <c r="DVF37" s="707"/>
      <c r="DVG37" s="707"/>
      <c r="DVH37" s="707"/>
      <c r="DVI37" s="707"/>
      <c r="DVJ37" s="707"/>
      <c r="DVK37" s="707"/>
      <c r="DVL37" s="707"/>
      <c r="DVM37" s="707"/>
      <c r="DVN37" s="707"/>
      <c r="DVO37" s="707"/>
      <c r="DVP37" s="707"/>
      <c r="DVQ37" s="707"/>
      <c r="DVR37" s="707"/>
      <c r="DVS37" s="707"/>
      <c r="DVT37" s="707"/>
      <c r="DVU37" s="707"/>
      <c r="DVV37" s="707"/>
      <c r="DVW37" s="707"/>
      <c r="DVX37" s="707"/>
      <c r="DVY37" s="707"/>
      <c r="DVZ37" s="707"/>
      <c r="DWA37" s="707"/>
      <c r="DWB37" s="707"/>
      <c r="DWC37" s="707"/>
      <c r="DWD37" s="707"/>
      <c r="DWE37" s="707"/>
      <c r="DWF37" s="707"/>
      <c r="DWG37" s="707"/>
      <c r="DWH37" s="707"/>
      <c r="DWI37" s="707"/>
      <c r="DWJ37" s="707"/>
      <c r="DWK37" s="707"/>
      <c r="DWL37" s="707"/>
      <c r="DWM37" s="707"/>
      <c r="DWN37" s="707"/>
      <c r="DWO37" s="707"/>
      <c r="DWP37" s="707"/>
      <c r="DWQ37" s="707"/>
      <c r="DWR37" s="707"/>
      <c r="DWS37" s="707"/>
      <c r="DWT37" s="707"/>
      <c r="DWU37" s="707"/>
      <c r="DWV37" s="707"/>
      <c r="DWW37" s="707"/>
      <c r="DWX37" s="707"/>
      <c r="DWY37" s="707"/>
      <c r="DWZ37" s="707"/>
      <c r="DXA37" s="707"/>
      <c r="DXB37" s="707"/>
      <c r="DXC37" s="707"/>
      <c r="DXD37" s="707"/>
      <c r="DXE37" s="707"/>
      <c r="DXF37" s="707"/>
      <c r="DXG37" s="707"/>
      <c r="DXH37" s="707"/>
      <c r="DXI37" s="707"/>
      <c r="DXJ37" s="707"/>
      <c r="DXK37" s="707"/>
      <c r="DXL37" s="707"/>
      <c r="DXM37" s="707"/>
      <c r="DXN37" s="707"/>
      <c r="DXO37" s="707"/>
      <c r="DXP37" s="707"/>
      <c r="DXQ37" s="707"/>
      <c r="DXR37" s="707"/>
      <c r="DXS37" s="707"/>
      <c r="DXT37" s="707"/>
      <c r="DXU37" s="707"/>
      <c r="DXV37" s="707"/>
      <c r="DXW37" s="707"/>
      <c r="DXX37" s="707"/>
      <c r="DXY37" s="707"/>
      <c r="DXZ37" s="707"/>
      <c r="DYA37" s="707"/>
      <c r="DYB37" s="707"/>
      <c r="DYC37" s="707"/>
      <c r="DYD37" s="707"/>
      <c r="DYE37" s="707"/>
      <c r="DYF37" s="707"/>
      <c r="DYG37" s="707"/>
      <c r="DYH37" s="707"/>
      <c r="DYI37" s="707"/>
      <c r="DYJ37" s="707"/>
      <c r="DYK37" s="707"/>
      <c r="DYL37" s="707"/>
      <c r="DYM37" s="707"/>
      <c r="DYN37" s="707"/>
      <c r="DYO37" s="707"/>
      <c r="DYP37" s="707"/>
      <c r="DYQ37" s="707"/>
      <c r="DYR37" s="707"/>
      <c r="DYS37" s="707"/>
      <c r="DYT37" s="707"/>
      <c r="DYU37" s="707"/>
      <c r="DYV37" s="707"/>
      <c r="DYW37" s="707"/>
      <c r="DYX37" s="707"/>
      <c r="DYY37" s="707"/>
      <c r="DYZ37" s="707"/>
      <c r="DZA37" s="707"/>
      <c r="DZB37" s="707"/>
      <c r="DZC37" s="707"/>
      <c r="DZD37" s="707"/>
      <c r="DZE37" s="707"/>
      <c r="DZF37" s="707"/>
      <c r="DZG37" s="707"/>
      <c r="DZH37" s="707"/>
      <c r="DZI37" s="707"/>
      <c r="DZJ37" s="707"/>
      <c r="DZK37" s="707"/>
      <c r="DZL37" s="707"/>
      <c r="DZM37" s="707"/>
      <c r="DZN37" s="707"/>
      <c r="DZO37" s="707"/>
      <c r="DZP37" s="707"/>
      <c r="DZQ37" s="707"/>
      <c r="DZR37" s="707"/>
      <c r="DZS37" s="707"/>
      <c r="DZT37" s="707"/>
      <c r="DZU37" s="707"/>
      <c r="DZV37" s="707"/>
      <c r="DZW37" s="707"/>
      <c r="DZX37" s="707"/>
      <c r="DZY37" s="707"/>
      <c r="DZZ37" s="707"/>
      <c r="EAA37" s="707"/>
      <c r="EAB37" s="707"/>
      <c r="EAC37" s="707"/>
      <c r="EAD37" s="707"/>
      <c r="EAE37" s="707"/>
      <c r="EAF37" s="707"/>
      <c r="EAG37" s="707"/>
      <c r="EAH37" s="707"/>
      <c r="EAI37" s="707"/>
      <c r="EAJ37" s="707"/>
      <c r="EAK37" s="707"/>
      <c r="EAL37" s="707"/>
      <c r="EAM37" s="707"/>
      <c r="EAN37" s="707"/>
      <c r="EAO37" s="707"/>
      <c r="EAP37" s="707"/>
      <c r="EAQ37" s="707"/>
      <c r="EAR37" s="707"/>
      <c r="EAS37" s="707"/>
      <c r="EAT37" s="707"/>
      <c r="EAU37" s="707"/>
      <c r="EAV37" s="707"/>
      <c r="EAW37" s="707"/>
      <c r="EAX37" s="707"/>
      <c r="EAY37" s="707"/>
      <c r="EAZ37" s="707"/>
      <c r="EBA37" s="707"/>
      <c r="EBB37" s="707"/>
      <c r="EBC37" s="707"/>
      <c r="EBD37" s="707"/>
      <c r="EBE37" s="707"/>
      <c r="EBF37" s="707"/>
      <c r="EBG37" s="707"/>
      <c r="EBH37" s="707"/>
      <c r="EBI37" s="707"/>
      <c r="EBJ37" s="707"/>
      <c r="EBK37" s="707"/>
      <c r="EBL37" s="707"/>
      <c r="EBM37" s="707"/>
      <c r="EBN37" s="707"/>
      <c r="EBO37" s="707"/>
      <c r="EBP37" s="707"/>
      <c r="EBQ37" s="707"/>
      <c r="EBR37" s="707"/>
      <c r="EBS37" s="707"/>
      <c r="EBT37" s="707"/>
      <c r="EBU37" s="707"/>
      <c r="EBV37" s="707"/>
      <c r="EBW37" s="707"/>
      <c r="EBX37" s="707"/>
      <c r="EBY37" s="707"/>
      <c r="EBZ37" s="707"/>
      <c r="ECA37" s="707"/>
      <c r="ECB37" s="707"/>
      <c r="ECC37" s="707"/>
      <c r="ECD37" s="707"/>
      <c r="ECE37" s="707"/>
      <c r="ECF37" s="707"/>
      <c r="ECG37" s="707"/>
      <c r="ECH37" s="707"/>
      <c r="ECI37" s="707"/>
      <c r="ECJ37" s="707"/>
      <c r="ECK37" s="707"/>
      <c r="ECL37" s="707"/>
      <c r="ECM37" s="707"/>
      <c r="ECN37" s="707"/>
      <c r="ECO37" s="707"/>
      <c r="ECP37" s="707"/>
      <c r="ECQ37" s="707"/>
      <c r="ECR37" s="707"/>
      <c r="ECS37" s="707"/>
      <c r="ECT37" s="707"/>
      <c r="ECU37" s="707"/>
      <c r="ECV37" s="707"/>
      <c r="ECW37" s="707"/>
      <c r="ECX37" s="707"/>
      <c r="ECY37" s="707"/>
      <c r="ECZ37" s="707"/>
      <c r="EDA37" s="707"/>
      <c r="EDB37" s="707"/>
      <c r="EDC37" s="707"/>
      <c r="EDD37" s="707"/>
      <c r="EDE37" s="707"/>
      <c r="EDF37" s="707"/>
      <c r="EDG37" s="707"/>
      <c r="EDH37" s="707"/>
      <c r="EDI37" s="707"/>
      <c r="EDJ37" s="707"/>
      <c r="EDK37" s="707"/>
      <c r="EDL37" s="707"/>
      <c r="EDM37" s="707"/>
      <c r="EDN37" s="707"/>
      <c r="EDO37" s="707"/>
      <c r="EDP37" s="707"/>
      <c r="EDQ37" s="707"/>
      <c r="EDR37" s="707"/>
      <c r="EDS37" s="707"/>
      <c r="EDT37" s="707"/>
      <c r="EDU37" s="707"/>
      <c r="EDV37" s="707"/>
      <c r="EDW37" s="707"/>
      <c r="EDX37" s="707"/>
      <c r="EDY37" s="707"/>
      <c r="EDZ37" s="707"/>
      <c r="EEA37" s="707"/>
      <c r="EEB37" s="707"/>
      <c r="EEC37" s="707"/>
      <c r="EED37" s="707"/>
      <c r="EEE37" s="707"/>
      <c r="EEF37" s="707"/>
      <c r="EEG37" s="707"/>
      <c r="EEH37" s="707"/>
      <c r="EEI37" s="707"/>
      <c r="EEJ37" s="707"/>
      <c r="EEK37" s="707"/>
      <c r="EEL37" s="707"/>
      <c r="EEM37" s="707"/>
      <c r="EEN37" s="707"/>
      <c r="EEO37" s="707"/>
      <c r="EEP37" s="707"/>
      <c r="EEQ37" s="707"/>
      <c r="EER37" s="707"/>
      <c r="EES37" s="707"/>
      <c r="EET37" s="707"/>
      <c r="EEU37" s="707"/>
      <c r="EEV37" s="707"/>
      <c r="EEW37" s="707"/>
      <c r="EEX37" s="707"/>
      <c r="EEY37" s="707"/>
      <c r="EEZ37" s="707"/>
      <c r="EFA37" s="707"/>
      <c r="EFB37" s="707"/>
      <c r="EFC37" s="707"/>
      <c r="EFD37" s="707"/>
      <c r="EFE37" s="707"/>
      <c r="EFF37" s="707"/>
      <c r="EFG37" s="707"/>
      <c r="EFH37" s="707"/>
      <c r="EFI37" s="707"/>
      <c r="EFJ37" s="707"/>
      <c r="EFK37" s="707"/>
      <c r="EFL37" s="707"/>
      <c r="EFM37" s="707"/>
      <c r="EFN37" s="707"/>
      <c r="EFO37" s="707"/>
      <c r="EFP37" s="707"/>
      <c r="EFQ37" s="707"/>
      <c r="EFR37" s="707"/>
      <c r="EFS37" s="707"/>
      <c r="EFT37" s="707"/>
      <c r="EFU37" s="707"/>
      <c r="EFV37" s="707"/>
      <c r="EFW37" s="707"/>
      <c r="EFX37" s="707"/>
      <c r="EFY37" s="707"/>
      <c r="EFZ37" s="707"/>
      <c r="EGA37" s="707"/>
      <c r="EGB37" s="707"/>
      <c r="EGC37" s="707"/>
      <c r="EGD37" s="707"/>
      <c r="EGE37" s="707"/>
      <c r="EGF37" s="707"/>
      <c r="EGG37" s="707"/>
      <c r="EGH37" s="707"/>
      <c r="EGI37" s="707"/>
      <c r="EGJ37" s="707"/>
      <c r="EGK37" s="707"/>
      <c r="EGL37" s="707"/>
      <c r="EGM37" s="707"/>
      <c r="EGN37" s="707"/>
      <c r="EGO37" s="707"/>
      <c r="EGP37" s="707"/>
      <c r="EGQ37" s="707"/>
      <c r="EGR37" s="707"/>
      <c r="EGS37" s="707"/>
      <c r="EGT37" s="707"/>
      <c r="EGU37" s="707"/>
      <c r="EGV37" s="707"/>
      <c r="EGW37" s="707"/>
      <c r="EGX37" s="707"/>
      <c r="EGY37" s="707"/>
      <c r="EGZ37" s="707"/>
      <c r="EHA37" s="707"/>
      <c r="EHB37" s="707"/>
      <c r="EHC37" s="707"/>
      <c r="EHD37" s="707"/>
      <c r="EHE37" s="707"/>
      <c r="EHF37" s="707"/>
      <c r="EHG37" s="707"/>
      <c r="EHH37" s="707"/>
      <c r="EHI37" s="707"/>
      <c r="EHJ37" s="707"/>
      <c r="EHK37" s="707"/>
      <c r="EHL37" s="707"/>
      <c r="EHM37" s="707"/>
      <c r="EHN37" s="707"/>
      <c r="EHO37" s="707"/>
      <c r="EHP37" s="707"/>
      <c r="EHQ37" s="707"/>
      <c r="EHR37" s="707"/>
      <c r="EHS37" s="707"/>
      <c r="EHT37" s="707"/>
      <c r="EHU37" s="707"/>
      <c r="EHV37" s="707"/>
      <c r="EHW37" s="707"/>
      <c r="EHX37" s="707"/>
      <c r="EHY37" s="707"/>
      <c r="EHZ37" s="707"/>
      <c r="EIA37" s="707"/>
      <c r="EIB37" s="707"/>
      <c r="EIC37" s="707"/>
      <c r="EID37" s="707"/>
      <c r="EIE37" s="707"/>
      <c r="EIF37" s="707"/>
      <c r="EIG37" s="707"/>
      <c r="EIH37" s="707"/>
      <c r="EII37" s="707"/>
      <c r="EIJ37" s="707"/>
      <c r="EIK37" s="707"/>
      <c r="EIL37" s="707"/>
      <c r="EIM37" s="707"/>
      <c r="EIN37" s="707"/>
      <c r="EIO37" s="707"/>
      <c r="EIP37" s="707"/>
      <c r="EIQ37" s="707"/>
      <c r="EIR37" s="707"/>
      <c r="EIS37" s="707"/>
      <c r="EIT37" s="707"/>
      <c r="EIU37" s="707"/>
      <c r="EIV37" s="707"/>
      <c r="EIW37" s="707"/>
      <c r="EIX37" s="707"/>
      <c r="EIY37" s="707"/>
      <c r="EIZ37" s="707"/>
      <c r="EJA37" s="707"/>
      <c r="EJB37" s="707"/>
      <c r="EJC37" s="707"/>
      <c r="EJD37" s="707"/>
      <c r="EJE37" s="707"/>
      <c r="EJF37" s="707"/>
      <c r="EJG37" s="707"/>
      <c r="EJH37" s="707"/>
      <c r="EJI37" s="707"/>
      <c r="EJJ37" s="707"/>
      <c r="EJK37" s="707"/>
      <c r="EJL37" s="707"/>
      <c r="EJM37" s="707"/>
      <c r="EJN37" s="707"/>
      <c r="EJO37" s="707"/>
      <c r="EJP37" s="707"/>
      <c r="EJQ37" s="707"/>
      <c r="EJR37" s="707"/>
      <c r="EJS37" s="707"/>
      <c r="EJT37" s="707"/>
      <c r="EJU37" s="707"/>
      <c r="EJV37" s="707"/>
      <c r="EJW37" s="707"/>
      <c r="EJX37" s="707"/>
      <c r="EJY37" s="707"/>
      <c r="EJZ37" s="707"/>
      <c r="EKA37" s="707"/>
      <c r="EKB37" s="707"/>
      <c r="EKC37" s="707"/>
      <c r="EKD37" s="707"/>
      <c r="EKE37" s="707"/>
      <c r="EKF37" s="707"/>
      <c r="EKG37" s="707"/>
      <c r="EKH37" s="707"/>
      <c r="EKI37" s="707"/>
      <c r="EKJ37" s="707"/>
      <c r="EKK37" s="707"/>
      <c r="EKL37" s="707"/>
      <c r="EKM37" s="707"/>
      <c r="EKN37" s="707"/>
      <c r="EKO37" s="707"/>
      <c r="EKP37" s="707"/>
      <c r="EKQ37" s="707"/>
      <c r="EKR37" s="707"/>
      <c r="EKS37" s="707"/>
      <c r="EKT37" s="707"/>
      <c r="EKU37" s="707"/>
      <c r="EKV37" s="707"/>
      <c r="EKW37" s="707"/>
      <c r="EKX37" s="707"/>
      <c r="EKY37" s="707"/>
      <c r="EKZ37" s="707"/>
      <c r="ELA37" s="707"/>
      <c r="ELB37" s="707"/>
      <c r="ELC37" s="707"/>
      <c r="ELD37" s="707"/>
      <c r="ELE37" s="707"/>
      <c r="ELF37" s="707"/>
      <c r="ELG37" s="707"/>
      <c r="ELH37" s="707"/>
      <c r="ELI37" s="707"/>
      <c r="ELJ37" s="707"/>
      <c r="ELK37" s="707"/>
      <c r="ELL37" s="707"/>
      <c r="ELM37" s="707"/>
      <c r="ELN37" s="707"/>
      <c r="ELO37" s="707"/>
      <c r="ELP37" s="707"/>
      <c r="ELQ37" s="707"/>
      <c r="ELR37" s="707"/>
      <c r="ELS37" s="707"/>
      <c r="ELT37" s="707"/>
      <c r="ELU37" s="707"/>
      <c r="ELV37" s="707"/>
      <c r="ELW37" s="707"/>
      <c r="ELX37" s="707"/>
      <c r="ELY37" s="707"/>
      <c r="ELZ37" s="707"/>
      <c r="EMA37" s="707"/>
      <c r="EMB37" s="707"/>
      <c r="EMC37" s="707"/>
      <c r="EMD37" s="707"/>
      <c r="EME37" s="707"/>
      <c r="EMF37" s="707"/>
      <c r="EMG37" s="707"/>
      <c r="EMH37" s="707"/>
      <c r="EMI37" s="707"/>
      <c r="EMJ37" s="707"/>
      <c r="EMK37" s="707"/>
      <c r="EML37" s="707"/>
      <c r="EMM37" s="707"/>
      <c r="EMN37" s="707"/>
      <c r="EMO37" s="707"/>
      <c r="EMP37" s="707"/>
      <c r="EMQ37" s="707"/>
      <c r="EMR37" s="707"/>
      <c r="EMS37" s="707"/>
      <c r="EMT37" s="707"/>
      <c r="EMU37" s="707"/>
      <c r="EMV37" s="707"/>
      <c r="EMW37" s="707"/>
      <c r="EMX37" s="707"/>
      <c r="EMY37" s="707"/>
      <c r="EMZ37" s="707"/>
      <c r="ENA37" s="707"/>
      <c r="ENB37" s="707"/>
      <c r="ENC37" s="707"/>
      <c r="END37" s="707"/>
      <c r="ENE37" s="707"/>
      <c r="ENF37" s="707"/>
      <c r="ENG37" s="707"/>
      <c r="ENH37" s="707"/>
      <c r="ENI37" s="707"/>
      <c r="ENJ37" s="707"/>
      <c r="ENK37" s="707"/>
      <c r="ENL37" s="707"/>
      <c r="ENM37" s="707"/>
      <c r="ENN37" s="707"/>
      <c r="ENO37" s="707"/>
      <c r="ENP37" s="707"/>
      <c r="ENQ37" s="707"/>
      <c r="ENR37" s="707"/>
      <c r="ENS37" s="707"/>
      <c r="ENT37" s="707"/>
      <c r="ENU37" s="707"/>
      <c r="ENV37" s="707"/>
      <c r="ENW37" s="707"/>
      <c r="ENX37" s="707"/>
      <c r="ENY37" s="707"/>
      <c r="ENZ37" s="707"/>
      <c r="EOA37" s="707"/>
      <c r="EOB37" s="707"/>
      <c r="EOC37" s="707"/>
      <c r="EOD37" s="707"/>
      <c r="EOE37" s="707"/>
      <c r="EOF37" s="707"/>
      <c r="EOG37" s="707"/>
      <c r="EOH37" s="707"/>
      <c r="EOI37" s="707"/>
      <c r="EOJ37" s="707"/>
      <c r="EOK37" s="707"/>
      <c r="EOL37" s="707"/>
      <c r="EOM37" s="707"/>
      <c r="EON37" s="707"/>
      <c r="EOO37" s="707"/>
      <c r="EOP37" s="707"/>
      <c r="EOQ37" s="707"/>
      <c r="EOR37" s="707"/>
      <c r="EOS37" s="707"/>
      <c r="EOT37" s="707"/>
      <c r="EOU37" s="707"/>
      <c r="EOV37" s="707"/>
      <c r="EOW37" s="707"/>
      <c r="EOX37" s="707"/>
      <c r="EOY37" s="707"/>
      <c r="EOZ37" s="707"/>
      <c r="EPA37" s="707"/>
      <c r="EPB37" s="707"/>
      <c r="EPC37" s="707"/>
      <c r="EPD37" s="707"/>
      <c r="EPE37" s="707"/>
      <c r="EPF37" s="707"/>
      <c r="EPG37" s="707"/>
      <c r="EPH37" s="707"/>
      <c r="EPI37" s="707"/>
      <c r="EPJ37" s="707"/>
      <c r="EPK37" s="707"/>
      <c r="EPL37" s="707"/>
      <c r="EPM37" s="707"/>
      <c r="EPN37" s="707"/>
      <c r="EPO37" s="707"/>
      <c r="EPP37" s="707"/>
      <c r="EPQ37" s="707"/>
      <c r="EPR37" s="707"/>
      <c r="EPS37" s="707"/>
      <c r="EPT37" s="707"/>
      <c r="EPU37" s="707"/>
      <c r="EPV37" s="707"/>
      <c r="EPW37" s="707"/>
      <c r="EPX37" s="707"/>
      <c r="EPY37" s="707"/>
      <c r="EPZ37" s="707"/>
      <c r="EQA37" s="707"/>
      <c r="EQB37" s="707"/>
      <c r="EQC37" s="707"/>
      <c r="EQD37" s="707"/>
      <c r="EQE37" s="707"/>
      <c r="EQF37" s="707"/>
      <c r="EQG37" s="707"/>
      <c r="EQH37" s="707"/>
      <c r="EQI37" s="707"/>
      <c r="EQJ37" s="707"/>
      <c r="EQK37" s="707"/>
      <c r="EQL37" s="707"/>
      <c r="EQM37" s="707"/>
      <c r="EQN37" s="707"/>
      <c r="EQO37" s="707"/>
      <c r="EQP37" s="707"/>
      <c r="EQQ37" s="707"/>
      <c r="EQR37" s="707"/>
      <c r="EQS37" s="707"/>
      <c r="EQT37" s="707"/>
      <c r="EQU37" s="707"/>
      <c r="EQV37" s="707"/>
      <c r="EQW37" s="707"/>
      <c r="EQX37" s="707"/>
      <c r="EQY37" s="707"/>
      <c r="EQZ37" s="707"/>
      <c r="ERA37" s="707"/>
      <c r="ERB37" s="707"/>
      <c r="ERC37" s="707"/>
      <c r="ERD37" s="707"/>
      <c r="ERE37" s="707"/>
      <c r="ERF37" s="707"/>
      <c r="ERG37" s="707"/>
      <c r="ERH37" s="707"/>
      <c r="ERI37" s="707"/>
      <c r="ERJ37" s="707"/>
      <c r="ERK37" s="707"/>
      <c r="ERL37" s="707"/>
      <c r="ERM37" s="707"/>
      <c r="ERN37" s="707"/>
      <c r="ERO37" s="707"/>
      <c r="ERP37" s="707"/>
      <c r="ERQ37" s="707"/>
      <c r="ERR37" s="707"/>
      <c r="ERS37" s="707"/>
      <c r="ERT37" s="707"/>
      <c r="ERU37" s="707"/>
      <c r="ERV37" s="707"/>
      <c r="ERW37" s="707"/>
      <c r="ERX37" s="707"/>
      <c r="ERY37" s="707"/>
      <c r="ERZ37" s="707"/>
      <c r="ESA37" s="707"/>
      <c r="ESB37" s="707"/>
      <c r="ESC37" s="707"/>
      <c r="ESD37" s="707"/>
      <c r="ESE37" s="707"/>
      <c r="ESF37" s="707"/>
      <c r="ESG37" s="707"/>
      <c r="ESH37" s="707"/>
      <c r="ESI37" s="707"/>
      <c r="ESJ37" s="707"/>
      <c r="ESK37" s="707"/>
      <c r="ESL37" s="707"/>
      <c r="ESM37" s="707"/>
      <c r="ESN37" s="707"/>
      <c r="ESO37" s="707"/>
      <c r="ESP37" s="707"/>
      <c r="ESQ37" s="707"/>
      <c r="ESR37" s="707"/>
      <c r="ESS37" s="707"/>
      <c r="EST37" s="707"/>
      <c r="ESU37" s="707"/>
      <c r="ESV37" s="707"/>
      <c r="ESW37" s="707"/>
      <c r="ESX37" s="707"/>
      <c r="ESY37" s="707"/>
      <c r="ESZ37" s="707"/>
      <c r="ETA37" s="707"/>
      <c r="ETB37" s="707"/>
      <c r="ETC37" s="707"/>
      <c r="ETD37" s="707"/>
      <c r="ETE37" s="707"/>
      <c r="ETF37" s="707"/>
      <c r="ETG37" s="707"/>
      <c r="ETH37" s="707"/>
      <c r="ETI37" s="707"/>
      <c r="ETJ37" s="707"/>
      <c r="ETK37" s="707"/>
      <c r="ETL37" s="707"/>
      <c r="ETM37" s="707"/>
      <c r="ETN37" s="707"/>
      <c r="ETO37" s="707"/>
      <c r="ETP37" s="707"/>
      <c r="ETQ37" s="707"/>
      <c r="ETR37" s="707"/>
      <c r="ETS37" s="707"/>
      <c r="ETT37" s="707"/>
      <c r="ETU37" s="707"/>
      <c r="ETV37" s="707"/>
      <c r="ETW37" s="707"/>
      <c r="ETX37" s="707"/>
      <c r="ETY37" s="707"/>
      <c r="ETZ37" s="707"/>
      <c r="EUA37" s="707"/>
      <c r="EUB37" s="707"/>
      <c r="EUC37" s="707"/>
      <c r="EUD37" s="707"/>
      <c r="EUE37" s="707"/>
      <c r="EUF37" s="707"/>
      <c r="EUG37" s="707"/>
      <c r="EUH37" s="707"/>
      <c r="EUI37" s="707"/>
      <c r="EUJ37" s="707"/>
      <c r="EUK37" s="707"/>
      <c r="EUL37" s="707"/>
      <c r="EUM37" s="707"/>
      <c r="EUN37" s="707"/>
      <c r="EUO37" s="707"/>
      <c r="EUP37" s="707"/>
      <c r="EUQ37" s="707"/>
      <c r="EUR37" s="707"/>
      <c r="EUS37" s="707"/>
      <c r="EUT37" s="707"/>
      <c r="EUU37" s="707"/>
      <c r="EUV37" s="707"/>
      <c r="EUW37" s="707"/>
      <c r="EUX37" s="707"/>
      <c r="EUY37" s="707"/>
      <c r="EUZ37" s="707"/>
      <c r="EVA37" s="707"/>
      <c r="EVB37" s="707"/>
      <c r="EVC37" s="707"/>
      <c r="EVD37" s="707"/>
      <c r="EVE37" s="707"/>
      <c r="EVF37" s="707"/>
      <c r="EVG37" s="707"/>
      <c r="EVH37" s="707"/>
      <c r="EVI37" s="707"/>
      <c r="EVJ37" s="707"/>
      <c r="EVK37" s="707"/>
      <c r="EVL37" s="707"/>
      <c r="EVM37" s="707"/>
      <c r="EVN37" s="707"/>
      <c r="EVO37" s="707"/>
      <c r="EVP37" s="707"/>
      <c r="EVQ37" s="707"/>
      <c r="EVR37" s="707"/>
      <c r="EVS37" s="707"/>
      <c r="EVT37" s="707"/>
      <c r="EVU37" s="707"/>
      <c r="EVV37" s="707"/>
      <c r="EVW37" s="707"/>
      <c r="EVX37" s="707"/>
      <c r="EVY37" s="707"/>
      <c r="EVZ37" s="707"/>
      <c r="EWA37" s="707"/>
      <c r="EWB37" s="707"/>
      <c r="EWC37" s="707"/>
      <c r="EWD37" s="707"/>
      <c r="EWE37" s="707"/>
      <c r="EWF37" s="707"/>
      <c r="EWG37" s="707"/>
      <c r="EWH37" s="707"/>
      <c r="EWI37" s="707"/>
      <c r="EWJ37" s="707"/>
      <c r="EWK37" s="707"/>
      <c r="EWL37" s="707"/>
      <c r="EWM37" s="707"/>
      <c r="EWN37" s="707"/>
      <c r="EWO37" s="707"/>
      <c r="EWP37" s="707"/>
      <c r="EWQ37" s="707"/>
      <c r="EWR37" s="707"/>
      <c r="EWS37" s="707"/>
      <c r="EWT37" s="707"/>
      <c r="EWU37" s="707"/>
      <c r="EWV37" s="707"/>
      <c r="EWW37" s="707"/>
      <c r="EWX37" s="707"/>
      <c r="EWY37" s="707"/>
      <c r="EWZ37" s="707"/>
      <c r="EXA37" s="707"/>
      <c r="EXB37" s="707"/>
      <c r="EXC37" s="707"/>
      <c r="EXD37" s="707"/>
      <c r="EXE37" s="707"/>
      <c r="EXF37" s="707"/>
      <c r="EXG37" s="707"/>
      <c r="EXH37" s="707"/>
      <c r="EXI37" s="707"/>
      <c r="EXJ37" s="707"/>
      <c r="EXK37" s="707"/>
      <c r="EXL37" s="707"/>
      <c r="EXM37" s="707"/>
      <c r="EXN37" s="707"/>
      <c r="EXO37" s="707"/>
      <c r="EXP37" s="707"/>
      <c r="EXQ37" s="707"/>
      <c r="EXR37" s="707"/>
      <c r="EXS37" s="707"/>
      <c r="EXT37" s="707"/>
      <c r="EXU37" s="707"/>
      <c r="EXV37" s="707"/>
      <c r="EXW37" s="707"/>
      <c r="EXX37" s="707"/>
      <c r="EXY37" s="707"/>
      <c r="EXZ37" s="707"/>
      <c r="EYA37" s="707"/>
      <c r="EYB37" s="707"/>
      <c r="EYC37" s="707"/>
      <c r="EYD37" s="707"/>
      <c r="EYE37" s="707"/>
      <c r="EYF37" s="707"/>
      <c r="EYG37" s="707"/>
      <c r="EYH37" s="707"/>
      <c r="EYI37" s="707"/>
      <c r="EYJ37" s="707"/>
      <c r="EYK37" s="707"/>
      <c r="EYL37" s="707"/>
      <c r="EYM37" s="707"/>
      <c r="EYN37" s="707"/>
      <c r="EYO37" s="707"/>
      <c r="EYP37" s="707"/>
      <c r="EYQ37" s="707"/>
      <c r="EYR37" s="707"/>
      <c r="EYS37" s="707"/>
      <c r="EYT37" s="707"/>
      <c r="EYU37" s="707"/>
      <c r="EYV37" s="707"/>
      <c r="EYW37" s="707"/>
      <c r="EYX37" s="707"/>
      <c r="EYY37" s="707"/>
      <c r="EYZ37" s="707"/>
      <c r="EZA37" s="707"/>
      <c r="EZB37" s="707"/>
      <c r="EZC37" s="707"/>
      <c r="EZD37" s="707"/>
      <c r="EZE37" s="707"/>
      <c r="EZF37" s="707"/>
      <c r="EZG37" s="707"/>
      <c r="EZH37" s="707"/>
      <c r="EZI37" s="707"/>
      <c r="EZJ37" s="707"/>
      <c r="EZK37" s="707"/>
      <c r="EZL37" s="707"/>
      <c r="EZM37" s="707"/>
      <c r="EZN37" s="707"/>
      <c r="EZO37" s="707"/>
      <c r="EZP37" s="707"/>
      <c r="EZQ37" s="707"/>
      <c r="EZR37" s="707"/>
      <c r="EZS37" s="707"/>
      <c r="EZT37" s="707"/>
      <c r="EZU37" s="707"/>
      <c r="EZV37" s="707"/>
      <c r="EZW37" s="707"/>
      <c r="EZX37" s="707"/>
      <c r="EZY37" s="707"/>
      <c r="EZZ37" s="707"/>
      <c r="FAA37" s="707"/>
      <c r="FAB37" s="707"/>
      <c r="FAC37" s="707"/>
      <c r="FAD37" s="707"/>
      <c r="FAE37" s="707"/>
      <c r="FAF37" s="707"/>
      <c r="FAG37" s="707"/>
      <c r="FAH37" s="707"/>
      <c r="FAI37" s="707"/>
      <c r="FAJ37" s="707"/>
      <c r="FAK37" s="707"/>
      <c r="FAL37" s="707"/>
      <c r="FAM37" s="707"/>
      <c r="FAN37" s="707"/>
      <c r="FAO37" s="707"/>
      <c r="FAP37" s="707"/>
      <c r="FAQ37" s="707"/>
      <c r="FAR37" s="707"/>
      <c r="FAS37" s="707"/>
      <c r="FAT37" s="707"/>
      <c r="FAU37" s="707"/>
      <c r="FAV37" s="707"/>
      <c r="FAW37" s="707"/>
      <c r="FAX37" s="707"/>
      <c r="FAY37" s="707"/>
      <c r="FAZ37" s="707"/>
      <c r="FBA37" s="707"/>
      <c r="FBB37" s="707"/>
      <c r="FBC37" s="707"/>
      <c r="FBD37" s="707"/>
      <c r="FBE37" s="707"/>
      <c r="FBF37" s="707"/>
      <c r="FBG37" s="707"/>
      <c r="FBH37" s="707"/>
      <c r="FBI37" s="707"/>
      <c r="FBJ37" s="707"/>
      <c r="FBK37" s="707"/>
      <c r="FBL37" s="707"/>
      <c r="FBM37" s="707"/>
      <c r="FBN37" s="707"/>
      <c r="FBO37" s="707"/>
      <c r="FBP37" s="707"/>
      <c r="FBQ37" s="707"/>
      <c r="FBR37" s="707"/>
      <c r="FBS37" s="707"/>
      <c r="FBT37" s="707"/>
      <c r="FBU37" s="707"/>
      <c r="FBV37" s="707"/>
      <c r="FBW37" s="707"/>
      <c r="FBX37" s="707"/>
      <c r="FBY37" s="707"/>
      <c r="FBZ37" s="707"/>
      <c r="FCA37" s="707"/>
      <c r="FCB37" s="707"/>
      <c r="FCC37" s="707"/>
      <c r="FCD37" s="707"/>
      <c r="FCE37" s="707"/>
      <c r="FCF37" s="707"/>
      <c r="FCG37" s="707"/>
      <c r="FCH37" s="707"/>
      <c r="FCI37" s="707"/>
      <c r="FCJ37" s="707"/>
      <c r="FCK37" s="707"/>
      <c r="FCL37" s="707"/>
      <c r="FCM37" s="707"/>
      <c r="FCN37" s="707"/>
      <c r="FCO37" s="707"/>
      <c r="FCP37" s="707"/>
      <c r="FCQ37" s="707"/>
      <c r="FCR37" s="707"/>
      <c r="FCS37" s="707"/>
      <c r="FCT37" s="707"/>
      <c r="FCU37" s="707"/>
      <c r="FCV37" s="707"/>
      <c r="FCW37" s="707"/>
      <c r="FCX37" s="707"/>
      <c r="FCY37" s="707"/>
      <c r="FCZ37" s="707"/>
      <c r="FDA37" s="707"/>
      <c r="FDB37" s="707"/>
      <c r="FDC37" s="707"/>
      <c r="FDD37" s="707"/>
      <c r="FDE37" s="707"/>
      <c r="FDF37" s="707"/>
      <c r="FDG37" s="707"/>
      <c r="FDH37" s="707"/>
      <c r="FDI37" s="707"/>
      <c r="FDJ37" s="707"/>
      <c r="FDK37" s="707"/>
      <c r="FDL37" s="707"/>
      <c r="FDM37" s="707"/>
      <c r="FDN37" s="707"/>
      <c r="FDO37" s="707"/>
      <c r="FDP37" s="707"/>
      <c r="FDQ37" s="707"/>
      <c r="FDR37" s="707"/>
      <c r="FDS37" s="707"/>
      <c r="FDT37" s="707"/>
      <c r="FDU37" s="707"/>
      <c r="FDV37" s="707"/>
      <c r="FDW37" s="707"/>
      <c r="FDX37" s="707"/>
      <c r="FDY37" s="707"/>
      <c r="FDZ37" s="707"/>
      <c r="FEA37" s="707"/>
      <c r="FEB37" s="707"/>
      <c r="FEC37" s="707"/>
      <c r="FED37" s="707"/>
      <c r="FEE37" s="707"/>
      <c r="FEF37" s="707"/>
      <c r="FEG37" s="707"/>
      <c r="FEH37" s="707"/>
      <c r="FEI37" s="707"/>
      <c r="FEJ37" s="707"/>
      <c r="FEK37" s="707"/>
      <c r="FEL37" s="707"/>
      <c r="FEM37" s="707"/>
      <c r="FEN37" s="707"/>
      <c r="FEO37" s="707"/>
      <c r="FEP37" s="707"/>
      <c r="FEQ37" s="707"/>
      <c r="FER37" s="707"/>
      <c r="FES37" s="707"/>
      <c r="FET37" s="707"/>
      <c r="FEU37" s="707"/>
      <c r="FEV37" s="707"/>
      <c r="FEW37" s="707"/>
      <c r="FEX37" s="707"/>
      <c r="FEY37" s="707"/>
      <c r="FEZ37" s="707"/>
      <c r="FFA37" s="707"/>
      <c r="FFB37" s="707"/>
      <c r="FFC37" s="707"/>
      <c r="FFD37" s="707"/>
      <c r="FFE37" s="707"/>
      <c r="FFF37" s="707"/>
      <c r="FFG37" s="707"/>
      <c r="FFH37" s="707"/>
      <c r="FFI37" s="707"/>
      <c r="FFJ37" s="707"/>
      <c r="FFK37" s="707"/>
      <c r="FFL37" s="707"/>
      <c r="FFM37" s="707"/>
      <c r="FFN37" s="707"/>
      <c r="FFO37" s="707"/>
      <c r="FFP37" s="707"/>
      <c r="FFQ37" s="707"/>
      <c r="FFR37" s="707"/>
      <c r="FFS37" s="707"/>
      <c r="FFT37" s="707"/>
      <c r="FFU37" s="707"/>
      <c r="FFV37" s="707"/>
      <c r="FFW37" s="707"/>
      <c r="FFX37" s="707"/>
      <c r="FFY37" s="707"/>
      <c r="FFZ37" s="707"/>
      <c r="FGA37" s="707"/>
      <c r="FGB37" s="707"/>
      <c r="FGC37" s="707"/>
      <c r="FGD37" s="707"/>
      <c r="FGE37" s="707"/>
      <c r="FGF37" s="707"/>
      <c r="FGG37" s="707"/>
      <c r="FGH37" s="707"/>
      <c r="FGI37" s="707"/>
      <c r="FGJ37" s="707"/>
      <c r="FGK37" s="707"/>
      <c r="FGL37" s="707"/>
      <c r="FGM37" s="707"/>
      <c r="FGN37" s="707"/>
      <c r="FGO37" s="707"/>
      <c r="FGP37" s="707"/>
      <c r="FGQ37" s="707"/>
      <c r="FGR37" s="707"/>
      <c r="FGS37" s="707"/>
      <c r="FGT37" s="707"/>
      <c r="FGU37" s="707"/>
      <c r="FGV37" s="707"/>
      <c r="FGW37" s="707"/>
      <c r="FGX37" s="707"/>
      <c r="FGY37" s="707"/>
      <c r="FGZ37" s="707"/>
      <c r="FHA37" s="707"/>
      <c r="FHB37" s="707"/>
      <c r="FHC37" s="707"/>
      <c r="FHD37" s="707"/>
      <c r="FHE37" s="707"/>
      <c r="FHF37" s="707"/>
      <c r="FHG37" s="707"/>
      <c r="FHH37" s="707"/>
      <c r="FHI37" s="707"/>
      <c r="FHJ37" s="707"/>
      <c r="FHK37" s="707"/>
      <c r="FHL37" s="707"/>
      <c r="FHM37" s="707"/>
      <c r="FHN37" s="707"/>
      <c r="FHO37" s="707"/>
      <c r="FHP37" s="707"/>
      <c r="FHQ37" s="707"/>
      <c r="FHR37" s="707"/>
      <c r="FHS37" s="707"/>
      <c r="FHT37" s="707"/>
      <c r="FHU37" s="707"/>
      <c r="FHV37" s="707"/>
      <c r="FHW37" s="707"/>
      <c r="FHX37" s="707"/>
      <c r="FHY37" s="707"/>
      <c r="FHZ37" s="707"/>
      <c r="FIA37" s="707"/>
      <c r="FIB37" s="707"/>
      <c r="FIC37" s="707"/>
      <c r="FID37" s="707"/>
      <c r="FIE37" s="707"/>
      <c r="FIF37" s="707"/>
      <c r="FIG37" s="707"/>
      <c r="FIH37" s="707"/>
      <c r="FII37" s="707"/>
      <c r="FIJ37" s="707"/>
      <c r="FIK37" s="707"/>
      <c r="FIL37" s="707"/>
      <c r="FIM37" s="707"/>
      <c r="FIN37" s="707"/>
      <c r="FIO37" s="707"/>
      <c r="FIP37" s="707"/>
      <c r="FIQ37" s="707"/>
      <c r="FIR37" s="707"/>
      <c r="FIS37" s="707"/>
      <c r="FIT37" s="707"/>
      <c r="FIU37" s="707"/>
      <c r="FIV37" s="707"/>
      <c r="FIW37" s="707"/>
      <c r="FIX37" s="707"/>
      <c r="FIY37" s="707"/>
      <c r="FIZ37" s="707"/>
      <c r="FJA37" s="707"/>
      <c r="FJB37" s="707"/>
      <c r="FJC37" s="707"/>
      <c r="FJD37" s="707"/>
      <c r="FJE37" s="707"/>
      <c r="FJF37" s="707"/>
      <c r="FJG37" s="707"/>
      <c r="FJH37" s="707"/>
      <c r="FJI37" s="707"/>
      <c r="FJJ37" s="707"/>
      <c r="FJK37" s="707"/>
      <c r="FJL37" s="707"/>
      <c r="FJM37" s="707"/>
      <c r="FJN37" s="707"/>
      <c r="FJO37" s="707"/>
      <c r="FJP37" s="707"/>
      <c r="FJQ37" s="707"/>
      <c r="FJR37" s="707"/>
      <c r="FJS37" s="707"/>
      <c r="FJT37" s="707"/>
      <c r="FJU37" s="707"/>
      <c r="FJV37" s="707"/>
      <c r="FJW37" s="707"/>
      <c r="FJX37" s="707"/>
      <c r="FJY37" s="707"/>
      <c r="FJZ37" s="707"/>
      <c r="FKA37" s="707"/>
      <c r="FKB37" s="707"/>
      <c r="FKC37" s="707"/>
      <c r="FKD37" s="707"/>
      <c r="FKE37" s="707"/>
      <c r="FKF37" s="707"/>
      <c r="FKG37" s="707"/>
      <c r="FKH37" s="707"/>
      <c r="FKI37" s="707"/>
      <c r="FKJ37" s="707"/>
      <c r="FKK37" s="707"/>
      <c r="FKL37" s="707"/>
      <c r="FKM37" s="707"/>
      <c r="FKN37" s="707"/>
      <c r="FKO37" s="707"/>
      <c r="FKP37" s="707"/>
      <c r="FKQ37" s="707"/>
      <c r="FKR37" s="707"/>
      <c r="FKS37" s="707"/>
      <c r="FKT37" s="707"/>
      <c r="FKU37" s="707"/>
      <c r="FKV37" s="707"/>
      <c r="FKW37" s="707"/>
      <c r="FKX37" s="707"/>
      <c r="FKY37" s="707"/>
      <c r="FKZ37" s="707"/>
      <c r="FLA37" s="707"/>
      <c r="FLB37" s="707"/>
      <c r="FLC37" s="707"/>
      <c r="FLD37" s="707"/>
      <c r="FLE37" s="707"/>
      <c r="FLF37" s="707"/>
      <c r="FLG37" s="707"/>
      <c r="FLH37" s="707"/>
      <c r="FLI37" s="707"/>
      <c r="FLJ37" s="707"/>
      <c r="FLK37" s="707"/>
      <c r="FLL37" s="707"/>
      <c r="FLM37" s="707"/>
      <c r="FLN37" s="707"/>
      <c r="FLO37" s="707"/>
      <c r="FLP37" s="707"/>
      <c r="FLQ37" s="707"/>
      <c r="FLR37" s="707"/>
      <c r="FLS37" s="707"/>
      <c r="FLT37" s="707"/>
      <c r="FLU37" s="707"/>
      <c r="FLV37" s="707"/>
      <c r="FLW37" s="707"/>
      <c r="FLX37" s="707"/>
      <c r="FLY37" s="707"/>
      <c r="FLZ37" s="707"/>
      <c r="FMA37" s="707"/>
      <c r="FMB37" s="707"/>
      <c r="FMC37" s="707"/>
      <c r="FMD37" s="707"/>
      <c r="FME37" s="707"/>
      <c r="FMF37" s="707"/>
      <c r="FMG37" s="707"/>
      <c r="FMH37" s="707"/>
      <c r="FMI37" s="707"/>
      <c r="FMJ37" s="707"/>
      <c r="FMK37" s="707"/>
      <c r="FML37" s="707"/>
      <c r="FMM37" s="707"/>
      <c r="FMN37" s="707"/>
      <c r="FMO37" s="707"/>
      <c r="FMP37" s="707"/>
      <c r="FMQ37" s="707"/>
      <c r="FMR37" s="707"/>
      <c r="FMS37" s="707"/>
      <c r="FMT37" s="707"/>
      <c r="FMU37" s="707"/>
      <c r="FMV37" s="707"/>
      <c r="FMW37" s="707"/>
      <c r="FMX37" s="707"/>
      <c r="FMY37" s="707"/>
      <c r="FMZ37" s="707"/>
      <c r="FNA37" s="707"/>
      <c r="FNB37" s="707"/>
      <c r="FNC37" s="707"/>
      <c r="FND37" s="707"/>
      <c r="FNE37" s="707"/>
      <c r="FNF37" s="707"/>
      <c r="FNG37" s="707"/>
      <c r="FNH37" s="707"/>
      <c r="FNI37" s="707"/>
      <c r="FNJ37" s="707"/>
      <c r="FNK37" s="707"/>
      <c r="FNL37" s="707"/>
      <c r="FNM37" s="707"/>
      <c r="FNN37" s="707"/>
      <c r="FNO37" s="707"/>
      <c r="FNP37" s="707"/>
      <c r="FNQ37" s="707"/>
      <c r="FNR37" s="707"/>
      <c r="FNS37" s="707"/>
      <c r="FNT37" s="707"/>
      <c r="FNU37" s="707"/>
      <c r="FNV37" s="707"/>
      <c r="FNW37" s="707"/>
      <c r="FNX37" s="707"/>
      <c r="FNY37" s="707"/>
      <c r="FNZ37" s="707"/>
      <c r="FOA37" s="707"/>
      <c r="FOB37" s="707"/>
      <c r="FOC37" s="707"/>
      <c r="FOD37" s="707"/>
      <c r="FOE37" s="707"/>
      <c r="FOF37" s="707"/>
      <c r="FOG37" s="707"/>
      <c r="FOH37" s="707"/>
      <c r="FOI37" s="707"/>
      <c r="FOJ37" s="707"/>
      <c r="FOK37" s="707"/>
      <c r="FOL37" s="707"/>
      <c r="FOM37" s="707"/>
      <c r="FON37" s="707"/>
      <c r="FOO37" s="707"/>
      <c r="FOP37" s="707"/>
      <c r="FOQ37" s="707"/>
      <c r="FOR37" s="707"/>
      <c r="FOS37" s="707"/>
      <c r="FOT37" s="707"/>
      <c r="FOU37" s="707"/>
      <c r="FOV37" s="707"/>
      <c r="FOW37" s="707"/>
      <c r="FOX37" s="707"/>
      <c r="FOY37" s="707"/>
      <c r="FOZ37" s="707"/>
      <c r="FPA37" s="707"/>
      <c r="FPB37" s="707"/>
      <c r="FPC37" s="707"/>
      <c r="FPD37" s="707"/>
      <c r="FPE37" s="707"/>
      <c r="FPF37" s="707"/>
      <c r="FPG37" s="707"/>
      <c r="FPH37" s="707"/>
      <c r="FPI37" s="707"/>
      <c r="FPJ37" s="707"/>
      <c r="FPK37" s="707"/>
      <c r="FPL37" s="707"/>
      <c r="FPM37" s="707"/>
      <c r="FPN37" s="707"/>
      <c r="FPO37" s="707"/>
      <c r="FPP37" s="707"/>
      <c r="FPQ37" s="707"/>
      <c r="FPR37" s="707"/>
      <c r="FPS37" s="707"/>
      <c r="FPT37" s="707"/>
      <c r="FPU37" s="707"/>
      <c r="FPV37" s="707"/>
      <c r="FPW37" s="707"/>
      <c r="FPX37" s="707"/>
      <c r="FPY37" s="707"/>
      <c r="FPZ37" s="707"/>
      <c r="FQA37" s="707"/>
      <c r="FQB37" s="707"/>
      <c r="FQC37" s="707"/>
      <c r="FQD37" s="707"/>
      <c r="FQE37" s="707"/>
      <c r="FQF37" s="707"/>
      <c r="FQG37" s="707"/>
      <c r="FQH37" s="707"/>
      <c r="FQI37" s="707"/>
      <c r="FQJ37" s="707"/>
      <c r="FQK37" s="707"/>
      <c r="FQL37" s="707"/>
      <c r="FQM37" s="707"/>
      <c r="FQN37" s="707"/>
      <c r="FQO37" s="707"/>
      <c r="FQP37" s="707"/>
      <c r="FQQ37" s="707"/>
      <c r="FQR37" s="707"/>
      <c r="FQS37" s="707"/>
      <c r="FQT37" s="707"/>
      <c r="FQU37" s="707"/>
      <c r="FQV37" s="707"/>
      <c r="FQW37" s="707"/>
      <c r="FQX37" s="707"/>
      <c r="FQY37" s="707"/>
      <c r="FQZ37" s="707"/>
      <c r="FRA37" s="707"/>
      <c r="FRB37" s="707"/>
      <c r="FRC37" s="707"/>
      <c r="FRD37" s="707"/>
      <c r="FRE37" s="707"/>
      <c r="FRF37" s="707"/>
      <c r="FRG37" s="707"/>
      <c r="FRH37" s="707"/>
      <c r="FRI37" s="707"/>
      <c r="FRJ37" s="707"/>
      <c r="FRK37" s="707"/>
      <c r="FRL37" s="707"/>
      <c r="FRM37" s="707"/>
      <c r="FRN37" s="707"/>
      <c r="FRO37" s="707"/>
      <c r="FRP37" s="707"/>
      <c r="FRQ37" s="707"/>
      <c r="FRR37" s="707"/>
      <c r="FRS37" s="707"/>
      <c r="FRT37" s="707"/>
      <c r="FRU37" s="707"/>
      <c r="FRV37" s="707"/>
      <c r="FRW37" s="707"/>
      <c r="FRX37" s="707"/>
      <c r="FRY37" s="707"/>
      <c r="FRZ37" s="707"/>
      <c r="FSA37" s="707"/>
      <c r="FSB37" s="707"/>
      <c r="FSC37" s="707"/>
      <c r="FSD37" s="707"/>
      <c r="FSE37" s="707"/>
      <c r="FSF37" s="707"/>
      <c r="FSG37" s="707"/>
      <c r="FSH37" s="707"/>
      <c r="FSI37" s="707"/>
      <c r="FSJ37" s="707"/>
      <c r="FSK37" s="707"/>
      <c r="FSL37" s="707"/>
      <c r="FSM37" s="707"/>
      <c r="FSN37" s="707"/>
      <c r="FSO37" s="707"/>
      <c r="FSP37" s="707"/>
      <c r="FSQ37" s="707"/>
      <c r="FSR37" s="707"/>
      <c r="FSS37" s="707"/>
      <c r="FST37" s="707"/>
      <c r="FSU37" s="707"/>
      <c r="FSV37" s="707"/>
      <c r="FSW37" s="707"/>
      <c r="FSX37" s="707"/>
      <c r="FSY37" s="707"/>
      <c r="FSZ37" s="707"/>
      <c r="FTA37" s="707"/>
      <c r="FTB37" s="707"/>
      <c r="FTC37" s="707"/>
      <c r="FTD37" s="707"/>
      <c r="FTE37" s="707"/>
      <c r="FTF37" s="707"/>
      <c r="FTG37" s="707"/>
      <c r="FTH37" s="707"/>
      <c r="FTI37" s="707"/>
      <c r="FTJ37" s="707"/>
      <c r="FTK37" s="707"/>
      <c r="FTL37" s="707"/>
      <c r="FTM37" s="707"/>
      <c r="FTN37" s="707"/>
      <c r="FTO37" s="707"/>
      <c r="FTP37" s="707"/>
      <c r="FTQ37" s="707"/>
      <c r="FTR37" s="707"/>
      <c r="FTS37" s="707"/>
      <c r="FTT37" s="707"/>
      <c r="FTU37" s="707"/>
      <c r="FTV37" s="707"/>
      <c r="FTW37" s="707"/>
      <c r="FTX37" s="707"/>
      <c r="FTY37" s="707"/>
      <c r="FTZ37" s="707"/>
      <c r="FUA37" s="707"/>
      <c r="FUB37" s="707"/>
      <c r="FUC37" s="707"/>
      <c r="FUD37" s="707"/>
      <c r="FUE37" s="707"/>
      <c r="FUF37" s="707"/>
      <c r="FUG37" s="707"/>
      <c r="FUH37" s="707"/>
      <c r="FUI37" s="707"/>
      <c r="FUJ37" s="707"/>
      <c r="FUK37" s="707"/>
      <c r="FUL37" s="707"/>
      <c r="FUM37" s="707"/>
      <c r="FUN37" s="707"/>
      <c r="FUO37" s="707"/>
      <c r="FUP37" s="707"/>
      <c r="FUQ37" s="707"/>
      <c r="FUR37" s="707"/>
      <c r="FUS37" s="707"/>
      <c r="FUT37" s="707"/>
      <c r="FUU37" s="707"/>
      <c r="FUV37" s="707"/>
      <c r="FUW37" s="707"/>
      <c r="FUX37" s="707"/>
      <c r="FUY37" s="707"/>
      <c r="FUZ37" s="707"/>
      <c r="FVA37" s="707"/>
      <c r="FVB37" s="707"/>
      <c r="FVC37" s="707"/>
      <c r="FVD37" s="707"/>
      <c r="FVE37" s="707"/>
      <c r="FVF37" s="707"/>
      <c r="FVG37" s="707"/>
      <c r="FVH37" s="707"/>
      <c r="FVI37" s="707"/>
      <c r="FVJ37" s="707"/>
      <c r="FVK37" s="707"/>
      <c r="FVL37" s="707"/>
      <c r="FVM37" s="707"/>
      <c r="FVN37" s="707"/>
      <c r="FVO37" s="707"/>
      <c r="FVP37" s="707"/>
      <c r="FVQ37" s="707"/>
      <c r="FVR37" s="707"/>
      <c r="FVS37" s="707"/>
      <c r="FVT37" s="707"/>
      <c r="FVU37" s="707"/>
      <c r="FVV37" s="707"/>
      <c r="FVW37" s="707"/>
      <c r="FVX37" s="707"/>
      <c r="FVY37" s="707"/>
      <c r="FVZ37" s="707"/>
      <c r="FWA37" s="707"/>
      <c r="FWB37" s="707"/>
      <c r="FWC37" s="707"/>
      <c r="FWD37" s="707"/>
      <c r="FWE37" s="707"/>
      <c r="FWF37" s="707"/>
      <c r="FWG37" s="707"/>
      <c r="FWH37" s="707"/>
      <c r="FWI37" s="707"/>
      <c r="FWJ37" s="707"/>
      <c r="FWK37" s="707"/>
      <c r="FWL37" s="707"/>
      <c r="FWM37" s="707"/>
      <c r="FWN37" s="707"/>
      <c r="FWO37" s="707"/>
      <c r="FWP37" s="707"/>
      <c r="FWQ37" s="707"/>
      <c r="FWR37" s="707"/>
      <c r="FWS37" s="707"/>
      <c r="FWT37" s="707"/>
      <c r="FWU37" s="707"/>
      <c r="FWV37" s="707"/>
      <c r="FWW37" s="707"/>
      <c r="FWX37" s="707"/>
      <c r="FWY37" s="707"/>
      <c r="FWZ37" s="707"/>
      <c r="FXA37" s="707"/>
      <c r="FXB37" s="707"/>
      <c r="FXC37" s="707"/>
      <c r="FXD37" s="707"/>
      <c r="FXE37" s="707"/>
      <c r="FXF37" s="707"/>
      <c r="FXG37" s="707"/>
      <c r="FXH37" s="707"/>
      <c r="FXI37" s="707"/>
      <c r="FXJ37" s="707"/>
      <c r="FXK37" s="707"/>
      <c r="FXL37" s="707"/>
      <c r="FXM37" s="707"/>
      <c r="FXN37" s="707"/>
      <c r="FXO37" s="707"/>
      <c r="FXP37" s="707"/>
      <c r="FXQ37" s="707"/>
      <c r="FXR37" s="707"/>
      <c r="FXS37" s="707"/>
      <c r="FXT37" s="707"/>
      <c r="FXU37" s="707"/>
      <c r="FXV37" s="707"/>
      <c r="FXW37" s="707"/>
      <c r="FXX37" s="707"/>
      <c r="FXY37" s="707"/>
      <c r="FXZ37" s="707"/>
      <c r="FYA37" s="707"/>
      <c r="FYB37" s="707"/>
      <c r="FYC37" s="707"/>
      <c r="FYD37" s="707"/>
      <c r="FYE37" s="707"/>
      <c r="FYF37" s="707"/>
      <c r="FYG37" s="707"/>
      <c r="FYH37" s="707"/>
      <c r="FYI37" s="707"/>
      <c r="FYJ37" s="707"/>
      <c r="FYK37" s="707"/>
      <c r="FYL37" s="707"/>
      <c r="FYM37" s="707"/>
      <c r="FYN37" s="707"/>
      <c r="FYO37" s="707"/>
      <c r="FYP37" s="707"/>
      <c r="FYQ37" s="707"/>
      <c r="FYR37" s="707"/>
      <c r="FYS37" s="707"/>
      <c r="FYT37" s="707"/>
      <c r="FYU37" s="707"/>
      <c r="FYV37" s="707"/>
      <c r="FYW37" s="707"/>
      <c r="FYX37" s="707"/>
      <c r="FYY37" s="707"/>
      <c r="FYZ37" s="707"/>
      <c r="FZA37" s="707"/>
      <c r="FZB37" s="707"/>
      <c r="FZC37" s="707"/>
      <c r="FZD37" s="707"/>
      <c r="FZE37" s="707"/>
      <c r="FZF37" s="707"/>
      <c r="FZG37" s="707"/>
      <c r="FZH37" s="707"/>
      <c r="FZI37" s="707"/>
      <c r="FZJ37" s="707"/>
      <c r="FZK37" s="707"/>
      <c r="FZL37" s="707"/>
      <c r="FZM37" s="707"/>
      <c r="FZN37" s="707"/>
      <c r="FZO37" s="707"/>
      <c r="FZP37" s="707"/>
      <c r="FZQ37" s="707"/>
      <c r="FZR37" s="707"/>
      <c r="FZS37" s="707"/>
      <c r="FZT37" s="707"/>
      <c r="FZU37" s="707"/>
      <c r="FZV37" s="707"/>
      <c r="FZW37" s="707"/>
      <c r="FZX37" s="707"/>
      <c r="FZY37" s="707"/>
      <c r="FZZ37" s="707"/>
      <c r="GAA37" s="707"/>
      <c r="GAB37" s="707"/>
      <c r="GAC37" s="707"/>
      <c r="GAD37" s="707"/>
      <c r="GAE37" s="707"/>
      <c r="GAF37" s="707"/>
      <c r="GAG37" s="707"/>
      <c r="GAH37" s="707"/>
      <c r="GAI37" s="707"/>
      <c r="GAJ37" s="707"/>
      <c r="GAK37" s="707"/>
      <c r="GAL37" s="707"/>
      <c r="GAM37" s="707"/>
      <c r="GAN37" s="707"/>
      <c r="GAO37" s="707"/>
      <c r="GAP37" s="707"/>
      <c r="GAQ37" s="707"/>
      <c r="GAR37" s="707"/>
      <c r="GAS37" s="707"/>
      <c r="GAT37" s="707"/>
      <c r="GAU37" s="707"/>
      <c r="GAV37" s="707"/>
      <c r="GAW37" s="707"/>
      <c r="GAX37" s="707"/>
      <c r="GAY37" s="707"/>
      <c r="GAZ37" s="707"/>
      <c r="GBA37" s="707"/>
      <c r="GBB37" s="707"/>
      <c r="GBC37" s="707"/>
      <c r="GBD37" s="707"/>
      <c r="GBE37" s="707"/>
      <c r="GBF37" s="707"/>
      <c r="GBG37" s="707"/>
      <c r="GBH37" s="707"/>
      <c r="GBI37" s="707"/>
      <c r="GBJ37" s="707"/>
      <c r="GBK37" s="707"/>
      <c r="GBL37" s="707"/>
      <c r="GBM37" s="707"/>
      <c r="GBN37" s="707"/>
      <c r="GBO37" s="707"/>
      <c r="GBP37" s="707"/>
      <c r="GBQ37" s="707"/>
      <c r="GBR37" s="707"/>
      <c r="GBS37" s="707"/>
      <c r="GBT37" s="707"/>
      <c r="GBU37" s="707"/>
      <c r="GBV37" s="707"/>
      <c r="GBW37" s="707"/>
      <c r="GBX37" s="707"/>
      <c r="GBY37" s="707"/>
      <c r="GBZ37" s="707"/>
      <c r="GCA37" s="707"/>
      <c r="GCB37" s="707"/>
      <c r="GCC37" s="707"/>
      <c r="GCD37" s="707"/>
      <c r="GCE37" s="707"/>
      <c r="GCF37" s="707"/>
      <c r="GCG37" s="707"/>
      <c r="GCH37" s="707"/>
      <c r="GCI37" s="707"/>
      <c r="GCJ37" s="707"/>
      <c r="GCK37" s="707"/>
      <c r="GCL37" s="707"/>
      <c r="GCM37" s="707"/>
      <c r="GCN37" s="707"/>
      <c r="GCO37" s="707"/>
      <c r="GCP37" s="707"/>
      <c r="GCQ37" s="707"/>
      <c r="GCR37" s="707"/>
      <c r="GCS37" s="707"/>
      <c r="GCT37" s="707"/>
      <c r="GCU37" s="707"/>
      <c r="GCV37" s="707"/>
      <c r="GCW37" s="707"/>
      <c r="GCX37" s="707"/>
      <c r="GCY37" s="707"/>
      <c r="GCZ37" s="707"/>
      <c r="GDA37" s="707"/>
      <c r="GDB37" s="707"/>
      <c r="GDC37" s="707"/>
      <c r="GDD37" s="707"/>
      <c r="GDE37" s="707"/>
      <c r="GDF37" s="707"/>
      <c r="GDG37" s="707"/>
      <c r="GDH37" s="707"/>
      <c r="GDI37" s="707"/>
      <c r="GDJ37" s="707"/>
      <c r="GDK37" s="707"/>
      <c r="GDL37" s="707"/>
      <c r="GDM37" s="707"/>
      <c r="GDN37" s="707"/>
      <c r="GDO37" s="707"/>
      <c r="GDP37" s="707"/>
      <c r="GDQ37" s="707"/>
      <c r="GDR37" s="707"/>
      <c r="GDS37" s="707"/>
      <c r="GDT37" s="707"/>
      <c r="GDU37" s="707"/>
      <c r="GDV37" s="707"/>
      <c r="GDW37" s="707"/>
      <c r="GDX37" s="707"/>
      <c r="GDY37" s="707"/>
      <c r="GDZ37" s="707"/>
      <c r="GEA37" s="707"/>
      <c r="GEB37" s="707"/>
      <c r="GEC37" s="707"/>
      <c r="GED37" s="707"/>
      <c r="GEE37" s="707"/>
      <c r="GEF37" s="707"/>
      <c r="GEG37" s="707"/>
      <c r="GEH37" s="707"/>
      <c r="GEI37" s="707"/>
      <c r="GEJ37" s="707"/>
      <c r="GEK37" s="707"/>
      <c r="GEL37" s="707"/>
      <c r="GEM37" s="707"/>
      <c r="GEN37" s="707"/>
      <c r="GEO37" s="707"/>
      <c r="GEP37" s="707"/>
      <c r="GEQ37" s="707"/>
      <c r="GER37" s="707"/>
      <c r="GES37" s="707"/>
      <c r="GET37" s="707"/>
      <c r="GEU37" s="707"/>
      <c r="GEV37" s="707"/>
      <c r="GEW37" s="707"/>
      <c r="GEX37" s="707"/>
      <c r="GEY37" s="707"/>
      <c r="GEZ37" s="707"/>
      <c r="GFA37" s="707"/>
      <c r="GFB37" s="707"/>
      <c r="GFC37" s="707"/>
      <c r="GFD37" s="707"/>
      <c r="GFE37" s="707"/>
      <c r="GFF37" s="707"/>
      <c r="GFG37" s="707"/>
      <c r="GFH37" s="707"/>
      <c r="GFI37" s="707"/>
      <c r="GFJ37" s="707"/>
      <c r="GFK37" s="707"/>
      <c r="GFL37" s="707"/>
      <c r="GFM37" s="707"/>
      <c r="GFN37" s="707"/>
      <c r="GFO37" s="707"/>
      <c r="GFP37" s="707"/>
      <c r="GFQ37" s="707"/>
      <c r="GFR37" s="707"/>
      <c r="GFS37" s="707"/>
      <c r="GFT37" s="707"/>
      <c r="GFU37" s="707"/>
      <c r="GFV37" s="707"/>
      <c r="GFW37" s="707"/>
      <c r="GFX37" s="707"/>
      <c r="GFY37" s="707"/>
      <c r="GFZ37" s="707"/>
      <c r="GGA37" s="707"/>
      <c r="GGB37" s="707"/>
      <c r="GGC37" s="707"/>
      <c r="GGD37" s="707"/>
      <c r="GGE37" s="707"/>
      <c r="GGF37" s="707"/>
      <c r="GGG37" s="707"/>
      <c r="GGH37" s="707"/>
      <c r="GGI37" s="707"/>
      <c r="GGJ37" s="707"/>
      <c r="GGK37" s="707"/>
      <c r="GGL37" s="707"/>
      <c r="GGM37" s="707"/>
      <c r="GGN37" s="707"/>
      <c r="GGO37" s="707"/>
      <c r="GGP37" s="707"/>
      <c r="GGQ37" s="707"/>
      <c r="GGR37" s="707"/>
      <c r="GGS37" s="707"/>
      <c r="GGT37" s="707"/>
      <c r="GGU37" s="707"/>
      <c r="GGV37" s="707"/>
      <c r="GGW37" s="707"/>
      <c r="GGX37" s="707"/>
      <c r="GGY37" s="707"/>
      <c r="GGZ37" s="707"/>
      <c r="GHA37" s="707"/>
      <c r="GHB37" s="707"/>
      <c r="GHC37" s="707"/>
      <c r="GHD37" s="707"/>
      <c r="GHE37" s="707"/>
      <c r="GHF37" s="707"/>
      <c r="GHG37" s="707"/>
      <c r="GHH37" s="707"/>
      <c r="GHI37" s="707"/>
      <c r="GHJ37" s="707"/>
      <c r="GHK37" s="707"/>
      <c r="GHL37" s="707"/>
      <c r="GHM37" s="707"/>
      <c r="GHN37" s="707"/>
      <c r="GHO37" s="707"/>
      <c r="GHP37" s="707"/>
      <c r="GHQ37" s="707"/>
      <c r="GHR37" s="707"/>
      <c r="GHS37" s="707"/>
      <c r="GHT37" s="707"/>
      <c r="GHU37" s="707"/>
      <c r="GHV37" s="707"/>
      <c r="GHW37" s="707"/>
      <c r="GHX37" s="707"/>
      <c r="GHY37" s="707"/>
      <c r="GHZ37" s="707"/>
      <c r="GIA37" s="707"/>
      <c r="GIB37" s="707"/>
      <c r="GIC37" s="707"/>
      <c r="GID37" s="707"/>
      <c r="GIE37" s="707"/>
      <c r="GIF37" s="707"/>
      <c r="GIG37" s="707"/>
      <c r="GIH37" s="707"/>
      <c r="GII37" s="707"/>
      <c r="GIJ37" s="707"/>
      <c r="GIK37" s="707"/>
      <c r="GIL37" s="707"/>
      <c r="GIM37" s="707"/>
      <c r="GIN37" s="707"/>
      <c r="GIO37" s="707"/>
      <c r="GIP37" s="707"/>
      <c r="GIQ37" s="707"/>
      <c r="GIR37" s="707"/>
      <c r="GIS37" s="707"/>
      <c r="GIT37" s="707"/>
      <c r="GIU37" s="707"/>
      <c r="GIV37" s="707"/>
      <c r="GIW37" s="707"/>
      <c r="GIX37" s="707"/>
      <c r="GIY37" s="707"/>
      <c r="GIZ37" s="707"/>
      <c r="GJA37" s="707"/>
      <c r="GJB37" s="707"/>
      <c r="GJC37" s="707"/>
      <c r="GJD37" s="707"/>
      <c r="GJE37" s="707"/>
      <c r="GJF37" s="707"/>
      <c r="GJG37" s="707"/>
      <c r="GJH37" s="707"/>
      <c r="GJI37" s="707"/>
      <c r="GJJ37" s="707"/>
      <c r="GJK37" s="707"/>
      <c r="GJL37" s="707"/>
      <c r="GJM37" s="707"/>
      <c r="GJN37" s="707"/>
      <c r="GJO37" s="707"/>
      <c r="GJP37" s="707"/>
      <c r="GJQ37" s="707"/>
      <c r="GJR37" s="707"/>
      <c r="GJS37" s="707"/>
      <c r="GJT37" s="707"/>
      <c r="GJU37" s="707"/>
      <c r="GJV37" s="707"/>
      <c r="GJW37" s="707"/>
      <c r="GJX37" s="707"/>
      <c r="GJY37" s="707"/>
      <c r="GJZ37" s="707"/>
      <c r="GKA37" s="707"/>
      <c r="GKB37" s="707"/>
      <c r="GKC37" s="707"/>
      <c r="GKD37" s="707"/>
      <c r="GKE37" s="707"/>
      <c r="GKF37" s="707"/>
      <c r="GKG37" s="707"/>
      <c r="GKH37" s="707"/>
      <c r="GKI37" s="707"/>
      <c r="GKJ37" s="707"/>
      <c r="GKK37" s="707"/>
      <c r="GKL37" s="707"/>
      <c r="GKM37" s="707"/>
      <c r="GKN37" s="707"/>
      <c r="GKO37" s="707"/>
      <c r="GKP37" s="707"/>
      <c r="GKQ37" s="707"/>
      <c r="GKR37" s="707"/>
      <c r="GKS37" s="707"/>
      <c r="GKT37" s="707"/>
      <c r="GKU37" s="707"/>
      <c r="GKV37" s="707"/>
      <c r="GKW37" s="707"/>
      <c r="GKX37" s="707"/>
      <c r="GKY37" s="707"/>
      <c r="GKZ37" s="707"/>
      <c r="GLA37" s="707"/>
      <c r="GLB37" s="707"/>
      <c r="GLC37" s="707"/>
      <c r="GLD37" s="707"/>
      <c r="GLE37" s="707"/>
      <c r="GLF37" s="707"/>
      <c r="GLG37" s="707"/>
      <c r="GLH37" s="707"/>
      <c r="GLI37" s="707"/>
      <c r="GLJ37" s="707"/>
      <c r="GLK37" s="707"/>
      <c r="GLL37" s="707"/>
      <c r="GLM37" s="707"/>
      <c r="GLN37" s="707"/>
      <c r="GLO37" s="707"/>
      <c r="GLP37" s="707"/>
      <c r="GLQ37" s="707"/>
      <c r="GLR37" s="707"/>
      <c r="GLS37" s="707"/>
      <c r="GLT37" s="707"/>
      <c r="GLU37" s="707"/>
      <c r="GLV37" s="707"/>
      <c r="GLW37" s="707"/>
      <c r="GLX37" s="707"/>
      <c r="GLY37" s="707"/>
      <c r="GLZ37" s="707"/>
      <c r="GMA37" s="707"/>
      <c r="GMB37" s="707"/>
      <c r="GMC37" s="707"/>
      <c r="GMD37" s="707"/>
      <c r="GME37" s="707"/>
      <c r="GMF37" s="707"/>
      <c r="GMG37" s="707"/>
      <c r="GMH37" s="707"/>
      <c r="GMI37" s="707"/>
      <c r="GMJ37" s="707"/>
      <c r="GMK37" s="707"/>
      <c r="GML37" s="707"/>
      <c r="GMM37" s="707"/>
      <c r="GMN37" s="707"/>
      <c r="GMO37" s="707"/>
      <c r="GMP37" s="707"/>
      <c r="GMQ37" s="707"/>
      <c r="GMR37" s="707"/>
      <c r="GMS37" s="707"/>
      <c r="GMT37" s="707"/>
      <c r="GMU37" s="707"/>
      <c r="GMV37" s="707"/>
      <c r="GMW37" s="707"/>
      <c r="GMX37" s="707"/>
      <c r="GMY37" s="707"/>
      <c r="GMZ37" s="707"/>
      <c r="GNA37" s="707"/>
      <c r="GNB37" s="707"/>
      <c r="GNC37" s="707"/>
      <c r="GND37" s="707"/>
      <c r="GNE37" s="707"/>
      <c r="GNF37" s="707"/>
      <c r="GNG37" s="707"/>
      <c r="GNH37" s="707"/>
      <c r="GNI37" s="707"/>
      <c r="GNJ37" s="707"/>
      <c r="GNK37" s="707"/>
      <c r="GNL37" s="707"/>
      <c r="GNM37" s="707"/>
      <c r="GNN37" s="707"/>
      <c r="GNO37" s="707"/>
      <c r="GNP37" s="707"/>
      <c r="GNQ37" s="707"/>
      <c r="GNR37" s="707"/>
      <c r="GNS37" s="707"/>
      <c r="GNT37" s="707"/>
      <c r="GNU37" s="707"/>
      <c r="GNV37" s="707"/>
      <c r="GNW37" s="707"/>
      <c r="GNX37" s="707"/>
      <c r="GNY37" s="707"/>
      <c r="GNZ37" s="707"/>
      <c r="GOA37" s="707"/>
      <c r="GOB37" s="707"/>
      <c r="GOC37" s="707"/>
      <c r="GOD37" s="707"/>
      <c r="GOE37" s="707"/>
      <c r="GOF37" s="707"/>
      <c r="GOG37" s="707"/>
      <c r="GOH37" s="707"/>
      <c r="GOI37" s="707"/>
      <c r="GOJ37" s="707"/>
      <c r="GOK37" s="707"/>
      <c r="GOL37" s="707"/>
      <c r="GOM37" s="707"/>
      <c r="GON37" s="707"/>
      <c r="GOO37" s="707"/>
      <c r="GOP37" s="707"/>
      <c r="GOQ37" s="707"/>
      <c r="GOR37" s="707"/>
      <c r="GOS37" s="707"/>
      <c r="GOT37" s="707"/>
      <c r="GOU37" s="707"/>
      <c r="GOV37" s="707"/>
      <c r="GOW37" s="707"/>
      <c r="GOX37" s="707"/>
      <c r="GOY37" s="707"/>
      <c r="GOZ37" s="707"/>
      <c r="GPA37" s="707"/>
      <c r="GPB37" s="707"/>
      <c r="GPC37" s="707"/>
      <c r="GPD37" s="707"/>
      <c r="GPE37" s="707"/>
      <c r="GPF37" s="707"/>
      <c r="GPG37" s="707"/>
      <c r="GPH37" s="707"/>
      <c r="GPI37" s="707"/>
      <c r="GPJ37" s="707"/>
      <c r="GPK37" s="707"/>
      <c r="GPL37" s="707"/>
      <c r="GPM37" s="707"/>
      <c r="GPN37" s="707"/>
      <c r="GPO37" s="707"/>
      <c r="GPP37" s="707"/>
      <c r="GPQ37" s="707"/>
      <c r="GPR37" s="707"/>
      <c r="GPS37" s="707"/>
      <c r="GPT37" s="707"/>
      <c r="GPU37" s="707"/>
      <c r="GPV37" s="707"/>
      <c r="GPW37" s="707"/>
      <c r="GPX37" s="707"/>
      <c r="GPY37" s="707"/>
      <c r="GPZ37" s="707"/>
      <c r="GQA37" s="707"/>
      <c r="GQB37" s="707"/>
      <c r="GQC37" s="707"/>
      <c r="GQD37" s="707"/>
      <c r="GQE37" s="707"/>
      <c r="GQF37" s="707"/>
      <c r="GQG37" s="707"/>
      <c r="GQH37" s="707"/>
      <c r="GQI37" s="707"/>
      <c r="GQJ37" s="707"/>
      <c r="GQK37" s="707"/>
      <c r="GQL37" s="707"/>
      <c r="GQM37" s="707"/>
      <c r="GQN37" s="707"/>
      <c r="GQO37" s="707"/>
      <c r="GQP37" s="707"/>
      <c r="GQQ37" s="707"/>
      <c r="GQR37" s="707"/>
      <c r="GQS37" s="707"/>
      <c r="GQT37" s="707"/>
      <c r="GQU37" s="707"/>
      <c r="GQV37" s="707"/>
      <c r="GQW37" s="707"/>
      <c r="GQX37" s="707"/>
      <c r="GQY37" s="707"/>
      <c r="GQZ37" s="707"/>
      <c r="GRA37" s="707"/>
      <c r="GRB37" s="707"/>
      <c r="GRC37" s="707"/>
      <c r="GRD37" s="707"/>
      <c r="GRE37" s="707"/>
      <c r="GRF37" s="707"/>
      <c r="GRG37" s="707"/>
      <c r="GRH37" s="707"/>
      <c r="GRI37" s="707"/>
      <c r="GRJ37" s="707"/>
      <c r="GRK37" s="707"/>
      <c r="GRL37" s="707"/>
      <c r="GRM37" s="707"/>
      <c r="GRN37" s="707"/>
      <c r="GRO37" s="707"/>
      <c r="GRP37" s="707"/>
      <c r="GRQ37" s="707"/>
      <c r="GRR37" s="707"/>
      <c r="GRS37" s="707"/>
      <c r="GRT37" s="707"/>
      <c r="GRU37" s="707"/>
      <c r="GRV37" s="707"/>
      <c r="GRW37" s="707"/>
      <c r="GRX37" s="707"/>
      <c r="GRY37" s="707"/>
      <c r="GRZ37" s="707"/>
      <c r="GSA37" s="707"/>
      <c r="GSB37" s="707"/>
      <c r="GSC37" s="707"/>
      <c r="GSD37" s="707"/>
      <c r="GSE37" s="707"/>
      <c r="GSF37" s="707"/>
      <c r="GSG37" s="707"/>
      <c r="GSH37" s="707"/>
      <c r="GSI37" s="707"/>
      <c r="GSJ37" s="707"/>
      <c r="GSK37" s="707"/>
      <c r="GSL37" s="707"/>
      <c r="GSM37" s="707"/>
      <c r="GSN37" s="707"/>
      <c r="GSO37" s="707"/>
      <c r="GSP37" s="707"/>
      <c r="GSQ37" s="707"/>
      <c r="GSR37" s="707"/>
      <c r="GSS37" s="707"/>
      <c r="GST37" s="707"/>
      <c r="GSU37" s="707"/>
      <c r="GSV37" s="707"/>
      <c r="GSW37" s="707"/>
      <c r="GSX37" s="707"/>
      <c r="GSY37" s="707"/>
      <c r="GSZ37" s="707"/>
      <c r="GTA37" s="707"/>
      <c r="GTB37" s="707"/>
      <c r="GTC37" s="707"/>
      <c r="GTD37" s="707"/>
      <c r="GTE37" s="707"/>
      <c r="GTF37" s="707"/>
      <c r="GTG37" s="707"/>
      <c r="GTH37" s="707"/>
      <c r="GTI37" s="707"/>
      <c r="GTJ37" s="707"/>
      <c r="GTK37" s="707"/>
      <c r="GTL37" s="707"/>
      <c r="GTM37" s="707"/>
      <c r="GTN37" s="707"/>
      <c r="GTO37" s="707"/>
      <c r="GTP37" s="707"/>
      <c r="GTQ37" s="707"/>
      <c r="GTR37" s="707"/>
      <c r="GTS37" s="707"/>
      <c r="GTT37" s="707"/>
      <c r="GTU37" s="707"/>
      <c r="GTV37" s="707"/>
      <c r="GTW37" s="707"/>
      <c r="GTX37" s="707"/>
      <c r="GTY37" s="707"/>
      <c r="GTZ37" s="707"/>
      <c r="GUA37" s="707"/>
      <c r="GUB37" s="707"/>
      <c r="GUC37" s="707"/>
      <c r="GUD37" s="707"/>
      <c r="GUE37" s="707"/>
      <c r="GUF37" s="707"/>
      <c r="GUG37" s="707"/>
      <c r="GUH37" s="707"/>
      <c r="GUI37" s="707"/>
      <c r="GUJ37" s="707"/>
      <c r="GUK37" s="707"/>
      <c r="GUL37" s="707"/>
      <c r="GUM37" s="707"/>
      <c r="GUN37" s="707"/>
      <c r="GUO37" s="707"/>
      <c r="GUP37" s="707"/>
      <c r="GUQ37" s="707"/>
      <c r="GUR37" s="707"/>
      <c r="GUS37" s="707"/>
      <c r="GUT37" s="707"/>
      <c r="GUU37" s="707"/>
      <c r="GUV37" s="707"/>
      <c r="GUW37" s="707"/>
      <c r="GUX37" s="707"/>
      <c r="GUY37" s="707"/>
      <c r="GUZ37" s="707"/>
      <c r="GVA37" s="707"/>
      <c r="GVB37" s="707"/>
      <c r="GVC37" s="707"/>
      <c r="GVD37" s="707"/>
      <c r="GVE37" s="707"/>
      <c r="GVF37" s="707"/>
      <c r="GVG37" s="707"/>
      <c r="GVH37" s="707"/>
      <c r="GVI37" s="707"/>
      <c r="GVJ37" s="707"/>
      <c r="GVK37" s="707"/>
      <c r="GVL37" s="707"/>
      <c r="GVM37" s="707"/>
      <c r="GVN37" s="707"/>
      <c r="GVO37" s="707"/>
      <c r="GVP37" s="707"/>
      <c r="GVQ37" s="707"/>
      <c r="GVR37" s="707"/>
      <c r="GVS37" s="707"/>
      <c r="GVT37" s="707"/>
      <c r="GVU37" s="707"/>
      <c r="GVV37" s="707"/>
      <c r="GVW37" s="707"/>
      <c r="GVX37" s="707"/>
      <c r="GVY37" s="707"/>
      <c r="GVZ37" s="707"/>
      <c r="GWA37" s="707"/>
      <c r="GWB37" s="707"/>
      <c r="GWC37" s="707"/>
      <c r="GWD37" s="707"/>
      <c r="GWE37" s="707"/>
      <c r="GWF37" s="707"/>
      <c r="GWG37" s="707"/>
      <c r="GWH37" s="707"/>
      <c r="GWI37" s="707"/>
      <c r="GWJ37" s="707"/>
      <c r="GWK37" s="707"/>
      <c r="GWL37" s="707"/>
      <c r="GWM37" s="707"/>
      <c r="GWN37" s="707"/>
      <c r="GWO37" s="707"/>
      <c r="GWP37" s="707"/>
      <c r="GWQ37" s="707"/>
      <c r="GWR37" s="707"/>
      <c r="GWS37" s="707"/>
      <c r="GWT37" s="707"/>
      <c r="GWU37" s="707"/>
      <c r="GWV37" s="707"/>
      <c r="GWW37" s="707"/>
      <c r="GWX37" s="707"/>
      <c r="GWY37" s="707"/>
      <c r="GWZ37" s="707"/>
      <c r="GXA37" s="707"/>
      <c r="GXB37" s="707"/>
      <c r="GXC37" s="707"/>
      <c r="GXD37" s="707"/>
      <c r="GXE37" s="707"/>
      <c r="GXF37" s="707"/>
      <c r="GXG37" s="707"/>
      <c r="GXH37" s="707"/>
      <c r="GXI37" s="707"/>
      <c r="GXJ37" s="707"/>
      <c r="GXK37" s="707"/>
      <c r="GXL37" s="707"/>
      <c r="GXM37" s="707"/>
      <c r="GXN37" s="707"/>
      <c r="GXO37" s="707"/>
      <c r="GXP37" s="707"/>
      <c r="GXQ37" s="707"/>
      <c r="GXR37" s="707"/>
      <c r="GXS37" s="707"/>
      <c r="GXT37" s="707"/>
      <c r="GXU37" s="707"/>
      <c r="GXV37" s="707"/>
      <c r="GXW37" s="707"/>
      <c r="GXX37" s="707"/>
      <c r="GXY37" s="707"/>
      <c r="GXZ37" s="707"/>
      <c r="GYA37" s="707"/>
      <c r="GYB37" s="707"/>
      <c r="GYC37" s="707"/>
      <c r="GYD37" s="707"/>
      <c r="GYE37" s="707"/>
      <c r="GYF37" s="707"/>
      <c r="GYG37" s="707"/>
      <c r="GYH37" s="707"/>
      <c r="GYI37" s="707"/>
      <c r="GYJ37" s="707"/>
      <c r="GYK37" s="707"/>
      <c r="GYL37" s="707"/>
      <c r="GYM37" s="707"/>
      <c r="GYN37" s="707"/>
      <c r="GYO37" s="707"/>
      <c r="GYP37" s="707"/>
      <c r="GYQ37" s="707"/>
      <c r="GYR37" s="707"/>
      <c r="GYS37" s="707"/>
      <c r="GYT37" s="707"/>
      <c r="GYU37" s="707"/>
      <c r="GYV37" s="707"/>
      <c r="GYW37" s="707"/>
      <c r="GYX37" s="707"/>
      <c r="GYY37" s="707"/>
      <c r="GYZ37" s="707"/>
      <c r="GZA37" s="707"/>
      <c r="GZB37" s="707"/>
      <c r="GZC37" s="707"/>
      <c r="GZD37" s="707"/>
      <c r="GZE37" s="707"/>
      <c r="GZF37" s="707"/>
      <c r="GZG37" s="707"/>
      <c r="GZH37" s="707"/>
      <c r="GZI37" s="707"/>
      <c r="GZJ37" s="707"/>
      <c r="GZK37" s="707"/>
      <c r="GZL37" s="707"/>
      <c r="GZM37" s="707"/>
      <c r="GZN37" s="707"/>
      <c r="GZO37" s="707"/>
      <c r="GZP37" s="707"/>
      <c r="GZQ37" s="707"/>
      <c r="GZR37" s="707"/>
      <c r="GZS37" s="707"/>
      <c r="GZT37" s="707"/>
      <c r="GZU37" s="707"/>
      <c r="GZV37" s="707"/>
      <c r="GZW37" s="707"/>
      <c r="GZX37" s="707"/>
      <c r="GZY37" s="707"/>
      <c r="GZZ37" s="707"/>
      <c r="HAA37" s="707"/>
      <c r="HAB37" s="707"/>
      <c r="HAC37" s="707"/>
      <c r="HAD37" s="707"/>
      <c r="HAE37" s="707"/>
      <c r="HAF37" s="707"/>
      <c r="HAG37" s="707"/>
      <c r="HAH37" s="707"/>
      <c r="HAI37" s="707"/>
      <c r="HAJ37" s="707"/>
      <c r="HAK37" s="707"/>
      <c r="HAL37" s="707"/>
      <c r="HAM37" s="707"/>
      <c r="HAN37" s="707"/>
      <c r="HAO37" s="707"/>
      <c r="HAP37" s="707"/>
      <c r="HAQ37" s="707"/>
      <c r="HAR37" s="707"/>
      <c r="HAS37" s="707"/>
      <c r="HAT37" s="707"/>
      <c r="HAU37" s="707"/>
      <c r="HAV37" s="707"/>
      <c r="HAW37" s="707"/>
      <c r="HAX37" s="707"/>
      <c r="HAY37" s="707"/>
      <c r="HAZ37" s="707"/>
      <c r="HBA37" s="707"/>
      <c r="HBB37" s="707"/>
      <c r="HBC37" s="707"/>
      <c r="HBD37" s="707"/>
      <c r="HBE37" s="707"/>
      <c r="HBF37" s="707"/>
      <c r="HBG37" s="707"/>
      <c r="HBH37" s="707"/>
      <c r="HBI37" s="707"/>
      <c r="HBJ37" s="707"/>
      <c r="HBK37" s="707"/>
      <c r="HBL37" s="707"/>
      <c r="HBM37" s="707"/>
      <c r="HBN37" s="707"/>
      <c r="HBO37" s="707"/>
      <c r="HBP37" s="707"/>
      <c r="HBQ37" s="707"/>
      <c r="HBR37" s="707"/>
      <c r="HBS37" s="707"/>
      <c r="HBT37" s="707"/>
      <c r="HBU37" s="707"/>
      <c r="HBV37" s="707"/>
      <c r="HBW37" s="707"/>
      <c r="HBX37" s="707"/>
      <c r="HBY37" s="707"/>
      <c r="HBZ37" s="707"/>
      <c r="HCA37" s="707"/>
      <c r="HCB37" s="707"/>
      <c r="HCC37" s="707"/>
      <c r="HCD37" s="707"/>
      <c r="HCE37" s="707"/>
      <c r="HCF37" s="707"/>
      <c r="HCG37" s="707"/>
      <c r="HCH37" s="707"/>
      <c r="HCI37" s="707"/>
      <c r="HCJ37" s="707"/>
      <c r="HCK37" s="707"/>
      <c r="HCL37" s="707"/>
      <c r="HCM37" s="707"/>
      <c r="HCN37" s="707"/>
      <c r="HCO37" s="707"/>
      <c r="HCP37" s="707"/>
      <c r="HCQ37" s="707"/>
      <c r="HCR37" s="707"/>
      <c r="HCS37" s="707"/>
      <c r="HCT37" s="707"/>
      <c r="HCU37" s="707"/>
      <c r="HCV37" s="707"/>
      <c r="HCW37" s="707"/>
      <c r="HCX37" s="707"/>
      <c r="HCY37" s="707"/>
      <c r="HCZ37" s="707"/>
      <c r="HDA37" s="707"/>
      <c r="HDB37" s="707"/>
      <c r="HDC37" s="707"/>
      <c r="HDD37" s="707"/>
      <c r="HDE37" s="707"/>
      <c r="HDF37" s="707"/>
      <c r="HDG37" s="707"/>
      <c r="HDH37" s="707"/>
      <c r="HDI37" s="707"/>
      <c r="HDJ37" s="707"/>
      <c r="HDK37" s="707"/>
      <c r="HDL37" s="707"/>
      <c r="HDM37" s="707"/>
      <c r="HDN37" s="707"/>
      <c r="HDO37" s="707"/>
      <c r="HDP37" s="707"/>
      <c r="HDQ37" s="707"/>
      <c r="HDR37" s="707"/>
      <c r="HDS37" s="707"/>
      <c r="HDT37" s="707"/>
      <c r="HDU37" s="707"/>
      <c r="HDV37" s="707"/>
      <c r="HDW37" s="707"/>
      <c r="HDX37" s="707"/>
      <c r="HDY37" s="707"/>
      <c r="HDZ37" s="707"/>
      <c r="HEA37" s="707"/>
      <c r="HEB37" s="707"/>
      <c r="HEC37" s="707"/>
      <c r="HED37" s="707"/>
      <c r="HEE37" s="707"/>
      <c r="HEF37" s="707"/>
      <c r="HEG37" s="707"/>
      <c r="HEH37" s="707"/>
      <c r="HEI37" s="707"/>
      <c r="HEJ37" s="707"/>
      <c r="HEK37" s="707"/>
      <c r="HEL37" s="707"/>
      <c r="HEM37" s="707"/>
      <c r="HEN37" s="707"/>
      <c r="HEO37" s="707"/>
      <c r="HEP37" s="707"/>
      <c r="HEQ37" s="707"/>
      <c r="HER37" s="707"/>
      <c r="HES37" s="707"/>
      <c r="HET37" s="707"/>
      <c r="HEU37" s="707"/>
      <c r="HEV37" s="707"/>
      <c r="HEW37" s="707"/>
      <c r="HEX37" s="707"/>
      <c r="HEY37" s="707"/>
      <c r="HEZ37" s="707"/>
      <c r="HFA37" s="707"/>
      <c r="HFB37" s="707"/>
      <c r="HFC37" s="707"/>
      <c r="HFD37" s="707"/>
      <c r="HFE37" s="707"/>
      <c r="HFF37" s="707"/>
      <c r="HFG37" s="707"/>
      <c r="HFH37" s="707"/>
      <c r="HFI37" s="707"/>
      <c r="HFJ37" s="707"/>
      <c r="HFK37" s="707"/>
      <c r="HFL37" s="707"/>
      <c r="HFM37" s="707"/>
      <c r="HFN37" s="707"/>
      <c r="HFO37" s="707"/>
      <c r="HFP37" s="707"/>
      <c r="HFQ37" s="707"/>
      <c r="HFR37" s="707"/>
      <c r="HFS37" s="707"/>
      <c r="HFT37" s="707"/>
      <c r="HFU37" s="707"/>
      <c r="HFV37" s="707"/>
      <c r="HFW37" s="707"/>
      <c r="HFX37" s="707"/>
      <c r="HFY37" s="707"/>
      <c r="HFZ37" s="707"/>
      <c r="HGA37" s="707"/>
      <c r="HGB37" s="707"/>
      <c r="HGC37" s="707"/>
      <c r="HGD37" s="707"/>
      <c r="HGE37" s="707"/>
      <c r="HGF37" s="707"/>
      <c r="HGG37" s="707"/>
      <c r="HGH37" s="707"/>
      <c r="HGI37" s="707"/>
      <c r="HGJ37" s="707"/>
      <c r="HGK37" s="707"/>
      <c r="HGL37" s="707"/>
      <c r="HGM37" s="707"/>
      <c r="HGN37" s="707"/>
      <c r="HGO37" s="707"/>
      <c r="HGP37" s="707"/>
      <c r="HGQ37" s="707"/>
      <c r="HGR37" s="707"/>
      <c r="HGS37" s="707"/>
      <c r="HGT37" s="707"/>
      <c r="HGU37" s="707"/>
      <c r="HGV37" s="707"/>
      <c r="HGW37" s="707"/>
      <c r="HGX37" s="707"/>
      <c r="HGY37" s="707"/>
      <c r="HGZ37" s="707"/>
      <c r="HHA37" s="707"/>
      <c r="HHB37" s="707"/>
      <c r="HHC37" s="707"/>
      <c r="HHD37" s="707"/>
      <c r="HHE37" s="707"/>
      <c r="HHF37" s="707"/>
      <c r="HHG37" s="707"/>
      <c r="HHH37" s="707"/>
      <c r="HHI37" s="707"/>
      <c r="HHJ37" s="707"/>
      <c r="HHK37" s="707"/>
      <c r="HHL37" s="707"/>
      <c r="HHM37" s="707"/>
      <c r="HHN37" s="707"/>
      <c r="HHO37" s="707"/>
      <c r="HHP37" s="707"/>
      <c r="HHQ37" s="707"/>
      <c r="HHR37" s="707"/>
      <c r="HHS37" s="707"/>
      <c r="HHT37" s="707"/>
      <c r="HHU37" s="707"/>
      <c r="HHV37" s="707"/>
      <c r="HHW37" s="707"/>
      <c r="HHX37" s="707"/>
      <c r="HHY37" s="707"/>
      <c r="HHZ37" s="707"/>
      <c r="HIA37" s="707"/>
      <c r="HIB37" s="707"/>
      <c r="HIC37" s="707"/>
      <c r="HID37" s="707"/>
      <c r="HIE37" s="707"/>
      <c r="HIF37" s="707"/>
      <c r="HIG37" s="707"/>
      <c r="HIH37" s="707"/>
      <c r="HII37" s="707"/>
      <c r="HIJ37" s="707"/>
      <c r="HIK37" s="707"/>
      <c r="HIL37" s="707"/>
      <c r="HIM37" s="707"/>
      <c r="HIN37" s="707"/>
      <c r="HIO37" s="707"/>
      <c r="HIP37" s="707"/>
      <c r="HIQ37" s="707"/>
      <c r="HIR37" s="707"/>
      <c r="HIS37" s="707"/>
      <c r="HIT37" s="707"/>
      <c r="HIU37" s="707"/>
      <c r="HIV37" s="707"/>
      <c r="HIW37" s="707"/>
      <c r="HIX37" s="707"/>
      <c r="HIY37" s="707"/>
      <c r="HIZ37" s="707"/>
      <c r="HJA37" s="707"/>
      <c r="HJB37" s="707"/>
      <c r="HJC37" s="707"/>
      <c r="HJD37" s="707"/>
      <c r="HJE37" s="707"/>
      <c r="HJF37" s="707"/>
      <c r="HJG37" s="707"/>
      <c r="HJH37" s="707"/>
      <c r="HJI37" s="707"/>
      <c r="HJJ37" s="707"/>
      <c r="HJK37" s="707"/>
      <c r="HJL37" s="707"/>
      <c r="HJM37" s="707"/>
      <c r="HJN37" s="707"/>
      <c r="HJO37" s="707"/>
      <c r="HJP37" s="707"/>
      <c r="HJQ37" s="707"/>
      <c r="HJR37" s="707"/>
      <c r="HJS37" s="707"/>
      <c r="HJT37" s="707"/>
      <c r="HJU37" s="707"/>
      <c r="HJV37" s="707"/>
      <c r="HJW37" s="707"/>
      <c r="HJX37" s="707"/>
      <c r="HJY37" s="707"/>
      <c r="HJZ37" s="707"/>
      <c r="HKA37" s="707"/>
      <c r="HKB37" s="707"/>
      <c r="HKC37" s="707"/>
      <c r="HKD37" s="707"/>
      <c r="HKE37" s="707"/>
      <c r="HKF37" s="707"/>
      <c r="HKG37" s="707"/>
      <c r="HKH37" s="707"/>
      <c r="HKI37" s="707"/>
      <c r="HKJ37" s="707"/>
      <c r="HKK37" s="707"/>
      <c r="HKL37" s="707"/>
      <c r="HKM37" s="707"/>
      <c r="HKN37" s="707"/>
      <c r="HKO37" s="707"/>
      <c r="HKP37" s="707"/>
      <c r="HKQ37" s="707"/>
      <c r="HKR37" s="707"/>
      <c r="HKS37" s="707"/>
      <c r="HKT37" s="707"/>
      <c r="HKU37" s="707"/>
      <c r="HKV37" s="707"/>
      <c r="HKW37" s="707"/>
      <c r="HKX37" s="707"/>
      <c r="HKY37" s="707"/>
      <c r="HKZ37" s="707"/>
      <c r="HLA37" s="707"/>
      <c r="HLB37" s="707"/>
      <c r="HLC37" s="707"/>
      <c r="HLD37" s="707"/>
      <c r="HLE37" s="707"/>
      <c r="HLF37" s="707"/>
      <c r="HLG37" s="707"/>
      <c r="HLH37" s="707"/>
      <c r="HLI37" s="707"/>
      <c r="HLJ37" s="707"/>
      <c r="HLK37" s="707"/>
      <c r="HLL37" s="707"/>
      <c r="HLM37" s="707"/>
      <c r="HLN37" s="707"/>
      <c r="HLO37" s="707"/>
      <c r="HLP37" s="707"/>
      <c r="HLQ37" s="707"/>
      <c r="HLR37" s="707"/>
      <c r="HLS37" s="707"/>
      <c r="HLT37" s="707"/>
      <c r="HLU37" s="707"/>
      <c r="HLV37" s="707"/>
      <c r="HLW37" s="707"/>
      <c r="HLX37" s="707"/>
      <c r="HLY37" s="707"/>
      <c r="HLZ37" s="707"/>
      <c r="HMA37" s="707"/>
      <c r="HMB37" s="707"/>
      <c r="HMC37" s="707"/>
      <c r="HMD37" s="707"/>
      <c r="HME37" s="707"/>
      <c r="HMF37" s="707"/>
      <c r="HMG37" s="707"/>
      <c r="HMH37" s="707"/>
      <c r="HMI37" s="707"/>
      <c r="HMJ37" s="707"/>
      <c r="HMK37" s="707"/>
      <c r="HML37" s="707"/>
      <c r="HMM37" s="707"/>
      <c r="HMN37" s="707"/>
      <c r="HMO37" s="707"/>
      <c r="HMP37" s="707"/>
      <c r="HMQ37" s="707"/>
      <c r="HMR37" s="707"/>
      <c r="HMS37" s="707"/>
      <c r="HMT37" s="707"/>
      <c r="HMU37" s="707"/>
      <c r="HMV37" s="707"/>
      <c r="HMW37" s="707"/>
      <c r="HMX37" s="707"/>
      <c r="HMY37" s="707"/>
      <c r="HMZ37" s="707"/>
      <c r="HNA37" s="707"/>
      <c r="HNB37" s="707"/>
      <c r="HNC37" s="707"/>
      <c r="HND37" s="707"/>
      <c r="HNE37" s="707"/>
      <c r="HNF37" s="707"/>
      <c r="HNG37" s="707"/>
      <c r="HNH37" s="707"/>
      <c r="HNI37" s="707"/>
      <c r="HNJ37" s="707"/>
      <c r="HNK37" s="707"/>
      <c r="HNL37" s="707"/>
      <c r="HNM37" s="707"/>
      <c r="HNN37" s="707"/>
      <c r="HNO37" s="707"/>
      <c r="HNP37" s="707"/>
      <c r="HNQ37" s="707"/>
      <c r="HNR37" s="707"/>
      <c r="HNS37" s="707"/>
      <c r="HNT37" s="707"/>
      <c r="HNU37" s="707"/>
      <c r="HNV37" s="707"/>
      <c r="HNW37" s="707"/>
      <c r="HNX37" s="707"/>
      <c r="HNY37" s="707"/>
      <c r="HNZ37" s="707"/>
      <c r="HOA37" s="707"/>
      <c r="HOB37" s="707"/>
      <c r="HOC37" s="707"/>
      <c r="HOD37" s="707"/>
      <c r="HOE37" s="707"/>
      <c r="HOF37" s="707"/>
      <c r="HOG37" s="707"/>
      <c r="HOH37" s="707"/>
      <c r="HOI37" s="707"/>
      <c r="HOJ37" s="707"/>
      <c r="HOK37" s="707"/>
      <c r="HOL37" s="707"/>
      <c r="HOM37" s="707"/>
      <c r="HON37" s="707"/>
      <c r="HOO37" s="707"/>
      <c r="HOP37" s="707"/>
      <c r="HOQ37" s="707"/>
      <c r="HOR37" s="707"/>
      <c r="HOS37" s="707"/>
      <c r="HOT37" s="707"/>
      <c r="HOU37" s="707"/>
      <c r="HOV37" s="707"/>
      <c r="HOW37" s="707"/>
      <c r="HOX37" s="707"/>
      <c r="HOY37" s="707"/>
      <c r="HOZ37" s="707"/>
      <c r="HPA37" s="707"/>
      <c r="HPB37" s="707"/>
      <c r="HPC37" s="707"/>
      <c r="HPD37" s="707"/>
      <c r="HPE37" s="707"/>
      <c r="HPF37" s="707"/>
      <c r="HPG37" s="707"/>
      <c r="HPH37" s="707"/>
      <c r="HPI37" s="707"/>
      <c r="HPJ37" s="707"/>
      <c r="HPK37" s="707"/>
      <c r="HPL37" s="707"/>
      <c r="HPM37" s="707"/>
      <c r="HPN37" s="707"/>
      <c r="HPO37" s="707"/>
      <c r="HPP37" s="707"/>
      <c r="HPQ37" s="707"/>
      <c r="HPR37" s="707"/>
      <c r="HPS37" s="707"/>
      <c r="HPT37" s="707"/>
      <c r="HPU37" s="707"/>
      <c r="HPV37" s="707"/>
      <c r="HPW37" s="707"/>
      <c r="HPX37" s="707"/>
      <c r="HPY37" s="707"/>
      <c r="HPZ37" s="707"/>
      <c r="HQA37" s="707"/>
      <c r="HQB37" s="707"/>
      <c r="HQC37" s="707"/>
      <c r="HQD37" s="707"/>
      <c r="HQE37" s="707"/>
      <c r="HQF37" s="707"/>
      <c r="HQG37" s="707"/>
      <c r="HQH37" s="707"/>
      <c r="HQI37" s="707"/>
      <c r="HQJ37" s="707"/>
      <c r="HQK37" s="707"/>
      <c r="HQL37" s="707"/>
      <c r="HQM37" s="707"/>
      <c r="HQN37" s="707"/>
      <c r="HQO37" s="707"/>
      <c r="HQP37" s="707"/>
      <c r="HQQ37" s="707"/>
      <c r="HQR37" s="707"/>
      <c r="HQS37" s="707"/>
      <c r="HQT37" s="707"/>
      <c r="HQU37" s="707"/>
      <c r="HQV37" s="707"/>
      <c r="HQW37" s="707"/>
      <c r="HQX37" s="707"/>
      <c r="HQY37" s="707"/>
      <c r="HQZ37" s="707"/>
      <c r="HRA37" s="707"/>
      <c r="HRB37" s="707"/>
      <c r="HRC37" s="707"/>
      <c r="HRD37" s="707"/>
      <c r="HRE37" s="707"/>
      <c r="HRF37" s="707"/>
      <c r="HRG37" s="707"/>
      <c r="HRH37" s="707"/>
      <c r="HRI37" s="707"/>
      <c r="HRJ37" s="707"/>
      <c r="HRK37" s="707"/>
      <c r="HRL37" s="707"/>
      <c r="HRM37" s="707"/>
      <c r="HRN37" s="707"/>
      <c r="HRO37" s="707"/>
      <c r="HRP37" s="707"/>
      <c r="HRQ37" s="707"/>
      <c r="HRR37" s="707"/>
      <c r="HRS37" s="707"/>
      <c r="HRT37" s="707"/>
      <c r="HRU37" s="707"/>
      <c r="HRV37" s="707"/>
      <c r="HRW37" s="707"/>
      <c r="HRX37" s="707"/>
      <c r="HRY37" s="707"/>
      <c r="HRZ37" s="707"/>
      <c r="HSA37" s="707"/>
      <c r="HSB37" s="707"/>
      <c r="HSC37" s="707"/>
      <c r="HSD37" s="707"/>
      <c r="HSE37" s="707"/>
      <c r="HSF37" s="707"/>
      <c r="HSG37" s="707"/>
      <c r="HSH37" s="707"/>
      <c r="HSI37" s="707"/>
      <c r="HSJ37" s="707"/>
      <c r="HSK37" s="707"/>
      <c r="HSL37" s="707"/>
      <c r="HSM37" s="707"/>
      <c r="HSN37" s="707"/>
      <c r="HSO37" s="707"/>
      <c r="HSP37" s="707"/>
      <c r="HSQ37" s="707"/>
      <c r="HSR37" s="707"/>
      <c r="HSS37" s="707"/>
      <c r="HST37" s="707"/>
      <c r="HSU37" s="707"/>
      <c r="HSV37" s="707"/>
      <c r="HSW37" s="707"/>
      <c r="HSX37" s="707"/>
      <c r="HSY37" s="707"/>
      <c r="HSZ37" s="707"/>
      <c r="HTA37" s="707"/>
      <c r="HTB37" s="707"/>
      <c r="HTC37" s="707"/>
      <c r="HTD37" s="707"/>
      <c r="HTE37" s="707"/>
      <c r="HTF37" s="707"/>
      <c r="HTG37" s="707"/>
      <c r="HTH37" s="707"/>
      <c r="HTI37" s="707"/>
      <c r="HTJ37" s="707"/>
      <c r="HTK37" s="707"/>
      <c r="HTL37" s="707"/>
      <c r="HTM37" s="707"/>
      <c r="HTN37" s="707"/>
      <c r="HTO37" s="707"/>
      <c r="HTP37" s="707"/>
      <c r="HTQ37" s="707"/>
      <c r="HTR37" s="707"/>
      <c r="HTS37" s="707"/>
      <c r="HTT37" s="707"/>
      <c r="HTU37" s="707"/>
      <c r="HTV37" s="707"/>
      <c r="HTW37" s="707"/>
      <c r="HTX37" s="707"/>
      <c r="HTY37" s="707"/>
      <c r="HTZ37" s="707"/>
      <c r="HUA37" s="707"/>
      <c r="HUB37" s="707"/>
      <c r="HUC37" s="707"/>
      <c r="HUD37" s="707"/>
      <c r="HUE37" s="707"/>
      <c r="HUF37" s="707"/>
      <c r="HUG37" s="707"/>
      <c r="HUH37" s="707"/>
      <c r="HUI37" s="707"/>
      <c r="HUJ37" s="707"/>
      <c r="HUK37" s="707"/>
      <c r="HUL37" s="707"/>
      <c r="HUM37" s="707"/>
      <c r="HUN37" s="707"/>
      <c r="HUO37" s="707"/>
      <c r="HUP37" s="707"/>
      <c r="HUQ37" s="707"/>
      <c r="HUR37" s="707"/>
      <c r="HUS37" s="707"/>
      <c r="HUT37" s="707"/>
      <c r="HUU37" s="707"/>
      <c r="HUV37" s="707"/>
      <c r="HUW37" s="707"/>
      <c r="HUX37" s="707"/>
      <c r="HUY37" s="707"/>
      <c r="HUZ37" s="707"/>
      <c r="HVA37" s="707"/>
      <c r="HVB37" s="707"/>
      <c r="HVC37" s="707"/>
      <c r="HVD37" s="707"/>
      <c r="HVE37" s="707"/>
      <c r="HVF37" s="707"/>
      <c r="HVG37" s="707"/>
      <c r="HVH37" s="707"/>
      <c r="HVI37" s="707"/>
      <c r="HVJ37" s="707"/>
      <c r="HVK37" s="707"/>
      <c r="HVL37" s="707"/>
      <c r="HVM37" s="707"/>
      <c r="HVN37" s="707"/>
      <c r="HVO37" s="707"/>
      <c r="HVP37" s="707"/>
      <c r="HVQ37" s="707"/>
      <c r="HVR37" s="707"/>
      <c r="HVS37" s="707"/>
      <c r="HVT37" s="707"/>
      <c r="HVU37" s="707"/>
      <c r="HVV37" s="707"/>
      <c r="HVW37" s="707"/>
      <c r="HVX37" s="707"/>
      <c r="HVY37" s="707"/>
      <c r="HVZ37" s="707"/>
      <c r="HWA37" s="707"/>
      <c r="HWB37" s="707"/>
      <c r="HWC37" s="707"/>
      <c r="HWD37" s="707"/>
      <c r="HWE37" s="707"/>
      <c r="HWF37" s="707"/>
      <c r="HWG37" s="707"/>
      <c r="HWH37" s="707"/>
      <c r="HWI37" s="707"/>
      <c r="HWJ37" s="707"/>
      <c r="HWK37" s="707"/>
      <c r="HWL37" s="707"/>
      <c r="HWM37" s="707"/>
      <c r="HWN37" s="707"/>
      <c r="HWO37" s="707"/>
      <c r="HWP37" s="707"/>
      <c r="HWQ37" s="707"/>
      <c r="HWR37" s="707"/>
      <c r="HWS37" s="707"/>
      <c r="HWT37" s="707"/>
      <c r="HWU37" s="707"/>
      <c r="HWV37" s="707"/>
      <c r="HWW37" s="707"/>
      <c r="HWX37" s="707"/>
      <c r="HWY37" s="707"/>
      <c r="HWZ37" s="707"/>
      <c r="HXA37" s="707"/>
      <c r="HXB37" s="707"/>
      <c r="HXC37" s="707"/>
      <c r="HXD37" s="707"/>
      <c r="HXE37" s="707"/>
      <c r="HXF37" s="707"/>
      <c r="HXG37" s="707"/>
      <c r="HXH37" s="707"/>
      <c r="HXI37" s="707"/>
      <c r="HXJ37" s="707"/>
      <c r="HXK37" s="707"/>
      <c r="HXL37" s="707"/>
      <c r="HXM37" s="707"/>
      <c r="HXN37" s="707"/>
      <c r="HXO37" s="707"/>
      <c r="HXP37" s="707"/>
      <c r="HXQ37" s="707"/>
      <c r="HXR37" s="707"/>
      <c r="HXS37" s="707"/>
      <c r="HXT37" s="707"/>
      <c r="HXU37" s="707"/>
      <c r="HXV37" s="707"/>
      <c r="HXW37" s="707"/>
      <c r="HXX37" s="707"/>
      <c r="HXY37" s="707"/>
      <c r="HXZ37" s="707"/>
      <c r="HYA37" s="707"/>
      <c r="HYB37" s="707"/>
      <c r="HYC37" s="707"/>
      <c r="HYD37" s="707"/>
      <c r="HYE37" s="707"/>
      <c r="HYF37" s="707"/>
      <c r="HYG37" s="707"/>
      <c r="HYH37" s="707"/>
      <c r="HYI37" s="707"/>
      <c r="HYJ37" s="707"/>
      <c r="HYK37" s="707"/>
      <c r="HYL37" s="707"/>
      <c r="HYM37" s="707"/>
      <c r="HYN37" s="707"/>
      <c r="HYO37" s="707"/>
      <c r="HYP37" s="707"/>
      <c r="HYQ37" s="707"/>
      <c r="HYR37" s="707"/>
      <c r="HYS37" s="707"/>
      <c r="HYT37" s="707"/>
      <c r="HYU37" s="707"/>
      <c r="HYV37" s="707"/>
      <c r="HYW37" s="707"/>
      <c r="HYX37" s="707"/>
      <c r="HYY37" s="707"/>
      <c r="HYZ37" s="707"/>
      <c r="HZA37" s="707"/>
      <c r="HZB37" s="707"/>
      <c r="HZC37" s="707"/>
      <c r="HZD37" s="707"/>
      <c r="HZE37" s="707"/>
      <c r="HZF37" s="707"/>
      <c r="HZG37" s="707"/>
      <c r="HZH37" s="707"/>
      <c r="HZI37" s="707"/>
      <c r="HZJ37" s="707"/>
      <c r="HZK37" s="707"/>
      <c r="HZL37" s="707"/>
      <c r="HZM37" s="707"/>
      <c r="HZN37" s="707"/>
      <c r="HZO37" s="707"/>
      <c r="HZP37" s="707"/>
      <c r="HZQ37" s="707"/>
      <c r="HZR37" s="707"/>
      <c r="HZS37" s="707"/>
      <c r="HZT37" s="707"/>
      <c r="HZU37" s="707"/>
      <c r="HZV37" s="707"/>
      <c r="HZW37" s="707"/>
      <c r="HZX37" s="707"/>
      <c r="HZY37" s="707"/>
      <c r="HZZ37" s="707"/>
      <c r="IAA37" s="707"/>
      <c r="IAB37" s="707"/>
      <c r="IAC37" s="707"/>
      <c r="IAD37" s="707"/>
      <c r="IAE37" s="707"/>
      <c r="IAF37" s="707"/>
      <c r="IAG37" s="707"/>
      <c r="IAH37" s="707"/>
      <c r="IAI37" s="707"/>
      <c r="IAJ37" s="707"/>
      <c r="IAK37" s="707"/>
      <c r="IAL37" s="707"/>
      <c r="IAM37" s="707"/>
      <c r="IAN37" s="707"/>
      <c r="IAO37" s="707"/>
      <c r="IAP37" s="707"/>
      <c r="IAQ37" s="707"/>
      <c r="IAR37" s="707"/>
      <c r="IAS37" s="707"/>
      <c r="IAT37" s="707"/>
      <c r="IAU37" s="707"/>
      <c r="IAV37" s="707"/>
      <c r="IAW37" s="707"/>
      <c r="IAX37" s="707"/>
      <c r="IAY37" s="707"/>
      <c r="IAZ37" s="707"/>
      <c r="IBA37" s="707"/>
      <c r="IBB37" s="707"/>
      <c r="IBC37" s="707"/>
      <c r="IBD37" s="707"/>
      <c r="IBE37" s="707"/>
      <c r="IBF37" s="707"/>
      <c r="IBG37" s="707"/>
      <c r="IBH37" s="707"/>
      <c r="IBI37" s="707"/>
      <c r="IBJ37" s="707"/>
      <c r="IBK37" s="707"/>
      <c r="IBL37" s="707"/>
      <c r="IBM37" s="707"/>
      <c r="IBN37" s="707"/>
      <c r="IBO37" s="707"/>
      <c r="IBP37" s="707"/>
      <c r="IBQ37" s="707"/>
      <c r="IBR37" s="707"/>
      <c r="IBS37" s="707"/>
      <c r="IBT37" s="707"/>
      <c r="IBU37" s="707"/>
      <c r="IBV37" s="707"/>
      <c r="IBW37" s="707"/>
      <c r="IBX37" s="707"/>
      <c r="IBY37" s="707"/>
      <c r="IBZ37" s="707"/>
      <c r="ICA37" s="707"/>
      <c r="ICB37" s="707"/>
      <c r="ICC37" s="707"/>
      <c r="ICD37" s="707"/>
      <c r="ICE37" s="707"/>
      <c r="ICF37" s="707"/>
      <c r="ICG37" s="707"/>
      <c r="ICH37" s="707"/>
      <c r="ICI37" s="707"/>
      <c r="ICJ37" s="707"/>
      <c r="ICK37" s="707"/>
      <c r="ICL37" s="707"/>
      <c r="ICM37" s="707"/>
      <c r="ICN37" s="707"/>
      <c r="ICO37" s="707"/>
      <c r="ICP37" s="707"/>
      <c r="ICQ37" s="707"/>
      <c r="ICR37" s="707"/>
      <c r="ICS37" s="707"/>
      <c r="ICT37" s="707"/>
      <c r="ICU37" s="707"/>
      <c r="ICV37" s="707"/>
      <c r="ICW37" s="707"/>
      <c r="ICX37" s="707"/>
      <c r="ICY37" s="707"/>
      <c r="ICZ37" s="707"/>
      <c r="IDA37" s="707"/>
      <c r="IDB37" s="707"/>
      <c r="IDC37" s="707"/>
      <c r="IDD37" s="707"/>
      <c r="IDE37" s="707"/>
      <c r="IDF37" s="707"/>
      <c r="IDG37" s="707"/>
      <c r="IDH37" s="707"/>
      <c r="IDI37" s="707"/>
      <c r="IDJ37" s="707"/>
      <c r="IDK37" s="707"/>
      <c r="IDL37" s="707"/>
      <c r="IDM37" s="707"/>
      <c r="IDN37" s="707"/>
      <c r="IDO37" s="707"/>
      <c r="IDP37" s="707"/>
      <c r="IDQ37" s="707"/>
      <c r="IDR37" s="707"/>
      <c r="IDS37" s="707"/>
      <c r="IDT37" s="707"/>
      <c r="IDU37" s="707"/>
      <c r="IDV37" s="707"/>
      <c r="IDW37" s="707"/>
      <c r="IDX37" s="707"/>
      <c r="IDY37" s="707"/>
      <c r="IDZ37" s="707"/>
      <c r="IEA37" s="707"/>
      <c r="IEB37" s="707"/>
      <c r="IEC37" s="707"/>
      <c r="IED37" s="707"/>
      <c r="IEE37" s="707"/>
      <c r="IEF37" s="707"/>
      <c r="IEG37" s="707"/>
      <c r="IEH37" s="707"/>
      <c r="IEI37" s="707"/>
      <c r="IEJ37" s="707"/>
      <c r="IEK37" s="707"/>
      <c r="IEL37" s="707"/>
      <c r="IEM37" s="707"/>
      <c r="IEN37" s="707"/>
      <c r="IEO37" s="707"/>
      <c r="IEP37" s="707"/>
      <c r="IEQ37" s="707"/>
      <c r="IER37" s="707"/>
      <c r="IES37" s="707"/>
      <c r="IET37" s="707"/>
      <c r="IEU37" s="707"/>
      <c r="IEV37" s="707"/>
      <c r="IEW37" s="707"/>
      <c r="IEX37" s="707"/>
      <c r="IEY37" s="707"/>
      <c r="IEZ37" s="707"/>
      <c r="IFA37" s="707"/>
      <c r="IFB37" s="707"/>
      <c r="IFC37" s="707"/>
      <c r="IFD37" s="707"/>
      <c r="IFE37" s="707"/>
      <c r="IFF37" s="707"/>
      <c r="IFG37" s="707"/>
      <c r="IFH37" s="707"/>
      <c r="IFI37" s="707"/>
      <c r="IFJ37" s="707"/>
      <c r="IFK37" s="707"/>
      <c r="IFL37" s="707"/>
      <c r="IFM37" s="707"/>
      <c r="IFN37" s="707"/>
      <c r="IFO37" s="707"/>
      <c r="IFP37" s="707"/>
      <c r="IFQ37" s="707"/>
      <c r="IFR37" s="707"/>
      <c r="IFS37" s="707"/>
      <c r="IFT37" s="707"/>
      <c r="IFU37" s="707"/>
      <c r="IFV37" s="707"/>
      <c r="IFW37" s="707"/>
      <c r="IFX37" s="707"/>
      <c r="IFY37" s="707"/>
      <c r="IFZ37" s="707"/>
      <c r="IGA37" s="707"/>
      <c r="IGB37" s="707"/>
      <c r="IGC37" s="707"/>
      <c r="IGD37" s="707"/>
      <c r="IGE37" s="707"/>
      <c r="IGF37" s="707"/>
      <c r="IGG37" s="707"/>
      <c r="IGH37" s="707"/>
      <c r="IGI37" s="707"/>
      <c r="IGJ37" s="707"/>
      <c r="IGK37" s="707"/>
      <c r="IGL37" s="707"/>
      <c r="IGM37" s="707"/>
      <c r="IGN37" s="707"/>
      <c r="IGO37" s="707"/>
      <c r="IGP37" s="707"/>
      <c r="IGQ37" s="707"/>
      <c r="IGR37" s="707"/>
      <c r="IGS37" s="707"/>
      <c r="IGT37" s="707"/>
      <c r="IGU37" s="707"/>
      <c r="IGV37" s="707"/>
      <c r="IGW37" s="707"/>
      <c r="IGX37" s="707"/>
      <c r="IGY37" s="707"/>
      <c r="IGZ37" s="707"/>
      <c r="IHA37" s="707"/>
      <c r="IHB37" s="707"/>
      <c r="IHC37" s="707"/>
      <c r="IHD37" s="707"/>
      <c r="IHE37" s="707"/>
      <c r="IHF37" s="707"/>
      <c r="IHG37" s="707"/>
      <c r="IHH37" s="707"/>
      <c r="IHI37" s="707"/>
      <c r="IHJ37" s="707"/>
      <c r="IHK37" s="707"/>
      <c r="IHL37" s="707"/>
      <c r="IHM37" s="707"/>
      <c r="IHN37" s="707"/>
      <c r="IHO37" s="707"/>
      <c r="IHP37" s="707"/>
      <c r="IHQ37" s="707"/>
      <c r="IHR37" s="707"/>
      <c r="IHS37" s="707"/>
      <c r="IHT37" s="707"/>
      <c r="IHU37" s="707"/>
      <c r="IHV37" s="707"/>
      <c r="IHW37" s="707"/>
      <c r="IHX37" s="707"/>
      <c r="IHY37" s="707"/>
      <c r="IHZ37" s="707"/>
      <c r="IIA37" s="707"/>
      <c r="IIB37" s="707"/>
      <c r="IIC37" s="707"/>
      <c r="IID37" s="707"/>
      <c r="IIE37" s="707"/>
      <c r="IIF37" s="707"/>
      <c r="IIG37" s="707"/>
      <c r="IIH37" s="707"/>
      <c r="III37" s="707"/>
      <c r="IIJ37" s="707"/>
      <c r="IIK37" s="707"/>
      <c r="IIL37" s="707"/>
      <c r="IIM37" s="707"/>
      <c r="IIN37" s="707"/>
      <c r="IIO37" s="707"/>
      <c r="IIP37" s="707"/>
      <c r="IIQ37" s="707"/>
      <c r="IIR37" s="707"/>
      <c r="IIS37" s="707"/>
      <c r="IIT37" s="707"/>
      <c r="IIU37" s="707"/>
      <c r="IIV37" s="707"/>
      <c r="IIW37" s="707"/>
      <c r="IIX37" s="707"/>
      <c r="IIY37" s="707"/>
      <c r="IIZ37" s="707"/>
      <c r="IJA37" s="707"/>
      <c r="IJB37" s="707"/>
      <c r="IJC37" s="707"/>
      <c r="IJD37" s="707"/>
      <c r="IJE37" s="707"/>
      <c r="IJF37" s="707"/>
      <c r="IJG37" s="707"/>
      <c r="IJH37" s="707"/>
      <c r="IJI37" s="707"/>
      <c r="IJJ37" s="707"/>
      <c r="IJK37" s="707"/>
      <c r="IJL37" s="707"/>
      <c r="IJM37" s="707"/>
      <c r="IJN37" s="707"/>
      <c r="IJO37" s="707"/>
      <c r="IJP37" s="707"/>
      <c r="IJQ37" s="707"/>
      <c r="IJR37" s="707"/>
      <c r="IJS37" s="707"/>
      <c r="IJT37" s="707"/>
      <c r="IJU37" s="707"/>
      <c r="IJV37" s="707"/>
      <c r="IJW37" s="707"/>
      <c r="IJX37" s="707"/>
      <c r="IJY37" s="707"/>
      <c r="IJZ37" s="707"/>
      <c r="IKA37" s="707"/>
      <c r="IKB37" s="707"/>
      <c r="IKC37" s="707"/>
      <c r="IKD37" s="707"/>
      <c r="IKE37" s="707"/>
      <c r="IKF37" s="707"/>
      <c r="IKG37" s="707"/>
      <c r="IKH37" s="707"/>
      <c r="IKI37" s="707"/>
      <c r="IKJ37" s="707"/>
      <c r="IKK37" s="707"/>
      <c r="IKL37" s="707"/>
      <c r="IKM37" s="707"/>
      <c r="IKN37" s="707"/>
      <c r="IKO37" s="707"/>
      <c r="IKP37" s="707"/>
      <c r="IKQ37" s="707"/>
      <c r="IKR37" s="707"/>
      <c r="IKS37" s="707"/>
      <c r="IKT37" s="707"/>
      <c r="IKU37" s="707"/>
      <c r="IKV37" s="707"/>
      <c r="IKW37" s="707"/>
      <c r="IKX37" s="707"/>
      <c r="IKY37" s="707"/>
      <c r="IKZ37" s="707"/>
      <c r="ILA37" s="707"/>
      <c r="ILB37" s="707"/>
      <c r="ILC37" s="707"/>
      <c r="ILD37" s="707"/>
      <c r="ILE37" s="707"/>
      <c r="ILF37" s="707"/>
      <c r="ILG37" s="707"/>
      <c r="ILH37" s="707"/>
      <c r="ILI37" s="707"/>
      <c r="ILJ37" s="707"/>
      <c r="ILK37" s="707"/>
      <c r="ILL37" s="707"/>
      <c r="ILM37" s="707"/>
      <c r="ILN37" s="707"/>
      <c r="ILO37" s="707"/>
      <c r="ILP37" s="707"/>
      <c r="ILQ37" s="707"/>
      <c r="ILR37" s="707"/>
      <c r="ILS37" s="707"/>
      <c r="ILT37" s="707"/>
      <c r="ILU37" s="707"/>
      <c r="ILV37" s="707"/>
      <c r="ILW37" s="707"/>
      <c r="ILX37" s="707"/>
      <c r="ILY37" s="707"/>
      <c r="ILZ37" s="707"/>
      <c r="IMA37" s="707"/>
      <c r="IMB37" s="707"/>
      <c r="IMC37" s="707"/>
      <c r="IMD37" s="707"/>
      <c r="IME37" s="707"/>
      <c r="IMF37" s="707"/>
      <c r="IMG37" s="707"/>
      <c r="IMH37" s="707"/>
      <c r="IMI37" s="707"/>
      <c r="IMJ37" s="707"/>
      <c r="IMK37" s="707"/>
      <c r="IML37" s="707"/>
      <c r="IMM37" s="707"/>
      <c r="IMN37" s="707"/>
      <c r="IMO37" s="707"/>
      <c r="IMP37" s="707"/>
      <c r="IMQ37" s="707"/>
      <c r="IMR37" s="707"/>
      <c r="IMS37" s="707"/>
      <c r="IMT37" s="707"/>
      <c r="IMU37" s="707"/>
      <c r="IMV37" s="707"/>
      <c r="IMW37" s="707"/>
      <c r="IMX37" s="707"/>
      <c r="IMY37" s="707"/>
      <c r="IMZ37" s="707"/>
      <c r="INA37" s="707"/>
      <c r="INB37" s="707"/>
      <c r="INC37" s="707"/>
      <c r="IND37" s="707"/>
      <c r="INE37" s="707"/>
      <c r="INF37" s="707"/>
      <c r="ING37" s="707"/>
      <c r="INH37" s="707"/>
      <c r="INI37" s="707"/>
      <c r="INJ37" s="707"/>
      <c r="INK37" s="707"/>
      <c r="INL37" s="707"/>
      <c r="INM37" s="707"/>
      <c r="INN37" s="707"/>
      <c r="INO37" s="707"/>
      <c r="INP37" s="707"/>
      <c r="INQ37" s="707"/>
      <c r="INR37" s="707"/>
      <c r="INS37" s="707"/>
      <c r="INT37" s="707"/>
      <c r="INU37" s="707"/>
      <c r="INV37" s="707"/>
      <c r="INW37" s="707"/>
      <c r="INX37" s="707"/>
      <c r="INY37" s="707"/>
      <c r="INZ37" s="707"/>
      <c r="IOA37" s="707"/>
      <c r="IOB37" s="707"/>
      <c r="IOC37" s="707"/>
      <c r="IOD37" s="707"/>
      <c r="IOE37" s="707"/>
      <c r="IOF37" s="707"/>
      <c r="IOG37" s="707"/>
      <c r="IOH37" s="707"/>
      <c r="IOI37" s="707"/>
      <c r="IOJ37" s="707"/>
      <c r="IOK37" s="707"/>
      <c r="IOL37" s="707"/>
      <c r="IOM37" s="707"/>
      <c r="ION37" s="707"/>
      <c r="IOO37" s="707"/>
      <c r="IOP37" s="707"/>
      <c r="IOQ37" s="707"/>
      <c r="IOR37" s="707"/>
      <c r="IOS37" s="707"/>
      <c r="IOT37" s="707"/>
      <c r="IOU37" s="707"/>
      <c r="IOV37" s="707"/>
      <c r="IOW37" s="707"/>
      <c r="IOX37" s="707"/>
      <c r="IOY37" s="707"/>
      <c r="IOZ37" s="707"/>
      <c r="IPA37" s="707"/>
      <c r="IPB37" s="707"/>
      <c r="IPC37" s="707"/>
      <c r="IPD37" s="707"/>
      <c r="IPE37" s="707"/>
      <c r="IPF37" s="707"/>
      <c r="IPG37" s="707"/>
      <c r="IPH37" s="707"/>
      <c r="IPI37" s="707"/>
      <c r="IPJ37" s="707"/>
      <c r="IPK37" s="707"/>
      <c r="IPL37" s="707"/>
      <c r="IPM37" s="707"/>
      <c r="IPN37" s="707"/>
      <c r="IPO37" s="707"/>
      <c r="IPP37" s="707"/>
      <c r="IPQ37" s="707"/>
      <c r="IPR37" s="707"/>
      <c r="IPS37" s="707"/>
      <c r="IPT37" s="707"/>
      <c r="IPU37" s="707"/>
      <c r="IPV37" s="707"/>
      <c r="IPW37" s="707"/>
      <c r="IPX37" s="707"/>
      <c r="IPY37" s="707"/>
      <c r="IPZ37" s="707"/>
      <c r="IQA37" s="707"/>
      <c r="IQB37" s="707"/>
      <c r="IQC37" s="707"/>
      <c r="IQD37" s="707"/>
      <c r="IQE37" s="707"/>
      <c r="IQF37" s="707"/>
      <c r="IQG37" s="707"/>
      <c r="IQH37" s="707"/>
      <c r="IQI37" s="707"/>
      <c r="IQJ37" s="707"/>
      <c r="IQK37" s="707"/>
      <c r="IQL37" s="707"/>
      <c r="IQM37" s="707"/>
      <c r="IQN37" s="707"/>
      <c r="IQO37" s="707"/>
      <c r="IQP37" s="707"/>
      <c r="IQQ37" s="707"/>
      <c r="IQR37" s="707"/>
      <c r="IQS37" s="707"/>
      <c r="IQT37" s="707"/>
      <c r="IQU37" s="707"/>
      <c r="IQV37" s="707"/>
      <c r="IQW37" s="707"/>
      <c r="IQX37" s="707"/>
      <c r="IQY37" s="707"/>
      <c r="IQZ37" s="707"/>
      <c r="IRA37" s="707"/>
      <c r="IRB37" s="707"/>
      <c r="IRC37" s="707"/>
      <c r="IRD37" s="707"/>
      <c r="IRE37" s="707"/>
      <c r="IRF37" s="707"/>
      <c r="IRG37" s="707"/>
      <c r="IRH37" s="707"/>
      <c r="IRI37" s="707"/>
      <c r="IRJ37" s="707"/>
      <c r="IRK37" s="707"/>
      <c r="IRL37" s="707"/>
      <c r="IRM37" s="707"/>
      <c r="IRN37" s="707"/>
      <c r="IRO37" s="707"/>
      <c r="IRP37" s="707"/>
      <c r="IRQ37" s="707"/>
      <c r="IRR37" s="707"/>
      <c r="IRS37" s="707"/>
      <c r="IRT37" s="707"/>
      <c r="IRU37" s="707"/>
      <c r="IRV37" s="707"/>
      <c r="IRW37" s="707"/>
      <c r="IRX37" s="707"/>
      <c r="IRY37" s="707"/>
      <c r="IRZ37" s="707"/>
      <c r="ISA37" s="707"/>
      <c r="ISB37" s="707"/>
      <c r="ISC37" s="707"/>
      <c r="ISD37" s="707"/>
      <c r="ISE37" s="707"/>
      <c r="ISF37" s="707"/>
      <c r="ISG37" s="707"/>
      <c r="ISH37" s="707"/>
      <c r="ISI37" s="707"/>
      <c r="ISJ37" s="707"/>
      <c r="ISK37" s="707"/>
      <c r="ISL37" s="707"/>
      <c r="ISM37" s="707"/>
      <c r="ISN37" s="707"/>
      <c r="ISO37" s="707"/>
      <c r="ISP37" s="707"/>
      <c r="ISQ37" s="707"/>
      <c r="ISR37" s="707"/>
      <c r="ISS37" s="707"/>
      <c r="IST37" s="707"/>
      <c r="ISU37" s="707"/>
      <c r="ISV37" s="707"/>
      <c r="ISW37" s="707"/>
      <c r="ISX37" s="707"/>
      <c r="ISY37" s="707"/>
      <c r="ISZ37" s="707"/>
      <c r="ITA37" s="707"/>
      <c r="ITB37" s="707"/>
      <c r="ITC37" s="707"/>
      <c r="ITD37" s="707"/>
      <c r="ITE37" s="707"/>
      <c r="ITF37" s="707"/>
      <c r="ITG37" s="707"/>
      <c r="ITH37" s="707"/>
      <c r="ITI37" s="707"/>
      <c r="ITJ37" s="707"/>
      <c r="ITK37" s="707"/>
      <c r="ITL37" s="707"/>
      <c r="ITM37" s="707"/>
      <c r="ITN37" s="707"/>
      <c r="ITO37" s="707"/>
      <c r="ITP37" s="707"/>
      <c r="ITQ37" s="707"/>
      <c r="ITR37" s="707"/>
      <c r="ITS37" s="707"/>
      <c r="ITT37" s="707"/>
      <c r="ITU37" s="707"/>
      <c r="ITV37" s="707"/>
      <c r="ITW37" s="707"/>
      <c r="ITX37" s="707"/>
      <c r="ITY37" s="707"/>
      <c r="ITZ37" s="707"/>
      <c r="IUA37" s="707"/>
      <c r="IUB37" s="707"/>
      <c r="IUC37" s="707"/>
      <c r="IUD37" s="707"/>
      <c r="IUE37" s="707"/>
      <c r="IUF37" s="707"/>
      <c r="IUG37" s="707"/>
      <c r="IUH37" s="707"/>
      <c r="IUI37" s="707"/>
      <c r="IUJ37" s="707"/>
      <c r="IUK37" s="707"/>
      <c r="IUL37" s="707"/>
      <c r="IUM37" s="707"/>
      <c r="IUN37" s="707"/>
      <c r="IUO37" s="707"/>
      <c r="IUP37" s="707"/>
      <c r="IUQ37" s="707"/>
      <c r="IUR37" s="707"/>
      <c r="IUS37" s="707"/>
      <c r="IUT37" s="707"/>
      <c r="IUU37" s="707"/>
      <c r="IUV37" s="707"/>
      <c r="IUW37" s="707"/>
      <c r="IUX37" s="707"/>
      <c r="IUY37" s="707"/>
      <c r="IUZ37" s="707"/>
      <c r="IVA37" s="707"/>
      <c r="IVB37" s="707"/>
      <c r="IVC37" s="707"/>
      <c r="IVD37" s="707"/>
      <c r="IVE37" s="707"/>
      <c r="IVF37" s="707"/>
      <c r="IVG37" s="707"/>
      <c r="IVH37" s="707"/>
      <c r="IVI37" s="707"/>
      <c r="IVJ37" s="707"/>
      <c r="IVK37" s="707"/>
      <c r="IVL37" s="707"/>
      <c r="IVM37" s="707"/>
      <c r="IVN37" s="707"/>
      <c r="IVO37" s="707"/>
      <c r="IVP37" s="707"/>
      <c r="IVQ37" s="707"/>
      <c r="IVR37" s="707"/>
      <c r="IVS37" s="707"/>
      <c r="IVT37" s="707"/>
      <c r="IVU37" s="707"/>
      <c r="IVV37" s="707"/>
      <c r="IVW37" s="707"/>
      <c r="IVX37" s="707"/>
      <c r="IVY37" s="707"/>
      <c r="IVZ37" s="707"/>
      <c r="IWA37" s="707"/>
      <c r="IWB37" s="707"/>
      <c r="IWC37" s="707"/>
      <c r="IWD37" s="707"/>
      <c r="IWE37" s="707"/>
      <c r="IWF37" s="707"/>
      <c r="IWG37" s="707"/>
      <c r="IWH37" s="707"/>
      <c r="IWI37" s="707"/>
      <c r="IWJ37" s="707"/>
      <c r="IWK37" s="707"/>
      <c r="IWL37" s="707"/>
      <c r="IWM37" s="707"/>
      <c r="IWN37" s="707"/>
      <c r="IWO37" s="707"/>
      <c r="IWP37" s="707"/>
      <c r="IWQ37" s="707"/>
      <c r="IWR37" s="707"/>
      <c r="IWS37" s="707"/>
      <c r="IWT37" s="707"/>
      <c r="IWU37" s="707"/>
      <c r="IWV37" s="707"/>
      <c r="IWW37" s="707"/>
      <c r="IWX37" s="707"/>
      <c r="IWY37" s="707"/>
      <c r="IWZ37" s="707"/>
      <c r="IXA37" s="707"/>
      <c r="IXB37" s="707"/>
      <c r="IXC37" s="707"/>
      <c r="IXD37" s="707"/>
      <c r="IXE37" s="707"/>
      <c r="IXF37" s="707"/>
      <c r="IXG37" s="707"/>
      <c r="IXH37" s="707"/>
      <c r="IXI37" s="707"/>
      <c r="IXJ37" s="707"/>
      <c r="IXK37" s="707"/>
      <c r="IXL37" s="707"/>
      <c r="IXM37" s="707"/>
      <c r="IXN37" s="707"/>
      <c r="IXO37" s="707"/>
      <c r="IXP37" s="707"/>
      <c r="IXQ37" s="707"/>
      <c r="IXR37" s="707"/>
      <c r="IXS37" s="707"/>
      <c r="IXT37" s="707"/>
      <c r="IXU37" s="707"/>
      <c r="IXV37" s="707"/>
      <c r="IXW37" s="707"/>
      <c r="IXX37" s="707"/>
      <c r="IXY37" s="707"/>
      <c r="IXZ37" s="707"/>
      <c r="IYA37" s="707"/>
      <c r="IYB37" s="707"/>
      <c r="IYC37" s="707"/>
      <c r="IYD37" s="707"/>
      <c r="IYE37" s="707"/>
      <c r="IYF37" s="707"/>
      <c r="IYG37" s="707"/>
      <c r="IYH37" s="707"/>
      <c r="IYI37" s="707"/>
      <c r="IYJ37" s="707"/>
      <c r="IYK37" s="707"/>
      <c r="IYL37" s="707"/>
      <c r="IYM37" s="707"/>
      <c r="IYN37" s="707"/>
      <c r="IYO37" s="707"/>
      <c r="IYP37" s="707"/>
      <c r="IYQ37" s="707"/>
      <c r="IYR37" s="707"/>
      <c r="IYS37" s="707"/>
      <c r="IYT37" s="707"/>
      <c r="IYU37" s="707"/>
      <c r="IYV37" s="707"/>
      <c r="IYW37" s="707"/>
      <c r="IYX37" s="707"/>
      <c r="IYY37" s="707"/>
      <c r="IYZ37" s="707"/>
      <c r="IZA37" s="707"/>
      <c r="IZB37" s="707"/>
      <c r="IZC37" s="707"/>
      <c r="IZD37" s="707"/>
      <c r="IZE37" s="707"/>
      <c r="IZF37" s="707"/>
      <c r="IZG37" s="707"/>
      <c r="IZH37" s="707"/>
      <c r="IZI37" s="707"/>
      <c r="IZJ37" s="707"/>
      <c r="IZK37" s="707"/>
      <c r="IZL37" s="707"/>
      <c r="IZM37" s="707"/>
      <c r="IZN37" s="707"/>
      <c r="IZO37" s="707"/>
      <c r="IZP37" s="707"/>
      <c r="IZQ37" s="707"/>
      <c r="IZR37" s="707"/>
      <c r="IZS37" s="707"/>
      <c r="IZT37" s="707"/>
      <c r="IZU37" s="707"/>
      <c r="IZV37" s="707"/>
      <c r="IZW37" s="707"/>
      <c r="IZX37" s="707"/>
      <c r="IZY37" s="707"/>
      <c r="IZZ37" s="707"/>
      <c r="JAA37" s="707"/>
      <c r="JAB37" s="707"/>
      <c r="JAC37" s="707"/>
      <c r="JAD37" s="707"/>
      <c r="JAE37" s="707"/>
      <c r="JAF37" s="707"/>
      <c r="JAG37" s="707"/>
      <c r="JAH37" s="707"/>
      <c r="JAI37" s="707"/>
      <c r="JAJ37" s="707"/>
      <c r="JAK37" s="707"/>
      <c r="JAL37" s="707"/>
      <c r="JAM37" s="707"/>
      <c r="JAN37" s="707"/>
      <c r="JAO37" s="707"/>
      <c r="JAP37" s="707"/>
      <c r="JAQ37" s="707"/>
      <c r="JAR37" s="707"/>
      <c r="JAS37" s="707"/>
      <c r="JAT37" s="707"/>
      <c r="JAU37" s="707"/>
      <c r="JAV37" s="707"/>
      <c r="JAW37" s="707"/>
      <c r="JAX37" s="707"/>
      <c r="JAY37" s="707"/>
      <c r="JAZ37" s="707"/>
      <c r="JBA37" s="707"/>
      <c r="JBB37" s="707"/>
      <c r="JBC37" s="707"/>
      <c r="JBD37" s="707"/>
      <c r="JBE37" s="707"/>
      <c r="JBF37" s="707"/>
      <c r="JBG37" s="707"/>
      <c r="JBH37" s="707"/>
      <c r="JBI37" s="707"/>
      <c r="JBJ37" s="707"/>
      <c r="JBK37" s="707"/>
      <c r="JBL37" s="707"/>
      <c r="JBM37" s="707"/>
      <c r="JBN37" s="707"/>
      <c r="JBO37" s="707"/>
      <c r="JBP37" s="707"/>
      <c r="JBQ37" s="707"/>
      <c r="JBR37" s="707"/>
      <c r="JBS37" s="707"/>
      <c r="JBT37" s="707"/>
      <c r="JBU37" s="707"/>
      <c r="JBV37" s="707"/>
      <c r="JBW37" s="707"/>
      <c r="JBX37" s="707"/>
      <c r="JBY37" s="707"/>
      <c r="JBZ37" s="707"/>
      <c r="JCA37" s="707"/>
      <c r="JCB37" s="707"/>
      <c r="JCC37" s="707"/>
      <c r="JCD37" s="707"/>
      <c r="JCE37" s="707"/>
      <c r="JCF37" s="707"/>
      <c r="JCG37" s="707"/>
      <c r="JCH37" s="707"/>
      <c r="JCI37" s="707"/>
      <c r="JCJ37" s="707"/>
      <c r="JCK37" s="707"/>
      <c r="JCL37" s="707"/>
      <c r="JCM37" s="707"/>
      <c r="JCN37" s="707"/>
      <c r="JCO37" s="707"/>
      <c r="JCP37" s="707"/>
      <c r="JCQ37" s="707"/>
      <c r="JCR37" s="707"/>
      <c r="JCS37" s="707"/>
      <c r="JCT37" s="707"/>
      <c r="JCU37" s="707"/>
      <c r="JCV37" s="707"/>
      <c r="JCW37" s="707"/>
      <c r="JCX37" s="707"/>
      <c r="JCY37" s="707"/>
      <c r="JCZ37" s="707"/>
      <c r="JDA37" s="707"/>
      <c r="JDB37" s="707"/>
      <c r="JDC37" s="707"/>
      <c r="JDD37" s="707"/>
      <c r="JDE37" s="707"/>
      <c r="JDF37" s="707"/>
      <c r="JDG37" s="707"/>
      <c r="JDH37" s="707"/>
      <c r="JDI37" s="707"/>
      <c r="JDJ37" s="707"/>
      <c r="JDK37" s="707"/>
      <c r="JDL37" s="707"/>
      <c r="JDM37" s="707"/>
      <c r="JDN37" s="707"/>
      <c r="JDO37" s="707"/>
      <c r="JDP37" s="707"/>
      <c r="JDQ37" s="707"/>
      <c r="JDR37" s="707"/>
      <c r="JDS37" s="707"/>
      <c r="JDT37" s="707"/>
      <c r="JDU37" s="707"/>
      <c r="JDV37" s="707"/>
      <c r="JDW37" s="707"/>
      <c r="JDX37" s="707"/>
      <c r="JDY37" s="707"/>
      <c r="JDZ37" s="707"/>
      <c r="JEA37" s="707"/>
      <c r="JEB37" s="707"/>
      <c r="JEC37" s="707"/>
      <c r="JED37" s="707"/>
      <c r="JEE37" s="707"/>
      <c r="JEF37" s="707"/>
      <c r="JEG37" s="707"/>
      <c r="JEH37" s="707"/>
      <c r="JEI37" s="707"/>
      <c r="JEJ37" s="707"/>
      <c r="JEK37" s="707"/>
      <c r="JEL37" s="707"/>
      <c r="JEM37" s="707"/>
      <c r="JEN37" s="707"/>
      <c r="JEO37" s="707"/>
      <c r="JEP37" s="707"/>
      <c r="JEQ37" s="707"/>
      <c r="JER37" s="707"/>
      <c r="JES37" s="707"/>
      <c r="JET37" s="707"/>
      <c r="JEU37" s="707"/>
      <c r="JEV37" s="707"/>
      <c r="JEW37" s="707"/>
      <c r="JEX37" s="707"/>
      <c r="JEY37" s="707"/>
      <c r="JEZ37" s="707"/>
      <c r="JFA37" s="707"/>
      <c r="JFB37" s="707"/>
      <c r="JFC37" s="707"/>
      <c r="JFD37" s="707"/>
      <c r="JFE37" s="707"/>
      <c r="JFF37" s="707"/>
      <c r="JFG37" s="707"/>
      <c r="JFH37" s="707"/>
      <c r="JFI37" s="707"/>
      <c r="JFJ37" s="707"/>
      <c r="JFK37" s="707"/>
      <c r="JFL37" s="707"/>
      <c r="JFM37" s="707"/>
      <c r="JFN37" s="707"/>
      <c r="JFO37" s="707"/>
      <c r="JFP37" s="707"/>
      <c r="JFQ37" s="707"/>
      <c r="JFR37" s="707"/>
      <c r="JFS37" s="707"/>
      <c r="JFT37" s="707"/>
      <c r="JFU37" s="707"/>
      <c r="JFV37" s="707"/>
      <c r="JFW37" s="707"/>
      <c r="JFX37" s="707"/>
      <c r="JFY37" s="707"/>
      <c r="JFZ37" s="707"/>
      <c r="JGA37" s="707"/>
      <c r="JGB37" s="707"/>
      <c r="JGC37" s="707"/>
      <c r="JGD37" s="707"/>
      <c r="JGE37" s="707"/>
      <c r="JGF37" s="707"/>
      <c r="JGG37" s="707"/>
      <c r="JGH37" s="707"/>
      <c r="JGI37" s="707"/>
      <c r="JGJ37" s="707"/>
      <c r="JGK37" s="707"/>
      <c r="JGL37" s="707"/>
      <c r="JGM37" s="707"/>
      <c r="JGN37" s="707"/>
      <c r="JGO37" s="707"/>
      <c r="JGP37" s="707"/>
      <c r="JGQ37" s="707"/>
      <c r="JGR37" s="707"/>
      <c r="JGS37" s="707"/>
      <c r="JGT37" s="707"/>
      <c r="JGU37" s="707"/>
      <c r="JGV37" s="707"/>
      <c r="JGW37" s="707"/>
      <c r="JGX37" s="707"/>
      <c r="JGY37" s="707"/>
      <c r="JGZ37" s="707"/>
      <c r="JHA37" s="707"/>
      <c r="JHB37" s="707"/>
      <c r="JHC37" s="707"/>
      <c r="JHD37" s="707"/>
      <c r="JHE37" s="707"/>
      <c r="JHF37" s="707"/>
      <c r="JHG37" s="707"/>
      <c r="JHH37" s="707"/>
      <c r="JHI37" s="707"/>
      <c r="JHJ37" s="707"/>
      <c r="JHK37" s="707"/>
      <c r="JHL37" s="707"/>
      <c r="JHM37" s="707"/>
      <c r="JHN37" s="707"/>
      <c r="JHO37" s="707"/>
      <c r="JHP37" s="707"/>
      <c r="JHQ37" s="707"/>
      <c r="JHR37" s="707"/>
      <c r="JHS37" s="707"/>
      <c r="JHT37" s="707"/>
      <c r="JHU37" s="707"/>
      <c r="JHV37" s="707"/>
      <c r="JHW37" s="707"/>
      <c r="JHX37" s="707"/>
      <c r="JHY37" s="707"/>
      <c r="JHZ37" s="707"/>
      <c r="JIA37" s="707"/>
      <c r="JIB37" s="707"/>
      <c r="JIC37" s="707"/>
      <c r="JID37" s="707"/>
      <c r="JIE37" s="707"/>
      <c r="JIF37" s="707"/>
      <c r="JIG37" s="707"/>
      <c r="JIH37" s="707"/>
      <c r="JII37" s="707"/>
      <c r="JIJ37" s="707"/>
      <c r="JIK37" s="707"/>
      <c r="JIL37" s="707"/>
      <c r="JIM37" s="707"/>
      <c r="JIN37" s="707"/>
      <c r="JIO37" s="707"/>
      <c r="JIP37" s="707"/>
      <c r="JIQ37" s="707"/>
      <c r="JIR37" s="707"/>
      <c r="JIS37" s="707"/>
      <c r="JIT37" s="707"/>
      <c r="JIU37" s="707"/>
      <c r="JIV37" s="707"/>
      <c r="JIW37" s="707"/>
      <c r="JIX37" s="707"/>
      <c r="JIY37" s="707"/>
      <c r="JIZ37" s="707"/>
      <c r="JJA37" s="707"/>
      <c r="JJB37" s="707"/>
      <c r="JJC37" s="707"/>
      <c r="JJD37" s="707"/>
      <c r="JJE37" s="707"/>
      <c r="JJF37" s="707"/>
      <c r="JJG37" s="707"/>
      <c r="JJH37" s="707"/>
      <c r="JJI37" s="707"/>
      <c r="JJJ37" s="707"/>
      <c r="JJK37" s="707"/>
      <c r="JJL37" s="707"/>
      <c r="JJM37" s="707"/>
      <c r="JJN37" s="707"/>
      <c r="JJO37" s="707"/>
      <c r="JJP37" s="707"/>
      <c r="JJQ37" s="707"/>
      <c r="JJR37" s="707"/>
      <c r="JJS37" s="707"/>
      <c r="JJT37" s="707"/>
      <c r="JJU37" s="707"/>
      <c r="JJV37" s="707"/>
      <c r="JJW37" s="707"/>
      <c r="JJX37" s="707"/>
      <c r="JJY37" s="707"/>
      <c r="JJZ37" s="707"/>
      <c r="JKA37" s="707"/>
      <c r="JKB37" s="707"/>
      <c r="JKC37" s="707"/>
      <c r="JKD37" s="707"/>
      <c r="JKE37" s="707"/>
      <c r="JKF37" s="707"/>
      <c r="JKG37" s="707"/>
      <c r="JKH37" s="707"/>
      <c r="JKI37" s="707"/>
      <c r="JKJ37" s="707"/>
      <c r="JKK37" s="707"/>
      <c r="JKL37" s="707"/>
      <c r="JKM37" s="707"/>
      <c r="JKN37" s="707"/>
      <c r="JKO37" s="707"/>
      <c r="JKP37" s="707"/>
      <c r="JKQ37" s="707"/>
      <c r="JKR37" s="707"/>
      <c r="JKS37" s="707"/>
      <c r="JKT37" s="707"/>
      <c r="JKU37" s="707"/>
      <c r="JKV37" s="707"/>
      <c r="JKW37" s="707"/>
      <c r="JKX37" s="707"/>
      <c r="JKY37" s="707"/>
      <c r="JKZ37" s="707"/>
      <c r="JLA37" s="707"/>
      <c r="JLB37" s="707"/>
      <c r="JLC37" s="707"/>
      <c r="JLD37" s="707"/>
      <c r="JLE37" s="707"/>
      <c r="JLF37" s="707"/>
      <c r="JLG37" s="707"/>
      <c r="JLH37" s="707"/>
      <c r="JLI37" s="707"/>
      <c r="JLJ37" s="707"/>
      <c r="JLK37" s="707"/>
      <c r="JLL37" s="707"/>
      <c r="JLM37" s="707"/>
      <c r="JLN37" s="707"/>
      <c r="JLO37" s="707"/>
      <c r="JLP37" s="707"/>
      <c r="JLQ37" s="707"/>
      <c r="JLR37" s="707"/>
      <c r="JLS37" s="707"/>
      <c r="JLT37" s="707"/>
      <c r="JLU37" s="707"/>
      <c r="JLV37" s="707"/>
      <c r="JLW37" s="707"/>
      <c r="JLX37" s="707"/>
      <c r="JLY37" s="707"/>
      <c r="JLZ37" s="707"/>
      <c r="JMA37" s="707"/>
      <c r="JMB37" s="707"/>
      <c r="JMC37" s="707"/>
      <c r="JMD37" s="707"/>
      <c r="JME37" s="707"/>
      <c r="JMF37" s="707"/>
      <c r="JMG37" s="707"/>
      <c r="JMH37" s="707"/>
      <c r="JMI37" s="707"/>
      <c r="JMJ37" s="707"/>
      <c r="JMK37" s="707"/>
      <c r="JML37" s="707"/>
      <c r="JMM37" s="707"/>
      <c r="JMN37" s="707"/>
      <c r="JMO37" s="707"/>
      <c r="JMP37" s="707"/>
      <c r="JMQ37" s="707"/>
      <c r="JMR37" s="707"/>
      <c r="JMS37" s="707"/>
      <c r="JMT37" s="707"/>
      <c r="JMU37" s="707"/>
      <c r="JMV37" s="707"/>
      <c r="JMW37" s="707"/>
      <c r="JMX37" s="707"/>
      <c r="JMY37" s="707"/>
      <c r="JMZ37" s="707"/>
      <c r="JNA37" s="707"/>
      <c r="JNB37" s="707"/>
      <c r="JNC37" s="707"/>
      <c r="JND37" s="707"/>
      <c r="JNE37" s="707"/>
      <c r="JNF37" s="707"/>
      <c r="JNG37" s="707"/>
      <c r="JNH37" s="707"/>
      <c r="JNI37" s="707"/>
      <c r="JNJ37" s="707"/>
      <c r="JNK37" s="707"/>
      <c r="JNL37" s="707"/>
      <c r="JNM37" s="707"/>
      <c r="JNN37" s="707"/>
      <c r="JNO37" s="707"/>
      <c r="JNP37" s="707"/>
      <c r="JNQ37" s="707"/>
      <c r="JNR37" s="707"/>
      <c r="JNS37" s="707"/>
      <c r="JNT37" s="707"/>
      <c r="JNU37" s="707"/>
      <c r="JNV37" s="707"/>
      <c r="JNW37" s="707"/>
      <c r="JNX37" s="707"/>
      <c r="JNY37" s="707"/>
      <c r="JNZ37" s="707"/>
      <c r="JOA37" s="707"/>
      <c r="JOB37" s="707"/>
      <c r="JOC37" s="707"/>
      <c r="JOD37" s="707"/>
      <c r="JOE37" s="707"/>
      <c r="JOF37" s="707"/>
      <c r="JOG37" s="707"/>
      <c r="JOH37" s="707"/>
      <c r="JOI37" s="707"/>
      <c r="JOJ37" s="707"/>
      <c r="JOK37" s="707"/>
      <c r="JOL37" s="707"/>
      <c r="JOM37" s="707"/>
      <c r="JON37" s="707"/>
      <c r="JOO37" s="707"/>
      <c r="JOP37" s="707"/>
      <c r="JOQ37" s="707"/>
      <c r="JOR37" s="707"/>
      <c r="JOS37" s="707"/>
      <c r="JOT37" s="707"/>
      <c r="JOU37" s="707"/>
      <c r="JOV37" s="707"/>
      <c r="JOW37" s="707"/>
      <c r="JOX37" s="707"/>
      <c r="JOY37" s="707"/>
      <c r="JOZ37" s="707"/>
      <c r="JPA37" s="707"/>
      <c r="JPB37" s="707"/>
      <c r="JPC37" s="707"/>
      <c r="JPD37" s="707"/>
      <c r="JPE37" s="707"/>
      <c r="JPF37" s="707"/>
      <c r="JPG37" s="707"/>
      <c r="JPH37" s="707"/>
      <c r="JPI37" s="707"/>
      <c r="JPJ37" s="707"/>
      <c r="JPK37" s="707"/>
      <c r="JPL37" s="707"/>
      <c r="JPM37" s="707"/>
      <c r="JPN37" s="707"/>
      <c r="JPO37" s="707"/>
      <c r="JPP37" s="707"/>
      <c r="JPQ37" s="707"/>
      <c r="JPR37" s="707"/>
      <c r="JPS37" s="707"/>
      <c r="JPT37" s="707"/>
      <c r="JPU37" s="707"/>
      <c r="JPV37" s="707"/>
      <c r="JPW37" s="707"/>
      <c r="JPX37" s="707"/>
      <c r="JPY37" s="707"/>
      <c r="JPZ37" s="707"/>
      <c r="JQA37" s="707"/>
      <c r="JQB37" s="707"/>
      <c r="JQC37" s="707"/>
      <c r="JQD37" s="707"/>
      <c r="JQE37" s="707"/>
      <c r="JQF37" s="707"/>
      <c r="JQG37" s="707"/>
      <c r="JQH37" s="707"/>
      <c r="JQI37" s="707"/>
      <c r="JQJ37" s="707"/>
      <c r="JQK37" s="707"/>
      <c r="JQL37" s="707"/>
      <c r="JQM37" s="707"/>
      <c r="JQN37" s="707"/>
      <c r="JQO37" s="707"/>
      <c r="JQP37" s="707"/>
      <c r="JQQ37" s="707"/>
      <c r="JQR37" s="707"/>
      <c r="JQS37" s="707"/>
      <c r="JQT37" s="707"/>
      <c r="JQU37" s="707"/>
      <c r="JQV37" s="707"/>
      <c r="JQW37" s="707"/>
      <c r="JQX37" s="707"/>
      <c r="JQY37" s="707"/>
      <c r="JQZ37" s="707"/>
      <c r="JRA37" s="707"/>
      <c r="JRB37" s="707"/>
      <c r="JRC37" s="707"/>
      <c r="JRD37" s="707"/>
      <c r="JRE37" s="707"/>
      <c r="JRF37" s="707"/>
      <c r="JRG37" s="707"/>
      <c r="JRH37" s="707"/>
      <c r="JRI37" s="707"/>
      <c r="JRJ37" s="707"/>
      <c r="JRK37" s="707"/>
      <c r="JRL37" s="707"/>
      <c r="JRM37" s="707"/>
      <c r="JRN37" s="707"/>
      <c r="JRO37" s="707"/>
      <c r="JRP37" s="707"/>
      <c r="JRQ37" s="707"/>
      <c r="JRR37" s="707"/>
      <c r="JRS37" s="707"/>
      <c r="JRT37" s="707"/>
      <c r="JRU37" s="707"/>
      <c r="JRV37" s="707"/>
      <c r="JRW37" s="707"/>
      <c r="JRX37" s="707"/>
      <c r="JRY37" s="707"/>
      <c r="JRZ37" s="707"/>
      <c r="JSA37" s="707"/>
      <c r="JSB37" s="707"/>
      <c r="JSC37" s="707"/>
      <c r="JSD37" s="707"/>
      <c r="JSE37" s="707"/>
      <c r="JSF37" s="707"/>
      <c r="JSG37" s="707"/>
      <c r="JSH37" s="707"/>
      <c r="JSI37" s="707"/>
      <c r="JSJ37" s="707"/>
      <c r="JSK37" s="707"/>
      <c r="JSL37" s="707"/>
      <c r="JSM37" s="707"/>
      <c r="JSN37" s="707"/>
      <c r="JSO37" s="707"/>
      <c r="JSP37" s="707"/>
      <c r="JSQ37" s="707"/>
      <c r="JSR37" s="707"/>
      <c r="JSS37" s="707"/>
      <c r="JST37" s="707"/>
      <c r="JSU37" s="707"/>
      <c r="JSV37" s="707"/>
      <c r="JSW37" s="707"/>
      <c r="JSX37" s="707"/>
      <c r="JSY37" s="707"/>
      <c r="JSZ37" s="707"/>
      <c r="JTA37" s="707"/>
      <c r="JTB37" s="707"/>
      <c r="JTC37" s="707"/>
      <c r="JTD37" s="707"/>
      <c r="JTE37" s="707"/>
      <c r="JTF37" s="707"/>
      <c r="JTG37" s="707"/>
      <c r="JTH37" s="707"/>
      <c r="JTI37" s="707"/>
      <c r="JTJ37" s="707"/>
      <c r="JTK37" s="707"/>
      <c r="JTL37" s="707"/>
      <c r="JTM37" s="707"/>
      <c r="JTN37" s="707"/>
      <c r="JTO37" s="707"/>
      <c r="JTP37" s="707"/>
      <c r="JTQ37" s="707"/>
      <c r="JTR37" s="707"/>
      <c r="JTS37" s="707"/>
      <c r="JTT37" s="707"/>
      <c r="JTU37" s="707"/>
      <c r="JTV37" s="707"/>
      <c r="JTW37" s="707"/>
      <c r="JTX37" s="707"/>
      <c r="JTY37" s="707"/>
      <c r="JTZ37" s="707"/>
      <c r="JUA37" s="707"/>
      <c r="JUB37" s="707"/>
      <c r="JUC37" s="707"/>
      <c r="JUD37" s="707"/>
      <c r="JUE37" s="707"/>
      <c r="JUF37" s="707"/>
      <c r="JUG37" s="707"/>
      <c r="JUH37" s="707"/>
      <c r="JUI37" s="707"/>
      <c r="JUJ37" s="707"/>
      <c r="JUK37" s="707"/>
      <c r="JUL37" s="707"/>
      <c r="JUM37" s="707"/>
      <c r="JUN37" s="707"/>
      <c r="JUO37" s="707"/>
      <c r="JUP37" s="707"/>
      <c r="JUQ37" s="707"/>
      <c r="JUR37" s="707"/>
      <c r="JUS37" s="707"/>
      <c r="JUT37" s="707"/>
      <c r="JUU37" s="707"/>
      <c r="JUV37" s="707"/>
      <c r="JUW37" s="707"/>
      <c r="JUX37" s="707"/>
      <c r="JUY37" s="707"/>
      <c r="JUZ37" s="707"/>
      <c r="JVA37" s="707"/>
      <c r="JVB37" s="707"/>
      <c r="JVC37" s="707"/>
      <c r="JVD37" s="707"/>
      <c r="JVE37" s="707"/>
      <c r="JVF37" s="707"/>
      <c r="JVG37" s="707"/>
      <c r="JVH37" s="707"/>
      <c r="JVI37" s="707"/>
      <c r="JVJ37" s="707"/>
      <c r="JVK37" s="707"/>
      <c r="JVL37" s="707"/>
      <c r="JVM37" s="707"/>
      <c r="JVN37" s="707"/>
      <c r="JVO37" s="707"/>
      <c r="JVP37" s="707"/>
      <c r="JVQ37" s="707"/>
      <c r="JVR37" s="707"/>
      <c r="JVS37" s="707"/>
      <c r="JVT37" s="707"/>
      <c r="JVU37" s="707"/>
      <c r="JVV37" s="707"/>
      <c r="JVW37" s="707"/>
      <c r="JVX37" s="707"/>
      <c r="JVY37" s="707"/>
      <c r="JVZ37" s="707"/>
      <c r="JWA37" s="707"/>
      <c r="JWB37" s="707"/>
      <c r="JWC37" s="707"/>
      <c r="JWD37" s="707"/>
      <c r="JWE37" s="707"/>
      <c r="JWF37" s="707"/>
      <c r="JWG37" s="707"/>
      <c r="JWH37" s="707"/>
      <c r="JWI37" s="707"/>
      <c r="JWJ37" s="707"/>
      <c r="JWK37" s="707"/>
      <c r="JWL37" s="707"/>
      <c r="JWM37" s="707"/>
      <c r="JWN37" s="707"/>
      <c r="JWO37" s="707"/>
      <c r="JWP37" s="707"/>
      <c r="JWQ37" s="707"/>
      <c r="JWR37" s="707"/>
      <c r="JWS37" s="707"/>
      <c r="JWT37" s="707"/>
      <c r="JWU37" s="707"/>
      <c r="JWV37" s="707"/>
      <c r="JWW37" s="707"/>
      <c r="JWX37" s="707"/>
      <c r="JWY37" s="707"/>
      <c r="JWZ37" s="707"/>
      <c r="JXA37" s="707"/>
      <c r="JXB37" s="707"/>
      <c r="JXC37" s="707"/>
      <c r="JXD37" s="707"/>
      <c r="JXE37" s="707"/>
      <c r="JXF37" s="707"/>
      <c r="JXG37" s="707"/>
      <c r="JXH37" s="707"/>
      <c r="JXI37" s="707"/>
      <c r="JXJ37" s="707"/>
      <c r="JXK37" s="707"/>
      <c r="JXL37" s="707"/>
      <c r="JXM37" s="707"/>
      <c r="JXN37" s="707"/>
      <c r="JXO37" s="707"/>
      <c r="JXP37" s="707"/>
      <c r="JXQ37" s="707"/>
      <c r="JXR37" s="707"/>
      <c r="JXS37" s="707"/>
      <c r="JXT37" s="707"/>
      <c r="JXU37" s="707"/>
      <c r="JXV37" s="707"/>
      <c r="JXW37" s="707"/>
      <c r="JXX37" s="707"/>
      <c r="JXY37" s="707"/>
      <c r="JXZ37" s="707"/>
      <c r="JYA37" s="707"/>
      <c r="JYB37" s="707"/>
      <c r="JYC37" s="707"/>
      <c r="JYD37" s="707"/>
      <c r="JYE37" s="707"/>
      <c r="JYF37" s="707"/>
      <c r="JYG37" s="707"/>
      <c r="JYH37" s="707"/>
      <c r="JYI37" s="707"/>
      <c r="JYJ37" s="707"/>
      <c r="JYK37" s="707"/>
      <c r="JYL37" s="707"/>
      <c r="JYM37" s="707"/>
      <c r="JYN37" s="707"/>
      <c r="JYO37" s="707"/>
      <c r="JYP37" s="707"/>
      <c r="JYQ37" s="707"/>
      <c r="JYR37" s="707"/>
      <c r="JYS37" s="707"/>
      <c r="JYT37" s="707"/>
      <c r="JYU37" s="707"/>
      <c r="JYV37" s="707"/>
      <c r="JYW37" s="707"/>
      <c r="JYX37" s="707"/>
      <c r="JYY37" s="707"/>
      <c r="JYZ37" s="707"/>
      <c r="JZA37" s="707"/>
      <c r="JZB37" s="707"/>
      <c r="JZC37" s="707"/>
      <c r="JZD37" s="707"/>
      <c r="JZE37" s="707"/>
      <c r="JZF37" s="707"/>
      <c r="JZG37" s="707"/>
      <c r="JZH37" s="707"/>
      <c r="JZI37" s="707"/>
      <c r="JZJ37" s="707"/>
      <c r="JZK37" s="707"/>
      <c r="JZL37" s="707"/>
      <c r="JZM37" s="707"/>
      <c r="JZN37" s="707"/>
      <c r="JZO37" s="707"/>
      <c r="JZP37" s="707"/>
      <c r="JZQ37" s="707"/>
      <c r="JZR37" s="707"/>
      <c r="JZS37" s="707"/>
      <c r="JZT37" s="707"/>
      <c r="JZU37" s="707"/>
      <c r="JZV37" s="707"/>
      <c r="JZW37" s="707"/>
      <c r="JZX37" s="707"/>
      <c r="JZY37" s="707"/>
      <c r="JZZ37" s="707"/>
      <c r="KAA37" s="707"/>
      <c r="KAB37" s="707"/>
      <c r="KAC37" s="707"/>
      <c r="KAD37" s="707"/>
      <c r="KAE37" s="707"/>
      <c r="KAF37" s="707"/>
      <c r="KAG37" s="707"/>
      <c r="KAH37" s="707"/>
      <c r="KAI37" s="707"/>
      <c r="KAJ37" s="707"/>
      <c r="KAK37" s="707"/>
      <c r="KAL37" s="707"/>
      <c r="KAM37" s="707"/>
      <c r="KAN37" s="707"/>
      <c r="KAO37" s="707"/>
      <c r="KAP37" s="707"/>
      <c r="KAQ37" s="707"/>
      <c r="KAR37" s="707"/>
      <c r="KAS37" s="707"/>
      <c r="KAT37" s="707"/>
      <c r="KAU37" s="707"/>
      <c r="KAV37" s="707"/>
      <c r="KAW37" s="707"/>
      <c r="KAX37" s="707"/>
      <c r="KAY37" s="707"/>
      <c r="KAZ37" s="707"/>
      <c r="KBA37" s="707"/>
      <c r="KBB37" s="707"/>
      <c r="KBC37" s="707"/>
      <c r="KBD37" s="707"/>
      <c r="KBE37" s="707"/>
      <c r="KBF37" s="707"/>
      <c r="KBG37" s="707"/>
      <c r="KBH37" s="707"/>
      <c r="KBI37" s="707"/>
      <c r="KBJ37" s="707"/>
      <c r="KBK37" s="707"/>
      <c r="KBL37" s="707"/>
      <c r="KBM37" s="707"/>
      <c r="KBN37" s="707"/>
      <c r="KBO37" s="707"/>
      <c r="KBP37" s="707"/>
      <c r="KBQ37" s="707"/>
      <c r="KBR37" s="707"/>
      <c r="KBS37" s="707"/>
      <c r="KBT37" s="707"/>
      <c r="KBU37" s="707"/>
      <c r="KBV37" s="707"/>
      <c r="KBW37" s="707"/>
      <c r="KBX37" s="707"/>
      <c r="KBY37" s="707"/>
      <c r="KBZ37" s="707"/>
      <c r="KCA37" s="707"/>
      <c r="KCB37" s="707"/>
      <c r="KCC37" s="707"/>
      <c r="KCD37" s="707"/>
      <c r="KCE37" s="707"/>
      <c r="KCF37" s="707"/>
      <c r="KCG37" s="707"/>
      <c r="KCH37" s="707"/>
      <c r="KCI37" s="707"/>
      <c r="KCJ37" s="707"/>
      <c r="KCK37" s="707"/>
      <c r="KCL37" s="707"/>
      <c r="KCM37" s="707"/>
      <c r="KCN37" s="707"/>
      <c r="KCO37" s="707"/>
      <c r="KCP37" s="707"/>
      <c r="KCQ37" s="707"/>
      <c r="KCR37" s="707"/>
      <c r="KCS37" s="707"/>
      <c r="KCT37" s="707"/>
      <c r="KCU37" s="707"/>
      <c r="KCV37" s="707"/>
      <c r="KCW37" s="707"/>
      <c r="KCX37" s="707"/>
      <c r="KCY37" s="707"/>
      <c r="KCZ37" s="707"/>
      <c r="KDA37" s="707"/>
      <c r="KDB37" s="707"/>
      <c r="KDC37" s="707"/>
      <c r="KDD37" s="707"/>
      <c r="KDE37" s="707"/>
      <c r="KDF37" s="707"/>
      <c r="KDG37" s="707"/>
      <c r="KDH37" s="707"/>
      <c r="KDI37" s="707"/>
      <c r="KDJ37" s="707"/>
      <c r="KDK37" s="707"/>
      <c r="KDL37" s="707"/>
      <c r="KDM37" s="707"/>
      <c r="KDN37" s="707"/>
      <c r="KDO37" s="707"/>
      <c r="KDP37" s="707"/>
      <c r="KDQ37" s="707"/>
      <c r="KDR37" s="707"/>
      <c r="KDS37" s="707"/>
      <c r="KDT37" s="707"/>
      <c r="KDU37" s="707"/>
      <c r="KDV37" s="707"/>
      <c r="KDW37" s="707"/>
      <c r="KDX37" s="707"/>
      <c r="KDY37" s="707"/>
      <c r="KDZ37" s="707"/>
      <c r="KEA37" s="707"/>
      <c r="KEB37" s="707"/>
      <c r="KEC37" s="707"/>
      <c r="KED37" s="707"/>
      <c r="KEE37" s="707"/>
      <c r="KEF37" s="707"/>
      <c r="KEG37" s="707"/>
      <c r="KEH37" s="707"/>
      <c r="KEI37" s="707"/>
      <c r="KEJ37" s="707"/>
      <c r="KEK37" s="707"/>
      <c r="KEL37" s="707"/>
      <c r="KEM37" s="707"/>
      <c r="KEN37" s="707"/>
      <c r="KEO37" s="707"/>
      <c r="KEP37" s="707"/>
      <c r="KEQ37" s="707"/>
      <c r="KER37" s="707"/>
      <c r="KES37" s="707"/>
      <c r="KET37" s="707"/>
      <c r="KEU37" s="707"/>
      <c r="KEV37" s="707"/>
      <c r="KEW37" s="707"/>
      <c r="KEX37" s="707"/>
      <c r="KEY37" s="707"/>
      <c r="KEZ37" s="707"/>
      <c r="KFA37" s="707"/>
      <c r="KFB37" s="707"/>
      <c r="KFC37" s="707"/>
      <c r="KFD37" s="707"/>
      <c r="KFE37" s="707"/>
      <c r="KFF37" s="707"/>
      <c r="KFG37" s="707"/>
      <c r="KFH37" s="707"/>
      <c r="KFI37" s="707"/>
      <c r="KFJ37" s="707"/>
      <c r="KFK37" s="707"/>
      <c r="KFL37" s="707"/>
      <c r="KFM37" s="707"/>
      <c r="KFN37" s="707"/>
      <c r="KFO37" s="707"/>
      <c r="KFP37" s="707"/>
      <c r="KFQ37" s="707"/>
      <c r="KFR37" s="707"/>
      <c r="KFS37" s="707"/>
      <c r="KFT37" s="707"/>
      <c r="KFU37" s="707"/>
      <c r="KFV37" s="707"/>
      <c r="KFW37" s="707"/>
      <c r="KFX37" s="707"/>
      <c r="KFY37" s="707"/>
      <c r="KFZ37" s="707"/>
      <c r="KGA37" s="707"/>
      <c r="KGB37" s="707"/>
      <c r="KGC37" s="707"/>
      <c r="KGD37" s="707"/>
      <c r="KGE37" s="707"/>
      <c r="KGF37" s="707"/>
      <c r="KGG37" s="707"/>
      <c r="KGH37" s="707"/>
      <c r="KGI37" s="707"/>
      <c r="KGJ37" s="707"/>
      <c r="KGK37" s="707"/>
      <c r="KGL37" s="707"/>
      <c r="KGM37" s="707"/>
      <c r="KGN37" s="707"/>
      <c r="KGO37" s="707"/>
      <c r="KGP37" s="707"/>
      <c r="KGQ37" s="707"/>
      <c r="KGR37" s="707"/>
      <c r="KGS37" s="707"/>
      <c r="KGT37" s="707"/>
      <c r="KGU37" s="707"/>
      <c r="KGV37" s="707"/>
      <c r="KGW37" s="707"/>
      <c r="KGX37" s="707"/>
      <c r="KGY37" s="707"/>
      <c r="KGZ37" s="707"/>
      <c r="KHA37" s="707"/>
      <c r="KHB37" s="707"/>
      <c r="KHC37" s="707"/>
      <c r="KHD37" s="707"/>
      <c r="KHE37" s="707"/>
      <c r="KHF37" s="707"/>
      <c r="KHG37" s="707"/>
      <c r="KHH37" s="707"/>
      <c r="KHI37" s="707"/>
      <c r="KHJ37" s="707"/>
      <c r="KHK37" s="707"/>
      <c r="KHL37" s="707"/>
      <c r="KHM37" s="707"/>
      <c r="KHN37" s="707"/>
      <c r="KHO37" s="707"/>
      <c r="KHP37" s="707"/>
      <c r="KHQ37" s="707"/>
      <c r="KHR37" s="707"/>
      <c r="KHS37" s="707"/>
      <c r="KHT37" s="707"/>
      <c r="KHU37" s="707"/>
      <c r="KHV37" s="707"/>
      <c r="KHW37" s="707"/>
      <c r="KHX37" s="707"/>
      <c r="KHY37" s="707"/>
      <c r="KHZ37" s="707"/>
      <c r="KIA37" s="707"/>
      <c r="KIB37" s="707"/>
      <c r="KIC37" s="707"/>
      <c r="KID37" s="707"/>
      <c r="KIE37" s="707"/>
      <c r="KIF37" s="707"/>
      <c r="KIG37" s="707"/>
      <c r="KIH37" s="707"/>
      <c r="KII37" s="707"/>
      <c r="KIJ37" s="707"/>
      <c r="KIK37" s="707"/>
      <c r="KIL37" s="707"/>
      <c r="KIM37" s="707"/>
      <c r="KIN37" s="707"/>
      <c r="KIO37" s="707"/>
      <c r="KIP37" s="707"/>
      <c r="KIQ37" s="707"/>
      <c r="KIR37" s="707"/>
      <c r="KIS37" s="707"/>
      <c r="KIT37" s="707"/>
      <c r="KIU37" s="707"/>
      <c r="KIV37" s="707"/>
      <c r="KIW37" s="707"/>
      <c r="KIX37" s="707"/>
      <c r="KIY37" s="707"/>
      <c r="KIZ37" s="707"/>
      <c r="KJA37" s="707"/>
      <c r="KJB37" s="707"/>
      <c r="KJC37" s="707"/>
      <c r="KJD37" s="707"/>
      <c r="KJE37" s="707"/>
      <c r="KJF37" s="707"/>
      <c r="KJG37" s="707"/>
      <c r="KJH37" s="707"/>
      <c r="KJI37" s="707"/>
      <c r="KJJ37" s="707"/>
      <c r="KJK37" s="707"/>
      <c r="KJL37" s="707"/>
      <c r="KJM37" s="707"/>
      <c r="KJN37" s="707"/>
      <c r="KJO37" s="707"/>
      <c r="KJP37" s="707"/>
      <c r="KJQ37" s="707"/>
      <c r="KJR37" s="707"/>
      <c r="KJS37" s="707"/>
      <c r="KJT37" s="707"/>
      <c r="KJU37" s="707"/>
      <c r="KJV37" s="707"/>
      <c r="KJW37" s="707"/>
      <c r="KJX37" s="707"/>
      <c r="KJY37" s="707"/>
      <c r="KJZ37" s="707"/>
      <c r="KKA37" s="707"/>
      <c r="KKB37" s="707"/>
      <c r="KKC37" s="707"/>
      <c r="KKD37" s="707"/>
      <c r="KKE37" s="707"/>
      <c r="KKF37" s="707"/>
      <c r="KKG37" s="707"/>
      <c r="KKH37" s="707"/>
      <c r="KKI37" s="707"/>
      <c r="KKJ37" s="707"/>
      <c r="KKK37" s="707"/>
      <c r="KKL37" s="707"/>
      <c r="KKM37" s="707"/>
      <c r="KKN37" s="707"/>
      <c r="KKO37" s="707"/>
      <c r="KKP37" s="707"/>
      <c r="KKQ37" s="707"/>
      <c r="KKR37" s="707"/>
      <c r="KKS37" s="707"/>
      <c r="KKT37" s="707"/>
      <c r="KKU37" s="707"/>
      <c r="KKV37" s="707"/>
      <c r="KKW37" s="707"/>
      <c r="KKX37" s="707"/>
      <c r="KKY37" s="707"/>
      <c r="KKZ37" s="707"/>
      <c r="KLA37" s="707"/>
      <c r="KLB37" s="707"/>
      <c r="KLC37" s="707"/>
      <c r="KLD37" s="707"/>
      <c r="KLE37" s="707"/>
      <c r="KLF37" s="707"/>
      <c r="KLG37" s="707"/>
      <c r="KLH37" s="707"/>
      <c r="KLI37" s="707"/>
      <c r="KLJ37" s="707"/>
      <c r="KLK37" s="707"/>
      <c r="KLL37" s="707"/>
      <c r="KLM37" s="707"/>
      <c r="KLN37" s="707"/>
      <c r="KLO37" s="707"/>
      <c r="KLP37" s="707"/>
      <c r="KLQ37" s="707"/>
      <c r="KLR37" s="707"/>
      <c r="KLS37" s="707"/>
      <c r="KLT37" s="707"/>
      <c r="KLU37" s="707"/>
      <c r="KLV37" s="707"/>
      <c r="KLW37" s="707"/>
      <c r="KLX37" s="707"/>
      <c r="KLY37" s="707"/>
      <c r="KLZ37" s="707"/>
      <c r="KMA37" s="707"/>
      <c r="KMB37" s="707"/>
      <c r="KMC37" s="707"/>
      <c r="KMD37" s="707"/>
      <c r="KME37" s="707"/>
      <c r="KMF37" s="707"/>
      <c r="KMG37" s="707"/>
      <c r="KMH37" s="707"/>
      <c r="KMI37" s="707"/>
      <c r="KMJ37" s="707"/>
      <c r="KMK37" s="707"/>
      <c r="KML37" s="707"/>
      <c r="KMM37" s="707"/>
      <c r="KMN37" s="707"/>
      <c r="KMO37" s="707"/>
      <c r="KMP37" s="707"/>
      <c r="KMQ37" s="707"/>
      <c r="KMR37" s="707"/>
      <c r="KMS37" s="707"/>
      <c r="KMT37" s="707"/>
      <c r="KMU37" s="707"/>
      <c r="KMV37" s="707"/>
      <c r="KMW37" s="707"/>
      <c r="KMX37" s="707"/>
      <c r="KMY37" s="707"/>
      <c r="KMZ37" s="707"/>
      <c r="KNA37" s="707"/>
      <c r="KNB37" s="707"/>
      <c r="KNC37" s="707"/>
      <c r="KND37" s="707"/>
      <c r="KNE37" s="707"/>
      <c r="KNF37" s="707"/>
      <c r="KNG37" s="707"/>
      <c r="KNH37" s="707"/>
      <c r="KNI37" s="707"/>
      <c r="KNJ37" s="707"/>
      <c r="KNK37" s="707"/>
      <c r="KNL37" s="707"/>
      <c r="KNM37" s="707"/>
      <c r="KNN37" s="707"/>
      <c r="KNO37" s="707"/>
      <c r="KNP37" s="707"/>
      <c r="KNQ37" s="707"/>
      <c r="KNR37" s="707"/>
      <c r="KNS37" s="707"/>
      <c r="KNT37" s="707"/>
      <c r="KNU37" s="707"/>
      <c r="KNV37" s="707"/>
      <c r="KNW37" s="707"/>
      <c r="KNX37" s="707"/>
      <c r="KNY37" s="707"/>
      <c r="KNZ37" s="707"/>
      <c r="KOA37" s="707"/>
      <c r="KOB37" s="707"/>
      <c r="KOC37" s="707"/>
      <c r="KOD37" s="707"/>
      <c r="KOE37" s="707"/>
      <c r="KOF37" s="707"/>
      <c r="KOG37" s="707"/>
      <c r="KOH37" s="707"/>
      <c r="KOI37" s="707"/>
      <c r="KOJ37" s="707"/>
      <c r="KOK37" s="707"/>
      <c r="KOL37" s="707"/>
      <c r="KOM37" s="707"/>
      <c r="KON37" s="707"/>
      <c r="KOO37" s="707"/>
      <c r="KOP37" s="707"/>
      <c r="KOQ37" s="707"/>
      <c r="KOR37" s="707"/>
      <c r="KOS37" s="707"/>
      <c r="KOT37" s="707"/>
      <c r="KOU37" s="707"/>
      <c r="KOV37" s="707"/>
      <c r="KOW37" s="707"/>
      <c r="KOX37" s="707"/>
      <c r="KOY37" s="707"/>
      <c r="KOZ37" s="707"/>
      <c r="KPA37" s="707"/>
      <c r="KPB37" s="707"/>
      <c r="KPC37" s="707"/>
      <c r="KPD37" s="707"/>
      <c r="KPE37" s="707"/>
      <c r="KPF37" s="707"/>
      <c r="KPG37" s="707"/>
      <c r="KPH37" s="707"/>
      <c r="KPI37" s="707"/>
      <c r="KPJ37" s="707"/>
      <c r="KPK37" s="707"/>
      <c r="KPL37" s="707"/>
      <c r="KPM37" s="707"/>
      <c r="KPN37" s="707"/>
      <c r="KPO37" s="707"/>
      <c r="KPP37" s="707"/>
      <c r="KPQ37" s="707"/>
      <c r="KPR37" s="707"/>
      <c r="KPS37" s="707"/>
      <c r="KPT37" s="707"/>
      <c r="KPU37" s="707"/>
      <c r="KPV37" s="707"/>
      <c r="KPW37" s="707"/>
      <c r="KPX37" s="707"/>
      <c r="KPY37" s="707"/>
      <c r="KPZ37" s="707"/>
      <c r="KQA37" s="707"/>
      <c r="KQB37" s="707"/>
      <c r="KQC37" s="707"/>
      <c r="KQD37" s="707"/>
      <c r="KQE37" s="707"/>
      <c r="KQF37" s="707"/>
      <c r="KQG37" s="707"/>
      <c r="KQH37" s="707"/>
      <c r="KQI37" s="707"/>
      <c r="KQJ37" s="707"/>
      <c r="KQK37" s="707"/>
      <c r="KQL37" s="707"/>
      <c r="KQM37" s="707"/>
      <c r="KQN37" s="707"/>
      <c r="KQO37" s="707"/>
      <c r="KQP37" s="707"/>
      <c r="KQQ37" s="707"/>
      <c r="KQR37" s="707"/>
      <c r="KQS37" s="707"/>
      <c r="KQT37" s="707"/>
      <c r="KQU37" s="707"/>
      <c r="KQV37" s="707"/>
      <c r="KQW37" s="707"/>
      <c r="KQX37" s="707"/>
      <c r="KQY37" s="707"/>
      <c r="KQZ37" s="707"/>
      <c r="KRA37" s="707"/>
      <c r="KRB37" s="707"/>
      <c r="KRC37" s="707"/>
      <c r="KRD37" s="707"/>
      <c r="KRE37" s="707"/>
      <c r="KRF37" s="707"/>
      <c r="KRG37" s="707"/>
      <c r="KRH37" s="707"/>
      <c r="KRI37" s="707"/>
      <c r="KRJ37" s="707"/>
      <c r="KRK37" s="707"/>
      <c r="KRL37" s="707"/>
      <c r="KRM37" s="707"/>
      <c r="KRN37" s="707"/>
      <c r="KRO37" s="707"/>
      <c r="KRP37" s="707"/>
      <c r="KRQ37" s="707"/>
      <c r="KRR37" s="707"/>
      <c r="KRS37" s="707"/>
      <c r="KRT37" s="707"/>
      <c r="KRU37" s="707"/>
      <c r="KRV37" s="707"/>
      <c r="KRW37" s="707"/>
      <c r="KRX37" s="707"/>
      <c r="KRY37" s="707"/>
      <c r="KRZ37" s="707"/>
      <c r="KSA37" s="707"/>
      <c r="KSB37" s="707"/>
      <c r="KSC37" s="707"/>
      <c r="KSD37" s="707"/>
      <c r="KSE37" s="707"/>
      <c r="KSF37" s="707"/>
      <c r="KSG37" s="707"/>
      <c r="KSH37" s="707"/>
      <c r="KSI37" s="707"/>
      <c r="KSJ37" s="707"/>
      <c r="KSK37" s="707"/>
      <c r="KSL37" s="707"/>
      <c r="KSM37" s="707"/>
      <c r="KSN37" s="707"/>
      <c r="KSO37" s="707"/>
      <c r="KSP37" s="707"/>
      <c r="KSQ37" s="707"/>
      <c r="KSR37" s="707"/>
      <c r="KSS37" s="707"/>
      <c r="KST37" s="707"/>
      <c r="KSU37" s="707"/>
      <c r="KSV37" s="707"/>
      <c r="KSW37" s="707"/>
      <c r="KSX37" s="707"/>
      <c r="KSY37" s="707"/>
      <c r="KSZ37" s="707"/>
      <c r="KTA37" s="707"/>
      <c r="KTB37" s="707"/>
      <c r="KTC37" s="707"/>
      <c r="KTD37" s="707"/>
      <c r="KTE37" s="707"/>
      <c r="KTF37" s="707"/>
      <c r="KTG37" s="707"/>
      <c r="KTH37" s="707"/>
      <c r="KTI37" s="707"/>
      <c r="KTJ37" s="707"/>
      <c r="KTK37" s="707"/>
      <c r="KTL37" s="707"/>
      <c r="KTM37" s="707"/>
      <c r="KTN37" s="707"/>
      <c r="KTO37" s="707"/>
      <c r="KTP37" s="707"/>
      <c r="KTQ37" s="707"/>
      <c r="KTR37" s="707"/>
      <c r="KTS37" s="707"/>
      <c r="KTT37" s="707"/>
      <c r="KTU37" s="707"/>
      <c r="KTV37" s="707"/>
      <c r="KTW37" s="707"/>
      <c r="KTX37" s="707"/>
      <c r="KTY37" s="707"/>
      <c r="KTZ37" s="707"/>
      <c r="KUA37" s="707"/>
      <c r="KUB37" s="707"/>
      <c r="KUC37" s="707"/>
      <c r="KUD37" s="707"/>
      <c r="KUE37" s="707"/>
      <c r="KUF37" s="707"/>
      <c r="KUG37" s="707"/>
      <c r="KUH37" s="707"/>
      <c r="KUI37" s="707"/>
      <c r="KUJ37" s="707"/>
      <c r="KUK37" s="707"/>
      <c r="KUL37" s="707"/>
      <c r="KUM37" s="707"/>
      <c r="KUN37" s="707"/>
      <c r="KUO37" s="707"/>
      <c r="KUP37" s="707"/>
      <c r="KUQ37" s="707"/>
      <c r="KUR37" s="707"/>
      <c r="KUS37" s="707"/>
      <c r="KUT37" s="707"/>
      <c r="KUU37" s="707"/>
      <c r="KUV37" s="707"/>
      <c r="KUW37" s="707"/>
      <c r="KUX37" s="707"/>
      <c r="KUY37" s="707"/>
      <c r="KUZ37" s="707"/>
      <c r="KVA37" s="707"/>
      <c r="KVB37" s="707"/>
      <c r="KVC37" s="707"/>
      <c r="KVD37" s="707"/>
      <c r="KVE37" s="707"/>
      <c r="KVF37" s="707"/>
      <c r="KVG37" s="707"/>
      <c r="KVH37" s="707"/>
      <c r="KVI37" s="707"/>
      <c r="KVJ37" s="707"/>
      <c r="KVK37" s="707"/>
      <c r="KVL37" s="707"/>
      <c r="KVM37" s="707"/>
      <c r="KVN37" s="707"/>
      <c r="KVO37" s="707"/>
      <c r="KVP37" s="707"/>
      <c r="KVQ37" s="707"/>
      <c r="KVR37" s="707"/>
      <c r="KVS37" s="707"/>
      <c r="KVT37" s="707"/>
      <c r="KVU37" s="707"/>
      <c r="KVV37" s="707"/>
      <c r="KVW37" s="707"/>
      <c r="KVX37" s="707"/>
      <c r="KVY37" s="707"/>
      <c r="KVZ37" s="707"/>
      <c r="KWA37" s="707"/>
      <c r="KWB37" s="707"/>
      <c r="KWC37" s="707"/>
      <c r="KWD37" s="707"/>
      <c r="KWE37" s="707"/>
      <c r="KWF37" s="707"/>
      <c r="KWG37" s="707"/>
      <c r="KWH37" s="707"/>
      <c r="KWI37" s="707"/>
      <c r="KWJ37" s="707"/>
      <c r="KWK37" s="707"/>
      <c r="KWL37" s="707"/>
      <c r="KWM37" s="707"/>
      <c r="KWN37" s="707"/>
      <c r="KWO37" s="707"/>
      <c r="KWP37" s="707"/>
      <c r="KWQ37" s="707"/>
      <c r="KWR37" s="707"/>
      <c r="KWS37" s="707"/>
      <c r="KWT37" s="707"/>
      <c r="KWU37" s="707"/>
      <c r="KWV37" s="707"/>
      <c r="KWW37" s="707"/>
      <c r="KWX37" s="707"/>
      <c r="KWY37" s="707"/>
      <c r="KWZ37" s="707"/>
      <c r="KXA37" s="707"/>
      <c r="KXB37" s="707"/>
      <c r="KXC37" s="707"/>
      <c r="KXD37" s="707"/>
      <c r="KXE37" s="707"/>
      <c r="KXF37" s="707"/>
      <c r="KXG37" s="707"/>
      <c r="KXH37" s="707"/>
      <c r="KXI37" s="707"/>
      <c r="KXJ37" s="707"/>
      <c r="KXK37" s="707"/>
      <c r="KXL37" s="707"/>
      <c r="KXM37" s="707"/>
      <c r="KXN37" s="707"/>
      <c r="KXO37" s="707"/>
      <c r="KXP37" s="707"/>
      <c r="KXQ37" s="707"/>
      <c r="KXR37" s="707"/>
      <c r="KXS37" s="707"/>
      <c r="KXT37" s="707"/>
      <c r="KXU37" s="707"/>
      <c r="KXV37" s="707"/>
      <c r="KXW37" s="707"/>
      <c r="KXX37" s="707"/>
      <c r="KXY37" s="707"/>
      <c r="KXZ37" s="707"/>
      <c r="KYA37" s="707"/>
      <c r="KYB37" s="707"/>
      <c r="KYC37" s="707"/>
      <c r="KYD37" s="707"/>
      <c r="KYE37" s="707"/>
      <c r="KYF37" s="707"/>
      <c r="KYG37" s="707"/>
      <c r="KYH37" s="707"/>
      <c r="KYI37" s="707"/>
      <c r="KYJ37" s="707"/>
      <c r="KYK37" s="707"/>
      <c r="KYL37" s="707"/>
      <c r="KYM37" s="707"/>
      <c r="KYN37" s="707"/>
      <c r="KYO37" s="707"/>
      <c r="KYP37" s="707"/>
      <c r="KYQ37" s="707"/>
      <c r="KYR37" s="707"/>
      <c r="KYS37" s="707"/>
      <c r="KYT37" s="707"/>
      <c r="KYU37" s="707"/>
      <c r="KYV37" s="707"/>
      <c r="KYW37" s="707"/>
      <c r="KYX37" s="707"/>
      <c r="KYY37" s="707"/>
      <c r="KYZ37" s="707"/>
      <c r="KZA37" s="707"/>
      <c r="KZB37" s="707"/>
      <c r="KZC37" s="707"/>
      <c r="KZD37" s="707"/>
      <c r="KZE37" s="707"/>
      <c r="KZF37" s="707"/>
      <c r="KZG37" s="707"/>
      <c r="KZH37" s="707"/>
      <c r="KZI37" s="707"/>
      <c r="KZJ37" s="707"/>
      <c r="KZK37" s="707"/>
      <c r="KZL37" s="707"/>
      <c r="KZM37" s="707"/>
      <c r="KZN37" s="707"/>
      <c r="KZO37" s="707"/>
      <c r="KZP37" s="707"/>
      <c r="KZQ37" s="707"/>
      <c r="KZR37" s="707"/>
      <c r="KZS37" s="707"/>
      <c r="KZT37" s="707"/>
      <c r="KZU37" s="707"/>
      <c r="KZV37" s="707"/>
      <c r="KZW37" s="707"/>
      <c r="KZX37" s="707"/>
      <c r="KZY37" s="707"/>
      <c r="KZZ37" s="707"/>
      <c r="LAA37" s="707"/>
      <c r="LAB37" s="707"/>
      <c r="LAC37" s="707"/>
      <c r="LAD37" s="707"/>
      <c r="LAE37" s="707"/>
      <c r="LAF37" s="707"/>
      <c r="LAG37" s="707"/>
      <c r="LAH37" s="707"/>
      <c r="LAI37" s="707"/>
      <c r="LAJ37" s="707"/>
      <c r="LAK37" s="707"/>
      <c r="LAL37" s="707"/>
      <c r="LAM37" s="707"/>
      <c r="LAN37" s="707"/>
      <c r="LAO37" s="707"/>
      <c r="LAP37" s="707"/>
      <c r="LAQ37" s="707"/>
      <c r="LAR37" s="707"/>
      <c r="LAS37" s="707"/>
      <c r="LAT37" s="707"/>
      <c r="LAU37" s="707"/>
      <c r="LAV37" s="707"/>
      <c r="LAW37" s="707"/>
      <c r="LAX37" s="707"/>
      <c r="LAY37" s="707"/>
      <c r="LAZ37" s="707"/>
      <c r="LBA37" s="707"/>
      <c r="LBB37" s="707"/>
      <c r="LBC37" s="707"/>
      <c r="LBD37" s="707"/>
      <c r="LBE37" s="707"/>
      <c r="LBF37" s="707"/>
      <c r="LBG37" s="707"/>
      <c r="LBH37" s="707"/>
      <c r="LBI37" s="707"/>
      <c r="LBJ37" s="707"/>
      <c r="LBK37" s="707"/>
      <c r="LBL37" s="707"/>
      <c r="LBM37" s="707"/>
      <c r="LBN37" s="707"/>
      <c r="LBO37" s="707"/>
      <c r="LBP37" s="707"/>
      <c r="LBQ37" s="707"/>
      <c r="LBR37" s="707"/>
      <c r="LBS37" s="707"/>
      <c r="LBT37" s="707"/>
      <c r="LBU37" s="707"/>
      <c r="LBV37" s="707"/>
      <c r="LBW37" s="707"/>
      <c r="LBX37" s="707"/>
      <c r="LBY37" s="707"/>
      <c r="LBZ37" s="707"/>
      <c r="LCA37" s="707"/>
      <c r="LCB37" s="707"/>
      <c r="LCC37" s="707"/>
      <c r="LCD37" s="707"/>
      <c r="LCE37" s="707"/>
      <c r="LCF37" s="707"/>
      <c r="LCG37" s="707"/>
      <c r="LCH37" s="707"/>
      <c r="LCI37" s="707"/>
      <c r="LCJ37" s="707"/>
      <c r="LCK37" s="707"/>
      <c r="LCL37" s="707"/>
      <c r="LCM37" s="707"/>
      <c r="LCN37" s="707"/>
      <c r="LCO37" s="707"/>
      <c r="LCP37" s="707"/>
      <c r="LCQ37" s="707"/>
      <c r="LCR37" s="707"/>
      <c r="LCS37" s="707"/>
      <c r="LCT37" s="707"/>
      <c r="LCU37" s="707"/>
      <c r="LCV37" s="707"/>
      <c r="LCW37" s="707"/>
      <c r="LCX37" s="707"/>
      <c r="LCY37" s="707"/>
      <c r="LCZ37" s="707"/>
      <c r="LDA37" s="707"/>
      <c r="LDB37" s="707"/>
      <c r="LDC37" s="707"/>
      <c r="LDD37" s="707"/>
      <c r="LDE37" s="707"/>
      <c r="LDF37" s="707"/>
      <c r="LDG37" s="707"/>
      <c r="LDH37" s="707"/>
      <c r="LDI37" s="707"/>
      <c r="LDJ37" s="707"/>
      <c r="LDK37" s="707"/>
      <c r="LDL37" s="707"/>
      <c r="LDM37" s="707"/>
      <c r="LDN37" s="707"/>
      <c r="LDO37" s="707"/>
      <c r="LDP37" s="707"/>
      <c r="LDQ37" s="707"/>
      <c r="LDR37" s="707"/>
      <c r="LDS37" s="707"/>
      <c r="LDT37" s="707"/>
      <c r="LDU37" s="707"/>
      <c r="LDV37" s="707"/>
      <c r="LDW37" s="707"/>
      <c r="LDX37" s="707"/>
      <c r="LDY37" s="707"/>
      <c r="LDZ37" s="707"/>
      <c r="LEA37" s="707"/>
      <c r="LEB37" s="707"/>
      <c r="LEC37" s="707"/>
      <c r="LED37" s="707"/>
      <c r="LEE37" s="707"/>
      <c r="LEF37" s="707"/>
      <c r="LEG37" s="707"/>
      <c r="LEH37" s="707"/>
      <c r="LEI37" s="707"/>
      <c r="LEJ37" s="707"/>
      <c r="LEK37" s="707"/>
      <c r="LEL37" s="707"/>
      <c r="LEM37" s="707"/>
      <c r="LEN37" s="707"/>
      <c r="LEO37" s="707"/>
      <c r="LEP37" s="707"/>
      <c r="LEQ37" s="707"/>
      <c r="LER37" s="707"/>
      <c r="LES37" s="707"/>
      <c r="LET37" s="707"/>
      <c r="LEU37" s="707"/>
      <c r="LEV37" s="707"/>
      <c r="LEW37" s="707"/>
      <c r="LEX37" s="707"/>
      <c r="LEY37" s="707"/>
      <c r="LEZ37" s="707"/>
      <c r="LFA37" s="707"/>
      <c r="LFB37" s="707"/>
      <c r="LFC37" s="707"/>
      <c r="LFD37" s="707"/>
      <c r="LFE37" s="707"/>
      <c r="LFF37" s="707"/>
      <c r="LFG37" s="707"/>
      <c r="LFH37" s="707"/>
      <c r="LFI37" s="707"/>
      <c r="LFJ37" s="707"/>
      <c r="LFK37" s="707"/>
      <c r="LFL37" s="707"/>
      <c r="LFM37" s="707"/>
      <c r="LFN37" s="707"/>
      <c r="LFO37" s="707"/>
      <c r="LFP37" s="707"/>
      <c r="LFQ37" s="707"/>
      <c r="LFR37" s="707"/>
      <c r="LFS37" s="707"/>
      <c r="LFT37" s="707"/>
      <c r="LFU37" s="707"/>
      <c r="LFV37" s="707"/>
      <c r="LFW37" s="707"/>
      <c r="LFX37" s="707"/>
      <c r="LFY37" s="707"/>
      <c r="LFZ37" s="707"/>
      <c r="LGA37" s="707"/>
      <c r="LGB37" s="707"/>
      <c r="LGC37" s="707"/>
      <c r="LGD37" s="707"/>
      <c r="LGE37" s="707"/>
      <c r="LGF37" s="707"/>
      <c r="LGG37" s="707"/>
      <c r="LGH37" s="707"/>
      <c r="LGI37" s="707"/>
      <c r="LGJ37" s="707"/>
      <c r="LGK37" s="707"/>
      <c r="LGL37" s="707"/>
      <c r="LGM37" s="707"/>
      <c r="LGN37" s="707"/>
      <c r="LGO37" s="707"/>
      <c r="LGP37" s="707"/>
      <c r="LGQ37" s="707"/>
      <c r="LGR37" s="707"/>
      <c r="LGS37" s="707"/>
      <c r="LGT37" s="707"/>
      <c r="LGU37" s="707"/>
      <c r="LGV37" s="707"/>
      <c r="LGW37" s="707"/>
      <c r="LGX37" s="707"/>
      <c r="LGY37" s="707"/>
      <c r="LGZ37" s="707"/>
      <c r="LHA37" s="707"/>
      <c r="LHB37" s="707"/>
      <c r="LHC37" s="707"/>
      <c r="LHD37" s="707"/>
      <c r="LHE37" s="707"/>
      <c r="LHF37" s="707"/>
      <c r="LHG37" s="707"/>
      <c r="LHH37" s="707"/>
      <c r="LHI37" s="707"/>
      <c r="LHJ37" s="707"/>
      <c r="LHK37" s="707"/>
      <c r="LHL37" s="707"/>
      <c r="LHM37" s="707"/>
      <c r="LHN37" s="707"/>
      <c r="LHO37" s="707"/>
      <c r="LHP37" s="707"/>
      <c r="LHQ37" s="707"/>
      <c r="LHR37" s="707"/>
      <c r="LHS37" s="707"/>
      <c r="LHT37" s="707"/>
      <c r="LHU37" s="707"/>
      <c r="LHV37" s="707"/>
      <c r="LHW37" s="707"/>
      <c r="LHX37" s="707"/>
      <c r="LHY37" s="707"/>
      <c r="LHZ37" s="707"/>
      <c r="LIA37" s="707"/>
      <c r="LIB37" s="707"/>
      <c r="LIC37" s="707"/>
      <c r="LID37" s="707"/>
      <c r="LIE37" s="707"/>
      <c r="LIF37" s="707"/>
      <c r="LIG37" s="707"/>
      <c r="LIH37" s="707"/>
      <c r="LII37" s="707"/>
      <c r="LIJ37" s="707"/>
      <c r="LIK37" s="707"/>
      <c r="LIL37" s="707"/>
      <c r="LIM37" s="707"/>
      <c r="LIN37" s="707"/>
      <c r="LIO37" s="707"/>
      <c r="LIP37" s="707"/>
      <c r="LIQ37" s="707"/>
      <c r="LIR37" s="707"/>
      <c r="LIS37" s="707"/>
      <c r="LIT37" s="707"/>
      <c r="LIU37" s="707"/>
      <c r="LIV37" s="707"/>
      <c r="LIW37" s="707"/>
      <c r="LIX37" s="707"/>
      <c r="LIY37" s="707"/>
      <c r="LIZ37" s="707"/>
      <c r="LJA37" s="707"/>
      <c r="LJB37" s="707"/>
      <c r="LJC37" s="707"/>
      <c r="LJD37" s="707"/>
      <c r="LJE37" s="707"/>
      <c r="LJF37" s="707"/>
      <c r="LJG37" s="707"/>
      <c r="LJH37" s="707"/>
      <c r="LJI37" s="707"/>
      <c r="LJJ37" s="707"/>
      <c r="LJK37" s="707"/>
      <c r="LJL37" s="707"/>
      <c r="LJM37" s="707"/>
      <c r="LJN37" s="707"/>
      <c r="LJO37" s="707"/>
      <c r="LJP37" s="707"/>
      <c r="LJQ37" s="707"/>
      <c r="LJR37" s="707"/>
      <c r="LJS37" s="707"/>
      <c r="LJT37" s="707"/>
      <c r="LJU37" s="707"/>
      <c r="LJV37" s="707"/>
      <c r="LJW37" s="707"/>
      <c r="LJX37" s="707"/>
      <c r="LJY37" s="707"/>
      <c r="LJZ37" s="707"/>
      <c r="LKA37" s="707"/>
      <c r="LKB37" s="707"/>
      <c r="LKC37" s="707"/>
      <c r="LKD37" s="707"/>
      <c r="LKE37" s="707"/>
      <c r="LKF37" s="707"/>
      <c r="LKG37" s="707"/>
      <c r="LKH37" s="707"/>
      <c r="LKI37" s="707"/>
      <c r="LKJ37" s="707"/>
      <c r="LKK37" s="707"/>
      <c r="LKL37" s="707"/>
      <c r="LKM37" s="707"/>
      <c r="LKN37" s="707"/>
      <c r="LKO37" s="707"/>
      <c r="LKP37" s="707"/>
      <c r="LKQ37" s="707"/>
      <c r="LKR37" s="707"/>
      <c r="LKS37" s="707"/>
      <c r="LKT37" s="707"/>
      <c r="LKU37" s="707"/>
      <c r="LKV37" s="707"/>
      <c r="LKW37" s="707"/>
      <c r="LKX37" s="707"/>
      <c r="LKY37" s="707"/>
      <c r="LKZ37" s="707"/>
      <c r="LLA37" s="707"/>
      <c r="LLB37" s="707"/>
      <c r="LLC37" s="707"/>
      <c r="LLD37" s="707"/>
      <c r="LLE37" s="707"/>
      <c r="LLF37" s="707"/>
      <c r="LLG37" s="707"/>
      <c r="LLH37" s="707"/>
      <c r="LLI37" s="707"/>
      <c r="LLJ37" s="707"/>
      <c r="LLK37" s="707"/>
      <c r="LLL37" s="707"/>
      <c r="LLM37" s="707"/>
      <c r="LLN37" s="707"/>
      <c r="LLO37" s="707"/>
      <c r="LLP37" s="707"/>
      <c r="LLQ37" s="707"/>
      <c r="LLR37" s="707"/>
      <c r="LLS37" s="707"/>
      <c r="LLT37" s="707"/>
      <c r="LLU37" s="707"/>
      <c r="LLV37" s="707"/>
      <c r="LLW37" s="707"/>
      <c r="LLX37" s="707"/>
      <c r="LLY37" s="707"/>
      <c r="LLZ37" s="707"/>
      <c r="LMA37" s="707"/>
      <c r="LMB37" s="707"/>
      <c r="LMC37" s="707"/>
      <c r="LMD37" s="707"/>
      <c r="LME37" s="707"/>
      <c r="LMF37" s="707"/>
      <c r="LMG37" s="707"/>
      <c r="LMH37" s="707"/>
      <c r="LMI37" s="707"/>
      <c r="LMJ37" s="707"/>
      <c r="LMK37" s="707"/>
      <c r="LML37" s="707"/>
      <c r="LMM37" s="707"/>
      <c r="LMN37" s="707"/>
      <c r="LMO37" s="707"/>
      <c r="LMP37" s="707"/>
      <c r="LMQ37" s="707"/>
      <c r="LMR37" s="707"/>
      <c r="LMS37" s="707"/>
      <c r="LMT37" s="707"/>
      <c r="LMU37" s="707"/>
      <c r="LMV37" s="707"/>
      <c r="LMW37" s="707"/>
      <c r="LMX37" s="707"/>
      <c r="LMY37" s="707"/>
      <c r="LMZ37" s="707"/>
      <c r="LNA37" s="707"/>
      <c r="LNB37" s="707"/>
      <c r="LNC37" s="707"/>
      <c r="LND37" s="707"/>
      <c r="LNE37" s="707"/>
      <c r="LNF37" s="707"/>
      <c r="LNG37" s="707"/>
      <c r="LNH37" s="707"/>
      <c r="LNI37" s="707"/>
      <c r="LNJ37" s="707"/>
      <c r="LNK37" s="707"/>
      <c r="LNL37" s="707"/>
      <c r="LNM37" s="707"/>
      <c r="LNN37" s="707"/>
      <c r="LNO37" s="707"/>
      <c r="LNP37" s="707"/>
      <c r="LNQ37" s="707"/>
      <c r="LNR37" s="707"/>
      <c r="LNS37" s="707"/>
      <c r="LNT37" s="707"/>
      <c r="LNU37" s="707"/>
      <c r="LNV37" s="707"/>
      <c r="LNW37" s="707"/>
      <c r="LNX37" s="707"/>
      <c r="LNY37" s="707"/>
      <c r="LNZ37" s="707"/>
      <c r="LOA37" s="707"/>
      <c r="LOB37" s="707"/>
      <c r="LOC37" s="707"/>
      <c r="LOD37" s="707"/>
      <c r="LOE37" s="707"/>
      <c r="LOF37" s="707"/>
      <c r="LOG37" s="707"/>
      <c r="LOH37" s="707"/>
      <c r="LOI37" s="707"/>
      <c r="LOJ37" s="707"/>
      <c r="LOK37" s="707"/>
      <c r="LOL37" s="707"/>
      <c r="LOM37" s="707"/>
      <c r="LON37" s="707"/>
      <c r="LOO37" s="707"/>
      <c r="LOP37" s="707"/>
      <c r="LOQ37" s="707"/>
      <c r="LOR37" s="707"/>
      <c r="LOS37" s="707"/>
      <c r="LOT37" s="707"/>
      <c r="LOU37" s="707"/>
      <c r="LOV37" s="707"/>
      <c r="LOW37" s="707"/>
      <c r="LOX37" s="707"/>
      <c r="LOY37" s="707"/>
      <c r="LOZ37" s="707"/>
      <c r="LPA37" s="707"/>
      <c r="LPB37" s="707"/>
      <c r="LPC37" s="707"/>
      <c r="LPD37" s="707"/>
      <c r="LPE37" s="707"/>
      <c r="LPF37" s="707"/>
      <c r="LPG37" s="707"/>
      <c r="LPH37" s="707"/>
      <c r="LPI37" s="707"/>
      <c r="LPJ37" s="707"/>
      <c r="LPK37" s="707"/>
      <c r="LPL37" s="707"/>
      <c r="LPM37" s="707"/>
      <c r="LPN37" s="707"/>
      <c r="LPO37" s="707"/>
      <c r="LPP37" s="707"/>
      <c r="LPQ37" s="707"/>
      <c r="LPR37" s="707"/>
      <c r="LPS37" s="707"/>
      <c r="LPT37" s="707"/>
      <c r="LPU37" s="707"/>
      <c r="LPV37" s="707"/>
      <c r="LPW37" s="707"/>
      <c r="LPX37" s="707"/>
      <c r="LPY37" s="707"/>
      <c r="LPZ37" s="707"/>
      <c r="LQA37" s="707"/>
      <c r="LQB37" s="707"/>
      <c r="LQC37" s="707"/>
      <c r="LQD37" s="707"/>
      <c r="LQE37" s="707"/>
      <c r="LQF37" s="707"/>
      <c r="LQG37" s="707"/>
      <c r="LQH37" s="707"/>
      <c r="LQI37" s="707"/>
      <c r="LQJ37" s="707"/>
      <c r="LQK37" s="707"/>
      <c r="LQL37" s="707"/>
      <c r="LQM37" s="707"/>
      <c r="LQN37" s="707"/>
      <c r="LQO37" s="707"/>
      <c r="LQP37" s="707"/>
      <c r="LQQ37" s="707"/>
      <c r="LQR37" s="707"/>
      <c r="LQS37" s="707"/>
      <c r="LQT37" s="707"/>
      <c r="LQU37" s="707"/>
      <c r="LQV37" s="707"/>
      <c r="LQW37" s="707"/>
      <c r="LQX37" s="707"/>
      <c r="LQY37" s="707"/>
      <c r="LQZ37" s="707"/>
      <c r="LRA37" s="707"/>
      <c r="LRB37" s="707"/>
      <c r="LRC37" s="707"/>
      <c r="LRD37" s="707"/>
      <c r="LRE37" s="707"/>
      <c r="LRF37" s="707"/>
      <c r="LRG37" s="707"/>
      <c r="LRH37" s="707"/>
      <c r="LRI37" s="707"/>
      <c r="LRJ37" s="707"/>
      <c r="LRK37" s="707"/>
      <c r="LRL37" s="707"/>
      <c r="LRM37" s="707"/>
      <c r="LRN37" s="707"/>
      <c r="LRO37" s="707"/>
      <c r="LRP37" s="707"/>
      <c r="LRQ37" s="707"/>
      <c r="LRR37" s="707"/>
      <c r="LRS37" s="707"/>
      <c r="LRT37" s="707"/>
      <c r="LRU37" s="707"/>
      <c r="LRV37" s="707"/>
      <c r="LRW37" s="707"/>
      <c r="LRX37" s="707"/>
      <c r="LRY37" s="707"/>
      <c r="LRZ37" s="707"/>
      <c r="LSA37" s="707"/>
      <c r="LSB37" s="707"/>
      <c r="LSC37" s="707"/>
      <c r="LSD37" s="707"/>
      <c r="LSE37" s="707"/>
      <c r="LSF37" s="707"/>
      <c r="LSG37" s="707"/>
      <c r="LSH37" s="707"/>
      <c r="LSI37" s="707"/>
      <c r="LSJ37" s="707"/>
      <c r="LSK37" s="707"/>
      <c r="LSL37" s="707"/>
      <c r="LSM37" s="707"/>
      <c r="LSN37" s="707"/>
      <c r="LSO37" s="707"/>
      <c r="LSP37" s="707"/>
      <c r="LSQ37" s="707"/>
      <c r="LSR37" s="707"/>
      <c r="LSS37" s="707"/>
      <c r="LST37" s="707"/>
      <c r="LSU37" s="707"/>
      <c r="LSV37" s="707"/>
      <c r="LSW37" s="707"/>
      <c r="LSX37" s="707"/>
      <c r="LSY37" s="707"/>
      <c r="LSZ37" s="707"/>
      <c r="LTA37" s="707"/>
      <c r="LTB37" s="707"/>
      <c r="LTC37" s="707"/>
      <c r="LTD37" s="707"/>
      <c r="LTE37" s="707"/>
      <c r="LTF37" s="707"/>
      <c r="LTG37" s="707"/>
      <c r="LTH37" s="707"/>
      <c r="LTI37" s="707"/>
      <c r="LTJ37" s="707"/>
      <c r="LTK37" s="707"/>
      <c r="LTL37" s="707"/>
      <c r="LTM37" s="707"/>
      <c r="LTN37" s="707"/>
      <c r="LTO37" s="707"/>
      <c r="LTP37" s="707"/>
      <c r="LTQ37" s="707"/>
      <c r="LTR37" s="707"/>
      <c r="LTS37" s="707"/>
      <c r="LTT37" s="707"/>
      <c r="LTU37" s="707"/>
      <c r="LTV37" s="707"/>
      <c r="LTW37" s="707"/>
      <c r="LTX37" s="707"/>
      <c r="LTY37" s="707"/>
      <c r="LTZ37" s="707"/>
      <c r="LUA37" s="707"/>
      <c r="LUB37" s="707"/>
      <c r="LUC37" s="707"/>
      <c r="LUD37" s="707"/>
      <c r="LUE37" s="707"/>
      <c r="LUF37" s="707"/>
      <c r="LUG37" s="707"/>
      <c r="LUH37" s="707"/>
      <c r="LUI37" s="707"/>
      <c r="LUJ37" s="707"/>
      <c r="LUK37" s="707"/>
      <c r="LUL37" s="707"/>
      <c r="LUM37" s="707"/>
      <c r="LUN37" s="707"/>
      <c r="LUO37" s="707"/>
      <c r="LUP37" s="707"/>
      <c r="LUQ37" s="707"/>
      <c r="LUR37" s="707"/>
      <c r="LUS37" s="707"/>
      <c r="LUT37" s="707"/>
      <c r="LUU37" s="707"/>
      <c r="LUV37" s="707"/>
      <c r="LUW37" s="707"/>
      <c r="LUX37" s="707"/>
      <c r="LUY37" s="707"/>
      <c r="LUZ37" s="707"/>
      <c r="LVA37" s="707"/>
      <c r="LVB37" s="707"/>
      <c r="LVC37" s="707"/>
      <c r="LVD37" s="707"/>
      <c r="LVE37" s="707"/>
      <c r="LVF37" s="707"/>
      <c r="LVG37" s="707"/>
      <c r="LVH37" s="707"/>
      <c r="LVI37" s="707"/>
      <c r="LVJ37" s="707"/>
      <c r="LVK37" s="707"/>
      <c r="LVL37" s="707"/>
      <c r="LVM37" s="707"/>
      <c r="LVN37" s="707"/>
      <c r="LVO37" s="707"/>
      <c r="LVP37" s="707"/>
      <c r="LVQ37" s="707"/>
      <c r="LVR37" s="707"/>
      <c r="LVS37" s="707"/>
      <c r="LVT37" s="707"/>
      <c r="LVU37" s="707"/>
      <c r="LVV37" s="707"/>
      <c r="LVW37" s="707"/>
      <c r="LVX37" s="707"/>
      <c r="LVY37" s="707"/>
      <c r="LVZ37" s="707"/>
      <c r="LWA37" s="707"/>
      <c r="LWB37" s="707"/>
      <c r="LWC37" s="707"/>
      <c r="LWD37" s="707"/>
      <c r="LWE37" s="707"/>
      <c r="LWF37" s="707"/>
      <c r="LWG37" s="707"/>
      <c r="LWH37" s="707"/>
      <c r="LWI37" s="707"/>
      <c r="LWJ37" s="707"/>
      <c r="LWK37" s="707"/>
      <c r="LWL37" s="707"/>
      <c r="LWM37" s="707"/>
      <c r="LWN37" s="707"/>
      <c r="LWO37" s="707"/>
      <c r="LWP37" s="707"/>
      <c r="LWQ37" s="707"/>
      <c r="LWR37" s="707"/>
      <c r="LWS37" s="707"/>
      <c r="LWT37" s="707"/>
      <c r="LWU37" s="707"/>
      <c r="LWV37" s="707"/>
      <c r="LWW37" s="707"/>
      <c r="LWX37" s="707"/>
      <c r="LWY37" s="707"/>
      <c r="LWZ37" s="707"/>
      <c r="LXA37" s="707"/>
      <c r="LXB37" s="707"/>
      <c r="LXC37" s="707"/>
      <c r="LXD37" s="707"/>
      <c r="LXE37" s="707"/>
      <c r="LXF37" s="707"/>
      <c r="LXG37" s="707"/>
      <c r="LXH37" s="707"/>
      <c r="LXI37" s="707"/>
      <c r="LXJ37" s="707"/>
      <c r="LXK37" s="707"/>
      <c r="LXL37" s="707"/>
      <c r="LXM37" s="707"/>
      <c r="LXN37" s="707"/>
      <c r="LXO37" s="707"/>
      <c r="LXP37" s="707"/>
      <c r="LXQ37" s="707"/>
      <c r="LXR37" s="707"/>
      <c r="LXS37" s="707"/>
      <c r="LXT37" s="707"/>
      <c r="LXU37" s="707"/>
      <c r="LXV37" s="707"/>
      <c r="LXW37" s="707"/>
      <c r="LXX37" s="707"/>
      <c r="LXY37" s="707"/>
      <c r="LXZ37" s="707"/>
      <c r="LYA37" s="707"/>
      <c r="LYB37" s="707"/>
      <c r="LYC37" s="707"/>
      <c r="LYD37" s="707"/>
      <c r="LYE37" s="707"/>
      <c r="LYF37" s="707"/>
      <c r="LYG37" s="707"/>
      <c r="LYH37" s="707"/>
      <c r="LYI37" s="707"/>
      <c r="LYJ37" s="707"/>
      <c r="LYK37" s="707"/>
      <c r="LYL37" s="707"/>
      <c r="LYM37" s="707"/>
      <c r="LYN37" s="707"/>
      <c r="LYO37" s="707"/>
      <c r="LYP37" s="707"/>
      <c r="LYQ37" s="707"/>
      <c r="LYR37" s="707"/>
      <c r="LYS37" s="707"/>
      <c r="LYT37" s="707"/>
      <c r="LYU37" s="707"/>
      <c r="LYV37" s="707"/>
      <c r="LYW37" s="707"/>
      <c r="LYX37" s="707"/>
      <c r="LYY37" s="707"/>
      <c r="LYZ37" s="707"/>
      <c r="LZA37" s="707"/>
      <c r="LZB37" s="707"/>
      <c r="LZC37" s="707"/>
      <c r="LZD37" s="707"/>
      <c r="LZE37" s="707"/>
      <c r="LZF37" s="707"/>
      <c r="LZG37" s="707"/>
      <c r="LZH37" s="707"/>
      <c r="LZI37" s="707"/>
      <c r="LZJ37" s="707"/>
      <c r="LZK37" s="707"/>
      <c r="LZL37" s="707"/>
      <c r="LZM37" s="707"/>
      <c r="LZN37" s="707"/>
      <c r="LZO37" s="707"/>
      <c r="LZP37" s="707"/>
      <c r="LZQ37" s="707"/>
      <c r="LZR37" s="707"/>
      <c r="LZS37" s="707"/>
      <c r="LZT37" s="707"/>
      <c r="LZU37" s="707"/>
      <c r="LZV37" s="707"/>
      <c r="LZW37" s="707"/>
      <c r="LZX37" s="707"/>
      <c r="LZY37" s="707"/>
      <c r="LZZ37" s="707"/>
      <c r="MAA37" s="707"/>
      <c r="MAB37" s="707"/>
      <c r="MAC37" s="707"/>
      <c r="MAD37" s="707"/>
      <c r="MAE37" s="707"/>
      <c r="MAF37" s="707"/>
      <c r="MAG37" s="707"/>
      <c r="MAH37" s="707"/>
      <c r="MAI37" s="707"/>
      <c r="MAJ37" s="707"/>
      <c r="MAK37" s="707"/>
      <c r="MAL37" s="707"/>
      <c r="MAM37" s="707"/>
      <c r="MAN37" s="707"/>
      <c r="MAO37" s="707"/>
      <c r="MAP37" s="707"/>
      <c r="MAQ37" s="707"/>
      <c r="MAR37" s="707"/>
      <c r="MAS37" s="707"/>
      <c r="MAT37" s="707"/>
      <c r="MAU37" s="707"/>
      <c r="MAV37" s="707"/>
      <c r="MAW37" s="707"/>
      <c r="MAX37" s="707"/>
      <c r="MAY37" s="707"/>
      <c r="MAZ37" s="707"/>
      <c r="MBA37" s="707"/>
      <c r="MBB37" s="707"/>
      <c r="MBC37" s="707"/>
      <c r="MBD37" s="707"/>
      <c r="MBE37" s="707"/>
      <c r="MBF37" s="707"/>
      <c r="MBG37" s="707"/>
      <c r="MBH37" s="707"/>
      <c r="MBI37" s="707"/>
      <c r="MBJ37" s="707"/>
      <c r="MBK37" s="707"/>
      <c r="MBL37" s="707"/>
      <c r="MBM37" s="707"/>
      <c r="MBN37" s="707"/>
      <c r="MBO37" s="707"/>
      <c r="MBP37" s="707"/>
      <c r="MBQ37" s="707"/>
      <c r="MBR37" s="707"/>
      <c r="MBS37" s="707"/>
      <c r="MBT37" s="707"/>
      <c r="MBU37" s="707"/>
      <c r="MBV37" s="707"/>
      <c r="MBW37" s="707"/>
      <c r="MBX37" s="707"/>
      <c r="MBY37" s="707"/>
      <c r="MBZ37" s="707"/>
      <c r="MCA37" s="707"/>
      <c r="MCB37" s="707"/>
      <c r="MCC37" s="707"/>
      <c r="MCD37" s="707"/>
      <c r="MCE37" s="707"/>
      <c r="MCF37" s="707"/>
      <c r="MCG37" s="707"/>
      <c r="MCH37" s="707"/>
      <c r="MCI37" s="707"/>
      <c r="MCJ37" s="707"/>
      <c r="MCK37" s="707"/>
      <c r="MCL37" s="707"/>
      <c r="MCM37" s="707"/>
      <c r="MCN37" s="707"/>
      <c r="MCO37" s="707"/>
      <c r="MCP37" s="707"/>
      <c r="MCQ37" s="707"/>
      <c r="MCR37" s="707"/>
      <c r="MCS37" s="707"/>
      <c r="MCT37" s="707"/>
      <c r="MCU37" s="707"/>
      <c r="MCV37" s="707"/>
      <c r="MCW37" s="707"/>
      <c r="MCX37" s="707"/>
      <c r="MCY37" s="707"/>
      <c r="MCZ37" s="707"/>
      <c r="MDA37" s="707"/>
      <c r="MDB37" s="707"/>
      <c r="MDC37" s="707"/>
      <c r="MDD37" s="707"/>
      <c r="MDE37" s="707"/>
      <c r="MDF37" s="707"/>
      <c r="MDG37" s="707"/>
      <c r="MDH37" s="707"/>
      <c r="MDI37" s="707"/>
      <c r="MDJ37" s="707"/>
      <c r="MDK37" s="707"/>
      <c r="MDL37" s="707"/>
      <c r="MDM37" s="707"/>
      <c r="MDN37" s="707"/>
      <c r="MDO37" s="707"/>
      <c r="MDP37" s="707"/>
      <c r="MDQ37" s="707"/>
      <c r="MDR37" s="707"/>
      <c r="MDS37" s="707"/>
      <c r="MDT37" s="707"/>
      <c r="MDU37" s="707"/>
      <c r="MDV37" s="707"/>
      <c r="MDW37" s="707"/>
      <c r="MDX37" s="707"/>
      <c r="MDY37" s="707"/>
      <c r="MDZ37" s="707"/>
      <c r="MEA37" s="707"/>
      <c r="MEB37" s="707"/>
      <c r="MEC37" s="707"/>
      <c r="MED37" s="707"/>
      <c r="MEE37" s="707"/>
      <c r="MEF37" s="707"/>
      <c r="MEG37" s="707"/>
      <c r="MEH37" s="707"/>
      <c r="MEI37" s="707"/>
      <c r="MEJ37" s="707"/>
      <c r="MEK37" s="707"/>
      <c r="MEL37" s="707"/>
      <c r="MEM37" s="707"/>
      <c r="MEN37" s="707"/>
      <c r="MEO37" s="707"/>
      <c r="MEP37" s="707"/>
      <c r="MEQ37" s="707"/>
      <c r="MER37" s="707"/>
      <c r="MES37" s="707"/>
      <c r="MET37" s="707"/>
      <c r="MEU37" s="707"/>
      <c r="MEV37" s="707"/>
      <c r="MEW37" s="707"/>
      <c r="MEX37" s="707"/>
      <c r="MEY37" s="707"/>
      <c r="MEZ37" s="707"/>
      <c r="MFA37" s="707"/>
      <c r="MFB37" s="707"/>
      <c r="MFC37" s="707"/>
      <c r="MFD37" s="707"/>
      <c r="MFE37" s="707"/>
      <c r="MFF37" s="707"/>
      <c r="MFG37" s="707"/>
      <c r="MFH37" s="707"/>
      <c r="MFI37" s="707"/>
      <c r="MFJ37" s="707"/>
      <c r="MFK37" s="707"/>
      <c r="MFL37" s="707"/>
      <c r="MFM37" s="707"/>
      <c r="MFN37" s="707"/>
      <c r="MFO37" s="707"/>
      <c r="MFP37" s="707"/>
      <c r="MFQ37" s="707"/>
      <c r="MFR37" s="707"/>
      <c r="MFS37" s="707"/>
      <c r="MFT37" s="707"/>
      <c r="MFU37" s="707"/>
      <c r="MFV37" s="707"/>
      <c r="MFW37" s="707"/>
      <c r="MFX37" s="707"/>
      <c r="MFY37" s="707"/>
      <c r="MFZ37" s="707"/>
      <c r="MGA37" s="707"/>
      <c r="MGB37" s="707"/>
      <c r="MGC37" s="707"/>
      <c r="MGD37" s="707"/>
      <c r="MGE37" s="707"/>
      <c r="MGF37" s="707"/>
      <c r="MGG37" s="707"/>
      <c r="MGH37" s="707"/>
      <c r="MGI37" s="707"/>
      <c r="MGJ37" s="707"/>
      <c r="MGK37" s="707"/>
      <c r="MGL37" s="707"/>
      <c r="MGM37" s="707"/>
      <c r="MGN37" s="707"/>
      <c r="MGO37" s="707"/>
      <c r="MGP37" s="707"/>
      <c r="MGQ37" s="707"/>
      <c r="MGR37" s="707"/>
      <c r="MGS37" s="707"/>
      <c r="MGT37" s="707"/>
      <c r="MGU37" s="707"/>
      <c r="MGV37" s="707"/>
      <c r="MGW37" s="707"/>
      <c r="MGX37" s="707"/>
      <c r="MGY37" s="707"/>
      <c r="MGZ37" s="707"/>
      <c r="MHA37" s="707"/>
      <c r="MHB37" s="707"/>
      <c r="MHC37" s="707"/>
      <c r="MHD37" s="707"/>
      <c r="MHE37" s="707"/>
      <c r="MHF37" s="707"/>
      <c r="MHG37" s="707"/>
      <c r="MHH37" s="707"/>
      <c r="MHI37" s="707"/>
      <c r="MHJ37" s="707"/>
      <c r="MHK37" s="707"/>
      <c r="MHL37" s="707"/>
      <c r="MHM37" s="707"/>
      <c r="MHN37" s="707"/>
      <c r="MHO37" s="707"/>
      <c r="MHP37" s="707"/>
      <c r="MHQ37" s="707"/>
      <c r="MHR37" s="707"/>
      <c r="MHS37" s="707"/>
      <c r="MHT37" s="707"/>
      <c r="MHU37" s="707"/>
      <c r="MHV37" s="707"/>
      <c r="MHW37" s="707"/>
      <c r="MHX37" s="707"/>
      <c r="MHY37" s="707"/>
      <c r="MHZ37" s="707"/>
      <c r="MIA37" s="707"/>
      <c r="MIB37" s="707"/>
      <c r="MIC37" s="707"/>
      <c r="MID37" s="707"/>
      <c r="MIE37" s="707"/>
      <c r="MIF37" s="707"/>
      <c r="MIG37" s="707"/>
      <c r="MIH37" s="707"/>
      <c r="MII37" s="707"/>
      <c r="MIJ37" s="707"/>
      <c r="MIK37" s="707"/>
      <c r="MIL37" s="707"/>
      <c r="MIM37" s="707"/>
      <c r="MIN37" s="707"/>
      <c r="MIO37" s="707"/>
      <c r="MIP37" s="707"/>
      <c r="MIQ37" s="707"/>
      <c r="MIR37" s="707"/>
      <c r="MIS37" s="707"/>
      <c r="MIT37" s="707"/>
      <c r="MIU37" s="707"/>
      <c r="MIV37" s="707"/>
      <c r="MIW37" s="707"/>
      <c r="MIX37" s="707"/>
      <c r="MIY37" s="707"/>
      <c r="MIZ37" s="707"/>
      <c r="MJA37" s="707"/>
      <c r="MJB37" s="707"/>
      <c r="MJC37" s="707"/>
      <c r="MJD37" s="707"/>
      <c r="MJE37" s="707"/>
      <c r="MJF37" s="707"/>
      <c r="MJG37" s="707"/>
      <c r="MJH37" s="707"/>
      <c r="MJI37" s="707"/>
      <c r="MJJ37" s="707"/>
      <c r="MJK37" s="707"/>
      <c r="MJL37" s="707"/>
      <c r="MJM37" s="707"/>
      <c r="MJN37" s="707"/>
      <c r="MJO37" s="707"/>
      <c r="MJP37" s="707"/>
      <c r="MJQ37" s="707"/>
      <c r="MJR37" s="707"/>
      <c r="MJS37" s="707"/>
      <c r="MJT37" s="707"/>
      <c r="MJU37" s="707"/>
      <c r="MJV37" s="707"/>
      <c r="MJW37" s="707"/>
      <c r="MJX37" s="707"/>
      <c r="MJY37" s="707"/>
      <c r="MJZ37" s="707"/>
      <c r="MKA37" s="707"/>
      <c r="MKB37" s="707"/>
      <c r="MKC37" s="707"/>
      <c r="MKD37" s="707"/>
      <c r="MKE37" s="707"/>
      <c r="MKF37" s="707"/>
      <c r="MKG37" s="707"/>
      <c r="MKH37" s="707"/>
      <c r="MKI37" s="707"/>
      <c r="MKJ37" s="707"/>
      <c r="MKK37" s="707"/>
      <c r="MKL37" s="707"/>
      <c r="MKM37" s="707"/>
      <c r="MKN37" s="707"/>
      <c r="MKO37" s="707"/>
      <c r="MKP37" s="707"/>
      <c r="MKQ37" s="707"/>
      <c r="MKR37" s="707"/>
      <c r="MKS37" s="707"/>
      <c r="MKT37" s="707"/>
      <c r="MKU37" s="707"/>
      <c r="MKV37" s="707"/>
      <c r="MKW37" s="707"/>
      <c r="MKX37" s="707"/>
      <c r="MKY37" s="707"/>
      <c r="MKZ37" s="707"/>
      <c r="MLA37" s="707"/>
      <c r="MLB37" s="707"/>
      <c r="MLC37" s="707"/>
      <c r="MLD37" s="707"/>
      <c r="MLE37" s="707"/>
      <c r="MLF37" s="707"/>
      <c r="MLG37" s="707"/>
      <c r="MLH37" s="707"/>
      <c r="MLI37" s="707"/>
      <c r="MLJ37" s="707"/>
      <c r="MLK37" s="707"/>
      <c r="MLL37" s="707"/>
      <c r="MLM37" s="707"/>
      <c r="MLN37" s="707"/>
      <c r="MLO37" s="707"/>
      <c r="MLP37" s="707"/>
      <c r="MLQ37" s="707"/>
      <c r="MLR37" s="707"/>
      <c r="MLS37" s="707"/>
      <c r="MLT37" s="707"/>
      <c r="MLU37" s="707"/>
      <c r="MLV37" s="707"/>
      <c r="MLW37" s="707"/>
      <c r="MLX37" s="707"/>
      <c r="MLY37" s="707"/>
      <c r="MLZ37" s="707"/>
      <c r="MMA37" s="707"/>
      <c r="MMB37" s="707"/>
      <c r="MMC37" s="707"/>
      <c r="MMD37" s="707"/>
      <c r="MME37" s="707"/>
      <c r="MMF37" s="707"/>
      <c r="MMG37" s="707"/>
      <c r="MMH37" s="707"/>
      <c r="MMI37" s="707"/>
      <c r="MMJ37" s="707"/>
      <c r="MMK37" s="707"/>
      <c r="MML37" s="707"/>
      <c r="MMM37" s="707"/>
      <c r="MMN37" s="707"/>
      <c r="MMO37" s="707"/>
      <c r="MMP37" s="707"/>
      <c r="MMQ37" s="707"/>
      <c r="MMR37" s="707"/>
      <c r="MMS37" s="707"/>
      <c r="MMT37" s="707"/>
      <c r="MMU37" s="707"/>
      <c r="MMV37" s="707"/>
      <c r="MMW37" s="707"/>
      <c r="MMX37" s="707"/>
      <c r="MMY37" s="707"/>
      <c r="MMZ37" s="707"/>
      <c r="MNA37" s="707"/>
      <c r="MNB37" s="707"/>
      <c r="MNC37" s="707"/>
      <c r="MND37" s="707"/>
      <c r="MNE37" s="707"/>
      <c r="MNF37" s="707"/>
      <c r="MNG37" s="707"/>
      <c r="MNH37" s="707"/>
      <c r="MNI37" s="707"/>
      <c r="MNJ37" s="707"/>
      <c r="MNK37" s="707"/>
      <c r="MNL37" s="707"/>
      <c r="MNM37" s="707"/>
      <c r="MNN37" s="707"/>
      <c r="MNO37" s="707"/>
      <c r="MNP37" s="707"/>
      <c r="MNQ37" s="707"/>
      <c r="MNR37" s="707"/>
      <c r="MNS37" s="707"/>
      <c r="MNT37" s="707"/>
      <c r="MNU37" s="707"/>
      <c r="MNV37" s="707"/>
      <c r="MNW37" s="707"/>
      <c r="MNX37" s="707"/>
      <c r="MNY37" s="707"/>
      <c r="MNZ37" s="707"/>
      <c r="MOA37" s="707"/>
      <c r="MOB37" s="707"/>
      <c r="MOC37" s="707"/>
      <c r="MOD37" s="707"/>
      <c r="MOE37" s="707"/>
      <c r="MOF37" s="707"/>
      <c r="MOG37" s="707"/>
      <c r="MOH37" s="707"/>
      <c r="MOI37" s="707"/>
      <c r="MOJ37" s="707"/>
      <c r="MOK37" s="707"/>
      <c r="MOL37" s="707"/>
      <c r="MOM37" s="707"/>
      <c r="MON37" s="707"/>
      <c r="MOO37" s="707"/>
      <c r="MOP37" s="707"/>
      <c r="MOQ37" s="707"/>
      <c r="MOR37" s="707"/>
      <c r="MOS37" s="707"/>
      <c r="MOT37" s="707"/>
      <c r="MOU37" s="707"/>
      <c r="MOV37" s="707"/>
      <c r="MOW37" s="707"/>
      <c r="MOX37" s="707"/>
      <c r="MOY37" s="707"/>
      <c r="MOZ37" s="707"/>
      <c r="MPA37" s="707"/>
      <c r="MPB37" s="707"/>
      <c r="MPC37" s="707"/>
      <c r="MPD37" s="707"/>
      <c r="MPE37" s="707"/>
      <c r="MPF37" s="707"/>
      <c r="MPG37" s="707"/>
      <c r="MPH37" s="707"/>
      <c r="MPI37" s="707"/>
      <c r="MPJ37" s="707"/>
      <c r="MPK37" s="707"/>
      <c r="MPL37" s="707"/>
      <c r="MPM37" s="707"/>
      <c r="MPN37" s="707"/>
      <c r="MPO37" s="707"/>
      <c r="MPP37" s="707"/>
      <c r="MPQ37" s="707"/>
      <c r="MPR37" s="707"/>
      <c r="MPS37" s="707"/>
      <c r="MPT37" s="707"/>
      <c r="MPU37" s="707"/>
      <c r="MPV37" s="707"/>
      <c r="MPW37" s="707"/>
      <c r="MPX37" s="707"/>
      <c r="MPY37" s="707"/>
      <c r="MPZ37" s="707"/>
      <c r="MQA37" s="707"/>
      <c r="MQB37" s="707"/>
      <c r="MQC37" s="707"/>
      <c r="MQD37" s="707"/>
      <c r="MQE37" s="707"/>
      <c r="MQF37" s="707"/>
      <c r="MQG37" s="707"/>
      <c r="MQH37" s="707"/>
      <c r="MQI37" s="707"/>
      <c r="MQJ37" s="707"/>
      <c r="MQK37" s="707"/>
      <c r="MQL37" s="707"/>
      <c r="MQM37" s="707"/>
      <c r="MQN37" s="707"/>
      <c r="MQO37" s="707"/>
      <c r="MQP37" s="707"/>
      <c r="MQQ37" s="707"/>
      <c r="MQR37" s="707"/>
      <c r="MQS37" s="707"/>
      <c r="MQT37" s="707"/>
      <c r="MQU37" s="707"/>
      <c r="MQV37" s="707"/>
      <c r="MQW37" s="707"/>
      <c r="MQX37" s="707"/>
      <c r="MQY37" s="707"/>
      <c r="MQZ37" s="707"/>
      <c r="MRA37" s="707"/>
      <c r="MRB37" s="707"/>
      <c r="MRC37" s="707"/>
      <c r="MRD37" s="707"/>
      <c r="MRE37" s="707"/>
      <c r="MRF37" s="707"/>
      <c r="MRG37" s="707"/>
      <c r="MRH37" s="707"/>
      <c r="MRI37" s="707"/>
      <c r="MRJ37" s="707"/>
      <c r="MRK37" s="707"/>
      <c r="MRL37" s="707"/>
      <c r="MRM37" s="707"/>
      <c r="MRN37" s="707"/>
      <c r="MRO37" s="707"/>
      <c r="MRP37" s="707"/>
      <c r="MRQ37" s="707"/>
      <c r="MRR37" s="707"/>
      <c r="MRS37" s="707"/>
      <c r="MRT37" s="707"/>
      <c r="MRU37" s="707"/>
      <c r="MRV37" s="707"/>
      <c r="MRW37" s="707"/>
      <c r="MRX37" s="707"/>
      <c r="MRY37" s="707"/>
      <c r="MRZ37" s="707"/>
      <c r="MSA37" s="707"/>
      <c r="MSB37" s="707"/>
      <c r="MSC37" s="707"/>
      <c r="MSD37" s="707"/>
      <c r="MSE37" s="707"/>
      <c r="MSF37" s="707"/>
      <c r="MSG37" s="707"/>
      <c r="MSH37" s="707"/>
      <c r="MSI37" s="707"/>
      <c r="MSJ37" s="707"/>
      <c r="MSK37" s="707"/>
      <c r="MSL37" s="707"/>
      <c r="MSM37" s="707"/>
      <c r="MSN37" s="707"/>
      <c r="MSO37" s="707"/>
      <c r="MSP37" s="707"/>
      <c r="MSQ37" s="707"/>
      <c r="MSR37" s="707"/>
      <c r="MSS37" s="707"/>
      <c r="MST37" s="707"/>
      <c r="MSU37" s="707"/>
      <c r="MSV37" s="707"/>
      <c r="MSW37" s="707"/>
      <c r="MSX37" s="707"/>
      <c r="MSY37" s="707"/>
      <c r="MSZ37" s="707"/>
      <c r="MTA37" s="707"/>
      <c r="MTB37" s="707"/>
      <c r="MTC37" s="707"/>
      <c r="MTD37" s="707"/>
      <c r="MTE37" s="707"/>
      <c r="MTF37" s="707"/>
      <c r="MTG37" s="707"/>
      <c r="MTH37" s="707"/>
      <c r="MTI37" s="707"/>
      <c r="MTJ37" s="707"/>
      <c r="MTK37" s="707"/>
      <c r="MTL37" s="707"/>
      <c r="MTM37" s="707"/>
      <c r="MTN37" s="707"/>
      <c r="MTO37" s="707"/>
      <c r="MTP37" s="707"/>
      <c r="MTQ37" s="707"/>
      <c r="MTR37" s="707"/>
      <c r="MTS37" s="707"/>
      <c r="MTT37" s="707"/>
      <c r="MTU37" s="707"/>
      <c r="MTV37" s="707"/>
      <c r="MTW37" s="707"/>
      <c r="MTX37" s="707"/>
      <c r="MTY37" s="707"/>
      <c r="MTZ37" s="707"/>
      <c r="MUA37" s="707"/>
      <c r="MUB37" s="707"/>
      <c r="MUC37" s="707"/>
      <c r="MUD37" s="707"/>
      <c r="MUE37" s="707"/>
      <c r="MUF37" s="707"/>
      <c r="MUG37" s="707"/>
      <c r="MUH37" s="707"/>
      <c r="MUI37" s="707"/>
      <c r="MUJ37" s="707"/>
      <c r="MUK37" s="707"/>
      <c r="MUL37" s="707"/>
      <c r="MUM37" s="707"/>
      <c r="MUN37" s="707"/>
      <c r="MUO37" s="707"/>
      <c r="MUP37" s="707"/>
      <c r="MUQ37" s="707"/>
      <c r="MUR37" s="707"/>
      <c r="MUS37" s="707"/>
      <c r="MUT37" s="707"/>
      <c r="MUU37" s="707"/>
      <c r="MUV37" s="707"/>
      <c r="MUW37" s="707"/>
      <c r="MUX37" s="707"/>
      <c r="MUY37" s="707"/>
      <c r="MUZ37" s="707"/>
      <c r="MVA37" s="707"/>
      <c r="MVB37" s="707"/>
      <c r="MVC37" s="707"/>
      <c r="MVD37" s="707"/>
      <c r="MVE37" s="707"/>
      <c r="MVF37" s="707"/>
      <c r="MVG37" s="707"/>
      <c r="MVH37" s="707"/>
      <c r="MVI37" s="707"/>
      <c r="MVJ37" s="707"/>
      <c r="MVK37" s="707"/>
      <c r="MVL37" s="707"/>
      <c r="MVM37" s="707"/>
      <c r="MVN37" s="707"/>
      <c r="MVO37" s="707"/>
      <c r="MVP37" s="707"/>
      <c r="MVQ37" s="707"/>
      <c r="MVR37" s="707"/>
      <c r="MVS37" s="707"/>
      <c r="MVT37" s="707"/>
      <c r="MVU37" s="707"/>
      <c r="MVV37" s="707"/>
      <c r="MVW37" s="707"/>
      <c r="MVX37" s="707"/>
      <c r="MVY37" s="707"/>
      <c r="MVZ37" s="707"/>
      <c r="MWA37" s="707"/>
      <c r="MWB37" s="707"/>
      <c r="MWC37" s="707"/>
      <c r="MWD37" s="707"/>
      <c r="MWE37" s="707"/>
      <c r="MWF37" s="707"/>
      <c r="MWG37" s="707"/>
      <c r="MWH37" s="707"/>
      <c r="MWI37" s="707"/>
      <c r="MWJ37" s="707"/>
      <c r="MWK37" s="707"/>
      <c r="MWL37" s="707"/>
      <c r="MWM37" s="707"/>
      <c r="MWN37" s="707"/>
      <c r="MWO37" s="707"/>
      <c r="MWP37" s="707"/>
      <c r="MWQ37" s="707"/>
      <c r="MWR37" s="707"/>
      <c r="MWS37" s="707"/>
      <c r="MWT37" s="707"/>
      <c r="MWU37" s="707"/>
      <c r="MWV37" s="707"/>
      <c r="MWW37" s="707"/>
      <c r="MWX37" s="707"/>
      <c r="MWY37" s="707"/>
      <c r="MWZ37" s="707"/>
      <c r="MXA37" s="707"/>
      <c r="MXB37" s="707"/>
      <c r="MXC37" s="707"/>
      <c r="MXD37" s="707"/>
      <c r="MXE37" s="707"/>
      <c r="MXF37" s="707"/>
      <c r="MXG37" s="707"/>
      <c r="MXH37" s="707"/>
      <c r="MXI37" s="707"/>
      <c r="MXJ37" s="707"/>
      <c r="MXK37" s="707"/>
      <c r="MXL37" s="707"/>
      <c r="MXM37" s="707"/>
      <c r="MXN37" s="707"/>
      <c r="MXO37" s="707"/>
      <c r="MXP37" s="707"/>
      <c r="MXQ37" s="707"/>
      <c r="MXR37" s="707"/>
      <c r="MXS37" s="707"/>
      <c r="MXT37" s="707"/>
      <c r="MXU37" s="707"/>
      <c r="MXV37" s="707"/>
      <c r="MXW37" s="707"/>
      <c r="MXX37" s="707"/>
      <c r="MXY37" s="707"/>
      <c r="MXZ37" s="707"/>
      <c r="MYA37" s="707"/>
      <c r="MYB37" s="707"/>
      <c r="MYC37" s="707"/>
      <c r="MYD37" s="707"/>
      <c r="MYE37" s="707"/>
      <c r="MYF37" s="707"/>
      <c r="MYG37" s="707"/>
      <c r="MYH37" s="707"/>
      <c r="MYI37" s="707"/>
      <c r="MYJ37" s="707"/>
      <c r="MYK37" s="707"/>
      <c r="MYL37" s="707"/>
      <c r="MYM37" s="707"/>
      <c r="MYN37" s="707"/>
      <c r="MYO37" s="707"/>
      <c r="MYP37" s="707"/>
      <c r="MYQ37" s="707"/>
      <c r="MYR37" s="707"/>
      <c r="MYS37" s="707"/>
      <c r="MYT37" s="707"/>
      <c r="MYU37" s="707"/>
      <c r="MYV37" s="707"/>
      <c r="MYW37" s="707"/>
      <c r="MYX37" s="707"/>
      <c r="MYY37" s="707"/>
      <c r="MYZ37" s="707"/>
      <c r="MZA37" s="707"/>
      <c r="MZB37" s="707"/>
      <c r="MZC37" s="707"/>
      <c r="MZD37" s="707"/>
      <c r="MZE37" s="707"/>
      <c r="MZF37" s="707"/>
      <c r="MZG37" s="707"/>
      <c r="MZH37" s="707"/>
      <c r="MZI37" s="707"/>
      <c r="MZJ37" s="707"/>
      <c r="MZK37" s="707"/>
      <c r="MZL37" s="707"/>
      <c r="MZM37" s="707"/>
      <c r="MZN37" s="707"/>
      <c r="MZO37" s="707"/>
      <c r="MZP37" s="707"/>
      <c r="MZQ37" s="707"/>
      <c r="MZR37" s="707"/>
      <c r="MZS37" s="707"/>
      <c r="MZT37" s="707"/>
      <c r="MZU37" s="707"/>
      <c r="MZV37" s="707"/>
      <c r="MZW37" s="707"/>
      <c r="MZX37" s="707"/>
      <c r="MZY37" s="707"/>
      <c r="MZZ37" s="707"/>
      <c r="NAA37" s="707"/>
      <c r="NAB37" s="707"/>
      <c r="NAC37" s="707"/>
      <c r="NAD37" s="707"/>
      <c r="NAE37" s="707"/>
      <c r="NAF37" s="707"/>
      <c r="NAG37" s="707"/>
      <c r="NAH37" s="707"/>
      <c r="NAI37" s="707"/>
      <c r="NAJ37" s="707"/>
      <c r="NAK37" s="707"/>
      <c r="NAL37" s="707"/>
      <c r="NAM37" s="707"/>
      <c r="NAN37" s="707"/>
      <c r="NAO37" s="707"/>
      <c r="NAP37" s="707"/>
      <c r="NAQ37" s="707"/>
      <c r="NAR37" s="707"/>
      <c r="NAS37" s="707"/>
      <c r="NAT37" s="707"/>
      <c r="NAU37" s="707"/>
      <c r="NAV37" s="707"/>
      <c r="NAW37" s="707"/>
      <c r="NAX37" s="707"/>
      <c r="NAY37" s="707"/>
      <c r="NAZ37" s="707"/>
      <c r="NBA37" s="707"/>
      <c r="NBB37" s="707"/>
      <c r="NBC37" s="707"/>
      <c r="NBD37" s="707"/>
      <c r="NBE37" s="707"/>
      <c r="NBF37" s="707"/>
      <c r="NBG37" s="707"/>
      <c r="NBH37" s="707"/>
      <c r="NBI37" s="707"/>
      <c r="NBJ37" s="707"/>
      <c r="NBK37" s="707"/>
      <c r="NBL37" s="707"/>
      <c r="NBM37" s="707"/>
      <c r="NBN37" s="707"/>
      <c r="NBO37" s="707"/>
      <c r="NBP37" s="707"/>
      <c r="NBQ37" s="707"/>
      <c r="NBR37" s="707"/>
      <c r="NBS37" s="707"/>
      <c r="NBT37" s="707"/>
      <c r="NBU37" s="707"/>
      <c r="NBV37" s="707"/>
      <c r="NBW37" s="707"/>
      <c r="NBX37" s="707"/>
      <c r="NBY37" s="707"/>
      <c r="NBZ37" s="707"/>
      <c r="NCA37" s="707"/>
      <c r="NCB37" s="707"/>
      <c r="NCC37" s="707"/>
      <c r="NCD37" s="707"/>
      <c r="NCE37" s="707"/>
      <c r="NCF37" s="707"/>
      <c r="NCG37" s="707"/>
      <c r="NCH37" s="707"/>
      <c r="NCI37" s="707"/>
      <c r="NCJ37" s="707"/>
      <c r="NCK37" s="707"/>
      <c r="NCL37" s="707"/>
      <c r="NCM37" s="707"/>
      <c r="NCN37" s="707"/>
      <c r="NCO37" s="707"/>
      <c r="NCP37" s="707"/>
      <c r="NCQ37" s="707"/>
      <c r="NCR37" s="707"/>
      <c r="NCS37" s="707"/>
      <c r="NCT37" s="707"/>
      <c r="NCU37" s="707"/>
      <c r="NCV37" s="707"/>
      <c r="NCW37" s="707"/>
      <c r="NCX37" s="707"/>
      <c r="NCY37" s="707"/>
      <c r="NCZ37" s="707"/>
      <c r="NDA37" s="707"/>
      <c r="NDB37" s="707"/>
      <c r="NDC37" s="707"/>
      <c r="NDD37" s="707"/>
      <c r="NDE37" s="707"/>
      <c r="NDF37" s="707"/>
      <c r="NDG37" s="707"/>
      <c r="NDH37" s="707"/>
      <c r="NDI37" s="707"/>
      <c r="NDJ37" s="707"/>
      <c r="NDK37" s="707"/>
      <c r="NDL37" s="707"/>
      <c r="NDM37" s="707"/>
      <c r="NDN37" s="707"/>
      <c r="NDO37" s="707"/>
      <c r="NDP37" s="707"/>
      <c r="NDQ37" s="707"/>
      <c r="NDR37" s="707"/>
      <c r="NDS37" s="707"/>
      <c r="NDT37" s="707"/>
      <c r="NDU37" s="707"/>
      <c r="NDV37" s="707"/>
      <c r="NDW37" s="707"/>
      <c r="NDX37" s="707"/>
      <c r="NDY37" s="707"/>
      <c r="NDZ37" s="707"/>
      <c r="NEA37" s="707"/>
      <c r="NEB37" s="707"/>
      <c r="NEC37" s="707"/>
      <c r="NED37" s="707"/>
      <c r="NEE37" s="707"/>
      <c r="NEF37" s="707"/>
      <c r="NEG37" s="707"/>
      <c r="NEH37" s="707"/>
      <c r="NEI37" s="707"/>
      <c r="NEJ37" s="707"/>
      <c r="NEK37" s="707"/>
      <c r="NEL37" s="707"/>
      <c r="NEM37" s="707"/>
      <c r="NEN37" s="707"/>
      <c r="NEO37" s="707"/>
      <c r="NEP37" s="707"/>
      <c r="NEQ37" s="707"/>
      <c r="NER37" s="707"/>
      <c r="NES37" s="707"/>
      <c r="NET37" s="707"/>
      <c r="NEU37" s="707"/>
      <c r="NEV37" s="707"/>
      <c r="NEW37" s="707"/>
      <c r="NEX37" s="707"/>
      <c r="NEY37" s="707"/>
      <c r="NEZ37" s="707"/>
      <c r="NFA37" s="707"/>
      <c r="NFB37" s="707"/>
      <c r="NFC37" s="707"/>
      <c r="NFD37" s="707"/>
      <c r="NFE37" s="707"/>
      <c r="NFF37" s="707"/>
      <c r="NFG37" s="707"/>
      <c r="NFH37" s="707"/>
      <c r="NFI37" s="707"/>
      <c r="NFJ37" s="707"/>
      <c r="NFK37" s="707"/>
      <c r="NFL37" s="707"/>
      <c r="NFM37" s="707"/>
      <c r="NFN37" s="707"/>
      <c r="NFO37" s="707"/>
      <c r="NFP37" s="707"/>
      <c r="NFQ37" s="707"/>
      <c r="NFR37" s="707"/>
      <c r="NFS37" s="707"/>
      <c r="NFT37" s="707"/>
      <c r="NFU37" s="707"/>
      <c r="NFV37" s="707"/>
      <c r="NFW37" s="707"/>
      <c r="NFX37" s="707"/>
      <c r="NFY37" s="707"/>
      <c r="NFZ37" s="707"/>
      <c r="NGA37" s="707"/>
      <c r="NGB37" s="707"/>
      <c r="NGC37" s="707"/>
      <c r="NGD37" s="707"/>
      <c r="NGE37" s="707"/>
      <c r="NGF37" s="707"/>
      <c r="NGG37" s="707"/>
      <c r="NGH37" s="707"/>
      <c r="NGI37" s="707"/>
      <c r="NGJ37" s="707"/>
      <c r="NGK37" s="707"/>
      <c r="NGL37" s="707"/>
      <c r="NGM37" s="707"/>
      <c r="NGN37" s="707"/>
      <c r="NGO37" s="707"/>
      <c r="NGP37" s="707"/>
      <c r="NGQ37" s="707"/>
      <c r="NGR37" s="707"/>
      <c r="NGS37" s="707"/>
      <c r="NGT37" s="707"/>
      <c r="NGU37" s="707"/>
      <c r="NGV37" s="707"/>
      <c r="NGW37" s="707"/>
      <c r="NGX37" s="707"/>
      <c r="NGY37" s="707"/>
      <c r="NGZ37" s="707"/>
      <c r="NHA37" s="707"/>
      <c r="NHB37" s="707"/>
      <c r="NHC37" s="707"/>
      <c r="NHD37" s="707"/>
      <c r="NHE37" s="707"/>
      <c r="NHF37" s="707"/>
      <c r="NHG37" s="707"/>
      <c r="NHH37" s="707"/>
      <c r="NHI37" s="707"/>
      <c r="NHJ37" s="707"/>
      <c r="NHK37" s="707"/>
      <c r="NHL37" s="707"/>
      <c r="NHM37" s="707"/>
      <c r="NHN37" s="707"/>
      <c r="NHO37" s="707"/>
      <c r="NHP37" s="707"/>
      <c r="NHQ37" s="707"/>
      <c r="NHR37" s="707"/>
      <c r="NHS37" s="707"/>
      <c r="NHT37" s="707"/>
      <c r="NHU37" s="707"/>
      <c r="NHV37" s="707"/>
      <c r="NHW37" s="707"/>
      <c r="NHX37" s="707"/>
      <c r="NHY37" s="707"/>
      <c r="NHZ37" s="707"/>
      <c r="NIA37" s="707"/>
      <c r="NIB37" s="707"/>
      <c r="NIC37" s="707"/>
      <c r="NID37" s="707"/>
      <c r="NIE37" s="707"/>
      <c r="NIF37" s="707"/>
      <c r="NIG37" s="707"/>
      <c r="NIH37" s="707"/>
      <c r="NII37" s="707"/>
      <c r="NIJ37" s="707"/>
      <c r="NIK37" s="707"/>
      <c r="NIL37" s="707"/>
      <c r="NIM37" s="707"/>
      <c r="NIN37" s="707"/>
      <c r="NIO37" s="707"/>
      <c r="NIP37" s="707"/>
      <c r="NIQ37" s="707"/>
      <c r="NIR37" s="707"/>
      <c r="NIS37" s="707"/>
      <c r="NIT37" s="707"/>
      <c r="NIU37" s="707"/>
      <c r="NIV37" s="707"/>
      <c r="NIW37" s="707"/>
      <c r="NIX37" s="707"/>
      <c r="NIY37" s="707"/>
      <c r="NIZ37" s="707"/>
      <c r="NJA37" s="707"/>
      <c r="NJB37" s="707"/>
      <c r="NJC37" s="707"/>
      <c r="NJD37" s="707"/>
      <c r="NJE37" s="707"/>
      <c r="NJF37" s="707"/>
      <c r="NJG37" s="707"/>
      <c r="NJH37" s="707"/>
      <c r="NJI37" s="707"/>
      <c r="NJJ37" s="707"/>
      <c r="NJK37" s="707"/>
      <c r="NJL37" s="707"/>
      <c r="NJM37" s="707"/>
      <c r="NJN37" s="707"/>
      <c r="NJO37" s="707"/>
      <c r="NJP37" s="707"/>
      <c r="NJQ37" s="707"/>
      <c r="NJR37" s="707"/>
      <c r="NJS37" s="707"/>
      <c r="NJT37" s="707"/>
      <c r="NJU37" s="707"/>
      <c r="NJV37" s="707"/>
      <c r="NJW37" s="707"/>
      <c r="NJX37" s="707"/>
      <c r="NJY37" s="707"/>
      <c r="NJZ37" s="707"/>
      <c r="NKA37" s="707"/>
      <c r="NKB37" s="707"/>
      <c r="NKC37" s="707"/>
      <c r="NKD37" s="707"/>
      <c r="NKE37" s="707"/>
      <c r="NKF37" s="707"/>
      <c r="NKG37" s="707"/>
      <c r="NKH37" s="707"/>
      <c r="NKI37" s="707"/>
      <c r="NKJ37" s="707"/>
      <c r="NKK37" s="707"/>
      <c r="NKL37" s="707"/>
      <c r="NKM37" s="707"/>
      <c r="NKN37" s="707"/>
      <c r="NKO37" s="707"/>
      <c r="NKP37" s="707"/>
      <c r="NKQ37" s="707"/>
      <c r="NKR37" s="707"/>
      <c r="NKS37" s="707"/>
      <c r="NKT37" s="707"/>
      <c r="NKU37" s="707"/>
      <c r="NKV37" s="707"/>
      <c r="NKW37" s="707"/>
      <c r="NKX37" s="707"/>
      <c r="NKY37" s="707"/>
      <c r="NKZ37" s="707"/>
      <c r="NLA37" s="707"/>
      <c r="NLB37" s="707"/>
      <c r="NLC37" s="707"/>
      <c r="NLD37" s="707"/>
      <c r="NLE37" s="707"/>
      <c r="NLF37" s="707"/>
      <c r="NLG37" s="707"/>
      <c r="NLH37" s="707"/>
      <c r="NLI37" s="707"/>
      <c r="NLJ37" s="707"/>
      <c r="NLK37" s="707"/>
      <c r="NLL37" s="707"/>
      <c r="NLM37" s="707"/>
      <c r="NLN37" s="707"/>
      <c r="NLO37" s="707"/>
      <c r="NLP37" s="707"/>
      <c r="NLQ37" s="707"/>
      <c r="NLR37" s="707"/>
      <c r="NLS37" s="707"/>
      <c r="NLT37" s="707"/>
      <c r="NLU37" s="707"/>
      <c r="NLV37" s="707"/>
      <c r="NLW37" s="707"/>
      <c r="NLX37" s="707"/>
      <c r="NLY37" s="707"/>
      <c r="NLZ37" s="707"/>
      <c r="NMA37" s="707"/>
      <c r="NMB37" s="707"/>
      <c r="NMC37" s="707"/>
      <c r="NMD37" s="707"/>
      <c r="NME37" s="707"/>
      <c r="NMF37" s="707"/>
      <c r="NMG37" s="707"/>
      <c r="NMH37" s="707"/>
      <c r="NMI37" s="707"/>
      <c r="NMJ37" s="707"/>
      <c r="NMK37" s="707"/>
      <c r="NML37" s="707"/>
      <c r="NMM37" s="707"/>
      <c r="NMN37" s="707"/>
      <c r="NMO37" s="707"/>
      <c r="NMP37" s="707"/>
      <c r="NMQ37" s="707"/>
      <c r="NMR37" s="707"/>
      <c r="NMS37" s="707"/>
      <c r="NMT37" s="707"/>
      <c r="NMU37" s="707"/>
      <c r="NMV37" s="707"/>
      <c r="NMW37" s="707"/>
      <c r="NMX37" s="707"/>
      <c r="NMY37" s="707"/>
      <c r="NMZ37" s="707"/>
      <c r="NNA37" s="707"/>
      <c r="NNB37" s="707"/>
      <c r="NNC37" s="707"/>
      <c r="NND37" s="707"/>
      <c r="NNE37" s="707"/>
      <c r="NNF37" s="707"/>
      <c r="NNG37" s="707"/>
      <c r="NNH37" s="707"/>
      <c r="NNI37" s="707"/>
      <c r="NNJ37" s="707"/>
      <c r="NNK37" s="707"/>
      <c r="NNL37" s="707"/>
      <c r="NNM37" s="707"/>
      <c r="NNN37" s="707"/>
      <c r="NNO37" s="707"/>
      <c r="NNP37" s="707"/>
      <c r="NNQ37" s="707"/>
      <c r="NNR37" s="707"/>
      <c r="NNS37" s="707"/>
      <c r="NNT37" s="707"/>
      <c r="NNU37" s="707"/>
      <c r="NNV37" s="707"/>
      <c r="NNW37" s="707"/>
      <c r="NNX37" s="707"/>
      <c r="NNY37" s="707"/>
      <c r="NNZ37" s="707"/>
      <c r="NOA37" s="707"/>
      <c r="NOB37" s="707"/>
      <c r="NOC37" s="707"/>
      <c r="NOD37" s="707"/>
      <c r="NOE37" s="707"/>
      <c r="NOF37" s="707"/>
      <c r="NOG37" s="707"/>
      <c r="NOH37" s="707"/>
      <c r="NOI37" s="707"/>
      <c r="NOJ37" s="707"/>
      <c r="NOK37" s="707"/>
      <c r="NOL37" s="707"/>
      <c r="NOM37" s="707"/>
      <c r="NON37" s="707"/>
      <c r="NOO37" s="707"/>
      <c r="NOP37" s="707"/>
      <c r="NOQ37" s="707"/>
      <c r="NOR37" s="707"/>
      <c r="NOS37" s="707"/>
      <c r="NOT37" s="707"/>
      <c r="NOU37" s="707"/>
      <c r="NOV37" s="707"/>
      <c r="NOW37" s="707"/>
      <c r="NOX37" s="707"/>
      <c r="NOY37" s="707"/>
      <c r="NOZ37" s="707"/>
      <c r="NPA37" s="707"/>
      <c r="NPB37" s="707"/>
      <c r="NPC37" s="707"/>
      <c r="NPD37" s="707"/>
      <c r="NPE37" s="707"/>
      <c r="NPF37" s="707"/>
      <c r="NPG37" s="707"/>
      <c r="NPH37" s="707"/>
      <c r="NPI37" s="707"/>
      <c r="NPJ37" s="707"/>
      <c r="NPK37" s="707"/>
      <c r="NPL37" s="707"/>
      <c r="NPM37" s="707"/>
      <c r="NPN37" s="707"/>
      <c r="NPO37" s="707"/>
      <c r="NPP37" s="707"/>
      <c r="NPQ37" s="707"/>
      <c r="NPR37" s="707"/>
      <c r="NPS37" s="707"/>
      <c r="NPT37" s="707"/>
      <c r="NPU37" s="707"/>
      <c r="NPV37" s="707"/>
      <c r="NPW37" s="707"/>
      <c r="NPX37" s="707"/>
      <c r="NPY37" s="707"/>
      <c r="NPZ37" s="707"/>
      <c r="NQA37" s="707"/>
      <c r="NQB37" s="707"/>
      <c r="NQC37" s="707"/>
      <c r="NQD37" s="707"/>
      <c r="NQE37" s="707"/>
      <c r="NQF37" s="707"/>
      <c r="NQG37" s="707"/>
      <c r="NQH37" s="707"/>
      <c r="NQI37" s="707"/>
      <c r="NQJ37" s="707"/>
      <c r="NQK37" s="707"/>
      <c r="NQL37" s="707"/>
      <c r="NQM37" s="707"/>
      <c r="NQN37" s="707"/>
      <c r="NQO37" s="707"/>
      <c r="NQP37" s="707"/>
      <c r="NQQ37" s="707"/>
      <c r="NQR37" s="707"/>
      <c r="NQS37" s="707"/>
      <c r="NQT37" s="707"/>
      <c r="NQU37" s="707"/>
      <c r="NQV37" s="707"/>
      <c r="NQW37" s="707"/>
      <c r="NQX37" s="707"/>
      <c r="NQY37" s="707"/>
      <c r="NQZ37" s="707"/>
      <c r="NRA37" s="707"/>
      <c r="NRB37" s="707"/>
      <c r="NRC37" s="707"/>
      <c r="NRD37" s="707"/>
      <c r="NRE37" s="707"/>
      <c r="NRF37" s="707"/>
      <c r="NRG37" s="707"/>
      <c r="NRH37" s="707"/>
      <c r="NRI37" s="707"/>
      <c r="NRJ37" s="707"/>
      <c r="NRK37" s="707"/>
      <c r="NRL37" s="707"/>
      <c r="NRM37" s="707"/>
      <c r="NRN37" s="707"/>
      <c r="NRO37" s="707"/>
      <c r="NRP37" s="707"/>
      <c r="NRQ37" s="707"/>
      <c r="NRR37" s="707"/>
      <c r="NRS37" s="707"/>
      <c r="NRT37" s="707"/>
      <c r="NRU37" s="707"/>
      <c r="NRV37" s="707"/>
      <c r="NRW37" s="707"/>
      <c r="NRX37" s="707"/>
      <c r="NRY37" s="707"/>
      <c r="NRZ37" s="707"/>
      <c r="NSA37" s="707"/>
      <c r="NSB37" s="707"/>
      <c r="NSC37" s="707"/>
      <c r="NSD37" s="707"/>
      <c r="NSE37" s="707"/>
      <c r="NSF37" s="707"/>
      <c r="NSG37" s="707"/>
      <c r="NSH37" s="707"/>
      <c r="NSI37" s="707"/>
      <c r="NSJ37" s="707"/>
      <c r="NSK37" s="707"/>
      <c r="NSL37" s="707"/>
      <c r="NSM37" s="707"/>
      <c r="NSN37" s="707"/>
      <c r="NSO37" s="707"/>
      <c r="NSP37" s="707"/>
      <c r="NSQ37" s="707"/>
      <c r="NSR37" s="707"/>
      <c r="NSS37" s="707"/>
      <c r="NST37" s="707"/>
      <c r="NSU37" s="707"/>
      <c r="NSV37" s="707"/>
      <c r="NSW37" s="707"/>
      <c r="NSX37" s="707"/>
      <c r="NSY37" s="707"/>
      <c r="NSZ37" s="707"/>
      <c r="NTA37" s="707"/>
      <c r="NTB37" s="707"/>
      <c r="NTC37" s="707"/>
      <c r="NTD37" s="707"/>
      <c r="NTE37" s="707"/>
      <c r="NTF37" s="707"/>
      <c r="NTG37" s="707"/>
      <c r="NTH37" s="707"/>
      <c r="NTI37" s="707"/>
      <c r="NTJ37" s="707"/>
      <c r="NTK37" s="707"/>
      <c r="NTL37" s="707"/>
      <c r="NTM37" s="707"/>
      <c r="NTN37" s="707"/>
      <c r="NTO37" s="707"/>
      <c r="NTP37" s="707"/>
      <c r="NTQ37" s="707"/>
      <c r="NTR37" s="707"/>
      <c r="NTS37" s="707"/>
      <c r="NTT37" s="707"/>
      <c r="NTU37" s="707"/>
      <c r="NTV37" s="707"/>
      <c r="NTW37" s="707"/>
      <c r="NTX37" s="707"/>
      <c r="NTY37" s="707"/>
      <c r="NTZ37" s="707"/>
      <c r="NUA37" s="707"/>
      <c r="NUB37" s="707"/>
      <c r="NUC37" s="707"/>
      <c r="NUD37" s="707"/>
      <c r="NUE37" s="707"/>
      <c r="NUF37" s="707"/>
      <c r="NUG37" s="707"/>
      <c r="NUH37" s="707"/>
      <c r="NUI37" s="707"/>
      <c r="NUJ37" s="707"/>
      <c r="NUK37" s="707"/>
      <c r="NUL37" s="707"/>
      <c r="NUM37" s="707"/>
      <c r="NUN37" s="707"/>
      <c r="NUO37" s="707"/>
      <c r="NUP37" s="707"/>
      <c r="NUQ37" s="707"/>
      <c r="NUR37" s="707"/>
      <c r="NUS37" s="707"/>
      <c r="NUT37" s="707"/>
      <c r="NUU37" s="707"/>
      <c r="NUV37" s="707"/>
      <c r="NUW37" s="707"/>
      <c r="NUX37" s="707"/>
      <c r="NUY37" s="707"/>
      <c r="NUZ37" s="707"/>
      <c r="NVA37" s="707"/>
      <c r="NVB37" s="707"/>
      <c r="NVC37" s="707"/>
      <c r="NVD37" s="707"/>
      <c r="NVE37" s="707"/>
      <c r="NVF37" s="707"/>
      <c r="NVG37" s="707"/>
      <c r="NVH37" s="707"/>
      <c r="NVI37" s="707"/>
      <c r="NVJ37" s="707"/>
      <c r="NVK37" s="707"/>
      <c r="NVL37" s="707"/>
      <c r="NVM37" s="707"/>
      <c r="NVN37" s="707"/>
      <c r="NVO37" s="707"/>
      <c r="NVP37" s="707"/>
      <c r="NVQ37" s="707"/>
      <c r="NVR37" s="707"/>
      <c r="NVS37" s="707"/>
      <c r="NVT37" s="707"/>
      <c r="NVU37" s="707"/>
      <c r="NVV37" s="707"/>
      <c r="NVW37" s="707"/>
      <c r="NVX37" s="707"/>
      <c r="NVY37" s="707"/>
      <c r="NVZ37" s="707"/>
      <c r="NWA37" s="707"/>
      <c r="NWB37" s="707"/>
      <c r="NWC37" s="707"/>
      <c r="NWD37" s="707"/>
      <c r="NWE37" s="707"/>
      <c r="NWF37" s="707"/>
      <c r="NWG37" s="707"/>
      <c r="NWH37" s="707"/>
      <c r="NWI37" s="707"/>
      <c r="NWJ37" s="707"/>
      <c r="NWK37" s="707"/>
      <c r="NWL37" s="707"/>
      <c r="NWM37" s="707"/>
      <c r="NWN37" s="707"/>
      <c r="NWO37" s="707"/>
      <c r="NWP37" s="707"/>
      <c r="NWQ37" s="707"/>
      <c r="NWR37" s="707"/>
      <c r="NWS37" s="707"/>
      <c r="NWT37" s="707"/>
      <c r="NWU37" s="707"/>
      <c r="NWV37" s="707"/>
      <c r="NWW37" s="707"/>
      <c r="NWX37" s="707"/>
      <c r="NWY37" s="707"/>
      <c r="NWZ37" s="707"/>
      <c r="NXA37" s="707"/>
      <c r="NXB37" s="707"/>
      <c r="NXC37" s="707"/>
      <c r="NXD37" s="707"/>
      <c r="NXE37" s="707"/>
      <c r="NXF37" s="707"/>
      <c r="NXG37" s="707"/>
      <c r="NXH37" s="707"/>
      <c r="NXI37" s="707"/>
      <c r="NXJ37" s="707"/>
      <c r="NXK37" s="707"/>
      <c r="NXL37" s="707"/>
      <c r="NXM37" s="707"/>
      <c r="NXN37" s="707"/>
      <c r="NXO37" s="707"/>
      <c r="NXP37" s="707"/>
      <c r="NXQ37" s="707"/>
      <c r="NXR37" s="707"/>
      <c r="NXS37" s="707"/>
      <c r="NXT37" s="707"/>
      <c r="NXU37" s="707"/>
      <c r="NXV37" s="707"/>
      <c r="NXW37" s="707"/>
      <c r="NXX37" s="707"/>
      <c r="NXY37" s="707"/>
      <c r="NXZ37" s="707"/>
      <c r="NYA37" s="707"/>
      <c r="NYB37" s="707"/>
      <c r="NYC37" s="707"/>
      <c r="NYD37" s="707"/>
      <c r="NYE37" s="707"/>
      <c r="NYF37" s="707"/>
      <c r="NYG37" s="707"/>
      <c r="NYH37" s="707"/>
      <c r="NYI37" s="707"/>
      <c r="NYJ37" s="707"/>
      <c r="NYK37" s="707"/>
      <c r="NYL37" s="707"/>
      <c r="NYM37" s="707"/>
      <c r="NYN37" s="707"/>
      <c r="NYO37" s="707"/>
      <c r="NYP37" s="707"/>
      <c r="NYQ37" s="707"/>
      <c r="NYR37" s="707"/>
      <c r="NYS37" s="707"/>
      <c r="NYT37" s="707"/>
      <c r="NYU37" s="707"/>
      <c r="NYV37" s="707"/>
      <c r="NYW37" s="707"/>
      <c r="NYX37" s="707"/>
      <c r="NYY37" s="707"/>
      <c r="NYZ37" s="707"/>
      <c r="NZA37" s="707"/>
      <c r="NZB37" s="707"/>
      <c r="NZC37" s="707"/>
      <c r="NZD37" s="707"/>
      <c r="NZE37" s="707"/>
      <c r="NZF37" s="707"/>
      <c r="NZG37" s="707"/>
      <c r="NZH37" s="707"/>
      <c r="NZI37" s="707"/>
      <c r="NZJ37" s="707"/>
      <c r="NZK37" s="707"/>
      <c r="NZL37" s="707"/>
      <c r="NZM37" s="707"/>
      <c r="NZN37" s="707"/>
      <c r="NZO37" s="707"/>
      <c r="NZP37" s="707"/>
      <c r="NZQ37" s="707"/>
      <c r="NZR37" s="707"/>
      <c r="NZS37" s="707"/>
      <c r="NZT37" s="707"/>
      <c r="NZU37" s="707"/>
      <c r="NZV37" s="707"/>
      <c r="NZW37" s="707"/>
      <c r="NZX37" s="707"/>
      <c r="NZY37" s="707"/>
      <c r="NZZ37" s="707"/>
      <c r="OAA37" s="707"/>
      <c r="OAB37" s="707"/>
      <c r="OAC37" s="707"/>
      <c r="OAD37" s="707"/>
      <c r="OAE37" s="707"/>
      <c r="OAF37" s="707"/>
      <c r="OAG37" s="707"/>
      <c r="OAH37" s="707"/>
      <c r="OAI37" s="707"/>
      <c r="OAJ37" s="707"/>
      <c r="OAK37" s="707"/>
      <c r="OAL37" s="707"/>
      <c r="OAM37" s="707"/>
      <c r="OAN37" s="707"/>
      <c r="OAO37" s="707"/>
      <c r="OAP37" s="707"/>
      <c r="OAQ37" s="707"/>
      <c r="OAR37" s="707"/>
      <c r="OAS37" s="707"/>
      <c r="OAT37" s="707"/>
      <c r="OAU37" s="707"/>
      <c r="OAV37" s="707"/>
      <c r="OAW37" s="707"/>
      <c r="OAX37" s="707"/>
      <c r="OAY37" s="707"/>
      <c r="OAZ37" s="707"/>
      <c r="OBA37" s="707"/>
      <c r="OBB37" s="707"/>
      <c r="OBC37" s="707"/>
      <c r="OBD37" s="707"/>
      <c r="OBE37" s="707"/>
      <c r="OBF37" s="707"/>
      <c r="OBG37" s="707"/>
      <c r="OBH37" s="707"/>
      <c r="OBI37" s="707"/>
      <c r="OBJ37" s="707"/>
      <c r="OBK37" s="707"/>
      <c r="OBL37" s="707"/>
      <c r="OBM37" s="707"/>
      <c r="OBN37" s="707"/>
      <c r="OBO37" s="707"/>
      <c r="OBP37" s="707"/>
      <c r="OBQ37" s="707"/>
      <c r="OBR37" s="707"/>
      <c r="OBS37" s="707"/>
      <c r="OBT37" s="707"/>
      <c r="OBU37" s="707"/>
      <c r="OBV37" s="707"/>
      <c r="OBW37" s="707"/>
      <c r="OBX37" s="707"/>
      <c r="OBY37" s="707"/>
      <c r="OBZ37" s="707"/>
      <c r="OCA37" s="707"/>
      <c r="OCB37" s="707"/>
      <c r="OCC37" s="707"/>
      <c r="OCD37" s="707"/>
      <c r="OCE37" s="707"/>
      <c r="OCF37" s="707"/>
      <c r="OCG37" s="707"/>
      <c r="OCH37" s="707"/>
      <c r="OCI37" s="707"/>
      <c r="OCJ37" s="707"/>
      <c r="OCK37" s="707"/>
      <c r="OCL37" s="707"/>
      <c r="OCM37" s="707"/>
      <c r="OCN37" s="707"/>
      <c r="OCO37" s="707"/>
      <c r="OCP37" s="707"/>
      <c r="OCQ37" s="707"/>
      <c r="OCR37" s="707"/>
      <c r="OCS37" s="707"/>
      <c r="OCT37" s="707"/>
      <c r="OCU37" s="707"/>
      <c r="OCV37" s="707"/>
      <c r="OCW37" s="707"/>
      <c r="OCX37" s="707"/>
      <c r="OCY37" s="707"/>
      <c r="OCZ37" s="707"/>
      <c r="ODA37" s="707"/>
      <c r="ODB37" s="707"/>
      <c r="ODC37" s="707"/>
      <c r="ODD37" s="707"/>
      <c r="ODE37" s="707"/>
      <c r="ODF37" s="707"/>
      <c r="ODG37" s="707"/>
      <c r="ODH37" s="707"/>
      <c r="ODI37" s="707"/>
      <c r="ODJ37" s="707"/>
      <c r="ODK37" s="707"/>
      <c r="ODL37" s="707"/>
      <c r="ODM37" s="707"/>
      <c r="ODN37" s="707"/>
      <c r="ODO37" s="707"/>
      <c r="ODP37" s="707"/>
      <c r="ODQ37" s="707"/>
      <c r="ODR37" s="707"/>
      <c r="ODS37" s="707"/>
      <c r="ODT37" s="707"/>
      <c r="ODU37" s="707"/>
      <c r="ODV37" s="707"/>
      <c r="ODW37" s="707"/>
      <c r="ODX37" s="707"/>
      <c r="ODY37" s="707"/>
      <c r="ODZ37" s="707"/>
      <c r="OEA37" s="707"/>
      <c r="OEB37" s="707"/>
      <c r="OEC37" s="707"/>
      <c r="OED37" s="707"/>
      <c r="OEE37" s="707"/>
      <c r="OEF37" s="707"/>
      <c r="OEG37" s="707"/>
      <c r="OEH37" s="707"/>
      <c r="OEI37" s="707"/>
      <c r="OEJ37" s="707"/>
      <c r="OEK37" s="707"/>
      <c r="OEL37" s="707"/>
      <c r="OEM37" s="707"/>
      <c r="OEN37" s="707"/>
      <c r="OEO37" s="707"/>
      <c r="OEP37" s="707"/>
      <c r="OEQ37" s="707"/>
      <c r="OER37" s="707"/>
      <c r="OES37" s="707"/>
      <c r="OET37" s="707"/>
      <c r="OEU37" s="707"/>
      <c r="OEV37" s="707"/>
      <c r="OEW37" s="707"/>
      <c r="OEX37" s="707"/>
      <c r="OEY37" s="707"/>
      <c r="OEZ37" s="707"/>
      <c r="OFA37" s="707"/>
      <c r="OFB37" s="707"/>
      <c r="OFC37" s="707"/>
      <c r="OFD37" s="707"/>
      <c r="OFE37" s="707"/>
      <c r="OFF37" s="707"/>
      <c r="OFG37" s="707"/>
      <c r="OFH37" s="707"/>
      <c r="OFI37" s="707"/>
      <c r="OFJ37" s="707"/>
      <c r="OFK37" s="707"/>
      <c r="OFL37" s="707"/>
      <c r="OFM37" s="707"/>
      <c r="OFN37" s="707"/>
      <c r="OFO37" s="707"/>
      <c r="OFP37" s="707"/>
      <c r="OFQ37" s="707"/>
      <c r="OFR37" s="707"/>
      <c r="OFS37" s="707"/>
      <c r="OFT37" s="707"/>
      <c r="OFU37" s="707"/>
      <c r="OFV37" s="707"/>
      <c r="OFW37" s="707"/>
      <c r="OFX37" s="707"/>
      <c r="OFY37" s="707"/>
      <c r="OFZ37" s="707"/>
      <c r="OGA37" s="707"/>
      <c r="OGB37" s="707"/>
      <c r="OGC37" s="707"/>
      <c r="OGD37" s="707"/>
      <c r="OGE37" s="707"/>
      <c r="OGF37" s="707"/>
      <c r="OGG37" s="707"/>
      <c r="OGH37" s="707"/>
      <c r="OGI37" s="707"/>
      <c r="OGJ37" s="707"/>
      <c r="OGK37" s="707"/>
      <c r="OGL37" s="707"/>
      <c r="OGM37" s="707"/>
      <c r="OGN37" s="707"/>
      <c r="OGO37" s="707"/>
      <c r="OGP37" s="707"/>
      <c r="OGQ37" s="707"/>
      <c r="OGR37" s="707"/>
      <c r="OGS37" s="707"/>
      <c r="OGT37" s="707"/>
      <c r="OGU37" s="707"/>
      <c r="OGV37" s="707"/>
      <c r="OGW37" s="707"/>
      <c r="OGX37" s="707"/>
      <c r="OGY37" s="707"/>
      <c r="OGZ37" s="707"/>
      <c r="OHA37" s="707"/>
      <c r="OHB37" s="707"/>
      <c r="OHC37" s="707"/>
      <c r="OHD37" s="707"/>
      <c r="OHE37" s="707"/>
      <c r="OHF37" s="707"/>
      <c r="OHG37" s="707"/>
      <c r="OHH37" s="707"/>
      <c r="OHI37" s="707"/>
      <c r="OHJ37" s="707"/>
      <c r="OHK37" s="707"/>
      <c r="OHL37" s="707"/>
      <c r="OHM37" s="707"/>
      <c r="OHN37" s="707"/>
      <c r="OHO37" s="707"/>
      <c r="OHP37" s="707"/>
      <c r="OHQ37" s="707"/>
      <c r="OHR37" s="707"/>
      <c r="OHS37" s="707"/>
      <c r="OHT37" s="707"/>
      <c r="OHU37" s="707"/>
      <c r="OHV37" s="707"/>
      <c r="OHW37" s="707"/>
      <c r="OHX37" s="707"/>
      <c r="OHY37" s="707"/>
      <c r="OHZ37" s="707"/>
      <c r="OIA37" s="707"/>
      <c r="OIB37" s="707"/>
      <c r="OIC37" s="707"/>
      <c r="OID37" s="707"/>
      <c r="OIE37" s="707"/>
      <c r="OIF37" s="707"/>
      <c r="OIG37" s="707"/>
      <c r="OIH37" s="707"/>
      <c r="OII37" s="707"/>
      <c r="OIJ37" s="707"/>
      <c r="OIK37" s="707"/>
      <c r="OIL37" s="707"/>
      <c r="OIM37" s="707"/>
      <c r="OIN37" s="707"/>
      <c r="OIO37" s="707"/>
      <c r="OIP37" s="707"/>
      <c r="OIQ37" s="707"/>
      <c r="OIR37" s="707"/>
      <c r="OIS37" s="707"/>
      <c r="OIT37" s="707"/>
      <c r="OIU37" s="707"/>
      <c r="OIV37" s="707"/>
      <c r="OIW37" s="707"/>
      <c r="OIX37" s="707"/>
      <c r="OIY37" s="707"/>
      <c r="OIZ37" s="707"/>
      <c r="OJA37" s="707"/>
      <c r="OJB37" s="707"/>
      <c r="OJC37" s="707"/>
      <c r="OJD37" s="707"/>
      <c r="OJE37" s="707"/>
      <c r="OJF37" s="707"/>
      <c r="OJG37" s="707"/>
      <c r="OJH37" s="707"/>
      <c r="OJI37" s="707"/>
      <c r="OJJ37" s="707"/>
      <c r="OJK37" s="707"/>
      <c r="OJL37" s="707"/>
      <c r="OJM37" s="707"/>
      <c r="OJN37" s="707"/>
      <c r="OJO37" s="707"/>
      <c r="OJP37" s="707"/>
      <c r="OJQ37" s="707"/>
      <c r="OJR37" s="707"/>
      <c r="OJS37" s="707"/>
      <c r="OJT37" s="707"/>
      <c r="OJU37" s="707"/>
      <c r="OJV37" s="707"/>
      <c r="OJW37" s="707"/>
      <c r="OJX37" s="707"/>
      <c r="OJY37" s="707"/>
      <c r="OJZ37" s="707"/>
      <c r="OKA37" s="707"/>
      <c r="OKB37" s="707"/>
      <c r="OKC37" s="707"/>
      <c r="OKD37" s="707"/>
      <c r="OKE37" s="707"/>
      <c r="OKF37" s="707"/>
      <c r="OKG37" s="707"/>
      <c r="OKH37" s="707"/>
      <c r="OKI37" s="707"/>
      <c r="OKJ37" s="707"/>
      <c r="OKK37" s="707"/>
      <c r="OKL37" s="707"/>
      <c r="OKM37" s="707"/>
      <c r="OKN37" s="707"/>
      <c r="OKO37" s="707"/>
      <c r="OKP37" s="707"/>
      <c r="OKQ37" s="707"/>
      <c r="OKR37" s="707"/>
      <c r="OKS37" s="707"/>
      <c r="OKT37" s="707"/>
      <c r="OKU37" s="707"/>
      <c r="OKV37" s="707"/>
      <c r="OKW37" s="707"/>
      <c r="OKX37" s="707"/>
      <c r="OKY37" s="707"/>
      <c r="OKZ37" s="707"/>
      <c r="OLA37" s="707"/>
      <c r="OLB37" s="707"/>
      <c r="OLC37" s="707"/>
      <c r="OLD37" s="707"/>
      <c r="OLE37" s="707"/>
      <c r="OLF37" s="707"/>
      <c r="OLG37" s="707"/>
      <c r="OLH37" s="707"/>
      <c r="OLI37" s="707"/>
      <c r="OLJ37" s="707"/>
      <c r="OLK37" s="707"/>
      <c r="OLL37" s="707"/>
      <c r="OLM37" s="707"/>
      <c r="OLN37" s="707"/>
      <c r="OLO37" s="707"/>
      <c r="OLP37" s="707"/>
      <c r="OLQ37" s="707"/>
      <c r="OLR37" s="707"/>
      <c r="OLS37" s="707"/>
      <c r="OLT37" s="707"/>
      <c r="OLU37" s="707"/>
      <c r="OLV37" s="707"/>
      <c r="OLW37" s="707"/>
      <c r="OLX37" s="707"/>
      <c r="OLY37" s="707"/>
      <c r="OLZ37" s="707"/>
      <c r="OMA37" s="707"/>
      <c r="OMB37" s="707"/>
      <c r="OMC37" s="707"/>
      <c r="OMD37" s="707"/>
      <c r="OME37" s="707"/>
      <c r="OMF37" s="707"/>
      <c r="OMG37" s="707"/>
      <c r="OMH37" s="707"/>
      <c r="OMI37" s="707"/>
      <c r="OMJ37" s="707"/>
      <c r="OMK37" s="707"/>
      <c r="OML37" s="707"/>
      <c r="OMM37" s="707"/>
      <c r="OMN37" s="707"/>
      <c r="OMO37" s="707"/>
      <c r="OMP37" s="707"/>
      <c r="OMQ37" s="707"/>
      <c r="OMR37" s="707"/>
      <c r="OMS37" s="707"/>
      <c r="OMT37" s="707"/>
      <c r="OMU37" s="707"/>
      <c r="OMV37" s="707"/>
      <c r="OMW37" s="707"/>
      <c r="OMX37" s="707"/>
      <c r="OMY37" s="707"/>
      <c r="OMZ37" s="707"/>
      <c r="ONA37" s="707"/>
      <c r="ONB37" s="707"/>
      <c r="ONC37" s="707"/>
      <c r="OND37" s="707"/>
      <c r="ONE37" s="707"/>
      <c r="ONF37" s="707"/>
      <c r="ONG37" s="707"/>
      <c r="ONH37" s="707"/>
      <c r="ONI37" s="707"/>
      <c r="ONJ37" s="707"/>
      <c r="ONK37" s="707"/>
      <c r="ONL37" s="707"/>
      <c r="ONM37" s="707"/>
      <c r="ONN37" s="707"/>
      <c r="ONO37" s="707"/>
      <c r="ONP37" s="707"/>
      <c r="ONQ37" s="707"/>
      <c r="ONR37" s="707"/>
      <c r="ONS37" s="707"/>
      <c r="ONT37" s="707"/>
      <c r="ONU37" s="707"/>
      <c r="ONV37" s="707"/>
      <c r="ONW37" s="707"/>
      <c r="ONX37" s="707"/>
      <c r="ONY37" s="707"/>
      <c r="ONZ37" s="707"/>
      <c r="OOA37" s="707"/>
      <c r="OOB37" s="707"/>
      <c r="OOC37" s="707"/>
      <c r="OOD37" s="707"/>
      <c r="OOE37" s="707"/>
      <c r="OOF37" s="707"/>
      <c r="OOG37" s="707"/>
      <c r="OOH37" s="707"/>
      <c r="OOI37" s="707"/>
      <c r="OOJ37" s="707"/>
      <c r="OOK37" s="707"/>
      <c r="OOL37" s="707"/>
      <c r="OOM37" s="707"/>
      <c r="OON37" s="707"/>
      <c r="OOO37" s="707"/>
      <c r="OOP37" s="707"/>
      <c r="OOQ37" s="707"/>
      <c r="OOR37" s="707"/>
      <c r="OOS37" s="707"/>
      <c r="OOT37" s="707"/>
      <c r="OOU37" s="707"/>
      <c r="OOV37" s="707"/>
      <c r="OOW37" s="707"/>
      <c r="OOX37" s="707"/>
      <c r="OOY37" s="707"/>
      <c r="OOZ37" s="707"/>
      <c r="OPA37" s="707"/>
      <c r="OPB37" s="707"/>
      <c r="OPC37" s="707"/>
      <c r="OPD37" s="707"/>
      <c r="OPE37" s="707"/>
      <c r="OPF37" s="707"/>
      <c r="OPG37" s="707"/>
      <c r="OPH37" s="707"/>
      <c r="OPI37" s="707"/>
      <c r="OPJ37" s="707"/>
      <c r="OPK37" s="707"/>
      <c r="OPL37" s="707"/>
      <c r="OPM37" s="707"/>
      <c r="OPN37" s="707"/>
      <c r="OPO37" s="707"/>
      <c r="OPP37" s="707"/>
      <c r="OPQ37" s="707"/>
      <c r="OPR37" s="707"/>
      <c r="OPS37" s="707"/>
      <c r="OPT37" s="707"/>
      <c r="OPU37" s="707"/>
      <c r="OPV37" s="707"/>
      <c r="OPW37" s="707"/>
      <c r="OPX37" s="707"/>
      <c r="OPY37" s="707"/>
      <c r="OPZ37" s="707"/>
      <c r="OQA37" s="707"/>
      <c r="OQB37" s="707"/>
      <c r="OQC37" s="707"/>
      <c r="OQD37" s="707"/>
      <c r="OQE37" s="707"/>
      <c r="OQF37" s="707"/>
      <c r="OQG37" s="707"/>
      <c r="OQH37" s="707"/>
      <c r="OQI37" s="707"/>
      <c r="OQJ37" s="707"/>
      <c r="OQK37" s="707"/>
      <c r="OQL37" s="707"/>
      <c r="OQM37" s="707"/>
      <c r="OQN37" s="707"/>
      <c r="OQO37" s="707"/>
      <c r="OQP37" s="707"/>
      <c r="OQQ37" s="707"/>
      <c r="OQR37" s="707"/>
      <c r="OQS37" s="707"/>
      <c r="OQT37" s="707"/>
      <c r="OQU37" s="707"/>
      <c r="OQV37" s="707"/>
      <c r="OQW37" s="707"/>
      <c r="OQX37" s="707"/>
      <c r="OQY37" s="707"/>
      <c r="OQZ37" s="707"/>
      <c r="ORA37" s="707"/>
      <c r="ORB37" s="707"/>
      <c r="ORC37" s="707"/>
      <c r="ORD37" s="707"/>
      <c r="ORE37" s="707"/>
      <c r="ORF37" s="707"/>
      <c r="ORG37" s="707"/>
      <c r="ORH37" s="707"/>
      <c r="ORI37" s="707"/>
      <c r="ORJ37" s="707"/>
      <c r="ORK37" s="707"/>
      <c r="ORL37" s="707"/>
      <c r="ORM37" s="707"/>
      <c r="ORN37" s="707"/>
      <c r="ORO37" s="707"/>
      <c r="ORP37" s="707"/>
      <c r="ORQ37" s="707"/>
      <c r="ORR37" s="707"/>
      <c r="ORS37" s="707"/>
      <c r="ORT37" s="707"/>
      <c r="ORU37" s="707"/>
      <c r="ORV37" s="707"/>
      <c r="ORW37" s="707"/>
      <c r="ORX37" s="707"/>
      <c r="ORY37" s="707"/>
      <c r="ORZ37" s="707"/>
      <c r="OSA37" s="707"/>
      <c r="OSB37" s="707"/>
      <c r="OSC37" s="707"/>
      <c r="OSD37" s="707"/>
      <c r="OSE37" s="707"/>
      <c r="OSF37" s="707"/>
      <c r="OSG37" s="707"/>
      <c r="OSH37" s="707"/>
      <c r="OSI37" s="707"/>
      <c r="OSJ37" s="707"/>
      <c r="OSK37" s="707"/>
      <c r="OSL37" s="707"/>
      <c r="OSM37" s="707"/>
      <c r="OSN37" s="707"/>
      <c r="OSO37" s="707"/>
      <c r="OSP37" s="707"/>
      <c r="OSQ37" s="707"/>
      <c r="OSR37" s="707"/>
      <c r="OSS37" s="707"/>
      <c r="OST37" s="707"/>
      <c r="OSU37" s="707"/>
      <c r="OSV37" s="707"/>
      <c r="OSW37" s="707"/>
      <c r="OSX37" s="707"/>
      <c r="OSY37" s="707"/>
      <c r="OSZ37" s="707"/>
      <c r="OTA37" s="707"/>
      <c r="OTB37" s="707"/>
      <c r="OTC37" s="707"/>
      <c r="OTD37" s="707"/>
      <c r="OTE37" s="707"/>
      <c r="OTF37" s="707"/>
      <c r="OTG37" s="707"/>
      <c r="OTH37" s="707"/>
      <c r="OTI37" s="707"/>
      <c r="OTJ37" s="707"/>
      <c r="OTK37" s="707"/>
      <c r="OTL37" s="707"/>
      <c r="OTM37" s="707"/>
      <c r="OTN37" s="707"/>
      <c r="OTO37" s="707"/>
      <c r="OTP37" s="707"/>
      <c r="OTQ37" s="707"/>
      <c r="OTR37" s="707"/>
      <c r="OTS37" s="707"/>
      <c r="OTT37" s="707"/>
      <c r="OTU37" s="707"/>
      <c r="OTV37" s="707"/>
      <c r="OTW37" s="707"/>
      <c r="OTX37" s="707"/>
      <c r="OTY37" s="707"/>
      <c r="OTZ37" s="707"/>
      <c r="OUA37" s="707"/>
      <c r="OUB37" s="707"/>
      <c r="OUC37" s="707"/>
      <c r="OUD37" s="707"/>
      <c r="OUE37" s="707"/>
      <c r="OUF37" s="707"/>
      <c r="OUG37" s="707"/>
      <c r="OUH37" s="707"/>
      <c r="OUI37" s="707"/>
      <c r="OUJ37" s="707"/>
      <c r="OUK37" s="707"/>
      <c r="OUL37" s="707"/>
      <c r="OUM37" s="707"/>
      <c r="OUN37" s="707"/>
      <c r="OUO37" s="707"/>
      <c r="OUP37" s="707"/>
      <c r="OUQ37" s="707"/>
      <c r="OUR37" s="707"/>
      <c r="OUS37" s="707"/>
      <c r="OUT37" s="707"/>
      <c r="OUU37" s="707"/>
      <c r="OUV37" s="707"/>
      <c r="OUW37" s="707"/>
      <c r="OUX37" s="707"/>
      <c r="OUY37" s="707"/>
      <c r="OUZ37" s="707"/>
      <c r="OVA37" s="707"/>
      <c r="OVB37" s="707"/>
      <c r="OVC37" s="707"/>
      <c r="OVD37" s="707"/>
      <c r="OVE37" s="707"/>
      <c r="OVF37" s="707"/>
      <c r="OVG37" s="707"/>
      <c r="OVH37" s="707"/>
      <c r="OVI37" s="707"/>
      <c r="OVJ37" s="707"/>
      <c r="OVK37" s="707"/>
      <c r="OVL37" s="707"/>
      <c r="OVM37" s="707"/>
      <c r="OVN37" s="707"/>
      <c r="OVO37" s="707"/>
      <c r="OVP37" s="707"/>
      <c r="OVQ37" s="707"/>
      <c r="OVR37" s="707"/>
      <c r="OVS37" s="707"/>
      <c r="OVT37" s="707"/>
      <c r="OVU37" s="707"/>
      <c r="OVV37" s="707"/>
      <c r="OVW37" s="707"/>
      <c r="OVX37" s="707"/>
      <c r="OVY37" s="707"/>
      <c r="OVZ37" s="707"/>
      <c r="OWA37" s="707"/>
      <c r="OWB37" s="707"/>
      <c r="OWC37" s="707"/>
      <c r="OWD37" s="707"/>
      <c r="OWE37" s="707"/>
      <c r="OWF37" s="707"/>
      <c r="OWG37" s="707"/>
      <c r="OWH37" s="707"/>
      <c r="OWI37" s="707"/>
      <c r="OWJ37" s="707"/>
      <c r="OWK37" s="707"/>
      <c r="OWL37" s="707"/>
      <c r="OWM37" s="707"/>
      <c r="OWN37" s="707"/>
      <c r="OWO37" s="707"/>
      <c r="OWP37" s="707"/>
      <c r="OWQ37" s="707"/>
      <c r="OWR37" s="707"/>
      <c r="OWS37" s="707"/>
      <c r="OWT37" s="707"/>
      <c r="OWU37" s="707"/>
      <c r="OWV37" s="707"/>
      <c r="OWW37" s="707"/>
      <c r="OWX37" s="707"/>
      <c r="OWY37" s="707"/>
      <c r="OWZ37" s="707"/>
      <c r="OXA37" s="707"/>
      <c r="OXB37" s="707"/>
      <c r="OXC37" s="707"/>
      <c r="OXD37" s="707"/>
      <c r="OXE37" s="707"/>
      <c r="OXF37" s="707"/>
      <c r="OXG37" s="707"/>
      <c r="OXH37" s="707"/>
      <c r="OXI37" s="707"/>
      <c r="OXJ37" s="707"/>
      <c r="OXK37" s="707"/>
      <c r="OXL37" s="707"/>
      <c r="OXM37" s="707"/>
      <c r="OXN37" s="707"/>
      <c r="OXO37" s="707"/>
      <c r="OXP37" s="707"/>
      <c r="OXQ37" s="707"/>
      <c r="OXR37" s="707"/>
      <c r="OXS37" s="707"/>
      <c r="OXT37" s="707"/>
      <c r="OXU37" s="707"/>
      <c r="OXV37" s="707"/>
      <c r="OXW37" s="707"/>
      <c r="OXX37" s="707"/>
      <c r="OXY37" s="707"/>
      <c r="OXZ37" s="707"/>
      <c r="OYA37" s="707"/>
      <c r="OYB37" s="707"/>
      <c r="OYC37" s="707"/>
      <c r="OYD37" s="707"/>
      <c r="OYE37" s="707"/>
      <c r="OYF37" s="707"/>
      <c r="OYG37" s="707"/>
      <c r="OYH37" s="707"/>
      <c r="OYI37" s="707"/>
      <c r="OYJ37" s="707"/>
      <c r="OYK37" s="707"/>
      <c r="OYL37" s="707"/>
      <c r="OYM37" s="707"/>
      <c r="OYN37" s="707"/>
      <c r="OYO37" s="707"/>
      <c r="OYP37" s="707"/>
      <c r="OYQ37" s="707"/>
      <c r="OYR37" s="707"/>
      <c r="OYS37" s="707"/>
      <c r="OYT37" s="707"/>
      <c r="OYU37" s="707"/>
      <c r="OYV37" s="707"/>
      <c r="OYW37" s="707"/>
      <c r="OYX37" s="707"/>
      <c r="OYY37" s="707"/>
      <c r="OYZ37" s="707"/>
      <c r="OZA37" s="707"/>
      <c r="OZB37" s="707"/>
      <c r="OZC37" s="707"/>
      <c r="OZD37" s="707"/>
      <c r="OZE37" s="707"/>
      <c r="OZF37" s="707"/>
      <c r="OZG37" s="707"/>
      <c r="OZH37" s="707"/>
      <c r="OZI37" s="707"/>
      <c r="OZJ37" s="707"/>
      <c r="OZK37" s="707"/>
      <c r="OZL37" s="707"/>
      <c r="OZM37" s="707"/>
      <c r="OZN37" s="707"/>
      <c r="OZO37" s="707"/>
      <c r="OZP37" s="707"/>
      <c r="OZQ37" s="707"/>
      <c r="OZR37" s="707"/>
      <c r="OZS37" s="707"/>
      <c r="OZT37" s="707"/>
      <c r="OZU37" s="707"/>
      <c r="OZV37" s="707"/>
      <c r="OZW37" s="707"/>
      <c r="OZX37" s="707"/>
      <c r="OZY37" s="707"/>
      <c r="OZZ37" s="707"/>
      <c r="PAA37" s="707"/>
      <c r="PAB37" s="707"/>
      <c r="PAC37" s="707"/>
      <c r="PAD37" s="707"/>
      <c r="PAE37" s="707"/>
      <c r="PAF37" s="707"/>
      <c r="PAG37" s="707"/>
      <c r="PAH37" s="707"/>
      <c r="PAI37" s="707"/>
      <c r="PAJ37" s="707"/>
      <c r="PAK37" s="707"/>
      <c r="PAL37" s="707"/>
      <c r="PAM37" s="707"/>
      <c r="PAN37" s="707"/>
      <c r="PAO37" s="707"/>
      <c r="PAP37" s="707"/>
      <c r="PAQ37" s="707"/>
      <c r="PAR37" s="707"/>
      <c r="PAS37" s="707"/>
      <c r="PAT37" s="707"/>
      <c r="PAU37" s="707"/>
      <c r="PAV37" s="707"/>
      <c r="PAW37" s="707"/>
      <c r="PAX37" s="707"/>
      <c r="PAY37" s="707"/>
      <c r="PAZ37" s="707"/>
      <c r="PBA37" s="707"/>
      <c r="PBB37" s="707"/>
      <c r="PBC37" s="707"/>
      <c r="PBD37" s="707"/>
      <c r="PBE37" s="707"/>
      <c r="PBF37" s="707"/>
      <c r="PBG37" s="707"/>
      <c r="PBH37" s="707"/>
      <c r="PBI37" s="707"/>
      <c r="PBJ37" s="707"/>
      <c r="PBK37" s="707"/>
      <c r="PBL37" s="707"/>
      <c r="PBM37" s="707"/>
      <c r="PBN37" s="707"/>
      <c r="PBO37" s="707"/>
      <c r="PBP37" s="707"/>
      <c r="PBQ37" s="707"/>
      <c r="PBR37" s="707"/>
      <c r="PBS37" s="707"/>
      <c r="PBT37" s="707"/>
      <c r="PBU37" s="707"/>
      <c r="PBV37" s="707"/>
      <c r="PBW37" s="707"/>
      <c r="PBX37" s="707"/>
      <c r="PBY37" s="707"/>
      <c r="PBZ37" s="707"/>
      <c r="PCA37" s="707"/>
      <c r="PCB37" s="707"/>
      <c r="PCC37" s="707"/>
      <c r="PCD37" s="707"/>
      <c r="PCE37" s="707"/>
      <c r="PCF37" s="707"/>
      <c r="PCG37" s="707"/>
      <c r="PCH37" s="707"/>
      <c r="PCI37" s="707"/>
      <c r="PCJ37" s="707"/>
      <c r="PCK37" s="707"/>
      <c r="PCL37" s="707"/>
      <c r="PCM37" s="707"/>
      <c r="PCN37" s="707"/>
      <c r="PCO37" s="707"/>
      <c r="PCP37" s="707"/>
      <c r="PCQ37" s="707"/>
      <c r="PCR37" s="707"/>
      <c r="PCS37" s="707"/>
      <c r="PCT37" s="707"/>
      <c r="PCU37" s="707"/>
      <c r="PCV37" s="707"/>
      <c r="PCW37" s="707"/>
      <c r="PCX37" s="707"/>
      <c r="PCY37" s="707"/>
      <c r="PCZ37" s="707"/>
      <c r="PDA37" s="707"/>
      <c r="PDB37" s="707"/>
      <c r="PDC37" s="707"/>
      <c r="PDD37" s="707"/>
      <c r="PDE37" s="707"/>
      <c r="PDF37" s="707"/>
      <c r="PDG37" s="707"/>
      <c r="PDH37" s="707"/>
      <c r="PDI37" s="707"/>
      <c r="PDJ37" s="707"/>
      <c r="PDK37" s="707"/>
      <c r="PDL37" s="707"/>
      <c r="PDM37" s="707"/>
      <c r="PDN37" s="707"/>
      <c r="PDO37" s="707"/>
      <c r="PDP37" s="707"/>
      <c r="PDQ37" s="707"/>
      <c r="PDR37" s="707"/>
      <c r="PDS37" s="707"/>
      <c r="PDT37" s="707"/>
      <c r="PDU37" s="707"/>
      <c r="PDV37" s="707"/>
      <c r="PDW37" s="707"/>
      <c r="PDX37" s="707"/>
      <c r="PDY37" s="707"/>
      <c r="PDZ37" s="707"/>
      <c r="PEA37" s="707"/>
      <c r="PEB37" s="707"/>
      <c r="PEC37" s="707"/>
      <c r="PED37" s="707"/>
      <c r="PEE37" s="707"/>
      <c r="PEF37" s="707"/>
      <c r="PEG37" s="707"/>
      <c r="PEH37" s="707"/>
      <c r="PEI37" s="707"/>
      <c r="PEJ37" s="707"/>
      <c r="PEK37" s="707"/>
      <c r="PEL37" s="707"/>
      <c r="PEM37" s="707"/>
      <c r="PEN37" s="707"/>
      <c r="PEO37" s="707"/>
      <c r="PEP37" s="707"/>
      <c r="PEQ37" s="707"/>
      <c r="PER37" s="707"/>
      <c r="PES37" s="707"/>
      <c r="PET37" s="707"/>
      <c r="PEU37" s="707"/>
      <c r="PEV37" s="707"/>
      <c r="PEW37" s="707"/>
      <c r="PEX37" s="707"/>
      <c r="PEY37" s="707"/>
      <c r="PEZ37" s="707"/>
      <c r="PFA37" s="707"/>
      <c r="PFB37" s="707"/>
      <c r="PFC37" s="707"/>
      <c r="PFD37" s="707"/>
      <c r="PFE37" s="707"/>
      <c r="PFF37" s="707"/>
      <c r="PFG37" s="707"/>
      <c r="PFH37" s="707"/>
      <c r="PFI37" s="707"/>
      <c r="PFJ37" s="707"/>
      <c r="PFK37" s="707"/>
      <c r="PFL37" s="707"/>
      <c r="PFM37" s="707"/>
      <c r="PFN37" s="707"/>
      <c r="PFO37" s="707"/>
      <c r="PFP37" s="707"/>
      <c r="PFQ37" s="707"/>
      <c r="PFR37" s="707"/>
      <c r="PFS37" s="707"/>
      <c r="PFT37" s="707"/>
      <c r="PFU37" s="707"/>
      <c r="PFV37" s="707"/>
      <c r="PFW37" s="707"/>
      <c r="PFX37" s="707"/>
      <c r="PFY37" s="707"/>
      <c r="PFZ37" s="707"/>
      <c r="PGA37" s="707"/>
      <c r="PGB37" s="707"/>
      <c r="PGC37" s="707"/>
      <c r="PGD37" s="707"/>
      <c r="PGE37" s="707"/>
      <c r="PGF37" s="707"/>
      <c r="PGG37" s="707"/>
      <c r="PGH37" s="707"/>
      <c r="PGI37" s="707"/>
      <c r="PGJ37" s="707"/>
      <c r="PGK37" s="707"/>
      <c r="PGL37" s="707"/>
      <c r="PGM37" s="707"/>
      <c r="PGN37" s="707"/>
      <c r="PGO37" s="707"/>
      <c r="PGP37" s="707"/>
      <c r="PGQ37" s="707"/>
      <c r="PGR37" s="707"/>
      <c r="PGS37" s="707"/>
      <c r="PGT37" s="707"/>
      <c r="PGU37" s="707"/>
      <c r="PGV37" s="707"/>
      <c r="PGW37" s="707"/>
      <c r="PGX37" s="707"/>
      <c r="PGY37" s="707"/>
      <c r="PGZ37" s="707"/>
      <c r="PHA37" s="707"/>
      <c r="PHB37" s="707"/>
      <c r="PHC37" s="707"/>
      <c r="PHD37" s="707"/>
      <c r="PHE37" s="707"/>
      <c r="PHF37" s="707"/>
      <c r="PHG37" s="707"/>
      <c r="PHH37" s="707"/>
      <c r="PHI37" s="707"/>
      <c r="PHJ37" s="707"/>
      <c r="PHK37" s="707"/>
      <c r="PHL37" s="707"/>
      <c r="PHM37" s="707"/>
      <c r="PHN37" s="707"/>
      <c r="PHO37" s="707"/>
      <c r="PHP37" s="707"/>
      <c r="PHQ37" s="707"/>
      <c r="PHR37" s="707"/>
      <c r="PHS37" s="707"/>
      <c r="PHT37" s="707"/>
      <c r="PHU37" s="707"/>
      <c r="PHV37" s="707"/>
      <c r="PHW37" s="707"/>
      <c r="PHX37" s="707"/>
      <c r="PHY37" s="707"/>
      <c r="PHZ37" s="707"/>
      <c r="PIA37" s="707"/>
      <c r="PIB37" s="707"/>
      <c r="PIC37" s="707"/>
      <c r="PID37" s="707"/>
      <c r="PIE37" s="707"/>
      <c r="PIF37" s="707"/>
      <c r="PIG37" s="707"/>
      <c r="PIH37" s="707"/>
      <c r="PII37" s="707"/>
      <c r="PIJ37" s="707"/>
      <c r="PIK37" s="707"/>
      <c r="PIL37" s="707"/>
      <c r="PIM37" s="707"/>
      <c r="PIN37" s="707"/>
      <c r="PIO37" s="707"/>
      <c r="PIP37" s="707"/>
      <c r="PIQ37" s="707"/>
      <c r="PIR37" s="707"/>
      <c r="PIS37" s="707"/>
      <c r="PIT37" s="707"/>
      <c r="PIU37" s="707"/>
      <c r="PIV37" s="707"/>
      <c r="PIW37" s="707"/>
      <c r="PIX37" s="707"/>
      <c r="PIY37" s="707"/>
      <c r="PIZ37" s="707"/>
      <c r="PJA37" s="707"/>
      <c r="PJB37" s="707"/>
      <c r="PJC37" s="707"/>
      <c r="PJD37" s="707"/>
      <c r="PJE37" s="707"/>
      <c r="PJF37" s="707"/>
      <c r="PJG37" s="707"/>
      <c r="PJH37" s="707"/>
      <c r="PJI37" s="707"/>
      <c r="PJJ37" s="707"/>
      <c r="PJK37" s="707"/>
      <c r="PJL37" s="707"/>
      <c r="PJM37" s="707"/>
      <c r="PJN37" s="707"/>
      <c r="PJO37" s="707"/>
      <c r="PJP37" s="707"/>
      <c r="PJQ37" s="707"/>
      <c r="PJR37" s="707"/>
      <c r="PJS37" s="707"/>
      <c r="PJT37" s="707"/>
      <c r="PJU37" s="707"/>
      <c r="PJV37" s="707"/>
      <c r="PJW37" s="707"/>
      <c r="PJX37" s="707"/>
      <c r="PJY37" s="707"/>
      <c r="PJZ37" s="707"/>
      <c r="PKA37" s="707"/>
      <c r="PKB37" s="707"/>
      <c r="PKC37" s="707"/>
      <c r="PKD37" s="707"/>
      <c r="PKE37" s="707"/>
      <c r="PKF37" s="707"/>
      <c r="PKG37" s="707"/>
      <c r="PKH37" s="707"/>
      <c r="PKI37" s="707"/>
      <c r="PKJ37" s="707"/>
      <c r="PKK37" s="707"/>
      <c r="PKL37" s="707"/>
      <c r="PKM37" s="707"/>
      <c r="PKN37" s="707"/>
      <c r="PKO37" s="707"/>
      <c r="PKP37" s="707"/>
      <c r="PKQ37" s="707"/>
      <c r="PKR37" s="707"/>
      <c r="PKS37" s="707"/>
      <c r="PKT37" s="707"/>
      <c r="PKU37" s="707"/>
      <c r="PKV37" s="707"/>
      <c r="PKW37" s="707"/>
      <c r="PKX37" s="707"/>
      <c r="PKY37" s="707"/>
      <c r="PKZ37" s="707"/>
      <c r="PLA37" s="707"/>
      <c r="PLB37" s="707"/>
      <c r="PLC37" s="707"/>
      <c r="PLD37" s="707"/>
      <c r="PLE37" s="707"/>
      <c r="PLF37" s="707"/>
      <c r="PLG37" s="707"/>
      <c r="PLH37" s="707"/>
      <c r="PLI37" s="707"/>
      <c r="PLJ37" s="707"/>
      <c r="PLK37" s="707"/>
      <c r="PLL37" s="707"/>
      <c r="PLM37" s="707"/>
      <c r="PLN37" s="707"/>
      <c r="PLO37" s="707"/>
      <c r="PLP37" s="707"/>
      <c r="PLQ37" s="707"/>
      <c r="PLR37" s="707"/>
      <c r="PLS37" s="707"/>
      <c r="PLT37" s="707"/>
      <c r="PLU37" s="707"/>
      <c r="PLV37" s="707"/>
      <c r="PLW37" s="707"/>
      <c r="PLX37" s="707"/>
      <c r="PLY37" s="707"/>
      <c r="PLZ37" s="707"/>
      <c r="PMA37" s="707"/>
      <c r="PMB37" s="707"/>
      <c r="PMC37" s="707"/>
      <c r="PMD37" s="707"/>
      <c r="PME37" s="707"/>
      <c r="PMF37" s="707"/>
      <c r="PMG37" s="707"/>
      <c r="PMH37" s="707"/>
      <c r="PMI37" s="707"/>
      <c r="PMJ37" s="707"/>
      <c r="PMK37" s="707"/>
      <c r="PML37" s="707"/>
      <c r="PMM37" s="707"/>
      <c r="PMN37" s="707"/>
      <c r="PMO37" s="707"/>
      <c r="PMP37" s="707"/>
      <c r="PMQ37" s="707"/>
      <c r="PMR37" s="707"/>
      <c r="PMS37" s="707"/>
      <c r="PMT37" s="707"/>
      <c r="PMU37" s="707"/>
      <c r="PMV37" s="707"/>
      <c r="PMW37" s="707"/>
      <c r="PMX37" s="707"/>
      <c r="PMY37" s="707"/>
      <c r="PMZ37" s="707"/>
      <c r="PNA37" s="707"/>
      <c r="PNB37" s="707"/>
      <c r="PNC37" s="707"/>
      <c r="PND37" s="707"/>
      <c r="PNE37" s="707"/>
      <c r="PNF37" s="707"/>
      <c r="PNG37" s="707"/>
      <c r="PNH37" s="707"/>
      <c r="PNI37" s="707"/>
      <c r="PNJ37" s="707"/>
      <c r="PNK37" s="707"/>
      <c r="PNL37" s="707"/>
      <c r="PNM37" s="707"/>
      <c r="PNN37" s="707"/>
      <c r="PNO37" s="707"/>
      <c r="PNP37" s="707"/>
      <c r="PNQ37" s="707"/>
      <c r="PNR37" s="707"/>
      <c r="PNS37" s="707"/>
      <c r="PNT37" s="707"/>
      <c r="PNU37" s="707"/>
      <c r="PNV37" s="707"/>
      <c r="PNW37" s="707"/>
      <c r="PNX37" s="707"/>
      <c r="PNY37" s="707"/>
      <c r="PNZ37" s="707"/>
      <c r="POA37" s="707"/>
      <c r="POB37" s="707"/>
      <c r="POC37" s="707"/>
      <c r="POD37" s="707"/>
      <c r="POE37" s="707"/>
      <c r="POF37" s="707"/>
      <c r="POG37" s="707"/>
      <c r="POH37" s="707"/>
      <c r="POI37" s="707"/>
      <c r="POJ37" s="707"/>
      <c r="POK37" s="707"/>
      <c r="POL37" s="707"/>
      <c r="POM37" s="707"/>
      <c r="PON37" s="707"/>
      <c r="POO37" s="707"/>
      <c r="POP37" s="707"/>
      <c r="POQ37" s="707"/>
      <c r="POR37" s="707"/>
      <c r="POS37" s="707"/>
      <c r="POT37" s="707"/>
      <c r="POU37" s="707"/>
      <c r="POV37" s="707"/>
      <c r="POW37" s="707"/>
      <c r="POX37" s="707"/>
      <c r="POY37" s="707"/>
      <c r="POZ37" s="707"/>
      <c r="PPA37" s="707"/>
      <c r="PPB37" s="707"/>
      <c r="PPC37" s="707"/>
      <c r="PPD37" s="707"/>
      <c r="PPE37" s="707"/>
      <c r="PPF37" s="707"/>
      <c r="PPG37" s="707"/>
      <c r="PPH37" s="707"/>
      <c r="PPI37" s="707"/>
      <c r="PPJ37" s="707"/>
      <c r="PPK37" s="707"/>
      <c r="PPL37" s="707"/>
      <c r="PPM37" s="707"/>
      <c r="PPN37" s="707"/>
      <c r="PPO37" s="707"/>
      <c r="PPP37" s="707"/>
      <c r="PPQ37" s="707"/>
      <c r="PPR37" s="707"/>
      <c r="PPS37" s="707"/>
      <c r="PPT37" s="707"/>
      <c r="PPU37" s="707"/>
      <c r="PPV37" s="707"/>
      <c r="PPW37" s="707"/>
      <c r="PPX37" s="707"/>
      <c r="PPY37" s="707"/>
      <c r="PPZ37" s="707"/>
      <c r="PQA37" s="707"/>
      <c r="PQB37" s="707"/>
      <c r="PQC37" s="707"/>
      <c r="PQD37" s="707"/>
      <c r="PQE37" s="707"/>
      <c r="PQF37" s="707"/>
      <c r="PQG37" s="707"/>
      <c r="PQH37" s="707"/>
      <c r="PQI37" s="707"/>
      <c r="PQJ37" s="707"/>
      <c r="PQK37" s="707"/>
      <c r="PQL37" s="707"/>
      <c r="PQM37" s="707"/>
      <c r="PQN37" s="707"/>
      <c r="PQO37" s="707"/>
      <c r="PQP37" s="707"/>
      <c r="PQQ37" s="707"/>
      <c r="PQR37" s="707"/>
      <c r="PQS37" s="707"/>
      <c r="PQT37" s="707"/>
      <c r="PQU37" s="707"/>
      <c r="PQV37" s="707"/>
      <c r="PQW37" s="707"/>
      <c r="PQX37" s="707"/>
      <c r="PQY37" s="707"/>
      <c r="PQZ37" s="707"/>
      <c r="PRA37" s="707"/>
      <c r="PRB37" s="707"/>
      <c r="PRC37" s="707"/>
      <c r="PRD37" s="707"/>
      <c r="PRE37" s="707"/>
      <c r="PRF37" s="707"/>
      <c r="PRG37" s="707"/>
      <c r="PRH37" s="707"/>
      <c r="PRI37" s="707"/>
      <c r="PRJ37" s="707"/>
      <c r="PRK37" s="707"/>
      <c r="PRL37" s="707"/>
      <c r="PRM37" s="707"/>
      <c r="PRN37" s="707"/>
      <c r="PRO37" s="707"/>
      <c r="PRP37" s="707"/>
      <c r="PRQ37" s="707"/>
      <c r="PRR37" s="707"/>
      <c r="PRS37" s="707"/>
      <c r="PRT37" s="707"/>
      <c r="PRU37" s="707"/>
      <c r="PRV37" s="707"/>
      <c r="PRW37" s="707"/>
      <c r="PRX37" s="707"/>
      <c r="PRY37" s="707"/>
      <c r="PRZ37" s="707"/>
      <c r="PSA37" s="707"/>
      <c r="PSB37" s="707"/>
      <c r="PSC37" s="707"/>
      <c r="PSD37" s="707"/>
      <c r="PSE37" s="707"/>
      <c r="PSF37" s="707"/>
      <c r="PSG37" s="707"/>
      <c r="PSH37" s="707"/>
      <c r="PSI37" s="707"/>
      <c r="PSJ37" s="707"/>
      <c r="PSK37" s="707"/>
      <c r="PSL37" s="707"/>
      <c r="PSM37" s="707"/>
      <c r="PSN37" s="707"/>
      <c r="PSO37" s="707"/>
      <c r="PSP37" s="707"/>
      <c r="PSQ37" s="707"/>
      <c r="PSR37" s="707"/>
      <c r="PSS37" s="707"/>
      <c r="PST37" s="707"/>
      <c r="PSU37" s="707"/>
      <c r="PSV37" s="707"/>
      <c r="PSW37" s="707"/>
      <c r="PSX37" s="707"/>
      <c r="PSY37" s="707"/>
      <c r="PSZ37" s="707"/>
      <c r="PTA37" s="707"/>
      <c r="PTB37" s="707"/>
      <c r="PTC37" s="707"/>
      <c r="PTD37" s="707"/>
      <c r="PTE37" s="707"/>
      <c r="PTF37" s="707"/>
      <c r="PTG37" s="707"/>
      <c r="PTH37" s="707"/>
      <c r="PTI37" s="707"/>
      <c r="PTJ37" s="707"/>
      <c r="PTK37" s="707"/>
      <c r="PTL37" s="707"/>
      <c r="PTM37" s="707"/>
      <c r="PTN37" s="707"/>
      <c r="PTO37" s="707"/>
      <c r="PTP37" s="707"/>
      <c r="PTQ37" s="707"/>
      <c r="PTR37" s="707"/>
      <c r="PTS37" s="707"/>
      <c r="PTT37" s="707"/>
      <c r="PTU37" s="707"/>
      <c r="PTV37" s="707"/>
      <c r="PTW37" s="707"/>
      <c r="PTX37" s="707"/>
      <c r="PTY37" s="707"/>
      <c r="PTZ37" s="707"/>
      <c r="PUA37" s="707"/>
      <c r="PUB37" s="707"/>
      <c r="PUC37" s="707"/>
      <c r="PUD37" s="707"/>
      <c r="PUE37" s="707"/>
      <c r="PUF37" s="707"/>
      <c r="PUG37" s="707"/>
      <c r="PUH37" s="707"/>
      <c r="PUI37" s="707"/>
      <c r="PUJ37" s="707"/>
      <c r="PUK37" s="707"/>
      <c r="PUL37" s="707"/>
      <c r="PUM37" s="707"/>
      <c r="PUN37" s="707"/>
      <c r="PUO37" s="707"/>
      <c r="PUP37" s="707"/>
      <c r="PUQ37" s="707"/>
      <c r="PUR37" s="707"/>
      <c r="PUS37" s="707"/>
      <c r="PUT37" s="707"/>
      <c r="PUU37" s="707"/>
      <c r="PUV37" s="707"/>
      <c r="PUW37" s="707"/>
      <c r="PUX37" s="707"/>
      <c r="PUY37" s="707"/>
      <c r="PUZ37" s="707"/>
      <c r="PVA37" s="707"/>
      <c r="PVB37" s="707"/>
      <c r="PVC37" s="707"/>
      <c r="PVD37" s="707"/>
      <c r="PVE37" s="707"/>
      <c r="PVF37" s="707"/>
      <c r="PVG37" s="707"/>
      <c r="PVH37" s="707"/>
      <c r="PVI37" s="707"/>
      <c r="PVJ37" s="707"/>
      <c r="PVK37" s="707"/>
      <c r="PVL37" s="707"/>
      <c r="PVM37" s="707"/>
      <c r="PVN37" s="707"/>
      <c r="PVO37" s="707"/>
      <c r="PVP37" s="707"/>
      <c r="PVQ37" s="707"/>
      <c r="PVR37" s="707"/>
      <c r="PVS37" s="707"/>
      <c r="PVT37" s="707"/>
      <c r="PVU37" s="707"/>
      <c r="PVV37" s="707"/>
      <c r="PVW37" s="707"/>
      <c r="PVX37" s="707"/>
      <c r="PVY37" s="707"/>
      <c r="PVZ37" s="707"/>
      <c r="PWA37" s="707"/>
      <c r="PWB37" s="707"/>
      <c r="PWC37" s="707"/>
      <c r="PWD37" s="707"/>
      <c r="PWE37" s="707"/>
      <c r="PWF37" s="707"/>
      <c r="PWG37" s="707"/>
      <c r="PWH37" s="707"/>
      <c r="PWI37" s="707"/>
      <c r="PWJ37" s="707"/>
      <c r="PWK37" s="707"/>
      <c r="PWL37" s="707"/>
      <c r="PWM37" s="707"/>
      <c r="PWN37" s="707"/>
      <c r="PWO37" s="707"/>
      <c r="PWP37" s="707"/>
      <c r="PWQ37" s="707"/>
      <c r="PWR37" s="707"/>
      <c r="PWS37" s="707"/>
      <c r="PWT37" s="707"/>
      <c r="PWU37" s="707"/>
      <c r="PWV37" s="707"/>
      <c r="PWW37" s="707"/>
      <c r="PWX37" s="707"/>
      <c r="PWY37" s="707"/>
      <c r="PWZ37" s="707"/>
      <c r="PXA37" s="707"/>
      <c r="PXB37" s="707"/>
      <c r="PXC37" s="707"/>
      <c r="PXD37" s="707"/>
      <c r="PXE37" s="707"/>
      <c r="PXF37" s="707"/>
      <c r="PXG37" s="707"/>
      <c r="PXH37" s="707"/>
      <c r="PXI37" s="707"/>
      <c r="PXJ37" s="707"/>
      <c r="PXK37" s="707"/>
      <c r="PXL37" s="707"/>
      <c r="PXM37" s="707"/>
      <c r="PXN37" s="707"/>
      <c r="PXO37" s="707"/>
      <c r="PXP37" s="707"/>
      <c r="PXQ37" s="707"/>
      <c r="PXR37" s="707"/>
      <c r="PXS37" s="707"/>
      <c r="PXT37" s="707"/>
      <c r="PXU37" s="707"/>
      <c r="PXV37" s="707"/>
      <c r="PXW37" s="707"/>
      <c r="PXX37" s="707"/>
      <c r="PXY37" s="707"/>
      <c r="PXZ37" s="707"/>
      <c r="PYA37" s="707"/>
      <c r="PYB37" s="707"/>
      <c r="PYC37" s="707"/>
      <c r="PYD37" s="707"/>
      <c r="PYE37" s="707"/>
      <c r="PYF37" s="707"/>
      <c r="PYG37" s="707"/>
      <c r="PYH37" s="707"/>
      <c r="PYI37" s="707"/>
      <c r="PYJ37" s="707"/>
      <c r="PYK37" s="707"/>
      <c r="PYL37" s="707"/>
      <c r="PYM37" s="707"/>
      <c r="PYN37" s="707"/>
      <c r="PYO37" s="707"/>
      <c r="PYP37" s="707"/>
      <c r="PYQ37" s="707"/>
      <c r="PYR37" s="707"/>
      <c r="PYS37" s="707"/>
      <c r="PYT37" s="707"/>
      <c r="PYU37" s="707"/>
      <c r="PYV37" s="707"/>
      <c r="PYW37" s="707"/>
      <c r="PYX37" s="707"/>
      <c r="PYY37" s="707"/>
      <c r="PYZ37" s="707"/>
      <c r="PZA37" s="707"/>
      <c r="PZB37" s="707"/>
      <c r="PZC37" s="707"/>
      <c r="PZD37" s="707"/>
      <c r="PZE37" s="707"/>
      <c r="PZF37" s="707"/>
      <c r="PZG37" s="707"/>
      <c r="PZH37" s="707"/>
      <c r="PZI37" s="707"/>
      <c r="PZJ37" s="707"/>
      <c r="PZK37" s="707"/>
      <c r="PZL37" s="707"/>
      <c r="PZM37" s="707"/>
      <c r="PZN37" s="707"/>
      <c r="PZO37" s="707"/>
      <c r="PZP37" s="707"/>
      <c r="PZQ37" s="707"/>
      <c r="PZR37" s="707"/>
      <c r="PZS37" s="707"/>
      <c r="PZT37" s="707"/>
      <c r="PZU37" s="707"/>
      <c r="PZV37" s="707"/>
      <c r="PZW37" s="707"/>
      <c r="PZX37" s="707"/>
      <c r="PZY37" s="707"/>
      <c r="PZZ37" s="707"/>
      <c r="QAA37" s="707"/>
      <c r="QAB37" s="707"/>
      <c r="QAC37" s="707"/>
      <c r="QAD37" s="707"/>
      <c r="QAE37" s="707"/>
      <c r="QAF37" s="707"/>
      <c r="QAG37" s="707"/>
      <c r="QAH37" s="707"/>
      <c r="QAI37" s="707"/>
      <c r="QAJ37" s="707"/>
      <c r="QAK37" s="707"/>
      <c r="QAL37" s="707"/>
      <c r="QAM37" s="707"/>
      <c r="QAN37" s="707"/>
      <c r="QAO37" s="707"/>
      <c r="QAP37" s="707"/>
      <c r="QAQ37" s="707"/>
      <c r="QAR37" s="707"/>
      <c r="QAS37" s="707"/>
      <c r="QAT37" s="707"/>
      <c r="QAU37" s="707"/>
      <c r="QAV37" s="707"/>
      <c r="QAW37" s="707"/>
      <c r="QAX37" s="707"/>
      <c r="QAY37" s="707"/>
      <c r="QAZ37" s="707"/>
      <c r="QBA37" s="707"/>
      <c r="QBB37" s="707"/>
      <c r="QBC37" s="707"/>
      <c r="QBD37" s="707"/>
      <c r="QBE37" s="707"/>
      <c r="QBF37" s="707"/>
      <c r="QBG37" s="707"/>
      <c r="QBH37" s="707"/>
      <c r="QBI37" s="707"/>
      <c r="QBJ37" s="707"/>
      <c r="QBK37" s="707"/>
      <c r="QBL37" s="707"/>
      <c r="QBM37" s="707"/>
      <c r="QBN37" s="707"/>
      <c r="QBO37" s="707"/>
      <c r="QBP37" s="707"/>
      <c r="QBQ37" s="707"/>
      <c r="QBR37" s="707"/>
      <c r="QBS37" s="707"/>
      <c r="QBT37" s="707"/>
      <c r="QBU37" s="707"/>
      <c r="QBV37" s="707"/>
      <c r="QBW37" s="707"/>
      <c r="QBX37" s="707"/>
      <c r="QBY37" s="707"/>
      <c r="QBZ37" s="707"/>
      <c r="QCA37" s="707"/>
      <c r="QCB37" s="707"/>
      <c r="QCC37" s="707"/>
      <c r="QCD37" s="707"/>
      <c r="QCE37" s="707"/>
      <c r="QCF37" s="707"/>
      <c r="QCG37" s="707"/>
      <c r="QCH37" s="707"/>
      <c r="QCI37" s="707"/>
      <c r="QCJ37" s="707"/>
      <c r="QCK37" s="707"/>
      <c r="QCL37" s="707"/>
      <c r="QCM37" s="707"/>
      <c r="QCN37" s="707"/>
      <c r="QCO37" s="707"/>
      <c r="QCP37" s="707"/>
      <c r="QCQ37" s="707"/>
      <c r="QCR37" s="707"/>
      <c r="QCS37" s="707"/>
      <c r="QCT37" s="707"/>
      <c r="QCU37" s="707"/>
      <c r="QCV37" s="707"/>
      <c r="QCW37" s="707"/>
      <c r="QCX37" s="707"/>
      <c r="QCY37" s="707"/>
      <c r="QCZ37" s="707"/>
      <c r="QDA37" s="707"/>
      <c r="QDB37" s="707"/>
      <c r="QDC37" s="707"/>
      <c r="QDD37" s="707"/>
      <c r="QDE37" s="707"/>
      <c r="QDF37" s="707"/>
      <c r="QDG37" s="707"/>
      <c r="QDH37" s="707"/>
      <c r="QDI37" s="707"/>
      <c r="QDJ37" s="707"/>
      <c r="QDK37" s="707"/>
      <c r="QDL37" s="707"/>
      <c r="QDM37" s="707"/>
      <c r="QDN37" s="707"/>
      <c r="QDO37" s="707"/>
      <c r="QDP37" s="707"/>
      <c r="QDQ37" s="707"/>
      <c r="QDR37" s="707"/>
      <c r="QDS37" s="707"/>
      <c r="QDT37" s="707"/>
      <c r="QDU37" s="707"/>
      <c r="QDV37" s="707"/>
      <c r="QDW37" s="707"/>
      <c r="QDX37" s="707"/>
      <c r="QDY37" s="707"/>
      <c r="QDZ37" s="707"/>
      <c r="QEA37" s="707"/>
      <c r="QEB37" s="707"/>
      <c r="QEC37" s="707"/>
      <c r="QED37" s="707"/>
      <c r="QEE37" s="707"/>
      <c r="QEF37" s="707"/>
      <c r="QEG37" s="707"/>
      <c r="QEH37" s="707"/>
      <c r="QEI37" s="707"/>
      <c r="QEJ37" s="707"/>
      <c r="QEK37" s="707"/>
      <c r="QEL37" s="707"/>
      <c r="QEM37" s="707"/>
      <c r="QEN37" s="707"/>
      <c r="QEO37" s="707"/>
      <c r="QEP37" s="707"/>
      <c r="QEQ37" s="707"/>
      <c r="QER37" s="707"/>
      <c r="QES37" s="707"/>
      <c r="QET37" s="707"/>
      <c r="QEU37" s="707"/>
      <c r="QEV37" s="707"/>
      <c r="QEW37" s="707"/>
      <c r="QEX37" s="707"/>
      <c r="QEY37" s="707"/>
      <c r="QEZ37" s="707"/>
      <c r="QFA37" s="707"/>
      <c r="QFB37" s="707"/>
      <c r="QFC37" s="707"/>
      <c r="QFD37" s="707"/>
      <c r="QFE37" s="707"/>
      <c r="QFF37" s="707"/>
      <c r="QFG37" s="707"/>
      <c r="QFH37" s="707"/>
      <c r="QFI37" s="707"/>
      <c r="QFJ37" s="707"/>
      <c r="QFK37" s="707"/>
      <c r="QFL37" s="707"/>
      <c r="QFM37" s="707"/>
      <c r="QFN37" s="707"/>
      <c r="QFO37" s="707"/>
      <c r="QFP37" s="707"/>
      <c r="QFQ37" s="707"/>
      <c r="QFR37" s="707"/>
      <c r="QFS37" s="707"/>
      <c r="QFT37" s="707"/>
      <c r="QFU37" s="707"/>
      <c r="QFV37" s="707"/>
      <c r="QFW37" s="707"/>
      <c r="QFX37" s="707"/>
      <c r="QFY37" s="707"/>
      <c r="QFZ37" s="707"/>
      <c r="QGA37" s="707"/>
      <c r="QGB37" s="707"/>
      <c r="QGC37" s="707"/>
      <c r="QGD37" s="707"/>
      <c r="QGE37" s="707"/>
      <c r="QGF37" s="707"/>
      <c r="QGG37" s="707"/>
      <c r="QGH37" s="707"/>
      <c r="QGI37" s="707"/>
      <c r="QGJ37" s="707"/>
      <c r="QGK37" s="707"/>
      <c r="QGL37" s="707"/>
      <c r="QGM37" s="707"/>
      <c r="QGN37" s="707"/>
      <c r="QGO37" s="707"/>
      <c r="QGP37" s="707"/>
      <c r="QGQ37" s="707"/>
      <c r="QGR37" s="707"/>
      <c r="QGS37" s="707"/>
      <c r="QGT37" s="707"/>
      <c r="QGU37" s="707"/>
      <c r="QGV37" s="707"/>
      <c r="QGW37" s="707"/>
      <c r="QGX37" s="707"/>
      <c r="QGY37" s="707"/>
      <c r="QGZ37" s="707"/>
      <c r="QHA37" s="707"/>
      <c r="QHB37" s="707"/>
      <c r="QHC37" s="707"/>
      <c r="QHD37" s="707"/>
      <c r="QHE37" s="707"/>
      <c r="QHF37" s="707"/>
      <c r="QHG37" s="707"/>
      <c r="QHH37" s="707"/>
      <c r="QHI37" s="707"/>
      <c r="QHJ37" s="707"/>
      <c r="QHK37" s="707"/>
      <c r="QHL37" s="707"/>
      <c r="QHM37" s="707"/>
      <c r="QHN37" s="707"/>
      <c r="QHO37" s="707"/>
      <c r="QHP37" s="707"/>
      <c r="QHQ37" s="707"/>
      <c r="QHR37" s="707"/>
      <c r="QHS37" s="707"/>
      <c r="QHT37" s="707"/>
      <c r="QHU37" s="707"/>
      <c r="QHV37" s="707"/>
      <c r="QHW37" s="707"/>
      <c r="QHX37" s="707"/>
      <c r="QHY37" s="707"/>
      <c r="QHZ37" s="707"/>
      <c r="QIA37" s="707"/>
      <c r="QIB37" s="707"/>
      <c r="QIC37" s="707"/>
      <c r="QID37" s="707"/>
      <c r="QIE37" s="707"/>
      <c r="QIF37" s="707"/>
      <c r="QIG37" s="707"/>
      <c r="QIH37" s="707"/>
      <c r="QII37" s="707"/>
      <c r="QIJ37" s="707"/>
      <c r="QIK37" s="707"/>
      <c r="QIL37" s="707"/>
      <c r="QIM37" s="707"/>
      <c r="QIN37" s="707"/>
      <c r="QIO37" s="707"/>
      <c r="QIP37" s="707"/>
      <c r="QIQ37" s="707"/>
      <c r="QIR37" s="707"/>
      <c r="QIS37" s="707"/>
      <c r="QIT37" s="707"/>
      <c r="QIU37" s="707"/>
      <c r="QIV37" s="707"/>
      <c r="QIW37" s="707"/>
      <c r="QIX37" s="707"/>
      <c r="QIY37" s="707"/>
      <c r="QIZ37" s="707"/>
      <c r="QJA37" s="707"/>
      <c r="QJB37" s="707"/>
      <c r="QJC37" s="707"/>
      <c r="QJD37" s="707"/>
      <c r="QJE37" s="707"/>
      <c r="QJF37" s="707"/>
      <c r="QJG37" s="707"/>
      <c r="QJH37" s="707"/>
      <c r="QJI37" s="707"/>
      <c r="QJJ37" s="707"/>
      <c r="QJK37" s="707"/>
      <c r="QJL37" s="707"/>
      <c r="QJM37" s="707"/>
      <c r="QJN37" s="707"/>
      <c r="QJO37" s="707"/>
      <c r="QJP37" s="707"/>
      <c r="QJQ37" s="707"/>
      <c r="QJR37" s="707"/>
      <c r="QJS37" s="707"/>
      <c r="QJT37" s="707"/>
      <c r="QJU37" s="707"/>
      <c r="QJV37" s="707"/>
      <c r="QJW37" s="707"/>
      <c r="QJX37" s="707"/>
      <c r="QJY37" s="707"/>
      <c r="QJZ37" s="707"/>
      <c r="QKA37" s="707"/>
      <c r="QKB37" s="707"/>
      <c r="QKC37" s="707"/>
      <c r="QKD37" s="707"/>
      <c r="QKE37" s="707"/>
      <c r="QKF37" s="707"/>
      <c r="QKG37" s="707"/>
      <c r="QKH37" s="707"/>
      <c r="QKI37" s="707"/>
      <c r="QKJ37" s="707"/>
      <c r="QKK37" s="707"/>
      <c r="QKL37" s="707"/>
      <c r="QKM37" s="707"/>
      <c r="QKN37" s="707"/>
      <c r="QKO37" s="707"/>
      <c r="QKP37" s="707"/>
      <c r="QKQ37" s="707"/>
      <c r="QKR37" s="707"/>
      <c r="QKS37" s="707"/>
      <c r="QKT37" s="707"/>
      <c r="QKU37" s="707"/>
      <c r="QKV37" s="707"/>
      <c r="QKW37" s="707"/>
      <c r="QKX37" s="707"/>
      <c r="QKY37" s="707"/>
      <c r="QKZ37" s="707"/>
      <c r="QLA37" s="707"/>
      <c r="QLB37" s="707"/>
      <c r="QLC37" s="707"/>
      <c r="QLD37" s="707"/>
      <c r="QLE37" s="707"/>
      <c r="QLF37" s="707"/>
      <c r="QLG37" s="707"/>
      <c r="QLH37" s="707"/>
      <c r="QLI37" s="707"/>
      <c r="QLJ37" s="707"/>
      <c r="QLK37" s="707"/>
      <c r="QLL37" s="707"/>
      <c r="QLM37" s="707"/>
      <c r="QLN37" s="707"/>
      <c r="QLO37" s="707"/>
      <c r="QLP37" s="707"/>
      <c r="QLQ37" s="707"/>
      <c r="QLR37" s="707"/>
      <c r="QLS37" s="707"/>
      <c r="QLT37" s="707"/>
      <c r="QLU37" s="707"/>
      <c r="QLV37" s="707"/>
      <c r="QLW37" s="707"/>
      <c r="QLX37" s="707"/>
      <c r="QLY37" s="707"/>
      <c r="QLZ37" s="707"/>
      <c r="QMA37" s="707"/>
      <c r="QMB37" s="707"/>
      <c r="QMC37" s="707"/>
      <c r="QMD37" s="707"/>
      <c r="QME37" s="707"/>
      <c r="QMF37" s="707"/>
      <c r="QMG37" s="707"/>
      <c r="QMH37" s="707"/>
      <c r="QMI37" s="707"/>
      <c r="QMJ37" s="707"/>
      <c r="QMK37" s="707"/>
      <c r="QML37" s="707"/>
      <c r="QMM37" s="707"/>
      <c r="QMN37" s="707"/>
      <c r="QMO37" s="707"/>
      <c r="QMP37" s="707"/>
      <c r="QMQ37" s="707"/>
      <c r="QMR37" s="707"/>
      <c r="QMS37" s="707"/>
      <c r="QMT37" s="707"/>
      <c r="QMU37" s="707"/>
      <c r="QMV37" s="707"/>
      <c r="QMW37" s="707"/>
      <c r="QMX37" s="707"/>
      <c r="QMY37" s="707"/>
      <c r="QMZ37" s="707"/>
      <c r="QNA37" s="707"/>
      <c r="QNB37" s="707"/>
      <c r="QNC37" s="707"/>
      <c r="QND37" s="707"/>
      <c r="QNE37" s="707"/>
      <c r="QNF37" s="707"/>
      <c r="QNG37" s="707"/>
      <c r="QNH37" s="707"/>
      <c r="QNI37" s="707"/>
      <c r="QNJ37" s="707"/>
      <c r="QNK37" s="707"/>
      <c r="QNL37" s="707"/>
      <c r="QNM37" s="707"/>
      <c r="QNN37" s="707"/>
      <c r="QNO37" s="707"/>
      <c r="QNP37" s="707"/>
      <c r="QNQ37" s="707"/>
      <c r="QNR37" s="707"/>
      <c r="QNS37" s="707"/>
      <c r="QNT37" s="707"/>
      <c r="QNU37" s="707"/>
      <c r="QNV37" s="707"/>
      <c r="QNW37" s="707"/>
      <c r="QNX37" s="707"/>
      <c r="QNY37" s="707"/>
      <c r="QNZ37" s="707"/>
      <c r="QOA37" s="707"/>
      <c r="QOB37" s="707"/>
      <c r="QOC37" s="707"/>
      <c r="QOD37" s="707"/>
      <c r="QOE37" s="707"/>
      <c r="QOF37" s="707"/>
      <c r="QOG37" s="707"/>
      <c r="QOH37" s="707"/>
      <c r="QOI37" s="707"/>
      <c r="QOJ37" s="707"/>
      <c r="QOK37" s="707"/>
      <c r="QOL37" s="707"/>
      <c r="QOM37" s="707"/>
      <c r="QON37" s="707"/>
      <c r="QOO37" s="707"/>
      <c r="QOP37" s="707"/>
      <c r="QOQ37" s="707"/>
      <c r="QOR37" s="707"/>
      <c r="QOS37" s="707"/>
      <c r="QOT37" s="707"/>
      <c r="QOU37" s="707"/>
      <c r="QOV37" s="707"/>
      <c r="QOW37" s="707"/>
      <c r="QOX37" s="707"/>
      <c r="QOY37" s="707"/>
      <c r="QOZ37" s="707"/>
      <c r="QPA37" s="707"/>
      <c r="QPB37" s="707"/>
      <c r="QPC37" s="707"/>
      <c r="QPD37" s="707"/>
      <c r="QPE37" s="707"/>
      <c r="QPF37" s="707"/>
      <c r="QPG37" s="707"/>
      <c r="QPH37" s="707"/>
      <c r="QPI37" s="707"/>
      <c r="QPJ37" s="707"/>
      <c r="QPK37" s="707"/>
      <c r="QPL37" s="707"/>
      <c r="QPM37" s="707"/>
      <c r="QPN37" s="707"/>
      <c r="QPO37" s="707"/>
      <c r="QPP37" s="707"/>
      <c r="QPQ37" s="707"/>
      <c r="QPR37" s="707"/>
      <c r="QPS37" s="707"/>
      <c r="QPT37" s="707"/>
      <c r="QPU37" s="707"/>
      <c r="QPV37" s="707"/>
      <c r="QPW37" s="707"/>
      <c r="QPX37" s="707"/>
      <c r="QPY37" s="707"/>
      <c r="QPZ37" s="707"/>
      <c r="QQA37" s="707"/>
      <c r="QQB37" s="707"/>
      <c r="QQC37" s="707"/>
      <c r="QQD37" s="707"/>
      <c r="QQE37" s="707"/>
      <c r="QQF37" s="707"/>
      <c r="QQG37" s="707"/>
      <c r="QQH37" s="707"/>
      <c r="QQI37" s="707"/>
      <c r="QQJ37" s="707"/>
      <c r="QQK37" s="707"/>
      <c r="QQL37" s="707"/>
      <c r="QQM37" s="707"/>
      <c r="QQN37" s="707"/>
      <c r="QQO37" s="707"/>
      <c r="QQP37" s="707"/>
      <c r="QQQ37" s="707"/>
      <c r="QQR37" s="707"/>
      <c r="QQS37" s="707"/>
      <c r="QQT37" s="707"/>
      <c r="QQU37" s="707"/>
      <c r="QQV37" s="707"/>
      <c r="QQW37" s="707"/>
      <c r="QQX37" s="707"/>
      <c r="QQY37" s="707"/>
      <c r="QQZ37" s="707"/>
      <c r="QRA37" s="707"/>
      <c r="QRB37" s="707"/>
      <c r="QRC37" s="707"/>
      <c r="QRD37" s="707"/>
      <c r="QRE37" s="707"/>
      <c r="QRF37" s="707"/>
      <c r="QRG37" s="707"/>
      <c r="QRH37" s="707"/>
      <c r="QRI37" s="707"/>
      <c r="QRJ37" s="707"/>
      <c r="QRK37" s="707"/>
      <c r="QRL37" s="707"/>
      <c r="QRM37" s="707"/>
      <c r="QRN37" s="707"/>
      <c r="QRO37" s="707"/>
      <c r="QRP37" s="707"/>
      <c r="QRQ37" s="707"/>
      <c r="QRR37" s="707"/>
      <c r="QRS37" s="707"/>
      <c r="QRT37" s="707"/>
      <c r="QRU37" s="707"/>
      <c r="QRV37" s="707"/>
      <c r="QRW37" s="707"/>
      <c r="QRX37" s="707"/>
      <c r="QRY37" s="707"/>
      <c r="QRZ37" s="707"/>
      <c r="QSA37" s="707"/>
      <c r="QSB37" s="707"/>
      <c r="QSC37" s="707"/>
      <c r="QSD37" s="707"/>
      <c r="QSE37" s="707"/>
      <c r="QSF37" s="707"/>
      <c r="QSG37" s="707"/>
      <c r="QSH37" s="707"/>
      <c r="QSI37" s="707"/>
      <c r="QSJ37" s="707"/>
      <c r="QSK37" s="707"/>
      <c r="QSL37" s="707"/>
      <c r="QSM37" s="707"/>
      <c r="QSN37" s="707"/>
      <c r="QSO37" s="707"/>
      <c r="QSP37" s="707"/>
      <c r="QSQ37" s="707"/>
      <c r="QSR37" s="707"/>
      <c r="QSS37" s="707"/>
      <c r="QST37" s="707"/>
      <c r="QSU37" s="707"/>
      <c r="QSV37" s="707"/>
      <c r="QSW37" s="707"/>
      <c r="QSX37" s="707"/>
      <c r="QSY37" s="707"/>
      <c r="QSZ37" s="707"/>
      <c r="QTA37" s="707"/>
      <c r="QTB37" s="707"/>
      <c r="QTC37" s="707"/>
      <c r="QTD37" s="707"/>
      <c r="QTE37" s="707"/>
      <c r="QTF37" s="707"/>
      <c r="QTG37" s="707"/>
      <c r="QTH37" s="707"/>
      <c r="QTI37" s="707"/>
      <c r="QTJ37" s="707"/>
      <c r="QTK37" s="707"/>
      <c r="QTL37" s="707"/>
      <c r="QTM37" s="707"/>
      <c r="QTN37" s="707"/>
      <c r="QTO37" s="707"/>
      <c r="QTP37" s="707"/>
      <c r="QTQ37" s="707"/>
      <c r="QTR37" s="707"/>
      <c r="QTS37" s="707"/>
      <c r="QTT37" s="707"/>
      <c r="QTU37" s="707"/>
      <c r="QTV37" s="707"/>
      <c r="QTW37" s="707"/>
      <c r="QTX37" s="707"/>
      <c r="QTY37" s="707"/>
      <c r="QTZ37" s="707"/>
      <c r="QUA37" s="707"/>
      <c r="QUB37" s="707"/>
      <c r="QUC37" s="707"/>
      <c r="QUD37" s="707"/>
      <c r="QUE37" s="707"/>
      <c r="QUF37" s="707"/>
      <c r="QUG37" s="707"/>
      <c r="QUH37" s="707"/>
      <c r="QUI37" s="707"/>
      <c r="QUJ37" s="707"/>
      <c r="QUK37" s="707"/>
      <c r="QUL37" s="707"/>
      <c r="QUM37" s="707"/>
      <c r="QUN37" s="707"/>
      <c r="QUO37" s="707"/>
      <c r="QUP37" s="707"/>
      <c r="QUQ37" s="707"/>
      <c r="QUR37" s="707"/>
      <c r="QUS37" s="707"/>
      <c r="QUT37" s="707"/>
      <c r="QUU37" s="707"/>
      <c r="QUV37" s="707"/>
      <c r="QUW37" s="707"/>
      <c r="QUX37" s="707"/>
      <c r="QUY37" s="707"/>
      <c r="QUZ37" s="707"/>
      <c r="QVA37" s="707"/>
      <c r="QVB37" s="707"/>
      <c r="QVC37" s="707"/>
      <c r="QVD37" s="707"/>
      <c r="QVE37" s="707"/>
      <c r="QVF37" s="707"/>
      <c r="QVG37" s="707"/>
      <c r="QVH37" s="707"/>
      <c r="QVI37" s="707"/>
      <c r="QVJ37" s="707"/>
      <c r="QVK37" s="707"/>
      <c r="QVL37" s="707"/>
      <c r="QVM37" s="707"/>
      <c r="QVN37" s="707"/>
      <c r="QVO37" s="707"/>
      <c r="QVP37" s="707"/>
      <c r="QVQ37" s="707"/>
      <c r="QVR37" s="707"/>
      <c r="QVS37" s="707"/>
      <c r="QVT37" s="707"/>
      <c r="QVU37" s="707"/>
      <c r="QVV37" s="707"/>
      <c r="QVW37" s="707"/>
      <c r="QVX37" s="707"/>
      <c r="QVY37" s="707"/>
      <c r="QVZ37" s="707"/>
      <c r="QWA37" s="707"/>
      <c r="QWB37" s="707"/>
      <c r="QWC37" s="707"/>
      <c r="QWD37" s="707"/>
      <c r="QWE37" s="707"/>
      <c r="QWF37" s="707"/>
      <c r="QWG37" s="707"/>
      <c r="QWH37" s="707"/>
      <c r="QWI37" s="707"/>
      <c r="QWJ37" s="707"/>
      <c r="QWK37" s="707"/>
      <c r="QWL37" s="707"/>
      <c r="QWM37" s="707"/>
      <c r="QWN37" s="707"/>
      <c r="QWO37" s="707"/>
      <c r="QWP37" s="707"/>
      <c r="QWQ37" s="707"/>
      <c r="QWR37" s="707"/>
      <c r="QWS37" s="707"/>
      <c r="QWT37" s="707"/>
      <c r="QWU37" s="707"/>
      <c r="QWV37" s="707"/>
      <c r="QWW37" s="707"/>
      <c r="QWX37" s="707"/>
      <c r="QWY37" s="707"/>
      <c r="QWZ37" s="707"/>
      <c r="QXA37" s="707"/>
      <c r="QXB37" s="707"/>
      <c r="QXC37" s="707"/>
      <c r="QXD37" s="707"/>
      <c r="QXE37" s="707"/>
      <c r="QXF37" s="707"/>
      <c r="QXG37" s="707"/>
      <c r="QXH37" s="707"/>
      <c r="QXI37" s="707"/>
      <c r="QXJ37" s="707"/>
      <c r="QXK37" s="707"/>
      <c r="QXL37" s="707"/>
      <c r="QXM37" s="707"/>
      <c r="QXN37" s="707"/>
      <c r="QXO37" s="707"/>
      <c r="QXP37" s="707"/>
      <c r="QXQ37" s="707"/>
      <c r="QXR37" s="707"/>
      <c r="QXS37" s="707"/>
      <c r="QXT37" s="707"/>
      <c r="QXU37" s="707"/>
      <c r="QXV37" s="707"/>
      <c r="QXW37" s="707"/>
      <c r="QXX37" s="707"/>
      <c r="QXY37" s="707"/>
      <c r="QXZ37" s="707"/>
      <c r="QYA37" s="707"/>
      <c r="QYB37" s="707"/>
      <c r="QYC37" s="707"/>
      <c r="QYD37" s="707"/>
      <c r="QYE37" s="707"/>
      <c r="QYF37" s="707"/>
      <c r="QYG37" s="707"/>
      <c r="QYH37" s="707"/>
      <c r="QYI37" s="707"/>
      <c r="QYJ37" s="707"/>
      <c r="QYK37" s="707"/>
      <c r="QYL37" s="707"/>
      <c r="QYM37" s="707"/>
      <c r="QYN37" s="707"/>
      <c r="QYO37" s="707"/>
      <c r="QYP37" s="707"/>
      <c r="QYQ37" s="707"/>
      <c r="QYR37" s="707"/>
      <c r="QYS37" s="707"/>
      <c r="QYT37" s="707"/>
      <c r="QYU37" s="707"/>
      <c r="QYV37" s="707"/>
      <c r="QYW37" s="707"/>
      <c r="QYX37" s="707"/>
      <c r="QYY37" s="707"/>
      <c r="QYZ37" s="707"/>
      <c r="QZA37" s="707"/>
      <c r="QZB37" s="707"/>
      <c r="QZC37" s="707"/>
      <c r="QZD37" s="707"/>
      <c r="QZE37" s="707"/>
      <c r="QZF37" s="707"/>
      <c r="QZG37" s="707"/>
      <c r="QZH37" s="707"/>
      <c r="QZI37" s="707"/>
      <c r="QZJ37" s="707"/>
      <c r="QZK37" s="707"/>
      <c r="QZL37" s="707"/>
      <c r="QZM37" s="707"/>
      <c r="QZN37" s="707"/>
      <c r="QZO37" s="707"/>
      <c r="QZP37" s="707"/>
      <c r="QZQ37" s="707"/>
      <c r="QZR37" s="707"/>
      <c r="QZS37" s="707"/>
      <c r="QZT37" s="707"/>
      <c r="QZU37" s="707"/>
      <c r="QZV37" s="707"/>
      <c r="QZW37" s="707"/>
      <c r="QZX37" s="707"/>
      <c r="QZY37" s="707"/>
      <c r="QZZ37" s="707"/>
      <c r="RAA37" s="707"/>
      <c r="RAB37" s="707"/>
      <c r="RAC37" s="707"/>
      <c r="RAD37" s="707"/>
      <c r="RAE37" s="707"/>
      <c r="RAF37" s="707"/>
      <c r="RAG37" s="707"/>
      <c r="RAH37" s="707"/>
      <c r="RAI37" s="707"/>
      <c r="RAJ37" s="707"/>
      <c r="RAK37" s="707"/>
      <c r="RAL37" s="707"/>
      <c r="RAM37" s="707"/>
      <c r="RAN37" s="707"/>
      <c r="RAO37" s="707"/>
      <c r="RAP37" s="707"/>
      <c r="RAQ37" s="707"/>
      <c r="RAR37" s="707"/>
      <c r="RAS37" s="707"/>
      <c r="RAT37" s="707"/>
      <c r="RAU37" s="707"/>
      <c r="RAV37" s="707"/>
      <c r="RAW37" s="707"/>
      <c r="RAX37" s="707"/>
      <c r="RAY37" s="707"/>
      <c r="RAZ37" s="707"/>
      <c r="RBA37" s="707"/>
      <c r="RBB37" s="707"/>
      <c r="RBC37" s="707"/>
      <c r="RBD37" s="707"/>
      <c r="RBE37" s="707"/>
      <c r="RBF37" s="707"/>
      <c r="RBG37" s="707"/>
      <c r="RBH37" s="707"/>
      <c r="RBI37" s="707"/>
      <c r="RBJ37" s="707"/>
      <c r="RBK37" s="707"/>
      <c r="RBL37" s="707"/>
      <c r="RBM37" s="707"/>
      <c r="RBN37" s="707"/>
      <c r="RBO37" s="707"/>
      <c r="RBP37" s="707"/>
      <c r="RBQ37" s="707"/>
      <c r="RBR37" s="707"/>
      <c r="RBS37" s="707"/>
      <c r="RBT37" s="707"/>
      <c r="RBU37" s="707"/>
      <c r="RBV37" s="707"/>
      <c r="RBW37" s="707"/>
      <c r="RBX37" s="707"/>
      <c r="RBY37" s="707"/>
      <c r="RBZ37" s="707"/>
      <c r="RCA37" s="707"/>
      <c r="RCB37" s="707"/>
      <c r="RCC37" s="707"/>
      <c r="RCD37" s="707"/>
      <c r="RCE37" s="707"/>
      <c r="RCF37" s="707"/>
      <c r="RCG37" s="707"/>
      <c r="RCH37" s="707"/>
      <c r="RCI37" s="707"/>
      <c r="RCJ37" s="707"/>
      <c r="RCK37" s="707"/>
      <c r="RCL37" s="707"/>
      <c r="RCM37" s="707"/>
      <c r="RCN37" s="707"/>
      <c r="RCO37" s="707"/>
      <c r="RCP37" s="707"/>
      <c r="RCQ37" s="707"/>
      <c r="RCR37" s="707"/>
      <c r="RCS37" s="707"/>
      <c r="RCT37" s="707"/>
      <c r="RCU37" s="707"/>
      <c r="RCV37" s="707"/>
      <c r="RCW37" s="707"/>
      <c r="RCX37" s="707"/>
      <c r="RCY37" s="707"/>
      <c r="RCZ37" s="707"/>
      <c r="RDA37" s="707"/>
      <c r="RDB37" s="707"/>
      <c r="RDC37" s="707"/>
      <c r="RDD37" s="707"/>
      <c r="RDE37" s="707"/>
      <c r="RDF37" s="707"/>
      <c r="RDG37" s="707"/>
      <c r="RDH37" s="707"/>
      <c r="RDI37" s="707"/>
      <c r="RDJ37" s="707"/>
      <c r="RDK37" s="707"/>
      <c r="RDL37" s="707"/>
      <c r="RDM37" s="707"/>
      <c r="RDN37" s="707"/>
      <c r="RDO37" s="707"/>
      <c r="RDP37" s="707"/>
      <c r="RDQ37" s="707"/>
      <c r="RDR37" s="707"/>
      <c r="RDS37" s="707"/>
      <c r="RDT37" s="707"/>
      <c r="RDU37" s="707"/>
      <c r="RDV37" s="707"/>
      <c r="RDW37" s="707"/>
      <c r="RDX37" s="707"/>
      <c r="RDY37" s="707"/>
      <c r="RDZ37" s="707"/>
      <c r="REA37" s="707"/>
      <c r="REB37" s="707"/>
      <c r="REC37" s="707"/>
      <c r="RED37" s="707"/>
      <c r="REE37" s="707"/>
      <c r="REF37" s="707"/>
      <c r="REG37" s="707"/>
      <c r="REH37" s="707"/>
      <c r="REI37" s="707"/>
      <c r="REJ37" s="707"/>
      <c r="REK37" s="707"/>
      <c r="REL37" s="707"/>
      <c r="REM37" s="707"/>
      <c r="REN37" s="707"/>
      <c r="REO37" s="707"/>
      <c r="REP37" s="707"/>
      <c r="REQ37" s="707"/>
      <c r="RER37" s="707"/>
      <c r="RES37" s="707"/>
      <c r="RET37" s="707"/>
      <c r="REU37" s="707"/>
      <c r="REV37" s="707"/>
      <c r="REW37" s="707"/>
      <c r="REX37" s="707"/>
      <c r="REY37" s="707"/>
      <c r="REZ37" s="707"/>
      <c r="RFA37" s="707"/>
      <c r="RFB37" s="707"/>
      <c r="RFC37" s="707"/>
      <c r="RFD37" s="707"/>
      <c r="RFE37" s="707"/>
      <c r="RFF37" s="707"/>
      <c r="RFG37" s="707"/>
      <c r="RFH37" s="707"/>
      <c r="RFI37" s="707"/>
      <c r="RFJ37" s="707"/>
      <c r="RFK37" s="707"/>
      <c r="RFL37" s="707"/>
      <c r="RFM37" s="707"/>
      <c r="RFN37" s="707"/>
      <c r="RFO37" s="707"/>
      <c r="RFP37" s="707"/>
      <c r="RFQ37" s="707"/>
      <c r="RFR37" s="707"/>
      <c r="RFS37" s="707"/>
      <c r="RFT37" s="707"/>
      <c r="RFU37" s="707"/>
      <c r="RFV37" s="707"/>
      <c r="RFW37" s="707"/>
      <c r="RFX37" s="707"/>
      <c r="RFY37" s="707"/>
      <c r="RFZ37" s="707"/>
      <c r="RGA37" s="707"/>
      <c r="RGB37" s="707"/>
      <c r="RGC37" s="707"/>
      <c r="RGD37" s="707"/>
      <c r="RGE37" s="707"/>
      <c r="RGF37" s="707"/>
      <c r="RGG37" s="707"/>
      <c r="RGH37" s="707"/>
      <c r="RGI37" s="707"/>
      <c r="RGJ37" s="707"/>
      <c r="RGK37" s="707"/>
      <c r="RGL37" s="707"/>
      <c r="RGM37" s="707"/>
      <c r="RGN37" s="707"/>
      <c r="RGO37" s="707"/>
      <c r="RGP37" s="707"/>
      <c r="RGQ37" s="707"/>
      <c r="RGR37" s="707"/>
      <c r="RGS37" s="707"/>
      <c r="RGT37" s="707"/>
      <c r="RGU37" s="707"/>
      <c r="RGV37" s="707"/>
      <c r="RGW37" s="707"/>
      <c r="RGX37" s="707"/>
      <c r="RGY37" s="707"/>
      <c r="RGZ37" s="707"/>
      <c r="RHA37" s="707"/>
      <c r="RHB37" s="707"/>
      <c r="RHC37" s="707"/>
      <c r="RHD37" s="707"/>
      <c r="RHE37" s="707"/>
      <c r="RHF37" s="707"/>
      <c r="RHG37" s="707"/>
      <c r="RHH37" s="707"/>
      <c r="RHI37" s="707"/>
      <c r="RHJ37" s="707"/>
      <c r="RHK37" s="707"/>
      <c r="RHL37" s="707"/>
      <c r="RHM37" s="707"/>
      <c r="RHN37" s="707"/>
      <c r="RHO37" s="707"/>
      <c r="RHP37" s="707"/>
      <c r="RHQ37" s="707"/>
      <c r="RHR37" s="707"/>
      <c r="RHS37" s="707"/>
      <c r="RHT37" s="707"/>
      <c r="RHU37" s="707"/>
      <c r="RHV37" s="707"/>
      <c r="RHW37" s="707"/>
      <c r="RHX37" s="707"/>
      <c r="RHY37" s="707"/>
      <c r="RHZ37" s="707"/>
      <c r="RIA37" s="707"/>
      <c r="RIB37" s="707"/>
      <c r="RIC37" s="707"/>
      <c r="RID37" s="707"/>
      <c r="RIE37" s="707"/>
      <c r="RIF37" s="707"/>
      <c r="RIG37" s="707"/>
      <c r="RIH37" s="707"/>
      <c r="RII37" s="707"/>
      <c r="RIJ37" s="707"/>
      <c r="RIK37" s="707"/>
      <c r="RIL37" s="707"/>
      <c r="RIM37" s="707"/>
      <c r="RIN37" s="707"/>
      <c r="RIO37" s="707"/>
      <c r="RIP37" s="707"/>
      <c r="RIQ37" s="707"/>
      <c r="RIR37" s="707"/>
      <c r="RIS37" s="707"/>
      <c r="RIT37" s="707"/>
      <c r="RIU37" s="707"/>
      <c r="RIV37" s="707"/>
      <c r="RIW37" s="707"/>
      <c r="RIX37" s="707"/>
      <c r="RIY37" s="707"/>
      <c r="RIZ37" s="707"/>
      <c r="RJA37" s="707"/>
      <c r="RJB37" s="707"/>
      <c r="RJC37" s="707"/>
      <c r="RJD37" s="707"/>
      <c r="RJE37" s="707"/>
      <c r="RJF37" s="707"/>
      <c r="RJG37" s="707"/>
      <c r="RJH37" s="707"/>
      <c r="RJI37" s="707"/>
      <c r="RJJ37" s="707"/>
      <c r="RJK37" s="707"/>
      <c r="RJL37" s="707"/>
      <c r="RJM37" s="707"/>
      <c r="RJN37" s="707"/>
      <c r="RJO37" s="707"/>
      <c r="RJP37" s="707"/>
      <c r="RJQ37" s="707"/>
      <c r="RJR37" s="707"/>
      <c r="RJS37" s="707"/>
      <c r="RJT37" s="707"/>
      <c r="RJU37" s="707"/>
      <c r="RJV37" s="707"/>
      <c r="RJW37" s="707"/>
      <c r="RJX37" s="707"/>
      <c r="RJY37" s="707"/>
      <c r="RJZ37" s="707"/>
      <c r="RKA37" s="707"/>
      <c r="RKB37" s="707"/>
      <c r="RKC37" s="707"/>
      <c r="RKD37" s="707"/>
      <c r="RKE37" s="707"/>
      <c r="RKF37" s="707"/>
      <c r="RKG37" s="707"/>
      <c r="RKH37" s="707"/>
      <c r="RKI37" s="707"/>
      <c r="RKJ37" s="707"/>
      <c r="RKK37" s="707"/>
      <c r="RKL37" s="707"/>
      <c r="RKM37" s="707"/>
      <c r="RKN37" s="707"/>
      <c r="RKO37" s="707"/>
      <c r="RKP37" s="707"/>
      <c r="RKQ37" s="707"/>
      <c r="RKR37" s="707"/>
      <c r="RKS37" s="707"/>
      <c r="RKT37" s="707"/>
      <c r="RKU37" s="707"/>
      <c r="RKV37" s="707"/>
      <c r="RKW37" s="707"/>
      <c r="RKX37" s="707"/>
      <c r="RKY37" s="707"/>
      <c r="RKZ37" s="707"/>
      <c r="RLA37" s="707"/>
      <c r="RLB37" s="707"/>
      <c r="RLC37" s="707"/>
      <c r="RLD37" s="707"/>
      <c r="RLE37" s="707"/>
      <c r="RLF37" s="707"/>
      <c r="RLG37" s="707"/>
      <c r="RLH37" s="707"/>
      <c r="RLI37" s="707"/>
      <c r="RLJ37" s="707"/>
      <c r="RLK37" s="707"/>
      <c r="RLL37" s="707"/>
      <c r="RLM37" s="707"/>
      <c r="RLN37" s="707"/>
      <c r="RLO37" s="707"/>
      <c r="RLP37" s="707"/>
      <c r="RLQ37" s="707"/>
      <c r="RLR37" s="707"/>
      <c r="RLS37" s="707"/>
      <c r="RLT37" s="707"/>
      <c r="RLU37" s="707"/>
      <c r="RLV37" s="707"/>
      <c r="RLW37" s="707"/>
      <c r="RLX37" s="707"/>
      <c r="RLY37" s="707"/>
      <c r="RLZ37" s="707"/>
      <c r="RMA37" s="707"/>
      <c r="RMB37" s="707"/>
      <c r="RMC37" s="707"/>
      <c r="RMD37" s="707"/>
      <c r="RME37" s="707"/>
      <c r="RMF37" s="707"/>
      <c r="RMG37" s="707"/>
      <c r="RMH37" s="707"/>
      <c r="RMI37" s="707"/>
      <c r="RMJ37" s="707"/>
      <c r="RMK37" s="707"/>
      <c r="RML37" s="707"/>
      <c r="RMM37" s="707"/>
      <c r="RMN37" s="707"/>
      <c r="RMO37" s="707"/>
      <c r="RMP37" s="707"/>
      <c r="RMQ37" s="707"/>
      <c r="RMR37" s="707"/>
      <c r="RMS37" s="707"/>
      <c r="RMT37" s="707"/>
      <c r="RMU37" s="707"/>
      <c r="RMV37" s="707"/>
      <c r="RMW37" s="707"/>
      <c r="RMX37" s="707"/>
      <c r="RMY37" s="707"/>
      <c r="RMZ37" s="707"/>
      <c r="RNA37" s="707"/>
      <c r="RNB37" s="707"/>
      <c r="RNC37" s="707"/>
      <c r="RND37" s="707"/>
      <c r="RNE37" s="707"/>
      <c r="RNF37" s="707"/>
      <c r="RNG37" s="707"/>
      <c r="RNH37" s="707"/>
      <c r="RNI37" s="707"/>
      <c r="RNJ37" s="707"/>
      <c r="RNK37" s="707"/>
      <c r="RNL37" s="707"/>
      <c r="RNM37" s="707"/>
      <c r="RNN37" s="707"/>
      <c r="RNO37" s="707"/>
      <c r="RNP37" s="707"/>
      <c r="RNQ37" s="707"/>
      <c r="RNR37" s="707"/>
      <c r="RNS37" s="707"/>
      <c r="RNT37" s="707"/>
      <c r="RNU37" s="707"/>
      <c r="RNV37" s="707"/>
      <c r="RNW37" s="707"/>
      <c r="RNX37" s="707"/>
      <c r="RNY37" s="707"/>
      <c r="RNZ37" s="707"/>
      <c r="ROA37" s="707"/>
      <c r="ROB37" s="707"/>
      <c r="ROC37" s="707"/>
      <c r="ROD37" s="707"/>
      <c r="ROE37" s="707"/>
      <c r="ROF37" s="707"/>
      <c r="ROG37" s="707"/>
      <c r="ROH37" s="707"/>
      <c r="ROI37" s="707"/>
      <c r="ROJ37" s="707"/>
      <c r="ROK37" s="707"/>
      <c r="ROL37" s="707"/>
      <c r="ROM37" s="707"/>
      <c r="RON37" s="707"/>
      <c r="ROO37" s="707"/>
      <c r="ROP37" s="707"/>
      <c r="ROQ37" s="707"/>
      <c r="ROR37" s="707"/>
      <c r="ROS37" s="707"/>
      <c r="ROT37" s="707"/>
      <c r="ROU37" s="707"/>
      <c r="ROV37" s="707"/>
      <c r="ROW37" s="707"/>
      <c r="ROX37" s="707"/>
      <c r="ROY37" s="707"/>
      <c r="ROZ37" s="707"/>
      <c r="RPA37" s="707"/>
      <c r="RPB37" s="707"/>
      <c r="RPC37" s="707"/>
      <c r="RPD37" s="707"/>
      <c r="RPE37" s="707"/>
      <c r="RPF37" s="707"/>
      <c r="RPG37" s="707"/>
      <c r="RPH37" s="707"/>
      <c r="RPI37" s="707"/>
      <c r="RPJ37" s="707"/>
      <c r="RPK37" s="707"/>
      <c r="RPL37" s="707"/>
      <c r="RPM37" s="707"/>
      <c r="RPN37" s="707"/>
      <c r="RPO37" s="707"/>
      <c r="RPP37" s="707"/>
      <c r="RPQ37" s="707"/>
      <c r="RPR37" s="707"/>
      <c r="RPS37" s="707"/>
      <c r="RPT37" s="707"/>
      <c r="RPU37" s="707"/>
      <c r="RPV37" s="707"/>
      <c r="RPW37" s="707"/>
      <c r="RPX37" s="707"/>
      <c r="RPY37" s="707"/>
      <c r="RPZ37" s="707"/>
      <c r="RQA37" s="707"/>
      <c r="RQB37" s="707"/>
      <c r="RQC37" s="707"/>
      <c r="RQD37" s="707"/>
      <c r="RQE37" s="707"/>
      <c r="RQF37" s="707"/>
      <c r="RQG37" s="707"/>
      <c r="RQH37" s="707"/>
      <c r="RQI37" s="707"/>
      <c r="RQJ37" s="707"/>
      <c r="RQK37" s="707"/>
      <c r="RQL37" s="707"/>
      <c r="RQM37" s="707"/>
      <c r="RQN37" s="707"/>
      <c r="RQO37" s="707"/>
      <c r="RQP37" s="707"/>
      <c r="RQQ37" s="707"/>
      <c r="RQR37" s="707"/>
      <c r="RQS37" s="707"/>
      <c r="RQT37" s="707"/>
      <c r="RQU37" s="707"/>
      <c r="RQV37" s="707"/>
      <c r="RQW37" s="707"/>
      <c r="RQX37" s="707"/>
      <c r="RQY37" s="707"/>
      <c r="RQZ37" s="707"/>
      <c r="RRA37" s="707"/>
      <c r="RRB37" s="707"/>
      <c r="RRC37" s="707"/>
      <c r="RRD37" s="707"/>
      <c r="RRE37" s="707"/>
      <c r="RRF37" s="707"/>
      <c r="RRG37" s="707"/>
      <c r="RRH37" s="707"/>
      <c r="RRI37" s="707"/>
      <c r="RRJ37" s="707"/>
      <c r="RRK37" s="707"/>
      <c r="RRL37" s="707"/>
      <c r="RRM37" s="707"/>
      <c r="RRN37" s="707"/>
      <c r="RRO37" s="707"/>
      <c r="RRP37" s="707"/>
      <c r="RRQ37" s="707"/>
      <c r="RRR37" s="707"/>
      <c r="RRS37" s="707"/>
      <c r="RRT37" s="707"/>
      <c r="RRU37" s="707"/>
      <c r="RRV37" s="707"/>
      <c r="RRW37" s="707"/>
      <c r="RRX37" s="707"/>
      <c r="RRY37" s="707"/>
      <c r="RRZ37" s="707"/>
      <c r="RSA37" s="707"/>
      <c r="RSB37" s="707"/>
      <c r="RSC37" s="707"/>
      <c r="RSD37" s="707"/>
      <c r="RSE37" s="707"/>
      <c r="RSF37" s="707"/>
      <c r="RSG37" s="707"/>
      <c r="RSH37" s="707"/>
      <c r="RSI37" s="707"/>
      <c r="RSJ37" s="707"/>
      <c r="RSK37" s="707"/>
      <c r="RSL37" s="707"/>
      <c r="RSM37" s="707"/>
      <c r="RSN37" s="707"/>
      <c r="RSO37" s="707"/>
      <c r="RSP37" s="707"/>
      <c r="RSQ37" s="707"/>
      <c r="RSR37" s="707"/>
      <c r="RSS37" s="707"/>
      <c r="RST37" s="707"/>
      <c r="RSU37" s="707"/>
      <c r="RSV37" s="707"/>
      <c r="RSW37" s="707"/>
      <c r="RSX37" s="707"/>
      <c r="RSY37" s="707"/>
      <c r="RSZ37" s="707"/>
      <c r="RTA37" s="707"/>
      <c r="RTB37" s="707"/>
      <c r="RTC37" s="707"/>
      <c r="RTD37" s="707"/>
      <c r="RTE37" s="707"/>
      <c r="RTF37" s="707"/>
      <c r="RTG37" s="707"/>
      <c r="RTH37" s="707"/>
      <c r="RTI37" s="707"/>
      <c r="RTJ37" s="707"/>
      <c r="RTK37" s="707"/>
      <c r="RTL37" s="707"/>
      <c r="RTM37" s="707"/>
      <c r="RTN37" s="707"/>
      <c r="RTO37" s="707"/>
      <c r="RTP37" s="707"/>
      <c r="RTQ37" s="707"/>
      <c r="RTR37" s="707"/>
      <c r="RTS37" s="707"/>
      <c r="RTT37" s="707"/>
      <c r="RTU37" s="707"/>
      <c r="RTV37" s="707"/>
      <c r="RTW37" s="707"/>
      <c r="RTX37" s="707"/>
      <c r="RTY37" s="707"/>
      <c r="RTZ37" s="707"/>
      <c r="RUA37" s="707"/>
      <c r="RUB37" s="707"/>
      <c r="RUC37" s="707"/>
      <c r="RUD37" s="707"/>
      <c r="RUE37" s="707"/>
      <c r="RUF37" s="707"/>
      <c r="RUG37" s="707"/>
      <c r="RUH37" s="707"/>
      <c r="RUI37" s="707"/>
      <c r="RUJ37" s="707"/>
      <c r="RUK37" s="707"/>
      <c r="RUL37" s="707"/>
      <c r="RUM37" s="707"/>
      <c r="RUN37" s="707"/>
      <c r="RUO37" s="707"/>
      <c r="RUP37" s="707"/>
      <c r="RUQ37" s="707"/>
      <c r="RUR37" s="707"/>
      <c r="RUS37" s="707"/>
      <c r="RUT37" s="707"/>
      <c r="RUU37" s="707"/>
      <c r="RUV37" s="707"/>
      <c r="RUW37" s="707"/>
      <c r="RUX37" s="707"/>
      <c r="RUY37" s="707"/>
      <c r="RUZ37" s="707"/>
      <c r="RVA37" s="707"/>
      <c r="RVB37" s="707"/>
      <c r="RVC37" s="707"/>
      <c r="RVD37" s="707"/>
      <c r="RVE37" s="707"/>
      <c r="RVF37" s="707"/>
      <c r="RVG37" s="707"/>
      <c r="RVH37" s="707"/>
      <c r="RVI37" s="707"/>
      <c r="RVJ37" s="707"/>
      <c r="RVK37" s="707"/>
      <c r="RVL37" s="707"/>
      <c r="RVM37" s="707"/>
      <c r="RVN37" s="707"/>
      <c r="RVO37" s="707"/>
      <c r="RVP37" s="707"/>
      <c r="RVQ37" s="707"/>
      <c r="RVR37" s="707"/>
      <c r="RVS37" s="707"/>
      <c r="RVT37" s="707"/>
      <c r="RVU37" s="707"/>
      <c r="RVV37" s="707"/>
      <c r="RVW37" s="707"/>
      <c r="RVX37" s="707"/>
      <c r="RVY37" s="707"/>
      <c r="RVZ37" s="707"/>
      <c r="RWA37" s="707"/>
      <c r="RWB37" s="707"/>
      <c r="RWC37" s="707"/>
      <c r="RWD37" s="707"/>
      <c r="RWE37" s="707"/>
      <c r="RWF37" s="707"/>
      <c r="RWG37" s="707"/>
      <c r="RWH37" s="707"/>
      <c r="RWI37" s="707"/>
      <c r="RWJ37" s="707"/>
      <c r="RWK37" s="707"/>
      <c r="RWL37" s="707"/>
      <c r="RWM37" s="707"/>
      <c r="RWN37" s="707"/>
      <c r="RWO37" s="707"/>
      <c r="RWP37" s="707"/>
      <c r="RWQ37" s="707"/>
      <c r="RWR37" s="707"/>
      <c r="RWS37" s="707"/>
      <c r="RWT37" s="707"/>
      <c r="RWU37" s="707"/>
      <c r="RWV37" s="707"/>
      <c r="RWW37" s="707"/>
      <c r="RWX37" s="707"/>
      <c r="RWY37" s="707"/>
      <c r="RWZ37" s="707"/>
      <c r="RXA37" s="707"/>
      <c r="RXB37" s="707"/>
      <c r="RXC37" s="707"/>
      <c r="RXD37" s="707"/>
      <c r="RXE37" s="707"/>
      <c r="RXF37" s="707"/>
      <c r="RXG37" s="707"/>
      <c r="RXH37" s="707"/>
      <c r="RXI37" s="707"/>
      <c r="RXJ37" s="707"/>
      <c r="RXK37" s="707"/>
      <c r="RXL37" s="707"/>
      <c r="RXM37" s="707"/>
      <c r="RXN37" s="707"/>
      <c r="RXO37" s="707"/>
      <c r="RXP37" s="707"/>
      <c r="RXQ37" s="707"/>
      <c r="RXR37" s="707"/>
      <c r="RXS37" s="707"/>
      <c r="RXT37" s="707"/>
      <c r="RXU37" s="707"/>
      <c r="RXV37" s="707"/>
      <c r="RXW37" s="707"/>
      <c r="RXX37" s="707"/>
      <c r="RXY37" s="707"/>
      <c r="RXZ37" s="707"/>
      <c r="RYA37" s="707"/>
      <c r="RYB37" s="707"/>
      <c r="RYC37" s="707"/>
      <c r="RYD37" s="707"/>
      <c r="RYE37" s="707"/>
      <c r="RYF37" s="707"/>
      <c r="RYG37" s="707"/>
      <c r="RYH37" s="707"/>
      <c r="RYI37" s="707"/>
      <c r="RYJ37" s="707"/>
      <c r="RYK37" s="707"/>
      <c r="RYL37" s="707"/>
      <c r="RYM37" s="707"/>
      <c r="RYN37" s="707"/>
      <c r="RYO37" s="707"/>
      <c r="RYP37" s="707"/>
      <c r="RYQ37" s="707"/>
      <c r="RYR37" s="707"/>
      <c r="RYS37" s="707"/>
      <c r="RYT37" s="707"/>
      <c r="RYU37" s="707"/>
      <c r="RYV37" s="707"/>
      <c r="RYW37" s="707"/>
      <c r="RYX37" s="707"/>
      <c r="RYY37" s="707"/>
      <c r="RYZ37" s="707"/>
      <c r="RZA37" s="707"/>
      <c r="RZB37" s="707"/>
      <c r="RZC37" s="707"/>
      <c r="RZD37" s="707"/>
      <c r="RZE37" s="707"/>
      <c r="RZF37" s="707"/>
      <c r="RZG37" s="707"/>
      <c r="RZH37" s="707"/>
      <c r="RZI37" s="707"/>
      <c r="RZJ37" s="707"/>
      <c r="RZK37" s="707"/>
      <c r="RZL37" s="707"/>
      <c r="RZM37" s="707"/>
      <c r="RZN37" s="707"/>
      <c r="RZO37" s="707"/>
      <c r="RZP37" s="707"/>
      <c r="RZQ37" s="707"/>
      <c r="RZR37" s="707"/>
      <c r="RZS37" s="707"/>
      <c r="RZT37" s="707"/>
      <c r="RZU37" s="707"/>
      <c r="RZV37" s="707"/>
      <c r="RZW37" s="707"/>
      <c r="RZX37" s="707"/>
      <c r="RZY37" s="707"/>
      <c r="RZZ37" s="707"/>
      <c r="SAA37" s="707"/>
      <c r="SAB37" s="707"/>
      <c r="SAC37" s="707"/>
      <c r="SAD37" s="707"/>
      <c r="SAE37" s="707"/>
      <c r="SAF37" s="707"/>
      <c r="SAG37" s="707"/>
      <c r="SAH37" s="707"/>
      <c r="SAI37" s="707"/>
      <c r="SAJ37" s="707"/>
      <c r="SAK37" s="707"/>
      <c r="SAL37" s="707"/>
      <c r="SAM37" s="707"/>
      <c r="SAN37" s="707"/>
      <c r="SAO37" s="707"/>
      <c r="SAP37" s="707"/>
      <c r="SAQ37" s="707"/>
      <c r="SAR37" s="707"/>
      <c r="SAS37" s="707"/>
      <c r="SAT37" s="707"/>
      <c r="SAU37" s="707"/>
      <c r="SAV37" s="707"/>
      <c r="SAW37" s="707"/>
      <c r="SAX37" s="707"/>
      <c r="SAY37" s="707"/>
      <c r="SAZ37" s="707"/>
      <c r="SBA37" s="707"/>
      <c r="SBB37" s="707"/>
      <c r="SBC37" s="707"/>
      <c r="SBD37" s="707"/>
      <c r="SBE37" s="707"/>
      <c r="SBF37" s="707"/>
      <c r="SBG37" s="707"/>
      <c r="SBH37" s="707"/>
      <c r="SBI37" s="707"/>
      <c r="SBJ37" s="707"/>
      <c r="SBK37" s="707"/>
      <c r="SBL37" s="707"/>
      <c r="SBM37" s="707"/>
      <c r="SBN37" s="707"/>
      <c r="SBO37" s="707"/>
      <c r="SBP37" s="707"/>
      <c r="SBQ37" s="707"/>
      <c r="SBR37" s="707"/>
      <c r="SBS37" s="707"/>
      <c r="SBT37" s="707"/>
      <c r="SBU37" s="707"/>
      <c r="SBV37" s="707"/>
      <c r="SBW37" s="707"/>
      <c r="SBX37" s="707"/>
      <c r="SBY37" s="707"/>
      <c r="SBZ37" s="707"/>
      <c r="SCA37" s="707"/>
      <c r="SCB37" s="707"/>
      <c r="SCC37" s="707"/>
      <c r="SCD37" s="707"/>
      <c r="SCE37" s="707"/>
      <c r="SCF37" s="707"/>
      <c r="SCG37" s="707"/>
      <c r="SCH37" s="707"/>
      <c r="SCI37" s="707"/>
      <c r="SCJ37" s="707"/>
      <c r="SCK37" s="707"/>
      <c r="SCL37" s="707"/>
      <c r="SCM37" s="707"/>
      <c r="SCN37" s="707"/>
      <c r="SCO37" s="707"/>
      <c r="SCP37" s="707"/>
      <c r="SCQ37" s="707"/>
      <c r="SCR37" s="707"/>
      <c r="SCS37" s="707"/>
      <c r="SCT37" s="707"/>
      <c r="SCU37" s="707"/>
      <c r="SCV37" s="707"/>
      <c r="SCW37" s="707"/>
      <c r="SCX37" s="707"/>
      <c r="SCY37" s="707"/>
      <c r="SCZ37" s="707"/>
      <c r="SDA37" s="707"/>
      <c r="SDB37" s="707"/>
      <c r="SDC37" s="707"/>
      <c r="SDD37" s="707"/>
      <c r="SDE37" s="707"/>
      <c r="SDF37" s="707"/>
      <c r="SDG37" s="707"/>
      <c r="SDH37" s="707"/>
      <c r="SDI37" s="707"/>
      <c r="SDJ37" s="707"/>
      <c r="SDK37" s="707"/>
      <c r="SDL37" s="707"/>
      <c r="SDM37" s="707"/>
      <c r="SDN37" s="707"/>
      <c r="SDO37" s="707"/>
      <c r="SDP37" s="707"/>
      <c r="SDQ37" s="707"/>
      <c r="SDR37" s="707"/>
      <c r="SDS37" s="707"/>
      <c r="SDT37" s="707"/>
      <c r="SDU37" s="707"/>
      <c r="SDV37" s="707"/>
      <c r="SDW37" s="707"/>
      <c r="SDX37" s="707"/>
      <c r="SDY37" s="707"/>
      <c r="SDZ37" s="707"/>
      <c r="SEA37" s="707"/>
      <c r="SEB37" s="707"/>
      <c r="SEC37" s="707"/>
      <c r="SED37" s="707"/>
      <c r="SEE37" s="707"/>
      <c r="SEF37" s="707"/>
      <c r="SEG37" s="707"/>
      <c r="SEH37" s="707"/>
      <c r="SEI37" s="707"/>
      <c r="SEJ37" s="707"/>
      <c r="SEK37" s="707"/>
      <c r="SEL37" s="707"/>
      <c r="SEM37" s="707"/>
      <c r="SEN37" s="707"/>
      <c r="SEO37" s="707"/>
      <c r="SEP37" s="707"/>
      <c r="SEQ37" s="707"/>
      <c r="SER37" s="707"/>
      <c r="SES37" s="707"/>
      <c r="SET37" s="707"/>
      <c r="SEU37" s="707"/>
      <c r="SEV37" s="707"/>
      <c r="SEW37" s="707"/>
      <c r="SEX37" s="707"/>
      <c r="SEY37" s="707"/>
      <c r="SEZ37" s="707"/>
      <c r="SFA37" s="707"/>
      <c r="SFB37" s="707"/>
      <c r="SFC37" s="707"/>
      <c r="SFD37" s="707"/>
      <c r="SFE37" s="707"/>
      <c r="SFF37" s="707"/>
      <c r="SFG37" s="707"/>
      <c r="SFH37" s="707"/>
      <c r="SFI37" s="707"/>
      <c r="SFJ37" s="707"/>
      <c r="SFK37" s="707"/>
      <c r="SFL37" s="707"/>
      <c r="SFM37" s="707"/>
      <c r="SFN37" s="707"/>
      <c r="SFO37" s="707"/>
      <c r="SFP37" s="707"/>
      <c r="SFQ37" s="707"/>
      <c r="SFR37" s="707"/>
      <c r="SFS37" s="707"/>
      <c r="SFT37" s="707"/>
      <c r="SFU37" s="707"/>
      <c r="SFV37" s="707"/>
      <c r="SFW37" s="707"/>
      <c r="SFX37" s="707"/>
      <c r="SFY37" s="707"/>
      <c r="SFZ37" s="707"/>
      <c r="SGA37" s="707"/>
      <c r="SGB37" s="707"/>
      <c r="SGC37" s="707"/>
      <c r="SGD37" s="707"/>
      <c r="SGE37" s="707"/>
      <c r="SGF37" s="707"/>
      <c r="SGG37" s="707"/>
      <c r="SGH37" s="707"/>
      <c r="SGI37" s="707"/>
      <c r="SGJ37" s="707"/>
      <c r="SGK37" s="707"/>
      <c r="SGL37" s="707"/>
      <c r="SGM37" s="707"/>
      <c r="SGN37" s="707"/>
      <c r="SGO37" s="707"/>
      <c r="SGP37" s="707"/>
      <c r="SGQ37" s="707"/>
      <c r="SGR37" s="707"/>
      <c r="SGS37" s="707"/>
      <c r="SGT37" s="707"/>
      <c r="SGU37" s="707"/>
      <c r="SGV37" s="707"/>
      <c r="SGW37" s="707"/>
      <c r="SGX37" s="707"/>
      <c r="SGY37" s="707"/>
      <c r="SGZ37" s="707"/>
      <c r="SHA37" s="707"/>
      <c r="SHB37" s="707"/>
      <c r="SHC37" s="707"/>
      <c r="SHD37" s="707"/>
      <c r="SHE37" s="707"/>
      <c r="SHF37" s="707"/>
      <c r="SHG37" s="707"/>
      <c r="SHH37" s="707"/>
      <c r="SHI37" s="707"/>
      <c r="SHJ37" s="707"/>
      <c r="SHK37" s="707"/>
      <c r="SHL37" s="707"/>
      <c r="SHM37" s="707"/>
      <c r="SHN37" s="707"/>
      <c r="SHO37" s="707"/>
      <c r="SHP37" s="707"/>
      <c r="SHQ37" s="707"/>
      <c r="SHR37" s="707"/>
      <c r="SHS37" s="707"/>
      <c r="SHT37" s="707"/>
      <c r="SHU37" s="707"/>
      <c r="SHV37" s="707"/>
      <c r="SHW37" s="707"/>
      <c r="SHX37" s="707"/>
      <c r="SHY37" s="707"/>
      <c r="SHZ37" s="707"/>
      <c r="SIA37" s="707"/>
      <c r="SIB37" s="707"/>
      <c r="SIC37" s="707"/>
      <c r="SID37" s="707"/>
      <c r="SIE37" s="707"/>
      <c r="SIF37" s="707"/>
      <c r="SIG37" s="707"/>
      <c r="SIH37" s="707"/>
      <c r="SII37" s="707"/>
      <c r="SIJ37" s="707"/>
      <c r="SIK37" s="707"/>
      <c r="SIL37" s="707"/>
      <c r="SIM37" s="707"/>
      <c r="SIN37" s="707"/>
      <c r="SIO37" s="707"/>
      <c r="SIP37" s="707"/>
      <c r="SIQ37" s="707"/>
      <c r="SIR37" s="707"/>
      <c r="SIS37" s="707"/>
      <c r="SIT37" s="707"/>
      <c r="SIU37" s="707"/>
      <c r="SIV37" s="707"/>
      <c r="SIW37" s="707"/>
      <c r="SIX37" s="707"/>
      <c r="SIY37" s="707"/>
      <c r="SIZ37" s="707"/>
      <c r="SJA37" s="707"/>
      <c r="SJB37" s="707"/>
      <c r="SJC37" s="707"/>
      <c r="SJD37" s="707"/>
      <c r="SJE37" s="707"/>
      <c r="SJF37" s="707"/>
      <c r="SJG37" s="707"/>
      <c r="SJH37" s="707"/>
      <c r="SJI37" s="707"/>
      <c r="SJJ37" s="707"/>
      <c r="SJK37" s="707"/>
      <c r="SJL37" s="707"/>
      <c r="SJM37" s="707"/>
      <c r="SJN37" s="707"/>
      <c r="SJO37" s="707"/>
      <c r="SJP37" s="707"/>
      <c r="SJQ37" s="707"/>
      <c r="SJR37" s="707"/>
      <c r="SJS37" s="707"/>
      <c r="SJT37" s="707"/>
      <c r="SJU37" s="707"/>
      <c r="SJV37" s="707"/>
      <c r="SJW37" s="707"/>
      <c r="SJX37" s="707"/>
      <c r="SJY37" s="707"/>
      <c r="SJZ37" s="707"/>
      <c r="SKA37" s="707"/>
      <c r="SKB37" s="707"/>
      <c r="SKC37" s="707"/>
      <c r="SKD37" s="707"/>
      <c r="SKE37" s="707"/>
      <c r="SKF37" s="707"/>
      <c r="SKG37" s="707"/>
      <c r="SKH37" s="707"/>
      <c r="SKI37" s="707"/>
      <c r="SKJ37" s="707"/>
      <c r="SKK37" s="707"/>
      <c r="SKL37" s="707"/>
      <c r="SKM37" s="707"/>
      <c r="SKN37" s="707"/>
      <c r="SKO37" s="707"/>
      <c r="SKP37" s="707"/>
      <c r="SKQ37" s="707"/>
      <c r="SKR37" s="707"/>
      <c r="SKS37" s="707"/>
      <c r="SKT37" s="707"/>
      <c r="SKU37" s="707"/>
      <c r="SKV37" s="707"/>
      <c r="SKW37" s="707"/>
      <c r="SKX37" s="707"/>
      <c r="SKY37" s="707"/>
      <c r="SKZ37" s="707"/>
      <c r="SLA37" s="707"/>
      <c r="SLB37" s="707"/>
      <c r="SLC37" s="707"/>
      <c r="SLD37" s="707"/>
      <c r="SLE37" s="707"/>
      <c r="SLF37" s="707"/>
      <c r="SLG37" s="707"/>
      <c r="SLH37" s="707"/>
      <c r="SLI37" s="707"/>
      <c r="SLJ37" s="707"/>
      <c r="SLK37" s="707"/>
      <c r="SLL37" s="707"/>
      <c r="SLM37" s="707"/>
      <c r="SLN37" s="707"/>
      <c r="SLO37" s="707"/>
      <c r="SLP37" s="707"/>
      <c r="SLQ37" s="707"/>
      <c r="SLR37" s="707"/>
      <c r="SLS37" s="707"/>
      <c r="SLT37" s="707"/>
      <c r="SLU37" s="707"/>
      <c r="SLV37" s="707"/>
      <c r="SLW37" s="707"/>
      <c r="SLX37" s="707"/>
      <c r="SLY37" s="707"/>
      <c r="SLZ37" s="707"/>
      <c r="SMA37" s="707"/>
      <c r="SMB37" s="707"/>
      <c r="SMC37" s="707"/>
      <c r="SMD37" s="707"/>
      <c r="SME37" s="707"/>
      <c r="SMF37" s="707"/>
      <c r="SMG37" s="707"/>
      <c r="SMH37" s="707"/>
      <c r="SMI37" s="707"/>
      <c r="SMJ37" s="707"/>
      <c r="SMK37" s="707"/>
      <c r="SML37" s="707"/>
      <c r="SMM37" s="707"/>
      <c r="SMN37" s="707"/>
      <c r="SMO37" s="707"/>
      <c r="SMP37" s="707"/>
      <c r="SMQ37" s="707"/>
      <c r="SMR37" s="707"/>
      <c r="SMS37" s="707"/>
      <c r="SMT37" s="707"/>
      <c r="SMU37" s="707"/>
      <c r="SMV37" s="707"/>
      <c r="SMW37" s="707"/>
      <c r="SMX37" s="707"/>
      <c r="SMY37" s="707"/>
      <c r="SMZ37" s="707"/>
      <c r="SNA37" s="707"/>
      <c r="SNB37" s="707"/>
      <c r="SNC37" s="707"/>
      <c r="SND37" s="707"/>
      <c r="SNE37" s="707"/>
      <c r="SNF37" s="707"/>
      <c r="SNG37" s="707"/>
      <c r="SNH37" s="707"/>
      <c r="SNI37" s="707"/>
      <c r="SNJ37" s="707"/>
      <c r="SNK37" s="707"/>
      <c r="SNL37" s="707"/>
      <c r="SNM37" s="707"/>
      <c r="SNN37" s="707"/>
      <c r="SNO37" s="707"/>
      <c r="SNP37" s="707"/>
      <c r="SNQ37" s="707"/>
      <c r="SNR37" s="707"/>
      <c r="SNS37" s="707"/>
      <c r="SNT37" s="707"/>
      <c r="SNU37" s="707"/>
      <c r="SNV37" s="707"/>
      <c r="SNW37" s="707"/>
      <c r="SNX37" s="707"/>
      <c r="SNY37" s="707"/>
      <c r="SNZ37" s="707"/>
      <c r="SOA37" s="707"/>
      <c r="SOB37" s="707"/>
      <c r="SOC37" s="707"/>
      <c r="SOD37" s="707"/>
      <c r="SOE37" s="707"/>
      <c r="SOF37" s="707"/>
      <c r="SOG37" s="707"/>
      <c r="SOH37" s="707"/>
      <c r="SOI37" s="707"/>
      <c r="SOJ37" s="707"/>
      <c r="SOK37" s="707"/>
      <c r="SOL37" s="707"/>
      <c r="SOM37" s="707"/>
      <c r="SON37" s="707"/>
      <c r="SOO37" s="707"/>
      <c r="SOP37" s="707"/>
      <c r="SOQ37" s="707"/>
      <c r="SOR37" s="707"/>
      <c r="SOS37" s="707"/>
      <c r="SOT37" s="707"/>
      <c r="SOU37" s="707"/>
      <c r="SOV37" s="707"/>
      <c r="SOW37" s="707"/>
      <c r="SOX37" s="707"/>
      <c r="SOY37" s="707"/>
      <c r="SOZ37" s="707"/>
      <c r="SPA37" s="707"/>
      <c r="SPB37" s="707"/>
      <c r="SPC37" s="707"/>
      <c r="SPD37" s="707"/>
      <c r="SPE37" s="707"/>
      <c r="SPF37" s="707"/>
      <c r="SPG37" s="707"/>
      <c r="SPH37" s="707"/>
      <c r="SPI37" s="707"/>
      <c r="SPJ37" s="707"/>
      <c r="SPK37" s="707"/>
      <c r="SPL37" s="707"/>
      <c r="SPM37" s="707"/>
      <c r="SPN37" s="707"/>
      <c r="SPO37" s="707"/>
      <c r="SPP37" s="707"/>
      <c r="SPQ37" s="707"/>
      <c r="SPR37" s="707"/>
      <c r="SPS37" s="707"/>
      <c r="SPT37" s="707"/>
      <c r="SPU37" s="707"/>
      <c r="SPV37" s="707"/>
      <c r="SPW37" s="707"/>
      <c r="SPX37" s="707"/>
      <c r="SPY37" s="707"/>
      <c r="SPZ37" s="707"/>
      <c r="SQA37" s="707"/>
      <c r="SQB37" s="707"/>
      <c r="SQC37" s="707"/>
      <c r="SQD37" s="707"/>
      <c r="SQE37" s="707"/>
      <c r="SQF37" s="707"/>
      <c r="SQG37" s="707"/>
      <c r="SQH37" s="707"/>
      <c r="SQI37" s="707"/>
      <c r="SQJ37" s="707"/>
      <c r="SQK37" s="707"/>
      <c r="SQL37" s="707"/>
      <c r="SQM37" s="707"/>
      <c r="SQN37" s="707"/>
      <c r="SQO37" s="707"/>
      <c r="SQP37" s="707"/>
      <c r="SQQ37" s="707"/>
      <c r="SQR37" s="707"/>
      <c r="SQS37" s="707"/>
      <c r="SQT37" s="707"/>
      <c r="SQU37" s="707"/>
      <c r="SQV37" s="707"/>
      <c r="SQW37" s="707"/>
      <c r="SQX37" s="707"/>
      <c r="SQY37" s="707"/>
      <c r="SQZ37" s="707"/>
      <c r="SRA37" s="707"/>
      <c r="SRB37" s="707"/>
      <c r="SRC37" s="707"/>
      <c r="SRD37" s="707"/>
      <c r="SRE37" s="707"/>
      <c r="SRF37" s="707"/>
      <c r="SRG37" s="707"/>
      <c r="SRH37" s="707"/>
      <c r="SRI37" s="707"/>
      <c r="SRJ37" s="707"/>
      <c r="SRK37" s="707"/>
      <c r="SRL37" s="707"/>
      <c r="SRM37" s="707"/>
      <c r="SRN37" s="707"/>
      <c r="SRO37" s="707"/>
      <c r="SRP37" s="707"/>
      <c r="SRQ37" s="707"/>
      <c r="SRR37" s="707"/>
      <c r="SRS37" s="707"/>
      <c r="SRT37" s="707"/>
      <c r="SRU37" s="707"/>
      <c r="SRV37" s="707"/>
      <c r="SRW37" s="707"/>
      <c r="SRX37" s="707"/>
      <c r="SRY37" s="707"/>
      <c r="SRZ37" s="707"/>
      <c r="SSA37" s="707"/>
      <c r="SSB37" s="707"/>
      <c r="SSC37" s="707"/>
      <c r="SSD37" s="707"/>
      <c r="SSE37" s="707"/>
      <c r="SSF37" s="707"/>
      <c r="SSG37" s="707"/>
      <c r="SSH37" s="707"/>
      <c r="SSI37" s="707"/>
      <c r="SSJ37" s="707"/>
      <c r="SSK37" s="707"/>
      <c r="SSL37" s="707"/>
      <c r="SSM37" s="707"/>
      <c r="SSN37" s="707"/>
      <c r="SSO37" s="707"/>
      <c r="SSP37" s="707"/>
      <c r="SSQ37" s="707"/>
      <c r="SSR37" s="707"/>
      <c r="SSS37" s="707"/>
      <c r="SST37" s="707"/>
      <c r="SSU37" s="707"/>
      <c r="SSV37" s="707"/>
      <c r="SSW37" s="707"/>
      <c r="SSX37" s="707"/>
      <c r="SSY37" s="707"/>
      <c r="SSZ37" s="707"/>
      <c r="STA37" s="707"/>
      <c r="STB37" s="707"/>
      <c r="STC37" s="707"/>
      <c r="STD37" s="707"/>
      <c r="STE37" s="707"/>
      <c r="STF37" s="707"/>
      <c r="STG37" s="707"/>
      <c r="STH37" s="707"/>
      <c r="STI37" s="707"/>
      <c r="STJ37" s="707"/>
      <c r="STK37" s="707"/>
      <c r="STL37" s="707"/>
      <c r="STM37" s="707"/>
      <c r="STN37" s="707"/>
      <c r="STO37" s="707"/>
      <c r="STP37" s="707"/>
      <c r="STQ37" s="707"/>
      <c r="STR37" s="707"/>
      <c r="STS37" s="707"/>
      <c r="STT37" s="707"/>
      <c r="STU37" s="707"/>
      <c r="STV37" s="707"/>
      <c r="STW37" s="707"/>
      <c r="STX37" s="707"/>
      <c r="STY37" s="707"/>
      <c r="STZ37" s="707"/>
      <c r="SUA37" s="707"/>
      <c r="SUB37" s="707"/>
      <c r="SUC37" s="707"/>
      <c r="SUD37" s="707"/>
      <c r="SUE37" s="707"/>
      <c r="SUF37" s="707"/>
      <c r="SUG37" s="707"/>
      <c r="SUH37" s="707"/>
      <c r="SUI37" s="707"/>
      <c r="SUJ37" s="707"/>
      <c r="SUK37" s="707"/>
      <c r="SUL37" s="707"/>
      <c r="SUM37" s="707"/>
      <c r="SUN37" s="707"/>
      <c r="SUO37" s="707"/>
      <c r="SUP37" s="707"/>
      <c r="SUQ37" s="707"/>
      <c r="SUR37" s="707"/>
      <c r="SUS37" s="707"/>
      <c r="SUT37" s="707"/>
      <c r="SUU37" s="707"/>
      <c r="SUV37" s="707"/>
      <c r="SUW37" s="707"/>
      <c r="SUX37" s="707"/>
      <c r="SUY37" s="707"/>
      <c r="SUZ37" s="707"/>
      <c r="SVA37" s="707"/>
      <c r="SVB37" s="707"/>
      <c r="SVC37" s="707"/>
      <c r="SVD37" s="707"/>
      <c r="SVE37" s="707"/>
      <c r="SVF37" s="707"/>
      <c r="SVG37" s="707"/>
      <c r="SVH37" s="707"/>
      <c r="SVI37" s="707"/>
      <c r="SVJ37" s="707"/>
      <c r="SVK37" s="707"/>
      <c r="SVL37" s="707"/>
      <c r="SVM37" s="707"/>
      <c r="SVN37" s="707"/>
      <c r="SVO37" s="707"/>
      <c r="SVP37" s="707"/>
      <c r="SVQ37" s="707"/>
      <c r="SVR37" s="707"/>
      <c r="SVS37" s="707"/>
      <c r="SVT37" s="707"/>
      <c r="SVU37" s="707"/>
      <c r="SVV37" s="707"/>
      <c r="SVW37" s="707"/>
      <c r="SVX37" s="707"/>
      <c r="SVY37" s="707"/>
      <c r="SVZ37" s="707"/>
      <c r="SWA37" s="707"/>
      <c r="SWB37" s="707"/>
      <c r="SWC37" s="707"/>
      <c r="SWD37" s="707"/>
      <c r="SWE37" s="707"/>
      <c r="SWF37" s="707"/>
      <c r="SWG37" s="707"/>
      <c r="SWH37" s="707"/>
      <c r="SWI37" s="707"/>
      <c r="SWJ37" s="707"/>
      <c r="SWK37" s="707"/>
      <c r="SWL37" s="707"/>
      <c r="SWM37" s="707"/>
      <c r="SWN37" s="707"/>
      <c r="SWO37" s="707"/>
      <c r="SWP37" s="707"/>
      <c r="SWQ37" s="707"/>
      <c r="SWR37" s="707"/>
      <c r="SWS37" s="707"/>
      <c r="SWT37" s="707"/>
      <c r="SWU37" s="707"/>
      <c r="SWV37" s="707"/>
      <c r="SWW37" s="707"/>
      <c r="SWX37" s="707"/>
      <c r="SWY37" s="707"/>
      <c r="SWZ37" s="707"/>
      <c r="SXA37" s="707"/>
      <c r="SXB37" s="707"/>
      <c r="SXC37" s="707"/>
      <c r="SXD37" s="707"/>
      <c r="SXE37" s="707"/>
      <c r="SXF37" s="707"/>
      <c r="SXG37" s="707"/>
      <c r="SXH37" s="707"/>
      <c r="SXI37" s="707"/>
      <c r="SXJ37" s="707"/>
      <c r="SXK37" s="707"/>
      <c r="SXL37" s="707"/>
      <c r="SXM37" s="707"/>
      <c r="SXN37" s="707"/>
      <c r="SXO37" s="707"/>
      <c r="SXP37" s="707"/>
      <c r="SXQ37" s="707"/>
      <c r="SXR37" s="707"/>
      <c r="SXS37" s="707"/>
      <c r="SXT37" s="707"/>
      <c r="SXU37" s="707"/>
      <c r="SXV37" s="707"/>
      <c r="SXW37" s="707"/>
      <c r="SXX37" s="707"/>
      <c r="SXY37" s="707"/>
      <c r="SXZ37" s="707"/>
      <c r="SYA37" s="707"/>
      <c r="SYB37" s="707"/>
      <c r="SYC37" s="707"/>
      <c r="SYD37" s="707"/>
      <c r="SYE37" s="707"/>
      <c r="SYF37" s="707"/>
      <c r="SYG37" s="707"/>
      <c r="SYH37" s="707"/>
      <c r="SYI37" s="707"/>
      <c r="SYJ37" s="707"/>
      <c r="SYK37" s="707"/>
      <c r="SYL37" s="707"/>
      <c r="SYM37" s="707"/>
      <c r="SYN37" s="707"/>
      <c r="SYO37" s="707"/>
      <c r="SYP37" s="707"/>
      <c r="SYQ37" s="707"/>
      <c r="SYR37" s="707"/>
      <c r="SYS37" s="707"/>
      <c r="SYT37" s="707"/>
      <c r="SYU37" s="707"/>
      <c r="SYV37" s="707"/>
      <c r="SYW37" s="707"/>
      <c r="SYX37" s="707"/>
      <c r="SYY37" s="707"/>
      <c r="SYZ37" s="707"/>
      <c r="SZA37" s="707"/>
      <c r="SZB37" s="707"/>
      <c r="SZC37" s="707"/>
      <c r="SZD37" s="707"/>
      <c r="SZE37" s="707"/>
      <c r="SZF37" s="707"/>
      <c r="SZG37" s="707"/>
      <c r="SZH37" s="707"/>
      <c r="SZI37" s="707"/>
      <c r="SZJ37" s="707"/>
      <c r="SZK37" s="707"/>
      <c r="SZL37" s="707"/>
      <c r="SZM37" s="707"/>
      <c r="SZN37" s="707"/>
      <c r="SZO37" s="707"/>
      <c r="SZP37" s="707"/>
      <c r="SZQ37" s="707"/>
      <c r="SZR37" s="707"/>
      <c r="SZS37" s="707"/>
      <c r="SZT37" s="707"/>
      <c r="SZU37" s="707"/>
      <c r="SZV37" s="707"/>
      <c r="SZW37" s="707"/>
      <c r="SZX37" s="707"/>
      <c r="SZY37" s="707"/>
      <c r="SZZ37" s="707"/>
      <c r="TAA37" s="707"/>
      <c r="TAB37" s="707"/>
      <c r="TAC37" s="707"/>
      <c r="TAD37" s="707"/>
      <c r="TAE37" s="707"/>
      <c r="TAF37" s="707"/>
      <c r="TAG37" s="707"/>
      <c r="TAH37" s="707"/>
      <c r="TAI37" s="707"/>
      <c r="TAJ37" s="707"/>
      <c r="TAK37" s="707"/>
      <c r="TAL37" s="707"/>
      <c r="TAM37" s="707"/>
      <c r="TAN37" s="707"/>
      <c r="TAO37" s="707"/>
      <c r="TAP37" s="707"/>
      <c r="TAQ37" s="707"/>
      <c r="TAR37" s="707"/>
      <c r="TAS37" s="707"/>
      <c r="TAT37" s="707"/>
      <c r="TAU37" s="707"/>
      <c r="TAV37" s="707"/>
      <c r="TAW37" s="707"/>
      <c r="TAX37" s="707"/>
      <c r="TAY37" s="707"/>
      <c r="TAZ37" s="707"/>
      <c r="TBA37" s="707"/>
      <c r="TBB37" s="707"/>
      <c r="TBC37" s="707"/>
      <c r="TBD37" s="707"/>
      <c r="TBE37" s="707"/>
      <c r="TBF37" s="707"/>
      <c r="TBG37" s="707"/>
      <c r="TBH37" s="707"/>
      <c r="TBI37" s="707"/>
      <c r="TBJ37" s="707"/>
      <c r="TBK37" s="707"/>
      <c r="TBL37" s="707"/>
      <c r="TBM37" s="707"/>
      <c r="TBN37" s="707"/>
      <c r="TBO37" s="707"/>
      <c r="TBP37" s="707"/>
      <c r="TBQ37" s="707"/>
      <c r="TBR37" s="707"/>
      <c r="TBS37" s="707"/>
      <c r="TBT37" s="707"/>
      <c r="TBU37" s="707"/>
      <c r="TBV37" s="707"/>
      <c r="TBW37" s="707"/>
      <c r="TBX37" s="707"/>
      <c r="TBY37" s="707"/>
      <c r="TBZ37" s="707"/>
      <c r="TCA37" s="707"/>
      <c r="TCB37" s="707"/>
      <c r="TCC37" s="707"/>
      <c r="TCD37" s="707"/>
      <c r="TCE37" s="707"/>
      <c r="TCF37" s="707"/>
      <c r="TCG37" s="707"/>
      <c r="TCH37" s="707"/>
      <c r="TCI37" s="707"/>
      <c r="TCJ37" s="707"/>
      <c r="TCK37" s="707"/>
      <c r="TCL37" s="707"/>
      <c r="TCM37" s="707"/>
      <c r="TCN37" s="707"/>
      <c r="TCO37" s="707"/>
      <c r="TCP37" s="707"/>
      <c r="TCQ37" s="707"/>
      <c r="TCR37" s="707"/>
      <c r="TCS37" s="707"/>
      <c r="TCT37" s="707"/>
      <c r="TCU37" s="707"/>
      <c r="TCV37" s="707"/>
      <c r="TCW37" s="707"/>
      <c r="TCX37" s="707"/>
      <c r="TCY37" s="707"/>
      <c r="TCZ37" s="707"/>
      <c r="TDA37" s="707"/>
      <c r="TDB37" s="707"/>
      <c r="TDC37" s="707"/>
      <c r="TDD37" s="707"/>
      <c r="TDE37" s="707"/>
      <c r="TDF37" s="707"/>
      <c r="TDG37" s="707"/>
      <c r="TDH37" s="707"/>
      <c r="TDI37" s="707"/>
      <c r="TDJ37" s="707"/>
      <c r="TDK37" s="707"/>
      <c r="TDL37" s="707"/>
      <c r="TDM37" s="707"/>
      <c r="TDN37" s="707"/>
      <c r="TDO37" s="707"/>
      <c r="TDP37" s="707"/>
      <c r="TDQ37" s="707"/>
      <c r="TDR37" s="707"/>
      <c r="TDS37" s="707"/>
      <c r="TDT37" s="707"/>
      <c r="TDU37" s="707"/>
      <c r="TDV37" s="707"/>
      <c r="TDW37" s="707"/>
      <c r="TDX37" s="707"/>
      <c r="TDY37" s="707"/>
      <c r="TDZ37" s="707"/>
      <c r="TEA37" s="707"/>
      <c r="TEB37" s="707"/>
      <c r="TEC37" s="707"/>
      <c r="TED37" s="707"/>
      <c r="TEE37" s="707"/>
      <c r="TEF37" s="707"/>
      <c r="TEG37" s="707"/>
      <c r="TEH37" s="707"/>
      <c r="TEI37" s="707"/>
      <c r="TEJ37" s="707"/>
      <c r="TEK37" s="707"/>
      <c r="TEL37" s="707"/>
      <c r="TEM37" s="707"/>
      <c r="TEN37" s="707"/>
      <c r="TEO37" s="707"/>
      <c r="TEP37" s="707"/>
      <c r="TEQ37" s="707"/>
      <c r="TER37" s="707"/>
      <c r="TES37" s="707"/>
      <c r="TET37" s="707"/>
      <c r="TEU37" s="707"/>
      <c r="TEV37" s="707"/>
      <c r="TEW37" s="707"/>
      <c r="TEX37" s="707"/>
      <c r="TEY37" s="707"/>
      <c r="TEZ37" s="707"/>
      <c r="TFA37" s="707"/>
      <c r="TFB37" s="707"/>
      <c r="TFC37" s="707"/>
      <c r="TFD37" s="707"/>
      <c r="TFE37" s="707"/>
      <c r="TFF37" s="707"/>
      <c r="TFG37" s="707"/>
      <c r="TFH37" s="707"/>
      <c r="TFI37" s="707"/>
      <c r="TFJ37" s="707"/>
      <c r="TFK37" s="707"/>
      <c r="TFL37" s="707"/>
      <c r="TFM37" s="707"/>
      <c r="TFN37" s="707"/>
      <c r="TFO37" s="707"/>
      <c r="TFP37" s="707"/>
      <c r="TFQ37" s="707"/>
      <c r="TFR37" s="707"/>
      <c r="TFS37" s="707"/>
      <c r="TFT37" s="707"/>
      <c r="TFU37" s="707"/>
      <c r="TFV37" s="707"/>
      <c r="TFW37" s="707"/>
      <c r="TFX37" s="707"/>
      <c r="TFY37" s="707"/>
      <c r="TFZ37" s="707"/>
      <c r="TGA37" s="707"/>
      <c r="TGB37" s="707"/>
      <c r="TGC37" s="707"/>
      <c r="TGD37" s="707"/>
      <c r="TGE37" s="707"/>
      <c r="TGF37" s="707"/>
      <c r="TGG37" s="707"/>
      <c r="TGH37" s="707"/>
      <c r="TGI37" s="707"/>
      <c r="TGJ37" s="707"/>
      <c r="TGK37" s="707"/>
      <c r="TGL37" s="707"/>
      <c r="TGM37" s="707"/>
      <c r="TGN37" s="707"/>
      <c r="TGO37" s="707"/>
      <c r="TGP37" s="707"/>
      <c r="TGQ37" s="707"/>
      <c r="TGR37" s="707"/>
      <c r="TGS37" s="707"/>
      <c r="TGT37" s="707"/>
      <c r="TGU37" s="707"/>
      <c r="TGV37" s="707"/>
      <c r="TGW37" s="707"/>
      <c r="TGX37" s="707"/>
      <c r="TGY37" s="707"/>
      <c r="TGZ37" s="707"/>
      <c r="THA37" s="707"/>
      <c r="THB37" s="707"/>
      <c r="THC37" s="707"/>
      <c r="THD37" s="707"/>
      <c r="THE37" s="707"/>
      <c r="THF37" s="707"/>
      <c r="THG37" s="707"/>
      <c r="THH37" s="707"/>
      <c r="THI37" s="707"/>
      <c r="THJ37" s="707"/>
      <c r="THK37" s="707"/>
      <c r="THL37" s="707"/>
      <c r="THM37" s="707"/>
      <c r="THN37" s="707"/>
      <c r="THO37" s="707"/>
      <c r="THP37" s="707"/>
      <c r="THQ37" s="707"/>
      <c r="THR37" s="707"/>
      <c r="THS37" s="707"/>
      <c r="THT37" s="707"/>
      <c r="THU37" s="707"/>
      <c r="THV37" s="707"/>
      <c r="THW37" s="707"/>
      <c r="THX37" s="707"/>
      <c r="THY37" s="707"/>
      <c r="THZ37" s="707"/>
      <c r="TIA37" s="707"/>
      <c r="TIB37" s="707"/>
      <c r="TIC37" s="707"/>
      <c r="TID37" s="707"/>
      <c r="TIE37" s="707"/>
      <c r="TIF37" s="707"/>
      <c r="TIG37" s="707"/>
      <c r="TIH37" s="707"/>
      <c r="TII37" s="707"/>
      <c r="TIJ37" s="707"/>
      <c r="TIK37" s="707"/>
      <c r="TIL37" s="707"/>
      <c r="TIM37" s="707"/>
      <c r="TIN37" s="707"/>
      <c r="TIO37" s="707"/>
      <c r="TIP37" s="707"/>
      <c r="TIQ37" s="707"/>
      <c r="TIR37" s="707"/>
      <c r="TIS37" s="707"/>
      <c r="TIT37" s="707"/>
      <c r="TIU37" s="707"/>
      <c r="TIV37" s="707"/>
      <c r="TIW37" s="707"/>
      <c r="TIX37" s="707"/>
      <c r="TIY37" s="707"/>
      <c r="TIZ37" s="707"/>
      <c r="TJA37" s="707"/>
      <c r="TJB37" s="707"/>
      <c r="TJC37" s="707"/>
      <c r="TJD37" s="707"/>
      <c r="TJE37" s="707"/>
      <c r="TJF37" s="707"/>
      <c r="TJG37" s="707"/>
      <c r="TJH37" s="707"/>
      <c r="TJI37" s="707"/>
      <c r="TJJ37" s="707"/>
      <c r="TJK37" s="707"/>
      <c r="TJL37" s="707"/>
      <c r="TJM37" s="707"/>
      <c r="TJN37" s="707"/>
      <c r="TJO37" s="707"/>
      <c r="TJP37" s="707"/>
      <c r="TJQ37" s="707"/>
      <c r="TJR37" s="707"/>
      <c r="TJS37" s="707"/>
      <c r="TJT37" s="707"/>
      <c r="TJU37" s="707"/>
      <c r="TJV37" s="707"/>
      <c r="TJW37" s="707"/>
      <c r="TJX37" s="707"/>
      <c r="TJY37" s="707"/>
      <c r="TJZ37" s="707"/>
      <c r="TKA37" s="707"/>
      <c r="TKB37" s="707"/>
      <c r="TKC37" s="707"/>
      <c r="TKD37" s="707"/>
      <c r="TKE37" s="707"/>
      <c r="TKF37" s="707"/>
      <c r="TKG37" s="707"/>
      <c r="TKH37" s="707"/>
      <c r="TKI37" s="707"/>
      <c r="TKJ37" s="707"/>
      <c r="TKK37" s="707"/>
      <c r="TKL37" s="707"/>
      <c r="TKM37" s="707"/>
      <c r="TKN37" s="707"/>
      <c r="TKO37" s="707"/>
      <c r="TKP37" s="707"/>
      <c r="TKQ37" s="707"/>
      <c r="TKR37" s="707"/>
      <c r="TKS37" s="707"/>
      <c r="TKT37" s="707"/>
      <c r="TKU37" s="707"/>
      <c r="TKV37" s="707"/>
      <c r="TKW37" s="707"/>
      <c r="TKX37" s="707"/>
      <c r="TKY37" s="707"/>
      <c r="TKZ37" s="707"/>
      <c r="TLA37" s="707"/>
      <c r="TLB37" s="707"/>
      <c r="TLC37" s="707"/>
      <c r="TLD37" s="707"/>
      <c r="TLE37" s="707"/>
      <c r="TLF37" s="707"/>
      <c r="TLG37" s="707"/>
      <c r="TLH37" s="707"/>
      <c r="TLI37" s="707"/>
      <c r="TLJ37" s="707"/>
      <c r="TLK37" s="707"/>
      <c r="TLL37" s="707"/>
      <c r="TLM37" s="707"/>
      <c r="TLN37" s="707"/>
      <c r="TLO37" s="707"/>
      <c r="TLP37" s="707"/>
      <c r="TLQ37" s="707"/>
      <c r="TLR37" s="707"/>
      <c r="TLS37" s="707"/>
      <c r="TLT37" s="707"/>
      <c r="TLU37" s="707"/>
      <c r="TLV37" s="707"/>
      <c r="TLW37" s="707"/>
      <c r="TLX37" s="707"/>
      <c r="TLY37" s="707"/>
      <c r="TLZ37" s="707"/>
      <c r="TMA37" s="707"/>
      <c r="TMB37" s="707"/>
      <c r="TMC37" s="707"/>
      <c r="TMD37" s="707"/>
      <c r="TME37" s="707"/>
      <c r="TMF37" s="707"/>
      <c r="TMG37" s="707"/>
      <c r="TMH37" s="707"/>
      <c r="TMI37" s="707"/>
      <c r="TMJ37" s="707"/>
      <c r="TMK37" s="707"/>
      <c r="TML37" s="707"/>
      <c r="TMM37" s="707"/>
      <c r="TMN37" s="707"/>
      <c r="TMO37" s="707"/>
      <c r="TMP37" s="707"/>
      <c r="TMQ37" s="707"/>
      <c r="TMR37" s="707"/>
      <c r="TMS37" s="707"/>
      <c r="TMT37" s="707"/>
      <c r="TMU37" s="707"/>
      <c r="TMV37" s="707"/>
      <c r="TMW37" s="707"/>
      <c r="TMX37" s="707"/>
      <c r="TMY37" s="707"/>
      <c r="TMZ37" s="707"/>
      <c r="TNA37" s="707"/>
      <c r="TNB37" s="707"/>
      <c r="TNC37" s="707"/>
      <c r="TND37" s="707"/>
      <c r="TNE37" s="707"/>
      <c r="TNF37" s="707"/>
      <c r="TNG37" s="707"/>
      <c r="TNH37" s="707"/>
      <c r="TNI37" s="707"/>
      <c r="TNJ37" s="707"/>
      <c r="TNK37" s="707"/>
      <c r="TNL37" s="707"/>
      <c r="TNM37" s="707"/>
      <c r="TNN37" s="707"/>
      <c r="TNO37" s="707"/>
      <c r="TNP37" s="707"/>
      <c r="TNQ37" s="707"/>
      <c r="TNR37" s="707"/>
      <c r="TNS37" s="707"/>
      <c r="TNT37" s="707"/>
      <c r="TNU37" s="707"/>
      <c r="TNV37" s="707"/>
      <c r="TNW37" s="707"/>
      <c r="TNX37" s="707"/>
      <c r="TNY37" s="707"/>
      <c r="TNZ37" s="707"/>
      <c r="TOA37" s="707"/>
      <c r="TOB37" s="707"/>
      <c r="TOC37" s="707"/>
      <c r="TOD37" s="707"/>
      <c r="TOE37" s="707"/>
      <c r="TOF37" s="707"/>
      <c r="TOG37" s="707"/>
      <c r="TOH37" s="707"/>
      <c r="TOI37" s="707"/>
      <c r="TOJ37" s="707"/>
      <c r="TOK37" s="707"/>
      <c r="TOL37" s="707"/>
      <c r="TOM37" s="707"/>
      <c r="TON37" s="707"/>
      <c r="TOO37" s="707"/>
      <c r="TOP37" s="707"/>
      <c r="TOQ37" s="707"/>
      <c r="TOR37" s="707"/>
      <c r="TOS37" s="707"/>
      <c r="TOT37" s="707"/>
      <c r="TOU37" s="707"/>
      <c r="TOV37" s="707"/>
      <c r="TOW37" s="707"/>
      <c r="TOX37" s="707"/>
      <c r="TOY37" s="707"/>
      <c r="TOZ37" s="707"/>
      <c r="TPA37" s="707"/>
      <c r="TPB37" s="707"/>
      <c r="TPC37" s="707"/>
      <c r="TPD37" s="707"/>
      <c r="TPE37" s="707"/>
      <c r="TPF37" s="707"/>
      <c r="TPG37" s="707"/>
      <c r="TPH37" s="707"/>
      <c r="TPI37" s="707"/>
      <c r="TPJ37" s="707"/>
      <c r="TPK37" s="707"/>
      <c r="TPL37" s="707"/>
      <c r="TPM37" s="707"/>
      <c r="TPN37" s="707"/>
      <c r="TPO37" s="707"/>
      <c r="TPP37" s="707"/>
      <c r="TPQ37" s="707"/>
      <c r="TPR37" s="707"/>
      <c r="TPS37" s="707"/>
      <c r="TPT37" s="707"/>
      <c r="TPU37" s="707"/>
      <c r="TPV37" s="707"/>
      <c r="TPW37" s="707"/>
      <c r="TPX37" s="707"/>
      <c r="TPY37" s="707"/>
      <c r="TPZ37" s="707"/>
      <c r="TQA37" s="707"/>
      <c r="TQB37" s="707"/>
      <c r="TQC37" s="707"/>
      <c r="TQD37" s="707"/>
      <c r="TQE37" s="707"/>
      <c r="TQF37" s="707"/>
      <c r="TQG37" s="707"/>
      <c r="TQH37" s="707"/>
      <c r="TQI37" s="707"/>
      <c r="TQJ37" s="707"/>
      <c r="TQK37" s="707"/>
      <c r="TQL37" s="707"/>
      <c r="TQM37" s="707"/>
      <c r="TQN37" s="707"/>
      <c r="TQO37" s="707"/>
      <c r="TQP37" s="707"/>
      <c r="TQQ37" s="707"/>
      <c r="TQR37" s="707"/>
      <c r="TQS37" s="707"/>
      <c r="TQT37" s="707"/>
      <c r="TQU37" s="707"/>
      <c r="TQV37" s="707"/>
      <c r="TQW37" s="707"/>
      <c r="TQX37" s="707"/>
      <c r="TQY37" s="707"/>
      <c r="TQZ37" s="707"/>
      <c r="TRA37" s="707"/>
      <c r="TRB37" s="707"/>
      <c r="TRC37" s="707"/>
      <c r="TRD37" s="707"/>
      <c r="TRE37" s="707"/>
      <c r="TRF37" s="707"/>
      <c r="TRG37" s="707"/>
      <c r="TRH37" s="707"/>
      <c r="TRI37" s="707"/>
      <c r="TRJ37" s="707"/>
      <c r="TRK37" s="707"/>
      <c r="TRL37" s="707"/>
      <c r="TRM37" s="707"/>
      <c r="TRN37" s="707"/>
      <c r="TRO37" s="707"/>
      <c r="TRP37" s="707"/>
      <c r="TRQ37" s="707"/>
      <c r="TRR37" s="707"/>
      <c r="TRS37" s="707"/>
      <c r="TRT37" s="707"/>
      <c r="TRU37" s="707"/>
      <c r="TRV37" s="707"/>
      <c r="TRW37" s="707"/>
      <c r="TRX37" s="707"/>
      <c r="TRY37" s="707"/>
      <c r="TRZ37" s="707"/>
      <c r="TSA37" s="707"/>
      <c r="TSB37" s="707"/>
      <c r="TSC37" s="707"/>
      <c r="TSD37" s="707"/>
      <c r="TSE37" s="707"/>
      <c r="TSF37" s="707"/>
      <c r="TSG37" s="707"/>
      <c r="TSH37" s="707"/>
      <c r="TSI37" s="707"/>
      <c r="TSJ37" s="707"/>
      <c r="TSK37" s="707"/>
      <c r="TSL37" s="707"/>
      <c r="TSM37" s="707"/>
      <c r="TSN37" s="707"/>
      <c r="TSO37" s="707"/>
      <c r="TSP37" s="707"/>
      <c r="TSQ37" s="707"/>
      <c r="TSR37" s="707"/>
      <c r="TSS37" s="707"/>
      <c r="TST37" s="707"/>
      <c r="TSU37" s="707"/>
      <c r="TSV37" s="707"/>
      <c r="TSW37" s="707"/>
      <c r="TSX37" s="707"/>
      <c r="TSY37" s="707"/>
      <c r="TSZ37" s="707"/>
      <c r="TTA37" s="707"/>
      <c r="TTB37" s="707"/>
      <c r="TTC37" s="707"/>
      <c r="TTD37" s="707"/>
      <c r="TTE37" s="707"/>
      <c r="TTF37" s="707"/>
      <c r="TTG37" s="707"/>
      <c r="TTH37" s="707"/>
      <c r="TTI37" s="707"/>
      <c r="TTJ37" s="707"/>
      <c r="TTK37" s="707"/>
      <c r="TTL37" s="707"/>
      <c r="TTM37" s="707"/>
      <c r="TTN37" s="707"/>
      <c r="TTO37" s="707"/>
      <c r="TTP37" s="707"/>
      <c r="TTQ37" s="707"/>
      <c r="TTR37" s="707"/>
      <c r="TTS37" s="707"/>
      <c r="TTT37" s="707"/>
      <c r="TTU37" s="707"/>
      <c r="TTV37" s="707"/>
      <c r="TTW37" s="707"/>
      <c r="TTX37" s="707"/>
      <c r="TTY37" s="707"/>
      <c r="TTZ37" s="707"/>
      <c r="TUA37" s="707"/>
      <c r="TUB37" s="707"/>
      <c r="TUC37" s="707"/>
      <c r="TUD37" s="707"/>
      <c r="TUE37" s="707"/>
      <c r="TUF37" s="707"/>
      <c r="TUG37" s="707"/>
      <c r="TUH37" s="707"/>
      <c r="TUI37" s="707"/>
      <c r="TUJ37" s="707"/>
      <c r="TUK37" s="707"/>
      <c r="TUL37" s="707"/>
      <c r="TUM37" s="707"/>
      <c r="TUN37" s="707"/>
      <c r="TUO37" s="707"/>
      <c r="TUP37" s="707"/>
      <c r="TUQ37" s="707"/>
      <c r="TUR37" s="707"/>
      <c r="TUS37" s="707"/>
      <c r="TUT37" s="707"/>
      <c r="TUU37" s="707"/>
      <c r="TUV37" s="707"/>
      <c r="TUW37" s="707"/>
      <c r="TUX37" s="707"/>
      <c r="TUY37" s="707"/>
      <c r="TUZ37" s="707"/>
      <c r="TVA37" s="707"/>
      <c r="TVB37" s="707"/>
      <c r="TVC37" s="707"/>
      <c r="TVD37" s="707"/>
      <c r="TVE37" s="707"/>
      <c r="TVF37" s="707"/>
      <c r="TVG37" s="707"/>
      <c r="TVH37" s="707"/>
      <c r="TVI37" s="707"/>
      <c r="TVJ37" s="707"/>
      <c r="TVK37" s="707"/>
      <c r="TVL37" s="707"/>
      <c r="TVM37" s="707"/>
      <c r="TVN37" s="707"/>
      <c r="TVO37" s="707"/>
      <c r="TVP37" s="707"/>
      <c r="TVQ37" s="707"/>
      <c r="TVR37" s="707"/>
      <c r="TVS37" s="707"/>
      <c r="TVT37" s="707"/>
      <c r="TVU37" s="707"/>
      <c r="TVV37" s="707"/>
      <c r="TVW37" s="707"/>
      <c r="TVX37" s="707"/>
      <c r="TVY37" s="707"/>
      <c r="TVZ37" s="707"/>
      <c r="TWA37" s="707"/>
      <c r="TWB37" s="707"/>
      <c r="TWC37" s="707"/>
      <c r="TWD37" s="707"/>
      <c r="TWE37" s="707"/>
      <c r="TWF37" s="707"/>
      <c r="TWG37" s="707"/>
      <c r="TWH37" s="707"/>
      <c r="TWI37" s="707"/>
      <c r="TWJ37" s="707"/>
      <c r="TWK37" s="707"/>
      <c r="TWL37" s="707"/>
      <c r="TWM37" s="707"/>
      <c r="TWN37" s="707"/>
      <c r="TWO37" s="707"/>
      <c r="TWP37" s="707"/>
      <c r="TWQ37" s="707"/>
      <c r="TWR37" s="707"/>
      <c r="TWS37" s="707"/>
      <c r="TWT37" s="707"/>
      <c r="TWU37" s="707"/>
      <c r="TWV37" s="707"/>
      <c r="TWW37" s="707"/>
      <c r="TWX37" s="707"/>
      <c r="TWY37" s="707"/>
      <c r="TWZ37" s="707"/>
      <c r="TXA37" s="707"/>
      <c r="TXB37" s="707"/>
      <c r="TXC37" s="707"/>
      <c r="TXD37" s="707"/>
      <c r="TXE37" s="707"/>
      <c r="TXF37" s="707"/>
      <c r="TXG37" s="707"/>
      <c r="TXH37" s="707"/>
      <c r="TXI37" s="707"/>
      <c r="TXJ37" s="707"/>
      <c r="TXK37" s="707"/>
      <c r="TXL37" s="707"/>
      <c r="TXM37" s="707"/>
      <c r="TXN37" s="707"/>
      <c r="TXO37" s="707"/>
      <c r="TXP37" s="707"/>
      <c r="TXQ37" s="707"/>
      <c r="TXR37" s="707"/>
      <c r="TXS37" s="707"/>
      <c r="TXT37" s="707"/>
      <c r="TXU37" s="707"/>
      <c r="TXV37" s="707"/>
      <c r="TXW37" s="707"/>
      <c r="TXX37" s="707"/>
      <c r="TXY37" s="707"/>
      <c r="TXZ37" s="707"/>
      <c r="TYA37" s="707"/>
      <c r="TYB37" s="707"/>
      <c r="TYC37" s="707"/>
      <c r="TYD37" s="707"/>
      <c r="TYE37" s="707"/>
      <c r="TYF37" s="707"/>
      <c r="TYG37" s="707"/>
      <c r="TYH37" s="707"/>
      <c r="TYI37" s="707"/>
      <c r="TYJ37" s="707"/>
      <c r="TYK37" s="707"/>
      <c r="TYL37" s="707"/>
      <c r="TYM37" s="707"/>
      <c r="TYN37" s="707"/>
      <c r="TYO37" s="707"/>
      <c r="TYP37" s="707"/>
      <c r="TYQ37" s="707"/>
      <c r="TYR37" s="707"/>
      <c r="TYS37" s="707"/>
      <c r="TYT37" s="707"/>
      <c r="TYU37" s="707"/>
      <c r="TYV37" s="707"/>
      <c r="TYW37" s="707"/>
      <c r="TYX37" s="707"/>
      <c r="TYY37" s="707"/>
      <c r="TYZ37" s="707"/>
      <c r="TZA37" s="707"/>
      <c r="TZB37" s="707"/>
      <c r="TZC37" s="707"/>
      <c r="TZD37" s="707"/>
      <c r="TZE37" s="707"/>
      <c r="TZF37" s="707"/>
      <c r="TZG37" s="707"/>
      <c r="TZH37" s="707"/>
      <c r="TZI37" s="707"/>
      <c r="TZJ37" s="707"/>
      <c r="TZK37" s="707"/>
      <c r="TZL37" s="707"/>
      <c r="TZM37" s="707"/>
      <c r="TZN37" s="707"/>
      <c r="TZO37" s="707"/>
      <c r="TZP37" s="707"/>
      <c r="TZQ37" s="707"/>
      <c r="TZR37" s="707"/>
      <c r="TZS37" s="707"/>
      <c r="TZT37" s="707"/>
      <c r="TZU37" s="707"/>
      <c r="TZV37" s="707"/>
      <c r="TZW37" s="707"/>
      <c r="TZX37" s="707"/>
      <c r="TZY37" s="707"/>
      <c r="TZZ37" s="707"/>
      <c r="UAA37" s="707"/>
      <c r="UAB37" s="707"/>
      <c r="UAC37" s="707"/>
      <c r="UAD37" s="707"/>
      <c r="UAE37" s="707"/>
      <c r="UAF37" s="707"/>
      <c r="UAG37" s="707"/>
      <c r="UAH37" s="707"/>
      <c r="UAI37" s="707"/>
      <c r="UAJ37" s="707"/>
      <c r="UAK37" s="707"/>
      <c r="UAL37" s="707"/>
      <c r="UAM37" s="707"/>
      <c r="UAN37" s="707"/>
      <c r="UAO37" s="707"/>
      <c r="UAP37" s="707"/>
      <c r="UAQ37" s="707"/>
      <c r="UAR37" s="707"/>
      <c r="UAS37" s="707"/>
      <c r="UAT37" s="707"/>
      <c r="UAU37" s="707"/>
      <c r="UAV37" s="707"/>
      <c r="UAW37" s="707"/>
      <c r="UAX37" s="707"/>
      <c r="UAY37" s="707"/>
      <c r="UAZ37" s="707"/>
      <c r="UBA37" s="707"/>
      <c r="UBB37" s="707"/>
      <c r="UBC37" s="707"/>
      <c r="UBD37" s="707"/>
      <c r="UBE37" s="707"/>
      <c r="UBF37" s="707"/>
      <c r="UBG37" s="707"/>
      <c r="UBH37" s="707"/>
      <c r="UBI37" s="707"/>
      <c r="UBJ37" s="707"/>
      <c r="UBK37" s="707"/>
      <c r="UBL37" s="707"/>
      <c r="UBM37" s="707"/>
      <c r="UBN37" s="707"/>
      <c r="UBO37" s="707"/>
      <c r="UBP37" s="707"/>
      <c r="UBQ37" s="707"/>
      <c r="UBR37" s="707"/>
      <c r="UBS37" s="707"/>
      <c r="UBT37" s="707"/>
      <c r="UBU37" s="707"/>
      <c r="UBV37" s="707"/>
      <c r="UBW37" s="707"/>
      <c r="UBX37" s="707"/>
      <c r="UBY37" s="707"/>
      <c r="UBZ37" s="707"/>
      <c r="UCA37" s="707"/>
      <c r="UCB37" s="707"/>
      <c r="UCC37" s="707"/>
      <c r="UCD37" s="707"/>
      <c r="UCE37" s="707"/>
      <c r="UCF37" s="707"/>
      <c r="UCG37" s="707"/>
      <c r="UCH37" s="707"/>
      <c r="UCI37" s="707"/>
      <c r="UCJ37" s="707"/>
      <c r="UCK37" s="707"/>
      <c r="UCL37" s="707"/>
      <c r="UCM37" s="707"/>
      <c r="UCN37" s="707"/>
      <c r="UCO37" s="707"/>
      <c r="UCP37" s="707"/>
      <c r="UCQ37" s="707"/>
      <c r="UCR37" s="707"/>
      <c r="UCS37" s="707"/>
      <c r="UCT37" s="707"/>
      <c r="UCU37" s="707"/>
      <c r="UCV37" s="707"/>
      <c r="UCW37" s="707"/>
      <c r="UCX37" s="707"/>
      <c r="UCY37" s="707"/>
      <c r="UCZ37" s="707"/>
      <c r="UDA37" s="707"/>
      <c r="UDB37" s="707"/>
      <c r="UDC37" s="707"/>
      <c r="UDD37" s="707"/>
      <c r="UDE37" s="707"/>
      <c r="UDF37" s="707"/>
      <c r="UDG37" s="707"/>
      <c r="UDH37" s="707"/>
      <c r="UDI37" s="707"/>
      <c r="UDJ37" s="707"/>
      <c r="UDK37" s="707"/>
      <c r="UDL37" s="707"/>
      <c r="UDM37" s="707"/>
      <c r="UDN37" s="707"/>
      <c r="UDO37" s="707"/>
      <c r="UDP37" s="707"/>
      <c r="UDQ37" s="707"/>
      <c r="UDR37" s="707"/>
      <c r="UDS37" s="707"/>
      <c r="UDT37" s="707"/>
      <c r="UDU37" s="707"/>
      <c r="UDV37" s="707"/>
      <c r="UDW37" s="707"/>
      <c r="UDX37" s="707"/>
      <c r="UDY37" s="707"/>
      <c r="UDZ37" s="707"/>
      <c r="UEA37" s="707"/>
      <c r="UEB37" s="707"/>
      <c r="UEC37" s="707"/>
      <c r="UED37" s="707"/>
      <c r="UEE37" s="707"/>
      <c r="UEF37" s="707"/>
      <c r="UEG37" s="707"/>
      <c r="UEH37" s="707"/>
      <c r="UEI37" s="707"/>
      <c r="UEJ37" s="707"/>
      <c r="UEK37" s="707"/>
      <c r="UEL37" s="707"/>
      <c r="UEM37" s="707"/>
      <c r="UEN37" s="707"/>
      <c r="UEO37" s="707"/>
      <c r="UEP37" s="707"/>
      <c r="UEQ37" s="707"/>
      <c r="UER37" s="707"/>
      <c r="UES37" s="707"/>
      <c r="UET37" s="707"/>
      <c r="UEU37" s="707"/>
      <c r="UEV37" s="707"/>
      <c r="UEW37" s="707"/>
      <c r="UEX37" s="707"/>
      <c r="UEY37" s="707"/>
      <c r="UEZ37" s="707"/>
      <c r="UFA37" s="707"/>
      <c r="UFB37" s="707"/>
      <c r="UFC37" s="707"/>
      <c r="UFD37" s="707"/>
      <c r="UFE37" s="707"/>
      <c r="UFF37" s="707"/>
      <c r="UFG37" s="707"/>
      <c r="UFH37" s="707"/>
      <c r="UFI37" s="707"/>
      <c r="UFJ37" s="707"/>
      <c r="UFK37" s="707"/>
      <c r="UFL37" s="707"/>
      <c r="UFM37" s="707"/>
      <c r="UFN37" s="707"/>
      <c r="UFO37" s="707"/>
      <c r="UFP37" s="707"/>
      <c r="UFQ37" s="707"/>
      <c r="UFR37" s="707"/>
      <c r="UFS37" s="707"/>
      <c r="UFT37" s="707"/>
      <c r="UFU37" s="707"/>
      <c r="UFV37" s="707"/>
      <c r="UFW37" s="707"/>
      <c r="UFX37" s="707"/>
      <c r="UFY37" s="707"/>
      <c r="UFZ37" s="707"/>
      <c r="UGA37" s="707"/>
      <c r="UGB37" s="707"/>
      <c r="UGC37" s="707"/>
      <c r="UGD37" s="707"/>
      <c r="UGE37" s="707"/>
      <c r="UGF37" s="707"/>
      <c r="UGG37" s="707"/>
      <c r="UGH37" s="707"/>
      <c r="UGI37" s="707"/>
      <c r="UGJ37" s="707"/>
      <c r="UGK37" s="707"/>
      <c r="UGL37" s="707"/>
      <c r="UGM37" s="707"/>
      <c r="UGN37" s="707"/>
      <c r="UGO37" s="707"/>
      <c r="UGP37" s="707"/>
      <c r="UGQ37" s="707"/>
      <c r="UGR37" s="707"/>
      <c r="UGS37" s="707"/>
      <c r="UGT37" s="707"/>
      <c r="UGU37" s="707"/>
      <c r="UGV37" s="707"/>
      <c r="UGW37" s="707"/>
      <c r="UGX37" s="707"/>
      <c r="UGY37" s="707"/>
      <c r="UGZ37" s="707"/>
      <c r="UHA37" s="707"/>
      <c r="UHB37" s="707"/>
      <c r="UHC37" s="707"/>
      <c r="UHD37" s="707"/>
      <c r="UHE37" s="707"/>
      <c r="UHF37" s="707"/>
      <c r="UHG37" s="707"/>
      <c r="UHH37" s="707"/>
      <c r="UHI37" s="707"/>
      <c r="UHJ37" s="707"/>
      <c r="UHK37" s="707"/>
      <c r="UHL37" s="707"/>
      <c r="UHM37" s="707"/>
      <c r="UHN37" s="707"/>
      <c r="UHO37" s="707"/>
      <c r="UHP37" s="707"/>
      <c r="UHQ37" s="707"/>
      <c r="UHR37" s="707"/>
      <c r="UHS37" s="707"/>
      <c r="UHT37" s="707"/>
      <c r="UHU37" s="707"/>
      <c r="UHV37" s="707"/>
      <c r="UHW37" s="707"/>
      <c r="UHX37" s="707"/>
      <c r="UHY37" s="707"/>
      <c r="UHZ37" s="707"/>
      <c r="UIA37" s="707"/>
      <c r="UIB37" s="707"/>
      <c r="UIC37" s="707"/>
      <c r="UID37" s="707"/>
      <c r="UIE37" s="707"/>
      <c r="UIF37" s="707"/>
      <c r="UIG37" s="707"/>
      <c r="UIH37" s="707"/>
      <c r="UII37" s="707"/>
      <c r="UIJ37" s="707"/>
      <c r="UIK37" s="707"/>
      <c r="UIL37" s="707"/>
      <c r="UIM37" s="707"/>
      <c r="UIN37" s="707"/>
      <c r="UIO37" s="707"/>
      <c r="UIP37" s="707"/>
      <c r="UIQ37" s="707"/>
      <c r="UIR37" s="707"/>
      <c r="UIS37" s="707"/>
      <c r="UIT37" s="707"/>
      <c r="UIU37" s="707"/>
      <c r="UIV37" s="707"/>
      <c r="UIW37" s="707"/>
      <c r="UIX37" s="707"/>
      <c r="UIY37" s="707"/>
      <c r="UIZ37" s="707"/>
      <c r="UJA37" s="707"/>
      <c r="UJB37" s="707"/>
      <c r="UJC37" s="707"/>
      <c r="UJD37" s="707"/>
      <c r="UJE37" s="707"/>
      <c r="UJF37" s="707"/>
      <c r="UJG37" s="707"/>
      <c r="UJH37" s="707"/>
      <c r="UJI37" s="707"/>
      <c r="UJJ37" s="707"/>
      <c r="UJK37" s="707"/>
      <c r="UJL37" s="707"/>
      <c r="UJM37" s="707"/>
      <c r="UJN37" s="707"/>
      <c r="UJO37" s="707"/>
      <c r="UJP37" s="707"/>
      <c r="UJQ37" s="707"/>
      <c r="UJR37" s="707"/>
      <c r="UJS37" s="707"/>
      <c r="UJT37" s="707"/>
      <c r="UJU37" s="707"/>
      <c r="UJV37" s="707"/>
      <c r="UJW37" s="707"/>
      <c r="UJX37" s="707"/>
      <c r="UJY37" s="707"/>
      <c r="UJZ37" s="707"/>
      <c r="UKA37" s="707"/>
      <c r="UKB37" s="707"/>
      <c r="UKC37" s="707"/>
      <c r="UKD37" s="707"/>
      <c r="UKE37" s="707"/>
      <c r="UKF37" s="707"/>
      <c r="UKG37" s="707"/>
      <c r="UKH37" s="707"/>
      <c r="UKI37" s="707"/>
      <c r="UKJ37" s="707"/>
      <c r="UKK37" s="707"/>
      <c r="UKL37" s="707"/>
      <c r="UKM37" s="707"/>
      <c r="UKN37" s="707"/>
      <c r="UKO37" s="707"/>
      <c r="UKP37" s="707"/>
      <c r="UKQ37" s="707"/>
      <c r="UKR37" s="707"/>
      <c r="UKS37" s="707"/>
      <c r="UKT37" s="707"/>
      <c r="UKU37" s="707"/>
      <c r="UKV37" s="707"/>
      <c r="UKW37" s="707"/>
      <c r="UKX37" s="707"/>
      <c r="UKY37" s="707"/>
      <c r="UKZ37" s="707"/>
      <c r="ULA37" s="707"/>
      <c r="ULB37" s="707"/>
      <c r="ULC37" s="707"/>
      <c r="ULD37" s="707"/>
      <c r="ULE37" s="707"/>
      <c r="ULF37" s="707"/>
      <c r="ULG37" s="707"/>
      <c r="ULH37" s="707"/>
      <c r="ULI37" s="707"/>
      <c r="ULJ37" s="707"/>
      <c r="ULK37" s="707"/>
      <c r="ULL37" s="707"/>
      <c r="ULM37" s="707"/>
      <c r="ULN37" s="707"/>
      <c r="ULO37" s="707"/>
      <c r="ULP37" s="707"/>
      <c r="ULQ37" s="707"/>
      <c r="ULR37" s="707"/>
      <c r="ULS37" s="707"/>
      <c r="ULT37" s="707"/>
      <c r="ULU37" s="707"/>
      <c r="ULV37" s="707"/>
      <c r="ULW37" s="707"/>
      <c r="ULX37" s="707"/>
      <c r="ULY37" s="707"/>
      <c r="ULZ37" s="707"/>
      <c r="UMA37" s="707"/>
      <c r="UMB37" s="707"/>
      <c r="UMC37" s="707"/>
      <c r="UMD37" s="707"/>
      <c r="UME37" s="707"/>
      <c r="UMF37" s="707"/>
      <c r="UMG37" s="707"/>
      <c r="UMH37" s="707"/>
      <c r="UMI37" s="707"/>
      <c r="UMJ37" s="707"/>
      <c r="UMK37" s="707"/>
      <c r="UML37" s="707"/>
      <c r="UMM37" s="707"/>
      <c r="UMN37" s="707"/>
      <c r="UMO37" s="707"/>
      <c r="UMP37" s="707"/>
      <c r="UMQ37" s="707"/>
      <c r="UMR37" s="707"/>
      <c r="UMS37" s="707"/>
      <c r="UMT37" s="707"/>
      <c r="UMU37" s="707"/>
      <c r="UMV37" s="707"/>
      <c r="UMW37" s="707"/>
      <c r="UMX37" s="707"/>
      <c r="UMY37" s="707"/>
      <c r="UMZ37" s="707"/>
      <c r="UNA37" s="707"/>
      <c r="UNB37" s="707"/>
      <c r="UNC37" s="707"/>
      <c r="UND37" s="707"/>
      <c r="UNE37" s="707"/>
      <c r="UNF37" s="707"/>
      <c r="UNG37" s="707"/>
      <c r="UNH37" s="707"/>
      <c r="UNI37" s="707"/>
      <c r="UNJ37" s="707"/>
      <c r="UNK37" s="707"/>
      <c r="UNL37" s="707"/>
      <c r="UNM37" s="707"/>
      <c r="UNN37" s="707"/>
      <c r="UNO37" s="707"/>
      <c r="UNP37" s="707"/>
      <c r="UNQ37" s="707"/>
      <c r="UNR37" s="707"/>
      <c r="UNS37" s="707"/>
      <c r="UNT37" s="707"/>
      <c r="UNU37" s="707"/>
      <c r="UNV37" s="707"/>
      <c r="UNW37" s="707"/>
      <c r="UNX37" s="707"/>
      <c r="UNY37" s="707"/>
      <c r="UNZ37" s="707"/>
      <c r="UOA37" s="707"/>
      <c r="UOB37" s="707"/>
      <c r="UOC37" s="707"/>
      <c r="UOD37" s="707"/>
      <c r="UOE37" s="707"/>
      <c r="UOF37" s="707"/>
      <c r="UOG37" s="707"/>
      <c r="UOH37" s="707"/>
      <c r="UOI37" s="707"/>
      <c r="UOJ37" s="707"/>
      <c r="UOK37" s="707"/>
      <c r="UOL37" s="707"/>
      <c r="UOM37" s="707"/>
      <c r="UON37" s="707"/>
      <c r="UOO37" s="707"/>
      <c r="UOP37" s="707"/>
      <c r="UOQ37" s="707"/>
      <c r="UOR37" s="707"/>
      <c r="UOS37" s="707"/>
      <c r="UOT37" s="707"/>
      <c r="UOU37" s="707"/>
      <c r="UOV37" s="707"/>
      <c r="UOW37" s="707"/>
      <c r="UOX37" s="707"/>
      <c r="UOY37" s="707"/>
      <c r="UOZ37" s="707"/>
      <c r="UPA37" s="707"/>
      <c r="UPB37" s="707"/>
      <c r="UPC37" s="707"/>
      <c r="UPD37" s="707"/>
      <c r="UPE37" s="707"/>
      <c r="UPF37" s="707"/>
      <c r="UPG37" s="707"/>
      <c r="UPH37" s="707"/>
      <c r="UPI37" s="707"/>
      <c r="UPJ37" s="707"/>
      <c r="UPK37" s="707"/>
      <c r="UPL37" s="707"/>
      <c r="UPM37" s="707"/>
      <c r="UPN37" s="707"/>
      <c r="UPO37" s="707"/>
      <c r="UPP37" s="707"/>
      <c r="UPQ37" s="707"/>
      <c r="UPR37" s="707"/>
      <c r="UPS37" s="707"/>
      <c r="UPT37" s="707"/>
      <c r="UPU37" s="707"/>
      <c r="UPV37" s="707"/>
      <c r="UPW37" s="707"/>
      <c r="UPX37" s="707"/>
      <c r="UPY37" s="707"/>
      <c r="UPZ37" s="707"/>
      <c r="UQA37" s="707"/>
      <c r="UQB37" s="707"/>
      <c r="UQC37" s="707"/>
      <c r="UQD37" s="707"/>
      <c r="UQE37" s="707"/>
      <c r="UQF37" s="707"/>
      <c r="UQG37" s="707"/>
      <c r="UQH37" s="707"/>
      <c r="UQI37" s="707"/>
      <c r="UQJ37" s="707"/>
      <c r="UQK37" s="707"/>
      <c r="UQL37" s="707"/>
      <c r="UQM37" s="707"/>
      <c r="UQN37" s="707"/>
      <c r="UQO37" s="707"/>
      <c r="UQP37" s="707"/>
      <c r="UQQ37" s="707"/>
      <c r="UQR37" s="707"/>
      <c r="UQS37" s="707"/>
      <c r="UQT37" s="707"/>
      <c r="UQU37" s="707"/>
      <c r="UQV37" s="707"/>
      <c r="UQW37" s="707"/>
      <c r="UQX37" s="707"/>
      <c r="UQY37" s="707"/>
      <c r="UQZ37" s="707"/>
      <c r="URA37" s="707"/>
      <c r="URB37" s="707"/>
      <c r="URC37" s="707"/>
      <c r="URD37" s="707"/>
      <c r="URE37" s="707"/>
      <c r="URF37" s="707"/>
      <c r="URG37" s="707"/>
      <c r="URH37" s="707"/>
      <c r="URI37" s="707"/>
      <c r="URJ37" s="707"/>
      <c r="URK37" s="707"/>
      <c r="URL37" s="707"/>
      <c r="URM37" s="707"/>
      <c r="URN37" s="707"/>
      <c r="URO37" s="707"/>
      <c r="URP37" s="707"/>
      <c r="URQ37" s="707"/>
      <c r="URR37" s="707"/>
      <c r="URS37" s="707"/>
      <c r="URT37" s="707"/>
      <c r="URU37" s="707"/>
      <c r="URV37" s="707"/>
      <c r="URW37" s="707"/>
      <c r="URX37" s="707"/>
      <c r="URY37" s="707"/>
      <c r="URZ37" s="707"/>
      <c r="USA37" s="707"/>
      <c r="USB37" s="707"/>
      <c r="USC37" s="707"/>
      <c r="USD37" s="707"/>
      <c r="USE37" s="707"/>
      <c r="USF37" s="707"/>
      <c r="USG37" s="707"/>
      <c r="USH37" s="707"/>
      <c r="USI37" s="707"/>
      <c r="USJ37" s="707"/>
      <c r="USK37" s="707"/>
      <c r="USL37" s="707"/>
      <c r="USM37" s="707"/>
      <c r="USN37" s="707"/>
      <c r="USO37" s="707"/>
      <c r="USP37" s="707"/>
      <c r="USQ37" s="707"/>
      <c r="USR37" s="707"/>
      <c r="USS37" s="707"/>
      <c r="UST37" s="707"/>
      <c r="USU37" s="707"/>
      <c r="USV37" s="707"/>
      <c r="USW37" s="707"/>
      <c r="USX37" s="707"/>
      <c r="USY37" s="707"/>
      <c r="USZ37" s="707"/>
      <c r="UTA37" s="707"/>
      <c r="UTB37" s="707"/>
      <c r="UTC37" s="707"/>
      <c r="UTD37" s="707"/>
      <c r="UTE37" s="707"/>
      <c r="UTF37" s="707"/>
      <c r="UTG37" s="707"/>
      <c r="UTH37" s="707"/>
      <c r="UTI37" s="707"/>
      <c r="UTJ37" s="707"/>
      <c r="UTK37" s="707"/>
      <c r="UTL37" s="707"/>
      <c r="UTM37" s="707"/>
      <c r="UTN37" s="707"/>
      <c r="UTO37" s="707"/>
      <c r="UTP37" s="707"/>
      <c r="UTQ37" s="707"/>
      <c r="UTR37" s="707"/>
      <c r="UTS37" s="707"/>
      <c r="UTT37" s="707"/>
      <c r="UTU37" s="707"/>
      <c r="UTV37" s="707"/>
      <c r="UTW37" s="707"/>
      <c r="UTX37" s="707"/>
      <c r="UTY37" s="707"/>
      <c r="UTZ37" s="707"/>
      <c r="UUA37" s="707"/>
      <c r="UUB37" s="707"/>
      <c r="UUC37" s="707"/>
      <c r="UUD37" s="707"/>
      <c r="UUE37" s="707"/>
      <c r="UUF37" s="707"/>
      <c r="UUG37" s="707"/>
      <c r="UUH37" s="707"/>
      <c r="UUI37" s="707"/>
      <c r="UUJ37" s="707"/>
      <c r="UUK37" s="707"/>
      <c r="UUL37" s="707"/>
      <c r="UUM37" s="707"/>
      <c r="UUN37" s="707"/>
      <c r="UUO37" s="707"/>
      <c r="UUP37" s="707"/>
      <c r="UUQ37" s="707"/>
      <c r="UUR37" s="707"/>
      <c r="UUS37" s="707"/>
      <c r="UUT37" s="707"/>
      <c r="UUU37" s="707"/>
      <c r="UUV37" s="707"/>
      <c r="UUW37" s="707"/>
      <c r="UUX37" s="707"/>
      <c r="UUY37" s="707"/>
      <c r="UUZ37" s="707"/>
      <c r="UVA37" s="707"/>
      <c r="UVB37" s="707"/>
      <c r="UVC37" s="707"/>
      <c r="UVD37" s="707"/>
      <c r="UVE37" s="707"/>
      <c r="UVF37" s="707"/>
      <c r="UVG37" s="707"/>
      <c r="UVH37" s="707"/>
      <c r="UVI37" s="707"/>
      <c r="UVJ37" s="707"/>
      <c r="UVK37" s="707"/>
      <c r="UVL37" s="707"/>
      <c r="UVM37" s="707"/>
      <c r="UVN37" s="707"/>
      <c r="UVO37" s="707"/>
      <c r="UVP37" s="707"/>
      <c r="UVQ37" s="707"/>
      <c r="UVR37" s="707"/>
      <c r="UVS37" s="707"/>
      <c r="UVT37" s="707"/>
      <c r="UVU37" s="707"/>
      <c r="UVV37" s="707"/>
      <c r="UVW37" s="707"/>
      <c r="UVX37" s="707"/>
      <c r="UVY37" s="707"/>
      <c r="UVZ37" s="707"/>
      <c r="UWA37" s="707"/>
      <c r="UWB37" s="707"/>
      <c r="UWC37" s="707"/>
      <c r="UWD37" s="707"/>
      <c r="UWE37" s="707"/>
      <c r="UWF37" s="707"/>
      <c r="UWG37" s="707"/>
      <c r="UWH37" s="707"/>
      <c r="UWI37" s="707"/>
      <c r="UWJ37" s="707"/>
      <c r="UWK37" s="707"/>
      <c r="UWL37" s="707"/>
      <c r="UWM37" s="707"/>
      <c r="UWN37" s="707"/>
      <c r="UWO37" s="707"/>
      <c r="UWP37" s="707"/>
      <c r="UWQ37" s="707"/>
      <c r="UWR37" s="707"/>
      <c r="UWS37" s="707"/>
      <c r="UWT37" s="707"/>
      <c r="UWU37" s="707"/>
      <c r="UWV37" s="707"/>
      <c r="UWW37" s="707"/>
      <c r="UWX37" s="707"/>
      <c r="UWY37" s="707"/>
      <c r="UWZ37" s="707"/>
      <c r="UXA37" s="707"/>
      <c r="UXB37" s="707"/>
      <c r="UXC37" s="707"/>
      <c r="UXD37" s="707"/>
      <c r="UXE37" s="707"/>
      <c r="UXF37" s="707"/>
      <c r="UXG37" s="707"/>
      <c r="UXH37" s="707"/>
      <c r="UXI37" s="707"/>
      <c r="UXJ37" s="707"/>
      <c r="UXK37" s="707"/>
      <c r="UXL37" s="707"/>
      <c r="UXM37" s="707"/>
      <c r="UXN37" s="707"/>
      <c r="UXO37" s="707"/>
      <c r="UXP37" s="707"/>
      <c r="UXQ37" s="707"/>
      <c r="UXR37" s="707"/>
      <c r="UXS37" s="707"/>
      <c r="UXT37" s="707"/>
      <c r="UXU37" s="707"/>
      <c r="UXV37" s="707"/>
      <c r="UXW37" s="707"/>
      <c r="UXX37" s="707"/>
      <c r="UXY37" s="707"/>
      <c r="UXZ37" s="707"/>
      <c r="UYA37" s="707"/>
      <c r="UYB37" s="707"/>
      <c r="UYC37" s="707"/>
      <c r="UYD37" s="707"/>
      <c r="UYE37" s="707"/>
      <c r="UYF37" s="707"/>
      <c r="UYG37" s="707"/>
      <c r="UYH37" s="707"/>
      <c r="UYI37" s="707"/>
      <c r="UYJ37" s="707"/>
      <c r="UYK37" s="707"/>
      <c r="UYL37" s="707"/>
      <c r="UYM37" s="707"/>
      <c r="UYN37" s="707"/>
      <c r="UYO37" s="707"/>
      <c r="UYP37" s="707"/>
      <c r="UYQ37" s="707"/>
      <c r="UYR37" s="707"/>
      <c r="UYS37" s="707"/>
      <c r="UYT37" s="707"/>
      <c r="UYU37" s="707"/>
      <c r="UYV37" s="707"/>
      <c r="UYW37" s="707"/>
      <c r="UYX37" s="707"/>
      <c r="UYY37" s="707"/>
      <c r="UYZ37" s="707"/>
      <c r="UZA37" s="707"/>
      <c r="UZB37" s="707"/>
      <c r="UZC37" s="707"/>
      <c r="UZD37" s="707"/>
      <c r="UZE37" s="707"/>
      <c r="UZF37" s="707"/>
      <c r="UZG37" s="707"/>
      <c r="UZH37" s="707"/>
      <c r="UZI37" s="707"/>
      <c r="UZJ37" s="707"/>
      <c r="UZK37" s="707"/>
      <c r="UZL37" s="707"/>
      <c r="UZM37" s="707"/>
      <c r="UZN37" s="707"/>
      <c r="UZO37" s="707"/>
      <c r="UZP37" s="707"/>
      <c r="UZQ37" s="707"/>
      <c r="UZR37" s="707"/>
      <c r="UZS37" s="707"/>
      <c r="UZT37" s="707"/>
      <c r="UZU37" s="707"/>
      <c r="UZV37" s="707"/>
      <c r="UZW37" s="707"/>
      <c r="UZX37" s="707"/>
      <c r="UZY37" s="707"/>
      <c r="UZZ37" s="707"/>
      <c r="VAA37" s="707"/>
      <c r="VAB37" s="707"/>
      <c r="VAC37" s="707"/>
      <c r="VAD37" s="707"/>
      <c r="VAE37" s="707"/>
      <c r="VAF37" s="707"/>
      <c r="VAG37" s="707"/>
      <c r="VAH37" s="707"/>
      <c r="VAI37" s="707"/>
      <c r="VAJ37" s="707"/>
      <c r="VAK37" s="707"/>
      <c r="VAL37" s="707"/>
      <c r="VAM37" s="707"/>
      <c r="VAN37" s="707"/>
      <c r="VAO37" s="707"/>
      <c r="VAP37" s="707"/>
      <c r="VAQ37" s="707"/>
      <c r="VAR37" s="707"/>
      <c r="VAS37" s="707"/>
      <c r="VAT37" s="707"/>
      <c r="VAU37" s="707"/>
      <c r="VAV37" s="707"/>
      <c r="VAW37" s="707"/>
      <c r="VAX37" s="707"/>
      <c r="VAY37" s="707"/>
      <c r="VAZ37" s="707"/>
      <c r="VBA37" s="707"/>
      <c r="VBB37" s="707"/>
      <c r="VBC37" s="707"/>
      <c r="VBD37" s="707"/>
      <c r="VBE37" s="707"/>
      <c r="VBF37" s="707"/>
      <c r="VBG37" s="707"/>
      <c r="VBH37" s="707"/>
      <c r="VBI37" s="707"/>
      <c r="VBJ37" s="707"/>
      <c r="VBK37" s="707"/>
      <c r="VBL37" s="707"/>
      <c r="VBM37" s="707"/>
      <c r="VBN37" s="707"/>
      <c r="VBO37" s="707"/>
      <c r="VBP37" s="707"/>
      <c r="VBQ37" s="707"/>
      <c r="VBR37" s="707"/>
      <c r="VBS37" s="707"/>
      <c r="VBT37" s="707"/>
      <c r="VBU37" s="707"/>
      <c r="VBV37" s="707"/>
      <c r="VBW37" s="707"/>
      <c r="VBX37" s="707"/>
      <c r="VBY37" s="707"/>
      <c r="VBZ37" s="707"/>
      <c r="VCA37" s="707"/>
      <c r="VCB37" s="707"/>
      <c r="VCC37" s="707"/>
      <c r="VCD37" s="707"/>
      <c r="VCE37" s="707"/>
      <c r="VCF37" s="707"/>
      <c r="VCG37" s="707"/>
      <c r="VCH37" s="707"/>
      <c r="VCI37" s="707"/>
      <c r="VCJ37" s="707"/>
      <c r="VCK37" s="707"/>
      <c r="VCL37" s="707"/>
      <c r="VCM37" s="707"/>
      <c r="VCN37" s="707"/>
      <c r="VCO37" s="707"/>
      <c r="VCP37" s="707"/>
      <c r="VCQ37" s="707"/>
      <c r="VCR37" s="707"/>
      <c r="VCS37" s="707"/>
      <c r="VCT37" s="707"/>
      <c r="VCU37" s="707"/>
      <c r="VCV37" s="707"/>
      <c r="VCW37" s="707"/>
      <c r="VCX37" s="707"/>
      <c r="VCY37" s="707"/>
      <c r="VCZ37" s="707"/>
      <c r="VDA37" s="707"/>
      <c r="VDB37" s="707"/>
      <c r="VDC37" s="707"/>
      <c r="VDD37" s="707"/>
      <c r="VDE37" s="707"/>
      <c r="VDF37" s="707"/>
      <c r="VDG37" s="707"/>
      <c r="VDH37" s="707"/>
      <c r="VDI37" s="707"/>
      <c r="VDJ37" s="707"/>
      <c r="VDK37" s="707"/>
      <c r="VDL37" s="707"/>
      <c r="VDM37" s="707"/>
      <c r="VDN37" s="707"/>
      <c r="VDO37" s="707"/>
      <c r="VDP37" s="707"/>
      <c r="VDQ37" s="707"/>
      <c r="VDR37" s="707"/>
      <c r="VDS37" s="707"/>
      <c r="VDT37" s="707"/>
      <c r="VDU37" s="707"/>
      <c r="VDV37" s="707"/>
      <c r="VDW37" s="707"/>
      <c r="VDX37" s="707"/>
      <c r="VDY37" s="707"/>
      <c r="VDZ37" s="707"/>
      <c r="VEA37" s="707"/>
      <c r="VEB37" s="707"/>
      <c r="VEC37" s="707"/>
      <c r="VED37" s="707"/>
      <c r="VEE37" s="707"/>
      <c r="VEF37" s="707"/>
      <c r="VEG37" s="707"/>
      <c r="VEH37" s="707"/>
      <c r="VEI37" s="707"/>
      <c r="VEJ37" s="707"/>
      <c r="VEK37" s="707"/>
      <c r="VEL37" s="707"/>
      <c r="VEM37" s="707"/>
      <c r="VEN37" s="707"/>
      <c r="VEO37" s="707"/>
      <c r="VEP37" s="707"/>
      <c r="VEQ37" s="707"/>
      <c r="VER37" s="707"/>
      <c r="VES37" s="707"/>
      <c r="VET37" s="707"/>
      <c r="VEU37" s="707"/>
      <c r="VEV37" s="707"/>
      <c r="VEW37" s="707"/>
      <c r="VEX37" s="707"/>
      <c r="VEY37" s="707"/>
      <c r="VEZ37" s="707"/>
      <c r="VFA37" s="707"/>
      <c r="VFB37" s="707"/>
      <c r="VFC37" s="707"/>
      <c r="VFD37" s="707"/>
      <c r="VFE37" s="707"/>
      <c r="VFF37" s="707"/>
      <c r="VFG37" s="707"/>
      <c r="VFH37" s="707"/>
      <c r="VFI37" s="707"/>
      <c r="VFJ37" s="707"/>
      <c r="VFK37" s="707"/>
      <c r="VFL37" s="707"/>
      <c r="VFM37" s="707"/>
      <c r="VFN37" s="707"/>
      <c r="VFO37" s="707"/>
      <c r="VFP37" s="707"/>
      <c r="VFQ37" s="707"/>
      <c r="VFR37" s="707"/>
      <c r="VFS37" s="707"/>
      <c r="VFT37" s="707"/>
      <c r="VFU37" s="707"/>
      <c r="VFV37" s="707"/>
      <c r="VFW37" s="707"/>
      <c r="VFX37" s="707"/>
      <c r="VFY37" s="707"/>
      <c r="VFZ37" s="707"/>
      <c r="VGA37" s="707"/>
      <c r="VGB37" s="707"/>
      <c r="VGC37" s="707"/>
      <c r="VGD37" s="707"/>
      <c r="VGE37" s="707"/>
      <c r="VGF37" s="707"/>
      <c r="VGG37" s="707"/>
      <c r="VGH37" s="707"/>
      <c r="VGI37" s="707"/>
      <c r="VGJ37" s="707"/>
      <c r="VGK37" s="707"/>
      <c r="VGL37" s="707"/>
      <c r="VGM37" s="707"/>
      <c r="VGN37" s="707"/>
      <c r="VGO37" s="707"/>
      <c r="VGP37" s="707"/>
      <c r="VGQ37" s="707"/>
      <c r="VGR37" s="707"/>
      <c r="VGS37" s="707"/>
      <c r="VGT37" s="707"/>
      <c r="VGU37" s="707"/>
      <c r="VGV37" s="707"/>
      <c r="VGW37" s="707"/>
      <c r="VGX37" s="707"/>
      <c r="VGY37" s="707"/>
      <c r="VGZ37" s="707"/>
      <c r="VHA37" s="707"/>
      <c r="VHB37" s="707"/>
      <c r="VHC37" s="707"/>
      <c r="VHD37" s="707"/>
      <c r="VHE37" s="707"/>
      <c r="VHF37" s="707"/>
      <c r="VHG37" s="707"/>
      <c r="VHH37" s="707"/>
      <c r="VHI37" s="707"/>
      <c r="VHJ37" s="707"/>
      <c r="VHK37" s="707"/>
      <c r="VHL37" s="707"/>
      <c r="VHM37" s="707"/>
      <c r="VHN37" s="707"/>
      <c r="VHO37" s="707"/>
      <c r="VHP37" s="707"/>
      <c r="VHQ37" s="707"/>
      <c r="VHR37" s="707"/>
      <c r="VHS37" s="707"/>
      <c r="VHT37" s="707"/>
      <c r="VHU37" s="707"/>
      <c r="VHV37" s="707"/>
      <c r="VHW37" s="707"/>
      <c r="VHX37" s="707"/>
      <c r="VHY37" s="707"/>
      <c r="VHZ37" s="707"/>
      <c r="VIA37" s="707"/>
      <c r="VIB37" s="707"/>
      <c r="VIC37" s="707"/>
      <c r="VID37" s="707"/>
      <c r="VIE37" s="707"/>
      <c r="VIF37" s="707"/>
      <c r="VIG37" s="707"/>
      <c r="VIH37" s="707"/>
      <c r="VII37" s="707"/>
      <c r="VIJ37" s="707"/>
      <c r="VIK37" s="707"/>
      <c r="VIL37" s="707"/>
      <c r="VIM37" s="707"/>
      <c r="VIN37" s="707"/>
      <c r="VIO37" s="707"/>
      <c r="VIP37" s="707"/>
      <c r="VIQ37" s="707"/>
      <c r="VIR37" s="707"/>
      <c r="VIS37" s="707"/>
      <c r="VIT37" s="707"/>
      <c r="VIU37" s="707"/>
      <c r="VIV37" s="707"/>
      <c r="VIW37" s="707"/>
      <c r="VIX37" s="707"/>
      <c r="VIY37" s="707"/>
      <c r="VIZ37" s="707"/>
      <c r="VJA37" s="707"/>
      <c r="VJB37" s="707"/>
      <c r="VJC37" s="707"/>
      <c r="VJD37" s="707"/>
      <c r="VJE37" s="707"/>
      <c r="VJF37" s="707"/>
      <c r="VJG37" s="707"/>
      <c r="VJH37" s="707"/>
      <c r="VJI37" s="707"/>
      <c r="VJJ37" s="707"/>
      <c r="VJK37" s="707"/>
      <c r="VJL37" s="707"/>
      <c r="VJM37" s="707"/>
      <c r="VJN37" s="707"/>
      <c r="VJO37" s="707"/>
      <c r="VJP37" s="707"/>
      <c r="VJQ37" s="707"/>
      <c r="VJR37" s="707"/>
      <c r="VJS37" s="707"/>
      <c r="VJT37" s="707"/>
      <c r="VJU37" s="707"/>
      <c r="VJV37" s="707"/>
      <c r="VJW37" s="707"/>
      <c r="VJX37" s="707"/>
      <c r="VJY37" s="707"/>
      <c r="VJZ37" s="707"/>
      <c r="VKA37" s="707"/>
      <c r="VKB37" s="707"/>
      <c r="VKC37" s="707"/>
      <c r="VKD37" s="707"/>
      <c r="VKE37" s="707"/>
      <c r="VKF37" s="707"/>
      <c r="VKG37" s="707"/>
      <c r="VKH37" s="707"/>
      <c r="VKI37" s="707"/>
      <c r="VKJ37" s="707"/>
      <c r="VKK37" s="707"/>
      <c r="VKL37" s="707"/>
      <c r="VKM37" s="707"/>
      <c r="VKN37" s="707"/>
      <c r="VKO37" s="707"/>
      <c r="VKP37" s="707"/>
      <c r="VKQ37" s="707"/>
      <c r="VKR37" s="707"/>
      <c r="VKS37" s="707"/>
      <c r="VKT37" s="707"/>
      <c r="VKU37" s="707"/>
      <c r="VKV37" s="707"/>
      <c r="VKW37" s="707"/>
      <c r="VKX37" s="707"/>
      <c r="VKY37" s="707"/>
      <c r="VKZ37" s="707"/>
      <c r="VLA37" s="707"/>
      <c r="VLB37" s="707"/>
      <c r="VLC37" s="707"/>
      <c r="VLD37" s="707"/>
      <c r="VLE37" s="707"/>
      <c r="VLF37" s="707"/>
      <c r="VLG37" s="707"/>
      <c r="VLH37" s="707"/>
      <c r="VLI37" s="707"/>
      <c r="VLJ37" s="707"/>
      <c r="VLK37" s="707"/>
      <c r="VLL37" s="707"/>
      <c r="VLM37" s="707"/>
      <c r="VLN37" s="707"/>
      <c r="VLO37" s="707"/>
      <c r="VLP37" s="707"/>
      <c r="VLQ37" s="707"/>
      <c r="VLR37" s="707"/>
      <c r="VLS37" s="707"/>
      <c r="VLT37" s="707"/>
      <c r="VLU37" s="707"/>
      <c r="VLV37" s="707"/>
      <c r="VLW37" s="707"/>
      <c r="VLX37" s="707"/>
      <c r="VLY37" s="707"/>
      <c r="VLZ37" s="707"/>
      <c r="VMA37" s="707"/>
      <c r="VMB37" s="707"/>
      <c r="VMC37" s="707"/>
      <c r="VMD37" s="707"/>
      <c r="VME37" s="707"/>
      <c r="VMF37" s="707"/>
      <c r="VMG37" s="707"/>
      <c r="VMH37" s="707"/>
      <c r="VMI37" s="707"/>
      <c r="VMJ37" s="707"/>
      <c r="VMK37" s="707"/>
      <c r="VML37" s="707"/>
      <c r="VMM37" s="707"/>
      <c r="VMN37" s="707"/>
      <c r="VMO37" s="707"/>
      <c r="VMP37" s="707"/>
      <c r="VMQ37" s="707"/>
      <c r="VMR37" s="707"/>
      <c r="VMS37" s="707"/>
      <c r="VMT37" s="707"/>
      <c r="VMU37" s="707"/>
      <c r="VMV37" s="707"/>
      <c r="VMW37" s="707"/>
      <c r="VMX37" s="707"/>
      <c r="VMY37" s="707"/>
      <c r="VMZ37" s="707"/>
      <c r="VNA37" s="707"/>
      <c r="VNB37" s="707"/>
      <c r="VNC37" s="707"/>
      <c r="VND37" s="707"/>
      <c r="VNE37" s="707"/>
      <c r="VNF37" s="707"/>
      <c r="VNG37" s="707"/>
      <c r="VNH37" s="707"/>
      <c r="VNI37" s="707"/>
      <c r="VNJ37" s="707"/>
      <c r="VNK37" s="707"/>
      <c r="VNL37" s="707"/>
      <c r="VNM37" s="707"/>
      <c r="VNN37" s="707"/>
      <c r="VNO37" s="707"/>
      <c r="VNP37" s="707"/>
      <c r="VNQ37" s="707"/>
      <c r="VNR37" s="707"/>
      <c r="VNS37" s="707"/>
      <c r="VNT37" s="707"/>
      <c r="VNU37" s="707"/>
      <c r="VNV37" s="707"/>
      <c r="VNW37" s="707"/>
      <c r="VNX37" s="707"/>
      <c r="VNY37" s="707"/>
      <c r="VNZ37" s="707"/>
      <c r="VOA37" s="707"/>
      <c r="VOB37" s="707"/>
      <c r="VOC37" s="707"/>
      <c r="VOD37" s="707"/>
      <c r="VOE37" s="707"/>
      <c r="VOF37" s="707"/>
      <c r="VOG37" s="707"/>
      <c r="VOH37" s="707"/>
      <c r="VOI37" s="707"/>
      <c r="VOJ37" s="707"/>
      <c r="VOK37" s="707"/>
      <c r="VOL37" s="707"/>
      <c r="VOM37" s="707"/>
      <c r="VON37" s="707"/>
      <c r="VOO37" s="707"/>
      <c r="VOP37" s="707"/>
      <c r="VOQ37" s="707"/>
      <c r="VOR37" s="707"/>
      <c r="VOS37" s="707"/>
      <c r="VOT37" s="707"/>
      <c r="VOU37" s="707"/>
      <c r="VOV37" s="707"/>
      <c r="VOW37" s="707"/>
      <c r="VOX37" s="707"/>
      <c r="VOY37" s="707"/>
      <c r="VOZ37" s="707"/>
      <c r="VPA37" s="707"/>
      <c r="VPB37" s="707"/>
      <c r="VPC37" s="707"/>
      <c r="VPD37" s="707"/>
      <c r="VPE37" s="707"/>
      <c r="VPF37" s="707"/>
      <c r="VPG37" s="707"/>
      <c r="VPH37" s="707"/>
      <c r="VPI37" s="707"/>
      <c r="VPJ37" s="707"/>
      <c r="VPK37" s="707"/>
      <c r="VPL37" s="707"/>
      <c r="VPM37" s="707"/>
      <c r="VPN37" s="707"/>
      <c r="VPO37" s="707"/>
      <c r="VPP37" s="707"/>
      <c r="VPQ37" s="707"/>
      <c r="VPR37" s="707"/>
      <c r="VPS37" s="707"/>
      <c r="VPT37" s="707"/>
      <c r="VPU37" s="707"/>
      <c r="VPV37" s="707"/>
      <c r="VPW37" s="707"/>
      <c r="VPX37" s="707"/>
      <c r="VPY37" s="707"/>
      <c r="VPZ37" s="707"/>
      <c r="VQA37" s="707"/>
      <c r="VQB37" s="707"/>
      <c r="VQC37" s="707"/>
      <c r="VQD37" s="707"/>
      <c r="VQE37" s="707"/>
      <c r="VQF37" s="707"/>
      <c r="VQG37" s="707"/>
      <c r="VQH37" s="707"/>
      <c r="VQI37" s="707"/>
      <c r="VQJ37" s="707"/>
      <c r="VQK37" s="707"/>
      <c r="VQL37" s="707"/>
      <c r="VQM37" s="707"/>
      <c r="VQN37" s="707"/>
      <c r="VQO37" s="707"/>
      <c r="VQP37" s="707"/>
      <c r="VQQ37" s="707"/>
      <c r="VQR37" s="707"/>
      <c r="VQS37" s="707"/>
      <c r="VQT37" s="707"/>
      <c r="VQU37" s="707"/>
      <c r="VQV37" s="707"/>
      <c r="VQW37" s="707"/>
      <c r="VQX37" s="707"/>
      <c r="VQY37" s="707"/>
      <c r="VQZ37" s="707"/>
      <c r="VRA37" s="707"/>
      <c r="VRB37" s="707"/>
      <c r="VRC37" s="707"/>
      <c r="VRD37" s="707"/>
      <c r="VRE37" s="707"/>
      <c r="VRF37" s="707"/>
      <c r="VRG37" s="707"/>
      <c r="VRH37" s="707"/>
      <c r="VRI37" s="707"/>
      <c r="VRJ37" s="707"/>
      <c r="VRK37" s="707"/>
      <c r="VRL37" s="707"/>
      <c r="VRM37" s="707"/>
      <c r="VRN37" s="707"/>
      <c r="VRO37" s="707"/>
      <c r="VRP37" s="707"/>
      <c r="VRQ37" s="707"/>
      <c r="VRR37" s="707"/>
      <c r="VRS37" s="707"/>
      <c r="VRT37" s="707"/>
      <c r="VRU37" s="707"/>
      <c r="VRV37" s="707"/>
      <c r="VRW37" s="707"/>
      <c r="VRX37" s="707"/>
      <c r="VRY37" s="707"/>
      <c r="VRZ37" s="707"/>
      <c r="VSA37" s="707"/>
      <c r="VSB37" s="707"/>
      <c r="VSC37" s="707"/>
      <c r="VSD37" s="707"/>
      <c r="VSE37" s="707"/>
      <c r="VSF37" s="707"/>
      <c r="VSG37" s="707"/>
      <c r="VSH37" s="707"/>
      <c r="VSI37" s="707"/>
      <c r="VSJ37" s="707"/>
      <c r="VSK37" s="707"/>
      <c r="VSL37" s="707"/>
      <c r="VSM37" s="707"/>
      <c r="VSN37" s="707"/>
      <c r="VSO37" s="707"/>
      <c r="VSP37" s="707"/>
      <c r="VSQ37" s="707"/>
      <c r="VSR37" s="707"/>
      <c r="VSS37" s="707"/>
      <c r="VST37" s="707"/>
      <c r="VSU37" s="707"/>
      <c r="VSV37" s="707"/>
      <c r="VSW37" s="707"/>
      <c r="VSX37" s="707"/>
      <c r="VSY37" s="707"/>
      <c r="VSZ37" s="707"/>
      <c r="VTA37" s="707"/>
      <c r="VTB37" s="707"/>
      <c r="VTC37" s="707"/>
      <c r="VTD37" s="707"/>
      <c r="VTE37" s="707"/>
      <c r="VTF37" s="707"/>
      <c r="VTG37" s="707"/>
      <c r="VTH37" s="707"/>
      <c r="VTI37" s="707"/>
      <c r="VTJ37" s="707"/>
      <c r="VTK37" s="707"/>
      <c r="VTL37" s="707"/>
      <c r="VTM37" s="707"/>
      <c r="VTN37" s="707"/>
      <c r="VTO37" s="707"/>
      <c r="VTP37" s="707"/>
      <c r="VTQ37" s="707"/>
      <c r="VTR37" s="707"/>
      <c r="VTS37" s="707"/>
      <c r="VTT37" s="707"/>
      <c r="VTU37" s="707"/>
      <c r="VTV37" s="707"/>
      <c r="VTW37" s="707"/>
      <c r="VTX37" s="707"/>
      <c r="VTY37" s="707"/>
      <c r="VTZ37" s="707"/>
      <c r="VUA37" s="707"/>
      <c r="VUB37" s="707"/>
      <c r="VUC37" s="707"/>
      <c r="VUD37" s="707"/>
      <c r="VUE37" s="707"/>
      <c r="VUF37" s="707"/>
      <c r="VUG37" s="707"/>
      <c r="VUH37" s="707"/>
      <c r="VUI37" s="707"/>
      <c r="VUJ37" s="707"/>
      <c r="VUK37" s="707"/>
      <c r="VUL37" s="707"/>
      <c r="VUM37" s="707"/>
      <c r="VUN37" s="707"/>
      <c r="VUO37" s="707"/>
      <c r="VUP37" s="707"/>
      <c r="VUQ37" s="707"/>
      <c r="VUR37" s="707"/>
      <c r="VUS37" s="707"/>
      <c r="VUT37" s="707"/>
      <c r="VUU37" s="707"/>
      <c r="VUV37" s="707"/>
      <c r="VUW37" s="707"/>
      <c r="VUX37" s="707"/>
      <c r="VUY37" s="707"/>
      <c r="VUZ37" s="707"/>
      <c r="VVA37" s="707"/>
      <c r="VVB37" s="707"/>
      <c r="VVC37" s="707"/>
      <c r="VVD37" s="707"/>
      <c r="VVE37" s="707"/>
      <c r="VVF37" s="707"/>
      <c r="VVG37" s="707"/>
      <c r="VVH37" s="707"/>
      <c r="VVI37" s="707"/>
      <c r="VVJ37" s="707"/>
      <c r="VVK37" s="707"/>
      <c r="VVL37" s="707"/>
      <c r="VVM37" s="707"/>
      <c r="VVN37" s="707"/>
      <c r="VVO37" s="707"/>
      <c r="VVP37" s="707"/>
      <c r="VVQ37" s="707"/>
      <c r="VVR37" s="707"/>
      <c r="VVS37" s="707"/>
      <c r="VVT37" s="707"/>
      <c r="VVU37" s="707"/>
      <c r="VVV37" s="707"/>
      <c r="VVW37" s="707"/>
      <c r="VVX37" s="707"/>
      <c r="VVY37" s="707"/>
      <c r="VVZ37" s="707"/>
      <c r="VWA37" s="707"/>
      <c r="VWB37" s="707"/>
      <c r="VWC37" s="707"/>
      <c r="VWD37" s="707"/>
      <c r="VWE37" s="707"/>
      <c r="VWF37" s="707"/>
      <c r="VWG37" s="707"/>
      <c r="VWH37" s="707"/>
      <c r="VWI37" s="707"/>
      <c r="VWJ37" s="707"/>
      <c r="VWK37" s="707"/>
      <c r="VWL37" s="707"/>
      <c r="VWM37" s="707"/>
      <c r="VWN37" s="707"/>
      <c r="VWO37" s="707"/>
      <c r="VWP37" s="707"/>
      <c r="VWQ37" s="707"/>
      <c r="VWR37" s="707"/>
      <c r="VWS37" s="707"/>
      <c r="VWT37" s="707"/>
      <c r="VWU37" s="707"/>
      <c r="VWV37" s="707"/>
      <c r="VWW37" s="707"/>
      <c r="VWX37" s="707"/>
      <c r="VWY37" s="707"/>
      <c r="VWZ37" s="707"/>
      <c r="VXA37" s="707"/>
      <c r="VXB37" s="707"/>
      <c r="VXC37" s="707"/>
      <c r="VXD37" s="707"/>
      <c r="VXE37" s="707"/>
      <c r="VXF37" s="707"/>
      <c r="VXG37" s="707"/>
      <c r="VXH37" s="707"/>
      <c r="VXI37" s="707"/>
      <c r="VXJ37" s="707"/>
      <c r="VXK37" s="707"/>
      <c r="VXL37" s="707"/>
      <c r="VXM37" s="707"/>
      <c r="VXN37" s="707"/>
      <c r="VXO37" s="707"/>
      <c r="VXP37" s="707"/>
      <c r="VXQ37" s="707"/>
      <c r="VXR37" s="707"/>
      <c r="VXS37" s="707"/>
      <c r="VXT37" s="707"/>
      <c r="VXU37" s="707"/>
      <c r="VXV37" s="707"/>
      <c r="VXW37" s="707"/>
      <c r="VXX37" s="707"/>
      <c r="VXY37" s="707"/>
      <c r="VXZ37" s="707"/>
      <c r="VYA37" s="707"/>
      <c r="VYB37" s="707"/>
      <c r="VYC37" s="707"/>
      <c r="VYD37" s="707"/>
      <c r="VYE37" s="707"/>
      <c r="VYF37" s="707"/>
      <c r="VYG37" s="707"/>
      <c r="VYH37" s="707"/>
      <c r="VYI37" s="707"/>
      <c r="VYJ37" s="707"/>
      <c r="VYK37" s="707"/>
      <c r="VYL37" s="707"/>
      <c r="VYM37" s="707"/>
      <c r="VYN37" s="707"/>
      <c r="VYO37" s="707"/>
      <c r="VYP37" s="707"/>
      <c r="VYQ37" s="707"/>
      <c r="VYR37" s="707"/>
      <c r="VYS37" s="707"/>
      <c r="VYT37" s="707"/>
      <c r="VYU37" s="707"/>
      <c r="VYV37" s="707"/>
      <c r="VYW37" s="707"/>
      <c r="VYX37" s="707"/>
      <c r="VYY37" s="707"/>
      <c r="VYZ37" s="707"/>
      <c r="VZA37" s="707"/>
      <c r="VZB37" s="707"/>
      <c r="VZC37" s="707"/>
      <c r="VZD37" s="707"/>
      <c r="VZE37" s="707"/>
      <c r="VZF37" s="707"/>
      <c r="VZG37" s="707"/>
      <c r="VZH37" s="707"/>
      <c r="VZI37" s="707"/>
      <c r="VZJ37" s="707"/>
      <c r="VZK37" s="707"/>
      <c r="VZL37" s="707"/>
      <c r="VZM37" s="707"/>
      <c r="VZN37" s="707"/>
      <c r="VZO37" s="707"/>
      <c r="VZP37" s="707"/>
      <c r="VZQ37" s="707"/>
      <c r="VZR37" s="707"/>
      <c r="VZS37" s="707"/>
      <c r="VZT37" s="707"/>
      <c r="VZU37" s="707"/>
      <c r="VZV37" s="707"/>
      <c r="VZW37" s="707"/>
      <c r="VZX37" s="707"/>
      <c r="VZY37" s="707"/>
      <c r="VZZ37" s="707"/>
      <c r="WAA37" s="707"/>
      <c r="WAB37" s="707"/>
      <c r="WAC37" s="707"/>
      <c r="WAD37" s="707"/>
      <c r="WAE37" s="707"/>
      <c r="WAF37" s="707"/>
      <c r="WAG37" s="707"/>
      <c r="WAH37" s="707"/>
      <c r="WAI37" s="707"/>
      <c r="WAJ37" s="707"/>
      <c r="WAK37" s="707"/>
      <c r="WAL37" s="707"/>
      <c r="WAM37" s="707"/>
      <c r="WAN37" s="707"/>
      <c r="WAO37" s="707"/>
      <c r="WAP37" s="707"/>
      <c r="WAQ37" s="707"/>
      <c r="WAR37" s="707"/>
      <c r="WAS37" s="707"/>
      <c r="WAT37" s="707"/>
      <c r="WAU37" s="707"/>
      <c r="WAV37" s="707"/>
      <c r="WAW37" s="707"/>
      <c r="WAX37" s="707"/>
      <c r="WAY37" s="707"/>
      <c r="WAZ37" s="707"/>
      <c r="WBA37" s="707"/>
      <c r="WBB37" s="707"/>
      <c r="WBC37" s="707"/>
      <c r="WBD37" s="707"/>
      <c r="WBE37" s="707"/>
      <c r="WBF37" s="707"/>
      <c r="WBG37" s="707"/>
      <c r="WBH37" s="707"/>
      <c r="WBI37" s="707"/>
      <c r="WBJ37" s="707"/>
      <c r="WBK37" s="707"/>
      <c r="WBL37" s="707"/>
      <c r="WBM37" s="707"/>
      <c r="WBN37" s="707"/>
      <c r="WBO37" s="707"/>
      <c r="WBP37" s="707"/>
      <c r="WBQ37" s="707"/>
      <c r="WBR37" s="707"/>
      <c r="WBS37" s="707"/>
      <c r="WBT37" s="707"/>
      <c r="WBU37" s="707"/>
      <c r="WBV37" s="707"/>
      <c r="WBW37" s="707"/>
      <c r="WBX37" s="707"/>
      <c r="WBY37" s="707"/>
      <c r="WBZ37" s="707"/>
      <c r="WCA37" s="707"/>
      <c r="WCB37" s="707"/>
      <c r="WCC37" s="707"/>
      <c r="WCD37" s="707"/>
      <c r="WCE37" s="707"/>
      <c r="WCF37" s="707"/>
      <c r="WCG37" s="707"/>
      <c r="WCH37" s="707"/>
      <c r="WCI37" s="707"/>
      <c r="WCJ37" s="707"/>
      <c r="WCK37" s="707"/>
      <c r="WCL37" s="707"/>
      <c r="WCM37" s="707"/>
      <c r="WCN37" s="707"/>
      <c r="WCO37" s="707"/>
      <c r="WCP37" s="707"/>
      <c r="WCQ37" s="707"/>
      <c r="WCR37" s="707"/>
      <c r="WCS37" s="707"/>
      <c r="WCT37" s="707"/>
      <c r="WCU37" s="707"/>
      <c r="WCV37" s="707"/>
      <c r="WCW37" s="707"/>
      <c r="WCX37" s="707"/>
      <c r="WCY37" s="707"/>
      <c r="WCZ37" s="707"/>
      <c r="WDA37" s="707"/>
      <c r="WDB37" s="707"/>
      <c r="WDC37" s="707"/>
      <c r="WDD37" s="707"/>
      <c r="WDE37" s="707"/>
      <c r="WDF37" s="707"/>
      <c r="WDG37" s="707"/>
      <c r="WDH37" s="707"/>
      <c r="WDI37" s="707"/>
      <c r="WDJ37" s="707"/>
      <c r="WDK37" s="707"/>
      <c r="WDL37" s="707"/>
      <c r="WDM37" s="707"/>
      <c r="WDN37" s="707"/>
      <c r="WDO37" s="707"/>
      <c r="WDP37" s="707"/>
      <c r="WDQ37" s="707"/>
      <c r="WDR37" s="707"/>
      <c r="WDS37" s="707"/>
      <c r="WDT37" s="707"/>
      <c r="WDU37" s="707"/>
      <c r="WDV37" s="707"/>
      <c r="WDW37" s="707"/>
      <c r="WDX37" s="707"/>
      <c r="WDY37" s="707"/>
      <c r="WDZ37" s="707"/>
      <c r="WEA37" s="707"/>
      <c r="WEB37" s="707"/>
      <c r="WEC37" s="707"/>
      <c r="WED37" s="707"/>
      <c r="WEE37" s="707"/>
      <c r="WEF37" s="707"/>
      <c r="WEG37" s="707"/>
      <c r="WEH37" s="707"/>
      <c r="WEI37" s="707"/>
      <c r="WEJ37" s="707"/>
      <c r="WEK37" s="707"/>
      <c r="WEL37" s="707"/>
      <c r="WEM37" s="707"/>
      <c r="WEN37" s="707"/>
      <c r="WEO37" s="707"/>
      <c r="WEP37" s="707"/>
      <c r="WEQ37" s="707"/>
      <c r="WER37" s="707"/>
      <c r="WES37" s="707"/>
      <c r="WET37" s="707"/>
      <c r="WEU37" s="707"/>
      <c r="WEV37" s="707"/>
      <c r="WEW37" s="707"/>
      <c r="WEX37" s="707"/>
      <c r="WEY37" s="707"/>
      <c r="WEZ37" s="707"/>
      <c r="WFA37" s="707"/>
      <c r="WFB37" s="707"/>
      <c r="WFC37" s="707"/>
      <c r="WFD37" s="707"/>
      <c r="WFE37" s="707"/>
      <c r="WFF37" s="707"/>
      <c r="WFG37" s="707"/>
      <c r="WFH37" s="707"/>
      <c r="WFI37" s="707"/>
      <c r="WFJ37" s="707"/>
      <c r="WFK37" s="707"/>
      <c r="WFL37" s="707"/>
      <c r="WFM37" s="707"/>
      <c r="WFN37" s="707"/>
      <c r="WFO37" s="707"/>
      <c r="WFP37" s="707"/>
      <c r="WFQ37" s="707"/>
      <c r="WFR37" s="707"/>
      <c r="WFS37" s="707"/>
      <c r="WFT37" s="707"/>
      <c r="WFU37" s="707"/>
      <c r="WFV37" s="707"/>
      <c r="WFW37" s="707"/>
      <c r="WFX37" s="707"/>
      <c r="WFY37" s="707"/>
      <c r="WFZ37" s="707"/>
      <c r="WGA37" s="707"/>
      <c r="WGB37" s="707"/>
      <c r="WGC37" s="707"/>
      <c r="WGD37" s="707"/>
      <c r="WGE37" s="707"/>
      <c r="WGF37" s="707"/>
      <c r="WGG37" s="707"/>
      <c r="WGH37" s="707"/>
      <c r="WGI37" s="707"/>
      <c r="WGJ37" s="707"/>
      <c r="WGK37" s="707"/>
      <c r="WGL37" s="707"/>
      <c r="WGM37" s="707"/>
      <c r="WGN37" s="707"/>
      <c r="WGO37" s="707"/>
      <c r="WGP37" s="707"/>
      <c r="WGQ37" s="707"/>
      <c r="WGR37" s="707"/>
      <c r="WGS37" s="707"/>
      <c r="WGT37" s="707"/>
      <c r="WGU37" s="707"/>
      <c r="WGV37" s="707"/>
      <c r="WGW37" s="707"/>
      <c r="WGX37" s="707"/>
      <c r="WGY37" s="707"/>
      <c r="WGZ37" s="707"/>
      <c r="WHA37" s="707"/>
      <c r="WHB37" s="707"/>
      <c r="WHC37" s="707"/>
      <c r="WHD37" s="707"/>
      <c r="WHE37" s="707"/>
      <c r="WHF37" s="707"/>
      <c r="WHG37" s="707"/>
      <c r="WHH37" s="707"/>
      <c r="WHI37" s="707"/>
      <c r="WHJ37" s="707"/>
      <c r="WHK37" s="707"/>
      <c r="WHL37" s="707"/>
      <c r="WHM37" s="707"/>
      <c r="WHN37" s="707"/>
      <c r="WHO37" s="707"/>
      <c r="WHP37" s="707"/>
      <c r="WHQ37" s="707"/>
      <c r="WHR37" s="707"/>
      <c r="WHS37" s="707"/>
      <c r="WHT37" s="707"/>
      <c r="WHU37" s="707"/>
      <c r="WHV37" s="707"/>
      <c r="WHW37" s="707"/>
      <c r="WHX37" s="707"/>
      <c r="WHY37" s="707"/>
      <c r="WHZ37" s="707"/>
      <c r="WIA37" s="707"/>
      <c r="WIB37" s="707"/>
      <c r="WIC37" s="707"/>
      <c r="WID37" s="707"/>
      <c r="WIE37" s="707"/>
      <c r="WIF37" s="707"/>
      <c r="WIG37" s="707"/>
      <c r="WIH37" s="707"/>
      <c r="WII37" s="707"/>
      <c r="WIJ37" s="707"/>
      <c r="WIK37" s="707"/>
      <c r="WIL37" s="707"/>
      <c r="WIM37" s="707"/>
      <c r="WIN37" s="707"/>
      <c r="WIO37" s="707"/>
      <c r="WIP37" s="707"/>
      <c r="WIQ37" s="707"/>
      <c r="WIR37" s="707"/>
      <c r="WIS37" s="707"/>
      <c r="WIT37" s="707"/>
      <c r="WIU37" s="707"/>
      <c r="WIV37" s="707"/>
      <c r="WIW37" s="707"/>
      <c r="WIX37" s="707"/>
      <c r="WIY37" s="707"/>
      <c r="WIZ37" s="707"/>
      <c r="WJA37" s="707"/>
      <c r="WJB37" s="707"/>
      <c r="WJC37" s="707"/>
      <c r="WJD37" s="707"/>
      <c r="WJE37" s="707"/>
      <c r="WJF37" s="707"/>
      <c r="WJG37" s="707"/>
      <c r="WJH37" s="707"/>
      <c r="WJI37" s="707"/>
      <c r="WJJ37" s="707"/>
      <c r="WJK37" s="707"/>
      <c r="WJL37" s="707"/>
      <c r="WJM37" s="707"/>
      <c r="WJN37" s="707"/>
      <c r="WJO37" s="707"/>
      <c r="WJP37" s="707"/>
      <c r="WJQ37" s="707"/>
      <c r="WJR37" s="707"/>
      <c r="WJS37" s="707"/>
      <c r="WJT37" s="707"/>
      <c r="WJU37" s="707"/>
      <c r="WJV37" s="707"/>
      <c r="WJW37" s="707"/>
      <c r="WJX37" s="707"/>
      <c r="WJY37" s="707"/>
      <c r="WJZ37" s="707"/>
      <c r="WKA37" s="707"/>
      <c r="WKB37" s="707"/>
      <c r="WKC37" s="707"/>
      <c r="WKD37" s="707"/>
      <c r="WKE37" s="707"/>
      <c r="WKF37" s="707"/>
      <c r="WKG37" s="707"/>
      <c r="WKH37" s="707"/>
      <c r="WKI37" s="707"/>
      <c r="WKJ37" s="707"/>
      <c r="WKK37" s="707"/>
      <c r="WKL37" s="707"/>
      <c r="WKM37" s="707"/>
      <c r="WKN37" s="707"/>
      <c r="WKO37" s="707"/>
      <c r="WKP37" s="707"/>
      <c r="WKQ37" s="707"/>
      <c r="WKR37" s="707"/>
      <c r="WKS37" s="707"/>
      <c r="WKT37" s="707"/>
      <c r="WKU37" s="707"/>
      <c r="WKV37" s="707"/>
      <c r="WKW37" s="707"/>
      <c r="WKX37" s="707"/>
      <c r="WKY37" s="707"/>
      <c r="WKZ37" s="707"/>
      <c r="WLA37" s="707"/>
      <c r="WLB37" s="707"/>
      <c r="WLC37" s="707"/>
      <c r="WLD37" s="707"/>
      <c r="WLE37" s="707"/>
      <c r="WLF37" s="707"/>
      <c r="WLG37" s="707"/>
      <c r="WLH37" s="707"/>
      <c r="WLI37" s="707"/>
      <c r="WLJ37" s="707"/>
      <c r="WLK37" s="707"/>
      <c r="WLL37" s="707"/>
      <c r="WLM37" s="707"/>
      <c r="WLN37" s="707"/>
      <c r="WLO37" s="707"/>
      <c r="WLP37" s="707"/>
      <c r="WLQ37" s="707"/>
      <c r="WLR37" s="707"/>
      <c r="WLS37" s="707"/>
      <c r="WLT37" s="707"/>
      <c r="WLU37" s="707"/>
      <c r="WLV37" s="707"/>
      <c r="WLW37" s="707"/>
      <c r="WLX37" s="707"/>
      <c r="WLY37" s="707"/>
      <c r="WLZ37" s="707"/>
      <c r="WMA37" s="707"/>
      <c r="WMB37" s="707"/>
      <c r="WMC37" s="707"/>
      <c r="WMD37" s="707"/>
      <c r="WME37" s="707"/>
      <c r="WMF37" s="707"/>
      <c r="WMG37" s="707"/>
      <c r="WMH37" s="707"/>
      <c r="WMI37" s="707"/>
      <c r="WMJ37" s="707"/>
      <c r="WMK37" s="707"/>
      <c r="WML37" s="707"/>
      <c r="WMM37" s="707"/>
      <c r="WMN37" s="707"/>
      <c r="WMO37" s="707"/>
      <c r="WMP37" s="707"/>
      <c r="WMQ37" s="707"/>
      <c r="WMR37" s="707"/>
      <c r="WMS37" s="707"/>
      <c r="WMT37" s="707"/>
      <c r="WMU37" s="707"/>
      <c r="WMV37" s="707"/>
      <c r="WMW37" s="707"/>
      <c r="WMX37" s="707"/>
      <c r="WMY37" s="707"/>
      <c r="WMZ37" s="707"/>
      <c r="WNA37" s="707"/>
      <c r="WNB37" s="707"/>
      <c r="WNC37" s="707"/>
      <c r="WND37" s="707"/>
      <c r="WNE37" s="707"/>
      <c r="WNF37" s="707"/>
      <c r="WNG37" s="707"/>
      <c r="WNH37" s="707"/>
      <c r="WNI37" s="707"/>
      <c r="WNJ37" s="707"/>
      <c r="WNK37" s="707"/>
      <c r="WNL37" s="707"/>
      <c r="WNM37" s="707"/>
      <c r="WNN37" s="707"/>
      <c r="WNO37" s="707"/>
      <c r="WNP37" s="707"/>
      <c r="WNQ37" s="707"/>
      <c r="WNR37" s="707"/>
      <c r="WNS37" s="707"/>
      <c r="WNT37" s="707"/>
      <c r="WNU37" s="707"/>
      <c r="WNV37" s="707"/>
      <c r="WNW37" s="707"/>
      <c r="WNX37" s="707"/>
      <c r="WNY37" s="707"/>
      <c r="WNZ37" s="707"/>
      <c r="WOA37" s="707"/>
      <c r="WOB37" s="707"/>
      <c r="WOC37" s="707"/>
      <c r="WOD37" s="707"/>
      <c r="WOE37" s="707"/>
      <c r="WOF37" s="707"/>
      <c r="WOG37" s="707"/>
      <c r="WOH37" s="707"/>
      <c r="WOI37" s="707"/>
      <c r="WOJ37" s="707"/>
      <c r="WOK37" s="707"/>
      <c r="WOL37" s="707"/>
      <c r="WOM37" s="707"/>
      <c r="WON37" s="707"/>
      <c r="WOO37" s="707"/>
      <c r="WOP37" s="707"/>
      <c r="WOQ37" s="707"/>
      <c r="WOR37" s="707"/>
      <c r="WOS37" s="707"/>
      <c r="WOT37" s="707"/>
      <c r="WOU37" s="707"/>
      <c r="WOV37" s="707"/>
      <c r="WOW37" s="707"/>
      <c r="WOX37" s="707"/>
      <c r="WOY37" s="707"/>
      <c r="WOZ37" s="707"/>
      <c r="WPA37" s="707"/>
      <c r="WPB37" s="707"/>
      <c r="WPC37" s="707"/>
      <c r="WPD37" s="707"/>
      <c r="WPE37" s="707"/>
      <c r="WPF37" s="707"/>
      <c r="WPG37" s="707"/>
      <c r="WPH37" s="707"/>
      <c r="WPI37" s="707"/>
      <c r="WPJ37" s="707"/>
      <c r="WPK37" s="707"/>
      <c r="WPL37" s="707"/>
      <c r="WPM37" s="707"/>
      <c r="WPN37" s="707"/>
      <c r="WPO37" s="707"/>
      <c r="WPP37" s="707"/>
      <c r="WPQ37" s="707"/>
      <c r="WPR37" s="707"/>
      <c r="WPS37" s="707"/>
      <c r="WPT37" s="707"/>
      <c r="WPU37" s="707"/>
      <c r="WPV37" s="707"/>
      <c r="WPW37" s="707"/>
      <c r="WPX37" s="707"/>
      <c r="WPY37" s="707"/>
      <c r="WPZ37" s="707"/>
      <c r="WQA37" s="707"/>
      <c r="WQB37" s="707"/>
      <c r="WQC37" s="707"/>
      <c r="WQD37" s="707"/>
      <c r="WQE37" s="707"/>
      <c r="WQF37" s="707"/>
      <c r="WQG37" s="707"/>
      <c r="WQH37" s="707"/>
      <c r="WQI37" s="707"/>
      <c r="WQJ37" s="707"/>
      <c r="WQK37" s="707"/>
      <c r="WQL37" s="707"/>
      <c r="WQM37" s="707"/>
      <c r="WQN37" s="707"/>
      <c r="WQO37" s="707"/>
      <c r="WQP37" s="707"/>
      <c r="WQQ37" s="707"/>
      <c r="WQR37" s="707"/>
      <c r="WQS37" s="707"/>
      <c r="WQT37" s="707"/>
      <c r="WQU37" s="707"/>
      <c r="WQV37" s="707"/>
      <c r="WQW37" s="707"/>
      <c r="WQX37" s="707"/>
      <c r="WQY37" s="707"/>
      <c r="WQZ37" s="707"/>
      <c r="WRA37" s="707"/>
      <c r="WRB37" s="707"/>
      <c r="WRC37" s="707"/>
      <c r="WRD37" s="707"/>
      <c r="WRE37" s="707"/>
      <c r="WRF37" s="707"/>
      <c r="WRG37" s="707"/>
      <c r="WRH37" s="707"/>
      <c r="WRI37" s="707"/>
      <c r="WRJ37" s="707"/>
      <c r="WRK37" s="707"/>
      <c r="WRL37" s="707"/>
      <c r="WRM37" s="707"/>
      <c r="WRN37" s="707"/>
      <c r="WRO37" s="707"/>
      <c r="WRP37" s="707"/>
      <c r="WRQ37" s="707"/>
      <c r="WRR37" s="707"/>
      <c r="WRS37" s="707"/>
      <c r="WRT37" s="707"/>
      <c r="WRU37" s="707"/>
      <c r="WRV37" s="707"/>
      <c r="WRW37" s="707"/>
      <c r="WRX37" s="707"/>
      <c r="WRY37" s="707"/>
      <c r="WRZ37" s="707"/>
      <c r="WSA37" s="707"/>
      <c r="WSB37" s="707"/>
      <c r="WSC37" s="707"/>
      <c r="WSD37" s="707"/>
      <c r="WSE37" s="707"/>
      <c r="WSF37" s="707"/>
      <c r="WSG37" s="707"/>
      <c r="WSH37" s="707"/>
      <c r="WSI37" s="707"/>
      <c r="WSJ37" s="707"/>
      <c r="WSK37" s="707"/>
      <c r="WSL37" s="707"/>
      <c r="WSM37" s="707"/>
      <c r="WSN37" s="707"/>
      <c r="WSO37" s="707"/>
      <c r="WSP37" s="707"/>
      <c r="WSQ37" s="707"/>
      <c r="WSR37" s="707"/>
      <c r="WSS37" s="707"/>
      <c r="WST37" s="707"/>
      <c r="WSU37" s="707"/>
      <c r="WSV37" s="707"/>
      <c r="WSW37" s="707"/>
      <c r="WSX37" s="707"/>
      <c r="WSY37" s="707"/>
      <c r="WSZ37" s="707"/>
      <c r="WTA37" s="707"/>
      <c r="WTB37" s="707"/>
      <c r="WTC37" s="707"/>
      <c r="WTD37" s="707"/>
      <c r="WTE37" s="707"/>
      <c r="WTF37" s="707"/>
      <c r="WTG37" s="707"/>
      <c r="WTH37" s="707"/>
      <c r="WTI37" s="707"/>
      <c r="WTJ37" s="707"/>
      <c r="WTK37" s="707"/>
      <c r="WTL37" s="707"/>
      <c r="WTM37" s="707"/>
      <c r="WTN37" s="707"/>
      <c r="WTO37" s="707"/>
      <c r="WTP37" s="707"/>
      <c r="WTQ37" s="707"/>
      <c r="WTR37" s="707"/>
      <c r="WTS37" s="707"/>
      <c r="WTT37" s="707"/>
      <c r="WTU37" s="707"/>
      <c r="WTV37" s="707"/>
      <c r="WTW37" s="707"/>
      <c r="WTX37" s="707"/>
      <c r="WTY37" s="707"/>
      <c r="WTZ37" s="707"/>
      <c r="WUA37" s="707"/>
      <c r="WUB37" s="707"/>
      <c r="WUC37" s="707"/>
      <c r="WUD37" s="707"/>
      <c r="WUE37" s="707"/>
      <c r="WUF37" s="707"/>
      <c r="WUG37" s="707"/>
      <c r="WUH37" s="707"/>
      <c r="WUI37" s="707"/>
      <c r="WUJ37" s="707"/>
      <c r="WUK37" s="707"/>
      <c r="WUL37" s="707"/>
      <c r="WUM37" s="707"/>
      <c r="WUN37" s="707"/>
      <c r="WUO37" s="707"/>
      <c r="WUP37" s="707"/>
      <c r="WUQ37" s="707"/>
      <c r="WUR37" s="707"/>
      <c r="WUS37" s="707"/>
      <c r="WUT37" s="707"/>
      <c r="WUU37" s="707"/>
      <c r="WUV37" s="707"/>
      <c r="WUW37" s="707"/>
      <c r="WUX37" s="707"/>
      <c r="WUY37" s="707"/>
      <c r="WUZ37" s="707"/>
      <c r="WVA37" s="707"/>
      <c r="WVB37" s="707"/>
      <c r="WVC37" s="707"/>
      <c r="WVD37" s="707"/>
      <c r="WVE37" s="707"/>
      <c r="WVF37" s="707"/>
      <c r="WVG37" s="707"/>
      <c r="WVH37" s="707"/>
      <c r="WVI37" s="707"/>
      <c r="WVJ37" s="707"/>
      <c r="WVK37" s="707"/>
      <c r="WVL37" s="707"/>
      <c r="WVM37" s="707"/>
      <c r="WVN37" s="707"/>
      <c r="WVO37" s="707"/>
      <c r="WVP37" s="707"/>
      <c r="WVQ37" s="707"/>
      <c r="WVR37" s="707"/>
      <c r="WVS37" s="707"/>
      <c r="WVT37" s="707"/>
      <c r="WVU37" s="707"/>
      <c r="WVV37" s="707"/>
      <c r="WVW37" s="707"/>
      <c r="WVX37" s="707"/>
      <c r="WVY37" s="707"/>
      <c r="WVZ37" s="707"/>
      <c r="WWA37" s="707"/>
      <c r="WWB37" s="707"/>
      <c r="WWC37" s="707"/>
      <c r="WWD37" s="707"/>
      <c r="WWE37" s="707"/>
      <c r="WWF37" s="707"/>
      <c r="WWG37" s="707"/>
      <c r="WWH37" s="707"/>
      <c r="WWI37" s="707"/>
    </row>
    <row r="38" spans="1:16155" ht="21" customHeight="1">
      <c r="C38" s="746"/>
      <c r="D38" s="1894" t="s">
        <v>2647</v>
      </c>
      <c r="E38" s="1894"/>
      <c r="F38" s="1894"/>
      <c r="G38" s="1894"/>
      <c r="H38" s="1894"/>
      <c r="I38" s="1894"/>
      <c r="J38" s="1895"/>
      <c r="K38" s="746"/>
      <c r="L38" s="1900" t="s">
        <v>2671</v>
      </c>
      <c r="M38" s="1900"/>
      <c r="N38" s="1900"/>
      <c r="O38" s="1900"/>
      <c r="P38" s="749" t="s">
        <v>2649</v>
      </c>
      <c r="Q38" s="1901"/>
      <c r="R38" s="1902"/>
      <c r="S38" s="750" t="s">
        <v>2119</v>
      </c>
      <c r="T38" s="263"/>
      <c r="U38" s="749" t="s">
        <v>2182</v>
      </c>
      <c r="V38" s="263"/>
      <c r="W38" s="750" t="s">
        <v>2183</v>
      </c>
      <c r="X38" s="748"/>
      <c r="AB38" s="737"/>
    </row>
    <row r="39" spans="1:16155" ht="2.25" customHeight="1">
      <c r="C39" s="727"/>
      <c r="D39" s="1896"/>
      <c r="E39" s="1896"/>
      <c r="F39" s="1896"/>
      <c r="G39" s="1896"/>
      <c r="H39" s="1896"/>
      <c r="I39" s="1896"/>
      <c r="J39" s="1897"/>
      <c r="K39" s="727"/>
      <c r="L39" s="729"/>
      <c r="M39" s="729"/>
      <c r="N39" s="729"/>
      <c r="O39" s="729"/>
      <c r="P39" s="715"/>
      <c r="Q39" s="730"/>
      <c r="R39" s="731"/>
      <c r="S39" s="732"/>
      <c r="T39" s="731"/>
      <c r="U39" s="715"/>
      <c r="V39" s="731"/>
      <c r="W39" s="732"/>
      <c r="X39" s="728"/>
    </row>
    <row r="40" spans="1:16155" ht="21" customHeight="1">
      <c r="C40" s="751"/>
      <c r="D40" s="1898"/>
      <c r="E40" s="1898"/>
      <c r="F40" s="1898"/>
      <c r="G40" s="1898"/>
      <c r="H40" s="1898"/>
      <c r="I40" s="1898"/>
      <c r="J40" s="1899"/>
      <c r="K40" s="751"/>
      <c r="L40" s="1903" t="s">
        <v>2672</v>
      </c>
      <c r="M40" s="1903"/>
      <c r="N40" s="1903"/>
      <c r="O40" s="1903"/>
      <c r="P40" s="754" t="s">
        <v>2649</v>
      </c>
      <c r="Q40" s="1904"/>
      <c r="R40" s="1905"/>
      <c r="S40" s="755" t="s">
        <v>2119</v>
      </c>
      <c r="T40" s="259"/>
      <c r="U40" s="755" t="s">
        <v>2182</v>
      </c>
      <c r="V40" s="259"/>
      <c r="W40" s="755" t="s">
        <v>2183</v>
      </c>
      <c r="X40" s="753"/>
      <c r="AB40" s="737"/>
    </row>
    <row r="41" spans="1:16155" ht="3.75" customHeight="1">
      <c r="C41" s="756"/>
      <c r="D41" s="747"/>
      <c r="E41" s="747"/>
      <c r="F41" s="747"/>
      <c r="G41" s="747"/>
      <c r="H41" s="747"/>
      <c r="I41" s="747"/>
      <c r="J41" s="747"/>
      <c r="K41" s="747"/>
      <c r="L41" s="747"/>
      <c r="M41" s="747"/>
      <c r="N41" s="747"/>
      <c r="O41" s="747"/>
      <c r="P41" s="747"/>
      <c r="Q41" s="747"/>
      <c r="R41" s="747"/>
      <c r="S41" s="756"/>
      <c r="T41" s="747"/>
      <c r="U41" s="707"/>
      <c r="V41" s="749"/>
      <c r="W41" s="749"/>
      <c r="X41" s="749"/>
    </row>
    <row r="42" spans="1:16155" ht="11.25" customHeight="1">
      <c r="B42" s="1878" t="s">
        <v>2653</v>
      </c>
      <c r="C42" s="1879"/>
      <c r="D42" s="1879"/>
      <c r="E42" s="1879"/>
      <c r="F42" s="1879"/>
      <c r="G42" s="1879"/>
      <c r="H42" s="1879"/>
      <c r="I42" s="1879"/>
      <c r="J42" s="1879"/>
      <c r="K42" s="1879"/>
      <c r="L42" s="1879"/>
      <c r="M42" s="1879"/>
      <c r="N42" s="1879"/>
      <c r="O42" s="1879"/>
      <c r="P42" s="1879"/>
      <c r="Q42" s="1879"/>
      <c r="R42" s="1879"/>
      <c r="S42" s="1879"/>
      <c r="T42" s="1879"/>
      <c r="U42" s="1879"/>
      <c r="V42" s="1879"/>
      <c r="W42" s="1879"/>
      <c r="X42" s="1879"/>
      <c r="Y42" s="1879"/>
      <c r="Z42" s="1879"/>
    </row>
    <row r="43" spans="1:16155" ht="22.15" customHeight="1">
      <c r="B43" s="1878"/>
      <c r="C43" s="1879"/>
      <c r="D43" s="1879"/>
      <c r="E43" s="1879"/>
      <c r="F43" s="1879"/>
      <c r="G43" s="1879"/>
      <c r="H43" s="1879"/>
      <c r="I43" s="1879"/>
      <c r="J43" s="1879"/>
      <c r="K43" s="1879"/>
      <c r="L43" s="1879"/>
      <c r="M43" s="1879"/>
      <c r="N43" s="1879"/>
      <c r="O43" s="1879"/>
      <c r="P43" s="1879"/>
      <c r="Q43" s="1879"/>
      <c r="R43" s="1879"/>
      <c r="S43" s="1879"/>
      <c r="T43" s="1879"/>
      <c r="U43" s="1879"/>
      <c r="V43" s="1879"/>
      <c r="W43" s="1879"/>
      <c r="X43" s="1879"/>
      <c r="Y43" s="1879"/>
      <c r="Z43" s="1879"/>
      <c r="AF43" s="720"/>
    </row>
    <row r="44" spans="1:16155" ht="9" customHeight="1">
      <c r="B44" s="1879"/>
      <c r="C44" s="1879"/>
      <c r="D44" s="1879"/>
      <c r="E44" s="1879"/>
      <c r="F44" s="1879"/>
      <c r="G44" s="1879"/>
      <c r="H44" s="1879"/>
      <c r="I44" s="1879"/>
      <c r="J44" s="1879"/>
      <c r="K44" s="1879"/>
      <c r="L44" s="1879"/>
      <c r="M44" s="1879"/>
      <c r="N44" s="1879"/>
      <c r="O44" s="1879"/>
      <c r="P44" s="1879"/>
      <c r="Q44" s="1879"/>
      <c r="R44" s="1879"/>
      <c r="S44" s="1879"/>
      <c r="T44" s="1879"/>
      <c r="U44" s="1879"/>
      <c r="V44" s="1879"/>
      <c r="W44" s="1879"/>
      <c r="X44" s="1879"/>
      <c r="Y44" s="1879"/>
      <c r="Z44" s="1879"/>
      <c r="AA44" s="707"/>
    </row>
    <row r="45" spans="1:16155" ht="1.9" hidden="1" customHeight="1">
      <c r="C45" s="716"/>
      <c r="D45" s="716"/>
      <c r="E45" s="716"/>
      <c r="F45" s="716"/>
      <c r="G45" s="729"/>
      <c r="H45" s="729"/>
      <c r="I45" s="729"/>
      <c r="J45" s="715"/>
      <c r="K45" s="715"/>
      <c r="L45" s="730"/>
      <c r="M45" s="730"/>
      <c r="N45" s="731"/>
      <c r="O45" s="732"/>
      <c r="P45" s="731"/>
      <c r="Q45" s="715"/>
      <c r="R45" s="731"/>
      <c r="S45" s="732"/>
      <c r="T45" s="732"/>
      <c r="U45" s="716"/>
      <c r="Y45" s="707"/>
      <c r="Z45" s="707"/>
      <c r="AA45" s="707"/>
    </row>
    <row r="46" spans="1:16155" ht="21" hidden="1" customHeight="1">
      <c r="B46" s="1871"/>
      <c r="C46" s="1871"/>
      <c r="D46" s="1871"/>
      <c r="E46" s="1871"/>
      <c r="F46" s="716"/>
      <c r="G46" s="733"/>
      <c r="H46" s="1872"/>
      <c r="I46" s="1872"/>
      <c r="J46" s="1872"/>
      <c r="K46" s="1872"/>
      <c r="L46" s="1872"/>
      <c r="M46" s="734"/>
      <c r="N46" s="734"/>
      <c r="O46" s="734"/>
      <c r="P46" s="734"/>
      <c r="Q46" s="734"/>
      <c r="R46" s="734"/>
      <c r="S46" s="734"/>
      <c r="T46" s="734"/>
      <c r="U46" s="734"/>
      <c r="Y46" s="707"/>
      <c r="Z46" s="707"/>
      <c r="AA46" s="707"/>
    </row>
    <row r="47" spans="1:16155" ht="18" hidden="1" customHeight="1">
      <c r="B47" s="757"/>
      <c r="C47" s="752"/>
      <c r="D47" s="752"/>
      <c r="E47" s="752"/>
      <c r="F47" s="752"/>
      <c r="G47" s="752"/>
      <c r="H47" s="752"/>
      <c r="I47" s="752"/>
      <c r="J47" s="752"/>
      <c r="K47" s="758"/>
      <c r="L47" s="759"/>
      <c r="M47" s="759"/>
      <c r="N47" s="759"/>
      <c r="O47" s="759"/>
      <c r="P47" s="760"/>
      <c r="Q47" s="760"/>
      <c r="R47" s="760"/>
      <c r="S47" s="760"/>
      <c r="T47" s="760"/>
      <c r="U47" s="760"/>
      <c r="V47" s="760"/>
      <c r="W47" s="760"/>
      <c r="X47" s="760"/>
      <c r="Y47" s="760"/>
      <c r="Z47" s="761"/>
      <c r="AB47" s="708"/>
    </row>
    <row r="48" spans="1:16155" ht="33" customHeight="1">
      <c r="B48" s="1873" t="s">
        <v>2654</v>
      </c>
      <c r="C48" s="1874"/>
      <c r="D48" s="1874"/>
      <c r="E48" s="1875"/>
      <c r="F48" s="726"/>
      <c r="G48" s="762" t="s">
        <v>2227</v>
      </c>
      <c r="H48" s="1876"/>
      <c r="I48" s="1876"/>
      <c r="J48" s="1876"/>
      <c r="K48" s="1876"/>
      <c r="L48" s="1876"/>
      <c r="M48" s="1876"/>
      <c r="N48" s="1876"/>
      <c r="O48" s="762" t="s">
        <v>2228</v>
      </c>
      <c r="P48" s="763"/>
      <c r="Q48" s="763"/>
      <c r="R48" s="763"/>
      <c r="S48" s="763"/>
      <c r="T48" s="763"/>
      <c r="U48" s="763"/>
      <c r="V48" s="763"/>
      <c r="W48" s="764"/>
      <c r="X48" s="764"/>
      <c r="Y48" s="764"/>
      <c r="Z48" s="765"/>
      <c r="AA48" s="707"/>
      <c r="AB48" s="766" t="s">
        <v>2673</v>
      </c>
    </row>
    <row r="49" spans="1:32" ht="27" customHeight="1">
      <c r="B49" s="756"/>
      <c r="C49" s="747"/>
      <c r="D49" s="747"/>
      <c r="E49" s="747"/>
      <c r="F49" s="747"/>
      <c r="G49" s="747"/>
      <c r="H49" s="747"/>
      <c r="I49" s="747"/>
      <c r="J49" s="747"/>
      <c r="K49" s="767"/>
      <c r="L49" s="768"/>
      <c r="M49" s="768"/>
      <c r="N49" s="768"/>
      <c r="O49" s="768"/>
      <c r="P49" s="769"/>
      <c r="Q49" s="769"/>
      <c r="R49" s="769"/>
      <c r="S49" s="769"/>
      <c r="T49" s="769"/>
      <c r="U49" s="769"/>
      <c r="V49" s="769"/>
      <c r="W49" s="769"/>
      <c r="X49" s="769"/>
      <c r="Y49" s="769"/>
      <c r="Z49" s="770"/>
      <c r="AB49" s="708"/>
    </row>
    <row r="50" spans="1:32" ht="18" customHeight="1">
      <c r="B50" s="757" t="s">
        <v>2656</v>
      </c>
      <c r="C50" s="752"/>
      <c r="D50" s="752"/>
      <c r="E50" s="752"/>
      <c r="F50" s="752"/>
      <c r="G50" s="752"/>
      <c r="H50" s="752"/>
      <c r="I50" s="752"/>
      <c r="J50" s="752"/>
      <c r="K50" s="758"/>
      <c r="L50" s="759"/>
      <c r="M50" s="759"/>
      <c r="N50" s="759"/>
      <c r="O50" s="759"/>
      <c r="P50" s="760"/>
      <c r="Q50" s="760"/>
      <c r="R50" s="760"/>
      <c r="S50" s="760"/>
      <c r="T50" s="760"/>
      <c r="U50" s="760"/>
      <c r="V50" s="760"/>
      <c r="W50" s="760"/>
      <c r="X50" s="760"/>
      <c r="Y50" s="760"/>
      <c r="Z50" s="761"/>
      <c r="AB50" s="708"/>
    </row>
    <row r="51" spans="1:32" ht="28.15" hidden="1" customHeight="1">
      <c r="B51" s="1877" t="s">
        <v>2657</v>
      </c>
      <c r="C51" s="1843"/>
      <c r="D51" s="1843"/>
      <c r="E51" s="1843"/>
      <c r="F51" s="1844"/>
      <c r="G51" s="1844"/>
      <c r="H51" s="1845"/>
      <c r="I51" s="1850"/>
      <c r="J51" s="1851"/>
      <c r="K51" s="1851"/>
      <c r="L51" s="1851"/>
      <c r="M51" s="1851"/>
      <c r="N51" s="1851"/>
      <c r="O51" s="1851"/>
      <c r="P51" s="1851"/>
      <c r="Q51" s="1851"/>
      <c r="R51" s="1851"/>
      <c r="S51" s="1851"/>
      <c r="T51" s="1851"/>
      <c r="U51" s="1851"/>
      <c r="V51" s="1851"/>
      <c r="W51" s="1851"/>
      <c r="X51" s="1851"/>
      <c r="Y51" s="1851"/>
      <c r="Z51" s="1852"/>
      <c r="AB51" s="708"/>
      <c r="AC51" s="708"/>
      <c r="AD51" s="717"/>
    </row>
    <row r="52" spans="1:32" ht="28.15" hidden="1" customHeight="1">
      <c r="B52" s="1846"/>
      <c r="C52" s="1847"/>
      <c r="D52" s="1847"/>
      <c r="E52" s="1847"/>
      <c r="F52" s="1848"/>
      <c r="G52" s="1848"/>
      <c r="H52" s="1849"/>
      <c r="I52" s="1853"/>
      <c r="J52" s="1854"/>
      <c r="K52" s="1854"/>
      <c r="L52" s="1854"/>
      <c r="M52" s="1854"/>
      <c r="N52" s="1854"/>
      <c r="O52" s="1854"/>
      <c r="P52" s="1854"/>
      <c r="Q52" s="1854"/>
      <c r="R52" s="1854"/>
      <c r="S52" s="1854"/>
      <c r="T52" s="1854"/>
      <c r="U52" s="1854"/>
      <c r="V52" s="1854"/>
      <c r="W52" s="1854"/>
      <c r="X52" s="1854"/>
      <c r="Y52" s="1854"/>
      <c r="Z52" s="1855"/>
      <c r="AB52" s="708"/>
      <c r="AC52" s="708"/>
    </row>
    <row r="53" spans="1:32" ht="27.6" hidden="1" customHeight="1">
      <c r="B53" s="1842" t="s">
        <v>2658</v>
      </c>
      <c r="C53" s="1843"/>
      <c r="D53" s="1843"/>
      <c r="E53" s="1843"/>
      <c r="F53" s="1844"/>
      <c r="G53" s="1844"/>
      <c r="H53" s="1845"/>
      <c r="I53" s="1850"/>
      <c r="J53" s="1851"/>
      <c r="K53" s="1851"/>
      <c r="L53" s="1851"/>
      <c r="M53" s="1851"/>
      <c r="N53" s="1851"/>
      <c r="O53" s="1851"/>
      <c r="P53" s="1851"/>
      <c r="Q53" s="1851"/>
      <c r="R53" s="1851"/>
      <c r="S53" s="1851"/>
      <c r="T53" s="1851"/>
      <c r="U53" s="1851"/>
      <c r="V53" s="1851"/>
      <c r="W53" s="1851"/>
      <c r="X53" s="1851"/>
      <c r="Y53" s="1851"/>
      <c r="Z53" s="1852"/>
      <c r="AB53" s="708"/>
      <c r="AC53" s="708"/>
    </row>
    <row r="54" spans="1:32" ht="27.6" hidden="1" customHeight="1">
      <c r="B54" s="1846"/>
      <c r="C54" s="1847"/>
      <c r="D54" s="1847"/>
      <c r="E54" s="1847"/>
      <c r="F54" s="1848"/>
      <c r="G54" s="1848"/>
      <c r="H54" s="1849"/>
      <c r="I54" s="1853"/>
      <c r="J54" s="1854"/>
      <c r="K54" s="1854"/>
      <c r="L54" s="1854"/>
      <c r="M54" s="1854"/>
      <c r="N54" s="1854"/>
      <c r="O54" s="1854"/>
      <c r="P54" s="1854"/>
      <c r="Q54" s="1854"/>
      <c r="R54" s="1854"/>
      <c r="S54" s="1854"/>
      <c r="T54" s="1854"/>
      <c r="U54" s="1854"/>
      <c r="V54" s="1854"/>
      <c r="W54" s="1854"/>
      <c r="X54" s="1854"/>
      <c r="Y54" s="1854"/>
      <c r="Z54" s="1855"/>
      <c r="AB54" s="709"/>
      <c r="AC54" s="709"/>
    </row>
    <row r="55" spans="1:32" ht="30" customHeight="1">
      <c r="B55" s="1856" t="s">
        <v>2659</v>
      </c>
      <c r="C55" s="1857"/>
      <c r="D55" s="1857"/>
      <c r="E55" s="1858"/>
      <c r="F55" s="260"/>
      <c r="G55" s="261"/>
      <c r="H55" s="261"/>
      <c r="I55" s="262"/>
      <c r="J55" s="1859" t="s">
        <v>2660</v>
      </c>
      <c r="K55" s="1860"/>
      <c r="L55" s="1860"/>
      <c r="M55" s="1861"/>
      <c r="N55" s="260"/>
      <c r="O55" s="261"/>
      <c r="P55" s="262"/>
      <c r="Q55" s="1862" t="s">
        <v>2661</v>
      </c>
      <c r="R55" s="1863"/>
      <c r="S55" s="1864"/>
      <c r="T55" s="1865" t="s">
        <v>2662</v>
      </c>
      <c r="U55" s="1866"/>
      <c r="V55" s="1866"/>
      <c r="W55" s="1866"/>
      <c r="X55" s="1866"/>
      <c r="Y55" s="1866"/>
      <c r="Z55" s="1867"/>
      <c r="AB55" s="708"/>
      <c r="AC55" s="708"/>
    </row>
    <row r="56" spans="1:32" ht="15.75" customHeight="1">
      <c r="B56" s="1822" t="s">
        <v>2663</v>
      </c>
      <c r="C56" s="1823"/>
      <c r="D56" s="1823"/>
      <c r="E56" s="1824"/>
      <c r="F56" s="1828"/>
      <c r="G56" s="1829"/>
      <c r="H56" s="1829"/>
      <c r="I56" s="1829"/>
      <c r="J56" s="1829"/>
      <c r="K56" s="1829"/>
      <c r="L56" s="1829"/>
      <c r="M56" s="1829"/>
      <c r="N56" s="1829"/>
      <c r="O56" s="1829"/>
      <c r="P56" s="1829"/>
      <c r="Q56" s="1829"/>
      <c r="R56" s="1829"/>
      <c r="S56" s="1829"/>
      <c r="T56" s="1829"/>
      <c r="U56" s="1829"/>
      <c r="V56" s="1829"/>
      <c r="W56" s="1829"/>
      <c r="X56" s="1829"/>
      <c r="Y56" s="1829"/>
      <c r="Z56" s="1830"/>
      <c r="AB56" s="708"/>
      <c r="AC56" s="708"/>
    </row>
    <row r="57" spans="1:32" ht="34.15" customHeight="1">
      <c r="B57" s="1825"/>
      <c r="C57" s="1826"/>
      <c r="D57" s="1826"/>
      <c r="E57" s="1827"/>
      <c r="F57" s="1831"/>
      <c r="G57" s="1832"/>
      <c r="H57" s="1832"/>
      <c r="I57" s="1832"/>
      <c r="J57" s="1832"/>
      <c r="K57" s="1832"/>
      <c r="L57" s="1832"/>
      <c r="M57" s="1832"/>
      <c r="N57" s="1832"/>
      <c r="O57" s="1832"/>
      <c r="P57" s="1832"/>
      <c r="Q57" s="1832"/>
      <c r="R57" s="1832"/>
      <c r="S57" s="1832"/>
      <c r="T57" s="1832"/>
      <c r="U57" s="1832"/>
      <c r="V57" s="1832"/>
      <c r="W57" s="1832"/>
      <c r="X57" s="1832"/>
      <c r="Y57" s="1832"/>
      <c r="Z57" s="1833"/>
      <c r="AB57" s="708"/>
      <c r="AC57" s="708"/>
    </row>
    <row r="58" spans="1:32" ht="30" customHeight="1">
      <c r="B58" s="771"/>
      <c r="C58" s="1834" t="s">
        <v>2664</v>
      </c>
      <c r="D58" s="1834"/>
      <c r="E58" s="1835"/>
      <c r="F58" s="260"/>
      <c r="G58" s="261"/>
      <c r="H58" s="261"/>
      <c r="I58" s="261"/>
      <c r="J58" s="261"/>
      <c r="K58" s="261"/>
      <c r="L58" s="262"/>
      <c r="M58" s="772" t="s">
        <v>283</v>
      </c>
      <c r="N58" s="773"/>
      <c r="O58" s="772"/>
      <c r="P58" s="772"/>
      <c r="Q58" s="772"/>
      <c r="R58" s="772"/>
      <c r="S58" s="772"/>
      <c r="T58" s="772"/>
      <c r="U58" s="772"/>
      <c r="V58" s="772"/>
      <c r="W58" s="772"/>
      <c r="X58" s="772"/>
      <c r="Y58" s="772"/>
      <c r="Z58" s="772"/>
      <c r="AB58" s="708"/>
      <c r="AC58" s="708"/>
    </row>
    <row r="59" spans="1:32" ht="12" customHeight="1">
      <c r="B59" s="756"/>
      <c r="C59" s="747"/>
      <c r="D59" s="747"/>
      <c r="E59" s="747"/>
      <c r="F59" s="747"/>
      <c r="G59" s="747"/>
      <c r="H59" s="747"/>
      <c r="I59" s="747"/>
      <c r="J59" s="747"/>
      <c r="K59" s="747"/>
      <c r="L59" s="747"/>
      <c r="M59" s="716"/>
      <c r="N59" s="716"/>
      <c r="O59" s="716"/>
      <c r="P59" s="716"/>
      <c r="Q59" s="716"/>
      <c r="R59" s="716"/>
      <c r="S59" s="716"/>
      <c r="U59" s="716"/>
      <c r="V59" s="707"/>
      <c r="W59" s="715"/>
      <c r="X59" s="715"/>
      <c r="Y59" s="715"/>
      <c r="Z59" s="715"/>
      <c r="AB59" s="708"/>
      <c r="AC59" s="708"/>
    </row>
    <row r="60" spans="1:32" ht="18" customHeight="1">
      <c r="B60" s="716"/>
      <c r="C60" s="716" t="s">
        <v>2665</v>
      </c>
      <c r="D60" s="716"/>
      <c r="E60" s="716"/>
      <c r="F60" s="716"/>
      <c r="G60" s="716"/>
      <c r="H60" s="716"/>
      <c r="I60" s="716"/>
      <c r="J60" s="716"/>
      <c r="K60" s="716"/>
      <c r="L60" s="716"/>
      <c r="M60" s="716"/>
      <c r="N60" s="716"/>
      <c r="O60" s="716"/>
      <c r="P60" s="716"/>
      <c r="Q60" s="716"/>
      <c r="R60" s="716"/>
      <c r="S60" s="716"/>
      <c r="T60" s="716"/>
      <c r="U60" s="716"/>
      <c r="V60" s="715"/>
      <c r="W60" s="715"/>
      <c r="X60" s="715"/>
      <c r="Y60" s="715"/>
      <c r="Z60" s="715"/>
      <c r="AB60" s="708"/>
      <c r="AC60" s="708"/>
    </row>
    <row r="61" spans="1:32" ht="13.5" customHeight="1" thickBot="1">
      <c r="U61" s="709"/>
      <c r="Z61" s="774"/>
      <c r="AB61" s="708"/>
      <c r="AC61" s="708"/>
    </row>
    <row r="62" spans="1:32" ht="22.9" customHeight="1" thickTop="1">
      <c r="A62" s="775"/>
      <c r="B62" s="1836" t="s">
        <v>2675</v>
      </c>
      <c r="C62" s="1837"/>
      <c r="D62" s="1837"/>
      <c r="E62" s="1837"/>
      <c r="F62" s="1837"/>
      <c r="G62" s="1837"/>
      <c r="H62" s="1837"/>
      <c r="I62" s="1837"/>
      <c r="J62" s="1837"/>
      <c r="K62" s="1837"/>
      <c r="L62" s="1837"/>
      <c r="M62" s="1837"/>
      <c r="N62" s="1837"/>
      <c r="O62" s="1837"/>
      <c r="P62" s="1837"/>
      <c r="Q62" s="1837"/>
      <c r="R62" s="1837"/>
      <c r="S62" s="1837"/>
      <c r="T62" s="1837"/>
      <c r="U62" s="1837"/>
      <c r="V62" s="1837"/>
      <c r="W62" s="1837"/>
      <c r="X62" s="1837"/>
      <c r="Y62" s="1837"/>
      <c r="Z62" s="1868"/>
      <c r="AA62" s="776"/>
      <c r="AB62" s="776"/>
      <c r="AC62" s="776"/>
      <c r="AD62" s="776"/>
      <c r="AE62" s="776"/>
      <c r="AF62" s="776"/>
    </row>
    <row r="63" spans="1:32" ht="22.9" customHeight="1">
      <c r="A63" s="777"/>
      <c r="B63" s="1838"/>
      <c r="C63" s="1839"/>
      <c r="D63" s="1839"/>
      <c r="E63" s="1839"/>
      <c r="F63" s="1839"/>
      <c r="G63" s="1839"/>
      <c r="H63" s="1839"/>
      <c r="I63" s="1839"/>
      <c r="J63" s="1839"/>
      <c r="K63" s="1839"/>
      <c r="L63" s="1839"/>
      <c r="M63" s="1839"/>
      <c r="N63" s="1839"/>
      <c r="O63" s="1839"/>
      <c r="P63" s="1839"/>
      <c r="Q63" s="1839"/>
      <c r="R63" s="1839"/>
      <c r="S63" s="1839"/>
      <c r="T63" s="1839"/>
      <c r="U63" s="1839"/>
      <c r="V63" s="1839"/>
      <c r="W63" s="1839"/>
      <c r="X63" s="1839"/>
      <c r="Y63" s="1839"/>
      <c r="Z63" s="1869"/>
      <c r="AA63" s="776"/>
      <c r="AB63" s="776"/>
      <c r="AC63" s="776"/>
      <c r="AD63" s="776"/>
      <c r="AE63" s="776"/>
      <c r="AF63" s="776"/>
    </row>
    <row r="64" spans="1:32" ht="22.9" customHeight="1">
      <c r="A64" s="777"/>
      <c r="B64" s="1838"/>
      <c r="C64" s="1839"/>
      <c r="D64" s="1839"/>
      <c r="E64" s="1839"/>
      <c r="F64" s="1839"/>
      <c r="G64" s="1839"/>
      <c r="H64" s="1839"/>
      <c r="I64" s="1839"/>
      <c r="J64" s="1839"/>
      <c r="K64" s="1839"/>
      <c r="L64" s="1839"/>
      <c r="M64" s="1839"/>
      <c r="N64" s="1839"/>
      <c r="O64" s="1839"/>
      <c r="P64" s="1839"/>
      <c r="Q64" s="1839"/>
      <c r="R64" s="1839"/>
      <c r="S64" s="1839"/>
      <c r="T64" s="1839"/>
      <c r="U64" s="1839"/>
      <c r="V64" s="1839"/>
      <c r="W64" s="1839"/>
      <c r="X64" s="1839"/>
      <c r="Y64" s="1839"/>
      <c r="Z64" s="1869"/>
      <c r="AA64" s="776"/>
      <c r="AB64" s="776"/>
      <c r="AC64" s="776"/>
      <c r="AD64" s="776"/>
      <c r="AE64" s="776"/>
      <c r="AF64" s="776"/>
    </row>
    <row r="65" spans="1:32" ht="22.9" customHeight="1">
      <c r="A65" s="777"/>
      <c r="B65" s="1838"/>
      <c r="C65" s="1839"/>
      <c r="D65" s="1839"/>
      <c r="E65" s="1839"/>
      <c r="F65" s="1839"/>
      <c r="G65" s="1839"/>
      <c r="H65" s="1839"/>
      <c r="I65" s="1839"/>
      <c r="J65" s="1839"/>
      <c r="K65" s="1839"/>
      <c r="L65" s="1839"/>
      <c r="M65" s="1839"/>
      <c r="N65" s="1839"/>
      <c r="O65" s="1839"/>
      <c r="P65" s="1839"/>
      <c r="Q65" s="1839"/>
      <c r="R65" s="1839"/>
      <c r="S65" s="1839"/>
      <c r="T65" s="1839"/>
      <c r="U65" s="1839"/>
      <c r="V65" s="1839"/>
      <c r="W65" s="1839"/>
      <c r="X65" s="1839"/>
      <c r="Y65" s="1839"/>
      <c r="Z65" s="1869"/>
      <c r="AA65" s="776"/>
      <c r="AB65" s="776"/>
      <c r="AC65" s="776"/>
      <c r="AD65" s="776"/>
      <c r="AE65" s="776"/>
      <c r="AF65" s="776"/>
    </row>
    <row r="66" spans="1:32" ht="22.9" customHeight="1">
      <c r="A66" s="777"/>
      <c r="B66" s="1838"/>
      <c r="C66" s="1839"/>
      <c r="D66" s="1839"/>
      <c r="E66" s="1839"/>
      <c r="F66" s="1839"/>
      <c r="G66" s="1839"/>
      <c r="H66" s="1839"/>
      <c r="I66" s="1839"/>
      <c r="J66" s="1839"/>
      <c r="K66" s="1839"/>
      <c r="L66" s="1839"/>
      <c r="M66" s="1839"/>
      <c r="N66" s="1839"/>
      <c r="O66" s="1839"/>
      <c r="P66" s="1839"/>
      <c r="Q66" s="1839"/>
      <c r="R66" s="1839"/>
      <c r="S66" s="1839"/>
      <c r="T66" s="1839"/>
      <c r="U66" s="1839"/>
      <c r="V66" s="1839"/>
      <c r="W66" s="1839"/>
      <c r="X66" s="1839"/>
      <c r="Y66" s="1839"/>
      <c r="Z66" s="1869"/>
      <c r="AA66" s="776"/>
      <c r="AB66" s="776"/>
      <c r="AC66" s="776"/>
      <c r="AD66" s="776"/>
      <c r="AE66" s="776"/>
      <c r="AF66" s="776"/>
    </row>
    <row r="67" spans="1:32" ht="22.9" customHeight="1">
      <c r="A67" s="777"/>
      <c r="B67" s="1838"/>
      <c r="C67" s="1839"/>
      <c r="D67" s="1839"/>
      <c r="E67" s="1839"/>
      <c r="F67" s="1839"/>
      <c r="G67" s="1839"/>
      <c r="H67" s="1839"/>
      <c r="I67" s="1839"/>
      <c r="J67" s="1839"/>
      <c r="K67" s="1839"/>
      <c r="L67" s="1839"/>
      <c r="M67" s="1839"/>
      <c r="N67" s="1839"/>
      <c r="O67" s="1839"/>
      <c r="P67" s="1839"/>
      <c r="Q67" s="1839"/>
      <c r="R67" s="1839"/>
      <c r="S67" s="1839"/>
      <c r="T67" s="1839"/>
      <c r="U67" s="1839"/>
      <c r="V67" s="1839"/>
      <c r="W67" s="1839"/>
      <c r="X67" s="1839"/>
      <c r="Y67" s="1839"/>
      <c r="Z67" s="1869"/>
      <c r="AA67" s="776"/>
      <c r="AB67" s="776"/>
      <c r="AC67" s="776"/>
      <c r="AD67" s="776"/>
      <c r="AE67" s="776"/>
      <c r="AF67" s="776"/>
    </row>
    <row r="68" spans="1:32" ht="22.9" customHeight="1">
      <c r="A68" s="777"/>
      <c r="B68" s="1838"/>
      <c r="C68" s="1839"/>
      <c r="D68" s="1839"/>
      <c r="E68" s="1839"/>
      <c r="F68" s="1839"/>
      <c r="G68" s="1839"/>
      <c r="H68" s="1839"/>
      <c r="I68" s="1839"/>
      <c r="J68" s="1839"/>
      <c r="K68" s="1839"/>
      <c r="L68" s="1839"/>
      <c r="M68" s="1839"/>
      <c r="N68" s="1839"/>
      <c r="O68" s="1839"/>
      <c r="P68" s="1839"/>
      <c r="Q68" s="1839"/>
      <c r="R68" s="1839"/>
      <c r="S68" s="1839"/>
      <c r="T68" s="1839"/>
      <c r="U68" s="1839"/>
      <c r="V68" s="1839"/>
      <c r="W68" s="1839"/>
      <c r="X68" s="1839"/>
      <c r="Y68" s="1839"/>
      <c r="Z68" s="1869"/>
      <c r="AA68" s="776"/>
      <c r="AB68" s="776"/>
      <c r="AC68" s="776"/>
      <c r="AD68" s="776"/>
      <c r="AE68" s="776"/>
      <c r="AF68" s="776"/>
    </row>
    <row r="69" spans="1:32" ht="22.9" customHeight="1">
      <c r="A69" s="777"/>
      <c r="B69" s="1838"/>
      <c r="C69" s="1839"/>
      <c r="D69" s="1839"/>
      <c r="E69" s="1839"/>
      <c r="F69" s="1839"/>
      <c r="G69" s="1839"/>
      <c r="H69" s="1839"/>
      <c r="I69" s="1839"/>
      <c r="J69" s="1839"/>
      <c r="K69" s="1839"/>
      <c r="L69" s="1839"/>
      <c r="M69" s="1839"/>
      <c r="N69" s="1839"/>
      <c r="O69" s="1839"/>
      <c r="P69" s="1839"/>
      <c r="Q69" s="1839"/>
      <c r="R69" s="1839"/>
      <c r="S69" s="1839"/>
      <c r="T69" s="1839"/>
      <c r="U69" s="1839"/>
      <c r="V69" s="1839"/>
      <c r="W69" s="1839"/>
      <c r="X69" s="1839"/>
      <c r="Y69" s="1839"/>
      <c r="Z69" s="1869"/>
      <c r="AA69" s="776"/>
      <c r="AB69" s="776"/>
      <c r="AC69" s="776"/>
      <c r="AD69" s="776"/>
      <c r="AE69" s="776"/>
      <c r="AF69" s="776"/>
    </row>
    <row r="70" spans="1:32" ht="4.9000000000000004" customHeight="1">
      <c r="A70" s="777"/>
      <c r="B70" s="1838"/>
      <c r="C70" s="1839"/>
      <c r="D70" s="1839"/>
      <c r="E70" s="1839"/>
      <c r="F70" s="1839"/>
      <c r="G70" s="1839"/>
      <c r="H70" s="1839"/>
      <c r="I70" s="1839"/>
      <c r="J70" s="1839"/>
      <c r="K70" s="1839"/>
      <c r="L70" s="1839"/>
      <c r="M70" s="1839"/>
      <c r="N70" s="1839"/>
      <c r="O70" s="1839"/>
      <c r="P70" s="1839"/>
      <c r="Q70" s="1839"/>
      <c r="R70" s="1839"/>
      <c r="S70" s="1839"/>
      <c r="T70" s="1839"/>
      <c r="U70" s="1839"/>
      <c r="V70" s="1839"/>
      <c r="W70" s="1839"/>
      <c r="X70" s="1839"/>
      <c r="Y70" s="1839"/>
      <c r="Z70" s="1869"/>
      <c r="AA70" s="776"/>
      <c r="AB70" s="776"/>
      <c r="AC70" s="776"/>
      <c r="AD70" s="776"/>
      <c r="AE70" s="776"/>
      <c r="AF70" s="776"/>
    </row>
    <row r="71" spans="1:32" ht="4.9000000000000004" customHeight="1">
      <c r="A71" s="777"/>
      <c r="B71" s="1838"/>
      <c r="C71" s="1839"/>
      <c r="D71" s="1839"/>
      <c r="E71" s="1839"/>
      <c r="F71" s="1839"/>
      <c r="G71" s="1839"/>
      <c r="H71" s="1839"/>
      <c r="I71" s="1839"/>
      <c r="J71" s="1839"/>
      <c r="K71" s="1839"/>
      <c r="L71" s="1839"/>
      <c r="M71" s="1839"/>
      <c r="N71" s="1839"/>
      <c r="O71" s="1839"/>
      <c r="P71" s="1839"/>
      <c r="Q71" s="1839"/>
      <c r="R71" s="1839"/>
      <c r="S71" s="1839"/>
      <c r="T71" s="1839"/>
      <c r="U71" s="1839"/>
      <c r="V71" s="1839"/>
      <c r="W71" s="1839"/>
      <c r="X71" s="1839"/>
      <c r="Y71" s="1839"/>
      <c r="Z71" s="1869"/>
      <c r="AA71" s="776"/>
      <c r="AB71" s="776"/>
      <c r="AC71" s="776"/>
      <c r="AD71" s="776"/>
      <c r="AE71" s="776"/>
      <c r="AF71" s="776"/>
    </row>
    <row r="72" spans="1:32" ht="4.9000000000000004" customHeight="1">
      <c r="A72" s="777"/>
      <c r="B72" s="1838"/>
      <c r="C72" s="1839"/>
      <c r="D72" s="1839"/>
      <c r="E72" s="1839"/>
      <c r="F72" s="1839"/>
      <c r="G72" s="1839"/>
      <c r="H72" s="1839"/>
      <c r="I72" s="1839"/>
      <c r="J72" s="1839"/>
      <c r="K72" s="1839"/>
      <c r="L72" s="1839"/>
      <c r="M72" s="1839"/>
      <c r="N72" s="1839"/>
      <c r="O72" s="1839"/>
      <c r="P72" s="1839"/>
      <c r="Q72" s="1839"/>
      <c r="R72" s="1839"/>
      <c r="S72" s="1839"/>
      <c r="T72" s="1839"/>
      <c r="U72" s="1839"/>
      <c r="V72" s="1839"/>
      <c r="W72" s="1839"/>
      <c r="X72" s="1839"/>
      <c r="Y72" s="1839"/>
      <c r="Z72" s="1869"/>
      <c r="AA72" s="776"/>
      <c r="AB72" s="776"/>
      <c r="AC72" s="776"/>
      <c r="AD72" s="776"/>
      <c r="AE72" s="776"/>
      <c r="AF72" s="776"/>
    </row>
    <row r="73" spans="1:32" ht="11.45" customHeight="1" thickBot="1">
      <c r="A73" s="777"/>
      <c r="B73" s="1840"/>
      <c r="C73" s="1841"/>
      <c r="D73" s="1841"/>
      <c r="E73" s="1841"/>
      <c r="F73" s="1841"/>
      <c r="G73" s="1841"/>
      <c r="H73" s="1841"/>
      <c r="I73" s="1841"/>
      <c r="J73" s="1841"/>
      <c r="K73" s="1841"/>
      <c r="L73" s="1841"/>
      <c r="M73" s="1841"/>
      <c r="N73" s="1841"/>
      <c r="O73" s="1841"/>
      <c r="P73" s="1841"/>
      <c r="Q73" s="1841"/>
      <c r="R73" s="1841"/>
      <c r="S73" s="1841"/>
      <c r="T73" s="1841"/>
      <c r="U73" s="1841"/>
      <c r="V73" s="1841"/>
      <c r="W73" s="1841"/>
      <c r="X73" s="1841"/>
      <c r="Y73" s="1841"/>
      <c r="Z73" s="1870"/>
      <c r="AA73" s="776"/>
      <c r="AB73" s="776"/>
      <c r="AC73" s="776"/>
      <c r="AD73" s="776"/>
      <c r="AE73" s="776"/>
      <c r="AF73" s="776"/>
    </row>
    <row r="74" spans="1:32" ht="14.25" thickTop="1"/>
    <row r="76" spans="1:32">
      <c r="X76" s="709"/>
      <c r="Y76" s="709"/>
      <c r="Z76" s="710"/>
    </row>
  </sheetData>
  <sheetProtection algorithmName="SHA-512" hashValue="jb2P6chJT1vuR+cDWaqlTdmDl8hMqlGs/bA97YxrjYEnvXw/bGkiE7Wl2qIae/sLLsqR/YNH5YfWPoVupJy1kA==" saltValue="ApVPo51xP0w+6YBkANCoHg==" spinCount="100000" sheet="1" formatCells="0" selectLockedCells="1"/>
  <mergeCells count="59">
    <mergeCell ref="C18:X18"/>
    <mergeCell ref="N10:O10"/>
    <mergeCell ref="P10:S10"/>
    <mergeCell ref="T10:X10"/>
    <mergeCell ref="R3:S3"/>
    <mergeCell ref="N6:O6"/>
    <mergeCell ref="N8:O8"/>
    <mergeCell ref="P8:X8"/>
    <mergeCell ref="N14:O14"/>
    <mergeCell ref="P14:X14"/>
    <mergeCell ref="N16:O16"/>
    <mergeCell ref="P16:S16"/>
    <mergeCell ref="T16:X16"/>
    <mergeCell ref="P6:Q6"/>
    <mergeCell ref="R6:X6"/>
    <mergeCell ref="D27:J27"/>
    <mergeCell ref="M27:P27"/>
    <mergeCell ref="D22:E22"/>
    <mergeCell ref="K22:L22"/>
    <mergeCell ref="M22:O22"/>
    <mergeCell ref="P22:Q22"/>
    <mergeCell ref="D24:X24"/>
    <mergeCell ref="D25:J25"/>
    <mergeCell ref="K25:P25"/>
    <mergeCell ref="Q25:T25"/>
    <mergeCell ref="U25:X25"/>
    <mergeCell ref="R22:X22"/>
    <mergeCell ref="C23:X23"/>
    <mergeCell ref="B42:Z44"/>
    <mergeCell ref="D28:J28"/>
    <mergeCell ref="L28:X28"/>
    <mergeCell ref="D29:J37"/>
    <mergeCell ref="R29:V29"/>
    <mergeCell ref="R31:V31"/>
    <mergeCell ref="R33:V33"/>
    <mergeCell ref="R35:V35"/>
    <mergeCell ref="R37:V37"/>
    <mergeCell ref="D38:J40"/>
    <mergeCell ref="L38:O38"/>
    <mergeCell ref="Q38:R38"/>
    <mergeCell ref="L40:O40"/>
    <mergeCell ref="Q40:R40"/>
    <mergeCell ref="B46:E46"/>
    <mergeCell ref="H46:L46"/>
    <mergeCell ref="B48:E48"/>
    <mergeCell ref="H48:N48"/>
    <mergeCell ref="B51:H52"/>
    <mergeCell ref="I51:Z52"/>
    <mergeCell ref="B56:E57"/>
    <mergeCell ref="F56:Z57"/>
    <mergeCell ref="C58:E58"/>
    <mergeCell ref="B62:Y73"/>
    <mergeCell ref="B53:H54"/>
    <mergeCell ref="I53:Z54"/>
    <mergeCell ref="B55:E55"/>
    <mergeCell ref="J55:M55"/>
    <mergeCell ref="Q55:S55"/>
    <mergeCell ref="T55:Z55"/>
    <mergeCell ref="Z62:Z73"/>
  </mergeCells>
  <phoneticPr fontId="67"/>
  <dataValidations count="3">
    <dataValidation type="list" allowBlank="1" showInputMessage="1" showErrorMessage="1" sqref="W3" xr:uid="{82466362-D59D-4696-A19C-19802B1315D9}">
      <formula1>$BZ$3:$BZ$33</formula1>
    </dataValidation>
    <dataValidation type="list" allowBlank="1" showInputMessage="1" showErrorMessage="1" sqref="U3" xr:uid="{5E0DE28E-4984-4823-B9F7-02B03608BCE8}">
      <formula1>$BY$3:$BY$14</formula1>
    </dataValidation>
    <dataValidation type="list" allowBlank="1" showInputMessage="1" showErrorMessage="1" sqref="R3:S3" xr:uid="{1D0C3E1B-1E27-4899-B134-74C2B9731626}">
      <formula1>$BX$3:$BX$5</formula1>
    </dataValidation>
  </dataValidations>
  <pageMargins left="0.70866141732283472" right="0.70866141732283472" top="0.74803149606299213" bottom="0.74803149606299213" header="0.31496062992125984" footer="0.31496062992125984"/>
  <pageSetup paperSize="9" orientation="portrait" blackAndWhite="1" r:id="rId1"/>
  <rowBreaks count="1" manualBreakCount="1">
    <brk id="41"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Check Box 1">
              <controlPr defaultSize="0" autoFill="0" autoLine="0" autoPict="0">
                <anchor moveWithCells="1">
                  <from>
                    <xdr:col>19</xdr:col>
                    <xdr:colOff>57150</xdr:colOff>
                    <xdr:row>49</xdr:row>
                    <xdr:rowOff>133350</xdr:rowOff>
                  </from>
                  <to>
                    <xdr:col>20</xdr:col>
                    <xdr:colOff>219075</xdr:colOff>
                    <xdr:row>55</xdr:row>
                    <xdr:rowOff>180975</xdr:rowOff>
                  </to>
                </anchor>
              </controlPr>
            </control>
          </mc:Choice>
        </mc:AlternateContent>
        <mc:AlternateContent xmlns:mc="http://schemas.openxmlformats.org/markup-compatibility/2006">
          <mc:Choice Requires="x14">
            <control shapeId="201730" r:id="rId5" name="Check Box 2">
              <controlPr defaultSize="0" autoFill="0" autoLine="0" autoPict="0">
                <anchor moveWithCells="1">
                  <from>
                    <xdr:col>21</xdr:col>
                    <xdr:colOff>0</xdr:colOff>
                    <xdr:row>49</xdr:row>
                    <xdr:rowOff>142875</xdr:rowOff>
                  </from>
                  <to>
                    <xdr:col>22</xdr:col>
                    <xdr:colOff>180975</xdr:colOff>
                    <xdr:row>55</xdr:row>
                    <xdr:rowOff>152400</xdr:rowOff>
                  </to>
                </anchor>
              </controlPr>
            </control>
          </mc:Choice>
        </mc:AlternateContent>
        <mc:AlternateContent xmlns:mc="http://schemas.openxmlformats.org/markup-compatibility/2006">
          <mc:Choice Requires="x14">
            <control shapeId="201731" r:id="rId6" name="Check Box 3">
              <controlPr defaultSize="0" autoFill="0" autoLine="0" autoPict="0">
                <anchor moveWithCells="1">
                  <from>
                    <xdr:col>22</xdr:col>
                    <xdr:colOff>209550</xdr:colOff>
                    <xdr:row>49</xdr:row>
                    <xdr:rowOff>133350</xdr:rowOff>
                  </from>
                  <to>
                    <xdr:col>24</xdr:col>
                    <xdr:colOff>142875</xdr:colOff>
                    <xdr:row>55</xdr:row>
                    <xdr:rowOff>161925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4E4EC-2B25-4990-A376-7CB0201F8370}">
  <sheetPr codeName="Sheet22">
    <tabColor rgb="FFFFFF00"/>
  </sheetPr>
  <dimension ref="A1:WWI73"/>
  <sheetViews>
    <sheetView view="pageBreakPreview" topLeftCell="A10" zoomScale="115" zoomScaleNormal="100" zoomScaleSheetLayoutView="115" workbookViewId="0">
      <selection activeCell="K22" sqref="K22:L22"/>
    </sheetView>
  </sheetViews>
  <sheetFormatPr defaultRowHeight="13.5"/>
  <cols>
    <col min="1" max="1" width="0.625" style="707" customWidth="1"/>
    <col min="2" max="2" width="2.375" style="707" customWidth="1"/>
    <col min="3" max="3" width="1.125" style="707" customWidth="1"/>
    <col min="4" max="4" width="4.5" style="707" customWidth="1"/>
    <col min="5" max="5" width="4" style="707" customWidth="1"/>
    <col min="6" max="9" width="3.5" style="707" customWidth="1"/>
    <col min="10" max="10" width="4.125" style="707" customWidth="1"/>
    <col min="11" max="11" width="2.125" style="707" customWidth="1"/>
    <col min="12" max="12" width="3.5" style="707" customWidth="1"/>
    <col min="13" max="15" width="4.5" style="707" customWidth="1"/>
    <col min="16" max="16" width="3.5" style="707" customWidth="1"/>
    <col min="17" max="17" width="4.5" style="707" customWidth="1"/>
    <col min="18" max="20" width="3.625" style="707" customWidth="1"/>
    <col min="21" max="24" width="3.625" style="708" customWidth="1"/>
    <col min="25" max="25" width="2.25" style="708" customWidth="1"/>
    <col min="26" max="26" width="2.125" style="708" customWidth="1"/>
    <col min="27" max="27" width="2.125" style="708" hidden="1" customWidth="1"/>
    <col min="28" max="28" width="7.25" style="707" hidden="1" customWidth="1"/>
    <col min="29" max="29" width="0" style="707" hidden="1" customWidth="1"/>
    <col min="30" max="33" width="13.875" style="707" hidden="1" customWidth="1"/>
    <col min="34" max="34" width="13.875" style="707" customWidth="1"/>
    <col min="35" max="75" width="8.875" style="707"/>
    <col min="76" max="78" width="0" style="707" hidden="1" customWidth="1"/>
    <col min="79" max="262" width="8.875" style="707"/>
    <col min="263" max="263" width="2.5" style="707" customWidth="1"/>
    <col min="264" max="264" width="2.375" style="707" customWidth="1"/>
    <col min="265" max="265" width="1.125" style="707" customWidth="1"/>
    <col min="266" max="266" width="22.625" style="707" customWidth="1"/>
    <col min="267" max="267" width="1.25" style="707" customWidth="1"/>
    <col min="268" max="269" width="11.75" style="707" customWidth="1"/>
    <col min="270" max="270" width="1.75" style="707" customWidth="1"/>
    <col min="271" max="271" width="6.875" style="707" customWidth="1"/>
    <col min="272" max="272" width="4.5" style="707" customWidth="1"/>
    <col min="273" max="273" width="3.625" style="707" customWidth="1"/>
    <col min="274" max="274" width="0.75" style="707" customWidth="1"/>
    <col min="275" max="275" width="3.375" style="707" customWidth="1"/>
    <col min="276" max="276" width="3.625" style="707" customWidth="1"/>
    <col min="277" max="277" width="3" style="707" customWidth="1"/>
    <col min="278" max="278" width="3.625" style="707" customWidth="1"/>
    <col min="279" max="279" width="3.125" style="707" customWidth="1"/>
    <col min="280" max="280" width="1.875" style="707" customWidth="1"/>
    <col min="281" max="282" width="2.25" style="707" customWidth="1"/>
    <col min="283" max="283" width="7.25" style="707" customWidth="1"/>
    <col min="284" max="518" width="8.875" style="707"/>
    <col min="519" max="519" width="2.5" style="707" customWidth="1"/>
    <col min="520" max="520" width="2.375" style="707" customWidth="1"/>
    <col min="521" max="521" width="1.125" style="707" customWidth="1"/>
    <col min="522" max="522" width="22.625" style="707" customWidth="1"/>
    <col min="523" max="523" width="1.25" style="707" customWidth="1"/>
    <col min="524" max="525" width="11.75" style="707" customWidth="1"/>
    <col min="526" max="526" width="1.75" style="707" customWidth="1"/>
    <col min="527" max="527" width="6.875" style="707" customWidth="1"/>
    <col min="528" max="528" width="4.5" style="707" customWidth="1"/>
    <col min="529" max="529" width="3.625" style="707" customWidth="1"/>
    <col min="530" max="530" width="0.75" style="707" customWidth="1"/>
    <col min="531" max="531" width="3.375" style="707" customWidth="1"/>
    <col min="532" max="532" width="3.625" style="707" customWidth="1"/>
    <col min="533" max="533" width="3" style="707" customWidth="1"/>
    <col min="534" max="534" width="3.625" style="707" customWidth="1"/>
    <col min="535" max="535" width="3.125" style="707" customWidth="1"/>
    <col min="536" max="536" width="1.875" style="707" customWidth="1"/>
    <col min="537" max="538" width="2.25" style="707" customWidth="1"/>
    <col min="539" max="539" width="7.25" style="707" customWidth="1"/>
    <col min="540" max="774" width="8.875" style="707"/>
    <col min="775" max="775" width="2.5" style="707" customWidth="1"/>
    <col min="776" max="776" width="2.375" style="707" customWidth="1"/>
    <col min="777" max="777" width="1.125" style="707" customWidth="1"/>
    <col min="778" max="778" width="22.625" style="707" customWidth="1"/>
    <col min="779" max="779" width="1.25" style="707" customWidth="1"/>
    <col min="780" max="781" width="11.75" style="707" customWidth="1"/>
    <col min="782" max="782" width="1.75" style="707" customWidth="1"/>
    <col min="783" max="783" width="6.875" style="707" customWidth="1"/>
    <col min="784" max="784" width="4.5" style="707" customWidth="1"/>
    <col min="785" max="785" width="3.625" style="707" customWidth="1"/>
    <col min="786" max="786" width="0.75" style="707" customWidth="1"/>
    <col min="787" max="787" width="3.375" style="707" customWidth="1"/>
    <col min="788" max="788" width="3.625" style="707" customWidth="1"/>
    <col min="789" max="789" width="3" style="707" customWidth="1"/>
    <col min="790" max="790" width="3.625" style="707" customWidth="1"/>
    <col min="791" max="791" width="3.125" style="707" customWidth="1"/>
    <col min="792" max="792" width="1.875" style="707" customWidth="1"/>
    <col min="793" max="794" width="2.25" style="707" customWidth="1"/>
    <col min="795" max="795" width="7.25" style="707" customWidth="1"/>
    <col min="796" max="1030" width="8.875" style="707"/>
    <col min="1031" max="1031" width="2.5" style="707" customWidth="1"/>
    <col min="1032" max="1032" width="2.375" style="707" customWidth="1"/>
    <col min="1033" max="1033" width="1.125" style="707" customWidth="1"/>
    <col min="1034" max="1034" width="22.625" style="707" customWidth="1"/>
    <col min="1035" max="1035" width="1.25" style="707" customWidth="1"/>
    <col min="1036" max="1037" width="11.75" style="707" customWidth="1"/>
    <col min="1038" max="1038" width="1.75" style="707" customWidth="1"/>
    <col min="1039" max="1039" width="6.875" style="707" customWidth="1"/>
    <col min="1040" max="1040" width="4.5" style="707" customWidth="1"/>
    <col min="1041" max="1041" width="3.625" style="707" customWidth="1"/>
    <col min="1042" max="1042" width="0.75" style="707" customWidth="1"/>
    <col min="1043" max="1043" width="3.375" style="707" customWidth="1"/>
    <col min="1044" max="1044" width="3.625" style="707" customWidth="1"/>
    <col min="1045" max="1045" width="3" style="707" customWidth="1"/>
    <col min="1046" max="1046" width="3.625" style="707" customWidth="1"/>
    <col min="1047" max="1047" width="3.125" style="707" customWidth="1"/>
    <col min="1048" max="1048" width="1.875" style="707" customWidth="1"/>
    <col min="1049" max="1050" width="2.25" style="707" customWidth="1"/>
    <col min="1051" max="1051" width="7.25" style="707" customWidth="1"/>
    <col min="1052" max="1286" width="8.875" style="707"/>
    <col min="1287" max="1287" width="2.5" style="707" customWidth="1"/>
    <col min="1288" max="1288" width="2.375" style="707" customWidth="1"/>
    <col min="1289" max="1289" width="1.125" style="707" customWidth="1"/>
    <col min="1290" max="1290" width="22.625" style="707" customWidth="1"/>
    <col min="1291" max="1291" width="1.25" style="707" customWidth="1"/>
    <col min="1292" max="1293" width="11.75" style="707" customWidth="1"/>
    <col min="1294" max="1294" width="1.75" style="707" customWidth="1"/>
    <col min="1295" max="1295" width="6.875" style="707" customWidth="1"/>
    <col min="1296" max="1296" width="4.5" style="707" customWidth="1"/>
    <col min="1297" max="1297" width="3.625" style="707" customWidth="1"/>
    <col min="1298" max="1298" width="0.75" style="707" customWidth="1"/>
    <col min="1299" max="1299" width="3.375" style="707" customWidth="1"/>
    <col min="1300" max="1300" width="3.625" style="707" customWidth="1"/>
    <col min="1301" max="1301" width="3" style="707" customWidth="1"/>
    <col min="1302" max="1302" width="3.625" style="707" customWidth="1"/>
    <col min="1303" max="1303" width="3.125" style="707" customWidth="1"/>
    <col min="1304" max="1304" width="1.875" style="707" customWidth="1"/>
    <col min="1305" max="1306" width="2.25" style="707" customWidth="1"/>
    <col min="1307" max="1307" width="7.25" style="707" customWidth="1"/>
    <col min="1308" max="1542" width="8.875" style="707"/>
    <col min="1543" max="1543" width="2.5" style="707" customWidth="1"/>
    <col min="1544" max="1544" width="2.375" style="707" customWidth="1"/>
    <col min="1545" max="1545" width="1.125" style="707" customWidth="1"/>
    <col min="1546" max="1546" width="22.625" style="707" customWidth="1"/>
    <col min="1547" max="1547" width="1.25" style="707" customWidth="1"/>
    <col min="1548" max="1549" width="11.75" style="707" customWidth="1"/>
    <col min="1550" max="1550" width="1.75" style="707" customWidth="1"/>
    <col min="1551" max="1551" width="6.875" style="707" customWidth="1"/>
    <col min="1552" max="1552" width="4.5" style="707" customWidth="1"/>
    <col min="1553" max="1553" width="3.625" style="707" customWidth="1"/>
    <col min="1554" max="1554" width="0.75" style="707" customWidth="1"/>
    <col min="1555" max="1555" width="3.375" style="707" customWidth="1"/>
    <col min="1556" max="1556" width="3.625" style="707" customWidth="1"/>
    <col min="1557" max="1557" width="3" style="707" customWidth="1"/>
    <col min="1558" max="1558" width="3.625" style="707" customWidth="1"/>
    <col min="1559" max="1559" width="3.125" style="707" customWidth="1"/>
    <col min="1560" max="1560" width="1.875" style="707" customWidth="1"/>
    <col min="1561" max="1562" width="2.25" style="707" customWidth="1"/>
    <col min="1563" max="1563" width="7.25" style="707" customWidth="1"/>
    <col min="1564" max="1798" width="8.875" style="707"/>
    <col min="1799" max="1799" width="2.5" style="707" customWidth="1"/>
    <col min="1800" max="1800" width="2.375" style="707" customWidth="1"/>
    <col min="1801" max="1801" width="1.125" style="707" customWidth="1"/>
    <col min="1802" max="1802" width="22.625" style="707" customWidth="1"/>
    <col min="1803" max="1803" width="1.25" style="707" customWidth="1"/>
    <col min="1804" max="1805" width="11.75" style="707" customWidth="1"/>
    <col min="1806" max="1806" width="1.75" style="707" customWidth="1"/>
    <col min="1807" max="1807" width="6.875" style="707" customWidth="1"/>
    <col min="1808" max="1808" width="4.5" style="707" customWidth="1"/>
    <col min="1809" max="1809" width="3.625" style="707" customWidth="1"/>
    <col min="1810" max="1810" width="0.75" style="707" customWidth="1"/>
    <col min="1811" max="1811" width="3.375" style="707" customWidth="1"/>
    <col min="1812" max="1812" width="3.625" style="707" customWidth="1"/>
    <col min="1813" max="1813" width="3" style="707" customWidth="1"/>
    <col min="1814" max="1814" width="3.625" style="707" customWidth="1"/>
    <col min="1815" max="1815" width="3.125" style="707" customWidth="1"/>
    <col min="1816" max="1816" width="1.875" style="707" customWidth="1"/>
    <col min="1817" max="1818" width="2.25" style="707" customWidth="1"/>
    <col min="1819" max="1819" width="7.25" style="707" customWidth="1"/>
    <col min="1820" max="2054" width="8.875" style="707"/>
    <col min="2055" max="2055" width="2.5" style="707" customWidth="1"/>
    <col min="2056" max="2056" width="2.375" style="707" customWidth="1"/>
    <col min="2057" max="2057" width="1.125" style="707" customWidth="1"/>
    <col min="2058" max="2058" width="22.625" style="707" customWidth="1"/>
    <col min="2059" max="2059" width="1.25" style="707" customWidth="1"/>
    <col min="2060" max="2061" width="11.75" style="707" customWidth="1"/>
    <col min="2062" max="2062" width="1.75" style="707" customWidth="1"/>
    <col min="2063" max="2063" width="6.875" style="707" customWidth="1"/>
    <col min="2064" max="2064" width="4.5" style="707" customWidth="1"/>
    <col min="2065" max="2065" width="3.625" style="707" customWidth="1"/>
    <col min="2066" max="2066" width="0.75" style="707" customWidth="1"/>
    <col min="2067" max="2067" width="3.375" style="707" customWidth="1"/>
    <col min="2068" max="2068" width="3.625" style="707" customWidth="1"/>
    <col min="2069" max="2069" width="3" style="707" customWidth="1"/>
    <col min="2070" max="2070" width="3.625" style="707" customWidth="1"/>
    <col min="2071" max="2071" width="3.125" style="707" customWidth="1"/>
    <col min="2072" max="2072" width="1.875" style="707" customWidth="1"/>
    <col min="2073" max="2074" width="2.25" style="707" customWidth="1"/>
    <col min="2075" max="2075" width="7.25" style="707" customWidth="1"/>
    <col min="2076" max="2310" width="8.875" style="707"/>
    <col min="2311" max="2311" width="2.5" style="707" customWidth="1"/>
    <col min="2312" max="2312" width="2.375" style="707" customWidth="1"/>
    <col min="2313" max="2313" width="1.125" style="707" customWidth="1"/>
    <col min="2314" max="2314" width="22.625" style="707" customWidth="1"/>
    <col min="2315" max="2315" width="1.25" style="707" customWidth="1"/>
    <col min="2316" max="2317" width="11.75" style="707" customWidth="1"/>
    <col min="2318" max="2318" width="1.75" style="707" customWidth="1"/>
    <col min="2319" max="2319" width="6.875" style="707" customWidth="1"/>
    <col min="2320" max="2320" width="4.5" style="707" customWidth="1"/>
    <col min="2321" max="2321" width="3.625" style="707" customWidth="1"/>
    <col min="2322" max="2322" width="0.75" style="707" customWidth="1"/>
    <col min="2323" max="2323" width="3.375" style="707" customWidth="1"/>
    <col min="2324" max="2324" width="3.625" style="707" customWidth="1"/>
    <col min="2325" max="2325" width="3" style="707" customWidth="1"/>
    <col min="2326" max="2326" width="3.625" style="707" customWidth="1"/>
    <col min="2327" max="2327" width="3.125" style="707" customWidth="1"/>
    <col min="2328" max="2328" width="1.875" style="707" customWidth="1"/>
    <col min="2329" max="2330" width="2.25" style="707" customWidth="1"/>
    <col min="2331" max="2331" width="7.25" style="707" customWidth="1"/>
    <col min="2332" max="2566" width="8.875" style="707"/>
    <col min="2567" max="2567" width="2.5" style="707" customWidth="1"/>
    <col min="2568" max="2568" width="2.375" style="707" customWidth="1"/>
    <col min="2569" max="2569" width="1.125" style="707" customWidth="1"/>
    <col min="2570" max="2570" width="22.625" style="707" customWidth="1"/>
    <col min="2571" max="2571" width="1.25" style="707" customWidth="1"/>
    <col min="2572" max="2573" width="11.75" style="707" customWidth="1"/>
    <col min="2574" max="2574" width="1.75" style="707" customWidth="1"/>
    <col min="2575" max="2575" width="6.875" style="707" customWidth="1"/>
    <col min="2576" max="2576" width="4.5" style="707" customWidth="1"/>
    <col min="2577" max="2577" width="3.625" style="707" customWidth="1"/>
    <col min="2578" max="2578" width="0.75" style="707" customWidth="1"/>
    <col min="2579" max="2579" width="3.375" style="707" customWidth="1"/>
    <col min="2580" max="2580" width="3.625" style="707" customWidth="1"/>
    <col min="2581" max="2581" width="3" style="707" customWidth="1"/>
    <col min="2582" max="2582" width="3.625" style="707" customWidth="1"/>
    <col min="2583" max="2583" width="3.125" style="707" customWidth="1"/>
    <col min="2584" max="2584" width="1.875" style="707" customWidth="1"/>
    <col min="2585" max="2586" width="2.25" style="707" customWidth="1"/>
    <col min="2587" max="2587" width="7.25" style="707" customWidth="1"/>
    <col min="2588" max="2822" width="8.875" style="707"/>
    <col min="2823" max="2823" width="2.5" style="707" customWidth="1"/>
    <col min="2824" max="2824" width="2.375" style="707" customWidth="1"/>
    <col min="2825" max="2825" width="1.125" style="707" customWidth="1"/>
    <col min="2826" max="2826" width="22.625" style="707" customWidth="1"/>
    <col min="2827" max="2827" width="1.25" style="707" customWidth="1"/>
    <col min="2828" max="2829" width="11.75" style="707" customWidth="1"/>
    <col min="2830" max="2830" width="1.75" style="707" customWidth="1"/>
    <col min="2831" max="2831" width="6.875" style="707" customWidth="1"/>
    <col min="2832" max="2832" width="4.5" style="707" customWidth="1"/>
    <col min="2833" max="2833" width="3.625" style="707" customWidth="1"/>
    <col min="2834" max="2834" width="0.75" style="707" customWidth="1"/>
    <col min="2835" max="2835" width="3.375" style="707" customWidth="1"/>
    <col min="2836" max="2836" width="3.625" style="707" customWidth="1"/>
    <col min="2837" max="2837" width="3" style="707" customWidth="1"/>
    <col min="2838" max="2838" width="3.625" style="707" customWidth="1"/>
    <col min="2839" max="2839" width="3.125" style="707" customWidth="1"/>
    <col min="2840" max="2840" width="1.875" style="707" customWidth="1"/>
    <col min="2841" max="2842" width="2.25" style="707" customWidth="1"/>
    <col min="2843" max="2843" width="7.25" style="707" customWidth="1"/>
    <col min="2844" max="3078" width="8.875" style="707"/>
    <col min="3079" max="3079" width="2.5" style="707" customWidth="1"/>
    <col min="3080" max="3080" width="2.375" style="707" customWidth="1"/>
    <col min="3081" max="3081" width="1.125" style="707" customWidth="1"/>
    <col min="3082" max="3082" width="22.625" style="707" customWidth="1"/>
    <col min="3083" max="3083" width="1.25" style="707" customWidth="1"/>
    <col min="3084" max="3085" width="11.75" style="707" customWidth="1"/>
    <col min="3086" max="3086" width="1.75" style="707" customWidth="1"/>
    <col min="3087" max="3087" width="6.875" style="707" customWidth="1"/>
    <col min="3088" max="3088" width="4.5" style="707" customWidth="1"/>
    <col min="3089" max="3089" width="3.625" style="707" customWidth="1"/>
    <col min="3090" max="3090" width="0.75" style="707" customWidth="1"/>
    <col min="3091" max="3091" width="3.375" style="707" customWidth="1"/>
    <col min="3092" max="3092" width="3.625" style="707" customWidth="1"/>
    <col min="3093" max="3093" width="3" style="707" customWidth="1"/>
    <col min="3094" max="3094" width="3.625" style="707" customWidth="1"/>
    <col min="3095" max="3095" width="3.125" style="707" customWidth="1"/>
    <col min="3096" max="3096" width="1.875" style="707" customWidth="1"/>
    <col min="3097" max="3098" width="2.25" style="707" customWidth="1"/>
    <col min="3099" max="3099" width="7.25" style="707" customWidth="1"/>
    <col min="3100" max="3334" width="8.875" style="707"/>
    <col min="3335" max="3335" width="2.5" style="707" customWidth="1"/>
    <col min="3336" max="3336" width="2.375" style="707" customWidth="1"/>
    <col min="3337" max="3337" width="1.125" style="707" customWidth="1"/>
    <col min="3338" max="3338" width="22.625" style="707" customWidth="1"/>
    <col min="3339" max="3339" width="1.25" style="707" customWidth="1"/>
    <col min="3340" max="3341" width="11.75" style="707" customWidth="1"/>
    <col min="3342" max="3342" width="1.75" style="707" customWidth="1"/>
    <col min="3343" max="3343" width="6.875" style="707" customWidth="1"/>
    <col min="3344" max="3344" width="4.5" style="707" customWidth="1"/>
    <col min="3345" max="3345" width="3.625" style="707" customWidth="1"/>
    <col min="3346" max="3346" width="0.75" style="707" customWidth="1"/>
    <col min="3347" max="3347" width="3.375" style="707" customWidth="1"/>
    <col min="3348" max="3348" width="3.625" style="707" customWidth="1"/>
    <col min="3349" max="3349" width="3" style="707" customWidth="1"/>
    <col min="3350" max="3350" width="3.625" style="707" customWidth="1"/>
    <col min="3351" max="3351" width="3.125" style="707" customWidth="1"/>
    <col min="3352" max="3352" width="1.875" style="707" customWidth="1"/>
    <col min="3353" max="3354" width="2.25" style="707" customWidth="1"/>
    <col min="3355" max="3355" width="7.25" style="707" customWidth="1"/>
    <col min="3356" max="3590" width="8.875" style="707"/>
    <col min="3591" max="3591" width="2.5" style="707" customWidth="1"/>
    <col min="3592" max="3592" width="2.375" style="707" customWidth="1"/>
    <col min="3593" max="3593" width="1.125" style="707" customWidth="1"/>
    <col min="3594" max="3594" width="22.625" style="707" customWidth="1"/>
    <col min="3595" max="3595" width="1.25" style="707" customWidth="1"/>
    <col min="3596" max="3597" width="11.75" style="707" customWidth="1"/>
    <col min="3598" max="3598" width="1.75" style="707" customWidth="1"/>
    <col min="3599" max="3599" width="6.875" style="707" customWidth="1"/>
    <col min="3600" max="3600" width="4.5" style="707" customWidth="1"/>
    <col min="3601" max="3601" width="3.625" style="707" customWidth="1"/>
    <col min="3602" max="3602" width="0.75" style="707" customWidth="1"/>
    <col min="3603" max="3603" width="3.375" style="707" customWidth="1"/>
    <col min="3604" max="3604" width="3.625" style="707" customWidth="1"/>
    <col min="3605" max="3605" width="3" style="707" customWidth="1"/>
    <col min="3606" max="3606" width="3.625" style="707" customWidth="1"/>
    <col min="3607" max="3607" width="3.125" style="707" customWidth="1"/>
    <col min="3608" max="3608" width="1.875" style="707" customWidth="1"/>
    <col min="3609" max="3610" width="2.25" style="707" customWidth="1"/>
    <col min="3611" max="3611" width="7.25" style="707" customWidth="1"/>
    <col min="3612" max="3846" width="8.875" style="707"/>
    <col min="3847" max="3847" width="2.5" style="707" customWidth="1"/>
    <col min="3848" max="3848" width="2.375" style="707" customWidth="1"/>
    <col min="3849" max="3849" width="1.125" style="707" customWidth="1"/>
    <col min="3850" max="3850" width="22.625" style="707" customWidth="1"/>
    <col min="3851" max="3851" width="1.25" style="707" customWidth="1"/>
    <col min="3852" max="3853" width="11.75" style="707" customWidth="1"/>
    <col min="3854" max="3854" width="1.75" style="707" customWidth="1"/>
    <col min="3855" max="3855" width="6.875" style="707" customWidth="1"/>
    <col min="3856" max="3856" width="4.5" style="707" customWidth="1"/>
    <col min="3857" max="3857" width="3.625" style="707" customWidth="1"/>
    <col min="3858" max="3858" width="0.75" style="707" customWidth="1"/>
    <col min="3859" max="3859" width="3.375" style="707" customWidth="1"/>
    <col min="3860" max="3860" width="3.625" style="707" customWidth="1"/>
    <col min="3861" max="3861" width="3" style="707" customWidth="1"/>
    <col min="3862" max="3862" width="3.625" style="707" customWidth="1"/>
    <col min="3863" max="3863" width="3.125" style="707" customWidth="1"/>
    <col min="3864" max="3864" width="1.875" style="707" customWidth="1"/>
    <col min="3865" max="3866" width="2.25" style="707" customWidth="1"/>
    <col min="3867" max="3867" width="7.25" style="707" customWidth="1"/>
    <col min="3868" max="4102" width="8.875" style="707"/>
    <col min="4103" max="4103" width="2.5" style="707" customWidth="1"/>
    <col min="4104" max="4104" width="2.375" style="707" customWidth="1"/>
    <col min="4105" max="4105" width="1.125" style="707" customWidth="1"/>
    <col min="4106" max="4106" width="22.625" style="707" customWidth="1"/>
    <col min="4107" max="4107" width="1.25" style="707" customWidth="1"/>
    <col min="4108" max="4109" width="11.75" style="707" customWidth="1"/>
    <col min="4110" max="4110" width="1.75" style="707" customWidth="1"/>
    <col min="4111" max="4111" width="6.875" style="707" customWidth="1"/>
    <col min="4112" max="4112" width="4.5" style="707" customWidth="1"/>
    <col min="4113" max="4113" width="3.625" style="707" customWidth="1"/>
    <col min="4114" max="4114" width="0.75" style="707" customWidth="1"/>
    <col min="4115" max="4115" width="3.375" style="707" customWidth="1"/>
    <col min="4116" max="4116" width="3.625" style="707" customWidth="1"/>
    <col min="4117" max="4117" width="3" style="707" customWidth="1"/>
    <col min="4118" max="4118" width="3.625" style="707" customWidth="1"/>
    <col min="4119" max="4119" width="3.125" style="707" customWidth="1"/>
    <col min="4120" max="4120" width="1.875" style="707" customWidth="1"/>
    <col min="4121" max="4122" width="2.25" style="707" customWidth="1"/>
    <col min="4123" max="4123" width="7.25" style="707" customWidth="1"/>
    <col min="4124" max="4358" width="8.875" style="707"/>
    <col min="4359" max="4359" width="2.5" style="707" customWidth="1"/>
    <col min="4360" max="4360" width="2.375" style="707" customWidth="1"/>
    <col min="4361" max="4361" width="1.125" style="707" customWidth="1"/>
    <col min="4362" max="4362" width="22.625" style="707" customWidth="1"/>
    <col min="4363" max="4363" width="1.25" style="707" customWidth="1"/>
    <col min="4364" max="4365" width="11.75" style="707" customWidth="1"/>
    <col min="4366" max="4366" width="1.75" style="707" customWidth="1"/>
    <col min="4367" max="4367" width="6.875" style="707" customWidth="1"/>
    <col min="4368" max="4368" width="4.5" style="707" customWidth="1"/>
    <col min="4369" max="4369" width="3.625" style="707" customWidth="1"/>
    <col min="4370" max="4370" width="0.75" style="707" customWidth="1"/>
    <col min="4371" max="4371" width="3.375" style="707" customWidth="1"/>
    <col min="4372" max="4372" width="3.625" style="707" customWidth="1"/>
    <col min="4373" max="4373" width="3" style="707" customWidth="1"/>
    <col min="4374" max="4374" width="3.625" style="707" customWidth="1"/>
    <col min="4375" max="4375" width="3.125" style="707" customWidth="1"/>
    <col min="4376" max="4376" width="1.875" style="707" customWidth="1"/>
    <col min="4377" max="4378" width="2.25" style="707" customWidth="1"/>
    <col min="4379" max="4379" width="7.25" style="707" customWidth="1"/>
    <col min="4380" max="4614" width="8.875" style="707"/>
    <col min="4615" max="4615" width="2.5" style="707" customWidth="1"/>
    <col min="4616" max="4616" width="2.375" style="707" customWidth="1"/>
    <col min="4617" max="4617" width="1.125" style="707" customWidth="1"/>
    <col min="4618" max="4618" width="22.625" style="707" customWidth="1"/>
    <col min="4619" max="4619" width="1.25" style="707" customWidth="1"/>
    <col min="4620" max="4621" width="11.75" style="707" customWidth="1"/>
    <col min="4622" max="4622" width="1.75" style="707" customWidth="1"/>
    <col min="4623" max="4623" width="6.875" style="707" customWidth="1"/>
    <col min="4624" max="4624" width="4.5" style="707" customWidth="1"/>
    <col min="4625" max="4625" width="3.625" style="707" customWidth="1"/>
    <col min="4626" max="4626" width="0.75" style="707" customWidth="1"/>
    <col min="4627" max="4627" width="3.375" style="707" customWidth="1"/>
    <col min="4628" max="4628" width="3.625" style="707" customWidth="1"/>
    <col min="4629" max="4629" width="3" style="707" customWidth="1"/>
    <col min="4630" max="4630" width="3.625" style="707" customWidth="1"/>
    <col min="4631" max="4631" width="3.125" style="707" customWidth="1"/>
    <col min="4632" max="4632" width="1.875" style="707" customWidth="1"/>
    <col min="4633" max="4634" width="2.25" style="707" customWidth="1"/>
    <col min="4635" max="4635" width="7.25" style="707" customWidth="1"/>
    <col min="4636" max="4870" width="8.875" style="707"/>
    <col min="4871" max="4871" width="2.5" style="707" customWidth="1"/>
    <col min="4872" max="4872" width="2.375" style="707" customWidth="1"/>
    <col min="4873" max="4873" width="1.125" style="707" customWidth="1"/>
    <col min="4874" max="4874" width="22.625" style="707" customWidth="1"/>
    <col min="4875" max="4875" width="1.25" style="707" customWidth="1"/>
    <col min="4876" max="4877" width="11.75" style="707" customWidth="1"/>
    <col min="4878" max="4878" width="1.75" style="707" customWidth="1"/>
    <col min="4879" max="4879" width="6.875" style="707" customWidth="1"/>
    <col min="4880" max="4880" width="4.5" style="707" customWidth="1"/>
    <col min="4881" max="4881" width="3.625" style="707" customWidth="1"/>
    <col min="4882" max="4882" width="0.75" style="707" customWidth="1"/>
    <col min="4883" max="4883" width="3.375" style="707" customWidth="1"/>
    <col min="4884" max="4884" width="3.625" style="707" customWidth="1"/>
    <col min="4885" max="4885" width="3" style="707" customWidth="1"/>
    <col min="4886" max="4886" width="3.625" style="707" customWidth="1"/>
    <col min="4887" max="4887" width="3.125" style="707" customWidth="1"/>
    <col min="4888" max="4888" width="1.875" style="707" customWidth="1"/>
    <col min="4889" max="4890" width="2.25" style="707" customWidth="1"/>
    <col min="4891" max="4891" width="7.25" style="707" customWidth="1"/>
    <col min="4892" max="5126" width="8.875" style="707"/>
    <col min="5127" max="5127" width="2.5" style="707" customWidth="1"/>
    <col min="5128" max="5128" width="2.375" style="707" customWidth="1"/>
    <col min="5129" max="5129" width="1.125" style="707" customWidth="1"/>
    <col min="5130" max="5130" width="22.625" style="707" customWidth="1"/>
    <col min="5131" max="5131" width="1.25" style="707" customWidth="1"/>
    <col min="5132" max="5133" width="11.75" style="707" customWidth="1"/>
    <col min="5134" max="5134" width="1.75" style="707" customWidth="1"/>
    <col min="5135" max="5135" width="6.875" style="707" customWidth="1"/>
    <col min="5136" max="5136" width="4.5" style="707" customWidth="1"/>
    <col min="5137" max="5137" width="3.625" style="707" customWidth="1"/>
    <col min="5138" max="5138" width="0.75" style="707" customWidth="1"/>
    <col min="5139" max="5139" width="3.375" style="707" customWidth="1"/>
    <col min="5140" max="5140" width="3.625" style="707" customWidth="1"/>
    <col min="5141" max="5141" width="3" style="707" customWidth="1"/>
    <col min="5142" max="5142" width="3.625" style="707" customWidth="1"/>
    <col min="5143" max="5143" width="3.125" style="707" customWidth="1"/>
    <col min="5144" max="5144" width="1.875" style="707" customWidth="1"/>
    <col min="5145" max="5146" width="2.25" style="707" customWidth="1"/>
    <col min="5147" max="5147" width="7.25" style="707" customWidth="1"/>
    <col min="5148" max="5382" width="8.875" style="707"/>
    <col min="5383" max="5383" width="2.5" style="707" customWidth="1"/>
    <col min="5384" max="5384" width="2.375" style="707" customWidth="1"/>
    <col min="5385" max="5385" width="1.125" style="707" customWidth="1"/>
    <col min="5386" max="5386" width="22.625" style="707" customWidth="1"/>
    <col min="5387" max="5387" width="1.25" style="707" customWidth="1"/>
    <col min="5388" max="5389" width="11.75" style="707" customWidth="1"/>
    <col min="5390" max="5390" width="1.75" style="707" customWidth="1"/>
    <col min="5391" max="5391" width="6.875" style="707" customWidth="1"/>
    <col min="5392" max="5392" width="4.5" style="707" customWidth="1"/>
    <col min="5393" max="5393" width="3.625" style="707" customWidth="1"/>
    <col min="5394" max="5394" width="0.75" style="707" customWidth="1"/>
    <col min="5395" max="5395" width="3.375" style="707" customWidth="1"/>
    <col min="5396" max="5396" width="3.625" style="707" customWidth="1"/>
    <col min="5397" max="5397" width="3" style="707" customWidth="1"/>
    <col min="5398" max="5398" width="3.625" style="707" customWidth="1"/>
    <col min="5399" max="5399" width="3.125" style="707" customWidth="1"/>
    <col min="5400" max="5400" width="1.875" style="707" customWidth="1"/>
    <col min="5401" max="5402" width="2.25" style="707" customWidth="1"/>
    <col min="5403" max="5403" width="7.25" style="707" customWidth="1"/>
    <col min="5404" max="5638" width="8.875" style="707"/>
    <col min="5639" max="5639" width="2.5" style="707" customWidth="1"/>
    <col min="5640" max="5640" width="2.375" style="707" customWidth="1"/>
    <col min="5641" max="5641" width="1.125" style="707" customWidth="1"/>
    <col min="5642" max="5642" width="22.625" style="707" customWidth="1"/>
    <col min="5643" max="5643" width="1.25" style="707" customWidth="1"/>
    <col min="5644" max="5645" width="11.75" style="707" customWidth="1"/>
    <col min="5646" max="5646" width="1.75" style="707" customWidth="1"/>
    <col min="5647" max="5647" width="6.875" style="707" customWidth="1"/>
    <col min="5648" max="5648" width="4.5" style="707" customWidth="1"/>
    <col min="5649" max="5649" width="3.625" style="707" customWidth="1"/>
    <col min="5650" max="5650" width="0.75" style="707" customWidth="1"/>
    <col min="5651" max="5651" width="3.375" style="707" customWidth="1"/>
    <col min="5652" max="5652" width="3.625" style="707" customWidth="1"/>
    <col min="5653" max="5653" width="3" style="707" customWidth="1"/>
    <col min="5654" max="5654" width="3.625" style="707" customWidth="1"/>
    <col min="5655" max="5655" width="3.125" style="707" customWidth="1"/>
    <col min="5656" max="5656" width="1.875" style="707" customWidth="1"/>
    <col min="5657" max="5658" width="2.25" style="707" customWidth="1"/>
    <col min="5659" max="5659" width="7.25" style="707" customWidth="1"/>
    <col min="5660" max="5894" width="8.875" style="707"/>
    <col min="5895" max="5895" width="2.5" style="707" customWidth="1"/>
    <col min="5896" max="5896" width="2.375" style="707" customWidth="1"/>
    <col min="5897" max="5897" width="1.125" style="707" customWidth="1"/>
    <col min="5898" max="5898" width="22.625" style="707" customWidth="1"/>
    <col min="5899" max="5899" width="1.25" style="707" customWidth="1"/>
    <col min="5900" max="5901" width="11.75" style="707" customWidth="1"/>
    <col min="5902" max="5902" width="1.75" style="707" customWidth="1"/>
    <col min="5903" max="5903" width="6.875" style="707" customWidth="1"/>
    <col min="5904" max="5904" width="4.5" style="707" customWidth="1"/>
    <col min="5905" max="5905" width="3.625" style="707" customWidth="1"/>
    <col min="5906" max="5906" width="0.75" style="707" customWidth="1"/>
    <col min="5907" max="5907" width="3.375" style="707" customWidth="1"/>
    <col min="5908" max="5908" width="3.625" style="707" customWidth="1"/>
    <col min="5909" max="5909" width="3" style="707" customWidth="1"/>
    <col min="5910" max="5910" width="3.625" style="707" customWidth="1"/>
    <col min="5911" max="5911" width="3.125" style="707" customWidth="1"/>
    <col min="5912" max="5912" width="1.875" style="707" customWidth="1"/>
    <col min="5913" max="5914" width="2.25" style="707" customWidth="1"/>
    <col min="5915" max="5915" width="7.25" style="707" customWidth="1"/>
    <col min="5916" max="6150" width="8.875" style="707"/>
    <col min="6151" max="6151" width="2.5" style="707" customWidth="1"/>
    <col min="6152" max="6152" width="2.375" style="707" customWidth="1"/>
    <col min="6153" max="6153" width="1.125" style="707" customWidth="1"/>
    <col min="6154" max="6154" width="22.625" style="707" customWidth="1"/>
    <col min="6155" max="6155" width="1.25" style="707" customWidth="1"/>
    <col min="6156" max="6157" width="11.75" style="707" customWidth="1"/>
    <col min="6158" max="6158" width="1.75" style="707" customWidth="1"/>
    <col min="6159" max="6159" width="6.875" style="707" customWidth="1"/>
    <col min="6160" max="6160" width="4.5" style="707" customWidth="1"/>
    <col min="6161" max="6161" width="3.625" style="707" customWidth="1"/>
    <col min="6162" max="6162" width="0.75" style="707" customWidth="1"/>
    <col min="6163" max="6163" width="3.375" style="707" customWidth="1"/>
    <col min="6164" max="6164" width="3.625" style="707" customWidth="1"/>
    <col min="6165" max="6165" width="3" style="707" customWidth="1"/>
    <col min="6166" max="6166" width="3.625" style="707" customWidth="1"/>
    <col min="6167" max="6167" width="3.125" style="707" customWidth="1"/>
    <col min="6168" max="6168" width="1.875" style="707" customWidth="1"/>
    <col min="6169" max="6170" width="2.25" style="707" customWidth="1"/>
    <col min="6171" max="6171" width="7.25" style="707" customWidth="1"/>
    <col min="6172" max="6406" width="8.875" style="707"/>
    <col min="6407" max="6407" width="2.5" style="707" customWidth="1"/>
    <col min="6408" max="6408" width="2.375" style="707" customWidth="1"/>
    <col min="6409" max="6409" width="1.125" style="707" customWidth="1"/>
    <col min="6410" max="6410" width="22.625" style="707" customWidth="1"/>
    <col min="6411" max="6411" width="1.25" style="707" customWidth="1"/>
    <col min="6412" max="6413" width="11.75" style="707" customWidth="1"/>
    <col min="6414" max="6414" width="1.75" style="707" customWidth="1"/>
    <col min="6415" max="6415" width="6.875" style="707" customWidth="1"/>
    <col min="6416" max="6416" width="4.5" style="707" customWidth="1"/>
    <col min="6417" max="6417" width="3.625" style="707" customWidth="1"/>
    <col min="6418" max="6418" width="0.75" style="707" customWidth="1"/>
    <col min="6419" max="6419" width="3.375" style="707" customWidth="1"/>
    <col min="6420" max="6420" width="3.625" style="707" customWidth="1"/>
    <col min="6421" max="6421" width="3" style="707" customWidth="1"/>
    <col min="6422" max="6422" width="3.625" style="707" customWidth="1"/>
    <col min="6423" max="6423" width="3.125" style="707" customWidth="1"/>
    <col min="6424" max="6424" width="1.875" style="707" customWidth="1"/>
    <col min="6425" max="6426" width="2.25" style="707" customWidth="1"/>
    <col min="6427" max="6427" width="7.25" style="707" customWidth="1"/>
    <col min="6428" max="6662" width="8.875" style="707"/>
    <col min="6663" max="6663" width="2.5" style="707" customWidth="1"/>
    <col min="6664" max="6664" width="2.375" style="707" customWidth="1"/>
    <col min="6665" max="6665" width="1.125" style="707" customWidth="1"/>
    <col min="6666" max="6666" width="22.625" style="707" customWidth="1"/>
    <col min="6667" max="6667" width="1.25" style="707" customWidth="1"/>
    <col min="6668" max="6669" width="11.75" style="707" customWidth="1"/>
    <col min="6670" max="6670" width="1.75" style="707" customWidth="1"/>
    <col min="6671" max="6671" width="6.875" style="707" customWidth="1"/>
    <col min="6672" max="6672" width="4.5" style="707" customWidth="1"/>
    <col min="6673" max="6673" width="3.625" style="707" customWidth="1"/>
    <col min="6674" max="6674" width="0.75" style="707" customWidth="1"/>
    <col min="6675" max="6675" width="3.375" style="707" customWidth="1"/>
    <col min="6676" max="6676" width="3.625" style="707" customWidth="1"/>
    <col min="6677" max="6677" width="3" style="707" customWidth="1"/>
    <col min="6678" max="6678" width="3.625" style="707" customWidth="1"/>
    <col min="6679" max="6679" width="3.125" style="707" customWidth="1"/>
    <col min="6680" max="6680" width="1.875" style="707" customWidth="1"/>
    <col min="6681" max="6682" width="2.25" style="707" customWidth="1"/>
    <col min="6683" max="6683" width="7.25" style="707" customWidth="1"/>
    <col min="6684" max="6918" width="8.875" style="707"/>
    <col min="6919" max="6919" width="2.5" style="707" customWidth="1"/>
    <col min="6920" max="6920" width="2.375" style="707" customWidth="1"/>
    <col min="6921" max="6921" width="1.125" style="707" customWidth="1"/>
    <col min="6922" max="6922" width="22.625" style="707" customWidth="1"/>
    <col min="6923" max="6923" width="1.25" style="707" customWidth="1"/>
    <col min="6924" max="6925" width="11.75" style="707" customWidth="1"/>
    <col min="6926" max="6926" width="1.75" style="707" customWidth="1"/>
    <col min="6927" max="6927" width="6.875" style="707" customWidth="1"/>
    <col min="6928" max="6928" width="4.5" style="707" customWidth="1"/>
    <col min="6929" max="6929" width="3.625" style="707" customWidth="1"/>
    <col min="6930" max="6930" width="0.75" style="707" customWidth="1"/>
    <col min="6931" max="6931" width="3.375" style="707" customWidth="1"/>
    <col min="6932" max="6932" width="3.625" style="707" customWidth="1"/>
    <col min="6933" max="6933" width="3" style="707" customWidth="1"/>
    <col min="6934" max="6934" width="3.625" style="707" customWidth="1"/>
    <col min="6935" max="6935" width="3.125" style="707" customWidth="1"/>
    <col min="6936" max="6936" width="1.875" style="707" customWidth="1"/>
    <col min="6937" max="6938" width="2.25" style="707" customWidth="1"/>
    <col min="6939" max="6939" width="7.25" style="707" customWidth="1"/>
    <col min="6940" max="7174" width="8.875" style="707"/>
    <col min="7175" max="7175" width="2.5" style="707" customWidth="1"/>
    <col min="7176" max="7176" width="2.375" style="707" customWidth="1"/>
    <col min="7177" max="7177" width="1.125" style="707" customWidth="1"/>
    <col min="7178" max="7178" width="22.625" style="707" customWidth="1"/>
    <col min="7179" max="7179" width="1.25" style="707" customWidth="1"/>
    <col min="7180" max="7181" width="11.75" style="707" customWidth="1"/>
    <col min="7182" max="7182" width="1.75" style="707" customWidth="1"/>
    <col min="7183" max="7183" width="6.875" style="707" customWidth="1"/>
    <col min="7184" max="7184" width="4.5" style="707" customWidth="1"/>
    <col min="7185" max="7185" width="3.625" style="707" customWidth="1"/>
    <col min="7186" max="7186" width="0.75" style="707" customWidth="1"/>
    <col min="7187" max="7187" width="3.375" style="707" customWidth="1"/>
    <col min="7188" max="7188" width="3.625" style="707" customWidth="1"/>
    <col min="7189" max="7189" width="3" style="707" customWidth="1"/>
    <col min="7190" max="7190" width="3.625" style="707" customWidth="1"/>
    <col min="7191" max="7191" width="3.125" style="707" customWidth="1"/>
    <col min="7192" max="7192" width="1.875" style="707" customWidth="1"/>
    <col min="7193" max="7194" width="2.25" style="707" customWidth="1"/>
    <col min="7195" max="7195" width="7.25" style="707" customWidth="1"/>
    <col min="7196" max="7430" width="8.875" style="707"/>
    <col min="7431" max="7431" width="2.5" style="707" customWidth="1"/>
    <col min="7432" max="7432" width="2.375" style="707" customWidth="1"/>
    <col min="7433" max="7433" width="1.125" style="707" customWidth="1"/>
    <col min="7434" max="7434" width="22.625" style="707" customWidth="1"/>
    <col min="7435" max="7435" width="1.25" style="707" customWidth="1"/>
    <col min="7436" max="7437" width="11.75" style="707" customWidth="1"/>
    <col min="7438" max="7438" width="1.75" style="707" customWidth="1"/>
    <col min="7439" max="7439" width="6.875" style="707" customWidth="1"/>
    <col min="7440" max="7440" width="4.5" style="707" customWidth="1"/>
    <col min="7441" max="7441" width="3.625" style="707" customWidth="1"/>
    <col min="7442" max="7442" width="0.75" style="707" customWidth="1"/>
    <col min="7443" max="7443" width="3.375" style="707" customWidth="1"/>
    <col min="7444" max="7444" width="3.625" style="707" customWidth="1"/>
    <col min="7445" max="7445" width="3" style="707" customWidth="1"/>
    <col min="7446" max="7446" width="3.625" style="707" customWidth="1"/>
    <col min="7447" max="7447" width="3.125" style="707" customWidth="1"/>
    <col min="7448" max="7448" width="1.875" style="707" customWidth="1"/>
    <col min="7449" max="7450" width="2.25" style="707" customWidth="1"/>
    <col min="7451" max="7451" width="7.25" style="707" customWidth="1"/>
    <col min="7452" max="7686" width="8.875" style="707"/>
    <col min="7687" max="7687" width="2.5" style="707" customWidth="1"/>
    <col min="7688" max="7688" width="2.375" style="707" customWidth="1"/>
    <col min="7689" max="7689" width="1.125" style="707" customWidth="1"/>
    <col min="7690" max="7690" width="22.625" style="707" customWidth="1"/>
    <col min="7691" max="7691" width="1.25" style="707" customWidth="1"/>
    <col min="7692" max="7693" width="11.75" style="707" customWidth="1"/>
    <col min="7694" max="7694" width="1.75" style="707" customWidth="1"/>
    <col min="7695" max="7695" width="6.875" style="707" customWidth="1"/>
    <col min="7696" max="7696" width="4.5" style="707" customWidth="1"/>
    <col min="7697" max="7697" width="3.625" style="707" customWidth="1"/>
    <col min="7698" max="7698" width="0.75" style="707" customWidth="1"/>
    <col min="7699" max="7699" width="3.375" style="707" customWidth="1"/>
    <col min="7700" max="7700" width="3.625" style="707" customWidth="1"/>
    <col min="7701" max="7701" width="3" style="707" customWidth="1"/>
    <col min="7702" max="7702" width="3.625" style="707" customWidth="1"/>
    <col min="7703" max="7703" width="3.125" style="707" customWidth="1"/>
    <col min="7704" max="7704" width="1.875" style="707" customWidth="1"/>
    <col min="7705" max="7706" width="2.25" style="707" customWidth="1"/>
    <col min="7707" max="7707" width="7.25" style="707" customWidth="1"/>
    <col min="7708" max="7942" width="8.875" style="707"/>
    <col min="7943" max="7943" width="2.5" style="707" customWidth="1"/>
    <col min="7944" max="7944" width="2.375" style="707" customWidth="1"/>
    <col min="7945" max="7945" width="1.125" style="707" customWidth="1"/>
    <col min="7946" max="7946" width="22.625" style="707" customWidth="1"/>
    <col min="7947" max="7947" width="1.25" style="707" customWidth="1"/>
    <col min="7948" max="7949" width="11.75" style="707" customWidth="1"/>
    <col min="7950" max="7950" width="1.75" style="707" customWidth="1"/>
    <col min="7951" max="7951" width="6.875" style="707" customWidth="1"/>
    <col min="7952" max="7952" width="4.5" style="707" customWidth="1"/>
    <col min="7953" max="7953" width="3.625" style="707" customWidth="1"/>
    <col min="7954" max="7954" width="0.75" style="707" customWidth="1"/>
    <col min="7955" max="7955" width="3.375" style="707" customWidth="1"/>
    <col min="7956" max="7956" width="3.625" style="707" customWidth="1"/>
    <col min="7957" max="7957" width="3" style="707" customWidth="1"/>
    <col min="7958" max="7958" width="3.625" style="707" customWidth="1"/>
    <col min="7959" max="7959" width="3.125" style="707" customWidth="1"/>
    <col min="7960" max="7960" width="1.875" style="707" customWidth="1"/>
    <col min="7961" max="7962" width="2.25" style="707" customWidth="1"/>
    <col min="7963" max="7963" width="7.25" style="707" customWidth="1"/>
    <col min="7964" max="8198" width="8.875" style="707"/>
    <col min="8199" max="8199" width="2.5" style="707" customWidth="1"/>
    <col min="8200" max="8200" width="2.375" style="707" customWidth="1"/>
    <col min="8201" max="8201" width="1.125" style="707" customWidth="1"/>
    <col min="8202" max="8202" width="22.625" style="707" customWidth="1"/>
    <col min="8203" max="8203" width="1.25" style="707" customWidth="1"/>
    <col min="8204" max="8205" width="11.75" style="707" customWidth="1"/>
    <col min="8206" max="8206" width="1.75" style="707" customWidth="1"/>
    <col min="8207" max="8207" width="6.875" style="707" customWidth="1"/>
    <col min="8208" max="8208" width="4.5" style="707" customWidth="1"/>
    <col min="8209" max="8209" width="3.625" style="707" customWidth="1"/>
    <col min="8210" max="8210" width="0.75" style="707" customWidth="1"/>
    <col min="8211" max="8211" width="3.375" style="707" customWidth="1"/>
    <col min="8212" max="8212" width="3.625" style="707" customWidth="1"/>
    <col min="8213" max="8213" width="3" style="707" customWidth="1"/>
    <col min="8214" max="8214" width="3.625" style="707" customWidth="1"/>
    <col min="8215" max="8215" width="3.125" style="707" customWidth="1"/>
    <col min="8216" max="8216" width="1.875" style="707" customWidth="1"/>
    <col min="8217" max="8218" width="2.25" style="707" customWidth="1"/>
    <col min="8219" max="8219" width="7.25" style="707" customWidth="1"/>
    <col min="8220" max="8454" width="8.875" style="707"/>
    <col min="8455" max="8455" width="2.5" style="707" customWidth="1"/>
    <col min="8456" max="8456" width="2.375" style="707" customWidth="1"/>
    <col min="8457" max="8457" width="1.125" style="707" customWidth="1"/>
    <col min="8458" max="8458" width="22.625" style="707" customWidth="1"/>
    <col min="8459" max="8459" width="1.25" style="707" customWidth="1"/>
    <col min="8460" max="8461" width="11.75" style="707" customWidth="1"/>
    <col min="8462" max="8462" width="1.75" style="707" customWidth="1"/>
    <col min="8463" max="8463" width="6.875" style="707" customWidth="1"/>
    <col min="8464" max="8464" width="4.5" style="707" customWidth="1"/>
    <col min="8465" max="8465" width="3.625" style="707" customWidth="1"/>
    <col min="8466" max="8466" width="0.75" style="707" customWidth="1"/>
    <col min="8467" max="8467" width="3.375" style="707" customWidth="1"/>
    <col min="8468" max="8468" width="3.625" style="707" customWidth="1"/>
    <col min="8469" max="8469" width="3" style="707" customWidth="1"/>
    <col min="8470" max="8470" width="3.625" style="707" customWidth="1"/>
    <col min="8471" max="8471" width="3.125" style="707" customWidth="1"/>
    <col min="8472" max="8472" width="1.875" style="707" customWidth="1"/>
    <col min="8473" max="8474" width="2.25" style="707" customWidth="1"/>
    <col min="8475" max="8475" width="7.25" style="707" customWidth="1"/>
    <col min="8476" max="8710" width="8.875" style="707"/>
    <col min="8711" max="8711" width="2.5" style="707" customWidth="1"/>
    <col min="8712" max="8712" width="2.375" style="707" customWidth="1"/>
    <col min="8713" max="8713" width="1.125" style="707" customWidth="1"/>
    <col min="8714" max="8714" width="22.625" style="707" customWidth="1"/>
    <col min="8715" max="8715" width="1.25" style="707" customWidth="1"/>
    <col min="8716" max="8717" width="11.75" style="707" customWidth="1"/>
    <col min="8718" max="8718" width="1.75" style="707" customWidth="1"/>
    <col min="8719" max="8719" width="6.875" style="707" customWidth="1"/>
    <col min="8720" max="8720" width="4.5" style="707" customWidth="1"/>
    <col min="8721" max="8721" width="3.625" style="707" customWidth="1"/>
    <col min="8722" max="8722" width="0.75" style="707" customWidth="1"/>
    <col min="8723" max="8723" width="3.375" style="707" customWidth="1"/>
    <col min="8724" max="8724" width="3.625" style="707" customWidth="1"/>
    <col min="8725" max="8725" width="3" style="707" customWidth="1"/>
    <col min="8726" max="8726" width="3.625" style="707" customWidth="1"/>
    <col min="8727" max="8727" width="3.125" style="707" customWidth="1"/>
    <col min="8728" max="8728" width="1.875" style="707" customWidth="1"/>
    <col min="8729" max="8730" width="2.25" style="707" customWidth="1"/>
    <col min="8731" max="8731" width="7.25" style="707" customWidth="1"/>
    <col min="8732" max="8966" width="8.875" style="707"/>
    <col min="8967" max="8967" width="2.5" style="707" customWidth="1"/>
    <col min="8968" max="8968" width="2.375" style="707" customWidth="1"/>
    <col min="8969" max="8969" width="1.125" style="707" customWidth="1"/>
    <col min="8970" max="8970" width="22.625" style="707" customWidth="1"/>
    <col min="8971" max="8971" width="1.25" style="707" customWidth="1"/>
    <col min="8972" max="8973" width="11.75" style="707" customWidth="1"/>
    <col min="8974" max="8974" width="1.75" style="707" customWidth="1"/>
    <col min="8975" max="8975" width="6.875" style="707" customWidth="1"/>
    <col min="8976" max="8976" width="4.5" style="707" customWidth="1"/>
    <col min="8977" max="8977" width="3.625" style="707" customWidth="1"/>
    <col min="8978" max="8978" width="0.75" style="707" customWidth="1"/>
    <col min="8979" max="8979" width="3.375" style="707" customWidth="1"/>
    <col min="8980" max="8980" width="3.625" style="707" customWidth="1"/>
    <col min="8981" max="8981" width="3" style="707" customWidth="1"/>
    <col min="8982" max="8982" width="3.625" style="707" customWidth="1"/>
    <col min="8983" max="8983" width="3.125" style="707" customWidth="1"/>
    <col min="8984" max="8984" width="1.875" style="707" customWidth="1"/>
    <col min="8985" max="8986" width="2.25" style="707" customWidth="1"/>
    <col min="8987" max="8987" width="7.25" style="707" customWidth="1"/>
    <col min="8988" max="9222" width="8.875" style="707"/>
    <col min="9223" max="9223" width="2.5" style="707" customWidth="1"/>
    <col min="9224" max="9224" width="2.375" style="707" customWidth="1"/>
    <col min="9225" max="9225" width="1.125" style="707" customWidth="1"/>
    <col min="9226" max="9226" width="22.625" style="707" customWidth="1"/>
    <col min="9227" max="9227" width="1.25" style="707" customWidth="1"/>
    <col min="9228" max="9229" width="11.75" style="707" customWidth="1"/>
    <col min="9230" max="9230" width="1.75" style="707" customWidth="1"/>
    <col min="9231" max="9231" width="6.875" style="707" customWidth="1"/>
    <col min="9232" max="9232" width="4.5" style="707" customWidth="1"/>
    <col min="9233" max="9233" width="3.625" style="707" customWidth="1"/>
    <col min="9234" max="9234" width="0.75" style="707" customWidth="1"/>
    <col min="9235" max="9235" width="3.375" style="707" customWidth="1"/>
    <col min="9236" max="9236" width="3.625" style="707" customWidth="1"/>
    <col min="9237" max="9237" width="3" style="707" customWidth="1"/>
    <col min="9238" max="9238" width="3.625" style="707" customWidth="1"/>
    <col min="9239" max="9239" width="3.125" style="707" customWidth="1"/>
    <col min="9240" max="9240" width="1.875" style="707" customWidth="1"/>
    <col min="9241" max="9242" width="2.25" style="707" customWidth="1"/>
    <col min="9243" max="9243" width="7.25" style="707" customWidth="1"/>
    <col min="9244" max="9478" width="8.875" style="707"/>
    <col min="9479" max="9479" width="2.5" style="707" customWidth="1"/>
    <col min="9480" max="9480" width="2.375" style="707" customWidth="1"/>
    <col min="9481" max="9481" width="1.125" style="707" customWidth="1"/>
    <col min="9482" max="9482" width="22.625" style="707" customWidth="1"/>
    <col min="9483" max="9483" width="1.25" style="707" customWidth="1"/>
    <col min="9484" max="9485" width="11.75" style="707" customWidth="1"/>
    <col min="9486" max="9486" width="1.75" style="707" customWidth="1"/>
    <col min="9487" max="9487" width="6.875" style="707" customWidth="1"/>
    <col min="9488" max="9488" width="4.5" style="707" customWidth="1"/>
    <col min="9489" max="9489" width="3.625" style="707" customWidth="1"/>
    <col min="9490" max="9490" width="0.75" style="707" customWidth="1"/>
    <col min="9491" max="9491" width="3.375" style="707" customWidth="1"/>
    <col min="9492" max="9492" width="3.625" style="707" customWidth="1"/>
    <col min="9493" max="9493" width="3" style="707" customWidth="1"/>
    <col min="9494" max="9494" width="3.625" style="707" customWidth="1"/>
    <col min="9495" max="9495" width="3.125" style="707" customWidth="1"/>
    <col min="9496" max="9496" width="1.875" style="707" customWidth="1"/>
    <col min="9497" max="9498" width="2.25" style="707" customWidth="1"/>
    <col min="9499" max="9499" width="7.25" style="707" customWidth="1"/>
    <col min="9500" max="9734" width="8.875" style="707"/>
    <col min="9735" max="9735" width="2.5" style="707" customWidth="1"/>
    <col min="9736" max="9736" width="2.375" style="707" customWidth="1"/>
    <col min="9737" max="9737" width="1.125" style="707" customWidth="1"/>
    <col min="9738" max="9738" width="22.625" style="707" customWidth="1"/>
    <col min="9739" max="9739" width="1.25" style="707" customWidth="1"/>
    <col min="9740" max="9741" width="11.75" style="707" customWidth="1"/>
    <col min="9742" max="9742" width="1.75" style="707" customWidth="1"/>
    <col min="9743" max="9743" width="6.875" style="707" customWidth="1"/>
    <col min="9744" max="9744" width="4.5" style="707" customWidth="1"/>
    <col min="9745" max="9745" width="3.625" style="707" customWidth="1"/>
    <col min="9746" max="9746" width="0.75" style="707" customWidth="1"/>
    <col min="9747" max="9747" width="3.375" style="707" customWidth="1"/>
    <col min="9748" max="9748" width="3.625" style="707" customWidth="1"/>
    <col min="9749" max="9749" width="3" style="707" customWidth="1"/>
    <col min="9750" max="9750" width="3.625" style="707" customWidth="1"/>
    <col min="9751" max="9751" width="3.125" style="707" customWidth="1"/>
    <col min="9752" max="9752" width="1.875" style="707" customWidth="1"/>
    <col min="9753" max="9754" width="2.25" style="707" customWidth="1"/>
    <col min="9755" max="9755" width="7.25" style="707" customWidth="1"/>
    <col min="9756" max="9990" width="8.875" style="707"/>
    <col min="9991" max="9991" width="2.5" style="707" customWidth="1"/>
    <col min="9992" max="9992" width="2.375" style="707" customWidth="1"/>
    <col min="9993" max="9993" width="1.125" style="707" customWidth="1"/>
    <col min="9994" max="9994" width="22.625" style="707" customWidth="1"/>
    <col min="9995" max="9995" width="1.25" style="707" customWidth="1"/>
    <col min="9996" max="9997" width="11.75" style="707" customWidth="1"/>
    <col min="9998" max="9998" width="1.75" style="707" customWidth="1"/>
    <col min="9999" max="9999" width="6.875" style="707" customWidth="1"/>
    <col min="10000" max="10000" width="4.5" style="707" customWidth="1"/>
    <col min="10001" max="10001" width="3.625" style="707" customWidth="1"/>
    <col min="10002" max="10002" width="0.75" style="707" customWidth="1"/>
    <col min="10003" max="10003" width="3.375" style="707" customWidth="1"/>
    <col min="10004" max="10004" width="3.625" style="707" customWidth="1"/>
    <col min="10005" max="10005" width="3" style="707" customWidth="1"/>
    <col min="10006" max="10006" width="3.625" style="707" customWidth="1"/>
    <col min="10007" max="10007" width="3.125" style="707" customWidth="1"/>
    <col min="10008" max="10008" width="1.875" style="707" customWidth="1"/>
    <col min="10009" max="10010" width="2.25" style="707" customWidth="1"/>
    <col min="10011" max="10011" width="7.25" style="707" customWidth="1"/>
    <col min="10012" max="10246" width="8.875" style="707"/>
    <col min="10247" max="10247" width="2.5" style="707" customWidth="1"/>
    <col min="10248" max="10248" width="2.375" style="707" customWidth="1"/>
    <col min="10249" max="10249" width="1.125" style="707" customWidth="1"/>
    <col min="10250" max="10250" width="22.625" style="707" customWidth="1"/>
    <col min="10251" max="10251" width="1.25" style="707" customWidth="1"/>
    <col min="10252" max="10253" width="11.75" style="707" customWidth="1"/>
    <col min="10254" max="10254" width="1.75" style="707" customWidth="1"/>
    <col min="10255" max="10255" width="6.875" style="707" customWidth="1"/>
    <col min="10256" max="10256" width="4.5" style="707" customWidth="1"/>
    <col min="10257" max="10257" width="3.625" style="707" customWidth="1"/>
    <col min="10258" max="10258" width="0.75" style="707" customWidth="1"/>
    <col min="10259" max="10259" width="3.375" style="707" customWidth="1"/>
    <col min="10260" max="10260" width="3.625" style="707" customWidth="1"/>
    <col min="10261" max="10261" width="3" style="707" customWidth="1"/>
    <col min="10262" max="10262" width="3.625" style="707" customWidth="1"/>
    <col min="10263" max="10263" width="3.125" style="707" customWidth="1"/>
    <col min="10264" max="10264" width="1.875" style="707" customWidth="1"/>
    <col min="10265" max="10266" width="2.25" style="707" customWidth="1"/>
    <col min="10267" max="10267" width="7.25" style="707" customWidth="1"/>
    <col min="10268" max="10502" width="8.875" style="707"/>
    <col min="10503" max="10503" width="2.5" style="707" customWidth="1"/>
    <col min="10504" max="10504" width="2.375" style="707" customWidth="1"/>
    <col min="10505" max="10505" width="1.125" style="707" customWidth="1"/>
    <col min="10506" max="10506" width="22.625" style="707" customWidth="1"/>
    <col min="10507" max="10507" width="1.25" style="707" customWidth="1"/>
    <col min="10508" max="10509" width="11.75" style="707" customWidth="1"/>
    <col min="10510" max="10510" width="1.75" style="707" customWidth="1"/>
    <col min="10511" max="10511" width="6.875" style="707" customWidth="1"/>
    <col min="10512" max="10512" width="4.5" style="707" customWidth="1"/>
    <col min="10513" max="10513" width="3.625" style="707" customWidth="1"/>
    <col min="10514" max="10514" width="0.75" style="707" customWidth="1"/>
    <col min="10515" max="10515" width="3.375" style="707" customWidth="1"/>
    <col min="10516" max="10516" width="3.625" style="707" customWidth="1"/>
    <col min="10517" max="10517" width="3" style="707" customWidth="1"/>
    <col min="10518" max="10518" width="3.625" style="707" customWidth="1"/>
    <col min="10519" max="10519" width="3.125" style="707" customWidth="1"/>
    <col min="10520" max="10520" width="1.875" style="707" customWidth="1"/>
    <col min="10521" max="10522" width="2.25" style="707" customWidth="1"/>
    <col min="10523" max="10523" width="7.25" style="707" customWidth="1"/>
    <col min="10524" max="10758" width="8.875" style="707"/>
    <col min="10759" max="10759" width="2.5" style="707" customWidth="1"/>
    <col min="10760" max="10760" width="2.375" style="707" customWidth="1"/>
    <col min="10761" max="10761" width="1.125" style="707" customWidth="1"/>
    <col min="10762" max="10762" width="22.625" style="707" customWidth="1"/>
    <col min="10763" max="10763" width="1.25" style="707" customWidth="1"/>
    <col min="10764" max="10765" width="11.75" style="707" customWidth="1"/>
    <col min="10766" max="10766" width="1.75" style="707" customWidth="1"/>
    <col min="10767" max="10767" width="6.875" style="707" customWidth="1"/>
    <col min="10768" max="10768" width="4.5" style="707" customWidth="1"/>
    <col min="10769" max="10769" width="3.625" style="707" customWidth="1"/>
    <col min="10770" max="10770" width="0.75" style="707" customWidth="1"/>
    <col min="10771" max="10771" width="3.375" style="707" customWidth="1"/>
    <col min="10772" max="10772" width="3.625" style="707" customWidth="1"/>
    <col min="10773" max="10773" width="3" style="707" customWidth="1"/>
    <col min="10774" max="10774" width="3.625" style="707" customWidth="1"/>
    <col min="10775" max="10775" width="3.125" style="707" customWidth="1"/>
    <col min="10776" max="10776" width="1.875" style="707" customWidth="1"/>
    <col min="10777" max="10778" width="2.25" style="707" customWidth="1"/>
    <col min="10779" max="10779" width="7.25" style="707" customWidth="1"/>
    <col min="10780" max="11014" width="8.875" style="707"/>
    <col min="11015" max="11015" width="2.5" style="707" customWidth="1"/>
    <col min="11016" max="11016" width="2.375" style="707" customWidth="1"/>
    <col min="11017" max="11017" width="1.125" style="707" customWidth="1"/>
    <col min="11018" max="11018" width="22.625" style="707" customWidth="1"/>
    <col min="11019" max="11019" width="1.25" style="707" customWidth="1"/>
    <col min="11020" max="11021" width="11.75" style="707" customWidth="1"/>
    <col min="11022" max="11022" width="1.75" style="707" customWidth="1"/>
    <col min="11023" max="11023" width="6.875" style="707" customWidth="1"/>
    <col min="11024" max="11024" width="4.5" style="707" customWidth="1"/>
    <col min="11025" max="11025" width="3.625" style="707" customWidth="1"/>
    <col min="11026" max="11026" width="0.75" style="707" customWidth="1"/>
    <col min="11027" max="11027" width="3.375" style="707" customWidth="1"/>
    <col min="11028" max="11028" width="3.625" style="707" customWidth="1"/>
    <col min="11029" max="11029" width="3" style="707" customWidth="1"/>
    <col min="11030" max="11030" width="3.625" style="707" customWidth="1"/>
    <col min="11031" max="11031" width="3.125" style="707" customWidth="1"/>
    <col min="11032" max="11032" width="1.875" style="707" customWidth="1"/>
    <col min="11033" max="11034" width="2.25" style="707" customWidth="1"/>
    <col min="11035" max="11035" width="7.25" style="707" customWidth="1"/>
    <col min="11036" max="11270" width="8.875" style="707"/>
    <col min="11271" max="11271" width="2.5" style="707" customWidth="1"/>
    <col min="11272" max="11272" width="2.375" style="707" customWidth="1"/>
    <col min="11273" max="11273" width="1.125" style="707" customWidth="1"/>
    <col min="11274" max="11274" width="22.625" style="707" customWidth="1"/>
    <col min="11275" max="11275" width="1.25" style="707" customWidth="1"/>
    <col min="11276" max="11277" width="11.75" style="707" customWidth="1"/>
    <col min="11278" max="11278" width="1.75" style="707" customWidth="1"/>
    <col min="11279" max="11279" width="6.875" style="707" customWidth="1"/>
    <col min="11280" max="11280" width="4.5" style="707" customWidth="1"/>
    <col min="11281" max="11281" width="3.625" style="707" customWidth="1"/>
    <col min="11282" max="11282" width="0.75" style="707" customWidth="1"/>
    <col min="11283" max="11283" width="3.375" style="707" customWidth="1"/>
    <col min="11284" max="11284" width="3.625" style="707" customWidth="1"/>
    <col min="11285" max="11285" width="3" style="707" customWidth="1"/>
    <col min="11286" max="11286" width="3.625" style="707" customWidth="1"/>
    <col min="11287" max="11287" width="3.125" style="707" customWidth="1"/>
    <col min="11288" max="11288" width="1.875" style="707" customWidth="1"/>
    <col min="11289" max="11290" width="2.25" style="707" customWidth="1"/>
    <col min="11291" max="11291" width="7.25" style="707" customWidth="1"/>
    <col min="11292" max="11526" width="8.875" style="707"/>
    <col min="11527" max="11527" width="2.5" style="707" customWidth="1"/>
    <col min="11528" max="11528" width="2.375" style="707" customWidth="1"/>
    <col min="11529" max="11529" width="1.125" style="707" customWidth="1"/>
    <col min="11530" max="11530" width="22.625" style="707" customWidth="1"/>
    <col min="11531" max="11531" width="1.25" style="707" customWidth="1"/>
    <col min="11532" max="11533" width="11.75" style="707" customWidth="1"/>
    <col min="11534" max="11534" width="1.75" style="707" customWidth="1"/>
    <col min="11535" max="11535" width="6.875" style="707" customWidth="1"/>
    <col min="11536" max="11536" width="4.5" style="707" customWidth="1"/>
    <col min="11537" max="11537" width="3.625" style="707" customWidth="1"/>
    <col min="11538" max="11538" width="0.75" style="707" customWidth="1"/>
    <col min="11539" max="11539" width="3.375" style="707" customWidth="1"/>
    <col min="11540" max="11540" width="3.625" style="707" customWidth="1"/>
    <col min="11541" max="11541" width="3" style="707" customWidth="1"/>
    <col min="11542" max="11542" width="3.625" style="707" customWidth="1"/>
    <col min="11543" max="11543" width="3.125" style="707" customWidth="1"/>
    <col min="11544" max="11544" width="1.875" style="707" customWidth="1"/>
    <col min="11545" max="11546" width="2.25" style="707" customWidth="1"/>
    <col min="11547" max="11547" width="7.25" style="707" customWidth="1"/>
    <col min="11548" max="11782" width="8.875" style="707"/>
    <col min="11783" max="11783" width="2.5" style="707" customWidth="1"/>
    <col min="11784" max="11784" width="2.375" style="707" customWidth="1"/>
    <col min="11785" max="11785" width="1.125" style="707" customWidth="1"/>
    <col min="11786" max="11786" width="22.625" style="707" customWidth="1"/>
    <col min="11787" max="11787" width="1.25" style="707" customWidth="1"/>
    <col min="11788" max="11789" width="11.75" style="707" customWidth="1"/>
    <col min="11790" max="11790" width="1.75" style="707" customWidth="1"/>
    <col min="11791" max="11791" width="6.875" style="707" customWidth="1"/>
    <col min="11792" max="11792" width="4.5" style="707" customWidth="1"/>
    <col min="11793" max="11793" width="3.625" style="707" customWidth="1"/>
    <col min="11794" max="11794" width="0.75" style="707" customWidth="1"/>
    <col min="11795" max="11795" width="3.375" style="707" customWidth="1"/>
    <col min="11796" max="11796" width="3.625" style="707" customWidth="1"/>
    <col min="11797" max="11797" width="3" style="707" customWidth="1"/>
    <col min="11798" max="11798" width="3.625" style="707" customWidth="1"/>
    <col min="11799" max="11799" width="3.125" style="707" customWidth="1"/>
    <col min="11800" max="11800" width="1.875" style="707" customWidth="1"/>
    <col min="11801" max="11802" width="2.25" style="707" customWidth="1"/>
    <col min="11803" max="11803" width="7.25" style="707" customWidth="1"/>
    <col min="11804" max="12038" width="8.875" style="707"/>
    <col min="12039" max="12039" width="2.5" style="707" customWidth="1"/>
    <col min="12040" max="12040" width="2.375" style="707" customWidth="1"/>
    <col min="12041" max="12041" width="1.125" style="707" customWidth="1"/>
    <col min="12042" max="12042" width="22.625" style="707" customWidth="1"/>
    <col min="12043" max="12043" width="1.25" style="707" customWidth="1"/>
    <col min="12044" max="12045" width="11.75" style="707" customWidth="1"/>
    <col min="12046" max="12046" width="1.75" style="707" customWidth="1"/>
    <col min="12047" max="12047" width="6.875" style="707" customWidth="1"/>
    <col min="12048" max="12048" width="4.5" style="707" customWidth="1"/>
    <col min="12049" max="12049" width="3.625" style="707" customWidth="1"/>
    <col min="12050" max="12050" width="0.75" style="707" customWidth="1"/>
    <col min="12051" max="12051" width="3.375" style="707" customWidth="1"/>
    <col min="12052" max="12052" width="3.625" style="707" customWidth="1"/>
    <col min="12053" max="12053" width="3" style="707" customWidth="1"/>
    <col min="12054" max="12054" width="3.625" style="707" customWidth="1"/>
    <col min="12055" max="12055" width="3.125" style="707" customWidth="1"/>
    <col min="12056" max="12056" width="1.875" style="707" customWidth="1"/>
    <col min="12057" max="12058" width="2.25" style="707" customWidth="1"/>
    <col min="12059" max="12059" width="7.25" style="707" customWidth="1"/>
    <col min="12060" max="12294" width="8.875" style="707"/>
    <col min="12295" max="12295" width="2.5" style="707" customWidth="1"/>
    <col min="12296" max="12296" width="2.375" style="707" customWidth="1"/>
    <col min="12297" max="12297" width="1.125" style="707" customWidth="1"/>
    <col min="12298" max="12298" width="22.625" style="707" customWidth="1"/>
    <col min="12299" max="12299" width="1.25" style="707" customWidth="1"/>
    <col min="12300" max="12301" width="11.75" style="707" customWidth="1"/>
    <col min="12302" max="12302" width="1.75" style="707" customWidth="1"/>
    <col min="12303" max="12303" width="6.875" style="707" customWidth="1"/>
    <col min="12304" max="12304" width="4.5" style="707" customWidth="1"/>
    <col min="12305" max="12305" width="3.625" style="707" customWidth="1"/>
    <col min="12306" max="12306" width="0.75" style="707" customWidth="1"/>
    <col min="12307" max="12307" width="3.375" style="707" customWidth="1"/>
    <col min="12308" max="12308" width="3.625" style="707" customWidth="1"/>
    <col min="12309" max="12309" width="3" style="707" customWidth="1"/>
    <col min="12310" max="12310" width="3.625" style="707" customWidth="1"/>
    <col min="12311" max="12311" width="3.125" style="707" customWidth="1"/>
    <col min="12312" max="12312" width="1.875" style="707" customWidth="1"/>
    <col min="12313" max="12314" width="2.25" style="707" customWidth="1"/>
    <col min="12315" max="12315" width="7.25" style="707" customWidth="1"/>
    <col min="12316" max="12550" width="8.875" style="707"/>
    <col min="12551" max="12551" width="2.5" style="707" customWidth="1"/>
    <col min="12552" max="12552" width="2.375" style="707" customWidth="1"/>
    <col min="12553" max="12553" width="1.125" style="707" customWidth="1"/>
    <col min="12554" max="12554" width="22.625" style="707" customWidth="1"/>
    <col min="12555" max="12555" width="1.25" style="707" customWidth="1"/>
    <col min="12556" max="12557" width="11.75" style="707" customWidth="1"/>
    <col min="12558" max="12558" width="1.75" style="707" customWidth="1"/>
    <col min="12559" max="12559" width="6.875" style="707" customWidth="1"/>
    <col min="12560" max="12560" width="4.5" style="707" customWidth="1"/>
    <col min="12561" max="12561" width="3.625" style="707" customWidth="1"/>
    <col min="12562" max="12562" width="0.75" style="707" customWidth="1"/>
    <col min="12563" max="12563" width="3.375" style="707" customWidth="1"/>
    <col min="12564" max="12564" width="3.625" style="707" customWidth="1"/>
    <col min="12565" max="12565" width="3" style="707" customWidth="1"/>
    <col min="12566" max="12566" width="3.625" style="707" customWidth="1"/>
    <col min="12567" max="12567" width="3.125" style="707" customWidth="1"/>
    <col min="12568" max="12568" width="1.875" style="707" customWidth="1"/>
    <col min="12569" max="12570" width="2.25" style="707" customWidth="1"/>
    <col min="12571" max="12571" width="7.25" style="707" customWidth="1"/>
    <col min="12572" max="12806" width="8.875" style="707"/>
    <col min="12807" max="12807" width="2.5" style="707" customWidth="1"/>
    <col min="12808" max="12808" width="2.375" style="707" customWidth="1"/>
    <col min="12809" max="12809" width="1.125" style="707" customWidth="1"/>
    <col min="12810" max="12810" width="22.625" style="707" customWidth="1"/>
    <col min="12811" max="12811" width="1.25" style="707" customWidth="1"/>
    <col min="12812" max="12813" width="11.75" style="707" customWidth="1"/>
    <col min="12814" max="12814" width="1.75" style="707" customWidth="1"/>
    <col min="12815" max="12815" width="6.875" style="707" customWidth="1"/>
    <col min="12816" max="12816" width="4.5" style="707" customWidth="1"/>
    <col min="12817" max="12817" width="3.625" style="707" customWidth="1"/>
    <col min="12818" max="12818" width="0.75" style="707" customWidth="1"/>
    <col min="12819" max="12819" width="3.375" style="707" customWidth="1"/>
    <col min="12820" max="12820" width="3.625" style="707" customWidth="1"/>
    <col min="12821" max="12821" width="3" style="707" customWidth="1"/>
    <col min="12822" max="12822" width="3.625" style="707" customWidth="1"/>
    <col min="12823" max="12823" width="3.125" style="707" customWidth="1"/>
    <col min="12824" max="12824" width="1.875" style="707" customWidth="1"/>
    <col min="12825" max="12826" width="2.25" style="707" customWidth="1"/>
    <col min="12827" max="12827" width="7.25" style="707" customWidth="1"/>
    <col min="12828" max="13062" width="8.875" style="707"/>
    <col min="13063" max="13063" width="2.5" style="707" customWidth="1"/>
    <col min="13064" max="13064" width="2.375" style="707" customWidth="1"/>
    <col min="13065" max="13065" width="1.125" style="707" customWidth="1"/>
    <col min="13066" max="13066" width="22.625" style="707" customWidth="1"/>
    <col min="13067" max="13067" width="1.25" style="707" customWidth="1"/>
    <col min="13068" max="13069" width="11.75" style="707" customWidth="1"/>
    <col min="13070" max="13070" width="1.75" style="707" customWidth="1"/>
    <col min="13071" max="13071" width="6.875" style="707" customWidth="1"/>
    <col min="13072" max="13072" width="4.5" style="707" customWidth="1"/>
    <col min="13073" max="13073" width="3.625" style="707" customWidth="1"/>
    <col min="13074" max="13074" width="0.75" style="707" customWidth="1"/>
    <col min="13075" max="13075" width="3.375" style="707" customWidth="1"/>
    <col min="13076" max="13076" width="3.625" style="707" customWidth="1"/>
    <col min="13077" max="13077" width="3" style="707" customWidth="1"/>
    <col min="13078" max="13078" width="3.625" style="707" customWidth="1"/>
    <col min="13079" max="13079" width="3.125" style="707" customWidth="1"/>
    <col min="13080" max="13080" width="1.875" style="707" customWidth="1"/>
    <col min="13081" max="13082" width="2.25" style="707" customWidth="1"/>
    <col min="13083" max="13083" width="7.25" style="707" customWidth="1"/>
    <col min="13084" max="13318" width="8.875" style="707"/>
    <col min="13319" max="13319" width="2.5" style="707" customWidth="1"/>
    <col min="13320" max="13320" width="2.375" style="707" customWidth="1"/>
    <col min="13321" max="13321" width="1.125" style="707" customWidth="1"/>
    <col min="13322" max="13322" width="22.625" style="707" customWidth="1"/>
    <col min="13323" max="13323" width="1.25" style="707" customWidth="1"/>
    <col min="13324" max="13325" width="11.75" style="707" customWidth="1"/>
    <col min="13326" max="13326" width="1.75" style="707" customWidth="1"/>
    <col min="13327" max="13327" width="6.875" style="707" customWidth="1"/>
    <col min="13328" max="13328" width="4.5" style="707" customWidth="1"/>
    <col min="13329" max="13329" width="3.625" style="707" customWidth="1"/>
    <col min="13330" max="13330" width="0.75" style="707" customWidth="1"/>
    <col min="13331" max="13331" width="3.375" style="707" customWidth="1"/>
    <col min="13332" max="13332" width="3.625" style="707" customWidth="1"/>
    <col min="13333" max="13333" width="3" style="707" customWidth="1"/>
    <col min="13334" max="13334" width="3.625" style="707" customWidth="1"/>
    <col min="13335" max="13335" width="3.125" style="707" customWidth="1"/>
    <col min="13336" max="13336" width="1.875" style="707" customWidth="1"/>
    <col min="13337" max="13338" width="2.25" style="707" customWidth="1"/>
    <col min="13339" max="13339" width="7.25" style="707" customWidth="1"/>
    <col min="13340" max="13574" width="8.875" style="707"/>
    <col min="13575" max="13575" width="2.5" style="707" customWidth="1"/>
    <col min="13576" max="13576" width="2.375" style="707" customWidth="1"/>
    <col min="13577" max="13577" width="1.125" style="707" customWidth="1"/>
    <col min="13578" max="13578" width="22.625" style="707" customWidth="1"/>
    <col min="13579" max="13579" width="1.25" style="707" customWidth="1"/>
    <col min="13580" max="13581" width="11.75" style="707" customWidth="1"/>
    <col min="13582" max="13582" width="1.75" style="707" customWidth="1"/>
    <col min="13583" max="13583" width="6.875" style="707" customWidth="1"/>
    <col min="13584" max="13584" width="4.5" style="707" customWidth="1"/>
    <col min="13585" max="13585" width="3.625" style="707" customWidth="1"/>
    <col min="13586" max="13586" width="0.75" style="707" customWidth="1"/>
    <col min="13587" max="13587" width="3.375" style="707" customWidth="1"/>
    <col min="13588" max="13588" width="3.625" style="707" customWidth="1"/>
    <col min="13589" max="13589" width="3" style="707" customWidth="1"/>
    <col min="13590" max="13590" width="3.625" style="707" customWidth="1"/>
    <col min="13591" max="13591" width="3.125" style="707" customWidth="1"/>
    <col min="13592" max="13592" width="1.875" style="707" customWidth="1"/>
    <col min="13593" max="13594" width="2.25" style="707" customWidth="1"/>
    <col min="13595" max="13595" width="7.25" style="707" customWidth="1"/>
    <col min="13596" max="13830" width="8.875" style="707"/>
    <col min="13831" max="13831" width="2.5" style="707" customWidth="1"/>
    <col min="13832" max="13832" width="2.375" style="707" customWidth="1"/>
    <col min="13833" max="13833" width="1.125" style="707" customWidth="1"/>
    <col min="13834" max="13834" width="22.625" style="707" customWidth="1"/>
    <col min="13835" max="13835" width="1.25" style="707" customWidth="1"/>
    <col min="13836" max="13837" width="11.75" style="707" customWidth="1"/>
    <col min="13838" max="13838" width="1.75" style="707" customWidth="1"/>
    <col min="13839" max="13839" width="6.875" style="707" customWidth="1"/>
    <col min="13840" max="13840" width="4.5" style="707" customWidth="1"/>
    <col min="13841" max="13841" width="3.625" style="707" customWidth="1"/>
    <col min="13842" max="13842" width="0.75" style="707" customWidth="1"/>
    <col min="13843" max="13843" width="3.375" style="707" customWidth="1"/>
    <col min="13844" max="13844" width="3.625" style="707" customWidth="1"/>
    <col min="13845" max="13845" width="3" style="707" customWidth="1"/>
    <col min="13846" max="13846" width="3.625" style="707" customWidth="1"/>
    <col min="13847" max="13847" width="3.125" style="707" customWidth="1"/>
    <col min="13848" max="13848" width="1.875" style="707" customWidth="1"/>
    <col min="13849" max="13850" width="2.25" style="707" customWidth="1"/>
    <col min="13851" max="13851" width="7.25" style="707" customWidth="1"/>
    <col min="13852" max="14086" width="8.875" style="707"/>
    <col min="14087" max="14087" width="2.5" style="707" customWidth="1"/>
    <col min="14088" max="14088" width="2.375" style="707" customWidth="1"/>
    <col min="14089" max="14089" width="1.125" style="707" customWidth="1"/>
    <col min="14090" max="14090" width="22.625" style="707" customWidth="1"/>
    <col min="14091" max="14091" width="1.25" style="707" customWidth="1"/>
    <col min="14092" max="14093" width="11.75" style="707" customWidth="1"/>
    <col min="14094" max="14094" width="1.75" style="707" customWidth="1"/>
    <col min="14095" max="14095" width="6.875" style="707" customWidth="1"/>
    <col min="14096" max="14096" width="4.5" style="707" customWidth="1"/>
    <col min="14097" max="14097" width="3.625" style="707" customWidth="1"/>
    <col min="14098" max="14098" width="0.75" style="707" customWidth="1"/>
    <col min="14099" max="14099" width="3.375" style="707" customWidth="1"/>
    <col min="14100" max="14100" width="3.625" style="707" customWidth="1"/>
    <col min="14101" max="14101" width="3" style="707" customWidth="1"/>
    <col min="14102" max="14102" width="3.625" style="707" customWidth="1"/>
    <col min="14103" max="14103" width="3.125" style="707" customWidth="1"/>
    <col min="14104" max="14104" width="1.875" style="707" customWidth="1"/>
    <col min="14105" max="14106" width="2.25" style="707" customWidth="1"/>
    <col min="14107" max="14107" width="7.25" style="707" customWidth="1"/>
    <col min="14108" max="14342" width="8.875" style="707"/>
    <col min="14343" max="14343" width="2.5" style="707" customWidth="1"/>
    <col min="14344" max="14344" width="2.375" style="707" customWidth="1"/>
    <col min="14345" max="14345" width="1.125" style="707" customWidth="1"/>
    <col min="14346" max="14346" width="22.625" style="707" customWidth="1"/>
    <col min="14347" max="14347" width="1.25" style="707" customWidth="1"/>
    <col min="14348" max="14349" width="11.75" style="707" customWidth="1"/>
    <col min="14350" max="14350" width="1.75" style="707" customWidth="1"/>
    <col min="14351" max="14351" width="6.875" style="707" customWidth="1"/>
    <col min="14352" max="14352" width="4.5" style="707" customWidth="1"/>
    <col min="14353" max="14353" width="3.625" style="707" customWidth="1"/>
    <col min="14354" max="14354" width="0.75" style="707" customWidth="1"/>
    <col min="14355" max="14355" width="3.375" style="707" customWidth="1"/>
    <col min="14356" max="14356" width="3.625" style="707" customWidth="1"/>
    <col min="14357" max="14357" width="3" style="707" customWidth="1"/>
    <col min="14358" max="14358" width="3.625" style="707" customWidth="1"/>
    <col min="14359" max="14359" width="3.125" style="707" customWidth="1"/>
    <col min="14360" max="14360" width="1.875" style="707" customWidth="1"/>
    <col min="14361" max="14362" width="2.25" style="707" customWidth="1"/>
    <col min="14363" max="14363" width="7.25" style="707" customWidth="1"/>
    <col min="14364" max="14598" width="8.875" style="707"/>
    <col min="14599" max="14599" width="2.5" style="707" customWidth="1"/>
    <col min="14600" max="14600" width="2.375" style="707" customWidth="1"/>
    <col min="14601" max="14601" width="1.125" style="707" customWidth="1"/>
    <col min="14602" max="14602" width="22.625" style="707" customWidth="1"/>
    <col min="14603" max="14603" width="1.25" style="707" customWidth="1"/>
    <col min="14604" max="14605" width="11.75" style="707" customWidth="1"/>
    <col min="14606" max="14606" width="1.75" style="707" customWidth="1"/>
    <col min="14607" max="14607" width="6.875" style="707" customWidth="1"/>
    <col min="14608" max="14608" width="4.5" style="707" customWidth="1"/>
    <col min="14609" max="14609" width="3.625" style="707" customWidth="1"/>
    <col min="14610" max="14610" width="0.75" style="707" customWidth="1"/>
    <col min="14611" max="14611" width="3.375" style="707" customWidth="1"/>
    <col min="14612" max="14612" width="3.625" style="707" customWidth="1"/>
    <col min="14613" max="14613" width="3" style="707" customWidth="1"/>
    <col min="14614" max="14614" width="3.625" style="707" customWidth="1"/>
    <col min="14615" max="14615" width="3.125" style="707" customWidth="1"/>
    <col min="14616" max="14616" width="1.875" style="707" customWidth="1"/>
    <col min="14617" max="14618" width="2.25" style="707" customWidth="1"/>
    <col min="14619" max="14619" width="7.25" style="707" customWidth="1"/>
    <col min="14620" max="14854" width="8.875" style="707"/>
    <col min="14855" max="14855" width="2.5" style="707" customWidth="1"/>
    <col min="14856" max="14856" width="2.375" style="707" customWidth="1"/>
    <col min="14857" max="14857" width="1.125" style="707" customWidth="1"/>
    <col min="14858" max="14858" width="22.625" style="707" customWidth="1"/>
    <col min="14859" max="14859" width="1.25" style="707" customWidth="1"/>
    <col min="14860" max="14861" width="11.75" style="707" customWidth="1"/>
    <col min="14862" max="14862" width="1.75" style="707" customWidth="1"/>
    <col min="14863" max="14863" width="6.875" style="707" customWidth="1"/>
    <col min="14864" max="14864" width="4.5" style="707" customWidth="1"/>
    <col min="14865" max="14865" width="3.625" style="707" customWidth="1"/>
    <col min="14866" max="14866" width="0.75" style="707" customWidth="1"/>
    <col min="14867" max="14867" width="3.375" style="707" customWidth="1"/>
    <col min="14868" max="14868" width="3.625" style="707" customWidth="1"/>
    <col min="14869" max="14869" width="3" style="707" customWidth="1"/>
    <col min="14870" max="14870" width="3.625" style="707" customWidth="1"/>
    <col min="14871" max="14871" width="3.125" style="707" customWidth="1"/>
    <col min="14872" max="14872" width="1.875" style="707" customWidth="1"/>
    <col min="14873" max="14874" width="2.25" style="707" customWidth="1"/>
    <col min="14875" max="14875" width="7.25" style="707" customWidth="1"/>
    <col min="14876" max="15110" width="8.875" style="707"/>
    <col min="15111" max="15111" width="2.5" style="707" customWidth="1"/>
    <col min="15112" max="15112" width="2.375" style="707" customWidth="1"/>
    <col min="15113" max="15113" width="1.125" style="707" customWidth="1"/>
    <col min="15114" max="15114" width="22.625" style="707" customWidth="1"/>
    <col min="15115" max="15115" width="1.25" style="707" customWidth="1"/>
    <col min="15116" max="15117" width="11.75" style="707" customWidth="1"/>
    <col min="15118" max="15118" width="1.75" style="707" customWidth="1"/>
    <col min="15119" max="15119" width="6.875" style="707" customWidth="1"/>
    <col min="15120" max="15120" width="4.5" style="707" customWidth="1"/>
    <col min="15121" max="15121" width="3.625" style="707" customWidth="1"/>
    <col min="15122" max="15122" width="0.75" style="707" customWidth="1"/>
    <col min="15123" max="15123" width="3.375" style="707" customWidth="1"/>
    <col min="15124" max="15124" width="3.625" style="707" customWidth="1"/>
    <col min="15125" max="15125" width="3" style="707" customWidth="1"/>
    <col min="15126" max="15126" width="3.625" style="707" customWidth="1"/>
    <col min="15127" max="15127" width="3.125" style="707" customWidth="1"/>
    <col min="15128" max="15128" width="1.875" style="707" customWidth="1"/>
    <col min="15129" max="15130" width="2.25" style="707" customWidth="1"/>
    <col min="15131" max="15131" width="7.25" style="707" customWidth="1"/>
    <col min="15132" max="15366" width="8.875" style="707"/>
    <col min="15367" max="15367" width="2.5" style="707" customWidth="1"/>
    <col min="15368" max="15368" width="2.375" style="707" customWidth="1"/>
    <col min="15369" max="15369" width="1.125" style="707" customWidth="1"/>
    <col min="15370" max="15370" width="22.625" style="707" customWidth="1"/>
    <col min="15371" max="15371" width="1.25" style="707" customWidth="1"/>
    <col min="15372" max="15373" width="11.75" style="707" customWidth="1"/>
    <col min="15374" max="15374" width="1.75" style="707" customWidth="1"/>
    <col min="15375" max="15375" width="6.875" style="707" customWidth="1"/>
    <col min="15376" max="15376" width="4.5" style="707" customWidth="1"/>
    <col min="15377" max="15377" width="3.625" style="707" customWidth="1"/>
    <col min="15378" max="15378" width="0.75" style="707" customWidth="1"/>
    <col min="15379" max="15379" width="3.375" style="707" customWidth="1"/>
    <col min="15380" max="15380" width="3.625" style="707" customWidth="1"/>
    <col min="15381" max="15381" width="3" style="707" customWidth="1"/>
    <col min="15382" max="15382" width="3.625" style="707" customWidth="1"/>
    <col min="15383" max="15383" width="3.125" style="707" customWidth="1"/>
    <col min="15384" max="15384" width="1.875" style="707" customWidth="1"/>
    <col min="15385" max="15386" width="2.25" style="707" customWidth="1"/>
    <col min="15387" max="15387" width="7.25" style="707" customWidth="1"/>
    <col min="15388" max="15622" width="8.875" style="707"/>
    <col min="15623" max="15623" width="2.5" style="707" customWidth="1"/>
    <col min="15624" max="15624" width="2.375" style="707" customWidth="1"/>
    <col min="15625" max="15625" width="1.125" style="707" customWidth="1"/>
    <col min="15626" max="15626" width="22.625" style="707" customWidth="1"/>
    <col min="15627" max="15627" width="1.25" style="707" customWidth="1"/>
    <col min="15628" max="15629" width="11.75" style="707" customWidth="1"/>
    <col min="15630" max="15630" width="1.75" style="707" customWidth="1"/>
    <col min="15631" max="15631" width="6.875" style="707" customWidth="1"/>
    <col min="15632" max="15632" width="4.5" style="707" customWidth="1"/>
    <col min="15633" max="15633" width="3.625" style="707" customWidth="1"/>
    <col min="15634" max="15634" width="0.75" style="707" customWidth="1"/>
    <col min="15635" max="15635" width="3.375" style="707" customWidth="1"/>
    <col min="15636" max="15636" width="3.625" style="707" customWidth="1"/>
    <col min="15637" max="15637" width="3" style="707" customWidth="1"/>
    <col min="15638" max="15638" width="3.625" style="707" customWidth="1"/>
    <col min="15639" max="15639" width="3.125" style="707" customWidth="1"/>
    <col min="15640" max="15640" width="1.875" style="707" customWidth="1"/>
    <col min="15641" max="15642" width="2.25" style="707" customWidth="1"/>
    <col min="15643" max="15643" width="7.25" style="707" customWidth="1"/>
    <col min="15644" max="15878" width="8.875" style="707"/>
    <col min="15879" max="15879" width="2.5" style="707" customWidth="1"/>
    <col min="15880" max="15880" width="2.375" style="707" customWidth="1"/>
    <col min="15881" max="15881" width="1.125" style="707" customWidth="1"/>
    <col min="15882" max="15882" width="22.625" style="707" customWidth="1"/>
    <col min="15883" max="15883" width="1.25" style="707" customWidth="1"/>
    <col min="15884" max="15885" width="11.75" style="707" customWidth="1"/>
    <col min="15886" max="15886" width="1.75" style="707" customWidth="1"/>
    <col min="15887" max="15887" width="6.875" style="707" customWidth="1"/>
    <col min="15888" max="15888" width="4.5" style="707" customWidth="1"/>
    <col min="15889" max="15889" width="3.625" style="707" customWidth="1"/>
    <col min="15890" max="15890" width="0.75" style="707" customWidth="1"/>
    <col min="15891" max="15891" width="3.375" style="707" customWidth="1"/>
    <col min="15892" max="15892" width="3.625" style="707" customWidth="1"/>
    <col min="15893" max="15893" width="3" style="707" customWidth="1"/>
    <col min="15894" max="15894" width="3.625" style="707" customWidth="1"/>
    <col min="15895" max="15895" width="3.125" style="707" customWidth="1"/>
    <col min="15896" max="15896" width="1.875" style="707" customWidth="1"/>
    <col min="15897" max="15898" width="2.25" style="707" customWidth="1"/>
    <col min="15899" max="15899" width="7.25" style="707" customWidth="1"/>
    <col min="15900" max="16134" width="8.875" style="707"/>
    <col min="16135" max="16135" width="2.5" style="707" customWidth="1"/>
    <col min="16136" max="16136" width="2.375" style="707" customWidth="1"/>
    <col min="16137" max="16137" width="1.125" style="707" customWidth="1"/>
    <col min="16138" max="16138" width="22.625" style="707" customWidth="1"/>
    <col min="16139" max="16139" width="1.25" style="707" customWidth="1"/>
    <col min="16140" max="16141" width="11.75" style="707" customWidth="1"/>
    <col min="16142" max="16142" width="1.75" style="707" customWidth="1"/>
    <col min="16143" max="16143" width="6.875" style="707" customWidth="1"/>
    <col min="16144" max="16144" width="4.5" style="707" customWidth="1"/>
    <col min="16145" max="16145" width="3.625" style="707" customWidth="1"/>
    <col min="16146" max="16146" width="0.75" style="707" customWidth="1"/>
    <col min="16147" max="16147" width="3.375" style="707" customWidth="1"/>
    <col min="16148" max="16148" width="3.625" style="707" customWidth="1"/>
    <col min="16149" max="16149" width="3" style="707" customWidth="1"/>
    <col min="16150" max="16150" width="3.625" style="707" customWidth="1"/>
    <col min="16151" max="16151" width="3.125" style="707" customWidth="1"/>
    <col min="16152" max="16152" width="1.875" style="707" customWidth="1"/>
    <col min="16153" max="16154" width="2.25" style="707" customWidth="1"/>
    <col min="16155" max="16155" width="7.25" style="707" customWidth="1"/>
    <col min="16156" max="16384" width="8.875" style="707"/>
  </cols>
  <sheetData>
    <row r="1" spans="2:78" ht="18" customHeight="1">
      <c r="B1" s="706" t="s">
        <v>2633</v>
      </c>
    </row>
    <row r="2" spans="2:78" ht="9.75" customHeight="1">
      <c r="S2" s="709"/>
      <c r="T2" s="709"/>
      <c r="X2" s="709"/>
    </row>
    <row r="3" spans="2:78">
      <c r="Q3" s="710"/>
      <c r="R3" s="1058"/>
      <c r="S3" s="1059"/>
      <c r="T3" s="635" t="s">
        <v>2170</v>
      </c>
      <c r="U3" s="316"/>
      <c r="V3" s="635" t="s">
        <v>2171</v>
      </c>
      <c r="W3" s="316"/>
      <c r="X3" s="711" t="s">
        <v>2172</v>
      </c>
      <c r="AB3" s="779"/>
      <c r="AC3" s="707" t="s">
        <v>2632</v>
      </c>
      <c r="BX3" s="1" t="s">
        <v>3035</v>
      </c>
      <c r="BY3" s="1">
        <v>1</v>
      </c>
      <c r="BZ3" s="1">
        <v>1</v>
      </c>
    </row>
    <row r="4" spans="2:78">
      <c r="Q4" s="710"/>
      <c r="R4" s="710"/>
      <c r="S4" s="713"/>
      <c r="T4" s="713"/>
      <c r="U4" s="713"/>
      <c r="V4" s="713"/>
      <c r="W4" s="713"/>
      <c r="X4" s="713"/>
      <c r="BX4" s="1" t="s">
        <v>3036</v>
      </c>
      <c r="BY4" s="1">
        <v>2</v>
      </c>
      <c r="BZ4" s="1">
        <v>2</v>
      </c>
    </row>
    <row r="5" spans="2:78" ht="16.149999999999999" customHeight="1">
      <c r="N5" s="707" t="s">
        <v>2634</v>
      </c>
      <c r="T5" s="714"/>
      <c r="U5" s="714"/>
      <c r="V5" s="714"/>
      <c r="W5" s="714"/>
      <c r="X5" s="714"/>
      <c r="BX5" s="1" t="s">
        <v>3037</v>
      </c>
      <c r="BY5" s="1">
        <v>3</v>
      </c>
      <c r="BZ5" s="1">
        <v>3</v>
      </c>
    </row>
    <row r="6" spans="2:78" ht="16.899999999999999" customHeight="1">
      <c r="C6" s="707" t="s">
        <v>2173</v>
      </c>
      <c r="N6" s="1921" t="s">
        <v>2185</v>
      </c>
      <c r="O6" s="1926"/>
      <c r="P6" s="1788" t="str">
        <f>IF('共通１ー１（基本情報（１）～（11））'!C6="","",'共通１ー１（基本情報（１）～（11））'!C6)</f>
        <v/>
      </c>
      <c r="Q6" s="1788"/>
      <c r="R6" s="1817" t="str">
        <f>IF('共通１ー１（基本情報（１）～（11））'!C7="","",'共通１ー１（基本情報（１）～（11））'!C7&amp;'共通１ー１（基本情報（１）～（11））'!C8&amp;'共通１ー１（基本情報（１）～（11））'!C9)</f>
        <v/>
      </c>
      <c r="S6" s="1817"/>
      <c r="T6" s="1817"/>
      <c r="U6" s="1817"/>
      <c r="V6" s="1817"/>
      <c r="W6" s="1817"/>
      <c r="X6" s="1817"/>
      <c r="BX6" s="1"/>
      <c r="BY6" s="1">
        <v>4</v>
      </c>
      <c r="BZ6" s="1">
        <v>4</v>
      </c>
    </row>
    <row r="7" spans="2:78" ht="2.4500000000000002" customHeight="1">
      <c r="E7" s="716"/>
      <c r="F7" s="716"/>
      <c r="G7" s="716"/>
      <c r="H7" s="716"/>
      <c r="I7" s="716"/>
      <c r="J7" s="716"/>
      <c r="O7" s="716"/>
      <c r="P7" s="643"/>
      <c r="Q7" s="643"/>
      <c r="R7" s="643"/>
      <c r="S7" s="643"/>
      <c r="T7" s="643"/>
      <c r="U7" s="643"/>
      <c r="V7" s="643"/>
      <c r="W7" s="643"/>
      <c r="X7" s="643"/>
      <c r="BX7" s="1"/>
      <c r="BY7" s="1">
        <v>5</v>
      </c>
      <c r="BZ7" s="1">
        <v>5</v>
      </c>
    </row>
    <row r="8" spans="2:78" ht="16.899999999999999" customHeight="1">
      <c r="C8" s="707" t="s">
        <v>2198</v>
      </c>
      <c r="D8" s="716"/>
      <c r="E8" s="716"/>
      <c r="F8" s="716"/>
      <c r="G8" s="716"/>
      <c r="H8" s="716"/>
      <c r="I8" s="716"/>
      <c r="J8" s="716"/>
      <c r="N8" s="1921" t="s">
        <v>2176</v>
      </c>
      <c r="O8" s="1926"/>
      <c r="P8" s="1768" t="str">
        <f>IF('共通１ー１（基本情報（１）～（11））'!C5="","",'共通１ー１（基本情報（１）～（11））'!C5)</f>
        <v/>
      </c>
      <c r="Q8" s="1769"/>
      <c r="R8" s="1769"/>
      <c r="S8" s="1769"/>
      <c r="T8" s="1769"/>
      <c r="U8" s="1769"/>
      <c r="V8" s="1769"/>
      <c r="W8" s="1769"/>
      <c r="X8" s="1769"/>
      <c r="BX8" s="1"/>
      <c r="BY8" s="1">
        <v>6</v>
      </c>
      <c r="BZ8" s="1">
        <v>6</v>
      </c>
    </row>
    <row r="9" spans="2:78" ht="2.4500000000000002" customHeight="1">
      <c r="D9" s="716"/>
      <c r="E9" s="716"/>
      <c r="F9" s="716"/>
      <c r="G9" s="716"/>
      <c r="H9" s="716"/>
      <c r="I9" s="716"/>
      <c r="J9" s="716"/>
      <c r="O9" s="716"/>
      <c r="P9" s="643"/>
      <c r="Q9" s="643"/>
      <c r="R9" s="643"/>
      <c r="S9" s="643"/>
      <c r="T9" s="643"/>
      <c r="U9" s="643"/>
      <c r="V9" s="643"/>
      <c r="W9" s="643"/>
      <c r="X9" s="643"/>
      <c r="BX9" s="1"/>
      <c r="BY9" s="1">
        <v>7</v>
      </c>
      <c r="BZ9" s="1">
        <v>7</v>
      </c>
    </row>
    <row r="10" spans="2:78" ht="25.9" customHeight="1">
      <c r="N10" s="1924" t="s">
        <v>2635</v>
      </c>
      <c r="O10" s="1924"/>
      <c r="P10" s="1768" t="str">
        <f>IF('共通１ー１（基本情報（１）～（11））'!C10="","",'共通１ー１（基本情報（１）～（11））'!C10)</f>
        <v/>
      </c>
      <c r="Q10" s="1769"/>
      <c r="R10" s="1769"/>
      <c r="S10" s="1769"/>
      <c r="T10" s="1768" t="str">
        <f>IF('共通１ー１（基本情報（１）～（11））'!C11="","",'共通１ー１（基本情報（１）～（11））'!C11)</f>
        <v/>
      </c>
      <c r="U10" s="1769"/>
      <c r="V10" s="1769"/>
      <c r="W10" s="1769"/>
      <c r="X10" s="1769"/>
      <c r="AB10" s="717"/>
      <c r="BX10" s="1"/>
      <c r="BY10" s="1">
        <v>8</v>
      </c>
      <c r="BZ10" s="1">
        <v>8</v>
      </c>
    </row>
    <row r="11" spans="2:78" ht="7.15" customHeight="1">
      <c r="O11" s="716"/>
      <c r="P11" s="715"/>
      <c r="Q11" s="715"/>
      <c r="R11" s="715"/>
      <c r="S11" s="715"/>
      <c r="T11" s="715"/>
      <c r="U11" s="715"/>
      <c r="V11" s="715"/>
      <c r="W11" s="715"/>
      <c r="X11" s="715"/>
      <c r="BX11" s="1"/>
      <c r="BY11" s="1">
        <v>9</v>
      </c>
      <c r="BZ11" s="1">
        <v>9</v>
      </c>
    </row>
    <row r="12" spans="2:78" ht="16.899999999999999" customHeight="1">
      <c r="N12" s="707" t="s">
        <v>2107</v>
      </c>
      <c r="O12" s="718"/>
      <c r="P12" s="716"/>
      <c r="Q12" s="716"/>
      <c r="R12" s="715"/>
      <c r="S12" s="715"/>
      <c r="T12" s="715"/>
      <c r="U12" s="715"/>
      <c r="V12" s="715"/>
      <c r="W12" s="715"/>
      <c r="X12" s="715"/>
      <c r="BX12" s="1"/>
      <c r="BY12" s="1">
        <v>10</v>
      </c>
      <c r="BZ12" s="1">
        <v>10</v>
      </c>
    </row>
    <row r="13" spans="2:78" ht="2.4500000000000002" customHeight="1">
      <c r="O13" s="716"/>
      <c r="P13" s="719"/>
      <c r="Q13" s="719"/>
      <c r="R13" s="719"/>
      <c r="S13" s="719"/>
      <c r="T13" s="719"/>
      <c r="U13" s="719"/>
      <c r="V13" s="719"/>
      <c r="W13" s="719"/>
      <c r="X13" s="719"/>
      <c r="BX13" s="1"/>
      <c r="BY13" s="1">
        <v>11</v>
      </c>
      <c r="BZ13" s="1">
        <v>11</v>
      </c>
    </row>
    <row r="14" spans="2:78" ht="16.899999999999999" customHeight="1">
      <c r="N14" s="1921" t="s">
        <v>2176</v>
      </c>
      <c r="O14" s="1921"/>
      <c r="P14" s="1768" t="str">
        <f>IF('共通１ー１（基本情報（１）～（11））'!C59="","",'共通１ー１（基本情報（１）～（11））'!C59)</f>
        <v/>
      </c>
      <c r="Q14" s="1053"/>
      <c r="R14" s="1053"/>
      <c r="S14" s="1053"/>
      <c r="T14" s="1053"/>
      <c r="U14" s="1053"/>
      <c r="V14" s="1053"/>
      <c r="W14" s="1053"/>
      <c r="X14" s="1053"/>
      <c r="AB14" s="717"/>
      <c r="AF14" s="720"/>
      <c r="BX14" s="1"/>
      <c r="BY14" s="1">
        <v>12</v>
      </c>
      <c r="BZ14" s="1">
        <v>12</v>
      </c>
    </row>
    <row r="15" spans="2:78" ht="2.4500000000000002" customHeight="1">
      <c r="O15" s="716"/>
      <c r="P15" s="643"/>
      <c r="Q15" s="643"/>
      <c r="R15" s="643"/>
      <c r="S15" s="643"/>
      <c r="T15" s="643"/>
      <c r="U15" s="643"/>
      <c r="V15" s="643"/>
      <c r="W15" s="643"/>
      <c r="X15" s="643"/>
      <c r="AF15" s="720"/>
      <c r="BX15" s="1"/>
      <c r="BY15" s="1"/>
      <c r="BZ15" s="1">
        <v>13</v>
      </c>
    </row>
    <row r="16" spans="2:78" ht="25.9" customHeight="1">
      <c r="N16" s="1924" t="s">
        <v>2635</v>
      </c>
      <c r="O16" s="1924"/>
      <c r="P16" s="1768" t="str">
        <f>IF('共通１ー１（基本情報（１）～（11））'!C64="","",'共通１ー１（基本情報（１）～（11））'!C64)</f>
        <v/>
      </c>
      <c r="Q16" s="1053"/>
      <c r="R16" s="1053"/>
      <c r="S16" s="1053"/>
      <c r="T16" s="1768" t="str">
        <f>IF('共通１ー１（基本情報（１）～（11））'!C65="","",'共通１ー１（基本情報（１）～（11））'!C65)</f>
        <v/>
      </c>
      <c r="U16" s="1053"/>
      <c r="V16" s="1053"/>
      <c r="W16" s="1053"/>
      <c r="X16" s="1053"/>
      <c r="AB16" s="717"/>
      <c r="AF16" s="720"/>
      <c r="BX16" s="1"/>
      <c r="BY16" s="1"/>
      <c r="BZ16" s="1">
        <v>14</v>
      </c>
    </row>
    <row r="17" spans="1:16155" ht="6" customHeight="1">
      <c r="AF17" s="720"/>
      <c r="BX17" s="1"/>
      <c r="BY17" s="1"/>
      <c r="BZ17" s="1">
        <v>15</v>
      </c>
    </row>
    <row r="18" spans="1:16155" ht="25.5">
      <c r="C18" s="1923" t="s">
        <v>2636</v>
      </c>
      <c r="D18" s="1923"/>
      <c r="E18" s="1923"/>
      <c r="F18" s="1923"/>
      <c r="G18" s="1923"/>
      <c r="H18" s="1923"/>
      <c r="I18" s="1923"/>
      <c r="J18" s="1923"/>
      <c r="K18" s="1923"/>
      <c r="L18" s="1923"/>
      <c r="M18" s="1923"/>
      <c r="N18" s="1923"/>
      <c r="O18" s="1923"/>
      <c r="P18" s="1923"/>
      <c r="Q18" s="1923"/>
      <c r="R18" s="1923"/>
      <c r="S18" s="1923"/>
      <c r="T18" s="1923"/>
      <c r="U18" s="1923"/>
      <c r="V18" s="1923"/>
      <c r="W18" s="1923"/>
      <c r="X18" s="1923"/>
      <c r="AF18" s="720"/>
      <c r="BX18" s="1"/>
      <c r="BY18" s="1"/>
      <c r="BZ18" s="1">
        <v>16</v>
      </c>
    </row>
    <row r="19" spans="1:16155" ht="7.9" customHeight="1">
      <c r="C19" s="721"/>
      <c r="D19" s="721"/>
      <c r="E19" s="721"/>
      <c r="F19" s="721"/>
      <c r="G19" s="721"/>
      <c r="H19" s="721"/>
      <c r="I19" s="721"/>
      <c r="J19" s="721"/>
      <c r="K19" s="721"/>
      <c r="L19" s="721"/>
      <c r="M19" s="721"/>
      <c r="N19" s="721"/>
      <c r="O19" s="721"/>
      <c r="P19" s="721"/>
      <c r="Q19" s="721"/>
      <c r="R19" s="721"/>
      <c r="S19" s="721"/>
      <c r="T19" s="721"/>
      <c r="U19" s="721"/>
      <c r="V19" s="721"/>
      <c r="W19" s="721"/>
      <c r="X19" s="721"/>
      <c r="AF19" s="720"/>
      <c r="BX19" s="1"/>
      <c r="BY19" s="1"/>
      <c r="BZ19" s="1">
        <v>17</v>
      </c>
    </row>
    <row r="20" spans="1:16155" ht="28.9" customHeight="1">
      <c r="D20" s="722" t="s">
        <v>2637</v>
      </c>
      <c r="E20" s="723"/>
      <c r="F20" s="723"/>
      <c r="G20" s="723"/>
      <c r="H20" s="723"/>
      <c r="I20" s="723"/>
      <c r="J20" s="723"/>
      <c r="K20" s="723"/>
      <c r="L20" s="724"/>
      <c r="M20" s="724"/>
      <c r="N20" s="724"/>
      <c r="O20" s="724"/>
      <c r="P20" s="723"/>
      <c r="Q20" s="723"/>
      <c r="R20" s="723"/>
      <c r="S20" s="723"/>
      <c r="T20" s="723"/>
      <c r="U20" s="723"/>
      <c r="V20" s="723"/>
      <c r="W20" s="723"/>
      <c r="X20" s="723"/>
      <c r="AF20" s="720"/>
      <c r="BX20" s="1"/>
      <c r="BY20" s="1"/>
      <c r="BZ20" s="1">
        <v>18</v>
      </c>
    </row>
    <row r="21" spans="1:16155" ht="6.6" customHeight="1">
      <c r="D21" s="723"/>
      <c r="E21" s="723"/>
      <c r="F21" s="723"/>
      <c r="G21" s="723"/>
      <c r="H21" s="723"/>
      <c r="I21" s="723"/>
      <c r="J21" s="723"/>
      <c r="K21" s="723"/>
      <c r="L21" s="723"/>
      <c r="M21" s="723"/>
      <c r="N21" s="723"/>
      <c r="O21" s="723"/>
      <c r="P21" s="723"/>
      <c r="Q21" s="723"/>
      <c r="R21" s="723"/>
      <c r="S21" s="723"/>
      <c r="T21" s="723"/>
      <c r="U21" s="723"/>
      <c r="V21" s="723"/>
      <c r="W21" s="723"/>
      <c r="X21" s="723"/>
      <c r="AF21" s="720"/>
      <c r="BX21" s="1"/>
      <c r="BY21" s="1"/>
      <c r="BZ21" s="1">
        <v>19</v>
      </c>
    </row>
    <row r="22" spans="1:16155" ht="18" customHeight="1">
      <c r="D22" s="1909"/>
      <c r="E22" s="1910"/>
      <c r="F22" s="725" t="s">
        <v>2170</v>
      </c>
      <c r="G22" s="778"/>
      <c r="H22" s="725" t="s">
        <v>2171</v>
      </c>
      <c r="I22" s="778"/>
      <c r="J22" s="725" t="s">
        <v>2177</v>
      </c>
      <c r="K22" s="1908"/>
      <c r="L22" s="1908"/>
      <c r="M22" s="1872" t="s">
        <v>2178</v>
      </c>
      <c r="N22" s="1872"/>
      <c r="O22" s="1872"/>
      <c r="P22" s="1911"/>
      <c r="Q22" s="1911"/>
      <c r="R22" s="1921" t="s">
        <v>2638</v>
      </c>
      <c r="S22" s="1921"/>
      <c r="T22" s="1921"/>
      <c r="U22" s="1921"/>
      <c r="V22" s="1921"/>
      <c r="W22" s="1921"/>
      <c r="X22" s="1921"/>
      <c r="Y22" s="707"/>
      <c r="Z22" s="707"/>
      <c r="AB22" s="717" t="s">
        <v>2639</v>
      </c>
      <c r="AF22" s="720"/>
      <c r="BX22" s="1"/>
      <c r="BY22" s="1"/>
      <c r="BZ22" s="1">
        <v>20</v>
      </c>
    </row>
    <row r="23" spans="1:16155" ht="42" customHeight="1">
      <c r="C23" s="1922" t="s">
        <v>3045</v>
      </c>
      <c r="D23" s="1922"/>
      <c r="E23" s="1922"/>
      <c r="F23" s="1922"/>
      <c r="G23" s="1922"/>
      <c r="H23" s="1922"/>
      <c r="I23" s="1922"/>
      <c r="J23" s="1922"/>
      <c r="K23" s="1922"/>
      <c r="L23" s="1922"/>
      <c r="M23" s="1922"/>
      <c r="N23" s="1922"/>
      <c r="O23" s="1922"/>
      <c r="P23" s="1922"/>
      <c r="Q23" s="1922"/>
      <c r="R23" s="1922"/>
      <c r="S23" s="1922"/>
      <c r="T23" s="1922"/>
      <c r="U23" s="1922"/>
      <c r="V23" s="1922"/>
      <c r="W23" s="1922"/>
      <c r="X23" s="1922"/>
      <c r="AF23" s="720"/>
      <c r="BX23" s="1"/>
      <c r="BY23" s="1"/>
      <c r="BZ23" s="1">
        <v>21</v>
      </c>
    </row>
    <row r="24" spans="1:16155" ht="16.5" customHeight="1">
      <c r="D24" s="1913" t="s">
        <v>2180</v>
      </c>
      <c r="E24" s="1913"/>
      <c r="F24" s="1913"/>
      <c r="G24" s="1913"/>
      <c r="H24" s="1913"/>
      <c r="I24" s="1913"/>
      <c r="J24" s="1913"/>
      <c r="K24" s="1913"/>
      <c r="L24" s="1913"/>
      <c r="M24" s="1913"/>
      <c r="N24" s="1913"/>
      <c r="O24" s="1913"/>
      <c r="P24" s="1913"/>
      <c r="Q24" s="1913"/>
      <c r="R24" s="1913"/>
      <c r="S24" s="1913"/>
      <c r="T24" s="1913"/>
      <c r="U24" s="1913"/>
      <c r="V24" s="1913"/>
      <c r="W24" s="1913"/>
      <c r="X24" s="1913"/>
      <c r="AF24" s="720"/>
      <c r="BX24" s="1"/>
      <c r="BY24" s="1"/>
      <c r="BZ24" s="1">
        <v>22</v>
      </c>
    </row>
    <row r="25" spans="1:16155" ht="30" customHeight="1">
      <c r="C25" s="726"/>
      <c r="D25" s="1914" t="s">
        <v>2640</v>
      </c>
      <c r="E25" s="1914"/>
      <c r="F25" s="1914"/>
      <c r="G25" s="1914"/>
      <c r="H25" s="1914"/>
      <c r="I25" s="1914"/>
      <c r="J25" s="1915"/>
      <c r="K25" s="1916"/>
      <c r="L25" s="1917"/>
      <c r="M25" s="1917"/>
      <c r="N25" s="1917"/>
      <c r="O25" s="1917"/>
      <c r="P25" s="1917"/>
      <c r="Q25" s="1945"/>
      <c r="R25" s="1917"/>
      <c r="S25" s="1917"/>
      <c r="T25" s="1917"/>
      <c r="U25" s="1945"/>
      <c r="V25" s="1917"/>
      <c r="W25" s="1917"/>
      <c r="X25" s="1946"/>
      <c r="BX25" s="1"/>
      <c r="BY25" s="1"/>
      <c r="BZ25" s="1">
        <v>23</v>
      </c>
    </row>
    <row r="26" spans="1:16155" ht="2.25" customHeight="1">
      <c r="C26" s="727"/>
      <c r="D26" s="716"/>
      <c r="E26" s="716"/>
      <c r="F26" s="716"/>
      <c r="G26" s="716"/>
      <c r="H26" s="716"/>
      <c r="I26" s="716"/>
      <c r="J26" s="728"/>
      <c r="K26" s="727"/>
      <c r="L26" s="729"/>
      <c r="M26" s="729"/>
      <c r="N26" s="729"/>
      <c r="O26" s="729"/>
      <c r="P26" s="715"/>
      <c r="Q26" s="730"/>
      <c r="R26" s="731"/>
      <c r="S26" s="732"/>
      <c r="T26" s="731"/>
      <c r="U26" s="715"/>
      <c r="V26" s="731"/>
      <c r="W26" s="732"/>
      <c r="X26" s="728"/>
      <c r="BX26" s="1"/>
      <c r="BY26" s="1"/>
      <c r="BZ26" s="1">
        <v>24</v>
      </c>
    </row>
    <row r="27" spans="1:16155" ht="30" customHeight="1">
      <c r="C27" s="727"/>
      <c r="D27" s="1906" t="s">
        <v>2444</v>
      </c>
      <c r="E27" s="1906"/>
      <c r="F27" s="1906"/>
      <c r="G27" s="1906"/>
      <c r="H27" s="1906"/>
      <c r="I27" s="1906"/>
      <c r="J27" s="1907"/>
      <c r="K27" s="716"/>
      <c r="L27" s="733"/>
      <c r="M27" s="1908"/>
      <c r="N27" s="1908"/>
      <c r="O27" s="1908"/>
      <c r="P27" s="1908"/>
      <c r="Q27" s="734"/>
      <c r="R27" s="734"/>
      <c r="S27" s="734"/>
      <c r="T27" s="734"/>
      <c r="U27" s="734"/>
      <c r="V27" s="734"/>
      <c r="W27" s="734"/>
      <c r="X27" s="735"/>
      <c r="BX27" s="1"/>
      <c r="BY27" s="1"/>
      <c r="BZ27" s="1">
        <v>25</v>
      </c>
    </row>
    <row r="28" spans="1:16155" ht="36" customHeight="1">
      <c r="C28" s="736"/>
      <c r="D28" s="1880" t="s">
        <v>2642</v>
      </c>
      <c r="E28" s="1881"/>
      <c r="F28" s="1881"/>
      <c r="G28" s="1881"/>
      <c r="H28" s="1881"/>
      <c r="I28" s="1881"/>
      <c r="J28" s="1882"/>
      <c r="K28" s="736"/>
      <c r="L28" s="1883"/>
      <c r="M28" s="1883"/>
      <c r="N28" s="1883"/>
      <c r="O28" s="1883"/>
      <c r="P28" s="1883"/>
      <c r="Q28" s="1883"/>
      <c r="R28" s="1883"/>
      <c r="S28" s="1883"/>
      <c r="T28" s="1883"/>
      <c r="U28" s="1883"/>
      <c r="V28" s="1883"/>
      <c r="W28" s="1883"/>
      <c r="X28" s="1884"/>
      <c r="AB28" s="737"/>
      <c r="BX28" s="1"/>
      <c r="BY28" s="1"/>
      <c r="BZ28" s="1">
        <v>26</v>
      </c>
    </row>
    <row r="29" spans="1:16155" s="708" customFormat="1" ht="19.5" customHeight="1">
      <c r="A29" s="707"/>
      <c r="B29" s="707"/>
      <c r="C29" s="746"/>
      <c r="D29" s="1928" t="s">
        <v>2643</v>
      </c>
      <c r="E29" s="1928"/>
      <c r="F29" s="1928"/>
      <c r="G29" s="1928"/>
      <c r="H29" s="1928"/>
      <c r="I29" s="1928"/>
      <c r="J29" s="1929"/>
      <c r="K29" s="780"/>
      <c r="L29" s="781" t="s">
        <v>2644</v>
      </c>
      <c r="M29" s="782"/>
      <c r="N29" s="782"/>
      <c r="O29" s="782"/>
      <c r="P29" s="769"/>
      <c r="Q29" s="769"/>
      <c r="R29" s="1932"/>
      <c r="S29" s="1932"/>
      <c r="T29" s="1932"/>
      <c r="U29" s="1932"/>
      <c r="V29" s="1932"/>
      <c r="W29" s="783" t="s">
        <v>2645</v>
      </c>
      <c r="X29" s="784"/>
      <c r="AB29" s="737"/>
      <c r="AC29" s="707"/>
      <c r="AE29" s="707"/>
      <c r="AF29" s="720"/>
      <c r="AG29" s="707"/>
      <c r="AH29" s="707"/>
      <c r="AI29" s="707"/>
      <c r="AJ29" s="707"/>
      <c r="AK29" s="707"/>
      <c r="AL29" s="707"/>
      <c r="AM29" s="707"/>
      <c r="AN29" s="707"/>
      <c r="AO29" s="707"/>
      <c r="AP29" s="707"/>
      <c r="AQ29" s="707"/>
      <c r="AR29" s="707"/>
      <c r="AS29" s="707"/>
      <c r="AT29" s="707"/>
      <c r="AU29" s="707"/>
      <c r="AV29" s="707"/>
      <c r="AW29" s="707"/>
      <c r="AX29" s="707"/>
      <c r="AY29" s="707"/>
      <c r="AZ29" s="707"/>
      <c r="BA29" s="707"/>
      <c r="BB29" s="707"/>
      <c r="BC29" s="707"/>
      <c r="BD29" s="707"/>
      <c r="BE29" s="707"/>
      <c r="BF29" s="707"/>
      <c r="BG29" s="707"/>
      <c r="BH29" s="707"/>
      <c r="BI29" s="707"/>
      <c r="BJ29" s="707"/>
      <c r="BK29" s="707"/>
      <c r="BL29" s="707"/>
      <c r="BM29" s="707"/>
      <c r="BN29" s="707"/>
      <c r="BO29" s="707"/>
      <c r="BP29" s="707"/>
      <c r="BQ29" s="707"/>
      <c r="BR29" s="707"/>
      <c r="BS29" s="707"/>
      <c r="BT29" s="707"/>
      <c r="BU29" s="707"/>
      <c r="BV29" s="707"/>
      <c r="BW29" s="707"/>
      <c r="BX29" s="1"/>
      <c r="BY29" s="1"/>
      <c r="BZ29" s="1">
        <v>27</v>
      </c>
      <c r="CA29" s="707"/>
      <c r="CB29" s="707"/>
      <c r="CC29" s="707"/>
      <c r="CD29" s="707"/>
      <c r="CE29" s="707"/>
      <c r="CF29" s="707"/>
      <c r="CG29" s="707"/>
      <c r="CH29" s="707"/>
      <c r="CI29" s="707"/>
      <c r="CJ29" s="707"/>
      <c r="CK29" s="707"/>
      <c r="CL29" s="707"/>
      <c r="CM29" s="707"/>
      <c r="CN29" s="707"/>
      <c r="CO29" s="707"/>
      <c r="CP29" s="707"/>
      <c r="CQ29" s="707"/>
      <c r="CR29" s="707"/>
      <c r="CS29" s="707"/>
      <c r="CT29" s="707"/>
      <c r="CU29" s="707"/>
      <c r="CV29" s="707"/>
      <c r="CW29" s="707"/>
      <c r="CX29" s="707"/>
      <c r="CY29" s="707"/>
      <c r="CZ29" s="707"/>
      <c r="DA29" s="707"/>
      <c r="DB29" s="707"/>
      <c r="DC29" s="707"/>
      <c r="DD29" s="707"/>
      <c r="DE29" s="707"/>
      <c r="DF29" s="707"/>
      <c r="DG29" s="707"/>
      <c r="DH29" s="707"/>
      <c r="DI29" s="707"/>
      <c r="DJ29" s="707"/>
      <c r="DK29" s="707"/>
      <c r="DL29" s="707"/>
      <c r="DM29" s="707"/>
      <c r="DN29" s="707"/>
      <c r="DO29" s="707"/>
      <c r="DP29" s="707"/>
      <c r="DQ29" s="707"/>
      <c r="DR29" s="707"/>
      <c r="DS29" s="707"/>
      <c r="DT29" s="707"/>
      <c r="DU29" s="707"/>
      <c r="DV29" s="707"/>
      <c r="DW29" s="707"/>
      <c r="DX29" s="707"/>
      <c r="DY29" s="707"/>
      <c r="DZ29" s="707"/>
      <c r="EA29" s="707"/>
      <c r="EB29" s="707"/>
      <c r="EC29" s="707"/>
      <c r="ED29" s="707"/>
      <c r="EE29" s="707"/>
      <c r="EF29" s="707"/>
      <c r="EG29" s="707"/>
      <c r="EH29" s="707"/>
      <c r="EI29" s="707"/>
      <c r="EJ29" s="707"/>
      <c r="EK29" s="707"/>
      <c r="EL29" s="707"/>
      <c r="EM29" s="707"/>
      <c r="EN29" s="707"/>
      <c r="EO29" s="707"/>
      <c r="EP29" s="707"/>
      <c r="EQ29" s="707"/>
      <c r="ER29" s="707"/>
      <c r="ES29" s="707"/>
      <c r="ET29" s="707"/>
      <c r="EU29" s="707"/>
      <c r="EV29" s="707"/>
      <c r="EW29" s="707"/>
      <c r="EX29" s="707"/>
      <c r="EY29" s="707"/>
      <c r="EZ29" s="707"/>
      <c r="FA29" s="707"/>
      <c r="FB29" s="707"/>
      <c r="FC29" s="707"/>
      <c r="FD29" s="707"/>
      <c r="FE29" s="707"/>
      <c r="FF29" s="707"/>
      <c r="FG29" s="707"/>
      <c r="FH29" s="707"/>
      <c r="FI29" s="707"/>
      <c r="FJ29" s="707"/>
      <c r="FK29" s="707"/>
      <c r="FL29" s="707"/>
      <c r="FM29" s="707"/>
      <c r="FN29" s="707"/>
      <c r="FO29" s="707"/>
      <c r="FP29" s="707"/>
      <c r="FQ29" s="707"/>
      <c r="FR29" s="707"/>
      <c r="FS29" s="707"/>
      <c r="FT29" s="707"/>
      <c r="FU29" s="707"/>
      <c r="FV29" s="707"/>
      <c r="FW29" s="707"/>
      <c r="FX29" s="707"/>
      <c r="FY29" s="707"/>
      <c r="FZ29" s="707"/>
      <c r="GA29" s="707"/>
      <c r="GB29" s="707"/>
      <c r="GC29" s="707"/>
      <c r="GD29" s="707"/>
      <c r="GE29" s="707"/>
      <c r="GF29" s="707"/>
      <c r="GG29" s="707"/>
      <c r="GH29" s="707"/>
      <c r="GI29" s="707"/>
      <c r="GJ29" s="707"/>
      <c r="GK29" s="707"/>
      <c r="GL29" s="707"/>
      <c r="GM29" s="707"/>
      <c r="GN29" s="707"/>
      <c r="GO29" s="707"/>
      <c r="GP29" s="707"/>
      <c r="GQ29" s="707"/>
      <c r="GR29" s="707"/>
      <c r="GS29" s="707"/>
      <c r="GT29" s="707"/>
      <c r="GU29" s="707"/>
      <c r="GV29" s="707"/>
      <c r="GW29" s="707"/>
      <c r="GX29" s="707"/>
      <c r="GY29" s="707"/>
      <c r="GZ29" s="707"/>
      <c r="HA29" s="707"/>
      <c r="HB29" s="707"/>
      <c r="HC29" s="707"/>
      <c r="HD29" s="707"/>
      <c r="HE29" s="707"/>
      <c r="HF29" s="707"/>
      <c r="HG29" s="707"/>
      <c r="HH29" s="707"/>
      <c r="HI29" s="707"/>
      <c r="HJ29" s="707"/>
      <c r="HK29" s="707"/>
      <c r="HL29" s="707"/>
      <c r="HM29" s="707"/>
      <c r="HN29" s="707"/>
      <c r="HO29" s="707"/>
      <c r="HP29" s="707"/>
      <c r="HQ29" s="707"/>
      <c r="HR29" s="707"/>
      <c r="HS29" s="707"/>
      <c r="HT29" s="707"/>
      <c r="HU29" s="707"/>
      <c r="HV29" s="707"/>
      <c r="HW29" s="707"/>
      <c r="HX29" s="707"/>
      <c r="HY29" s="707"/>
      <c r="HZ29" s="707"/>
      <c r="IA29" s="707"/>
      <c r="IB29" s="707"/>
      <c r="IC29" s="707"/>
      <c r="ID29" s="707"/>
      <c r="IE29" s="707"/>
      <c r="IF29" s="707"/>
      <c r="IG29" s="707"/>
      <c r="IH29" s="707"/>
      <c r="II29" s="707"/>
      <c r="IJ29" s="707"/>
      <c r="IK29" s="707"/>
      <c r="IL29" s="707"/>
      <c r="IM29" s="707"/>
      <c r="IN29" s="707"/>
      <c r="IO29" s="707"/>
      <c r="IP29" s="707"/>
      <c r="IQ29" s="707"/>
      <c r="IR29" s="707"/>
      <c r="IS29" s="707"/>
      <c r="IT29" s="707"/>
      <c r="IU29" s="707"/>
      <c r="IV29" s="707"/>
      <c r="IW29" s="707"/>
      <c r="IX29" s="707"/>
      <c r="IY29" s="707"/>
      <c r="IZ29" s="707"/>
      <c r="JA29" s="707"/>
      <c r="JB29" s="707"/>
      <c r="JC29" s="707"/>
      <c r="JD29" s="707"/>
      <c r="JE29" s="707"/>
      <c r="JF29" s="707"/>
      <c r="JG29" s="707"/>
      <c r="JH29" s="707"/>
      <c r="JI29" s="707"/>
      <c r="JJ29" s="707"/>
      <c r="JK29" s="707"/>
      <c r="JL29" s="707"/>
      <c r="JM29" s="707"/>
      <c r="JN29" s="707"/>
      <c r="JO29" s="707"/>
      <c r="JP29" s="707"/>
      <c r="JQ29" s="707"/>
      <c r="JR29" s="707"/>
      <c r="JS29" s="707"/>
      <c r="JT29" s="707"/>
      <c r="JU29" s="707"/>
      <c r="JV29" s="707"/>
      <c r="JW29" s="707"/>
      <c r="JX29" s="707"/>
      <c r="JY29" s="707"/>
      <c r="JZ29" s="707"/>
      <c r="KA29" s="707"/>
      <c r="KB29" s="707"/>
      <c r="KC29" s="707"/>
      <c r="KD29" s="707"/>
      <c r="KE29" s="707"/>
      <c r="KF29" s="707"/>
      <c r="KG29" s="707"/>
      <c r="KH29" s="707"/>
      <c r="KI29" s="707"/>
      <c r="KJ29" s="707"/>
      <c r="KK29" s="707"/>
      <c r="KL29" s="707"/>
      <c r="KM29" s="707"/>
      <c r="KN29" s="707"/>
      <c r="KO29" s="707"/>
      <c r="KP29" s="707"/>
      <c r="KQ29" s="707"/>
      <c r="KR29" s="707"/>
      <c r="KS29" s="707"/>
      <c r="KT29" s="707"/>
      <c r="KU29" s="707"/>
      <c r="KV29" s="707"/>
      <c r="KW29" s="707"/>
      <c r="KX29" s="707"/>
      <c r="KY29" s="707"/>
      <c r="KZ29" s="707"/>
      <c r="LA29" s="707"/>
      <c r="LB29" s="707"/>
      <c r="LC29" s="707"/>
      <c r="LD29" s="707"/>
      <c r="LE29" s="707"/>
      <c r="LF29" s="707"/>
      <c r="LG29" s="707"/>
      <c r="LH29" s="707"/>
      <c r="LI29" s="707"/>
      <c r="LJ29" s="707"/>
      <c r="LK29" s="707"/>
      <c r="LL29" s="707"/>
      <c r="LM29" s="707"/>
      <c r="LN29" s="707"/>
      <c r="LO29" s="707"/>
      <c r="LP29" s="707"/>
      <c r="LQ29" s="707"/>
      <c r="LR29" s="707"/>
      <c r="LS29" s="707"/>
      <c r="LT29" s="707"/>
      <c r="LU29" s="707"/>
      <c r="LV29" s="707"/>
      <c r="LW29" s="707"/>
      <c r="LX29" s="707"/>
      <c r="LY29" s="707"/>
      <c r="LZ29" s="707"/>
      <c r="MA29" s="707"/>
      <c r="MB29" s="707"/>
      <c r="MC29" s="707"/>
      <c r="MD29" s="707"/>
      <c r="ME29" s="707"/>
      <c r="MF29" s="707"/>
      <c r="MG29" s="707"/>
      <c r="MH29" s="707"/>
      <c r="MI29" s="707"/>
      <c r="MJ29" s="707"/>
      <c r="MK29" s="707"/>
      <c r="ML29" s="707"/>
      <c r="MM29" s="707"/>
      <c r="MN29" s="707"/>
      <c r="MO29" s="707"/>
      <c r="MP29" s="707"/>
      <c r="MQ29" s="707"/>
      <c r="MR29" s="707"/>
      <c r="MS29" s="707"/>
      <c r="MT29" s="707"/>
      <c r="MU29" s="707"/>
      <c r="MV29" s="707"/>
      <c r="MW29" s="707"/>
      <c r="MX29" s="707"/>
      <c r="MY29" s="707"/>
      <c r="MZ29" s="707"/>
      <c r="NA29" s="707"/>
      <c r="NB29" s="707"/>
      <c r="NC29" s="707"/>
      <c r="ND29" s="707"/>
      <c r="NE29" s="707"/>
      <c r="NF29" s="707"/>
      <c r="NG29" s="707"/>
      <c r="NH29" s="707"/>
      <c r="NI29" s="707"/>
      <c r="NJ29" s="707"/>
      <c r="NK29" s="707"/>
      <c r="NL29" s="707"/>
      <c r="NM29" s="707"/>
      <c r="NN29" s="707"/>
      <c r="NO29" s="707"/>
      <c r="NP29" s="707"/>
      <c r="NQ29" s="707"/>
      <c r="NR29" s="707"/>
      <c r="NS29" s="707"/>
      <c r="NT29" s="707"/>
      <c r="NU29" s="707"/>
      <c r="NV29" s="707"/>
      <c r="NW29" s="707"/>
      <c r="NX29" s="707"/>
      <c r="NY29" s="707"/>
      <c r="NZ29" s="707"/>
      <c r="OA29" s="707"/>
      <c r="OB29" s="707"/>
      <c r="OC29" s="707"/>
      <c r="OD29" s="707"/>
      <c r="OE29" s="707"/>
      <c r="OF29" s="707"/>
      <c r="OG29" s="707"/>
      <c r="OH29" s="707"/>
      <c r="OI29" s="707"/>
      <c r="OJ29" s="707"/>
      <c r="OK29" s="707"/>
      <c r="OL29" s="707"/>
      <c r="OM29" s="707"/>
      <c r="ON29" s="707"/>
      <c r="OO29" s="707"/>
      <c r="OP29" s="707"/>
      <c r="OQ29" s="707"/>
      <c r="OR29" s="707"/>
      <c r="OS29" s="707"/>
      <c r="OT29" s="707"/>
      <c r="OU29" s="707"/>
      <c r="OV29" s="707"/>
      <c r="OW29" s="707"/>
      <c r="OX29" s="707"/>
      <c r="OY29" s="707"/>
      <c r="OZ29" s="707"/>
      <c r="PA29" s="707"/>
      <c r="PB29" s="707"/>
      <c r="PC29" s="707"/>
      <c r="PD29" s="707"/>
      <c r="PE29" s="707"/>
      <c r="PF29" s="707"/>
      <c r="PG29" s="707"/>
      <c r="PH29" s="707"/>
      <c r="PI29" s="707"/>
      <c r="PJ29" s="707"/>
      <c r="PK29" s="707"/>
      <c r="PL29" s="707"/>
      <c r="PM29" s="707"/>
      <c r="PN29" s="707"/>
      <c r="PO29" s="707"/>
      <c r="PP29" s="707"/>
      <c r="PQ29" s="707"/>
      <c r="PR29" s="707"/>
      <c r="PS29" s="707"/>
      <c r="PT29" s="707"/>
      <c r="PU29" s="707"/>
      <c r="PV29" s="707"/>
      <c r="PW29" s="707"/>
      <c r="PX29" s="707"/>
      <c r="PY29" s="707"/>
      <c r="PZ29" s="707"/>
      <c r="QA29" s="707"/>
      <c r="QB29" s="707"/>
      <c r="QC29" s="707"/>
      <c r="QD29" s="707"/>
      <c r="QE29" s="707"/>
      <c r="QF29" s="707"/>
      <c r="QG29" s="707"/>
      <c r="QH29" s="707"/>
      <c r="QI29" s="707"/>
      <c r="QJ29" s="707"/>
      <c r="QK29" s="707"/>
      <c r="QL29" s="707"/>
      <c r="QM29" s="707"/>
      <c r="QN29" s="707"/>
      <c r="QO29" s="707"/>
      <c r="QP29" s="707"/>
      <c r="QQ29" s="707"/>
      <c r="QR29" s="707"/>
      <c r="QS29" s="707"/>
      <c r="QT29" s="707"/>
      <c r="QU29" s="707"/>
      <c r="QV29" s="707"/>
      <c r="QW29" s="707"/>
      <c r="QX29" s="707"/>
      <c r="QY29" s="707"/>
      <c r="QZ29" s="707"/>
      <c r="RA29" s="707"/>
      <c r="RB29" s="707"/>
      <c r="RC29" s="707"/>
      <c r="RD29" s="707"/>
      <c r="RE29" s="707"/>
      <c r="RF29" s="707"/>
      <c r="RG29" s="707"/>
      <c r="RH29" s="707"/>
      <c r="RI29" s="707"/>
      <c r="RJ29" s="707"/>
      <c r="RK29" s="707"/>
      <c r="RL29" s="707"/>
      <c r="RM29" s="707"/>
      <c r="RN29" s="707"/>
      <c r="RO29" s="707"/>
      <c r="RP29" s="707"/>
      <c r="RQ29" s="707"/>
      <c r="RR29" s="707"/>
      <c r="RS29" s="707"/>
      <c r="RT29" s="707"/>
      <c r="RU29" s="707"/>
      <c r="RV29" s="707"/>
      <c r="RW29" s="707"/>
      <c r="RX29" s="707"/>
      <c r="RY29" s="707"/>
      <c r="RZ29" s="707"/>
      <c r="SA29" s="707"/>
      <c r="SB29" s="707"/>
      <c r="SC29" s="707"/>
      <c r="SD29" s="707"/>
      <c r="SE29" s="707"/>
      <c r="SF29" s="707"/>
      <c r="SG29" s="707"/>
      <c r="SH29" s="707"/>
      <c r="SI29" s="707"/>
      <c r="SJ29" s="707"/>
      <c r="SK29" s="707"/>
      <c r="SL29" s="707"/>
      <c r="SM29" s="707"/>
      <c r="SN29" s="707"/>
      <c r="SO29" s="707"/>
      <c r="SP29" s="707"/>
      <c r="SQ29" s="707"/>
      <c r="SR29" s="707"/>
      <c r="SS29" s="707"/>
      <c r="ST29" s="707"/>
      <c r="SU29" s="707"/>
      <c r="SV29" s="707"/>
      <c r="SW29" s="707"/>
      <c r="SX29" s="707"/>
      <c r="SY29" s="707"/>
      <c r="SZ29" s="707"/>
      <c r="TA29" s="707"/>
      <c r="TB29" s="707"/>
      <c r="TC29" s="707"/>
      <c r="TD29" s="707"/>
      <c r="TE29" s="707"/>
      <c r="TF29" s="707"/>
      <c r="TG29" s="707"/>
      <c r="TH29" s="707"/>
      <c r="TI29" s="707"/>
      <c r="TJ29" s="707"/>
      <c r="TK29" s="707"/>
      <c r="TL29" s="707"/>
      <c r="TM29" s="707"/>
      <c r="TN29" s="707"/>
      <c r="TO29" s="707"/>
      <c r="TP29" s="707"/>
      <c r="TQ29" s="707"/>
      <c r="TR29" s="707"/>
      <c r="TS29" s="707"/>
      <c r="TT29" s="707"/>
      <c r="TU29" s="707"/>
      <c r="TV29" s="707"/>
      <c r="TW29" s="707"/>
      <c r="TX29" s="707"/>
      <c r="TY29" s="707"/>
      <c r="TZ29" s="707"/>
      <c r="UA29" s="707"/>
      <c r="UB29" s="707"/>
      <c r="UC29" s="707"/>
      <c r="UD29" s="707"/>
      <c r="UE29" s="707"/>
      <c r="UF29" s="707"/>
      <c r="UG29" s="707"/>
      <c r="UH29" s="707"/>
      <c r="UI29" s="707"/>
      <c r="UJ29" s="707"/>
      <c r="UK29" s="707"/>
      <c r="UL29" s="707"/>
      <c r="UM29" s="707"/>
      <c r="UN29" s="707"/>
      <c r="UO29" s="707"/>
      <c r="UP29" s="707"/>
      <c r="UQ29" s="707"/>
      <c r="UR29" s="707"/>
      <c r="US29" s="707"/>
      <c r="UT29" s="707"/>
      <c r="UU29" s="707"/>
      <c r="UV29" s="707"/>
      <c r="UW29" s="707"/>
      <c r="UX29" s="707"/>
      <c r="UY29" s="707"/>
      <c r="UZ29" s="707"/>
      <c r="VA29" s="707"/>
      <c r="VB29" s="707"/>
      <c r="VC29" s="707"/>
      <c r="VD29" s="707"/>
      <c r="VE29" s="707"/>
      <c r="VF29" s="707"/>
      <c r="VG29" s="707"/>
      <c r="VH29" s="707"/>
      <c r="VI29" s="707"/>
      <c r="VJ29" s="707"/>
      <c r="VK29" s="707"/>
      <c r="VL29" s="707"/>
      <c r="VM29" s="707"/>
      <c r="VN29" s="707"/>
      <c r="VO29" s="707"/>
      <c r="VP29" s="707"/>
      <c r="VQ29" s="707"/>
      <c r="VR29" s="707"/>
      <c r="VS29" s="707"/>
      <c r="VT29" s="707"/>
      <c r="VU29" s="707"/>
      <c r="VV29" s="707"/>
      <c r="VW29" s="707"/>
      <c r="VX29" s="707"/>
      <c r="VY29" s="707"/>
      <c r="VZ29" s="707"/>
      <c r="WA29" s="707"/>
      <c r="WB29" s="707"/>
      <c r="WC29" s="707"/>
      <c r="WD29" s="707"/>
      <c r="WE29" s="707"/>
      <c r="WF29" s="707"/>
      <c r="WG29" s="707"/>
      <c r="WH29" s="707"/>
      <c r="WI29" s="707"/>
      <c r="WJ29" s="707"/>
      <c r="WK29" s="707"/>
      <c r="WL29" s="707"/>
      <c r="WM29" s="707"/>
      <c r="WN29" s="707"/>
      <c r="WO29" s="707"/>
      <c r="WP29" s="707"/>
      <c r="WQ29" s="707"/>
      <c r="WR29" s="707"/>
      <c r="WS29" s="707"/>
      <c r="WT29" s="707"/>
      <c r="WU29" s="707"/>
      <c r="WV29" s="707"/>
      <c r="WW29" s="707"/>
      <c r="WX29" s="707"/>
      <c r="WY29" s="707"/>
      <c r="WZ29" s="707"/>
      <c r="XA29" s="707"/>
      <c r="XB29" s="707"/>
      <c r="XC29" s="707"/>
      <c r="XD29" s="707"/>
      <c r="XE29" s="707"/>
      <c r="XF29" s="707"/>
      <c r="XG29" s="707"/>
      <c r="XH29" s="707"/>
      <c r="XI29" s="707"/>
      <c r="XJ29" s="707"/>
      <c r="XK29" s="707"/>
      <c r="XL29" s="707"/>
      <c r="XM29" s="707"/>
      <c r="XN29" s="707"/>
      <c r="XO29" s="707"/>
      <c r="XP29" s="707"/>
      <c r="XQ29" s="707"/>
      <c r="XR29" s="707"/>
      <c r="XS29" s="707"/>
      <c r="XT29" s="707"/>
      <c r="XU29" s="707"/>
      <c r="XV29" s="707"/>
      <c r="XW29" s="707"/>
      <c r="XX29" s="707"/>
      <c r="XY29" s="707"/>
      <c r="XZ29" s="707"/>
      <c r="YA29" s="707"/>
      <c r="YB29" s="707"/>
      <c r="YC29" s="707"/>
      <c r="YD29" s="707"/>
      <c r="YE29" s="707"/>
      <c r="YF29" s="707"/>
      <c r="YG29" s="707"/>
      <c r="YH29" s="707"/>
      <c r="YI29" s="707"/>
      <c r="YJ29" s="707"/>
      <c r="YK29" s="707"/>
      <c r="YL29" s="707"/>
      <c r="YM29" s="707"/>
      <c r="YN29" s="707"/>
      <c r="YO29" s="707"/>
      <c r="YP29" s="707"/>
      <c r="YQ29" s="707"/>
      <c r="YR29" s="707"/>
      <c r="YS29" s="707"/>
      <c r="YT29" s="707"/>
      <c r="YU29" s="707"/>
      <c r="YV29" s="707"/>
      <c r="YW29" s="707"/>
      <c r="YX29" s="707"/>
      <c r="YY29" s="707"/>
      <c r="YZ29" s="707"/>
      <c r="ZA29" s="707"/>
      <c r="ZB29" s="707"/>
      <c r="ZC29" s="707"/>
      <c r="ZD29" s="707"/>
      <c r="ZE29" s="707"/>
      <c r="ZF29" s="707"/>
      <c r="ZG29" s="707"/>
      <c r="ZH29" s="707"/>
      <c r="ZI29" s="707"/>
      <c r="ZJ29" s="707"/>
      <c r="ZK29" s="707"/>
      <c r="ZL29" s="707"/>
      <c r="ZM29" s="707"/>
      <c r="ZN29" s="707"/>
      <c r="ZO29" s="707"/>
      <c r="ZP29" s="707"/>
      <c r="ZQ29" s="707"/>
      <c r="ZR29" s="707"/>
      <c r="ZS29" s="707"/>
      <c r="ZT29" s="707"/>
      <c r="ZU29" s="707"/>
      <c r="ZV29" s="707"/>
      <c r="ZW29" s="707"/>
      <c r="ZX29" s="707"/>
      <c r="ZY29" s="707"/>
      <c r="ZZ29" s="707"/>
      <c r="AAA29" s="707"/>
      <c r="AAB29" s="707"/>
      <c r="AAC29" s="707"/>
      <c r="AAD29" s="707"/>
      <c r="AAE29" s="707"/>
      <c r="AAF29" s="707"/>
      <c r="AAG29" s="707"/>
      <c r="AAH29" s="707"/>
      <c r="AAI29" s="707"/>
      <c r="AAJ29" s="707"/>
      <c r="AAK29" s="707"/>
      <c r="AAL29" s="707"/>
      <c r="AAM29" s="707"/>
      <c r="AAN29" s="707"/>
      <c r="AAO29" s="707"/>
      <c r="AAP29" s="707"/>
      <c r="AAQ29" s="707"/>
      <c r="AAR29" s="707"/>
      <c r="AAS29" s="707"/>
      <c r="AAT29" s="707"/>
      <c r="AAU29" s="707"/>
      <c r="AAV29" s="707"/>
      <c r="AAW29" s="707"/>
      <c r="AAX29" s="707"/>
      <c r="AAY29" s="707"/>
      <c r="AAZ29" s="707"/>
      <c r="ABA29" s="707"/>
      <c r="ABB29" s="707"/>
      <c r="ABC29" s="707"/>
      <c r="ABD29" s="707"/>
      <c r="ABE29" s="707"/>
      <c r="ABF29" s="707"/>
      <c r="ABG29" s="707"/>
      <c r="ABH29" s="707"/>
      <c r="ABI29" s="707"/>
      <c r="ABJ29" s="707"/>
      <c r="ABK29" s="707"/>
      <c r="ABL29" s="707"/>
      <c r="ABM29" s="707"/>
      <c r="ABN29" s="707"/>
      <c r="ABO29" s="707"/>
      <c r="ABP29" s="707"/>
      <c r="ABQ29" s="707"/>
      <c r="ABR29" s="707"/>
      <c r="ABS29" s="707"/>
      <c r="ABT29" s="707"/>
      <c r="ABU29" s="707"/>
      <c r="ABV29" s="707"/>
      <c r="ABW29" s="707"/>
      <c r="ABX29" s="707"/>
      <c r="ABY29" s="707"/>
      <c r="ABZ29" s="707"/>
      <c r="ACA29" s="707"/>
      <c r="ACB29" s="707"/>
      <c r="ACC29" s="707"/>
      <c r="ACD29" s="707"/>
      <c r="ACE29" s="707"/>
      <c r="ACF29" s="707"/>
      <c r="ACG29" s="707"/>
      <c r="ACH29" s="707"/>
      <c r="ACI29" s="707"/>
      <c r="ACJ29" s="707"/>
      <c r="ACK29" s="707"/>
      <c r="ACL29" s="707"/>
      <c r="ACM29" s="707"/>
      <c r="ACN29" s="707"/>
      <c r="ACO29" s="707"/>
      <c r="ACP29" s="707"/>
      <c r="ACQ29" s="707"/>
      <c r="ACR29" s="707"/>
      <c r="ACS29" s="707"/>
      <c r="ACT29" s="707"/>
      <c r="ACU29" s="707"/>
      <c r="ACV29" s="707"/>
      <c r="ACW29" s="707"/>
      <c r="ACX29" s="707"/>
      <c r="ACY29" s="707"/>
      <c r="ACZ29" s="707"/>
      <c r="ADA29" s="707"/>
      <c r="ADB29" s="707"/>
      <c r="ADC29" s="707"/>
      <c r="ADD29" s="707"/>
      <c r="ADE29" s="707"/>
      <c r="ADF29" s="707"/>
      <c r="ADG29" s="707"/>
      <c r="ADH29" s="707"/>
      <c r="ADI29" s="707"/>
      <c r="ADJ29" s="707"/>
      <c r="ADK29" s="707"/>
      <c r="ADL29" s="707"/>
      <c r="ADM29" s="707"/>
      <c r="ADN29" s="707"/>
      <c r="ADO29" s="707"/>
      <c r="ADP29" s="707"/>
      <c r="ADQ29" s="707"/>
      <c r="ADR29" s="707"/>
      <c r="ADS29" s="707"/>
      <c r="ADT29" s="707"/>
      <c r="ADU29" s="707"/>
      <c r="ADV29" s="707"/>
      <c r="ADW29" s="707"/>
      <c r="ADX29" s="707"/>
      <c r="ADY29" s="707"/>
      <c r="ADZ29" s="707"/>
      <c r="AEA29" s="707"/>
      <c r="AEB29" s="707"/>
      <c r="AEC29" s="707"/>
      <c r="AED29" s="707"/>
      <c r="AEE29" s="707"/>
      <c r="AEF29" s="707"/>
      <c r="AEG29" s="707"/>
      <c r="AEH29" s="707"/>
      <c r="AEI29" s="707"/>
      <c r="AEJ29" s="707"/>
      <c r="AEK29" s="707"/>
      <c r="AEL29" s="707"/>
      <c r="AEM29" s="707"/>
      <c r="AEN29" s="707"/>
      <c r="AEO29" s="707"/>
      <c r="AEP29" s="707"/>
      <c r="AEQ29" s="707"/>
      <c r="AER29" s="707"/>
      <c r="AES29" s="707"/>
      <c r="AET29" s="707"/>
      <c r="AEU29" s="707"/>
      <c r="AEV29" s="707"/>
      <c r="AEW29" s="707"/>
      <c r="AEX29" s="707"/>
      <c r="AEY29" s="707"/>
      <c r="AEZ29" s="707"/>
      <c r="AFA29" s="707"/>
      <c r="AFB29" s="707"/>
      <c r="AFC29" s="707"/>
      <c r="AFD29" s="707"/>
      <c r="AFE29" s="707"/>
      <c r="AFF29" s="707"/>
      <c r="AFG29" s="707"/>
      <c r="AFH29" s="707"/>
      <c r="AFI29" s="707"/>
      <c r="AFJ29" s="707"/>
      <c r="AFK29" s="707"/>
      <c r="AFL29" s="707"/>
      <c r="AFM29" s="707"/>
      <c r="AFN29" s="707"/>
      <c r="AFO29" s="707"/>
      <c r="AFP29" s="707"/>
      <c r="AFQ29" s="707"/>
      <c r="AFR29" s="707"/>
      <c r="AFS29" s="707"/>
      <c r="AFT29" s="707"/>
      <c r="AFU29" s="707"/>
      <c r="AFV29" s="707"/>
      <c r="AFW29" s="707"/>
      <c r="AFX29" s="707"/>
      <c r="AFY29" s="707"/>
      <c r="AFZ29" s="707"/>
      <c r="AGA29" s="707"/>
      <c r="AGB29" s="707"/>
      <c r="AGC29" s="707"/>
      <c r="AGD29" s="707"/>
      <c r="AGE29" s="707"/>
      <c r="AGF29" s="707"/>
      <c r="AGG29" s="707"/>
      <c r="AGH29" s="707"/>
      <c r="AGI29" s="707"/>
      <c r="AGJ29" s="707"/>
      <c r="AGK29" s="707"/>
      <c r="AGL29" s="707"/>
      <c r="AGM29" s="707"/>
      <c r="AGN29" s="707"/>
      <c r="AGO29" s="707"/>
      <c r="AGP29" s="707"/>
      <c r="AGQ29" s="707"/>
      <c r="AGR29" s="707"/>
      <c r="AGS29" s="707"/>
      <c r="AGT29" s="707"/>
      <c r="AGU29" s="707"/>
      <c r="AGV29" s="707"/>
      <c r="AGW29" s="707"/>
      <c r="AGX29" s="707"/>
      <c r="AGY29" s="707"/>
      <c r="AGZ29" s="707"/>
      <c r="AHA29" s="707"/>
      <c r="AHB29" s="707"/>
      <c r="AHC29" s="707"/>
      <c r="AHD29" s="707"/>
      <c r="AHE29" s="707"/>
      <c r="AHF29" s="707"/>
      <c r="AHG29" s="707"/>
      <c r="AHH29" s="707"/>
      <c r="AHI29" s="707"/>
      <c r="AHJ29" s="707"/>
      <c r="AHK29" s="707"/>
      <c r="AHL29" s="707"/>
      <c r="AHM29" s="707"/>
      <c r="AHN29" s="707"/>
      <c r="AHO29" s="707"/>
      <c r="AHP29" s="707"/>
      <c r="AHQ29" s="707"/>
      <c r="AHR29" s="707"/>
      <c r="AHS29" s="707"/>
      <c r="AHT29" s="707"/>
      <c r="AHU29" s="707"/>
      <c r="AHV29" s="707"/>
      <c r="AHW29" s="707"/>
      <c r="AHX29" s="707"/>
      <c r="AHY29" s="707"/>
      <c r="AHZ29" s="707"/>
      <c r="AIA29" s="707"/>
      <c r="AIB29" s="707"/>
      <c r="AIC29" s="707"/>
      <c r="AID29" s="707"/>
      <c r="AIE29" s="707"/>
      <c r="AIF29" s="707"/>
      <c r="AIG29" s="707"/>
      <c r="AIH29" s="707"/>
      <c r="AII29" s="707"/>
      <c r="AIJ29" s="707"/>
      <c r="AIK29" s="707"/>
      <c r="AIL29" s="707"/>
      <c r="AIM29" s="707"/>
      <c r="AIN29" s="707"/>
      <c r="AIO29" s="707"/>
      <c r="AIP29" s="707"/>
      <c r="AIQ29" s="707"/>
      <c r="AIR29" s="707"/>
      <c r="AIS29" s="707"/>
      <c r="AIT29" s="707"/>
      <c r="AIU29" s="707"/>
      <c r="AIV29" s="707"/>
      <c r="AIW29" s="707"/>
      <c r="AIX29" s="707"/>
      <c r="AIY29" s="707"/>
      <c r="AIZ29" s="707"/>
      <c r="AJA29" s="707"/>
      <c r="AJB29" s="707"/>
      <c r="AJC29" s="707"/>
      <c r="AJD29" s="707"/>
      <c r="AJE29" s="707"/>
      <c r="AJF29" s="707"/>
      <c r="AJG29" s="707"/>
      <c r="AJH29" s="707"/>
      <c r="AJI29" s="707"/>
      <c r="AJJ29" s="707"/>
      <c r="AJK29" s="707"/>
      <c r="AJL29" s="707"/>
      <c r="AJM29" s="707"/>
      <c r="AJN29" s="707"/>
      <c r="AJO29" s="707"/>
      <c r="AJP29" s="707"/>
      <c r="AJQ29" s="707"/>
      <c r="AJR29" s="707"/>
      <c r="AJS29" s="707"/>
      <c r="AJT29" s="707"/>
      <c r="AJU29" s="707"/>
      <c r="AJV29" s="707"/>
      <c r="AJW29" s="707"/>
      <c r="AJX29" s="707"/>
      <c r="AJY29" s="707"/>
      <c r="AJZ29" s="707"/>
      <c r="AKA29" s="707"/>
      <c r="AKB29" s="707"/>
      <c r="AKC29" s="707"/>
      <c r="AKD29" s="707"/>
      <c r="AKE29" s="707"/>
      <c r="AKF29" s="707"/>
      <c r="AKG29" s="707"/>
      <c r="AKH29" s="707"/>
      <c r="AKI29" s="707"/>
      <c r="AKJ29" s="707"/>
      <c r="AKK29" s="707"/>
      <c r="AKL29" s="707"/>
      <c r="AKM29" s="707"/>
      <c r="AKN29" s="707"/>
      <c r="AKO29" s="707"/>
      <c r="AKP29" s="707"/>
      <c r="AKQ29" s="707"/>
      <c r="AKR29" s="707"/>
      <c r="AKS29" s="707"/>
      <c r="AKT29" s="707"/>
      <c r="AKU29" s="707"/>
      <c r="AKV29" s="707"/>
      <c r="AKW29" s="707"/>
      <c r="AKX29" s="707"/>
      <c r="AKY29" s="707"/>
      <c r="AKZ29" s="707"/>
      <c r="ALA29" s="707"/>
      <c r="ALB29" s="707"/>
      <c r="ALC29" s="707"/>
      <c r="ALD29" s="707"/>
      <c r="ALE29" s="707"/>
      <c r="ALF29" s="707"/>
      <c r="ALG29" s="707"/>
      <c r="ALH29" s="707"/>
      <c r="ALI29" s="707"/>
      <c r="ALJ29" s="707"/>
      <c r="ALK29" s="707"/>
      <c r="ALL29" s="707"/>
      <c r="ALM29" s="707"/>
      <c r="ALN29" s="707"/>
      <c r="ALO29" s="707"/>
      <c r="ALP29" s="707"/>
      <c r="ALQ29" s="707"/>
      <c r="ALR29" s="707"/>
      <c r="ALS29" s="707"/>
      <c r="ALT29" s="707"/>
      <c r="ALU29" s="707"/>
      <c r="ALV29" s="707"/>
      <c r="ALW29" s="707"/>
      <c r="ALX29" s="707"/>
      <c r="ALY29" s="707"/>
      <c r="ALZ29" s="707"/>
      <c r="AMA29" s="707"/>
      <c r="AMB29" s="707"/>
      <c r="AMC29" s="707"/>
      <c r="AMD29" s="707"/>
      <c r="AME29" s="707"/>
      <c r="AMF29" s="707"/>
      <c r="AMG29" s="707"/>
      <c r="AMH29" s="707"/>
      <c r="AMI29" s="707"/>
      <c r="AMJ29" s="707"/>
      <c r="AMK29" s="707"/>
      <c r="AML29" s="707"/>
      <c r="AMM29" s="707"/>
      <c r="AMN29" s="707"/>
      <c r="AMO29" s="707"/>
      <c r="AMP29" s="707"/>
      <c r="AMQ29" s="707"/>
      <c r="AMR29" s="707"/>
      <c r="AMS29" s="707"/>
      <c r="AMT29" s="707"/>
      <c r="AMU29" s="707"/>
      <c r="AMV29" s="707"/>
      <c r="AMW29" s="707"/>
      <c r="AMX29" s="707"/>
      <c r="AMY29" s="707"/>
      <c r="AMZ29" s="707"/>
      <c r="ANA29" s="707"/>
      <c r="ANB29" s="707"/>
      <c r="ANC29" s="707"/>
      <c r="AND29" s="707"/>
      <c r="ANE29" s="707"/>
      <c r="ANF29" s="707"/>
      <c r="ANG29" s="707"/>
      <c r="ANH29" s="707"/>
      <c r="ANI29" s="707"/>
      <c r="ANJ29" s="707"/>
      <c r="ANK29" s="707"/>
      <c r="ANL29" s="707"/>
      <c r="ANM29" s="707"/>
      <c r="ANN29" s="707"/>
      <c r="ANO29" s="707"/>
      <c r="ANP29" s="707"/>
      <c r="ANQ29" s="707"/>
      <c r="ANR29" s="707"/>
      <c r="ANS29" s="707"/>
      <c r="ANT29" s="707"/>
      <c r="ANU29" s="707"/>
      <c r="ANV29" s="707"/>
      <c r="ANW29" s="707"/>
      <c r="ANX29" s="707"/>
      <c r="ANY29" s="707"/>
      <c r="ANZ29" s="707"/>
      <c r="AOA29" s="707"/>
      <c r="AOB29" s="707"/>
      <c r="AOC29" s="707"/>
      <c r="AOD29" s="707"/>
      <c r="AOE29" s="707"/>
      <c r="AOF29" s="707"/>
      <c r="AOG29" s="707"/>
      <c r="AOH29" s="707"/>
      <c r="AOI29" s="707"/>
      <c r="AOJ29" s="707"/>
      <c r="AOK29" s="707"/>
      <c r="AOL29" s="707"/>
      <c r="AOM29" s="707"/>
      <c r="AON29" s="707"/>
      <c r="AOO29" s="707"/>
      <c r="AOP29" s="707"/>
      <c r="AOQ29" s="707"/>
      <c r="AOR29" s="707"/>
      <c r="AOS29" s="707"/>
      <c r="AOT29" s="707"/>
      <c r="AOU29" s="707"/>
      <c r="AOV29" s="707"/>
      <c r="AOW29" s="707"/>
      <c r="AOX29" s="707"/>
      <c r="AOY29" s="707"/>
      <c r="AOZ29" s="707"/>
      <c r="APA29" s="707"/>
      <c r="APB29" s="707"/>
      <c r="APC29" s="707"/>
      <c r="APD29" s="707"/>
      <c r="APE29" s="707"/>
      <c r="APF29" s="707"/>
      <c r="APG29" s="707"/>
      <c r="APH29" s="707"/>
      <c r="API29" s="707"/>
      <c r="APJ29" s="707"/>
      <c r="APK29" s="707"/>
      <c r="APL29" s="707"/>
      <c r="APM29" s="707"/>
      <c r="APN29" s="707"/>
      <c r="APO29" s="707"/>
      <c r="APP29" s="707"/>
      <c r="APQ29" s="707"/>
      <c r="APR29" s="707"/>
      <c r="APS29" s="707"/>
      <c r="APT29" s="707"/>
      <c r="APU29" s="707"/>
      <c r="APV29" s="707"/>
      <c r="APW29" s="707"/>
      <c r="APX29" s="707"/>
      <c r="APY29" s="707"/>
      <c r="APZ29" s="707"/>
      <c r="AQA29" s="707"/>
      <c r="AQB29" s="707"/>
      <c r="AQC29" s="707"/>
      <c r="AQD29" s="707"/>
      <c r="AQE29" s="707"/>
      <c r="AQF29" s="707"/>
      <c r="AQG29" s="707"/>
      <c r="AQH29" s="707"/>
      <c r="AQI29" s="707"/>
      <c r="AQJ29" s="707"/>
      <c r="AQK29" s="707"/>
      <c r="AQL29" s="707"/>
      <c r="AQM29" s="707"/>
      <c r="AQN29" s="707"/>
      <c r="AQO29" s="707"/>
      <c r="AQP29" s="707"/>
      <c r="AQQ29" s="707"/>
      <c r="AQR29" s="707"/>
      <c r="AQS29" s="707"/>
      <c r="AQT29" s="707"/>
      <c r="AQU29" s="707"/>
      <c r="AQV29" s="707"/>
      <c r="AQW29" s="707"/>
      <c r="AQX29" s="707"/>
      <c r="AQY29" s="707"/>
      <c r="AQZ29" s="707"/>
      <c r="ARA29" s="707"/>
      <c r="ARB29" s="707"/>
      <c r="ARC29" s="707"/>
      <c r="ARD29" s="707"/>
      <c r="ARE29" s="707"/>
      <c r="ARF29" s="707"/>
      <c r="ARG29" s="707"/>
      <c r="ARH29" s="707"/>
      <c r="ARI29" s="707"/>
      <c r="ARJ29" s="707"/>
      <c r="ARK29" s="707"/>
      <c r="ARL29" s="707"/>
      <c r="ARM29" s="707"/>
      <c r="ARN29" s="707"/>
      <c r="ARO29" s="707"/>
      <c r="ARP29" s="707"/>
      <c r="ARQ29" s="707"/>
      <c r="ARR29" s="707"/>
      <c r="ARS29" s="707"/>
      <c r="ART29" s="707"/>
      <c r="ARU29" s="707"/>
      <c r="ARV29" s="707"/>
      <c r="ARW29" s="707"/>
      <c r="ARX29" s="707"/>
      <c r="ARY29" s="707"/>
      <c r="ARZ29" s="707"/>
      <c r="ASA29" s="707"/>
      <c r="ASB29" s="707"/>
      <c r="ASC29" s="707"/>
      <c r="ASD29" s="707"/>
      <c r="ASE29" s="707"/>
      <c r="ASF29" s="707"/>
      <c r="ASG29" s="707"/>
      <c r="ASH29" s="707"/>
      <c r="ASI29" s="707"/>
      <c r="ASJ29" s="707"/>
      <c r="ASK29" s="707"/>
      <c r="ASL29" s="707"/>
      <c r="ASM29" s="707"/>
      <c r="ASN29" s="707"/>
      <c r="ASO29" s="707"/>
      <c r="ASP29" s="707"/>
      <c r="ASQ29" s="707"/>
      <c r="ASR29" s="707"/>
      <c r="ASS29" s="707"/>
      <c r="AST29" s="707"/>
      <c r="ASU29" s="707"/>
      <c r="ASV29" s="707"/>
      <c r="ASW29" s="707"/>
      <c r="ASX29" s="707"/>
      <c r="ASY29" s="707"/>
      <c r="ASZ29" s="707"/>
      <c r="ATA29" s="707"/>
      <c r="ATB29" s="707"/>
      <c r="ATC29" s="707"/>
      <c r="ATD29" s="707"/>
      <c r="ATE29" s="707"/>
      <c r="ATF29" s="707"/>
      <c r="ATG29" s="707"/>
      <c r="ATH29" s="707"/>
      <c r="ATI29" s="707"/>
      <c r="ATJ29" s="707"/>
      <c r="ATK29" s="707"/>
      <c r="ATL29" s="707"/>
      <c r="ATM29" s="707"/>
      <c r="ATN29" s="707"/>
      <c r="ATO29" s="707"/>
      <c r="ATP29" s="707"/>
      <c r="ATQ29" s="707"/>
      <c r="ATR29" s="707"/>
      <c r="ATS29" s="707"/>
      <c r="ATT29" s="707"/>
      <c r="ATU29" s="707"/>
      <c r="ATV29" s="707"/>
      <c r="ATW29" s="707"/>
      <c r="ATX29" s="707"/>
      <c r="ATY29" s="707"/>
      <c r="ATZ29" s="707"/>
      <c r="AUA29" s="707"/>
      <c r="AUB29" s="707"/>
      <c r="AUC29" s="707"/>
      <c r="AUD29" s="707"/>
      <c r="AUE29" s="707"/>
      <c r="AUF29" s="707"/>
      <c r="AUG29" s="707"/>
      <c r="AUH29" s="707"/>
      <c r="AUI29" s="707"/>
      <c r="AUJ29" s="707"/>
      <c r="AUK29" s="707"/>
      <c r="AUL29" s="707"/>
      <c r="AUM29" s="707"/>
      <c r="AUN29" s="707"/>
      <c r="AUO29" s="707"/>
      <c r="AUP29" s="707"/>
      <c r="AUQ29" s="707"/>
      <c r="AUR29" s="707"/>
      <c r="AUS29" s="707"/>
      <c r="AUT29" s="707"/>
      <c r="AUU29" s="707"/>
      <c r="AUV29" s="707"/>
      <c r="AUW29" s="707"/>
      <c r="AUX29" s="707"/>
      <c r="AUY29" s="707"/>
      <c r="AUZ29" s="707"/>
      <c r="AVA29" s="707"/>
      <c r="AVB29" s="707"/>
      <c r="AVC29" s="707"/>
      <c r="AVD29" s="707"/>
      <c r="AVE29" s="707"/>
      <c r="AVF29" s="707"/>
      <c r="AVG29" s="707"/>
      <c r="AVH29" s="707"/>
      <c r="AVI29" s="707"/>
      <c r="AVJ29" s="707"/>
      <c r="AVK29" s="707"/>
      <c r="AVL29" s="707"/>
      <c r="AVM29" s="707"/>
      <c r="AVN29" s="707"/>
      <c r="AVO29" s="707"/>
      <c r="AVP29" s="707"/>
      <c r="AVQ29" s="707"/>
      <c r="AVR29" s="707"/>
      <c r="AVS29" s="707"/>
      <c r="AVT29" s="707"/>
      <c r="AVU29" s="707"/>
      <c r="AVV29" s="707"/>
      <c r="AVW29" s="707"/>
      <c r="AVX29" s="707"/>
      <c r="AVY29" s="707"/>
      <c r="AVZ29" s="707"/>
      <c r="AWA29" s="707"/>
      <c r="AWB29" s="707"/>
      <c r="AWC29" s="707"/>
      <c r="AWD29" s="707"/>
      <c r="AWE29" s="707"/>
      <c r="AWF29" s="707"/>
      <c r="AWG29" s="707"/>
      <c r="AWH29" s="707"/>
      <c r="AWI29" s="707"/>
      <c r="AWJ29" s="707"/>
      <c r="AWK29" s="707"/>
      <c r="AWL29" s="707"/>
      <c r="AWM29" s="707"/>
      <c r="AWN29" s="707"/>
      <c r="AWO29" s="707"/>
      <c r="AWP29" s="707"/>
      <c r="AWQ29" s="707"/>
      <c r="AWR29" s="707"/>
      <c r="AWS29" s="707"/>
      <c r="AWT29" s="707"/>
      <c r="AWU29" s="707"/>
      <c r="AWV29" s="707"/>
      <c r="AWW29" s="707"/>
      <c r="AWX29" s="707"/>
      <c r="AWY29" s="707"/>
      <c r="AWZ29" s="707"/>
      <c r="AXA29" s="707"/>
      <c r="AXB29" s="707"/>
      <c r="AXC29" s="707"/>
      <c r="AXD29" s="707"/>
      <c r="AXE29" s="707"/>
      <c r="AXF29" s="707"/>
      <c r="AXG29" s="707"/>
      <c r="AXH29" s="707"/>
      <c r="AXI29" s="707"/>
      <c r="AXJ29" s="707"/>
      <c r="AXK29" s="707"/>
      <c r="AXL29" s="707"/>
      <c r="AXM29" s="707"/>
      <c r="AXN29" s="707"/>
      <c r="AXO29" s="707"/>
      <c r="AXP29" s="707"/>
      <c r="AXQ29" s="707"/>
      <c r="AXR29" s="707"/>
      <c r="AXS29" s="707"/>
      <c r="AXT29" s="707"/>
      <c r="AXU29" s="707"/>
      <c r="AXV29" s="707"/>
      <c r="AXW29" s="707"/>
      <c r="AXX29" s="707"/>
      <c r="AXY29" s="707"/>
      <c r="AXZ29" s="707"/>
      <c r="AYA29" s="707"/>
      <c r="AYB29" s="707"/>
      <c r="AYC29" s="707"/>
      <c r="AYD29" s="707"/>
      <c r="AYE29" s="707"/>
      <c r="AYF29" s="707"/>
      <c r="AYG29" s="707"/>
      <c r="AYH29" s="707"/>
      <c r="AYI29" s="707"/>
      <c r="AYJ29" s="707"/>
      <c r="AYK29" s="707"/>
      <c r="AYL29" s="707"/>
      <c r="AYM29" s="707"/>
      <c r="AYN29" s="707"/>
      <c r="AYO29" s="707"/>
      <c r="AYP29" s="707"/>
      <c r="AYQ29" s="707"/>
      <c r="AYR29" s="707"/>
      <c r="AYS29" s="707"/>
      <c r="AYT29" s="707"/>
      <c r="AYU29" s="707"/>
      <c r="AYV29" s="707"/>
      <c r="AYW29" s="707"/>
      <c r="AYX29" s="707"/>
      <c r="AYY29" s="707"/>
      <c r="AYZ29" s="707"/>
      <c r="AZA29" s="707"/>
      <c r="AZB29" s="707"/>
      <c r="AZC29" s="707"/>
      <c r="AZD29" s="707"/>
      <c r="AZE29" s="707"/>
      <c r="AZF29" s="707"/>
      <c r="AZG29" s="707"/>
      <c r="AZH29" s="707"/>
      <c r="AZI29" s="707"/>
      <c r="AZJ29" s="707"/>
      <c r="AZK29" s="707"/>
      <c r="AZL29" s="707"/>
      <c r="AZM29" s="707"/>
      <c r="AZN29" s="707"/>
      <c r="AZO29" s="707"/>
      <c r="AZP29" s="707"/>
      <c r="AZQ29" s="707"/>
      <c r="AZR29" s="707"/>
      <c r="AZS29" s="707"/>
      <c r="AZT29" s="707"/>
      <c r="AZU29" s="707"/>
      <c r="AZV29" s="707"/>
      <c r="AZW29" s="707"/>
      <c r="AZX29" s="707"/>
      <c r="AZY29" s="707"/>
      <c r="AZZ29" s="707"/>
      <c r="BAA29" s="707"/>
      <c r="BAB29" s="707"/>
      <c r="BAC29" s="707"/>
      <c r="BAD29" s="707"/>
      <c r="BAE29" s="707"/>
      <c r="BAF29" s="707"/>
      <c r="BAG29" s="707"/>
      <c r="BAH29" s="707"/>
      <c r="BAI29" s="707"/>
      <c r="BAJ29" s="707"/>
      <c r="BAK29" s="707"/>
      <c r="BAL29" s="707"/>
      <c r="BAM29" s="707"/>
      <c r="BAN29" s="707"/>
      <c r="BAO29" s="707"/>
      <c r="BAP29" s="707"/>
      <c r="BAQ29" s="707"/>
      <c r="BAR29" s="707"/>
      <c r="BAS29" s="707"/>
      <c r="BAT29" s="707"/>
      <c r="BAU29" s="707"/>
      <c r="BAV29" s="707"/>
      <c r="BAW29" s="707"/>
      <c r="BAX29" s="707"/>
      <c r="BAY29" s="707"/>
      <c r="BAZ29" s="707"/>
      <c r="BBA29" s="707"/>
      <c r="BBB29" s="707"/>
      <c r="BBC29" s="707"/>
      <c r="BBD29" s="707"/>
      <c r="BBE29" s="707"/>
      <c r="BBF29" s="707"/>
      <c r="BBG29" s="707"/>
      <c r="BBH29" s="707"/>
      <c r="BBI29" s="707"/>
      <c r="BBJ29" s="707"/>
      <c r="BBK29" s="707"/>
      <c r="BBL29" s="707"/>
      <c r="BBM29" s="707"/>
      <c r="BBN29" s="707"/>
      <c r="BBO29" s="707"/>
      <c r="BBP29" s="707"/>
      <c r="BBQ29" s="707"/>
      <c r="BBR29" s="707"/>
      <c r="BBS29" s="707"/>
      <c r="BBT29" s="707"/>
      <c r="BBU29" s="707"/>
      <c r="BBV29" s="707"/>
      <c r="BBW29" s="707"/>
      <c r="BBX29" s="707"/>
      <c r="BBY29" s="707"/>
      <c r="BBZ29" s="707"/>
      <c r="BCA29" s="707"/>
      <c r="BCB29" s="707"/>
      <c r="BCC29" s="707"/>
      <c r="BCD29" s="707"/>
      <c r="BCE29" s="707"/>
      <c r="BCF29" s="707"/>
      <c r="BCG29" s="707"/>
      <c r="BCH29" s="707"/>
      <c r="BCI29" s="707"/>
      <c r="BCJ29" s="707"/>
      <c r="BCK29" s="707"/>
      <c r="BCL29" s="707"/>
      <c r="BCM29" s="707"/>
      <c r="BCN29" s="707"/>
      <c r="BCO29" s="707"/>
      <c r="BCP29" s="707"/>
      <c r="BCQ29" s="707"/>
      <c r="BCR29" s="707"/>
      <c r="BCS29" s="707"/>
      <c r="BCT29" s="707"/>
      <c r="BCU29" s="707"/>
      <c r="BCV29" s="707"/>
      <c r="BCW29" s="707"/>
      <c r="BCX29" s="707"/>
      <c r="BCY29" s="707"/>
      <c r="BCZ29" s="707"/>
      <c r="BDA29" s="707"/>
      <c r="BDB29" s="707"/>
      <c r="BDC29" s="707"/>
      <c r="BDD29" s="707"/>
      <c r="BDE29" s="707"/>
      <c r="BDF29" s="707"/>
      <c r="BDG29" s="707"/>
      <c r="BDH29" s="707"/>
      <c r="BDI29" s="707"/>
      <c r="BDJ29" s="707"/>
      <c r="BDK29" s="707"/>
      <c r="BDL29" s="707"/>
      <c r="BDM29" s="707"/>
      <c r="BDN29" s="707"/>
      <c r="BDO29" s="707"/>
      <c r="BDP29" s="707"/>
      <c r="BDQ29" s="707"/>
      <c r="BDR29" s="707"/>
      <c r="BDS29" s="707"/>
      <c r="BDT29" s="707"/>
      <c r="BDU29" s="707"/>
      <c r="BDV29" s="707"/>
      <c r="BDW29" s="707"/>
      <c r="BDX29" s="707"/>
      <c r="BDY29" s="707"/>
      <c r="BDZ29" s="707"/>
      <c r="BEA29" s="707"/>
      <c r="BEB29" s="707"/>
      <c r="BEC29" s="707"/>
      <c r="BED29" s="707"/>
      <c r="BEE29" s="707"/>
      <c r="BEF29" s="707"/>
      <c r="BEG29" s="707"/>
      <c r="BEH29" s="707"/>
      <c r="BEI29" s="707"/>
      <c r="BEJ29" s="707"/>
      <c r="BEK29" s="707"/>
      <c r="BEL29" s="707"/>
      <c r="BEM29" s="707"/>
      <c r="BEN29" s="707"/>
      <c r="BEO29" s="707"/>
      <c r="BEP29" s="707"/>
      <c r="BEQ29" s="707"/>
      <c r="BER29" s="707"/>
      <c r="BES29" s="707"/>
      <c r="BET29" s="707"/>
      <c r="BEU29" s="707"/>
      <c r="BEV29" s="707"/>
      <c r="BEW29" s="707"/>
      <c r="BEX29" s="707"/>
      <c r="BEY29" s="707"/>
      <c r="BEZ29" s="707"/>
      <c r="BFA29" s="707"/>
      <c r="BFB29" s="707"/>
      <c r="BFC29" s="707"/>
      <c r="BFD29" s="707"/>
      <c r="BFE29" s="707"/>
      <c r="BFF29" s="707"/>
      <c r="BFG29" s="707"/>
      <c r="BFH29" s="707"/>
      <c r="BFI29" s="707"/>
      <c r="BFJ29" s="707"/>
      <c r="BFK29" s="707"/>
      <c r="BFL29" s="707"/>
      <c r="BFM29" s="707"/>
      <c r="BFN29" s="707"/>
      <c r="BFO29" s="707"/>
      <c r="BFP29" s="707"/>
      <c r="BFQ29" s="707"/>
      <c r="BFR29" s="707"/>
      <c r="BFS29" s="707"/>
      <c r="BFT29" s="707"/>
      <c r="BFU29" s="707"/>
      <c r="BFV29" s="707"/>
      <c r="BFW29" s="707"/>
      <c r="BFX29" s="707"/>
      <c r="BFY29" s="707"/>
      <c r="BFZ29" s="707"/>
      <c r="BGA29" s="707"/>
      <c r="BGB29" s="707"/>
      <c r="BGC29" s="707"/>
      <c r="BGD29" s="707"/>
      <c r="BGE29" s="707"/>
      <c r="BGF29" s="707"/>
      <c r="BGG29" s="707"/>
      <c r="BGH29" s="707"/>
      <c r="BGI29" s="707"/>
      <c r="BGJ29" s="707"/>
      <c r="BGK29" s="707"/>
      <c r="BGL29" s="707"/>
      <c r="BGM29" s="707"/>
      <c r="BGN29" s="707"/>
      <c r="BGO29" s="707"/>
      <c r="BGP29" s="707"/>
      <c r="BGQ29" s="707"/>
      <c r="BGR29" s="707"/>
      <c r="BGS29" s="707"/>
      <c r="BGT29" s="707"/>
      <c r="BGU29" s="707"/>
      <c r="BGV29" s="707"/>
      <c r="BGW29" s="707"/>
      <c r="BGX29" s="707"/>
      <c r="BGY29" s="707"/>
      <c r="BGZ29" s="707"/>
      <c r="BHA29" s="707"/>
      <c r="BHB29" s="707"/>
      <c r="BHC29" s="707"/>
      <c r="BHD29" s="707"/>
      <c r="BHE29" s="707"/>
      <c r="BHF29" s="707"/>
      <c r="BHG29" s="707"/>
      <c r="BHH29" s="707"/>
      <c r="BHI29" s="707"/>
      <c r="BHJ29" s="707"/>
      <c r="BHK29" s="707"/>
      <c r="BHL29" s="707"/>
      <c r="BHM29" s="707"/>
      <c r="BHN29" s="707"/>
      <c r="BHO29" s="707"/>
      <c r="BHP29" s="707"/>
      <c r="BHQ29" s="707"/>
      <c r="BHR29" s="707"/>
      <c r="BHS29" s="707"/>
      <c r="BHT29" s="707"/>
      <c r="BHU29" s="707"/>
      <c r="BHV29" s="707"/>
      <c r="BHW29" s="707"/>
      <c r="BHX29" s="707"/>
      <c r="BHY29" s="707"/>
      <c r="BHZ29" s="707"/>
      <c r="BIA29" s="707"/>
      <c r="BIB29" s="707"/>
      <c r="BIC29" s="707"/>
      <c r="BID29" s="707"/>
      <c r="BIE29" s="707"/>
      <c r="BIF29" s="707"/>
      <c r="BIG29" s="707"/>
      <c r="BIH29" s="707"/>
      <c r="BII29" s="707"/>
      <c r="BIJ29" s="707"/>
      <c r="BIK29" s="707"/>
      <c r="BIL29" s="707"/>
      <c r="BIM29" s="707"/>
      <c r="BIN29" s="707"/>
      <c r="BIO29" s="707"/>
      <c r="BIP29" s="707"/>
      <c r="BIQ29" s="707"/>
      <c r="BIR29" s="707"/>
      <c r="BIS29" s="707"/>
      <c r="BIT29" s="707"/>
      <c r="BIU29" s="707"/>
      <c r="BIV29" s="707"/>
      <c r="BIW29" s="707"/>
      <c r="BIX29" s="707"/>
      <c r="BIY29" s="707"/>
      <c r="BIZ29" s="707"/>
      <c r="BJA29" s="707"/>
      <c r="BJB29" s="707"/>
      <c r="BJC29" s="707"/>
      <c r="BJD29" s="707"/>
      <c r="BJE29" s="707"/>
      <c r="BJF29" s="707"/>
      <c r="BJG29" s="707"/>
      <c r="BJH29" s="707"/>
      <c r="BJI29" s="707"/>
      <c r="BJJ29" s="707"/>
      <c r="BJK29" s="707"/>
      <c r="BJL29" s="707"/>
      <c r="BJM29" s="707"/>
      <c r="BJN29" s="707"/>
      <c r="BJO29" s="707"/>
      <c r="BJP29" s="707"/>
      <c r="BJQ29" s="707"/>
      <c r="BJR29" s="707"/>
      <c r="BJS29" s="707"/>
      <c r="BJT29" s="707"/>
      <c r="BJU29" s="707"/>
      <c r="BJV29" s="707"/>
      <c r="BJW29" s="707"/>
      <c r="BJX29" s="707"/>
      <c r="BJY29" s="707"/>
      <c r="BJZ29" s="707"/>
      <c r="BKA29" s="707"/>
      <c r="BKB29" s="707"/>
      <c r="BKC29" s="707"/>
      <c r="BKD29" s="707"/>
      <c r="BKE29" s="707"/>
      <c r="BKF29" s="707"/>
      <c r="BKG29" s="707"/>
      <c r="BKH29" s="707"/>
      <c r="BKI29" s="707"/>
      <c r="BKJ29" s="707"/>
      <c r="BKK29" s="707"/>
      <c r="BKL29" s="707"/>
      <c r="BKM29" s="707"/>
      <c r="BKN29" s="707"/>
      <c r="BKO29" s="707"/>
      <c r="BKP29" s="707"/>
      <c r="BKQ29" s="707"/>
      <c r="BKR29" s="707"/>
      <c r="BKS29" s="707"/>
      <c r="BKT29" s="707"/>
      <c r="BKU29" s="707"/>
      <c r="BKV29" s="707"/>
      <c r="BKW29" s="707"/>
      <c r="BKX29" s="707"/>
      <c r="BKY29" s="707"/>
      <c r="BKZ29" s="707"/>
      <c r="BLA29" s="707"/>
      <c r="BLB29" s="707"/>
      <c r="BLC29" s="707"/>
      <c r="BLD29" s="707"/>
      <c r="BLE29" s="707"/>
      <c r="BLF29" s="707"/>
      <c r="BLG29" s="707"/>
      <c r="BLH29" s="707"/>
      <c r="BLI29" s="707"/>
      <c r="BLJ29" s="707"/>
      <c r="BLK29" s="707"/>
      <c r="BLL29" s="707"/>
      <c r="BLM29" s="707"/>
      <c r="BLN29" s="707"/>
      <c r="BLO29" s="707"/>
      <c r="BLP29" s="707"/>
      <c r="BLQ29" s="707"/>
      <c r="BLR29" s="707"/>
      <c r="BLS29" s="707"/>
      <c r="BLT29" s="707"/>
      <c r="BLU29" s="707"/>
      <c r="BLV29" s="707"/>
      <c r="BLW29" s="707"/>
      <c r="BLX29" s="707"/>
      <c r="BLY29" s="707"/>
      <c r="BLZ29" s="707"/>
      <c r="BMA29" s="707"/>
      <c r="BMB29" s="707"/>
      <c r="BMC29" s="707"/>
      <c r="BMD29" s="707"/>
      <c r="BME29" s="707"/>
      <c r="BMF29" s="707"/>
      <c r="BMG29" s="707"/>
      <c r="BMH29" s="707"/>
      <c r="BMI29" s="707"/>
      <c r="BMJ29" s="707"/>
      <c r="BMK29" s="707"/>
      <c r="BML29" s="707"/>
      <c r="BMM29" s="707"/>
      <c r="BMN29" s="707"/>
      <c r="BMO29" s="707"/>
      <c r="BMP29" s="707"/>
      <c r="BMQ29" s="707"/>
      <c r="BMR29" s="707"/>
      <c r="BMS29" s="707"/>
      <c r="BMT29" s="707"/>
      <c r="BMU29" s="707"/>
      <c r="BMV29" s="707"/>
      <c r="BMW29" s="707"/>
      <c r="BMX29" s="707"/>
      <c r="BMY29" s="707"/>
      <c r="BMZ29" s="707"/>
      <c r="BNA29" s="707"/>
      <c r="BNB29" s="707"/>
      <c r="BNC29" s="707"/>
      <c r="BND29" s="707"/>
      <c r="BNE29" s="707"/>
      <c r="BNF29" s="707"/>
      <c r="BNG29" s="707"/>
      <c r="BNH29" s="707"/>
      <c r="BNI29" s="707"/>
      <c r="BNJ29" s="707"/>
      <c r="BNK29" s="707"/>
      <c r="BNL29" s="707"/>
      <c r="BNM29" s="707"/>
      <c r="BNN29" s="707"/>
      <c r="BNO29" s="707"/>
      <c r="BNP29" s="707"/>
      <c r="BNQ29" s="707"/>
      <c r="BNR29" s="707"/>
      <c r="BNS29" s="707"/>
      <c r="BNT29" s="707"/>
      <c r="BNU29" s="707"/>
      <c r="BNV29" s="707"/>
      <c r="BNW29" s="707"/>
      <c r="BNX29" s="707"/>
      <c r="BNY29" s="707"/>
      <c r="BNZ29" s="707"/>
      <c r="BOA29" s="707"/>
      <c r="BOB29" s="707"/>
      <c r="BOC29" s="707"/>
      <c r="BOD29" s="707"/>
      <c r="BOE29" s="707"/>
      <c r="BOF29" s="707"/>
      <c r="BOG29" s="707"/>
      <c r="BOH29" s="707"/>
      <c r="BOI29" s="707"/>
      <c r="BOJ29" s="707"/>
      <c r="BOK29" s="707"/>
      <c r="BOL29" s="707"/>
      <c r="BOM29" s="707"/>
      <c r="BON29" s="707"/>
      <c r="BOO29" s="707"/>
      <c r="BOP29" s="707"/>
      <c r="BOQ29" s="707"/>
      <c r="BOR29" s="707"/>
      <c r="BOS29" s="707"/>
      <c r="BOT29" s="707"/>
      <c r="BOU29" s="707"/>
      <c r="BOV29" s="707"/>
      <c r="BOW29" s="707"/>
      <c r="BOX29" s="707"/>
      <c r="BOY29" s="707"/>
      <c r="BOZ29" s="707"/>
      <c r="BPA29" s="707"/>
      <c r="BPB29" s="707"/>
      <c r="BPC29" s="707"/>
      <c r="BPD29" s="707"/>
      <c r="BPE29" s="707"/>
      <c r="BPF29" s="707"/>
      <c r="BPG29" s="707"/>
      <c r="BPH29" s="707"/>
      <c r="BPI29" s="707"/>
      <c r="BPJ29" s="707"/>
      <c r="BPK29" s="707"/>
      <c r="BPL29" s="707"/>
      <c r="BPM29" s="707"/>
      <c r="BPN29" s="707"/>
      <c r="BPO29" s="707"/>
      <c r="BPP29" s="707"/>
      <c r="BPQ29" s="707"/>
      <c r="BPR29" s="707"/>
      <c r="BPS29" s="707"/>
      <c r="BPT29" s="707"/>
      <c r="BPU29" s="707"/>
      <c r="BPV29" s="707"/>
      <c r="BPW29" s="707"/>
      <c r="BPX29" s="707"/>
      <c r="BPY29" s="707"/>
      <c r="BPZ29" s="707"/>
      <c r="BQA29" s="707"/>
      <c r="BQB29" s="707"/>
      <c r="BQC29" s="707"/>
      <c r="BQD29" s="707"/>
      <c r="BQE29" s="707"/>
      <c r="BQF29" s="707"/>
      <c r="BQG29" s="707"/>
      <c r="BQH29" s="707"/>
      <c r="BQI29" s="707"/>
      <c r="BQJ29" s="707"/>
      <c r="BQK29" s="707"/>
      <c r="BQL29" s="707"/>
      <c r="BQM29" s="707"/>
      <c r="BQN29" s="707"/>
      <c r="BQO29" s="707"/>
      <c r="BQP29" s="707"/>
      <c r="BQQ29" s="707"/>
      <c r="BQR29" s="707"/>
      <c r="BQS29" s="707"/>
      <c r="BQT29" s="707"/>
      <c r="BQU29" s="707"/>
      <c r="BQV29" s="707"/>
      <c r="BQW29" s="707"/>
      <c r="BQX29" s="707"/>
      <c r="BQY29" s="707"/>
      <c r="BQZ29" s="707"/>
      <c r="BRA29" s="707"/>
      <c r="BRB29" s="707"/>
      <c r="BRC29" s="707"/>
      <c r="BRD29" s="707"/>
      <c r="BRE29" s="707"/>
      <c r="BRF29" s="707"/>
      <c r="BRG29" s="707"/>
      <c r="BRH29" s="707"/>
      <c r="BRI29" s="707"/>
      <c r="BRJ29" s="707"/>
      <c r="BRK29" s="707"/>
      <c r="BRL29" s="707"/>
      <c r="BRM29" s="707"/>
      <c r="BRN29" s="707"/>
      <c r="BRO29" s="707"/>
      <c r="BRP29" s="707"/>
      <c r="BRQ29" s="707"/>
      <c r="BRR29" s="707"/>
      <c r="BRS29" s="707"/>
      <c r="BRT29" s="707"/>
      <c r="BRU29" s="707"/>
      <c r="BRV29" s="707"/>
      <c r="BRW29" s="707"/>
      <c r="BRX29" s="707"/>
      <c r="BRY29" s="707"/>
      <c r="BRZ29" s="707"/>
      <c r="BSA29" s="707"/>
      <c r="BSB29" s="707"/>
      <c r="BSC29" s="707"/>
      <c r="BSD29" s="707"/>
      <c r="BSE29" s="707"/>
      <c r="BSF29" s="707"/>
      <c r="BSG29" s="707"/>
      <c r="BSH29" s="707"/>
      <c r="BSI29" s="707"/>
      <c r="BSJ29" s="707"/>
      <c r="BSK29" s="707"/>
      <c r="BSL29" s="707"/>
      <c r="BSM29" s="707"/>
      <c r="BSN29" s="707"/>
      <c r="BSO29" s="707"/>
      <c r="BSP29" s="707"/>
      <c r="BSQ29" s="707"/>
      <c r="BSR29" s="707"/>
      <c r="BSS29" s="707"/>
      <c r="BST29" s="707"/>
      <c r="BSU29" s="707"/>
      <c r="BSV29" s="707"/>
      <c r="BSW29" s="707"/>
      <c r="BSX29" s="707"/>
      <c r="BSY29" s="707"/>
      <c r="BSZ29" s="707"/>
      <c r="BTA29" s="707"/>
      <c r="BTB29" s="707"/>
      <c r="BTC29" s="707"/>
      <c r="BTD29" s="707"/>
      <c r="BTE29" s="707"/>
      <c r="BTF29" s="707"/>
      <c r="BTG29" s="707"/>
      <c r="BTH29" s="707"/>
      <c r="BTI29" s="707"/>
      <c r="BTJ29" s="707"/>
      <c r="BTK29" s="707"/>
      <c r="BTL29" s="707"/>
      <c r="BTM29" s="707"/>
      <c r="BTN29" s="707"/>
      <c r="BTO29" s="707"/>
      <c r="BTP29" s="707"/>
      <c r="BTQ29" s="707"/>
      <c r="BTR29" s="707"/>
      <c r="BTS29" s="707"/>
      <c r="BTT29" s="707"/>
      <c r="BTU29" s="707"/>
      <c r="BTV29" s="707"/>
      <c r="BTW29" s="707"/>
      <c r="BTX29" s="707"/>
      <c r="BTY29" s="707"/>
      <c r="BTZ29" s="707"/>
      <c r="BUA29" s="707"/>
      <c r="BUB29" s="707"/>
      <c r="BUC29" s="707"/>
      <c r="BUD29" s="707"/>
      <c r="BUE29" s="707"/>
      <c r="BUF29" s="707"/>
      <c r="BUG29" s="707"/>
      <c r="BUH29" s="707"/>
      <c r="BUI29" s="707"/>
      <c r="BUJ29" s="707"/>
      <c r="BUK29" s="707"/>
      <c r="BUL29" s="707"/>
      <c r="BUM29" s="707"/>
      <c r="BUN29" s="707"/>
      <c r="BUO29" s="707"/>
      <c r="BUP29" s="707"/>
      <c r="BUQ29" s="707"/>
      <c r="BUR29" s="707"/>
      <c r="BUS29" s="707"/>
      <c r="BUT29" s="707"/>
      <c r="BUU29" s="707"/>
      <c r="BUV29" s="707"/>
      <c r="BUW29" s="707"/>
      <c r="BUX29" s="707"/>
      <c r="BUY29" s="707"/>
      <c r="BUZ29" s="707"/>
      <c r="BVA29" s="707"/>
      <c r="BVB29" s="707"/>
      <c r="BVC29" s="707"/>
      <c r="BVD29" s="707"/>
      <c r="BVE29" s="707"/>
      <c r="BVF29" s="707"/>
      <c r="BVG29" s="707"/>
      <c r="BVH29" s="707"/>
      <c r="BVI29" s="707"/>
      <c r="BVJ29" s="707"/>
      <c r="BVK29" s="707"/>
      <c r="BVL29" s="707"/>
      <c r="BVM29" s="707"/>
      <c r="BVN29" s="707"/>
      <c r="BVO29" s="707"/>
      <c r="BVP29" s="707"/>
      <c r="BVQ29" s="707"/>
      <c r="BVR29" s="707"/>
      <c r="BVS29" s="707"/>
      <c r="BVT29" s="707"/>
      <c r="BVU29" s="707"/>
      <c r="BVV29" s="707"/>
      <c r="BVW29" s="707"/>
      <c r="BVX29" s="707"/>
      <c r="BVY29" s="707"/>
      <c r="BVZ29" s="707"/>
      <c r="BWA29" s="707"/>
      <c r="BWB29" s="707"/>
      <c r="BWC29" s="707"/>
      <c r="BWD29" s="707"/>
      <c r="BWE29" s="707"/>
      <c r="BWF29" s="707"/>
      <c r="BWG29" s="707"/>
      <c r="BWH29" s="707"/>
      <c r="BWI29" s="707"/>
      <c r="BWJ29" s="707"/>
      <c r="BWK29" s="707"/>
      <c r="BWL29" s="707"/>
      <c r="BWM29" s="707"/>
      <c r="BWN29" s="707"/>
      <c r="BWO29" s="707"/>
      <c r="BWP29" s="707"/>
      <c r="BWQ29" s="707"/>
      <c r="BWR29" s="707"/>
      <c r="BWS29" s="707"/>
      <c r="BWT29" s="707"/>
      <c r="BWU29" s="707"/>
      <c r="BWV29" s="707"/>
      <c r="BWW29" s="707"/>
      <c r="BWX29" s="707"/>
      <c r="BWY29" s="707"/>
      <c r="BWZ29" s="707"/>
      <c r="BXA29" s="707"/>
      <c r="BXB29" s="707"/>
      <c r="BXC29" s="707"/>
      <c r="BXD29" s="707"/>
      <c r="BXE29" s="707"/>
      <c r="BXF29" s="707"/>
      <c r="BXG29" s="707"/>
      <c r="BXH29" s="707"/>
      <c r="BXI29" s="707"/>
      <c r="BXJ29" s="707"/>
      <c r="BXK29" s="707"/>
      <c r="BXL29" s="707"/>
      <c r="BXM29" s="707"/>
      <c r="BXN29" s="707"/>
      <c r="BXO29" s="707"/>
      <c r="BXP29" s="707"/>
      <c r="BXQ29" s="707"/>
      <c r="BXR29" s="707"/>
      <c r="BXS29" s="707"/>
      <c r="BXT29" s="707"/>
      <c r="BXU29" s="707"/>
      <c r="BXV29" s="707"/>
      <c r="BXW29" s="707"/>
      <c r="BXX29" s="707"/>
      <c r="BXY29" s="707"/>
      <c r="BXZ29" s="707"/>
      <c r="BYA29" s="707"/>
      <c r="BYB29" s="707"/>
      <c r="BYC29" s="707"/>
      <c r="BYD29" s="707"/>
      <c r="BYE29" s="707"/>
      <c r="BYF29" s="707"/>
      <c r="BYG29" s="707"/>
      <c r="BYH29" s="707"/>
      <c r="BYI29" s="707"/>
      <c r="BYJ29" s="707"/>
      <c r="BYK29" s="707"/>
      <c r="BYL29" s="707"/>
      <c r="BYM29" s="707"/>
      <c r="BYN29" s="707"/>
      <c r="BYO29" s="707"/>
      <c r="BYP29" s="707"/>
      <c r="BYQ29" s="707"/>
      <c r="BYR29" s="707"/>
      <c r="BYS29" s="707"/>
      <c r="BYT29" s="707"/>
      <c r="BYU29" s="707"/>
      <c r="BYV29" s="707"/>
      <c r="BYW29" s="707"/>
      <c r="BYX29" s="707"/>
      <c r="BYY29" s="707"/>
      <c r="BYZ29" s="707"/>
      <c r="BZA29" s="707"/>
      <c r="BZB29" s="707"/>
      <c r="BZC29" s="707"/>
      <c r="BZD29" s="707"/>
      <c r="BZE29" s="707"/>
      <c r="BZF29" s="707"/>
      <c r="BZG29" s="707"/>
      <c r="BZH29" s="707"/>
      <c r="BZI29" s="707"/>
      <c r="BZJ29" s="707"/>
      <c r="BZK29" s="707"/>
      <c r="BZL29" s="707"/>
      <c r="BZM29" s="707"/>
      <c r="BZN29" s="707"/>
      <c r="BZO29" s="707"/>
      <c r="BZP29" s="707"/>
      <c r="BZQ29" s="707"/>
      <c r="BZR29" s="707"/>
      <c r="BZS29" s="707"/>
      <c r="BZT29" s="707"/>
      <c r="BZU29" s="707"/>
      <c r="BZV29" s="707"/>
      <c r="BZW29" s="707"/>
      <c r="BZX29" s="707"/>
      <c r="BZY29" s="707"/>
      <c r="BZZ29" s="707"/>
      <c r="CAA29" s="707"/>
      <c r="CAB29" s="707"/>
      <c r="CAC29" s="707"/>
      <c r="CAD29" s="707"/>
      <c r="CAE29" s="707"/>
      <c r="CAF29" s="707"/>
      <c r="CAG29" s="707"/>
      <c r="CAH29" s="707"/>
      <c r="CAI29" s="707"/>
      <c r="CAJ29" s="707"/>
      <c r="CAK29" s="707"/>
      <c r="CAL29" s="707"/>
      <c r="CAM29" s="707"/>
      <c r="CAN29" s="707"/>
      <c r="CAO29" s="707"/>
      <c r="CAP29" s="707"/>
      <c r="CAQ29" s="707"/>
      <c r="CAR29" s="707"/>
      <c r="CAS29" s="707"/>
      <c r="CAT29" s="707"/>
      <c r="CAU29" s="707"/>
      <c r="CAV29" s="707"/>
      <c r="CAW29" s="707"/>
      <c r="CAX29" s="707"/>
      <c r="CAY29" s="707"/>
      <c r="CAZ29" s="707"/>
      <c r="CBA29" s="707"/>
      <c r="CBB29" s="707"/>
      <c r="CBC29" s="707"/>
      <c r="CBD29" s="707"/>
      <c r="CBE29" s="707"/>
      <c r="CBF29" s="707"/>
      <c r="CBG29" s="707"/>
      <c r="CBH29" s="707"/>
      <c r="CBI29" s="707"/>
      <c r="CBJ29" s="707"/>
      <c r="CBK29" s="707"/>
      <c r="CBL29" s="707"/>
      <c r="CBM29" s="707"/>
      <c r="CBN29" s="707"/>
      <c r="CBO29" s="707"/>
      <c r="CBP29" s="707"/>
      <c r="CBQ29" s="707"/>
      <c r="CBR29" s="707"/>
      <c r="CBS29" s="707"/>
      <c r="CBT29" s="707"/>
      <c r="CBU29" s="707"/>
      <c r="CBV29" s="707"/>
      <c r="CBW29" s="707"/>
      <c r="CBX29" s="707"/>
      <c r="CBY29" s="707"/>
      <c r="CBZ29" s="707"/>
      <c r="CCA29" s="707"/>
      <c r="CCB29" s="707"/>
      <c r="CCC29" s="707"/>
      <c r="CCD29" s="707"/>
      <c r="CCE29" s="707"/>
      <c r="CCF29" s="707"/>
      <c r="CCG29" s="707"/>
      <c r="CCH29" s="707"/>
      <c r="CCI29" s="707"/>
      <c r="CCJ29" s="707"/>
      <c r="CCK29" s="707"/>
      <c r="CCL29" s="707"/>
      <c r="CCM29" s="707"/>
      <c r="CCN29" s="707"/>
      <c r="CCO29" s="707"/>
      <c r="CCP29" s="707"/>
      <c r="CCQ29" s="707"/>
      <c r="CCR29" s="707"/>
      <c r="CCS29" s="707"/>
      <c r="CCT29" s="707"/>
      <c r="CCU29" s="707"/>
      <c r="CCV29" s="707"/>
      <c r="CCW29" s="707"/>
      <c r="CCX29" s="707"/>
      <c r="CCY29" s="707"/>
      <c r="CCZ29" s="707"/>
      <c r="CDA29" s="707"/>
      <c r="CDB29" s="707"/>
      <c r="CDC29" s="707"/>
      <c r="CDD29" s="707"/>
      <c r="CDE29" s="707"/>
      <c r="CDF29" s="707"/>
      <c r="CDG29" s="707"/>
      <c r="CDH29" s="707"/>
      <c r="CDI29" s="707"/>
      <c r="CDJ29" s="707"/>
      <c r="CDK29" s="707"/>
      <c r="CDL29" s="707"/>
      <c r="CDM29" s="707"/>
      <c r="CDN29" s="707"/>
      <c r="CDO29" s="707"/>
      <c r="CDP29" s="707"/>
      <c r="CDQ29" s="707"/>
      <c r="CDR29" s="707"/>
      <c r="CDS29" s="707"/>
      <c r="CDT29" s="707"/>
      <c r="CDU29" s="707"/>
      <c r="CDV29" s="707"/>
      <c r="CDW29" s="707"/>
      <c r="CDX29" s="707"/>
      <c r="CDY29" s="707"/>
      <c r="CDZ29" s="707"/>
      <c r="CEA29" s="707"/>
      <c r="CEB29" s="707"/>
      <c r="CEC29" s="707"/>
      <c r="CED29" s="707"/>
      <c r="CEE29" s="707"/>
      <c r="CEF29" s="707"/>
      <c r="CEG29" s="707"/>
      <c r="CEH29" s="707"/>
      <c r="CEI29" s="707"/>
      <c r="CEJ29" s="707"/>
      <c r="CEK29" s="707"/>
      <c r="CEL29" s="707"/>
      <c r="CEM29" s="707"/>
      <c r="CEN29" s="707"/>
      <c r="CEO29" s="707"/>
      <c r="CEP29" s="707"/>
      <c r="CEQ29" s="707"/>
      <c r="CER29" s="707"/>
      <c r="CES29" s="707"/>
      <c r="CET29" s="707"/>
      <c r="CEU29" s="707"/>
      <c r="CEV29" s="707"/>
      <c r="CEW29" s="707"/>
      <c r="CEX29" s="707"/>
      <c r="CEY29" s="707"/>
      <c r="CEZ29" s="707"/>
      <c r="CFA29" s="707"/>
      <c r="CFB29" s="707"/>
      <c r="CFC29" s="707"/>
      <c r="CFD29" s="707"/>
      <c r="CFE29" s="707"/>
      <c r="CFF29" s="707"/>
      <c r="CFG29" s="707"/>
      <c r="CFH29" s="707"/>
      <c r="CFI29" s="707"/>
      <c r="CFJ29" s="707"/>
      <c r="CFK29" s="707"/>
      <c r="CFL29" s="707"/>
      <c r="CFM29" s="707"/>
      <c r="CFN29" s="707"/>
      <c r="CFO29" s="707"/>
      <c r="CFP29" s="707"/>
      <c r="CFQ29" s="707"/>
      <c r="CFR29" s="707"/>
      <c r="CFS29" s="707"/>
      <c r="CFT29" s="707"/>
      <c r="CFU29" s="707"/>
      <c r="CFV29" s="707"/>
      <c r="CFW29" s="707"/>
      <c r="CFX29" s="707"/>
      <c r="CFY29" s="707"/>
      <c r="CFZ29" s="707"/>
      <c r="CGA29" s="707"/>
      <c r="CGB29" s="707"/>
      <c r="CGC29" s="707"/>
      <c r="CGD29" s="707"/>
      <c r="CGE29" s="707"/>
      <c r="CGF29" s="707"/>
      <c r="CGG29" s="707"/>
      <c r="CGH29" s="707"/>
      <c r="CGI29" s="707"/>
      <c r="CGJ29" s="707"/>
      <c r="CGK29" s="707"/>
      <c r="CGL29" s="707"/>
      <c r="CGM29" s="707"/>
      <c r="CGN29" s="707"/>
      <c r="CGO29" s="707"/>
      <c r="CGP29" s="707"/>
      <c r="CGQ29" s="707"/>
      <c r="CGR29" s="707"/>
      <c r="CGS29" s="707"/>
      <c r="CGT29" s="707"/>
      <c r="CGU29" s="707"/>
      <c r="CGV29" s="707"/>
      <c r="CGW29" s="707"/>
      <c r="CGX29" s="707"/>
      <c r="CGY29" s="707"/>
      <c r="CGZ29" s="707"/>
      <c r="CHA29" s="707"/>
      <c r="CHB29" s="707"/>
      <c r="CHC29" s="707"/>
      <c r="CHD29" s="707"/>
      <c r="CHE29" s="707"/>
      <c r="CHF29" s="707"/>
      <c r="CHG29" s="707"/>
      <c r="CHH29" s="707"/>
      <c r="CHI29" s="707"/>
      <c r="CHJ29" s="707"/>
      <c r="CHK29" s="707"/>
      <c r="CHL29" s="707"/>
      <c r="CHM29" s="707"/>
      <c r="CHN29" s="707"/>
      <c r="CHO29" s="707"/>
      <c r="CHP29" s="707"/>
      <c r="CHQ29" s="707"/>
      <c r="CHR29" s="707"/>
      <c r="CHS29" s="707"/>
      <c r="CHT29" s="707"/>
      <c r="CHU29" s="707"/>
      <c r="CHV29" s="707"/>
      <c r="CHW29" s="707"/>
      <c r="CHX29" s="707"/>
      <c r="CHY29" s="707"/>
      <c r="CHZ29" s="707"/>
      <c r="CIA29" s="707"/>
      <c r="CIB29" s="707"/>
      <c r="CIC29" s="707"/>
      <c r="CID29" s="707"/>
      <c r="CIE29" s="707"/>
      <c r="CIF29" s="707"/>
      <c r="CIG29" s="707"/>
      <c r="CIH29" s="707"/>
      <c r="CII29" s="707"/>
      <c r="CIJ29" s="707"/>
      <c r="CIK29" s="707"/>
      <c r="CIL29" s="707"/>
      <c r="CIM29" s="707"/>
      <c r="CIN29" s="707"/>
      <c r="CIO29" s="707"/>
      <c r="CIP29" s="707"/>
      <c r="CIQ29" s="707"/>
      <c r="CIR29" s="707"/>
      <c r="CIS29" s="707"/>
      <c r="CIT29" s="707"/>
      <c r="CIU29" s="707"/>
      <c r="CIV29" s="707"/>
      <c r="CIW29" s="707"/>
      <c r="CIX29" s="707"/>
      <c r="CIY29" s="707"/>
      <c r="CIZ29" s="707"/>
      <c r="CJA29" s="707"/>
      <c r="CJB29" s="707"/>
      <c r="CJC29" s="707"/>
      <c r="CJD29" s="707"/>
      <c r="CJE29" s="707"/>
      <c r="CJF29" s="707"/>
      <c r="CJG29" s="707"/>
      <c r="CJH29" s="707"/>
      <c r="CJI29" s="707"/>
      <c r="CJJ29" s="707"/>
      <c r="CJK29" s="707"/>
      <c r="CJL29" s="707"/>
      <c r="CJM29" s="707"/>
      <c r="CJN29" s="707"/>
      <c r="CJO29" s="707"/>
      <c r="CJP29" s="707"/>
      <c r="CJQ29" s="707"/>
      <c r="CJR29" s="707"/>
      <c r="CJS29" s="707"/>
      <c r="CJT29" s="707"/>
      <c r="CJU29" s="707"/>
      <c r="CJV29" s="707"/>
      <c r="CJW29" s="707"/>
      <c r="CJX29" s="707"/>
      <c r="CJY29" s="707"/>
      <c r="CJZ29" s="707"/>
      <c r="CKA29" s="707"/>
      <c r="CKB29" s="707"/>
      <c r="CKC29" s="707"/>
      <c r="CKD29" s="707"/>
      <c r="CKE29" s="707"/>
      <c r="CKF29" s="707"/>
      <c r="CKG29" s="707"/>
      <c r="CKH29" s="707"/>
      <c r="CKI29" s="707"/>
      <c r="CKJ29" s="707"/>
      <c r="CKK29" s="707"/>
      <c r="CKL29" s="707"/>
      <c r="CKM29" s="707"/>
      <c r="CKN29" s="707"/>
      <c r="CKO29" s="707"/>
      <c r="CKP29" s="707"/>
      <c r="CKQ29" s="707"/>
      <c r="CKR29" s="707"/>
      <c r="CKS29" s="707"/>
      <c r="CKT29" s="707"/>
      <c r="CKU29" s="707"/>
      <c r="CKV29" s="707"/>
      <c r="CKW29" s="707"/>
      <c r="CKX29" s="707"/>
      <c r="CKY29" s="707"/>
      <c r="CKZ29" s="707"/>
      <c r="CLA29" s="707"/>
      <c r="CLB29" s="707"/>
      <c r="CLC29" s="707"/>
      <c r="CLD29" s="707"/>
      <c r="CLE29" s="707"/>
      <c r="CLF29" s="707"/>
      <c r="CLG29" s="707"/>
      <c r="CLH29" s="707"/>
      <c r="CLI29" s="707"/>
      <c r="CLJ29" s="707"/>
      <c r="CLK29" s="707"/>
      <c r="CLL29" s="707"/>
      <c r="CLM29" s="707"/>
      <c r="CLN29" s="707"/>
      <c r="CLO29" s="707"/>
      <c r="CLP29" s="707"/>
      <c r="CLQ29" s="707"/>
      <c r="CLR29" s="707"/>
      <c r="CLS29" s="707"/>
      <c r="CLT29" s="707"/>
      <c r="CLU29" s="707"/>
      <c r="CLV29" s="707"/>
      <c r="CLW29" s="707"/>
      <c r="CLX29" s="707"/>
      <c r="CLY29" s="707"/>
      <c r="CLZ29" s="707"/>
      <c r="CMA29" s="707"/>
      <c r="CMB29" s="707"/>
      <c r="CMC29" s="707"/>
      <c r="CMD29" s="707"/>
      <c r="CME29" s="707"/>
      <c r="CMF29" s="707"/>
      <c r="CMG29" s="707"/>
      <c r="CMH29" s="707"/>
      <c r="CMI29" s="707"/>
      <c r="CMJ29" s="707"/>
      <c r="CMK29" s="707"/>
      <c r="CML29" s="707"/>
      <c r="CMM29" s="707"/>
      <c r="CMN29" s="707"/>
      <c r="CMO29" s="707"/>
      <c r="CMP29" s="707"/>
      <c r="CMQ29" s="707"/>
      <c r="CMR29" s="707"/>
      <c r="CMS29" s="707"/>
      <c r="CMT29" s="707"/>
      <c r="CMU29" s="707"/>
      <c r="CMV29" s="707"/>
      <c r="CMW29" s="707"/>
      <c r="CMX29" s="707"/>
      <c r="CMY29" s="707"/>
      <c r="CMZ29" s="707"/>
      <c r="CNA29" s="707"/>
      <c r="CNB29" s="707"/>
      <c r="CNC29" s="707"/>
      <c r="CND29" s="707"/>
      <c r="CNE29" s="707"/>
      <c r="CNF29" s="707"/>
      <c r="CNG29" s="707"/>
      <c r="CNH29" s="707"/>
      <c r="CNI29" s="707"/>
      <c r="CNJ29" s="707"/>
      <c r="CNK29" s="707"/>
      <c r="CNL29" s="707"/>
      <c r="CNM29" s="707"/>
      <c r="CNN29" s="707"/>
      <c r="CNO29" s="707"/>
      <c r="CNP29" s="707"/>
      <c r="CNQ29" s="707"/>
      <c r="CNR29" s="707"/>
      <c r="CNS29" s="707"/>
      <c r="CNT29" s="707"/>
      <c r="CNU29" s="707"/>
      <c r="CNV29" s="707"/>
      <c r="CNW29" s="707"/>
      <c r="CNX29" s="707"/>
      <c r="CNY29" s="707"/>
      <c r="CNZ29" s="707"/>
      <c r="COA29" s="707"/>
      <c r="COB29" s="707"/>
      <c r="COC29" s="707"/>
      <c r="COD29" s="707"/>
      <c r="COE29" s="707"/>
      <c r="COF29" s="707"/>
      <c r="COG29" s="707"/>
      <c r="COH29" s="707"/>
      <c r="COI29" s="707"/>
      <c r="COJ29" s="707"/>
      <c r="COK29" s="707"/>
      <c r="COL29" s="707"/>
      <c r="COM29" s="707"/>
      <c r="CON29" s="707"/>
      <c r="COO29" s="707"/>
      <c r="COP29" s="707"/>
      <c r="COQ29" s="707"/>
      <c r="COR29" s="707"/>
      <c r="COS29" s="707"/>
      <c r="COT29" s="707"/>
      <c r="COU29" s="707"/>
      <c r="COV29" s="707"/>
      <c r="COW29" s="707"/>
      <c r="COX29" s="707"/>
      <c r="COY29" s="707"/>
      <c r="COZ29" s="707"/>
      <c r="CPA29" s="707"/>
      <c r="CPB29" s="707"/>
      <c r="CPC29" s="707"/>
      <c r="CPD29" s="707"/>
      <c r="CPE29" s="707"/>
      <c r="CPF29" s="707"/>
      <c r="CPG29" s="707"/>
      <c r="CPH29" s="707"/>
      <c r="CPI29" s="707"/>
      <c r="CPJ29" s="707"/>
      <c r="CPK29" s="707"/>
      <c r="CPL29" s="707"/>
      <c r="CPM29" s="707"/>
      <c r="CPN29" s="707"/>
      <c r="CPO29" s="707"/>
      <c r="CPP29" s="707"/>
      <c r="CPQ29" s="707"/>
      <c r="CPR29" s="707"/>
      <c r="CPS29" s="707"/>
      <c r="CPT29" s="707"/>
      <c r="CPU29" s="707"/>
      <c r="CPV29" s="707"/>
      <c r="CPW29" s="707"/>
      <c r="CPX29" s="707"/>
      <c r="CPY29" s="707"/>
      <c r="CPZ29" s="707"/>
      <c r="CQA29" s="707"/>
      <c r="CQB29" s="707"/>
      <c r="CQC29" s="707"/>
      <c r="CQD29" s="707"/>
      <c r="CQE29" s="707"/>
      <c r="CQF29" s="707"/>
      <c r="CQG29" s="707"/>
      <c r="CQH29" s="707"/>
      <c r="CQI29" s="707"/>
      <c r="CQJ29" s="707"/>
      <c r="CQK29" s="707"/>
      <c r="CQL29" s="707"/>
      <c r="CQM29" s="707"/>
      <c r="CQN29" s="707"/>
      <c r="CQO29" s="707"/>
      <c r="CQP29" s="707"/>
      <c r="CQQ29" s="707"/>
      <c r="CQR29" s="707"/>
      <c r="CQS29" s="707"/>
      <c r="CQT29" s="707"/>
      <c r="CQU29" s="707"/>
      <c r="CQV29" s="707"/>
      <c r="CQW29" s="707"/>
      <c r="CQX29" s="707"/>
      <c r="CQY29" s="707"/>
      <c r="CQZ29" s="707"/>
      <c r="CRA29" s="707"/>
      <c r="CRB29" s="707"/>
      <c r="CRC29" s="707"/>
      <c r="CRD29" s="707"/>
      <c r="CRE29" s="707"/>
      <c r="CRF29" s="707"/>
      <c r="CRG29" s="707"/>
      <c r="CRH29" s="707"/>
      <c r="CRI29" s="707"/>
      <c r="CRJ29" s="707"/>
      <c r="CRK29" s="707"/>
      <c r="CRL29" s="707"/>
      <c r="CRM29" s="707"/>
      <c r="CRN29" s="707"/>
      <c r="CRO29" s="707"/>
      <c r="CRP29" s="707"/>
      <c r="CRQ29" s="707"/>
      <c r="CRR29" s="707"/>
      <c r="CRS29" s="707"/>
      <c r="CRT29" s="707"/>
      <c r="CRU29" s="707"/>
      <c r="CRV29" s="707"/>
      <c r="CRW29" s="707"/>
      <c r="CRX29" s="707"/>
      <c r="CRY29" s="707"/>
      <c r="CRZ29" s="707"/>
      <c r="CSA29" s="707"/>
      <c r="CSB29" s="707"/>
      <c r="CSC29" s="707"/>
      <c r="CSD29" s="707"/>
      <c r="CSE29" s="707"/>
      <c r="CSF29" s="707"/>
      <c r="CSG29" s="707"/>
      <c r="CSH29" s="707"/>
      <c r="CSI29" s="707"/>
      <c r="CSJ29" s="707"/>
      <c r="CSK29" s="707"/>
      <c r="CSL29" s="707"/>
      <c r="CSM29" s="707"/>
      <c r="CSN29" s="707"/>
      <c r="CSO29" s="707"/>
      <c r="CSP29" s="707"/>
      <c r="CSQ29" s="707"/>
      <c r="CSR29" s="707"/>
      <c r="CSS29" s="707"/>
      <c r="CST29" s="707"/>
      <c r="CSU29" s="707"/>
      <c r="CSV29" s="707"/>
      <c r="CSW29" s="707"/>
      <c r="CSX29" s="707"/>
      <c r="CSY29" s="707"/>
      <c r="CSZ29" s="707"/>
      <c r="CTA29" s="707"/>
      <c r="CTB29" s="707"/>
      <c r="CTC29" s="707"/>
      <c r="CTD29" s="707"/>
      <c r="CTE29" s="707"/>
      <c r="CTF29" s="707"/>
      <c r="CTG29" s="707"/>
      <c r="CTH29" s="707"/>
      <c r="CTI29" s="707"/>
      <c r="CTJ29" s="707"/>
      <c r="CTK29" s="707"/>
      <c r="CTL29" s="707"/>
      <c r="CTM29" s="707"/>
      <c r="CTN29" s="707"/>
      <c r="CTO29" s="707"/>
      <c r="CTP29" s="707"/>
      <c r="CTQ29" s="707"/>
      <c r="CTR29" s="707"/>
      <c r="CTS29" s="707"/>
      <c r="CTT29" s="707"/>
      <c r="CTU29" s="707"/>
      <c r="CTV29" s="707"/>
      <c r="CTW29" s="707"/>
      <c r="CTX29" s="707"/>
      <c r="CTY29" s="707"/>
      <c r="CTZ29" s="707"/>
      <c r="CUA29" s="707"/>
      <c r="CUB29" s="707"/>
      <c r="CUC29" s="707"/>
      <c r="CUD29" s="707"/>
      <c r="CUE29" s="707"/>
      <c r="CUF29" s="707"/>
      <c r="CUG29" s="707"/>
      <c r="CUH29" s="707"/>
      <c r="CUI29" s="707"/>
      <c r="CUJ29" s="707"/>
      <c r="CUK29" s="707"/>
      <c r="CUL29" s="707"/>
      <c r="CUM29" s="707"/>
      <c r="CUN29" s="707"/>
      <c r="CUO29" s="707"/>
      <c r="CUP29" s="707"/>
      <c r="CUQ29" s="707"/>
      <c r="CUR29" s="707"/>
      <c r="CUS29" s="707"/>
      <c r="CUT29" s="707"/>
      <c r="CUU29" s="707"/>
      <c r="CUV29" s="707"/>
      <c r="CUW29" s="707"/>
      <c r="CUX29" s="707"/>
      <c r="CUY29" s="707"/>
      <c r="CUZ29" s="707"/>
      <c r="CVA29" s="707"/>
      <c r="CVB29" s="707"/>
      <c r="CVC29" s="707"/>
      <c r="CVD29" s="707"/>
      <c r="CVE29" s="707"/>
      <c r="CVF29" s="707"/>
      <c r="CVG29" s="707"/>
      <c r="CVH29" s="707"/>
      <c r="CVI29" s="707"/>
      <c r="CVJ29" s="707"/>
      <c r="CVK29" s="707"/>
      <c r="CVL29" s="707"/>
      <c r="CVM29" s="707"/>
      <c r="CVN29" s="707"/>
      <c r="CVO29" s="707"/>
      <c r="CVP29" s="707"/>
      <c r="CVQ29" s="707"/>
      <c r="CVR29" s="707"/>
      <c r="CVS29" s="707"/>
      <c r="CVT29" s="707"/>
      <c r="CVU29" s="707"/>
      <c r="CVV29" s="707"/>
      <c r="CVW29" s="707"/>
      <c r="CVX29" s="707"/>
      <c r="CVY29" s="707"/>
      <c r="CVZ29" s="707"/>
      <c r="CWA29" s="707"/>
      <c r="CWB29" s="707"/>
      <c r="CWC29" s="707"/>
      <c r="CWD29" s="707"/>
      <c r="CWE29" s="707"/>
      <c r="CWF29" s="707"/>
      <c r="CWG29" s="707"/>
      <c r="CWH29" s="707"/>
      <c r="CWI29" s="707"/>
      <c r="CWJ29" s="707"/>
      <c r="CWK29" s="707"/>
      <c r="CWL29" s="707"/>
      <c r="CWM29" s="707"/>
      <c r="CWN29" s="707"/>
      <c r="CWO29" s="707"/>
      <c r="CWP29" s="707"/>
      <c r="CWQ29" s="707"/>
      <c r="CWR29" s="707"/>
      <c r="CWS29" s="707"/>
      <c r="CWT29" s="707"/>
      <c r="CWU29" s="707"/>
      <c r="CWV29" s="707"/>
      <c r="CWW29" s="707"/>
      <c r="CWX29" s="707"/>
      <c r="CWY29" s="707"/>
      <c r="CWZ29" s="707"/>
      <c r="CXA29" s="707"/>
      <c r="CXB29" s="707"/>
      <c r="CXC29" s="707"/>
      <c r="CXD29" s="707"/>
      <c r="CXE29" s="707"/>
      <c r="CXF29" s="707"/>
      <c r="CXG29" s="707"/>
      <c r="CXH29" s="707"/>
      <c r="CXI29" s="707"/>
      <c r="CXJ29" s="707"/>
      <c r="CXK29" s="707"/>
      <c r="CXL29" s="707"/>
      <c r="CXM29" s="707"/>
      <c r="CXN29" s="707"/>
      <c r="CXO29" s="707"/>
      <c r="CXP29" s="707"/>
      <c r="CXQ29" s="707"/>
      <c r="CXR29" s="707"/>
      <c r="CXS29" s="707"/>
      <c r="CXT29" s="707"/>
      <c r="CXU29" s="707"/>
      <c r="CXV29" s="707"/>
      <c r="CXW29" s="707"/>
      <c r="CXX29" s="707"/>
      <c r="CXY29" s="707"/>
      <c r="CXZ29" s="707"/>
      <c r="CYA29" s="707"/>
      <c r="CYB29" s="707"/>
      <c r="CYC29" s="707"/>
      <c r="CYD29" s="707"/>
      <c r="CYE29" s="707"/>
      <c r="CYF29" s="707"/>
      <c r="CYG29" s="707"/>
      <c r="CYH29" s="707"/>
      <c r="CYI29" s="707"/>
      <c r="CYJ29" s="707"/>
      <c r="CYK29" s="707"/>
      <c r="CYL29" s="707"/>
      <c r="CYM29" s="707"/>
      <c r="CYN29" s="707"/>
      <c r="CYO29" s="707"/>
      <c r="CYP29" s="707"/>
      <c r="CYQ29" s="707"/>
      <c r="CYR29" s="707"/>
      <c r="CYS29" s="707"/>
      <c r="CYT29" s="707"/>
      <c r="CYU29" s="707"/>
      <c r="CYV29" s="707"/>
      <c r="CYW29" s="707"/>
      <c r="CYX29" s="707"/>
      <c r="CYY29" s="707"/>
      <c r="CYZ29" s="707"/>
      <c r="CZA29" s="707"/>
      <c r="CZB29" s="707"/>
      <c r="CZC29" s="707"/>
      <c r="CZD29" s="707"/>
      <c r="CZE29" s="707"/>
      <c r="CZF29" s="707"/>
      <c r="CZG29" s="707"/>
      <c r="CZH29" s="707"/>
      <c r="CZI29" s="707"/>
      <c r="CZJ29" s="707"/>
      <c r="CZK29" s="707"/>
      <c r="CZL29" s="707"/>
      <c r="CZM29" s="707"/>
      <c r="CZN29" s="707"/>
      <c r="CZO29" s="707"/>
      <c r="CZP29" s="707"/>
      <c r="CZQ29" s="707"/>
      <c r="CZR29" s="707"/>
      <c r="CZS29" s="707"/>
      <c r="CZT29" s="707"/>
      <c r="CZU29" s="707"/>
      <c r="CZV29" s="707"/>
      <c r="CZW29" s="707"/>
      <c r="CZX29" s="707"/>
      <c r="CZY29" s="707"/>
      <c r="CZZ29" s="707"/>
      <c r="DAA29" s="707"/>
      <c r="DAB29" s="707"/>
      <c r="DAC29" s="707"/>
      <c r="DAD29" s="707"/>
      <c r="DAE29" s="707"/>
      <c r="DAF29" s="707"/>
      <c r="DAG29" s="707"/>
      <c r="DAH29" s="707"/>
      <c r="DAI29" s="707"/>
      <c r="DAJ29" s="707"/>
      <c r="DAK29" s="707"/>
      <c r="DAL29" s="707"/>
      <c r="DAM29" s="707"/>
      <c r="DAN29" s="707"/>
      <c r="DAO29" s="707"/>
      <c r="DAP29" s="707"/>
      <c r="DAQ29" s="707"/>
      <c r="DAR29" s="707"/>
      <c r="DAS29" s="707"/>
      <c r="DAT29" s="707"/>
      <c r="DAU29" s="707"/>
      <c r="DAV29" s="707"/>
      <c r="DAW29" s="707"/>
      <c r="DAX29" s="707"/>
      <c r="DAY29" s="707"/>
      <c r="DAZ29" s="707"/>
      <c r="DBA29" s="707"/>
      <c r="DBB29" s="707"/>
      <c r="DBC29" s="707"/>
      <c r="DBD29" s="707"/>
      <c r="DBE29" s="707"/>
      <c r="DBF29" s="707"/>
      <c r="DBG29" s="707"/>
      <c r="DBH29" s="707"/>
      <c r="DBI29" s="707"/>
      <c r="DBJ29" s="707"/>
      <c r="DBK29" s="707"/>
      <c r="DBL29" s="707"/>
      <c r="DBM29" s="707"/>
      <c r="DBN29" s="707"/>
      <c r="DBO29" s="707"/>
      <c r="DBP29" s="707"/>
      <c r="DBQ29" s="707"/>
      <c r="DBR29" s="707"/>
      <c r="DBS29" s="707"/>
      <c r="DBT29" s="707"/>
      <c r="DBU29" s="707"/>
      <c r="DBV29" s="707"/>
      <c r="DBW29" s="707"/>
      <c r="DBX29" s="707"/>
      <c r="DBY29" s="707"/>
      <c r="DBZ29" s="707"/>
      <c r="DCA29" s="707"/>
      <c r="DCB29" s="707"/>
      <c r="DCC29" s="707"/>
      <c r="DCD29" s="707"/>
      <c r="DCE29" s="707"/>
      <c r="DCF29" s="707"/>
      <c r="DCG29" s="707"/>
      <c r="DCH29" s="707"/>
      <c r="DCI29" s="707"/>
      <c r="DCJ29" s="707"/>
      <c r="DCK29" s="707"/>
      <c r="DCL29" s="707"/>
      <c r="DCM29" s="707"/>
      <c r="DCN29" s="707"/>
      <c r="DCO29" s="707"/>
      <c r="DCP29" s="707"/>
      <c r="DCQ29" s="707"/>
      <c r="DCR29" s="707"/>
      <c r="DCS29" s="707"/>
      <c r="DCT29" s="707"/>
      <c r="DCU29" s="707"/>
      <c r="DCV29" s="707"/>
      <c r="DCW29" s="707"/>
      <c r="DCX29" s="707"/>
      <c r="DCY29" s="707"/>
      <c r="DCZ29" s="707"/>
      <c r="DDA29" s="707"/>
      <c r="DDB29" s="707"/>
      <c r="DDC29" s="707"/>
      <c r="DDD29" s="707"/>
      <c r="DDE29" s="707"/>
      <c r="DDF29" s="707"/>
      <c r="DDG29" s="707"/>
      <c r="DDH29" s="707"/>
      <c r="DDI29" s="707"/>
      <c r="DDJ29" s="707"/>
      <c r="DDK29" s="707"/>
      <c r="DDL29" s="707"/>
      <c r="DDM29" s="707"/>
      <c r="DDN29" s="707"/>
      <c r="DDO29" s="707"/>
      <c r="DDP29" s="707"/>
      <c r="DDQ29" s="707"/>
      <c r="DDR29" s="707"/>
      <c r="DDS29" s="707"/>
      <c r="DDT29" s="707"/>
      <c r="DDU29" s="707"/>
      <c r="DDV29" s="707"/>
      <c r="DDW29" s="707"/>
      <c r="DDX29" s="707"/>
      <c r="DDY29" s="707"/>
      <c r="DDZ29" s="707"/>
      <c r="DEA29" s="707"/>
      <c r="DEB29" s="707"/>
      <c r="DEC29" s="707"/>
      <c r="DED29" s="707"/>
      <c r="DEE29" s="707"/>
      <c r="DEF29" s="707"/>
      <c r="DEG29" s="707"/>
      <c r="DEH29" s="707"/>
      <c r="DEI29" s="707"/>
      <c r="DEJ29" s="707"/>
      <c r="DEK29" s="707"/>
      <c r="DEL29" s="707"/>
      <c r="DEM29" s="707"/>
      <c r="DEN29" s="707"/>
      <c r="DEO29" s="707"/>
      <c r="DEP29" s="707"/>
      <c r="DEQ29" s="707"/>
      <c r="DER29" s="707"/>
      <c r="DES29" s="707"/>
      <c r="DET29" s="707"/>
      <c r="DEU29" s="707"/>
      <c r="DEV29" s="707"/>
      <c r="DEW29" s="707"/>
      <c r="DEX29" s="707"/>
      <c r="DEY29" s="707"/>
      <c r="DEZ29" s="707"/>
      <c r="DFA29" s="707"/>
      <c r="DFB29" s="707"/>
      <c r="DFC29" s="707"/>
      <c r="DFD29" s="707"/>
      <c r="DFE29" s="707"/>
      <c r="DFF29" s="707"/>
      <c r="DFG29" s="707"/>
      <c r="DFH29" s="707"/>
      <c r="DFI29" s="707"/>
      <c r="DFJ29" s="707"/>
      <c r="DFK29" s="707"/>
      <c r="DFL29" s="707"/>
      <c r="DFM29" s="707"/>
      <c r="DFN29" s="707"/>
      <c r="DFO29" s="707"/>
      <c r="DFP29" s="707"/>
      <c r="DFQ29" s="707"/>
      <c r="DFR29" s="707"/>
      <c r="DFS29" s="707"/>
      <c r="DFT29" s="707"/>
      <c r="DFU29" s="707"/>
      <c r="DFV29" s="707"/>
      <c r="DFW29" s="707"/>
      <c r="DFX29" s="707"/>
      <c r="DFY29" s="707"/>
      <c r="DFZ29" s="707"/>
      <c r="DGA29" s="707"/>
      <c r="DGB29" s="707"/>
      <c r="DGC29" s="707"/>
      <c r="DGD29" s="707"/>
      <c r="DGE29" s="707"/>
      <c r="DGF29" s="707"/>
      <c r="DGG29" s="707"/>
      <c r="DGH29" s="707"/>
      <c r="DGI29" s="707"/>
      <c r="DGJ29" s="707"/>
      <c r="DGK29" s="707"/>
      <c r="DGL29" s="707"/>
      <c r="DGM29" s="707"/>
      <c r="DGN29" s="707"/>
      <c r="DGO29" s="707"/>
      <c r="DGP29" s="707"/>
      <c r="DGQ29" s="707"/>
      <c r="DGR29" s="707"/>
      <c r="DGS29" s="707"/>
      <c r="DGT29" s="707"/>
      <c r="DGU29" s="707"/>
      <c r="DGV29" s="707"/>
      <c r="DGW29" s="707"/>
      <c r="DGX29" s="707"/>
      <c r="DGY29" s="707"/>
      <c r="DGZ29" s="707"/>
      <c r="DHA29" s="707"/>
      <c r="DHB29" s="707"/>
      <c r="DHC29" s="707"/>
      <c r="DHD29" s="707"/>
      <c r="DHE29" s="707"/>
      <c r="DHF29" s="707"/>
      <c r="DHG29" s="707"/>
      <c r="DHH29" s="707"/>
      <c r="DHI29" s="707"/>
      <c r="DHJ29" s="707"/>
      <c r="DHK29" s="707"/>
      <c r="DHL29" s="707"/>
      <c r="DHM29" s="707"/>
      <c r="DHN29" s="707"/>
      <c r="DHO29" s="707"/>
      <c r="DHP29" s="707"/>
      <c r="DHQ29" s="707"/>
      <c r="DHR29" s="707"/>
      <c r="DHS29" s="707"/>
      <c r="DHT29" s="707"/>
      <c r="DHU29" s="707"/>
      <c r="DHV29" s="707"/>
      <c r="DHW29" s="707"/>
      <c r="DHX29" s="707"/>
      <c r="DHY29" s="707"/>
      <c r="DHZ29" s="707"/>
      <c r="DIA29" s="707"/>
      <c r="DIB29" s="707"/>
      <c r="DIC29" s="707"/>
      <c r="DID29" s="707"/>
      <c r="DIE29" s="707"/>
      <c r="DIF29" s="707"/>
      <c r="DIG29" s="707"/>
      <c r="DIH29" s="707"/>
      <c r="DII29" s="707"/>
      <c r="DIJ29" s="707"/>
      <c r="DIK29" s="707"/>
      <c r="DIL29" s="707"/>
      <c r="DIM29" s="707"/>
      <c r="DIN29" s="707"/>
      <c r="DIO29" s="707"/>
      <c r="DIP29" s="707"/>
      <c r="DIQ29" s="707"/>
      <c r="DIR29" s="707"/>
      <c r="DIS29" s="707"/>
      <c r="DIT29" s="707"/>
      <c r="DIU29" s="707"/>
      <c r="DIV29" s="707"/>
      <c r="DIW29" s="707"/>
      <c r="DIX29" s="707"/>
      <c r="DIY29" s="707"/>
      <c r="DIZ29" s="707"/>
      <c r="DJA29" s="707"/>
      <c r="DJB29" s="707"/>
      <c r="DJC29" s="707"/>
      <c r="DJD29" s="707"/>
      <c r="DJE29" s="707"/>
      <c r="DJF29" s="707"/>
      <c r="DJG29" s="707"/>
      <c r="DJH29" s="707"/>
      <c r="DJI29" s="707"/>
      <c r="DJJ29" s="707"/>
      <c r="DJK29" s="707"/>
      <c r="DJL29" s="707"/>
      <c r="DJM29" s="707"/>
      <c r="DJN29" s="707"/>
      <c r="DJO29" s="707"/>
      <c r="DJP29" s="707"/>
      <c r="DJQ29" s="707"/>
      <c r="DJR29" s="707"/>
      <c r="DJS29" s="707"/>
      <c r="DJT29" s="707"/>
      <c r="DJU29" s="707"/>
      <c r="DJV29" s="707"/>
      <c r="DJW29" s="707"/>
      <c r="DJX29" s="707"/>
      <c r="DJY29" s="707"/>
      <c r="DJZ29" s="707"/>
      <c r="DKA29" s="707"/>
      <c r="DKB29" s="707"/>
      <c r="DKC29" s="707"/>
      <c r="DKD29" s="707"/>
      <c r="DKE29" s="707"/>
      <c r="DKF29" s="707"/>
      <c r="DKG29" s="707"/>
      <c r="DKH29" s="707"/>
      <c r="DKI29" s="707"/>
      <c r="DKJ29" s="707"/>
      <c r="DKK29" s="707"/>
      <c r="DKL29" s="707"/>
      <c r="DKM29" s="707"/>
      <c r="DKN29" s="707"/>
      <c r="DKO29" s="707"/>
      <c r="DKP29" s="707"/>
      <c r="DKQ29" s="707"/>
      <c r="DKR29" s="707"/>
      <c r="DKS29" s="707"/>
      <c r="DKT29" s="707"/>
      <c r="DKU29" s="707"/>
      <c r="DKV29" s="707"/>
      <c r="DKW29" s="707"/>
      <c r="DKX29" s="707"/>
      <c r="DKY29" s="707"/>
      <c r="DKZ29" s="707"/>
      <c r="DLA29" s="707"/>
      <c r="DLB29" s="707"/>
      <c r="DLC29" s="707"/>
      <c r="DLD29" s="707"/>
      <c r="DLE29" s="707"/>
      <c r="DLF29" s="707"/>
      <c r="DLG29" s="707"/>
      <c r="DLH29" s="707"/>
      <c r="DLI29" s="707"/>
      <c r="DLJ29" s="707"/>
      <c r="DLK29" s="707"/>
      <c r="DLL29" s="707"/>
      <c r="DLM29" s="707"/>
      <c r="DLN29" s="707"/>
      <c r="DLO29" s="707"/>
      <c r="DLP29" s="707"/>
      <c r="DLQ29" s="707"/>
      <c r="DLR29" s="707"/>
      <c r="DLS29" s="707"/>
      <c r="DLT29" s="707"/>
      <c r="DLU29" s="707"/>
      <c r="DLV29" s="707"/>
      <c r="DLW29" s="707"/>
      <c r="DLX29" s="707"/>
      <c r="DLY29" s="707"/>
      <c r="DLZ29" s="707"/>
      <c r="DMA29" s="707"/>
      <c r="DMB29" s="707"/>
      <c r="DMC29" s="707"/>
      <c r="DMD29" s="707"/>
      <c r="DME29" s="707"/>
      <c r="DMF29" s="707"/>
      <c r="DMG29" s="707"/>
      <c r="DMH29" s="707"/>
      <c r="DMI29" s="707"/>
      <c r="DMJ29" s="707"/>
      <c r="DMK29" s="707"/>
      <c r="DML29" s="707"/>
      <c r="DMM29" s="707"/>
      <c r="DMN29" s="707"/>
      <c r="DMO29" s="707"/>
      <c r="DMP29" s="707"/>
      <c r="DMQ29" s="707"/>
      <c r="DMR29" s="707"/>
      <c r="DMS29" s="707"/>
      <c r="DMT29" s="707"/>
      <c r="DMU29" s="707"/>
      <c r="DMV29" s="707"/>
      <c r="DMW29" s="707"/>
      <c r="DMX29" s="707"/>
      <c r="DMY29" s="707"/>
      <c r="DMZ29" s="707"/>
      <c r="DNA29" s="707"/>
      <c r="DNB29" s="707"/>
      <c r="DNC29" s="707"/>
      <c r="DND29" s="707"/>
      <c r="DNE29" s="707"/>
      <c r="DNF29" s="707"/>
      <c r="DNG29" s="707"/>
      <c r="DNH29" s="707"/>
      <c r="DNI29" s="707"/>
      <c r="DNJ29" s="707"/>
      <c r="DNK29" s="707"/>
      <c r="DNL29" s="707"/>
      <c r="DNM29" s="707"/>
      <c r="DNN29" s="707"/>
      <c r="DNO29" s="707"/>
      <c r="DNP29" s="707"/>
      <c r="DNQ29" s="707"/>
      <c r="DNR29" s="707"/>
      <c r="DNS29" s="707"/>
      <c r="DNT29" s="707"/>
      <c r="DNU29" s="707"/>
      <c r="DNV29" s="707"/>
      <c r="DNW29" s="707"/>
      <c r="DNX29" s="707"/>
      <c r="DNY29" s="707"/>
      <c r="DNZ29" s="707"/>
      <c r="DOA29" s="707"/>
      <c r="DOB29" s="707"/>
      <c r="DOC29" s="707"/>
      <c r="DOD29" s="707"/>
      <c r="DOE29" s="707"/>
      <c r="DOF29" s="707"/>
      <c r="DOG29" s="707"/>
      <c r="DOH29" s="707"/>
      <c r="DOI29" s="707"/>
      <c r="DOJ29" s="707"/>
      <c r="DOK29" s="707"/>
      <c r="DOL29" s="707"/>
      <c r="DOM29" s="707"/>
      <c r="DON29" s="707"/>
      <c r="DOO29" s="707"/>
      <c r="DOP29" s="707"/>
      <c r="DOQ29" s="707"/>
      <c r="DOR29" s="707"/>
      <c r="DOS29" s="707"/>
      <c r="DOT29" s="707"/>
      <c r="DOU29" s="707"/>
      <c r="DOV29" s="707"/>
      <c r="DOW29" s="707"/>
      <c r="DOX29" s="707"/>
      <c r="DOY29" s="707"/>
      <c r="DOZ29" s="707"/>
      <c r="DPA29" s="707"/>
      <c r="DPB29" s="707"/>
      <c r="DPC29" s="707"/>
      <c r="DPD29" s="707"/>
      <c r="DPE29" s="707"/>
      <c r="DPF29" s="707"/>
      <c r="DPG29" s="707"/>
      <c r="DPH29" s="707"/>
      <c r="DPI29" s="707"/>
      <c r="DPJ29" s="707"/>
      <c r="DPK29" s="707"/>
      <c r="DPL29" s="707"/>
      <c r="DPM29" s="707"/>
      <c r="DPN29" s="707"/>
      <c r="DPO29" s="707"/>
      <c r="DPP29" s="707"/>
      <c r="DPQ29" s="707"/>
      <c r="DPR29" s="707"/>
      <c r="DPS29" s="707"/>
      <c r="DPT29" s="707"/>
      <c r="DPU29" s="707"/>
      <c r="DPV29" s="707"/>
      <c r="DPW29" s="707"/>
      <c r="DPX29" s="707"/>
      <c r="DPY29" s="707"/>
      <c r="DPZ29" s="707"/>
      <c r="DQA29" s="707"/>
      <c r="DQB29" s="707"/>
      <c r="DQC29" s="707"/>
      <c r="DQD29" s="707"/>
      <c r="DQE29" s="707"/>
      <c r="DQF29" s="707"/>
      <c r="DQG29" s="707"/>
      <c r="DQH29" s="707"/>
      <c r="DQI29" s="707"/>
      <c r="DQJ29" s="707"/>
      <c r="DQK29" s="707"/>
      <c r="DQL29" s="707"/>
      <c r="DQM29" s="707"/>
      <c r="DQN29" s="707"/>
      <c r="DQO29" s="707"/>
      <c r="DQP29" s="707"/>
      <c r="DQQ29" s="707"/>
      <c r="DQR29" s="707"/>
      <c r="DQS29" s="707"/>
      <c r="DQT29" s="707"/>
      <c r="DQU29" s="707"/>
      <c r="DQV29" s="707"/>
      <c r="DQW29" s="707"/>
      <c r="DQX29" s="707"/>
      <c r="DQY29" s="707"/>
      <c r="DQZ29" s="707"/>
      <c r="DRA29" s="707"/>
      <c r="DRB29" s="707"/>
      <c r="DRC29" s="707"/>
      <c r="DRD29" s="707"/>
      <c r="DRE29" s="707"/>
      <c r="DRF29" s="707"/>
      <c r="DRG29" s="707"/>
      <c r="DRH29" s="707"/>
      <c r="DRI29" s="707"/>
      <c r="DRJ29" s="707"/>
      <c r="DRK29" s="707"/>
      <c r="DRL29" s="707"/>
      <c r="DRM29" s="707"/>
      <c r="DRN29" s="707"/>
      <c r="DRO29" s="707"/>
      <c r="DRP29" s="707"/>
      <c r="DRQ29" s="707"/>
      <c r="DRR29" s="707"/>
      <c r="DRS29" s="707"/>
      <c r="DRT29" s="707"/>
      <c r="DRU29" s="707"/>
      <c r="DRV29" s="707"/>
      <c r="DRW29" s="707"/>
      <c r="DRX29" s="707"/>
      <c r="DRY29" s="707"/>
      <c r="DRZ29" s="707"/>
      <c r="DSA29" s="707"/>
      <c r="DSB29" s="707"/>
      <c r="DSC29" s="707"/>
      <c r="DSD29" s="707"/>
      <c r="DSE29" s="707"/>
      <c r="DSF29" s="707"/>
      <c r="DSG29" s="707"/>
      <c r="DSH29" s="707"/>
      <c r="DSI29" s="707"/>
      <c r="DSJ29" s="707"/>
      <c r="DSK29" s="707"/>
      <c r="DSL29" s="707"/>
      <c r="DSM29" s="707"/>
      <c r="DSN29" s="707"/>
      <c r="DSO29" s="707"/>
      <c r="DSP29" s="707"/>
      <c r="DSQ29" s="707"/>
      <c r="DSR29" s="707"/>
      <c r="DSS29" s="707"/>
      <c r="DST29" s="707"/>
      <c r="DSU29" s="707"/>
      <c r="DSV29" s="707"/>
      <c r="DSW29" s="707"/>
      <c r="DSX29" s="707"/>
      <c r="DSY29" s="707"/>
      <c r="DSZ29" s="707"/>
      <c r="DTA29" s="707"/>
      <c r="DTB29" s="707"/>
      <c r="DTC29" s="707"/>
      <c r="DTD29" s="707"/>
      <c r="DTE29" s="707"/>
      <c r="DTF29" s="707"/>
      <c r="DTG29" s="707"/>
      <c r="DTH29" s="707"/>
      <c r="DTI29" s="707"/>
      <c r="DTJ29" s="707"/>
      <c r="DTK29" s="707"/>
      <c r="DTL29" s="707"/>
      <c r="DTM29" s="707"/>
      <c r="DTN29" s="707"/>
      <c r="DTO29" s="707"/>
      <c r="DTP29" s="707"/>
      <c r="DTQ29" s="707"/>
      <c r="DTR29" s="707"/>
      <c r="DTS29" s="707"/>
      <c r="DTT29" s="707"/>
      <c r="DTU29" s="707"/>
      <c r="DTV29" s="707"/>
      <c r="DTW29" s="707"/>
      <c r="DTX29" s="707"/>
      <c r="DTY29" s="707"/>
      <c r="DTZ29" s="707"/>
      <c r="DUA29" s="707"/>
      <c r="DUB29" s="707"/>
      <c r="DUC29" s="707"/>
      <c r="DUD29" s="707"/>
      <c r="DUE29" s="707"/>
      <c r="DUF29" s="707"/>
      <c r="DUG29" s="707"/>
      <c r="DUH29" s="707"/>
      <c r="DUI29" s="707"/>
      <c r="DUJ29" s="707"/>
      <c r="DUK29" s="707"/>
      <c r="DUL29" s="707"/>
      <c r="DUM29" s="707"/>
      <c r="DUN29" s="707"/>
      <c r="DUO29" s="707"/>
      <c r="DUP29" s="707"/>
      <c r="DUQ29" s="707"/>
      <c r="DUR29" s="707"/>
      <c r="DUS29" s="707"/>
      <c r="DUT29" s="707"/>
      <c r="DUU29" s="707"/>
      <c r="DUV29" s="707"/>
      <c r="DUW29" s="707"/>
      <c r="DUX29" s="707"/>
      <c r="DUY29" s="707"/>
      <c r="DUZ29" s="707"/>
      <c r="DVA29" s="707"/>
      <c r="DVB29" s="707"/>
      <c r="DVC29" s="707"/>
      <c r="DVD29" s="707"/>
      <c r="DVE29" s="707"/>
      <c r="DVF29" s="707"/>
      <c r="DVG29" s="707"/>
      <c r="DVH29" s="707"/>
      <c r="DVI29" s="707"/>
      <c r="DVJ29" s="707"/>
      <c r="DVK29" s="707"/>
      <c r="DVL29" s="707"/>
      <c r="DVM29" s="707"/>
      <c r="DVN29" s="707"/>
      <c r="DVO29" s="707"/>
      <c r="DVP29" s="707"/>
      <c r="DVQ29" s="707"/>
      <c r="DVR29" s="707"/>
      <c r="DVS29" s="707"/>
      <c r="DVT29" s="707"/>
      <c r="DVU29" s="707"/>
      <c r="DVV29" s="707"/>
      <c r="DVW29" s="707"/>
      <c r="DVX29" s="707"/>
      <c r="DVY29" s="707"/>
      <c r="DVZ29" s="707"/>
      <c r="DWA29" s="707"/>
      <c r="DWB29" s="707"/>
      <c r="DWC29" s="707"/>
      <c r="DWD29" s="707"/>
      <c r="DWE29" s="707"/>
      <c r="DWF29" s="707"/>
      <c r="DWG29" s="707"/>
      <c r="DWH29" s="707"/>
      <c r="DWI29" s="707"/>
      <c r="DWJ29" s="707"/>
      <c r="DWK29" s="707"/>
      <c r="DWL29" s="707"/>
      <c r="DWM29" s="707"/>
      <c r="DWN29" s="707"/>
      <c r="DWO29" s="707"/>
      <c r="DWP29" s="707"/>
      <c r="DWQ29" s="707"/>
      <c r="DWR29" s="707"/>
      <c r="DWS29" s="707"/>
      <c r="DWT29" s="707"/>
      <c r="DWU29" s="707"/>
      <c r="DWV29" s="707"/>
      <c r="DWW29" s="707"/>
      <c r="DWX29" s="707"/>
      <c r="DWY29" s="707"/>
      <c r="DWZ29" s="707"/>
      <c r="DXA29" s="707"/>
      <c r="DXB29" s="707"/>
      <c r="DXC29" s="707"/>
      <c r="DXD29" s="707"/>
      <c r="DXE29" s="707"/>
      <c r="DXF29" s="707"/>
      <c r="DXG29" s="707"/>
      <c r="DXH29" s="707"/>
      <c r="DXI29" s="707"/>
      <c r="DXJ29" s="707"/>
      <c r="DXK29" s="707"/>
      <c r="DXL29" s="707"/>
      <c r="DXM29" s="707"/>
      <c r="DXN29" s="707"/>
      <c r="DXO29" s="707"/>
      <c r="DXP29" s="707"/>
      <c r="DXQ29" s="707"/>
      <c r="DXR29" s="707"/>
      <c r="DXS29" s="707"/>
      <c r="DXT29" s="707"/>
      <c r="DXU29" s="707"/>
      <c r="DXV29" s="707"/>
      <c r="DXW29" s="707"/>
      <c r="DXX29" s="707"/>
      <c r="DXY29" s="707"/>
      <c r="DXZ29" s="707"/>
      <c r="DYA29" s="707"/>
      <c r="DYB29" s="707"/>
      <c r="DYC29" s="707"/>
      <c r="DYD29" s="707"/>
      <c r="DYE29" s="707"/>
      <c r="DYF29" s="707"/>
      <c r="DYG29" s="707"/>
      <c r="DYH29" s="707"/>
      <c r="DYI29" s="707"/>
      <c r="DYJ29" s="707"/>
      <c r="DYK29" s="707"/>
      <c r="DYL29" s="707"/>
      <c r="DYM29" s="707"/>
      <c r="DYN29" s="707"/>
      <c r="DYO29" s="707"/>
      <c r="DYP29" s="707"/>
      <c r="DYQ29" s="707"/>
      <c r="DYR29" s="707"/>
      <c r="DYS29" s="707"/>
      <c r="DYT29" s="707"/>
      <c r="DYU29" s="707"/>
      <c r="DYV29" s="707"/>
      <c r="DYW29" s="707"/>
      <c r="DYX29" s="707"/>
      <c r="DYY29" s="707"/>
      <c r="DYZ29" s="707"/>
      <c r="DZA29" s="707"/>
      <c r="DZB29" s="707"/>
      <c r="DZC29" s="707"/>
      <c r="DZD29" s="707"/>
      <c r="DZE29" s="707"/>
      <c r="DZF29" s="707"/>
      <c r="DZG29" s="707"/>
      <c r="DZH29" s="707"/>
      <c r="DZI29" s="707"/>
      <c r="DZJ29" s="707"/>
      <c r="DZK29" s="707"/>
      <c r="DZL29" s="707"/>
      <c r="DZM29" s="707"/>
      <c r="DZN29" s="707"/>
      <c r="DZO29" s="707"/>
      <c r="DZP29" s="707"/>
      <c r="DZQ29" s="707"/>
      <c r="DZR29" s="707"/>
      <c r="DZS29" s="707"/>
      <c r="DZT29" s="707"/>
      <c r="DZU29" s="707"/>
      <c r="DZV29" s="707"/>
      <c r="DZW29" s="707"/>
      <c r="DZX29" s="707"/>
      <c r="DZY29" s="707"/>
      <c r="DZZ29" s="707"/>
      <c r="EAA29" s="707"/>
      <c r="EAB29" s="707"/>
      <c r="EAC29" s="707"/>
      <c r="EAD29" s="707"/>
      <c r="EAE29" s="707"/>
      <c r="EAF29" s="707"/>
      <c r="EAG29" s="707"/>
      <c r="EAH29" s="707"/>
      <c r="EAI29" s="707"/>
      <c r="EAJ29" s="707"/>
      <c r="EAK29" s="707"/>
      <c r="EAL29" s="707"/>
      <c r="EAM29" s="707"/>
      <c r="EAN29" s="707"/>
      <c r="EAO29" s="707"/>
      <c r="EAP29" s="707"/>
      <c r="EAQ29" s="707"/>
      <c r="EAR29" s="707"/>
      <c r="EAS29" s="707"/>
      <c r="EAT29" s="707"/>
      <c r="EAU29" s="707"/>
      <c r="EAV29" s="707"/>
      <c r="EAW29" s="707"/>
      <c r="EAX29" s="707"/>
      <c r="EAY29" s="707"/>
      <c r="EAZ29" s="707"/>
      <c r="EBA29" s="707"/>
      <c r="EBB29" s="707"/>
      <c r="EBC29" s="707"/>
      <c r="EBD29" s="707"/>
      <c r="EBE29" s="707"/>
      <c r="EBF29" s="707"/>
      <c r="EBG29" s="707"/>
      <c r="EBH29" s="707"/>
      <c r="EBI29" s="707"/>
      <c r="EBJ29" s="707"/>
      <c r="EBK29" s="707"/>
      <c r="EBL29" s="707"/>
      <c r="EBM29" s="707"/>
      <c r="EBN29" s="707"/>
      <c r="EBO29" s="707"/>
      <c r="EBP29" s="707"/>
      <c r="EBQ29" s="707"/>
      <c r="EBR29" s="707"/>
      <c r="EBS29" s="707"/>
      <c r="EBT29" s="707"/>
      <c r="EBU29" s="707"/>
      <c r="EBV29" s="707"/>
      <c r="EBW29" s="707"/>
      <c r="EBX29" s="707"/>
      <c r="EBY29" s="707"/>
      <c r="EBZ29" s="707"/>
      <c r="ECA29" s="707"/>
      <c r="ECB29" s="707"/>
      <c r="ECC29" s="707"/>
      <c r="ECD29" s="707"/>
      <c r="ECE29" s="707"/>
      <c r="ECF29" s="707"/>
      <c r="ECG29" s="707"/>
      <c r="ECH29" s="707"/>
      <c r="ECI29" s="707"/>
      <c r="ECJ29" s="707"/>
      <c r="ECK29" s="707"/>
      <c r="ECL29" s="707"/>
      <c r="ECM29" s="707"/>
      <c r="ECN29" s="707"/>
      <c r="ECO29" s="707"/>
      <c r="ECP29" s="707"/>
      <c r="ECQ29" s="707"/>
      <c r="ECR29" s="707"/>
      <c r="ECS29" s="707"/>
      <c r="ECT29" s="707"/>
      <c r="ECU29" s="707"/>
      <c r="ECV29" s="707"/>
      <c r="ECW29" s="707"/>
      <c r="ECX29" s="707"/>
      <c r="ECY29" s="707"/>
      <c r="ECZ29" s="707"/>
      <c r="EDA29" s="707"/>
      <c r="EDB29" s="707"/>
      <c r="EDC29" s="707"/>
      <c r="EDD29" s="707"/>
      <c r="EDE29" s="707"/>
      <c r="EDF29" s="707"/>
      <c r="EDG29" s="707"/>
      <c r="EDH29" s="707"/>
      <c r="EDI29" s="707"/>
      <c r="EDJ29" s="707"/>
      <c r="EDK29" s="707"/>
      <c r="EDL29" s="707"/>
      <c r="EDM29" s="707"/>
      <c r="EDN29" s="707"/>
      <c r="EDO29" s="707"/>
      <c r="EDP29" s="707"/>
      <c r="EDQ29" s="707"/>
      <c r="EDR29" s="707"/>
      <c r="EDS29" s="707"/>
      <c r="EDT29" s="707"/>
      <c r="EDU29" s="707"/>
      <c r="EDV29" s="707"/>
      <c r="EDW29" s="707"/>
      <c r="EDX29" s="707"/>
      <c r="EDY29" s="707"/>
      <c r="EDZ29" s="707"/>
      <c r="EEA29" s="707"/>
      <c r="EEB29" s="707"/>
      <c r="EEC29" s="707"/>
      <c r="EED29" s="707"/>
      <c r="EEE29" s="707"/>
      <c r="EEF29" s="707"/>
      <c r="EEG29" s="707"/>
      <c r="EEH29" s="707"/>
      <c r="EEI29" s="707"/>
      <c r="EEJ29" s="707"/>
      <c r="EEK29" s="707"/>
      <c r="EEL29" s="707"/>
      <c r="EEM29" s="707"/>
      <c r="EEN29" s="707"/>
      <c r="EEO29" s="707"/>
      <c r="EEP29" s="707"/>
      <c r="EEQ29" s="707"/>
      <c r="EER29" s="707"/>
      <c r="EES29" s="707"/>
      <c r="EET29" s="707"/>
      <c r="EEU29" s="707"/>
      <c r="EEV29" s="707"/>
      <c r="EEW29" s="707"/>
      <c r="EEX29" s="707"/>
      <c r="EEY29" s="707"/>
      <c r="EEZ29" s="707"/>
      <c r="EFA29" s="707"/>
      <c r="EFB29" s="707"/>
      <c r="EFC29" s="707"/>
      <c r="EFD29" s="707"/>
      <c r="EFE29" s="707"/>
      <c r="EFF29" s="707"/>
      <c r="EFG29" s="707"/>
      <c r="EFH29" s="707"/>
      <c r="EFI29" s="707"/>
      <c r="EFJ29" s="707"/>
      <c r="EFK29" s="707"/>
      <c r="EFL29" s="707"/>
      <c r="EFM29" s="707"/>
      <c r="EFN29" s="707"/>
      <c r="EFO29" s="707"/>
      <c r="EFP29" s="707"/>
      <c r="EFQ29" s="707"/>
      <c r="EFR29" s="707"/>
      <c r="EFS29" s="707"/>
      <c r="EFT29" s="707"/>
      <c r="EFU29" s="707"/>
      <c r="EFV29" s="707"/>
      <c r="EFW29" s="707"/>
      <c r="EFX29" s="707"/>
      <c r="EFY29" s="707"/>
      <c r="EFZ29" s="707"/>
      <c r="EGA29" s="707"/>
      <c r="EGB29" s="707"/>
      <c r="EGC29" s="707"/>
      <c r="EGD29" s="707"/>
      <c r="EGE29" s="707"/>
      <c r="EGF29" s="707"/>
      <c r="EGG29" s="707"/>
      <c r="EGH29" s="707"/>
      <c r="EGI29" s="707"/>
      <c r="EGJ29" s="707"/>
      <c r="EGK29" s="707"/>
      <c r="EGL29" s="707"/>
      <c r="EGM29" s="707"/>
      <c r="EGN29" s="707"/>
      <c r="EGO29" s="707"/>
      <c r="EGP29" s="707"/>
      <c r="EGQ29" s="707"/>
      <c r="EGR29" s="707"/>
      <c r="EGS29" s="707"/>
      <c r="EGT29" s="707"/>
      <c r="EGU29" s="707"/>
      <c r="EGV29" s="707"/>
      <c r="EGW29" s="707"/>
      <c r="EGX29" s="707"/>
      <c r="EGY29" s="707"/>
      <c r="EGZ29" s="707"/>
      <c r="EHA29" s="707"/>
      <c r="EHB29" s="707"/>
      <c r="EHC29" s="707"/>
      <c r="EHD29" s="707"/>
      <c r="EHE29" s="707"/>
      <c r="EHF29" s="707"/>
      <c r="EHG29" s="707"/>
      <c r="EHH29" s="707"/>
      <c r="EHI29" s="707"/>
      <c r="EHJ29" s="707"/>
      <c r="EHK29" s="707"/>
      <c r="EHL29" s="707"/>
      <c r="EHM29" s="707"/>
      <c r="EHN29" s="707"/>
      <c r="EHO29" s="707"/>
      <c r="EHP29" s="707"/>
      <c r="EHQ29" s="707"/>
      <c r="EHR29" s="707"/>
      <c r="EHS29" s="707"/>
      <c r="EHT29" s="707"/>
      <c r="EHU29" s="707"/>
      <c r="EHV29" s="707"/>
      <c r="EHW29" s="707"/>
      <c r="EHX29" s="707"/>
      <c r="EHY29" s="707"/>
      <c r="EHZ29" s="707"/>
      <c r="EIA29" s="707"/>
      <c r="EIB29" s="707"/>
      <c r="EIC29" s="707"/>
      <c r="EID29" s="707"/>
      <c r="EIE29" s="707"/>
      <c r="EIF29" s="707"/>
      <c r="EIG29" s="707"/>
      <c r="EIH29" s="707"/>
      <c r="EII29" s="707"/>
      <c r="EIJ29" s="707"/>
      <c r="EIK29" s="707"/>
      <c r="EIL29" s="707"/>
      <c r="EIM29" s="707"/>
      <c r="EIN29" s="707"/>
      <c r="EIO29" s="707"/>
      <c r="EIP29" s="707"/>
      <c r="EIQ29" s="707"/>
      <c r="EIR29" s="707"/>
      <c r="EIS29" s="707"/>
      <c r="EIT29" s="707"/>
      <c r="EIU29" s="707"/>
      <c r="EIV29" s="707"/>
      <c r="EIW29" s="707"/>
      <c r="EIX29" s="707"/>
      <c r="EIY29" s="707"/>
      <c r="EIZ29" s="707"/>
      <c r="EJA29" s="707"/>
      <c r="EJB29" s="707"/>
      <c r="EJC29" s="707"/>
      <c r="EJD29" s="707"/>
      <c r="EJE29" s="707"/>
      <c r="EJF29" s="707"/>
      <c r="EJG29" s="707"/>
      <c r="EJH29" s="707"/>
      <c r="EJI29" s="707"/>
      <c r="EJJ29" s="707"/>
      <c r="EJK29" s="707"/>
      <c r="EJL29" s="707"/>
      <c r="EJM29" s="707"/>
      <c r="EJN29" s="707"/>
      <c r="EJO29" s="707"/>
      <c r="EJP29" s="707"/>
      <c r="EJQ29" s="707"/>
      <c r="EJR29" s="707"/>
      <c r="EJS29" s="707"/>
      <c r="EJT29" s="707"/>
      <c r="EJU29" s="707"/>
      <c r="EJV29" s="707"/>
      <c r="EJW29" s="707"/>
      <c r="EJX29" s="707"/>
      <c r="EJY29" s="707"/>
      <c r="EJZ29" s="707"/>
      <c r="EKA29" s="707"/>
      <c r="EKB29" s="707"/>
      <c r="EKC29" s="707"/>
      <c r="EKD29" s="707"/>
      <c r="EKE29" s="707"/>
      <c r="EKF29" s="707"/>
      <c r="EKG29" s="707"/>
      <c r="EKH29" s="707"/>
      <c r="EKI29" s="707"/>
      <c r="EKJ29" s="707"/>
      <c r="EKK29" s="707"/>
      <c r="EKL29" s="707"/>
      <c r="EKM29" s="707"/>
      <c r="EKN29" s="707"/>
      <c r="EKO29" s="707"/>
      <c r="EKP29" s="707"/>
      <c r="EKQ29" s="707"/>
      <c r="EKR29" s="707"/>
      <c r="EKS29" s="707"/>
      <c r="EKT29" s="707"/>
      <c r="EKU29" s="707"/>
      <c r="EKV29" s="707"/>
      <c r="EKW29" s="707"/>
      <c r="EKX29" s="707"/>
      <c r="EKY29" s="707"/>
      <c r="EKZ29" s="707"/>
      <c r="ELA29" s="707"/>
      <c r="ELB29" s="707"/>
      <c r="ELC29" s="707"/>
      <c r="ELD29" s="707"/>
      <c r="ELE29" s="707"/>
      <c r="ELF29" s="707"/>
      <c r="ELG29" s="707"/>
      <c r="ELH29" s="707"/>
      <c r="ELI29" s="707"/>
      <c r="ELJ29" s="707"/>
      <c r="ELK29" s="707"/>
      <c r="ELL29" s="707"/>
      <c r="ELM29" s="707"/>
      <c r="ELN29" s="707"/>
      <c r="ELO29" s="707"/>
      <c r="ELP29" s="707"/>
      <c r="ELQ29" s="707"/>
      <c r="ELR29" s="707"/>
      <c r="ELS29" s="707"/>
      <c r="ELT29" s="707"/>
      <c r="ELU29" s="707"/>
      <c r="ELV29" s="707"/>
      <c r="ELW29" s="707"/>
      <c r="ELX29" s="707"/>
      <c r="ELY29" s="707"/>
      <c r="ELZ29" s="707"/>
      <c r="EMA29" s="707"/>
      <c r="EMB29" s="707"/>
      <c r="EMC29" s="707"/>
      <c r="EMD29" s="707"/>
      <c r="EME29" s="707"/>
      <c r="EMF29" s="707"/>
      <c r="EMG29" s="707"/>
      <c r="EMH29" s="707"/>
      <c r="EMI29" s="707"/>
      <c r="EMJ29" s="707"/>
      <c r="EMK29" s="707"/>
      <c r="EML29" s="707"/>
      <c r="EMM29" s="707"/>
      <c r="EMN29" s="707"/>
      <c r="EMO29" s="707"/>
      <c r="EMP29" s="707"/>
      <c r="EMQ29" s="707"/>
      <c r="EMR29" s="707"/>
      <c r="EMS29" s="707"/>
      <c r="EMT29" s="707"/>
      <c r="EMU29" s="707"/>
      <c r="EMV29" s="707"/>
      <c r="EMW29" s="707"/>
      <c r="EMX29" s="707"/>
      <c r="EMY29" s="707"/>
      <c r="EMZ29" s="707"/>
      <c r="ENA29" s="707"/>
      <c r="ENB29" s="707"/>
      <c r="ENC29" s="707"/>
      <c r="END29" s="707"/>
      <c r="ENE29" s="707"/>
      <c r="ENF29" s="707"/>
      <c r="ENG29" s="707"/>
      <c r="ENH29" s="707"/>
      <c r="ENI29" s="707"/>
      <c r="ENJ29" s="707"/>
      <c r="ENK29" s="707"/>
      <c r="ENL29" s="707"/>
      <c r="ENM29" s="707"/>
      <c r="ENN29" s="707"/>
      <c r="ENO29" s="707"/>
      <c r="ENP29" s="707"/>
      <c r="ENQ29" s="707"/>
      <c r="ENR29" s="707"/>
      <c r="ENS29" s="707"/>
      <c r="ENT29" s="707"/>
      <c r="ENU29" s="707"/>
      <c r="ENV29" s="707"/>
      <c r="ENW29" s="707"/>
      <c r="ENX29" s="707"/>
      <c r="ENY29" s="707"/>
      <c r="ENZ29" s="707"/>
      <c r="EOA29" s="707"/>
      <c r="EOB29" s="707"/>
      <c r="EOC29" s="707"/>
      <c r="EOD29" s="707"/>
      <c r="EOE29" s="707"/>
      <c r="EOF29" s="707"/>
      <c r="EOG29" s="707"/>
      <c r="EOH29" s="707"/>
      <c r="EOI29" s="707"/>
      <c r="EOJ29" s="707"/>
      <c r="EOK29" s="707"/>
      <c r="EOL29" s="707"/>
      <c r="EOM29" s="707"/>
      <c r="EON29" s="707"/>
      <c r="EOO29" s="707"/>
      <c r="EOP29" s="707"/>
      <c r="EOQ29" s="707"/>
      <c r="EOR29" s="707"/>
      <c r="EOS29" s="707"/>
      <c r="EOT29" s="707"/>
      <c r="EOU29" s="707"/>
      <c r="EOV29" s="707"/>
      <c r="EOW29" s="707"/>
      <c r="EOX29" s="707"/>
      <c r="EOY29" s="707"/>
      <c r="EOZ29" s="707"/>
      <c r="EPA29" s="707"/>
      <c r="EPB29" s="707"/>
      <c r="EPC29" s="707"/>
      <c r="EPD29" s="707"/>
      <c r="EPE29" s="707"/>
      <c r="EPF29" s="707"/>
      <c r="EPG29" s="707"/>
      <c r="EPH29" s="707"/>
      <c r="EPI29" s="707"/>
      <c r="EPJ29" s="707"/>
      <c r="EPK29" s="707"/>
      <c r="EPL29" s="707"/>
      <c r="EPM29" s="707"/>
      <c r="EPN29" s="707"/>
      <c r="EPO29" s="707"/>
      <c r="EPP29" s="707"/>
      <c r="EPQ29" s="707"/>
      <c r="EPR29" s="707"/>
      <c r="EPS29" s="707"/>
      <c r="EPT29" s="707"/>
      <c r="EPU29" s="707"/>
      <c r="EPV29" s="707"/>
      <c r="EPW29" s="707"/>
      <c r="EPX29" s="707"/>
      <c r="EPY29" s="707"/>
      <c r="EPZ29" s="707"/>
      <c r="EQA29" s="707"/>
      <c r="EQB29" s="707"/>
      <c r="EQC29" s="707"/>
      <c r="EQD29" s="707"/>
      <c r="EQE29" s="707"/>
      <c r="EQF29" s="707"/>
      <c r="EQG29" s="707"/>
      <c r="EQH29" s="707"/>
      <c r="EQI29" s="707"/>
      <c r="EQJ29" s="707"/>
      <c r="EQK29" s="707"/>
      <c r="EQL29" s="707"/>
      <c r="EQM29" s="707"/>
      <c r="EQN29" s="707"/>
      <c r="EQO29" s="707"/>
      <c r="EQP29" s="707"/>
      <c r="EQQ29" s="707"/>
      <c r="EQR29" s="707"/>
      <c r="EQS29" s="707"/>
      <c r="EQT29" s="707"/>
      <c r="EQU29" s="707"/>
      <c r="EQV29" s="707"/>
      <c r="EQW29" s="707"/>
      <c r="EQX29" s="707"/>
      <c r="EQY29" s="707"/>
      <c r="EQZ29" s="707"/>
      <c r="ERA29" s="707"/>
      <c r="ERB29" s="707"/>
      <c r="ERC29" s="707"/>
      <c r="ERD29" s="707"/>
      <c r="ERE29" s="707"/>
      <c r="ERF29" s="707"/>
      <c r="ERG29" s="707"/>
      <c r="ERH29" s="707"/>
      <c r="ERI29" s="707"/>
      <c r="ERJ29" s="707"/>
      <c r="ERK29" s="707"/>
      <c r="ERL29" s="707"/>
      <c r="ERM29" s="707"/>
      <c r="ERN29" s="707"/>
      <c r="ERO29" s="707"/>
      <c r="ERP29" s="707"/>
      <c r="ERQ29" s="707"/>
      <c r="ERR29" s="707"/>
      <c r="ERS29" s="707"/>
      <c r="ERT29" s="707"/>
      <c r="ERU29" s="707"/>
      <c r="ERV29" s="707"/>
      <c r="ERW29" s="707"/>
      <c r="ERX29" s="707"/>
      <c r="ERY29" s="707"/>
      <c r="ERZ29" s="707"/>
      <c r="ESA29" s="707"/>
      <c r="ESB29" s="707"/>
      <c r="ESC29" s="707"/>
      <c r="ESD29" s="707"/>
      <c r="ESE29" s="707"/>
      <c r="ESF29" s="707"/>
      <c r="ESG29" s="707"/>
      <c r="ESH29" s="707"/>
      <c r="ESI29" s="707"/>
      <c r="ESJ29" s="707"/>
      <c r="ESK29" s="707"/>
      <c r="ESL29" s="707"/>
      <c r="ESM29" s="707"/>
      <c r="ESN29" s="707"/>
      <c r="ESO29" s="707"/>
      <c r="ESP29" s="707"/>
      <c r="ESQ29" s="707"/>
      <c r="ESR29" s="707"/>
      <c r="ESS29" s="707"/>
      <c r="EST29" s="707"/>
      <c r="ESU29" s="707"/>
      <c r="ESV29" s="707"/>
      <c r="ESW29" s="707"/>
      <c r="ESX29" s="707"/>
      <c r="ESY29" s="707"/>
      <c r="ESZ29" s="707"/>
      <c r="ETA29" s="707"/>
      <c r="ETB29" s="707"/>
      <c r="ETC29" s="707"/>
      <c r="ETD29" s="707"/>
      <c r="ETE29" s="707"/>
      <c r="ETF29" s="707"/>
      <c r="ETG29" s="707"/>
      <c r="ETH29" s="707"/>
      <c r="ETI29" s="707"/>
      <c r="ETJ29" s="707"/>
      <c r="ETK29" s="707"/>
      <c r="ETL29" s="707"/>
      <c r="ETM29" s="707"/>
      <c r="ETN29" s="707"/>
      <c r="ETO29" s="707"/>
      <c r="ETP29" s="707"/>
      <c r="ETQ29" s="707"/>
      <c r="ETR29" s="707"/>
      <c r="ETS29" s="707"/>
      <c r="ETT29" s="707"/>
      <c r="ETU29" s="707"/>
      <c r="ETV29" s="707"/>
      <c r="ETW29" s="707"/>
      <c r="ETX29" s="707"/>
      <c r="ETY29" s="707"/>
      <c r="ETZ29" s="707"/>
      <c r="EUA29" s="707"/>
      <c r="EUB29" s="707"/>
      <c r="EUC29" s="707"/>
      <c r="EUD29" s="707"/>
      <c r="EUE29" s="707"/>
      <c r="EUF29" s="707"/>
      <c r="EUG29" s="707"/>
      <c r="EUH29" s="707"/>
      <c r="EUI29" s="707"/>
      <c r="EUJ29" s="707"/>
      <c r="EUK29" s="707"/>
      <c r="EUL29" s="707"/>
      <c r="EUM29" s="707"/>
      <c r="EUN29" s="707"/>
      <c r="EUO29" s="707"/>
      <c r="EUP29" s="707"/>
      <c r="EUQ29" s="707"/>
      <c r="EUR29" s="707"/>
      <c r="EUS29" s="707"/>
      <c r="EUT29" s="707"/>
      <c r="EUU29" s="707"/>
      <c r="EUV29" s="707"/>
      <c r="EUW29" s="707"/>
      <c r="EUX29" s="707"/>
      <c r="EUY29" s="707"/>
      <c r="EUZ29" s="707"/>
      <c r="EVA29" s="707"/>
      <c r="EVB29" s="707"/>
      <c r="EVC29" s="707"/>
      <c r="EVD29" s="707"/>
      <c r="EVE29" s="707"/>
      <c r="EVF29" s="707"/>
      <c r="EVG29" s="707"/>
      <c r="EVH29" s="707"/>
      <c r="EVI29" s="707"/>
      <c r="EVJ29" s="707"/>
      <c r="EVK29" s="707"/>
      <c r="EVL29" s="707"/>
      <c r="EVM29" s="707"/>
      <c r="EVN29" s="707"/>
      <c r="EVO29" s="707"/>
      <c r="EVP29" s="707"/>
      <c r="EVQ29" s="707"/>
      <c r="EVR29" s="707"/>
      <c r="EVS29" s="707"/>
      <c r="EVT29" s="707"/>
      <c r="EVU29" s="707"/>
      <c r="EVV29" s="707"/>
      <c r="EVW29" s="707"/>
      <c r="EVX29" s="707"/>
      <c r="EVY29" s="707"/>
      <c r="EVZ29" s="707"/>
      <c r="EWA29" s="707"/>
      <c r="EWB29" s="707"/>
      <c r="EWC29" s="707"/>
      <c r="EWD29" s="707"/>
      <c r="EWE29" s="707"/>
      <c r="EWF29" s="707"/>
      <c r="EWG29" s="707"/>
      <c r="EWH29" s="707"/>
      <c r="EWI29" s="707"/>
      <c r="EWJ29" s="707"/>
      <c r="EWK29" s="707"/>
      <c r="EWL29" s="707"/>
      <c r="EWM29" s="707"/>
      <c r="EWN29" s="707"/>
      <c r="EWO29" s="707"/>
      <c r="EWP29" s="707"/>
      <c r="EWQ29" s="707"/>
      <c r="EWR29" s="707"/>
      <c r="EWS29" s="707"/>
      <c r="EWT29" s="707"/>
      <c r="EWU29" s="707"/>
      <c r="EWV29" s="707"/>
      <c r="EWW29" s="707"/>
      <c r="EWX29" s="707"/>
      <c r="EWY29" s="707"/>
      <c r="EWZ29" s="707"/>
      <c r="EXA29" s="707"/>
      <c r="EXB29" s="707"/>
      <c r="EXC29" s="707"/>
      <c r="EXD29" s="707"/>
      <c r="EXE29" s="707"/>
      <c r="EXF29" s="707"/>
      <c r="EXG29" s="707"/>
      <c r="EXH29" s="707"/>
      <c r="EXI29" s="707"/>
      <c r="EXJ29" s="707"/>
      <c r="EXK29" s="707"/>
      <c r="EXL29" s="707"/>
      <c r="EXM29" s="707"/>
      <c r="EXN29" s="707"/>
      <c r="EXO29" s="707"/>
      <c r="EXP29" s="707"/>
      <c r="EXQ29" s="707"/>
      <c r="EXR29" s="707"/>
      <c r="EXS29" s="707"/>
      <c r="EXT29" s="707"/>
      <c r="EXU29" s="707"/>
      <c r="EXV29" s="707"/>
      <c r="EXW29" s="707"/>
      <c r="EXX29" s="707"/>
      <c r="EXY29" s="707"/>
      <c r="EXZ29" s="707"/>
      <c r="EYA29" s="707"/>
      <c r="EYB29" s="707"/>
      <c r="EYC29" s="707"/>
      <c r="EYD29" s="707"/>
      <c r="EYE29" s="707"/>
      <c r="EYF29" s="707"/>
      <c r="EYG29" s="707"/>
      <c r="EYH29" s="707"/>
      <c r="EYI29" s="707"/>
      <c r="EYJ29" s="707"/>
      <c r="EYK29" s="707"/>
      <c r="EYL29" s="707"/>
      <c r="EYM29" s="707"/>
      <c r="EYN29" s="707"/>
      <c r="EYO29" s="707"/>
      <c r="EYP29" s="707"/>
      <c r="EYQ29" s="707"/>
      <c r="EYR29" s="707"/>
      <c r="EYS29" s="707"/>
      <c r="EYT29" s="707"/>
      <c r="EYU29" s="707"/>
      <c r="EYV29" s="707"/>
      <c r="EYW29" s="707"/>
      <c r="EYX29" s="707"/>
      <c r="EYY29" s="707"/>
      <c r="EYZ29" s="707"/>
      <c r="EZA29" s="707"/>
      <c r="EZB29" s="707"/>
      <c r="EZC29" s="707"/>
      <c r="EZD29" s="707"/>
      <c r="EZE29" s="707"/>
      <c r="EZF29" s="707"/>
      <c r="EZG29" s="707"/>
      <c r="EZH29" s="707"/>
      <c r="EZI29" s="707"/>
      <c r="EZJ29" s="707"/>
      <c r="EZK29" s="707"/>
      <c r="EZL29" s="707"/>
      <c r="EZM29" s="707"/>
      <c r="EZN29" s="707"/>
      <c r="EZO29" s="707"/>
      <c r="EZP29" s="707"/>
      <c r="EZQ29" s="707"/>
      <c r="EZR29" s="707"/>
      <c r="EZS29" s="707"/>
      <c r="EZT29" s="707"/>
      <c r="EZU29" s="707"/>
      <c r="EZV29" s="707"/>
      <c r="EZW29" s="707"/>
      <c r="EZX29" s="707"/>
      <c r="EZY29" s="707"/>
      <c r="EZZ29" s="707"/>
      <c r="FAA29" s="707"/>
      <c r="FAB29" s="707"/>
      <c r="FAC29" s="707"/>
      <c r="FAD29" s="707"/>
      <c r="FAE29" s="707"/>
      <c r="FAF29" s="707"/>
      <c r="FAG29" s="707"/>
      <c r="FAH29" s="707"/>
      <c r="FAI29" s="707"/>
      <c r="FAJ29" s="707"/>
      <c r="FAK29" s="707"/>
      <c r="FAL29" s="707"/>
      <c r="FAM29" s="707"/>
      <c r="FAN29" s="707"/>
      <c r="FAO29" s="707"/>
      <c r="FAP29" s="707"/>
      <c r="FAQ29" s="707"/>
      <c r="FAR29" s="707"/>
      <c r="FAS29" s="707"/>
      <c r="FAT29" s="707"/>
      <c r="FAU29" s="707"/>
      <c r="FAV29" s="707"/>
      <c r="FAW29" s="707"/>
      <c r="FAX29" s="707"/>
      <c r="FAY29" s="707"/>
      <c r="FAZ29" s="707"/>
      <c r="FBA29" s="707"/>
      <c r="FBB29" s="707"/>
      <c r="FBC29" s="707"/>
      <c r="FBD29" s="707"/>
      <c r="FBE29" s="707"/>
      <c r="FBF29" s="707"/>
      <c r="FBG29" s="707"/>
      <c r="FBH29" s="707"/>
      <c r="FBI29" s="707"/>
      <c r="FBJ29" s="707"/>
      <c r="FBK29" s="707"/>
      <c r="FBL29" s="707"/>
      <c r="FBM29" s="707"/>
      <c r="FBN29" s="707"/>
      <c r="FBO29" s="707"/>
      <c r="FBP29" s="707"/>
      <c r="FBQ29" s="707"/>
      <c r="FBR29" s="707"/>
      <c r="FBS29" s="707"/>
      <c r="FBT29" s="707"/>
      <c r="FBU29" s="707"/>
      <c r="FBV29" s="707"/>
      <c r="FBW29" s="707"/>
      <c r="FBX29" s="707"/>
      <c r="FBY29" s="707"/>
      <c r="FBZ29" s="707"/>
      <c r="FCA29" s="707"/>
      <c r="FCB29" s="707"/>
      <c r="FCC29" s="707"/>
      <c r="FCD29" s="707"/>
      <c r="FCE29" s="707"/>
      <c r="FCF29" s="707"/>
      <c r="FCG29" s="707"/>
      <c r="FCH29" s="707"/>
      <c r="FCI29" s="707"/>
      <c r="FCJ29" s="707"/>
      <c r="FCK29" s="707"/>
      <c r="FCL29" s="707"/>
      <c r="FCM29" s="707"/>
      <c r="FCN29" s="707"/>
      <c r="FCO29" s="707"/>
      <c r="FCP29" s="707"/>
      <c r="FCQ29" s="707"/>
      <c r="FCR29" s="707"/>
      <c r="FCS29" s="707"/>
      <c r="FCT29" s="707"/>
      <c r="FCU29" s="707"/>
      <c r="FCV29" s="707"/>
      <c r="FCW29" s="707"/>
      <c r="FCX29" s="707"/>
      <c r="FCY29" s="707"/>
      <c r="FCZ29" s="707"/>
      <c r="FDA29" s="707"/>
      <c r="FDB29" s="707"/>
      <c r="FDC29" s="707"/>
      <c r="FDD29" s="707"/>
      <c r="FDE29" s="707"/>
      <c r="FDF29" s="707"/>
      <c r="FDG29" s="707"/>
      <c r="FDH29" s="707"/>
      <c r="FDI29" s="707"/>
      <c r="FDJ29" s="707"/>
      <c r="FDK29" s="707"/>
      <c r="FDL29" s="707"/>
      <c r="FDM29" s="707"/>
      <c r="FDN29" s="707"/>
      <c r="FDO29" s="707"/>
      <c r="FDP29" s="707"/>
      <c r="FDQ29" s="707"/>
      <c r="FDR29" s="707"/>
      <c r="FDS29" s="707"/>
      <c r="FDT29" s="707"/>
      <c r="FDU29" s="707"/>
      <c r="FDV29" s="707"/>
      <c r="FDW29" s="707"/>
      <c r="FDX29" s="707"/>
      <c r="FDY29" s="707"/>
      <c r="FDZ29" s="707"/>
      <c r="FEA29" s="707"/>
      <c r="FEB29" s="707"/>
      <c r="FEC29" s="707"/>
      <c r="FED29" s="707"/>
      <c r="FEE29" s="707"/>
      <c r="FEF29" s="707"/>
      <c r="FEG29" s="707"/>
      <c r="FEH29" s="707"/>
      <c r="FEI29" s="707"/>
      <c r="FEJ29" s="707"/>
      <c r="FEK29" s="707"/>
      <c r="FEL29" s="707"/>
      <c r="FEM29" s="707"/>
      <c r="FEN29" s="707"/>
      <c r="FEO29" s="707"/>
      <c r="FEP29" s="707"/>
      <c r="FEQ29" s="707"/>
      <c r="FER29" s="707"/>
      <c r="FES29" s="707"/>
      <c r="FET29" s="707"/>
      <c r="FEU29" s="707"/>
      <c r="FEV29" s="707"/>
      <c r="FEW29" s="707"/>
      <c r="FEX29" s="707"/>
      <c r="FEY29" s="707"/>
      <c r="FEZ29" s="707"/>
      <c r="FFA29" s="707"/>
      <c r="FFB29" s="707"/>
      <c r="FFC29" s="707"/>
      <c r="FFD29" s="707"/>
      <c r="FFE29" s="707"/>
      <c r="FFF29" s="707"/>
      <c r="FFG29" s="707"/>
      <c r="FFH29" s="707"/>
      <c r="FFI29" s="707"/>
      <c r="FFJ29" s="707"/>
      <c r="FFK29" s="707"/>
      <c r="FFL29" s="707"/>
      <c r="FFM29" s="707"/>
      <c r="FFN29" s="707"/>
      <c r="FFO29" s="707"/>
      <c r="FFP29" s="707"/>
      <c r="FFQ29" s="707"/>
      <c r="FFR29" s="707"/>
      <c r="FFS29" s="707"/>
      <c r="FFT29" s="707"/>
      <c r="FFU29" s="707"/>
      <c r="FFV29" s="707"/>
      <c r="FFW29" s="707"/>
      <c r="FFX29" s="707"/>
      <c r="FFY29" s="707"/>
      <c r="FFZ29" s="707"/>
      <c r="FGA29" s="707"/>
      <c r="FGB29" s="707"/>
      <c r="FGC29" s="707"/>
      <c r="FGD29" s="707"/>
      <c r="FGE29" s="707"/>
      <c r="FGF29" s="707"/>
      <c r="FGG29" s="707"/>
      <c r="FGH29" s="707"/>
      <c r="FGI29" s="707"/>
      <c r="FGJ29" s="707"/>
      <c r="FGK29" s="707"/>
      <c r="FGL29" s="707"/>
      <c r="FGM29" s="707"/>
      <c r="FGN29" s="707"/>
      <c r="FGO29" s="707"/>
      <c r="FGP29" s="707"/>
      <c r="FGQ29" s="707"/>
      <c r="FGR29" s="707"/>
      <c r="FGS29" s="707"/>
      <c r="FGT29" s="707"/>
      <c r="FGU29" s="707"/>
      <c r="FGV29" s="707"/>
      <c r="FGW29" s="707"/>
      <c r="FGX29" s="707"/>
      <c r="FGY29" s="707"/>
      <c r="FGZ29" s="707"/>
      <c r="FHA29" s="707"/>
      <c r="FHB29" s="707"/>
      <c r="FHC29" s="707"/>
      <c r="FHD29" s="707"/>
      <c r="FHE29" s="707"/>
      <c r="FHF29" s="707"/>
      <c r="FHG29" s="707"/>
      <c r="FHH29" s="707"/>
      <c r="FHI29" s="707"/>
      <c r="FHJ29" s="707"/>
      <c r="FHK29" s="707"/>
      <c r="FHL29" s="707"/>
      <c r="FHM29" s="707"/>
      <c r="FHN29" s="707"/>
      <c r="FHO29" s="707"/>
      <c r="FHP29" s="707"/>
      <c r="FHQ29" s="707"/>
      <c r="FHR29" s="707"/>
      <c r="FHS29" s="707"/>
      <c r="FHT29" s="707"/>
      <c r="FHU29" s="707"/>
      <c r="FHV29" s="707"/>
      <c r="FHW29" s="707"/>
      <c r="FHX29" s="707"/>
      <c r="FHY29" s="707"/>
      <c r="FHZ29" s="707"/>
      <c r="FIA29" s="707"/>
      <c r="FIB29" s="707"/>
      <c r="FIC29" s="707"/>
      <c r="FID29" s="707"/>
      <c r="FIE29" s="707"/>
      <c r="FIF29" s="707"/>
      <c r="FIG29" s="707"/>
      <c r="FIH29" s="707"/>
      <c r="FII29" s="707"/>
      <c r="FIJ29" s="707"/>
      <c r="FIK29" s="707"/>
      <c r="FIL29" s="707"/>
      <c r="FIM29" s="707"/>
      <c r="FIN29" s="707"/>
      <c r="FIO29" s="707"/>
      <c r="FIP29" s="707"/>
      <c r="FIQ29" s="707"/>
      <c r="FIR29" s="707"/>
      <c r="FIS29" s="707"/>
      <c r="FIT29" s="707"/>
      <c r="FIU29" s="707"/>
      <c r="FIV29" s="707"/>
      <c r="FIW29" s="707"/>
      <c r="FIX29" s="707"/>
      <c r="FIY29" s="707"/>
      <c r="FIZ29" s="707"/>
      <c r="FJA29" s="707"/>
      <c r="FJB29" s="707"/>
      <c r="FJC29" s="707"/>
      <c r="FJD29" s="707"/>
      <c r="FJE29" s="707"/>
      <c r="FJF29" s="707"/>
      <c r="FJG29" s="707"/>
      <c r="FJH29" s="707"/>
      <c r="FJI29" s="707"/>
      <c r="FJJ29" s="707"/>
      <c r="FJK29" s="707"/>
      <c r="FJL29" s="707"/>
      <c r="FJM29" s="707"/>
      <c r="FJN29" s="707"/>
      <c r="FJO29" s="707"/>
      <c r="FJP29" s="707"/>
      <c r="FJQ29" s="707"/>
      <c r="FJR29" s="707"/>
      <c r="FJS29" s="707"/>
      <c r="FJT29" s="707"/>
      <c r="FJU29" s="707"/>
      <c r="FJV29" s="707"/>
      <c r="FJW29" s="707"/>
      <c r="FJX29" s="707"/>
      <c r="FJY29" s="707"/>
      <c r="FJZ29" s="707"/>
      <c r="FKA29" s="707"/>
      <c r="FKB29" s="707"/>
      <c r="FKC29" s="707"/>
      <c r="FKD29" s="707"/>
      <c r="FKE29" s="707"/>
      <c r="FKF29" s="707"/>
      <c r="FKG29" s="707"/>
      <c r="FKH29" s="707"/>
      <c r="FKI29" s="707"/>
      <c r="FKJ29" s="707"/>
      <c r="FKK29" s="707"/>
      <c r="FKL29" s="707"/>
      <c r="FKM29" s="707"/>
      <c r="FKN29" s="707"/>
      <c r="FKO29" s="707"/>
      <c r="FKP29" s="707"/>
      <c r="FKQ29" s="707"/>
      <c r="FKR29" s="707"/>
      <c r="FKS29" s="707"/>
      <c r="FKT29" s="707"/>
      <c r="FKU29" s="707"/>
      <c r="FKV29" s="707"/>
      <c r="FKW29" s="707"/>
      <c r="FKX29" s="707"/>
      <c r="FKY29" s="707"/>
      <c r="FKZ29" s="707"/>
      <c r="FLA29" s="707"/>
      <c r="FLB29" s="707"/>
      <c r="FLC29" s="707"/>
      <c r="FLD29" s="707"/>
      <c r="FLE29" s="707"/>
      <c r="FLF29" s="707"/>
      <c r="FLG29" s="707"/>
      <c r="FLH29" s="707"/>
      <c r="FLI29" s="707"/>
      <c r="FLJ29" s="707"/>
      <c r="FLK29" s="707"/>
      <c r="FLL29" s="707"/>
      <c r="FLM29" s="707"/>
      <c r="FLN29" s="707"/>
      <c r="FLO29" s="707"/>
      <c r="FLP29" s="707"/>
      <c r="FLQ29" s="707"/>
      <c r="FLR29" s="707"/>
      <c r="FLS29" s="707"/>
      <c r="FLT29" s="707"/>
      <c r="FLU29" s="707"/>
      <c r="FLV29" s="707"/>
      <c r="FLW29" s="707"/>
      <c r="FLX29" s="707"/>
      <c r="FLY29" s="707"/>
      <c r="FLZ29" s="707"/>
      <c r="FMA29" s="707"/>
      <c r="FMB29" s="707"/>
      <c r="FMC29" s="707"/>
      <c r="FMD29" s="707"/>
      <c r="FME29" s="707"/>
      <c r="FMF29" s="707"/>
      <c r="FMG29" s="707"/>
      <c r="FMH29" s="707"/>
      <c r="FMI29" s="707"/>
      <c r="FMJ29" s="707"/>
      <c r="FMK29" s="707"/>
      <c r="FML29" s="707"/>
      <c r="FMM29" s="707"/>
      <c r="FMN29" s="707"/>
      <c r="FMO29" s="707"/>
      <c r="FMP29" s="707"/>
      <c r="FMQ29" s="707"/>
      <c r="FMR29" s="707"/>
      <c r="FMS29" s="707"/>
      <c r="FMT29" s="707"/>
      <c r="FMU29" s="707"/>
      <c r="FMV29" s="707"/>
      <c r="FMW29" s="707"/>
      <c r="FMX29" s="707"/>
      <c r="FMY29" s="707"/>
      <c r="FMZ29" s="707"/>
      <c r="FNA29" s="707"/>
      <c r="FNB29" s="707"/>
      <c r="FNC29" s="707"/>
      <c r="FND29" s="707"/>
      <c r="FNE29" s="707"/>
      <c r="FNF29" s="707"/>
      <c r="FNG29" s="707"/>
      <c r="FNH29" s="707"/>
      <c r="FNI29" s="707"/>
      <c r="FNJ29" s="707"/>
      <c r="FNK29" s="707"/>
      <c r="FNL29" s="707"/>
      <c r="FNM29" s="707"/>
      <c r="FNN29" s="707"/>
      <c r="FNO29" s="707"/>
      <c r="FNP29" s="707"/>
      <c r="FNQ29" s="707"/>
      <c r="FNR29" s="707"/>
      <c r="FNS29" s="707"/>
      <c r="FNT29" s="707"/>
      <c r="FNU29" s="707"/>
      <c r="FNV29" s="707"/>
      <c r="FNW29" s="707"/>
      <c r="FNX29" s="707"/>
      <c r="FNY29" s="707"/>
      <c r="FNZ29" s="707"/>
      <c r="FOA29" s="707"/>
      <c r="FOB29" s="707"/>
      <c r="FOC29" s="707"/>
      <c r="FOD29" s="707"/>
      <c r="FOE29" s="707"/>
      <c r="FOF29" s="707"/>
      <c r="FOG29" s="707"/>
      <c r="FOH29" s="707"/>
      <c r="FOI29" s="707"/>
      <c r="FOJ29" s="707"/>
      <c r="FOK29" s="707"/>
      <c r="FOL29" s="707"/>
      <c r="FOM29" s="707"/>
      <c r="FON29" s="707"/>
      <c r="FOO29" s="707"/>
      <c r="FOP29" s="707"/>
      <c r="FOQ29" s="707"/>
      <c r="FOR29" s="707"/>
      <c r="FOS29" s="707"/>
      <c r="FOT29" s="707"/>
      <c r="FOU29" s="707"/>
      <c r="FOV29" s="707"/>
      <c r="FOW29" s="707"/>
      <c r="FOX29" s="707"/>
      <c r="FOY29" s="707"/>
      <c r="FOZ29" s="707"/>
      <c r="FPA29" s="707"/>
      <c r="FPB29" s="707"/>
      <c r="FPC29" s="707"/>
      <c r="FPD29" s="707"/>
      <c r="FPE29" s="707"/>
      <c r="FPF29" s="707"/>
      <c r="FPG29" s="707"/>
      <c r="FPH29" s="707"/>
      <c r="FPI29" s="707"/>
      <c r="FPJ29" s="707"/>
      <c r="FPK29" s="707"/>
      <c r="FPL29" s="707"/>
      <c r="FPM29" s="707"/>
      <c r="FPN29" s="707"/>
      <c r="FPO29" s="707"/>
      <c r="FPP29" s="707"/>
      <c r="FPQ29" s="707"/>
      <c r="FPR29" s="707"/>
      <c r="FPS29" s="707"/>
      <c r="FPT29" s="707"/>
      <c r="FPU29" s="707"/>
      <c r="FPV29" s="707"/>
      <c r="FPW29" s="707"/>
      <c r="FPX29" s="707"/>
      <c r="FPY29" s="707"/>
      <c r="FPZ29" s="707"/>
      <c r="FQA29" s="707"/>
      <c r="FQB29" s="707"/>
      <c r="FQC29" s="707"/>
      <c r="FQD29" s="707"/>
      <c r="FQE29" s="707"/>
      <c r="FQF29" s="707"/>
      <c r="FQG29" s="707"/>
      <c r="FQH29" s="707"/>
      <c r="FQI29" s="707"/>
      <c r="FQJ29" s="707"/>
      <c r="FQK29" s="707"/>
      <c r="FQL29" s="707"/>
      <c r="FQM29" s="707"/>
      <c r="FQN29" s="707"/>
      <c r="FQO29" s="707"/>
      <c r="FQP29" s="707"/>
      <c r="FQQ29" s="707"/>
      <c r="FQR29" s="707"/>
      <c r="FQS29" s="707"/>
      <c r="FQT29" s="707"/>
      <c r="FQU29" s="707"/>
      <c r="FQV29" s="707"/>
      <c r="FQW29" s="707"/>
      <c r="FQX29" s="707"/>
      <c r="FQY29" s="707"/>
      <c r="FQZ29" s="707"/>
      <c r="FRA29" s="707"/>
      <c r="FRB29" s="707"/>
      <c r="FRC29" s="707"/>
      <c r="FRD29" s="707"/>
      <c r="FRE29" s="707"/>
      <c r="FRF29" s="707"/>
      <c r="FRG29" s="707"/>
      <c r="FRH29" s="707"/>
      <c r="FRI29" s="707"/>
      <c r="FRJ29" s="707"/>
      <c r="FRK29" s="707"/>
      <c r="FRL29" s="707"/>
      <c r="FRM29" s="707"/>
      <c r="FRN29" s="707"/>
      <c r="FRO29" s="707"/>
      <c r="FRP29" s="707"/>
      <c r="FRQ29" s="707"/>
      <c r="FRR29" s="707"/>
      <c r="FRS29" s="707"/>
      <c r="FRT29" s="707"/>
      <c r="FRU29" s="707"/>
      <c r="FRV29" s="707"/>
      <c r="FRW29" s="707"/>
      <c r="FRX29" s="707"/>
      <c r="FRY29" s="707"/>
      <c r="FRZ29" s="707"/>
      <c r="FSA29" s="707"/>
      <c r="FSB29" s="707"/>
      <c r="FSC29" s="707"/>
      <c r="FSD29" s="707"/>
      <c r="FSE29" s="707"/>
      <c r="FSF29" s="707"/>
      <c r="FSG29" s="707"/>
      <c r="FSH29" s="707"/>
      <c r="FSI29" s="707"/>
      <c r="FSJ29" s="707"/>
      <c r="FSK29" s="707"/>
      <c r="FSL29" s="707"/>
      <c r="FSM29" s="707"/>
      <c r="FSN29" s="707"/>
      <c r="FSO29" s="707"/>
      <c r="FSP29" s="707"/>
      <c r="FSQ29" s="707"/>
      <c r="FSR29" s="707"/>
      <c r="FSS29" s="707"/>
      <c r="FST29" s="707"/>
      <c r="FSU29" s="707"/>
      <c r="FSV29" s="707"/>
      <c r="FSW29" s="707"/>
      <c r="FSX29" s="707"/>
      <c r="FSY29" s="707"/>
      <c r="FSZ29" s="707"/>
      <c r="FTA29" s="707"/>
      <c r="FTB29" s="707"/>
      <c r="FTC29" s="707"/>
      <c r="FTD29" s="707"/>
      <c r="FTE29" s="707"/>
      <c r="FTF29" s="707"/>
      <c r="FTG29" s="707"/>
      <c r="FTH29" s="707"/>
      <c r="FTI29" s="707"/>
      <c r="FTJ29" s="707"/>
      <c r="FTK29" s="707"/>
      <c r="FTL29" s="707"/>
      <c r="FTM29" s="707"/>
      <c r="FTN29" s="707"/>
      <c r="FTO29" s="707"/>
      <c r="FTP29" s="707"/>
      <c r="FTQ29" s="707"/>
      <c r="FTR29" s="707"/>
      <c r="FTS29" s="707"/>
      <c r="FTT29" s="707"/>
      <c r="FTU29" s="707"/>
      <c r="FTV29" s="707"/>
      <c r="FTW29" s="707"/>
      <c r="FTX29" s="707"/>
      <c r="FTY29" s="707"/>
      <c r="FTZ29" s="707"/>
      <c r="FUA29" s="707"/>
      <c r="FUB29" s="707"/>
      <c r="FUC29" s="707"/>
      <c r="FUD29" s="707"/>
      <c r="FUE29" s="707"/>
      <c r="FUF29" s="707"/>
      <c r="FUG29" s="707"/>
      <c r="FUH29" s="707"/>
      <c r="FUI29" s="707"/>
      <c r="FUJ29" s="707"/>
      <c r="FUK29" s="707"/>
      <c r="FUL29" s="707"/>
      <c r="FUM29" s="707"/>
      <c r="FUN29" s="707"/>
      <c r="FUO29" s="707"/>
      <c r="FUP29" s="707"/>
      <c r="FUQ29" s="707"/>
      <c r="FUR29" s="707"/>
      <c r="FUS29" s="707"/>
      <c r="FUT29" s="707"/>
      <c r="FUU29" s="707"/>
      <c r="FUV29" s="707"/>
      <c r="FUW29" s="707"/>
      <c r="FUX29" s="707"/>
      <c r="FUY29" s="707"/>
      <c r="FUZ29" s="707"/>
      <c r="FVA29" s="707"/>
      <c r="FVB29" s="707"/>
      <c r="FVC29" s="707"/>
      <c r="FVD29" s="707"/>
      <c r="FVE29" s="707"/>
      <c r="FVF29" s="707"/>
      <c r="FVG29" s="707"/>
      <c r="FVH29" s="707"/>
      <c r="FVI29" s="707"/>
      <c r="FVJ29" s="707"/>
      <c r="FVK29" s="707"/>
      <c r="FVL29" s="707"/>
      <c r="FVM29" s="707"/>
      <c r="FVN29" s="707"/>
      <c r="FVO29" s="707"/>
      <c r="FVP29" s="707"/>
      <c r="FVQ29" s="707"/>
      <c r="FVR29" s="707"/>
      <c r="FVS29" s="707"/>
      <c r="FVT29" s="707"/>
      <c r="FVU29" s="707"/>
      <c r="FVV29" s="707"/>
      <c r="FVW29" s="707"/>
      <c r="FVX29" s="707"/>
      <c r="FVY29" s="707"/>
      <c r="FVZ29" s="707"/>
      <c r="FWA29" s="707"/>
      <c r="FWB29" s="707"/>
      <c r="FWC29" s="707"/>
      <c r="FWD29" s="707"/>
      <c r="FWE29" s="707"/>
      <c r="FWF29" s="707"/>
      <c r="FWG29" s="707"/>
      <c r="FWH29" s="707"/>
      <c r="FWI29" s="707"/>
      <c r="FWJ29" s="707"/>
      <c r="FWK29" s="707"/>
      <c r="FWL29" s="707"/>
      <c r="FWM29" s="707"/>
      <c r="FWN29" s="707"/>
      <c r="FWO29" s="707"/>
      <c r="FWP29" s="707"/>
      <c r="FWQ29" s="707"/>
      <c r="FWR29" s="707"/>
      <c r="FWS29" s="707"/>
      <c r="FWT29" s="707"/>
      <c r="FWU29" s="707"/>
      <c r="FWV29" s="707"/>
      <c r="FWW29" s="707"/>
      <c r="FWX29" s="707"/>
      <c r="FWY29" s="707"/>
      <c r="FWZ29" s="707"/>
      <c r="FXA29" s="707"/>
      <c r="FXB29" s="707"/>
      <c r="FXC29" s="707"/>
      <c r="FXD29" s="707"/>
      <c r="FXE29" s="707"/>
      <c r="FXF29" s="707"/>
      <c r="FXG29" s="707"/>
      <c r="FXH29" s="707"/>
      <c r="FXI29" s="707"/>
      <c r="FXJ29" s="707"/>
      <c r="FXK29" s="707"/>
      <c r="FXL29" s="707"/>
      <c r="FXM29" s="707"/>
      <c r="FXN29" s="707"/>
      <c r="FXO29" s="707"/>
      <c r="FXP29" s="707"/>
      <c r="FXQ29" s="707"/>
      <c r="FXR29" s="707"/>
      <c r="FXS29" s="707"/>
      <c r="FXT29" s="707"/>
      <c r="FXU29" s="707"/>
      <c r="FXV29" s="707"/>
      <c r="FXW29" s="707"/>
      <c r="FXX29" s="707"/>
      <c r="FXY29" s="707"/>
      <c r="FXZ29" s="707"/>
      <c r="FYA29" s="707"/>
      <c r="FYB29" s="707"/>
      <c r="FYC29" s="707"/>
      <c r="FYD29" s="707"/>
      <c r="FYE29" s="707"/>
      <c r="FYF29" s="707"/>
      <c r="FYG29" s="707"/>
      <c r="FYH29" s="707"/>
      <c r="FYI29" s="707"/>
      <c r="FYJ29" s="707"/>
      <c r="FYK29" s="707"/>
      <c r="FYL29" s="707"/>
      <c r="FYM29" s="707"/>
      <c r="FYN29" s="707"/>
      <c r="FYO29" s="707"/>
      <c r="FYP29" s="707"/>
      <c r="FYQ29" s="707"/>
      <c r="FYR29" s="707"/>
      <c r="FYS29" s="707"/>
      <c r="FYT29" s="707"/>
      <c r="FYU29" s="707"/>
      <c r="FYV29" s="707"/>
      <c r="FYW29" s="707"/>
      <c r="FYX29" s="707"/>
      <c r="FYY29" s="707"/>
      <c r="FYZ29" s="707"/>
      <c r="FZA29" s="707"/>
      <c r="FZB29" s="707"/>
      <c r="FZC29" s="707"/>
      <c r="FZD29" s="707"/>
      <c r="FZE29" s="707"/>
      <c r="FZF29" s="707"/>
      <c r="FZG29" s="707"/>
      <c r="FZH29" s="707"/>
      <c r="FZI29" s="707"/>
      <c r="FZJ29" s="707"/>
      <c r="FZK29" s="707"/>
      <c r="FZL29" s="707"/>
      <c r="FZM29" s="707"/>
      <c r="FZN29" s="707"/>
      <c r="FZO29" s="707"/>
      <c r="FZP29" s="707"/>
      <c r="FZQ29" s="707"/>
      <c r="FZR29" s="707"/>
      <c r="FZS29" s="707"/>
      <c r="FZT29" s="707"/>
      <c r="FZU29" s="707"/>
      <c r="FZV29" s="707"/>
      <c r="FZW29" s="707"/>
      <c r="FZX29" s="707"/>
      <c r="FZY29" s="707"/>
      <c r="FZZ29" s="707"/>
      <c r="GAA29" s="707"/>
      <c r="GAB29" s="707"/>
      <c r="GAC29" s="707"/>
      <c r="GAD29" s="707"/>
      <c r="GAE29" s="707"/>
      <c r="GAF29" s="707"/>
      <c r="GAG29" s="707"/>
      <c r="GAH29" s="707"/>
      <c r="GAI29" s="707"/>
      <c r="GAJ29" s="707"/>
      <c r="GAK29" s="707"/>
      <c r="GAL29" s="707"/>
      <c r="GAM29" s="707"/>
      <c r="GAN29" s="707"/>
      <c r="GAO29" s="707"/>
      <c r="GAP29" s="707"/>
      <c r="GAQ29" s="707"/>
      <c r="GAR29" s="707"/>
      <c r="GAS29" s="707"/>
      <c r="GAT29" s="707"/>
      <c r="GAU29" s="707"/>
      <c r="GAV29" s="707"/>
      <c r="GAW29" s="707"/>
      <c r="GAX29" s="707"/>
      <c r="GAY29" s="707"/>
      <c r="GAZ29" s="707"/>
      <c r="GBA29" s="707"/>
      <c r="GBB29" s="707"/>
      <c r="GBC29" s="707"/>
      <c r="GBD29" s="707"/>
      <c r="GBE29" s="707"/>
      <c r="GBF29" s="707"/>
      <c r="GBG29" s="707"/>
      <c r="GBH29" s="707"/>
      <c r="GBI29" s="707"/>
      <c r="GBJ29" s="707"/>
      <c r="GBK29" s="707"/>
      <c r="GBL29" s="707"/>
      <c r="GBM29" s="707"/>
      <c r="GBN29" s="707"/>
      <c r="GBO29" s="707"/>
      <c r="GBP29" s="707"/>
      <c r="GBQ29" s="707"/>
      <c r="GBR29" s="707"/>
      <c r="GBS29" s="707"/>
      <c r="GBT29" s="707"/>
      <c r="GBU29" s="707"/>
      <c r="GBV29" s="707"/>
      <c r="GBW29" s="707"/>
      <c r="GBX29" s="707"/>
      <c r="GBY29" s="707"/>
      <c r="GBZ29" s="707"/>
      <c r="GCA29" s="707"/>
      <c r="GCB29" s="707"/>
      <c r="GCC29" s="707"/>
      <c r="GCD29" s="707"/>
      <c r="GCE29" s="707"/>
      <c r="GCF29" s="707"/>
      <c r="GCG29" s="707"/>
      <c r="GCH29" s="707"/>
      <c r="GCI29" s="707"/>
      <c r="GCJ29" s="707"/>
      <c r="GCK29" s="707"/>
      <c r="GCL29" s="707"/>
      <c r="GCM29" s="707"/>
      <c r="GCN29" s="707"/>
      <c r="GCO29" s="707"/>
      <c r="GCP29" s="707"/>
      <c r="GCQ29" s="707"/>
      <c r="GCR29" s="707"/>
      <c r="GCS29" s="707"/>
      <c r="GCT29" s="707"/>
      <c r="GCU29" s="707"/>
      <c r="GCV29" s="707"/>
      <c r="GCW29" s="707"/>
      <c r="GCX29" s="707"/>
      <c r="GCY29" s="707"/>
      <c r="GCZ29" s="707"/>
      <c r="GDA29" s="707"/>
      <c r="GDB29" s="707"/>
      <c r="GDC29" s="707"/>
      <c r="GDD29" s="707"/>
      <c r="GDE29" s="707"/>
      <c r="GDF29" s="707"/>
      <c r="GDG29" s="707"/>
      <c r="GDH29" s="707"/>
      <c r="GDI29" s="707"/>
      <c r="GDJ29" s="707"/>
      <c r="GDK29" s="707"/>
      <c r="GDL29" s="707"/>
      <c r="GDM29" s="707"/>
      <c r="GDN29" s="707"/>
      <c r="GDO29" s="707"/>
      <c r="GDP29" s="707"/>
      <c r="GDQ29" s="707"/>
      <c r="GDR29" s="707"/>
      <c r="GDS29" s="707"/>
      <c r="GDT29" s="707"/>
      <c r="GDU29" s="707"/>
      <c r="GDV29" s="707"/>
      <c r="GDW29" s="707"/>
      <c r="GDX29" s="707"/>
      <c r="GDY29" s="707"/>
      <c r="GDZ29" s="707"/>
      <c r="GEA29" s="707"/>
      <c r="GEB29" s="707"/>
      <c r="GEC29" s="707"/>
      <c r="GED29" s="707"/>
      <c r="GEE29" s="707"/>
      <c r="GEF29" s="707"/>
      <c r="GEG29" s="707"/>
      <c r="GEH29" s="707"/>
      <c r="GEI29" s="707"/>
      <c r="GEJ29" s="707"/>
      <c r="GEK29" s="707"/>
      <c r="GEL29" s="707"/>
      <c r="GEM29" s="707"/>
      <c r="GEN29" s="707"/>
      <c r="GEO29" s="707"/>
      <c r="GEP29" s="707"/>
      <c r="GEQ29" s="707"/>
      <c r="GER29" s="707"/>
      <c r="GES29" s="707"/>
      <c r="GET29" s="707"/>
      <c r="GEU29" s="707"/>
      <c r="GEV29" s="707"/>
      <c r="GEW29" s="707"/>
      <c r="GEX29" s="707"/>
      <c r="GEY29" s="707"/>
      <c r="GEZ29" s="707"/>
      <c r="GFA29" s="707"/>
      <c r="GFB29" s="707"/>
      <c r="GFC29" s="707"/>
      <c r="GFD29" s="707"/>
      <c r="GFE29" s="707"/>
      <c r="GFF29" s="707"/>
      <c r="GFG29" s="707"/>
      <c r="GFH29" s="707"/>
      <c r="GFI29" s="707"/>
      <c r="GFJ29" s="707"/>
      <c r="GFK29" s="707"/>
      <c r="GFL29" s="707"/>
      <c r="GFM29" s="707"/>
      <c r="GFN29" s="707"/>
      <c r="GFO29" s="707"/>
      <c r="GFP29" s="707"/>
      <c r="GFQ29" s="707"/>
      <c r="GFR29" s="707"/>
      <c r="GFS29" s="707"/>
      <c r="GFT29" s="707"/>
      <c r="GFU29" s="707"/>
      <c r="GFV29" s="707"/>
      <c r="GFW29" s="707"/>
      <c r="GFX29" s="707"/>
      <c r="GFY29" s="707"/>
      <c r="GFZ29" s="707"/>
      <c r="GGA29" s="707"/>
      <c r="GGB29" s="707"/>
      <c r="GGC29" s="707"/>
      <c r="GGD29" s="707"/>
      <c r="GGE29" s="707"/>
      <c r="GGF29" s="707"/>
      <c r="GGG29" s="707"/>
      <c r="GGH29" s="707"/>
      <c r="GGI29" s="707"/>
      <c r="GGJ29" s="707"/>
      <c r="GGK29" s="707"/>
      <c r="GGL29" s="707"/>
      <c r="GGM29" s="707"/>
      <c r="GGN29" s="707"/>
      <c r="GGO29" s="707"/>
      <c r="GGP29" s="707"/>
      <c r="GGQ29" s="707"/>
      <c r="GGR29" s="707"/>
      <c r="GGS29" s="707"/>
      <c r="GGT29" s="707"/>
      <c r="GGU29" s="707"/>
      <c r="GGV29" s="707"/>
      <c r="GGW29" s="707"/>
      <c r="GGX29" s="707"/>
      <c r="GGY29" s="707"/>
      <c r="GGZ29" s="707"/>
      <c r="GHA29" s="707"/>
      <c r="GHB29" s="707"/>
      <c r="GHC29" s="707"/>
      <c r="GHD29" s="707"/>
      <c r="GHE29" s="707"/>
      <c r="GHF29" s="707"/>
      <c r="GHG29" s="707"/>
      <c r="GHH29" s="707"/>
      <c r="GHI29" s="707"/>
      <c r="GHJ29" s="707"/>
      <c r="GHK29" s="707"/>
      <c r="GHL29" s="707"/>
      <c r="GHM29" s="707"/>
      <c r="GHN29" s="707"/>
      <c r="GHO29" s="707"/>
      <c r="GHP29" s="707"/>
      <c r="GHQ29" s="707"/>
      <c r="GHR29" s="707"/>
      <c r="GHS29" s="707"/>
      <c r="GHT29" s="707"/>
      <c r="GHU29" s="707"/>
      <c r="GHV29" s="707"/>
      <c r="GHW29" s="707"/>
      <c r="GHX29" s="707"/>
      <c r="GHY29" s="707"/>
      <c r="GHZ29" s="707"/>
      <c r="GIA29" s="707"/>
      <c r="GIB29" s="707"/>
      <c r="GIC29" s="707"/>
      <c r="GID29" s="707"/>
      <c r="GIE29" s="707"/>
      <c r="GIF29" s="707"/>
      <c r="GIG29" s="707"/>
      <c r="GIH29" s="707"/>
      <c r="GII29" s="707"/>
      <c r="GIJ29" s="707"/>
      <c r="GIK29" s="707"/>
      <c r="GIL29" s="707"/>
      <c r="GIM29" s="707"/>
      <c r="GIN29" s="707"/>
      <c r="GIO29" s="707"/>
      <c r="GIP29" s="707"/>
      <c r="GIQ29" s="707"/>
      <c r="GIR29" s="707"/>
      <c r="GIS29" s="707"/>
      <c r="GIT29" s="707"/>
      <c r="GIU29" s="707"/>
      <c r="GIV29" s="707"/>
      <c r="GIW29" s="707"/>
      <c r="GIX29" s="707"/>
      <c r="GIY29" s="707"/>
      <c r="GIZ29" s="707"/>
      <c r="GJA29" s="707"/>
      <c r="GJB29" s="707"/>
      <c r="GJC29" s="707"/>
      <c r="GJD29" s="707"/>
      <c r="GJE29" s="707"/>
      <c r="GJF29" s="707"/>
      <c r="GJG29" s="707"/>
      <c r="GJH29" s="707"/>
      <c r="GJI29" s="707"/>
      <c r="GJJ29" s="707"/>
      <c r="GJK29" s="707"/>
      <c r="GJL29" s="707"/>
      <c r="GJM29" s="707"/>
      <c r="GJN29" s="707"/>
      <c r="GJO29" s="707"/>
      <c r="GJP29" s="707"/>
      <c r="GJQ29" s="707"/>
      <c r="GJR29" s="707"/>
      <c r="GJS29" s="707"/>
      <c r="GJT29" s="707"/>
      <c r="GJU29" s="707"/>
      <c r="GJV29" s="707"/>
      <c r="GJW29" s="707"/>
      <c r="GJX29" s="707"/>
      <c r="GJY29" s="707"/>
      <c r="GJZ29" s="707"/>
      <c r="GKA29" s="707"/>
      <c r="GKB29" s="707"/>
      <c r="GKC29" s="707"/>
      <c r="GKD29" s="707"/>
      <c r="GKE29" s="707"/>
      <c r="GKF29" s="707"/>
      <c r="GKG29" s="707"/>
      <c r="GKH29" s="707"/>
      <c r="GKI29" s="707"/>
      <c r="GKJ29" s="707"/>
      <c r="GKK29" s="707"/>
      <c r="GKL29" s="707"/>
      <c r="GKM29" s="707"/>
      <c r="GKN29" s="707"/>
      <c r="GKO29" s="707"/>
      <c r="GKP29" s="707"/>
      <c r="GKQ29" s="707"/>
      <c r="GKR29" s="707"/>
      <c r="GKS29" s="707"/>
      <c r="GKT29" s="707"/>
      <c r="GKU29" s="707"/>
      <c r="GKV29" s="707"/>
      <c r="GKW29" s="707"/>
      <c r="GKX29" s="707"/>
      <c r="GKY29" s="707"/>
      <c r="GKZ29" s="707"/>
      <c r="GLA29" s="707"/>
      <c r="GLB29" s="707"/>
      <c r="GLC29" s="707"/>
      <c r="GLD29" s="707"/>
      <c r="GLE29" s="707"/>
      <c r="GLF29" s="707"/>
      <c r="GLG29" s="707"/>
      <c r="GLH29" s="707"/>
      <c r="GLI29" s="707"/>
      <c r="GLJ29" s="707"/>
      <c r="GLK29" s="707"/>
      <c r="GLL29" s="707"/>
      <c r="GLM29" s="707"/>
      <c r="GLN29" s="707"/>
      <c r="GLO29" s="707"/>
      <c r="GLP29" s="707"/>
      <c r="GLQ29" s="707"/>
      <c r="GLR29" s="707"/>
      <c r="GLS29" s="707"/>
      <c r="GLT29" s="707"/>
      <c r="GLU29" s="707"/>
      <c r="GLV29" s="707"/>
      <c r="GLW29" s="707"/>
      <c r="GLX29" s="707"/>
      <c r="GLY29" s="707"/>
      <c r="GLZ29" s="707"/>
      <c r="GMA29" s="707"/>
      <c r="GMB29" s="707"/>
      <c r="GMC29" s="707"/>
      <c r="GMD29" s="707"/>
      <c r="GME29" s="707"/>
      <c r="GMF29" s="707"/>
      <c r="GMG29" s="707"/>
      <c r="GMH29" s="707"/>
      <c r="GMI29" s="707"/>
      <c r="GMJ29" s="707"/>
      <c r="GMK29" s="707"/>
      <c r="GML29" s="707"/>
      <c r="GMM29" s="707"/>
      <c r="GMN29" s="707"/>
      <c r="GMO29" s="707"/>
      <c r="GMP29" s="707"/>
      <c r="GMQ29" s="707"/>
      <c r="GMR29" s="707"/>
      <c r="GMS29" s="707"/>
      <c r="GMT29" s="707"/>
      <c r="GMU29" s="707"/>
      <c r="GMV29" s="707"/>
      <c r="GMW29" s="707"/>
      <c r="GMX29" s="707"/>
      <c r="GMY29" s="707"/>
      <c r="GMZ29" s="707"/>
      <c r="GNA29" s="707"/>
      <c r="GNB29" s="707"/>
      <c r="GNC29" s="707"/>
      <c r="GND29" s="707"/>
      <c r="GNE29" s="707"/>
      <c r="GNF29" s="707"/>
      <c r="GNG29" s="707"/>
      <c r="GNH29" s="707"/>
      <c r="GNI29" s="707"/>
      <c r="GNJ29" s="707"/>
      <c r="GNK29" s="707"/>
      <c r="GNL29" s="707"/>
      <c r="GNM29" s="707"/>
      <c r="GNN29" s="707"/>
      <c r="GNO29" s="707"/>
      <c r="GNP29" s="707"/>
      <c r="GNQ29" s="707"/>
      <c r="GNR29" s="707"/>
      <c r="GNS29" s="707"/>
      <c r="GNT29" s="707"/>
      <c r="GNU29" s="707"/>
      <c r="GNV29" s="707"/>
      <c r="GNW29" s="707"/>
      <c r="GNX29" s="707"/>
      <c r="GNY29" s="707"/>
      <c r="GNZ29" s="707"/>
      <c r="GOA29" s="707"/>
      <c r="GOB29" s="707"/>
      <c r="GOC29" s="707"/>
      <c r="GOD29" s="707"/>
      <c r="GOE29" s="707"/>
      <c r="GOF29" s="707"/>
      <c r="GOG29" s="707"/>
      <c r="GOH29" s="707"/>
      <c r="GOI29" s="707"/>
      <c r="GOJ29" s="707"/>
      <c r="GOK29" s="707"/>
      <c r="GOL29" s="707"/>
      <c r="GOM29" s="707"/>
      <c r="GON29" s="707"/>
      <c r="GOO29" s="707"/>
      <c r="GOP29" s="707"/>
      <c r="GOQ29" s="707"/>
      <c r="GOR29" s="707"/>
      <c r="GOS29" s="707"/>
      <c r="GOT29" s="707"/>
      <c r="GOU29" s="707"/>
      <c r="GOV29" s="707"/>
      <c r="GOW29" s="707"/>
      <c r="GOX29" s="707"/>
      <c r="GOY29" s="707"/>
      <c r="GOZ29" s="707"/>
      <c r="GPA29" s="707"/>
      <c r="GPB29" s="707"/>
      <c r="GPC29" s="707"/>
      <c r="GPD29" s="707"/>
      <c r="GPE29" s="707"/>
      <c r="GPF29" s="707"/>
      <c r="GPG29" s="707"/>
      <c r="GPH29" s="707"/>
      <c r="GPI29" s="707"/>
      <c r="GPJ29" s="707"/>
      <c r="GPK29" s="707"/>
      <c r="GPL29" s="707"/>
      <c r="GPM29" s="707"/>
      <c r="GPN29" s="707"/>
      <c r="GPO29" s="707"/>
      <c r="GPP29" s="707"/>
      <c r="GPQ29" s="707"/>
      <c r="GPR29" s="707"/>
      <c r="GPS29" s="707"/>
      <c r="GPT29" s="707"/>
      <c r="GPU29" s="707"/>
      <c r="GPV29" s="707"/>
      <c r="GPW29" s="707"/>
      <c r="GPX29" s="707"/>
      <c r="GPY29" s="707"/>
      <c r="GPZ29" s="707"/>
      <c r="GQA29" s="707"/>
      <c r="GQB29" s="707"/>
      <c r="GQC29" s="707"/>
      <c r="GQD29" s="707"/>
      <c r="GQE29" s="707"/>
      <c r="GQF29" s="707"/>
      <c r="GQG29" s="707"/>
      <c r="GQH29" s="707"/>
      <c r="GQI29" s="707"/>
      <c r="GQJ29" s="707"/>
      <c r="GQK29" s="707"/>
      <c r="GQL29" s="707"/>
      <c r="GQM29" s="707"/>
      <c r="GQN29" s="707"/>
      <c r="GQO29" s="707"/>
      <c r="GQP29" s="707"/>
      <c r="GQQ29" s="707"/>
      <c r="GQR29" s="707"/>
      <c r="GQS29" s="707"/>
      <c r="GQT29" s="707"/>
      <c r="GQU29" s="707"/>
      <c r="GQV29" s="707"/>
      <c r="GQW29" s="707"/>
      <c r="GQX29" s="707"/>
      <c r="GQY29" s="707"/>
      <c r="GQZ29" s="707"/>
      <c r="GRA29" s="707"/>
      <c r="GRB29" s="707"/>
      <c r="GRC29" s="707"/>
      <c r="GRD29" s="707"/>
      <c r="GRE29" s="707"/>
      <c r="GRF29" s="707"/>
      <c r="GRG29" s="707"/>
      <c r="GRH29" s="707"/>
      <c r="GRI29" s="707"/>
      <c r="GRJ29" s="707"/>
      <c r="GRK29" s="707"/>
      <c r="GRL29" s="707"/>
      <c r="GRM29" s="707"/>
      <c r="GRN29" s="707"/>
      <c r="GRO29" s="707"/>
      <c r="GRP29" s="707"/>
      <c r="GRQ29" s="707"/>
      <c r="GRR29" s="707"/>
      <c r="GRS29" s="707"/>
      <c r="GRT29" s="707"/>
      <c r="GRU29" s="707"/>
      <c r="GRV29" s="707"/>
      <c r="GRW29" s="707"/>
      <c r="GRX29" s="707"/>
      <c r="GRY29" s="707"/>
      <c r="GRZ29" s="707"/>
      <c r="GSA29" s="707"/>
      <c r="GSB29" s="707"/>
      <c r="GSC29" s="707"/>
      <c r="GSD29" s="707"/>
      <c r="GSE29" s="707"/>
      <c r="GSF29" s="707"/>
      <c r="GSG29" s="707"/>
      <c r="GSH29" s="707"/>
      <c r="GSI29" s="707"/>
      <c r="GSJ29" s="707"/>
      <c r="GSK29" s="707"/>
      <c r="GSL29" s="707"/>
      <c r="GSM29" s="707"/>
      <c r="GSN29" s="707"/>
      <c r="GSO29" s="707"/>
      <c r="GSP29" s="707"/>
      <c r="GSQ29" s="707"/>
      <c r="GSR29" s="707"/>
      <c r="GSS29" s="707"/>
      <c r="GST29" s="707"/>
      <c r="GSU29" s="707"/>
      <c r="GSV29" s="707"/>
      <c r="GSW29" s="707"/>
      <c r="GSX29" s="707"/>
      <c r="GSY29" s="707"/>
      <c r="GSZ29" s="707"/>
      <c r="GTA29" s="707"/>
      <c r="GTB29" s="707"/>
      <c r="GTC29" s="707"/>
      <c r="GTD29" s="707"/>
      <c r="GTE29" s="707"/>
      <c r="GTF29" s="707"/>
      <c r="GTG29" s="707"/>
      <c r="GTH29" s="707"/>
      <c r="GTI29" s="707"/>
      <c r="GTJ29" s="707"/>
      <c r="GTK29" s="707"/>
      <c r="GTL29" s="707"/>
      <c r="GTM29" s="707"/>
      <c r="GTN29" s="707"/>
      <c r="GTO29" s="707"/>
      <c r="GTP29" s="707"/>
      <c r="GTQ29" s="707"/>
      <c r="GTR29" s="707"/>
      <c r="GTS29" s="707"/>
      <c r="GTT29" s="707"/>
      <c r="GTU29" s="707"/>
      <c r="GTV29" s="707"/>
      <c r="GTW29" s="707"/>
      <c r="GTX29" s="707"/>
      <c r="GTY29" s="707"/>
      <c r="GTZ29" s="707"/>
      <c r="GUA29" s="707"/>
      <c r="GUB29" s="707"/>
      <c r="GUC29" s="707"/>
      <c r="GUD29" s="707"/>
      <c r="GUE29" s="707"/>
      <c r="GUF29" s="707"/>
      <c r="GUG29" s="707"/>
      <c r="GUH29" s="707"/>
      <c r="GUI29" s="707"/>
      <c r="GUJ29" s="707"/>
      <c r="GUK29" s="707"/>
      <c r="GUL29" s="707"/>
      <c r="GUM29" s="707"/>
      <c r="GUN29" s="707"/>
      <c r="GUO29" s="707"/>
      <c r="GUP29" s="707"/>
      <c r="GUQ29" s="707"/>
      <c r="GUR29" s="707"/>
      <c r="GUS29" s="707"/>
      <c r="GUT29" s="707"/>
      <c r="GUU29" s="707"/>
      <c r="GUV29" s="707"/>
      <c r="GUW29" s="707"/>
      <c r="GUX29" s="707"/>
      <c r="GUY29" s="707"/>
      <c r="GUZ29" s="707"/>
      <c r="GVA29" s="707"/>
      <c r="GVB29" s="707"/>
      <c r="GVC29" s="707"/>
      <c r="GVD29" s="707"/>
      <c r="GVE29" s="707"/>
      <c r="GVF29" s="707"/>
      <c r="GVG29" s="707"/>
      <c r="GVH29" s="707"/>
      <c r="GVI29" s="707"/>
      <c r="GVJ29" s="707"/>
      <c r="GVK29" s="707"/>
      <c r="GVL29" s="707"/>
      <c r="GVM29" s="707"/>
      <c r="GVN29" s="707"/>
      <c r="GVO29" s="707"/>
      <c r="GVP29" s="707"/>
      <c r="GVQ29" s="707"/>
      <c r="GVR29" s="707"/>
      <c r="GVS29" s="707"/>
      <c r="GVT29" s="707"/>
      <c r="GVU29" s="707"/>
      <c r="GVV29" s="707"/>
      <c r="GVW29" s="707"/>
      <c r="GVX29" s="707"/>
      <c r="GVY29" s="707"/>
      <c r="GVZ29" s="707"/>
      <c r="GWA29" s="707"/>
      <c r="GWB29" s="707"/>
      <c r="GWC29" s="707"/>
      <c r="GWD29" s="707"/>
      <c r="GWE29" s="707"/>
      <c r="GWF29" s="707"/>
      <c r="GWG29" s="707"/>
      <c r="GWH29" s="707"/>
      <c r="GWI29" s="707"/>
      <c r="GWJ29" s="707"/>
      <c r="GWK29" s="707"/>
      <c r="GWL29" s="707"/>
      <c r="GWM29" s="707"/>
      <c r="GWN29" s="707"/>
      <c r="GWO29" s="707"/>
      <c r="GWP29" s="707"/>
      <c r="GWQ29" s="707"/>
      <c r="GWR29" s="707"/>
      <c r="GWS29" s="707"/>
      <c r="GWT29" s="707"/>
      <c r="GWU29" s="707"/>
      <c r="GWV29" s="707"/>
      <c r="GWW29" s="707"/>
      <c r="GWX29" s="707"/>
      <c r="GWY29" s="707"/>
      <c r="GWZ29" s="707"/>
      <c r="GXA29" s="707"/>
      <c r="GXB29" s="707"/>
      <c r="GXC29" s="707"/>
      <c r="GXD29" s="707"/>
      <c r="GXE29" s="707"/>
      <c r="GXF29" s="707"/>
      <c r="GXG29" s="707"/>
      <c r="GXH29" s="707"/>
      <c r="GXI29" s="707"/>
      <c r="GXJ29" s="707"/>
      <c r="GXK29" s="707"/>
      <c r="GXL29" s="707"/>
      <c r="GXM29" s="707"/>
      <c r="GXN29" s="707"/>
      <c r="GXO29" s="707"/>
      <c r="GXP29" s="707"/>
      <c r="GXQ29" s="707"/>
      <c r="GXR29" s="707"/>
      <c r="GXS29" s="707"/>
      <c r="GXT29" s="707"/>
      <c r="GXU29" s="707"/>
      <c r="GXV29" s="707"/>
      <c r="GXW29" s="707"/>
      <c r="GXX29" s="707"/>
      <c r="GXY29" s="707"/>
      <c r="GXZ29" s="707"/>
      <c r="GYA29" s="707"/>
      <c r="GYB29" s="707"/>
      <c r="GYC29" s="707"/>
      <c r="GYD29" s="707"/>
      <c r="GYE29" s="707"/>
      <c r="GYF29" s="707"/>
      <c r="GYG29" s="707"/>
      <c r="GYH29" s="707"/>
      <c r="GYI29" s="707"/>
      <c r="GYJ29" s="707"/>
      <c r="GYK29" s="707"/>
      <c r="GYL29" s="707"/>
      <c r="GYM29" s="707"/>
      <c r="GYN29" s="707"/>
      <c r="GYO29" s="707"/>
      <c r="GYP29" s="707"/>
      <c r="GYQ29" s="707"/>
      <c r="GYR29" s="707"/>
      <c r="GYS29" s="707"/>
      <c r="GYT29" s="707"/>
      <c r="GYU29" s="707"/>
      <c r="GYV29" s="707"/>
      <c r="GYW29" s="707"/>
      <c r="GYX29" s="707"/>
      <c r="GYY29" s="707"/>
      <c r="GYZ29" s="707"/>
      <c r="GZA29" s="707"/>
      <c r="GZB29" s="707"/>
      <c r="GZC29" s="707"/>
      <c r="GZD29" s="707"/>
      <c r="GZE29" s="707"/>
      <c r="GZF29" s="707"/>
      <c r="GZG29" s="707"/>
      <c r="GZH29" s="707"/>
      <c r="GZI29" s="707"/>
      <c r="GZJ29" s="707"/>
      <c r="GZK29" s="707"/>
      <c r="GZL29" s="707"/>
      <c r="GZM29" s="707"/>
      <c r="GZN29" s="707"/>
      <c r="GZO29" s="707"/>
      <c r="GZP29" s="707"/>
      <c r="GZQ29" s="707"/>
      <c r="GZR29" s="707"/>
      <c r="GZS29" s="707"/>
      <c r="GZT29" s="707"/>
      <c r="GZU29" s="707"/>
      <c r="GZV29" s="707"/>
      <c r="GZW29" s="707"/>
      <c r="GZX29" s="707"/>
      <c r="GZY29" s="707"/>
      <c r="GZZ29" s="707"/>
      <c r="HAA29" s="707"/>
      <c r="HAB29" s="707"/>
      <c r="HAC29" s="707"/>
      <c r="HAD29" s="707"/>
      <c r="HAE29" s="707"/>
      <c r="HAF29" s="707"/>
      <c r="HAG29" s="707"/>
      <c r="HAH29" s="707"/>
      <c r="HAI29" s="707"/>
      <c r="HAJ29" s="707"/>
      <c r="HAK29" s="707"/>
      <c r="HAL29" s="707"/>
      <c r="HAM29" s="707"/>
      <c r="HAN29" s="707"/>
      <c r="HAO29" s="707"/>
      <c r="HAP29" s="707"/>
      <c r="HAQ29" s="707"/>
      <c r="HAR29" s="707"/>
      <c r="HAS29" s="707"/>
      <c r="HAT29" s="707"/>
      <c r="HAU29" s="707"/>
      <c r="HAV29" s="707"/>
      <c r="HAW29" s="707"/>
      <c r="HAX29" s="707"/>
      <c r="HAY29" s="707"/>
      <c r="HAZ29" s="707"/>
      <c r="HBA29" s="707"/>
      <c r="HBB29" s="707"/>
      <c r="HBC29" s="707"/>
      <c r="HBD29" s="707"/>
      <c r="HBE29" s="707"/>
      <c r="HBF29" s="707"/>
      <c r="HBG29" s="707"/>
      <c r="HBH29" s="707"/>
      <c r="HBI29" s="707"/>
      <c r="HBJ29" s="707"/>
      <c r="HBK29" s="707"/>
      <c r="HBL29" s="707"/>
      <c r="HBM29" s="707"/>
      <c r="HBN29" s="707"/>
      <c r="HBO29" s="707"/>
      <c r="HBP29" s="707"/>
      <c r="HBQ29" s="707"/>
      <c r="HBR29" s="707"/>
      <c r="HBS29" s="707"/>
      <c r="HBT29" s="707"/>
      <c r="HBU29" s="707"/>
      <c r="HBV29" s="707"/>
      <c r="HBW29" s="707"/>
      <c r="HBX29" s="707"/>
      <c r="HBY29" s="707"/>
      <c r="HBZ29" s="707"/>
      <c r="HCA29" s="707"/>
      <c r="HCB29" s="707"/>
      <c r="HCC29" s="707"/>
      <c r="HCD29" s="707"/>
      <c r="HCE29" s="707"/>
      <c r="HCF29" s="707"/>
      <c r="HCG29" s="707"/>
      <c r="HCH29" s="707"/>
      <c r="HCI29" s="707"/>
      <c r="HCJ29" s="707"/>
      <c r="HCK29" s="707"/>
      <c r="HCL29" s="707"/>
      <c r="HCM29" s="707"/>
      <c r="HCN29" s="707"/>
      <c r="HCO29" s="707"/>
      <c r="HCP29" s="707"/>
      <c r="HCQ29" s="707"/>
      <c r="HCR29" s="707"/>
      <c r="HCS29" s="707"/>
      <c r="HCT29" s="707"/>
      <c r="HCU29" s="707"/>
      <c r="HCV29" s="707"/>
      <c r="HCW29" s="707"/>
      <c r="HCX29" s="707"/>
      <c r="HCY29" s="707"/>
      <c r="HCZ29" s="707"/>
      <c r="HDA29" s="707"/>
      <c r="HDB29" s="707"/>
      <c r="HDC29" s="707"/>
      <c r="HDD29" s="707"/>
      <c r="HDE29" s="707"/>
      <c r="HDF29" s="707"/>
      <c r="HDG29" s="707"/>
      <c r="HDH29" s="707"/>
      <c r="HDI29" s="707"/>
      <c r="HDJ29" s="707"/>
      <c r="HDK29" s="707"/>
      <c r="HDL29" s="707"/>
      <c r="HDM29" s="707"/>
      <c r="HDN29" s="707"/>
      <c r="HDO29" s="707"/>
      <c r="HDP29" s="707"/>
      <c r="HDQ29" s="707"/>
      <c r="HDR29" s="707"/>
      <c r="HDS29" s="707"/>
      <c r="HDT29" s="707"/>
      <c r="HDU29" s="707"/>
      <c r="HDV29" s="707"/>
      <c r="HDW29" s="707"/>
      <c r="HDX29" s="707"/>
      <c r="HDY29" s="707"/>
      <c r="HDZ29" s="707"/>
      <c r="HEA29" s="707"/>
      <c r="HEB29" s="707"/>
      <c r="HEC29" s="707"/>
      <c r="HED29" s="707"/>
      <c r="HEE29" s="707"/>
      <c r="HEF29" s="707"/>
      <c r="HEG29" s="707"/>
      <c r="HEH29" s="707"/>
      <c r="HEI29" s="707"/>
      <c r="HEJ29" s="707"/>
      <c r="HEK29" s="707"/>
      <c r="HEL29" s="707"/>
      <c r="HEM29" s="707"/>
      <c r="HEN29" s="707"/>
      <c r="HEO29" s="707"/>
      <c r="HEP29" s="707"/>
      <c r="HEQ29" s="707"/>
      <c r="HER29" s="707"/>
      <c r="HES29" s="707"/>
      <c r="HET29" s="707"/>
      <c r="HEU29" s="707"/>
      <c r="HEV29" s="707"/>
      <c r="HEW29" s="707"/>
      <c r="HEX29" s="707"/>
      <c r="HEY29" s="707"/>
      <c r="HEZ29" s="707"/>
      <c r="HFA29" s="707"/>
      <c r="HFB29" s="707"/>
      <c r="HFC29" s="707"/>
      <c r="HFD29" s="707"/>
      <c r="HFE29" s="707"/>
      <c r="HFF29" s="707"/>
      <c r="HFG29" s="707"/>
      <c r="HFH29" s="707"/>
      <c r="HFI29" s="707"/>
      <c r="HFJ29" s="707"/>
      <c r="HFK29" s="707"/>
      <c r="HFL29" s="707"/>
      <c r="HFM29" s="707"/>
      <c r="HFN29" s="707"/>
      <c r="HFO29" s="707"/>
      <c r="HFP29" s="707"/>
      <c r="HFQ29" s="707"/>
      <c r="HFR29" s="707"/>
      <c r="HFS29" s="707"/>
      <c r="HFT29" s="707"/>
      <c r="HFU29" s="707"/>
      <c r="HFV29" s="707"/>
      <c r="HFW29" s="707"/>
      <c r="HFX29" s="707"/>
      <c r="HFY29" s="707"/>
      <c r="HFZ29" s="707"/>
      <c r="HGA29" s="707"/>
      <c r="HGB29" s="707"/>
      <c r="HGC29" s="707"/>
      <c r="HGD29" s="707"/>
      <c r="HGE29" s="707"/>
      <c r="HGF29" s="707"/>
      <c r="HGG29" s="707"/>
      <c r="HGH29" s="707"/>
      <c r="HGI29" s="707"/>
      <c r="HGJ29" s="707"/>
      <c r="HGK29" s="707"/>
      <c r="HGL29" s="707"/>
      <c r="HGM29" s="707"/>
      <c r="HGN29" s="707"/>
      <c r="HGO29" s="707"/>
      <c r="HGP29" s="707"/>
      <c r="HGQ29" s="707"/>
      <c r="HGR29" s="707"/>
      <c r="HGS29" s="707"/>
      <c r="HGT29" s="707"/>
      <c r="HGU29" s="707"/>
      <c r="HGV29" s="707"/>
      <c r="HGW29" s="707"/>
      <c r="HGX29" s="707"/>
      <c r="HGY29" s="707"/>
      <c r="HGZ29" s="707"/>
      <c r="HHA29" s="707"/>
      <c r="HHB29" s="707"/>
      <c r="HHC29" s="707"/>
      <c r="HHD29" s="707"/>
      <c r="HHE29" s="707"/>
      <c r="HHF29" s="707"/>
      <c r="HHG29" s="707"/>
      <c r="HHH29" s="707"/>
      <c r="HHI29" s="707"/>
      <c r="HHJ29" s="707"/>
      <c r="HHK29" s="707"/>
      <c r="HHL29" s="707"/>
      <c r="HHM29" s="707"/>
      <c r="HHN29" s="707"/>
      <c r="HHO29" s="707"/>
      <c r="HHP29" s="707"/>
      <c r="HHQ29" s="707"/>
      <c r="HHR29" s="707"/>
      <c r="HHS29" s="707"/>
      <c r="HHT29" s="707"/>
      <c r="HHU29" s="707"/>
      <c r="HHV29" s="707"/>
      <c r="HHW29" s="707"/>
      <c r="HHX29" s="707"/>
      <c r="HHY29" s="707"/>
      <c r="HHZ29" s="707"/>
      <c r="HIA29" s="707"/>
      <c r="HIB29" s="707"/>
      <c r="HIC29" s="707"/>
      <c r="HID29" s="707"/>
      <c r="HIE29" s="707"/>
      <c r="HIF29" s="707"/>
      <c r="HIG29" s="707"/>
      <c r="HIH29" s="707"/>
      <c r="HII29" s="707"/>
      <c r="HIJ29" s="707"/>
      <c r="HIK29" s="707"/>
      <c r="HIL29" s="707"/>
      <c r="HIM29" s="707"/>
      <c r="HIN29" s="707"/>
      <c r="HIO29" s="707"/>
      <c r="HIP29" s="707"/>
      <c r="HIQ29" s="707"/>
      <c r="HIR29" s="707"/>
      <c r="HIS29" s="707"/>
      <c r="HIT29" s="707"/>
      <c r="HIU29" s="707"/>
      <c r="HIV29" s="707"/>
      <c r="HIW29" s="707"/>
      <c r="HIX29" s="707"/>
      <c r="HIY29" s="707"/>
      <c r="HIZ29" s="707"/>
      <c r="HJA29" s="707"/>
      <c r="HJB29" s="707"/>
      <c r="HJC29" s="707"/>
      <c r="HJD29" s="707"/>
      <c r="HJE29" s="707"/>
      <c r="HJF29" s="707"/>
      <c r="HJG29" s="707"/>
      <c r="HJH29" s="707"/>
      <c r="HJI29" s="707"/>
      <c r="HJJ29" s="707"/>
      <c r="HJK29" s="707"/>
      <c r="HJL29" s="707"/>
      <c r="HJM29" s="707"/>
      <c r="HJN29" s="707"/>
      <c r="HJO29" s="707"/>
      <c r="HJP29" s="707"/>
      <c r="HJQ29" s="707"/>
      <c r="HJR29" s="707"/>
      <c r="HJS29" s="707"/>
      <c r="HJT29" s="707"/>
      <c r="HJU29" s="707"/>
      <c r="HJV29" s="707"/>
      <c r="HJW29" s="707"/>
      <c r="HJX29" s="707"/>
      <c r="HJY29" s="707"/>
      <c r="HJZ29" s="707"/>
      <c r="HKA29" s="707"/>
      <c r="HKB29" s="707"/>
      <c r="HKC29" s="707"/>
      <c r="HKD29" s="707"/>
      <c r="HKE29" s="707"/>
      <c r="HKF29" s="707"/>
      <c r="HKG29" s="707"/>
      <c r="HKH29" s="707"/>
      <c r="HKI29" s="707"/>
      <c r="HKJ29" s="707"/>
      <c r="HKK29" s="707"/>
      <c r="HKL29" s="707"/>
      <c r="HKM29" s="707"/>
      <c r="HKN29" s="707"/>
      <c r="HKO29" s="707"/>
      <c r="HKP29" s="707"/>
      <c r="HKQ29" s="707"/>
      <c r="HKR29" s="707"/>
      <c r="HKS29" s="707"/>
      <c r="HKT29" s="707"/>
      <c r="HKU29" s="707"/>
      <c r="HKV29" s="707"/>
      <c r="HKW29" s="707"/>
      <c r="HKX29" s="707"/>
      <c r="HKY29" s="707"/>
      <c r="HKZ29" s="707"/>
      <c r="HLA29" s="707"/>
      <c r="HLB29" s="707"/>
      <c r="HLC29" s="707"/>
      <c r="HLD29" s="707"/>
      <c r="HLE29" s="707"/>
      <c r="HLF29" s="707"/>
      <c r="HLG29" s="707"/>
      <c r="HLH29" s="707"/>
      <c r="HLI29" s="707"/>
      <c r="HLJ29" s="707"/>
      <c r="HLK29" s="707"/>
      <c r="HLL29" s="707"/>
      <c r="HLM29" s="707"/>
      <c r="HLN29" s="707"/>
      <c r="HLO29" s="707"/>
      <c r="HLP29" s="707"/>
      <c r="HLQ29" s="707"/>
      <c r="HLR29" s="707"/>
      <c r="HLS29" s="707"/>
      <c r="HLT29" s="707"/>
      <c r="HLU29" s="707"/>
      <c r="HLV29" s="707"/>
      <c r="HLW29" s="707"/>
      <c r="HLX29" s="707"/>
      <c r="HLY29" s="707"/>
      <c r="HLZ29" s="707"/>
      <c r="HMA29" s="707"/>
      <c r="HMB29" s="707"/>
      <c r="HMC29" s="707"/>
      <c r="HMD29" s="707"/>
      <c r="HME29" s="707"/>
      <c r="HMF29" s="707"/>
      <c r="HMG29" s="707"/>
      <c r="HMH29" s="707"/>
      <c r="HMI29" s="707"/>
      <c r="HMJ29" s="707"/>
      <c r="HMK29" s="707"/>
      <c r="HML29" s="707"/>
      <c r="HMM29" s="707"/>
      <c r="HMN29" s="707"/>
      <c r="HMO29" s="707"/>
      <c r="HMP29" s="707"/>
      <c r="HMQ29" s="707"/>
      <c r="HMR29" s="707"/>
      <c r="HMS29" s="707"/>
      <c r="HMT29" s="707"/>
      <c r="HMU29" s="707"/>
      <c r="HMV29" s="707"/>
      <c r="HMW29" s="707"/>
      <c r="HMX29" s="707"/>
      <c r="HMY29" s="707"/>
      <c r="HMZ29" s="707"/>
      <c r="HNA29" s="707"/>
      <c r="HNB29" s="707"/>
      <c r="HNC29" s="707"/>
      <c r="HND29" s="707"/>
      <c r="HNE29" s="707"/>
      <c r="HNF29" s="707"/>
      <c r="HNG29" s="707"/>
      <c r="HNH29" s="707"/>
      <c r="HNI29" s="707"/>
      <c r="HNJ29" s="707"/>
      <c r="HNK29" s="707"/>
      <c r="HNL29" s="707"/>
      <c r="HNM29" s="707"/>
      <c r="HNN29" s="707"/>
      <c r="HNO29" s="707"/>
      <c r="HNP29" s="707"/>
      <c r="HNQ29" s="707"/>
      <c r="HNR29" s="707"/>
      <c r="HNS29" s="707"/>
      <c r="HNT29" s="707"/>
      <c r="HNU29" s="707"/>
      <c r="HNV29" s="707"/>
      <c r="HNW29" s="707"/>
      <c r="HNX29" s="707"/>
      <c r="HNY29" s="707"/>
      <c r="HNZ29" s="707"/>
      <c r="HOA29" s="707"/>
      <c r="HOB29" s="707"/>
      <c r="HOC29" s="707"/>
      <c r="HOD29" s="707"/>
      <c r="HOE29" s="707"/>
      <c r="HOF29" s="707"/>
      <c r="HOG29" s="707"/>
      <c r="HOH29" s="707"/>
      <c r="HOI29" s="707"/>
      <c r="HOJ29" s="707"/>
      <c r="HOK29" s="707"/>
      <c r="HOL29" s="707"/>
      <c r="HOM29" s="707"/>
      <c r="HON29" s="707"/>
      <c r="HOO29" s="707"/>
      <c r="HOP29" s="707"/>
      <c r="HOQ29" s="707"/>
      <c r="HOR29" s="707"/>
      <c r="HOS29" s="707"/>
      <c r="HOT29" s="707"/>
      <c r="HOU29" s="707"/>
      <c r="HOV29" s="707"/>
      <c r="HOW29" s="707"/>
      <c r="HOX29" s="707"/>
      <c r="HOY29" s="707"/>
      <c r="HOZ29" s="707"/>
      <c r="HPA29" s="707"/>
      <c r="HPB29" s="707"/>
      <c r="HPC29" s="707"/>
      <c r="HPD29" s="707"/>
      <c r="HPE29" s="707"/>
      <c r="HPF29" s="707"/>
      <c r="HPG29" s="707"/>
      <c r="HPH29" s="707"/>
      <c r="HPI29" s="707"/>
      <c r="HPJ29" s="707"/>
      <c r="HPK29" s="707"/>
      <c r="HPL29" s="707"/>
      <c r="HPM29" s="707"/>
      <c r="HPN29" s="707"/>
      <c r="HPO29" s="707"/>
      <c r="HPP29" s="707"/>
      <c r="HPQ29" s="707"/>
      <c r="HPR29" s="707"/>
      <c r="HPS29" s="707"/>
      <c r="HPT29" s="707"/>
      <c r="HPU29" s="707"/>
      <c r="HPV29" s="707"/>
      <c r="HPW29" s="707"/>
      <c r="HPX29" s="707"/>
      <c r="HPY29" s="707"/>
      <c r="HPZ29" s="707"/>
      <c r="HQA29" s="707"/>
      <c r="HQB29" s="707"/>
      <c r="HQC29" s="707"/>
      <c r="HQD29" s="707"/>
      <c r="HQE29" s="707"/>
      <c r="HQF29" s="707"/>
      <c r="HQG29" s="707"/>
      <c r="HQH29" s="707"/>
      <c r="HQI29" s="707"/>
      <c r="HQJ29" s="707"/>
      <c r="HQK29" s="707"/>
      <c r="HQL29" s="707"/>
      <c r="HQM29" s="707"/>
      <c r="HQN29" s="707"/>
      <c r="HQO29" s="707"/>
      <c r="HQP29" s="707"/>
      <c r="HQQ29" s="707"/>
      <c r="HQR29" s="707"/>
      <c r="HQS29" s="707"/>
      <c r="HQT29" s="707"/>
      <c r="HQU29" s="707"/>
      <c r="HQV29" s="707"/>
      <c r="HQW29" s="707"/>
      <c r="HQX29" s="707"/>
      <c r="HQY29" s="707"/>
      <c r="HQZ29" s="707"/>
      <c r="HRA29" s="707"/>
      <c r="HRB29" s="707"/>
      <c r="HRC29" s="707"/>
      <c r="HRD29" s="707"/>
      <c r="HRE29" s="707"/>
      <c r="HRF29" s="707"/>
      <c r="HRG29" s="707"/>
      <c r="HRH29" s="707"/>
      <c r="HRI29" s="707"/>
      <c r="HRJ29" s="707"/>
      <c r="HRK29" s="707"/>
      <c r="HRL29" s="707"/>
      <c r="HRM29" s="707"/>
      <c r="HRN29" s="707"/>
      <c r="HRO29" s="707"/>
      <c r="HRP29" s="707"/>
      <c r="HRQ29" s="707"/>
      <c r="HRR29" s="707"/>
      <c r="HRS29" s="707"/>
      <c r="HRT29" s="707"/>
      <c r="HRU29" s="707"/>
      <c r="HRV29" s="707"/>
      <c r="HRW29" s="707"/>
      <c r="HRX29" s="707"/>
      <c r="HRY29" s="707"/>
      <c r="HRZ29" s="707"/>
      <c r="HSA29" s="707"/>
      <c r="HSB29" s="707"/>
      <c r="HSC29" s="707"/>
      <c r="HSD29" s="707"/>
      <c r="HSE29" s="707"/>
      <c r="HSF29" s="707"/>
      <c r="HSG29" s="707"/>
      <c r="HSH29" s="707"/>
      <c r="HSI29" s="707"/>
      <c r="HSJ29" s="707"/>
      <c r="HSK29" s="707"/>
      <c r="HSL29" s="707"/>
      <c r="HSM29" s="707"/>
      <c r="HSN29" s="707"/>
      <c r="HSO29" s="707"/>
      <c r="HSP29" s="707"/>
      <c r="HSQ29" s="707"/>
      <c r="HSR29" s="707"/>
      <c r="HSS29" s="707"/>
      <c r="HST29" s="707"/>
      <c r="HSU29" s="707"/>
      <c r="HSV29" s="707"/>
      <c r="HSW29" s="707"/>
      <c r="HSX29" s="707"/>
      <c r="HSY29" s="707"/>
      <c r="HSZ29" s="707"/>
      <c r="HTA29" s="707"/>
      <c r="HTB29" s="707"/>
      <c r="HTC29" s="707"/>
      <c r="HTD29" s="707"/>
      <c r="HTE29" s="707"/>
      <c r="HTF29" s="707"/>
      <c r="HTG29" s="707"/>
      <c r="HTH29" s="707"/>
      <c r="HTI29" s="707"/>
      <c r="HTJ29" s="707"/>
      <c r="HTK29" s="707"/>
      <c r="HTL29" s="707"/>
      <c r="HTM29" s="707"/>
      <c r="HTN29" s="707"/>
      <c r="HTO29" s="707"/>
      <c r="HTP29" s="707"/>
      <c r="HTQ29" s="707"/>
      <c r="HTR29" s="707"/>
      <c r="HTS29" s="707"/>
      <c r="HTT29" s="707"/>
      <c r="HTU29" s="707"/>
      <c r="HTV29" s="707"/>
      <c r="HTW29" s="707"/>
      <c r="HTX29" s="707"/>
      <c r="HTY29" s="707"/>
      <c r="HTZ29" s="707"/>
      <c r="HUA29" s="707"/>
      <c r="HUB29" s="707"/>
      <c r="HUC29" s="707"/>
      <c r="HUD29" s="707"/>
      <c r="HUE29" s="707"/>
      <c r="HUF29" s="707"/>
      <c r="HUG29" s="707"/>
      <c r="HUH29" s="707"/>
      <c r="HUI29" s="707"/>
      <c r="HUJ29" s="707"/>
      <c r="HUK29" s="707"/>
      <c r="HUL29" s="707"/>
      <c r="HUM29" s="707"/>
      <c r="HUN29" s="707"/>
      <c r="HUO29" s="707"/>
      <c r="HUP29" s="707"/>
      <c r="HUQ29" s="707"/>
      <c r="HUR29" s="707"/>
      <c r="HUS29" s="707"/>
      <c r="HUT29" s="707"/>
      <c r="HUU29" s="707"/>
      <c r="HUV29" s="707"/>
      <c r="HUW29" s="707"/>
      <c r="HUX29" s="707"/>
      <c r="HUY29" s="707"/>
      <c r="HUZ29" s="707"/>
      <c r="HVA29" s="707"/>
      <c r="HVB29" s="707"/>
      <c r="HVC29" s="707"/>
      <c r="HVD29" s="707"/>
      <c r="HVE29" s="707"/>
      <c r="HVF29" s="707"/>
      <c r="HVG29" s="707"/>
      <c r="HVH29" s="707"/>
      <c r="HVI29" s="707"/>
      <c r="HVJ29" s="707"/>
      <c r="HVK29" s="707"/>
      <c r="HVL29" s="707"/>
      <c r="HVM29" s="707"/>
      <c r="HVN29" s="707"/>
      <c r="HVO29" s="707"/>
      <c r="HVP29" s="707"/>
      <c r="HVQ29" s="707"/>
      <c r="HVR29" s="707"/>
      <c r="HVS29" s="707"/>
      <c r="HVT29" s="707"/>
      <c r="HVU29" s="707"/>
      <c r="HVV29" s="707"/>
      <c r="HVW29" s="707"/>
      <c r="HVX29" s="707"/>
      <c r="HVY29" s="707"/>
      <c r="HVZ29" s="707"/>
      <c r="HWA29" s="707"/>
      <c r="HWB29" s="707"/>
      <c r="HWC29" s="707"/>
      <c r="HWD29" s="707"/>
      <c r="HWE29" s="707"/>
      <c r="HWF29" s="707"/>
      <c r="HWG29" s="707"/>
      <c r="HWH29" s="707"/>
      <c r="HWI29" s="707"/>
      <c r="HWJ29" s="707"/>
      <c r="HWK29" s="707"/>
      <c r="HWL29" s="707"/>
      <c r="HWM29" s="707"/>
      <c r="HWN29" s="707"/>
      <c r="HWO29" s="707"/>
      <c r="HWP29" s="707"/>
      <c r="HWQ29" s="707"/>
      <c r="HWR29" s="707"/>
      <c r="HWS29" s="707"/>
      <c r="HWT29" s="707"/>
      <c r="HWU29" s="707"/>
      <c r="HWV29" s="707"/>
      <c r="HWW29" s="707"/>
      <c r="HWX29" s="707"/>
      <c r="HWY29" s="707"/>
      <c r="HWZ29" s="707"/>
      <c r="HXA29" s="707"/>
      <c r="HXB29" s="707"/>
      <c r="HXC29" s="707"/>
      <c r="HXD29" s="707"/>
      <c r="HXE29" s="707"/>
      <c r="HXF29" s="707"/>
      <c r="HXG29" s="707"/>
      <c r="HXH29" s="707"/>
      <c r="HXI29" s="707"/>
      <c r="HXJ29" s="707"/>
      <c r="HXK29" s="707"/>
      <c r="HXL29" s="707"/>
      <c r="HXM29" s="707"/>
      <c r="HXN29" s="707"/>
      <c r="HXO29" s="707"/>
      <c r="HXP29" s="707"/>
      <c r="HXQ29" s="707"/>
      <c r="HXR29" s="707"/>
      <c r="HXS29" s="707"/>
      <c r="HXT29" s="707"/>
      <c r="HXU29" s="707"/>
      <c r="HXV29" s="707"/>
      <c r="HXW29" s="707"/>
      <c r="HXX29" s="707"/>
      <c r="HXY29" s="707"/>
      <c r="HXZ29" s="707"/>
      <c r="HYA29" s="707"/>
      <c r="HYB29" s="707"/>
      <c r="HYC29" s="707"/>
      <c r="HYD29" s="707"/>
      <c r="HYE29" s="707"/>
      <c r="HYF29" s="707"/>
      <c r="HYG29" s="707"/>
      <c r="HYH29" s="707"/>
      <c r="HYI29" s="707"/>
      <c r="HYJ29" s="707"/>
      <c r="HYK29" s="707"/>
      <c r="HYL29" s="707"/>
      <c r="HYM29" s="707"/>
      <c r="HYN29" s="707"/>
      <c r="HYO29" s="707"/>
      <c r="HYP29" s="707"/>
      <c r="HYQ29" s="707"/>
      <c r="HYR29" s="707"/>
      <c r="HYS29" s="707"/>
      <c r="HYT29" s="707"/>
      <c r="HYU29" s="707"/>
      <c r="HYV29" s="707"/>
      <c r="HYW29" s="707"/>
      <c r="HYX29" s="707"/>
      <c r="HYY29" s="707"/>
      <c r="HYZ29" s="707"/>
      <c r="HZA29" s="707"/>
      <c r="HZB29" s="707"/>
      <c r="HZC29" s="707"/>
      <c r="HZD29" s="707"/>
      <c r="HZE29" s="707"/>
      <c r="HZF29" s="707"/>
      <c r="HZG29" s="707"/>
      <c r="HZH29" s="707"/>
      <c r="HZI29" s="707"/>
      <c r="HZJ29" s="707"/>
      <c r="HZK29" s="707"/>
      <c r="HZL29" s="707"/>
      <c r="HZM29" s="707"/>
      <c r="HZN29" s="707"/>
      <c r="HZO29" s="707"/>
      <c r="HZP29" s="707"/>
      <c r="HZQ29" s="707"/>
      <c r="HZR29" s="707"/>
      <c r="HZS29" s="707"/>
      <c r="HZT29" s="707"/>
      <c r="HZU29" s="707"/>
      <c r="HZV29" s="707"/>
      <c r="HZW29" s="707"/>
      <c r="HZX29" s="707"/>
      <c r="HZY29" s="707"/>
      <c r="HZZ29" s="707"/>
      <c r="IAA29" s="707"/>
      <c r="IAB29" s="707"/>
      <c r="IAC29" s="707"/>
      <c r="IAD29" s="707"/>
      <c r="IAE29" s="707"/>
      <c r="IAF29" s="707"/>
      <c r="IAG29" s="707"/>
      <c r="IAH29" s="707"/>
      <c r="IAI29" s="707"/>
      <c r="IAJ29" s="707"/>
      <c r="IAK29" s="707"/>
      <c r="IAL29" s="707"/>
      <c r="IAM29" s="707"/>
      <c r="IAN29" s="707"/>
      <c r="IAO29" s="707"/>
      <c r="IAP29" s="707"/>
      <c r="IAQ29" s="707"/>
      <c r="IAR29" s="707"/>
      <c r="IAS29" s="707"/>
      <c r="IAT29" s="707"/>
      <c r="IAU29" s="707"/>
      <c r="IAV29" s="707"/>
      <c r="IAW29" s="707"/>
      <c r="IAX29" s="707"/>
      <c r="IAY29" s="707"/>
      <c r="IAZ29" s="707"/>
      <c r="IBA29" s="707"/>
      <c r="IBB29" s="707"/>
      <c r="IBC29" s="707"/>
      <c r="IBD29" s="707"/>
      <c r="IBE29" s="707"/>
      <c r="IBF29" s="707"/>
      <c r="IBG29" s="707"/>
      <c r="IBH29" s="707"/>
      <c r="IBI29" s="707"/>
      <c r="IBJ29" s="707"/>
      <c r="IBK29" s="707"/>
      <c r="IBL29" s="707"/>
      <c r="IBM29" s="707"/>
      <c r="IBN29" s="707"/>
      <c r="IBO29" s="707"/>
      <c r="IBP29" s="707"/>
      <c r="IBQ29" s="707"/>
      <c r="IBR29" s="707"/>
      <c r="IBS29" s="707"/>
      <c r="IBT29" s="707"/>
      <c r="IBU29" s="707"/>
      <c r="IBV29" s="707"/>
      <c r="IBW29" s="707"/>
      <c r="IBX29" s="707"/>
      <c r="IBY29" s="707"/>
      <c r="IBZ29" s="707"/>
      <c r="ICA29" s="707"/>
      <c r="ICB29" s="707"/>
      <c r="ICC29" s="707"/>
      <c r="ICD29" s="707"/>
      <c r="ICE29" s="707"/>
      <c r="ICF29" s="707"/>
      <c r="ICG29" s="707"/>
      <c r="ICH29" s="707"/>
      <c r="ICI29" s="707"/>
      <c r="ICJ29" s="707"/>
      <c r="ICK29" s="707"/>
      <c r="ICL29" s="707"/>
      <c r="ICM29" s="707"/>
      <c r="ICN29" s="707"/>
      <c r="ICO29" s="707"/>
      <c r="ICP29" s="707"/>
      <c r="ICQ29" s="707"/>
      <c r="ICR29" s="707"/>
      <c r="ICS29" s="707"/>
      <c r="ICT29" s="707"/>
      <c r="ICU29" s="707"/>
      <c r="ICV29" s="707"/>
      <c r="ICW29" s="707"/>
      <c r="ICX29" s="707"/>
      <c r="ICY29" s="707"/>
      <c r="ICZ29" s="707"/>
      <c r="IDA29" s="707"/>
      <c r="IDB29" s="707"/>
      <c r="IDC29" s="707"/>
      <c r="IDD29" s="707"/>
      <c r="IDE29" s="707"/>
      <c r="IDF29" s="707"/>
      <c r="IDG29" s="707"/>
      <c r="IDH29" s="707"/>
      <c r="IDI29" s="707"/>
      <c r="IDJ29" s="707"/>
      <c r="IDK29" s="707"/>
      <c r="IDL29" s="707"/>
      <c r="IDM29" s="707"/>
      <c r="IDN29" s="707"/>
      <c r="IDO29" s="707"/>
      <c r="IDP29" s="707"/>
      <c r="IDQ29" s="707"/>
      <c r="IDR29" s="707"/>
      <c r="IDS29" s="707"/>
      <c r="IDT29" s="707"/>
      <c r="IDU29" s="707"/>
      <c r="IDV29" s="707"/>
      <c r="IDW29" s="707"/>
      <c r="IDX29" s="707"/>
      <c r="IDY29" s="707"/>
      <c r="IDZ29" s="707"/>
      <c r="IEA29" s="707"/>
      <c r="IEB29" s="707"/>
      <c r="IEC29" s="707"/>
      <c r="IED29" s="707"/>
      <c r="IEE29" s="707"/>
      <c r="IEF29" s="707"/>
      <c r="IEG29" s="707"/>
      <c r="IEH29" s="707"/>
      <c r="IEI29" s="707"/>
      <c r="IEJ29" s="707"/>
      <c r="IEK29" s="707"/>
      <c r="IEL29" s="707"/>
      <c r="IEM29" s="707"/>
      <c r="IEN29" s="707"/>
      <c r="IEO29" s="707"/>
      <c r="IEP29" s="707"/>
      <c r="IEQ29" s="707"/>
      <c r="IER29" s="707"/>
      <c r="IES29" s="707"/>
      <c r="IET29" s="707"/>
      <c r="IEU29" s="707"/>
      <c r="IEV29" s="707"/>
      <c r="IEW29" s="707"/>
      <c r="IEX29" s="707"/>
      <c r="IEY29" s="707"/>
      <c r="IEZ29" s="707"/>
      <c r="IFA29" s="707"/>
      <c r="IFB29" s="707"/>
      <c r="IFC29" s="707"/>
      <c r="IFD29" s="707"/>
      <c r="IFE29" s="707"/>
      <c r="IFF29" s="707"/>
      <c r="IFG29" s="707"/>
      <c r="IFH29" s="707"/>
      <c r="IFI29" s="707"/>
      <c r="IFJ29" s="707"/>
      <c r="IFK29" s="707"/>
      <c r="IFL29" s="707"/>
      <c r="IFM29" s="707"/>
      <c r="IFN29" s="707"/>
      <c r="IFO29" s="707"/>
      <c r="IFP29" s="707"/>
      <c r="IFQ29" s="707"/>
      <c r="IFR29" s="707"/>
      <c r="IFS29" s="707"/>
      <c r="IFT29" s="707"/>
      <c r="IFU29" s="707"/>
      <c r="IFV29" s="707"/>
      <c r="IFW29" s="707"/>
      <c r="IFX29" s="707"/>
      <c r="IFY29" s="707"/>
      <c r="IFZ29" s="707"/>
      <c r="IGA29" s="707"/>
      <c r="IGB29" s="707"/>
      <c r="IGC29" s="707"/>
      <c r="IGD29" s="707"/>
      <c r="IGE29" s="707"/>
      <c r="IGF29" s="707"/>
      <c r="IGG29" s="707"/>
      <c r="IGH29" s="707"/>
      <c r="IGI29" s="707"/>
      <c r="IGJ29" s="707"/>
      <c r="IGK29" s="707"/>
      <c r="IGL29" s="707"/>
      <c r="IGM29" s="707"/>
      <c r="IGN29" s="707"/>
      <c r="IGO29" s="707"/>
      <c r="IGP29" s="707"/>
      <c r="IGQ29" s="707"/>
      <c r="IGR29" s="707"/>
      <c r="IGS29" s="707"/>
      <c r="IGT29" s="707"/>
      <c r="IGU29" s="707"/>
      <c r="IGV29" s="707"/>
      <c r="IGW29" s="707"/>
      <c r="IGX29" s="707"/>
      <c r="IGY29" s="707"/>
      <c r="IGZ29" s="707"/>
      <c r="IHA29" s="707"/>
      <c r="IHB29" s="707"/>
      <c r="IHC29" s="707"/>
      <c r="IHD29" s="707"/>
      <c r="IHE29" s="707"/>
      <c r="IHF29" s="707"/>
      <c r="IHG29" s="707"/>
      <c r="IHH29" s="707"/>
      <c r="IHI29" s="707"/>
      <c r="IHJ29" s="707"/>
      <c r="IHK29" s="707"/>
      <c r="IHL29" s="707"/>
      <c r="IHM29" s="707"/>
      <c r="IHN29" s="707"/>
      <c r="IHO29" s="707"/>
      <c r="IHP29" s="707"/>
      <c r="IHQ29" s="707"/>
      <c r="IHR29" s="707"/>
      <c r="IHS29" s="707"/>
      <c r="IHT29" s="707"/>
      <c r="IHU29" s="707"/>
      <c r="IHV29" s="707"/>
      <c r="IHW29" s="707"/>
      <c r="IHX29" s="707"/>
      <c r="IHY29" s="707"/>
      <c r="IHZ29" s="707"/>
      <c r="IIA29" s="707"/>
      <c r="IIB29" s="707"/>
      <c r="IIC29" s="707"/>
      <c r="IID29" s="707"/>
      <c r="IIE29" s="707"/>
      <c r="IIF29" s="707"/>
      <c r="IIG29" s="707"/>
      <c r="IIH29" s="707"/>
      <c r="III29" s="707"/>
      <c r="IIJ29" s="707"/>
      <c r="IIK29" s="707"/>
      <c r="IIL29" s="707"/>
      <c r="IIM29" s="707"/>
      <c r="IIN29" s="707"/>
      <c r="IIO29" s="707"/>
      <c r="IIP29" s="707"/>
      <c r="IIQ29" s="707"/>
      <c r="IIR29" s="707"/>
      <c r="IIS29" s="707"/>
      <c r="IIT29" s="707"/>
      <c r="IIU29" s="707"/>
      <c r="IIV29" s="707"/>
      <c r="IIW29" s="707"/>
      <c r="IIX29" s="707"/>
      <c r="IIY29" s="707"/>
      <c r="IIZ29" s="707"/>
      <c r="IJA29" s="707"/>
      <c r="IJB29" s="707"/>
      <c r="IJC29" s="707"/>
      <c r="IJD29" s="707"/>
      <c r="IJE29" s="707"/>
      <c r="IJF29" s="707"/>
      <c r="IJG29" s="707"/>
      <c r="IJH29" s="707"/>
      <c r="IJI29" s="707"/>
      <c r="IJJ29" s="707"/>
      <c r="IJK29" s="707"/>
      <c r="IJL29" s="707"/>
      <c r="IJM29" s="707"/>
      <c r="IJN29" s="707"/>
      <c r="IJO29" s="707"/>
      <c r="IJP29" s="707"/>
      <c r="IJQ29" s="707"/>
      <c r="IJR29" s="707"/>
      <c r="IJS29" s="707"/>
      <c r="IJT29" s="707"/>
      <c r="IJU29" s="707"/>
      <c r="IJV29" s="707"/>
      <c r="IJW29" s="707"/>
      <c r="IJX29" s="707"/>
      <c r="IJY29" s="707"/>
      <c r="IJZ29" s="707"/>
      <c r="IKA29" s="707"/>
      <c r="IKB29" s="707"/>
      <c r="IKC29" s="707"/>
      <c r="IKD29" s="707"/>
      <c r="IKE29" s="707"/>
      <c r="IKF29" s="707"/>
      <c r="IKG29" s="707"/>
      <c r="IKH29" s="707"/>
      <c r="IKI29" s="707"/>
      <c r="IKJ29" s="707"/>
      <c r="IKK29" s="707"/>
      <c r="IKL29" s="707"/>
      <c r="IKM29" s="707"/>
      <c r="IKN29" s="707"/>
      <c r="IKO29" s="707"/>
      <c r="IKP29" s="707"/>
      <c r="IKQ29" s="707"/>
      <c r="IKR29" s="707"/>
      <c r="IKS29" s="707"/>
      <c r="IKT29" s="707"/>
      <c r="IKU29" s="707"/>
      <c r="IKV29" s="707"/>
      <c r="IKW29" s="707"/>
      <c r="IKX29" s="707"/>
      <c r="IKY29" s="707"/>
      <c r="IKZ29" s="707"/>
      <c r="ILA29" s="707"/>
      <c r="ILB29" s="707"/>
      <c r="ILC29" s="707"/>
      <c r="ILD29" s="707"/>
      <c r="ILE29" s="707"/>
      <c r="ILF29" s="707"/>
      <c r="ILG29" s="707"/>
      <c r="ILH29" s="707"/>
      <c r="ILI29" s="707"/>
      <c r="ILJ29" s="707"/>
      <c r="ILK29" s="707"/>
      <c r="ILL29" s="707"/>
      <c r="ILM29" s="707"/>
      <c r="ILN29" s="707"/>
      <c r="ILO29" s="707"/>
      <c r="ILP29" s="707"/>
      <c r="ILQ29" s="707"/>
      <c r="ILR29" s="707"/>
      <c r="ILS29" s="707"/>
      <c r="ILT29" s="707"/>
      <c r="ILU29" s="707"/>
      <c r="ILV29" s="707"/>
      <c r="ILW29" s="707"/>
      <c r="ILX29" s="707"/>
      <c r="ILY29" s="707"/>
      <c r="ILZ29" s="707"/>
      <c r="IMA29" s="707"/>
      <c r="IMB29" s="707"/>
      <c r="IMC29" s="707"/>
      <c r="IMD29" s="707"/>
      <c r="IME29" s="707"/>
      <c r="IMF29" s="707"/>
      <c r="IMG29" s="707"/>
      <c r="IMH29" s="707"/>
      <c r="IMI29" s="707"/>
      <c r="IMJ29" s="707"/>
      <c r="IMK29" s="707"/>
      <c r="IML29" s="707"/>
      <c r="IMM29" s="707"/>
      <c r="IMN29" s="707"/>
      <c r="IMO29" s="707"/>
      <c r="IMP29" s="707"/>
      <c r="IMQ29" s="707"/>
      <c r="IMR29" s="707"/>
      <c r="IMS29" s="707"/>
      <c r="IMT29" s="707"/>
      <c r="IMU29" s="707"/>
      <c r="IMV29" s="707"/>
      <c r="IMW29" s="707"/>
      <c r="IMX29" s="707"/>
      <c r="IMY29" s="707"/>
      <c r="IMZ29" s="707"/>
      <c r="INA29" s="707"/>
      <c r="INB29" s="707"/>
      <c r="INC29" s="707"/>
      <c r="IND29" s="707"/>
      <c r="INE29" s="707"/>
      <c r="INF29" s="707"/>
      <c r="ING29" s="707"/>
      <c r="INH29" s="707"/>
      <c r="INI29" s="707"/>
      <c r="INJ29" s="707"/>
      <c r="INK29" s="707"/>
      <c r="INL29" s="707"/>
      <c r="INM29" s="707"/>
      <c r="INN29" s="707"/>
      <c r="INO29" s="707"/>
      <c r="INP29" s="707"/>
      <c r="INQ29" s="707"/>
      <c r="INR29" s="707"/>
      <c r="INS29" s="707"/>
      <c r="INT29" s="707"/>
      <c r="INU29" s="707"/>
      <c r="INV29" s="707"/>
      <c r="INW29" s="707"/>
      <c r="INX29" s="707"/>
      <c r="INY29" s="707"/>
      <c r="INZ29" s="707"/>
      <c r="IOA29" s="707"/>
      <c r="IOB29" s="707"/>
      <c r="IOC29" s="707"/>
      <c r="IOD29" s="707"/>
      <c r="IOE29" s="707"/>
      <c r="IOF29" s="707"/>
      <c r="IOG29" s="707"/>
      <c r="IOH29" s="707"/>
      <c r="IOI29" s="707"/>
      <c r="IOJ29" s="707"/>
      <c r="IOK29" s="707"/>
      <c r="IOL29" s="707"/>
      <c r="IOM29" s="707"/>
      <c r="ION29" s="707"/>
      <c r="IOO29" s="707"/>
      <c r="IOP29" s="707"/>
      <c r="IOQ29" s="707"/>
      <c r="IOR29" s="707"/>
      <c r="IOS29" s="707"/>
      <c r="IOT29" s="707"/>
      <c r="IOU29" s="707"/>
      <c r="IOV29" s="707"/>
      <c r="IOW29" s="707"/>
      <c r="IOX29" s="707"/>
      <c r="IOY29" s="707"/>
      <c r="IOZ29" s="707"/>
      <c r="IPA29" s="707"/>
      <c r="IPB29" s="707"/>
      <c r="IPC29" s="707"/>
      <c r="IPD29" s="707"/>
      <c r="IPE29" s="707"/>
      <c r="IPF29" s="707"/>
      <c r="IPG29" s="707"/>
      <c r="IPH29" s="707"/>
      <c r="IPI29" s="707"/>
      <c r="IPJ29" s="707"/>
      <c r="IPK29" s="707"/>
      <c r="IPL29" s="707"/>
      <c r="IPM29" s="707"/>
      <c r="IPN29" s="707"/>
      <c r="IPO29" s="707"/>
      <c r="IPP29" s="707"/>
      <c r="IPQ29" s="707"/>
      <c r="IPR29" s="707"/>
      <c r="IPS29" s="707"/>
      <c r="IPT29" s="707"/>
      <c r="IPU29" s="707"/>
      <c r="IPV29" s="707"/>
      <c r="IPW29" s="707"/>
      <c r="IPX29" s="707"/>
      <c r="IPY29" s="707"/>
      <c r="IPZ29" s="707"/>
      <c r="IQA29" s="707"/>
      <c r="IQB29" s="707"/>
      <c r="IQC29" s="707"/>
      <c r="IQD29" s="707"/>
      <c r="IQE29" s="707"/>
      <c r="IQF29" s="707"/>
      <c r="IQG29" s="707"/>
      <c r="IQH29" s="707"/>
      <c r="IQI29" s="707"/>
      <c r="IQJ29" s="707"/>
      <c r="IQK29" s="707"/>
      <c r="IQL29" s="707"/>
      <c r="IQM29" s="707"/>
      <c r="IQN29" s="707"/>
      <c r="IQO29" s="707"/>
      <c r="IQP29" s="707"/>
      <c r="IQQ29" s="707"/>
      <c r="IQR29" s="707"/>
      <c r="IQS29" s="707"/>
      <c r="IQT29" s="707"/>
      <c r="IQU29" s="707"/>
      <c r="IQV29" s="707"/>
      <c r="IQW29" s="707"/>
      <c r="IQX29" s="707"/>
      <c r="IQY29" s="707"/>
      <c r="IQZ29" s="707"/>
      <c r="IRA29" s="707"/>
      <c r="IRB29" s="707"/>
      <c r="IRC29" s="707"/>
      <c r="IRD29" s="707"/>
      <c r="IRE29" s="707"/>
      <c r="IRF29" s="707"/>
      <c r="IRG29" s="707"/>
      <c r="IRH29" s="707"/>
      <c r="IRI29" s="707"/>
      <c r="IRJ29" s="707"/>
      <c r="IRK29" s="707"/>
      <c r="IRL29" s="707"/>
      <c r="IRM29" s="707"/>
      <c r="IRN29" s="707"/>
      <c r="IRO29" s="707"/>
      <c r="IRP29" s="707"/>
      <c r="IRQ29" s="707"/>
      <c r="IRR29" s="707"/>
      <c r="IRS29" s="707"/>
      <c r="IRT29" s="707"/>
      <c r="IRU29" s="707"/>
      <c r="IRV29" s="707"/>
      <c r="IRW29" s="707"/>
      <c r="IRX29" s="707"/>
      <c r="IRY29" s="707"/>
      <c r="IRZ29" s="707"/>
      <c r="ISA29" s="707"/>
      <c r="ISB29" s="707"/>
      <c r="ISC29" s="707"/>
      <c r="ISD29" s="707"/>
      <c r="ISE29" s="707"/>
      <c r="ISF29" s="707"/>
      <c r="ISG29" s="707"/>
      <c r="ISH29" s="707"/>
      <c r="ISI29" s="707"/>
      <c r="ISJ29" s="707"/>
      <c r="ISK29" s="707"/>
      <c r="ISL29" s="707"/>
      <c r="ISM29" s="707"/>
      <c r="ISN29" s="707"/>
      <c r="ISO29" s="707"/>
      <c r="ISP29" s="707"/>
      <c r="ISQ29" s="707"/>
      <c r="ISR29" s="707"/>
      <c r="ISS29" s="707"/>
      <c r="IST29" s="707"/>
      <c r="ISU29" s="707"/>
      <c r="ISV29" s="707"/>
      <c r="ISW29" s="707"/>
      <c r="ISX29" s="707"/>
      <c r="ISY29" s="707"/>
      <c r="ISZ29" s="707"/>
      <c r="ITA29" s="707"/>
      <c r="ITB29" s="707"/>
      <c r="ITC29" s="707"/>
      <c r="ITD29" s="707"/>
      <c r="ITE29" s="707"/>
      <c r="ITF29" s="707"/>
      <c r="ITG29" s="707"/>
      <c r="ITH29" s="707"/>
      <c r="ITI29" s="707"/>
      <c r="ITJ29" s="707"/>
      <c r="ITK29" s="707"/>
      <c r="ITL29" s="707"/>
      <c r="ITM29" s="707"/>
      <c r="ITN29" s="707"/>
      <c r="ITO29" s="707"/>
      <c r="ITP29" s="707"/>
      <c r="ITQ29" s="707"/>
      <c r="ITR29" s="707"/>
      <c r="ITS29" s="707"/>
      <c r="ITT29" s="707"/>
      <c r="ITU29" s="707"/>
      <c r="ITV29" s="707"/>
      <c r="ITW29" s="707"/>
      <c r="ITX29" s="707"/>
      <c r="ITY29" s="707"/>
      <c r="ITZ29" s="707"/>
      <c r="IUA29" s="707"/>
      <c r="IUB29" s="707"/>
      <c r="IUC29" s="707"/>
      <c r="IUD29" s="707"/>
      <c r="IUE29" s="707"/>
      <c r="IUF29" s="707"/>
      <c r="IUG29" s="707"/>
      <c r="IUH29" s="707"/>
      <c r="IUI29" s="707"/>
      <c r="IUJ29" s="707"/>
      <c r="IUK29" s="707"/>
      <c r="IUL29" s="707"/>
      <c r="IUM29" s="707"/>
      <c r="IUN29" s="707"/>
      <c r="IUO29" s="707"/>
      <c r="IUP29" s="707"/>
      <c r="IUQ29" s="707"/>
      <c r="IUR29" s="707"/>
      <c r="IUS29" s="707"/>
      <c r="IUT29" s="707"/>
      <c r="IUU29" s="707"/>
      <c r="IUV29" s="707"/>
      <c r="IUW29" s="707"/>
      <c r="IUX29" s="707"/>
      <c r="IUY29" s="707"/>
      <c r="IUZ29" s="707"/>
      <c r="IVA29" s="707"/>
      <c r="IVB29" s="707"/>
      <c r="IVC29" s="707"/>
      <c r="IVD29" s="707"/>
      <c r="IVE29" s="707"/>
      <c r="IVF29" s="707"/>
      <c r="IVG29" s="707"/>
      <c r="IVH29" s="707"/>
      <c r="IVI29" s="707"/>
      <c r="IVJ29" s="707"/>
      <c r="IVK29" s="707"/>
      <c r="IVL29" s="707"/>
      <c r="IVM29" s="707"/>
      <c r="IVN29" s="707"/>
      <c r="IVO29" s="707"/>
      <c r="IVP29" s="707"/>
      <c r="IVQ29" s="707"/>
      <c r="IVR29" s="707"/>
      <c r="IVS29" s="707"/>
      <c r="IVT29" s="707"/>
      <c r="IVU29" s="707"/>
      <c r="IVV29" s="707"/>
      <c r="IVW29" s="707"/>
      <c r="IVX29" s="707"/>
      <c r="IVY29" s="707"/>
      <c r="IVZ29" s="707"/>
      <c r="IWA29" s="707"/>
      <c r="IWB29" s="707"/>
      <c r="IWC29" s="707"/>
      <c r="IWD29" s="707"/>
      <c r="IWE29" s="707"/>
      <c r="IWF29" s="707"/>
      <c r="IWG29" s="707"/>
      <c r="IWH29" s="707"/>
      <c r="IWI29" s="707"/>
      <c r="IWJ29" s="707"/>
      <c r="IWK29" s="707"/>
      <c r="IWL29" s="707"/>
      <c r="IWM29" s="707"/>
      <c r="IWN29" s="707"/>
      <c r="IWO29" s="707"/>
      <c r="IWP29" s="707"/>
      <c r="IWQ29" s="707"/>
      <c r="IWR29" s="707"/>
      <c r="IWS29" s="707"/>
      <c r="IWT29" s="707"/>
      <c r="IWU29" s="707"/>
      <c r="IWV29" s="707"/>
      <c r="IWW29" s="707"/>
      <c r="IWX29" s="707"/>
      <c r="IWY29" s="707"/>
      <c r="IWZ29" s="707"/>
      <c r="IXA29" s="707"/>
      <c r="IXB29" s="707"/>
      <c r="IXC29" s="707"/>
      <c r="IXD29" s="707"/>
      <c r="IXE29" s="707"/>
      <c r="IXF29" s="707"/>
      <c r="IXG29" s="707"/>
      <c r="IXH29" s="707"/>
      <c r="IXI29" s="707"/>
      <c r="IXJ29" s="707"/>
      <c r="IXK29" s="707"/>
      <c r="IXL29" s="707"/>
      <c r="IXM29" s="707"/>
      <c r="IXN29" s="707"/>
      <c r="IXO29" s="707"/>
      <c r="IXP29" s="707"/>
      <c r="IXQ29" s="707"/>
      <c r="IXR29" s="707"/>
      <c r="IXS29" s="707"/>
      <c r="IXT29" s="707"/>
      <c r="IXU29" s="707"/>
      <c r="IXV29" s="707"/>
      <c r="IXW29" s="707"/>
      <c r="IXX29" s="707"/>
      <c r="IXY29" s="707"/>
      <c r="IXZ29" s="707"/>
      <c r="IYA29" s="707"/>
      <c r="IYB29" s="707"/>
      <c r="IYC29" s="707"/>
      <c r="IYD29" s="707"/>
      <c r="IYE29" s="707"/>
      <c r="IYF29" s="707"/>
      <c r="IYG29" s="707"/>
      <c r="IYH29" s="707"/>
      <c r="IYI29" s="707"/>
      <c r="IYJ29" s="707"/>
      <c r="IYK29" s="707"/>
      <c r="IYL29" s="707"/>
      <c r="IYM29" s="707"/>
      <c r="IYN29" s="707"/>
      <c r="IYO29" s="707"/>
      <c r="IYP29" s="707"/>
      <c r="IYQ29" s="707"/>
      <c r="IYR29" s="707"/>
      <c r="IYS29" s="707"/>
      <c r="IYT29" s="707"/>
      <c r="IYU29" s="707"/>
      <c r="IYV29" s="707"/>
      <c r="IYW29" s="707"/>
      <c r="IYX29" s="707"/>
      <c r="IYY29" s="707"/>
      <c r="IYZ29" s="707"/>
      <c r="IZA29" s="707"/>
      <c r="IZB29" s="707"/>
      <c r="IZC29" s="707"/>
      <c r="IZD29" s="707"/>
      <c r="IZE29" s="707"/>
      <c r="IZF29" s="707"/>
      <c r="IZG29" s="707"/>
      <c r="IZH29" s="707"/>
      <c r="IZI29" s="707"/>
      <c r="IZJ29" s="707"/>
      <c r="IZK29" s="707"/>
      <c r="IZL29" s="707"/>
      <c r="IZM29" s="707"/>
      <c r="IZN29" s="707"/>
      <c r="IZO29" s="707"/>
      <c r="IZP29" s="707"/>
      <c r="IZQ29" s="707"/>
      <c r="IZR29" s="707"/>
      <c r="IZS29" s="707"/>
      <c r="IZT29" s="707"/>
      <c r="IZU29" s="707"/>
      <c r="IZV29" s="707"/>
      <c r="IZW29" s="707"/>
      <c r="IZX29" s="707"/>
      <c r="IZY29" s="707"/>
      <c r="IZZ29" s="707"/>
      <c r="JAA29" s="707"/>
      <c r="JAB29" s="707"/>
      <c r="JAC29" s="707"/>
      <c r="JAD29" s="707"/>
      <c r="JAE29" s="707"/>
      <c r="JAF29" s="707"/>
      <c r="JAG29" s="707"/>
      <c r="JAH29" s="707"/>
      <c r="JAI29" s="707"/>
      <c r="JAJ29" s="707"/>
      <c r="JAK29" s="707"/>
      <c r="JAL29" s="707"/>
      <c r="JAM29" s="707"/>
      <c r="JAN29" s="707"/>
      <c r="JAO29" s="707"/>
      <c r="JAP29" s="707"/>
      <c r="JAQ29" s="707"/>
      <c r="JAR29" s="707"/>
      <c r="JAS29" s="707"/>
      <c r="JAT29" s="707"/>
      <c r="JAU29" s="707"/>
      <c r="JAV29" s="707"/>
      <c r="JAW29" s="707"/>
      <c r="JAX29" s="707"/>
      <c r="JAY29" s="707"/>
      <c r="JAZ29" s="707"/>
      <c r="JBA29" s="707"/>
      <c r="JBB29" s="707"/>
      <c r="JBC29" s="707"/>
      <c r="JBD29" s="707"/>
      <c r="JBE29" s="707"/>
      <c r="JBF29" s="707"/>
      <c r="JBG29" s="707"/>
      <c r="JBH29" s="707"/>
      <c r="JBI29" s="707"/>
      <c r="JBJ29" s="707"/>
      <c r="JBK29" s="707"/>
      <c r="JBL29" s="707"/>
      <c r="JBM29" s="707"/>
      <c r="JBN29" s="707"/>
      <c r="JBO29" s="707"/>
      <c r="JBP29" s="707"/>
      <c r="JBQ29" s="707"/>
      <c r="JBR29" s="707"/>
      <c r="JBS29" s="707"/>
      <c r="JBT29" s="707"/>
      <c r="JBU29" s="707"/>
      <c r="JBV29" s="707"/>
      <c r="JBW29" s="707"/>
      <c r="JBX29" s="707"/>
      <c r="JBY29" s="707"/>
      <c r="JBZ29" s="707"/>
      <c r="JCA29" s="707"/>
      <c r="JCB29" s="707"/>
      <c r="JCC29" s="707"/>
      <c r="JCD29" s="707"/>
      <c r="JCE29" s="707"/>
      <c r="JCF29" s="707"/>
      <c r="JCG29" s="707"/>
      <c r="JCH29" s="707"/>
      <c r="JCI29" s="707"/>
      <c r="JCJ29" s="707"/>
      <c r="JCK29" s="707"/>
      <c r="JCL29" s="707"/>
      <c r="JCM29" s="707"/>
      <c r="JCN29" s="707"/>
      <c r="JCO29" s="707"/>
      <c r="JCP29" s="707"/>
      <c r="JCQ29" s="707"/>
      <c r="JCR29" s="707"/>
      <c r="JCS29" s="707"/>
      <c r="JCT29" s="707"/>
      <c r="JCU29" s="707"/>
      <c r="JCV29" s="707"/>
      <c r="JCW29" s="707"/>
      <c r="JCX29" s="707"/>
      <c r="JCY29" s="707"/>
      <c r="JCZ29" s="707"/>
      <c r="JDA29" s="707"/>
      <c r="JDB29" s="707"/>
      <c r="JDC29" s="707"/>
      <c r="JDD29" s="707"/>
      <c r="JDE29" s="707"/>
      <c r="JDF29" s="707"/>
      <c r="JDG29" s="707"/>
      <c r="JDH29" s="707"/>
      <c r="JDI29" s="707"/>
      <c r="JDJ29" s="707"/>
      <c r="JDK29" s="707"/>
      <c r="JDL29" s="707"/>
      <c r="JDM29" s="707"/>
      <c r="JDN29" s="707"/>
      <c r="JDO29" s="707"/>
      <c r="JDP29" s="707"/>
      <c r="JDQ29" s="707"/>
      <c r="JDR29" s="707"/>
      <c r="JDS29" s="707"/>
      <c r="JDT29" s="707"/>
      <c r="JDU29" s="707"/>
      <c r="JDV29" s="707"/>
      <c r="JDW29" s="707"/>
      <c r="JDX29" s="707"/>
      <c r="JDY29" s="707"/>
      <c r="JDZ29" s="707"/>
      <c r="JEA29" s="707"/>
      <c r="JEB29" s="707"/>
      <c r="JEC29" s="707"/>
      <c r="JED29" s="707"/>
      <c r="JEE29" s="707"/>
      <c r="JEF29" s="707"/>
      <c r="JEG29" s="707"/>
      <c r="JEH29" s="707"/>
      <c r="JEI29" s="707"/>
      <c r="JEJ29" s="707"/>
      <c r="JEK29" s="707"/>
      <c r="JEL29" s="707"/>
      <c r="JEM29" s="707"/>
      <c r="JEN29" s="707"/>
      <c r="JEO29" s="707"/>
      <c r="JEP29" s="707"/>
      <c r="JEQ29" s="707"/>
      <c r="JER29" s="707"/>
      <c r="JES29" s="707"/>
      <c r="JET29" s="707"/>
      <c r="JEU29" s="707"/>
      <c r="JEV29" s="707"/>
      <c r="JEW29" s="707"/>
      <c r="JEX29" s="707"/>
      <c r="JEY29" s="707"/>
      <c r="JEZ29" s="707"/>
      <c r="JFA29" s="707"/>
      <c r="JFB29" s="707"/>
      <c r="JFC29" s="707"/>
      <c r="JFD29" s="707"/>
      <c r="JFE29" s="707"/>
      <c r="JFF29" s="707"/>
      <c r="JFG29" s="707"/>
      <c r="JFH29" s="707"/>
      <c r="JFI29" s="707"/>
      <c r="JFJ29" s="707"/>
      <c r="JFK29" s="707"/>
      <c r="JFL29" s="707"/>
      <c r="JFM29" s="707"/>
      <c r="JFN29" s="707"/>
      <c r="JFO29" s="707"/>
      <c r="JFP29" s="707"/>
      <c r="JFQ29" s="707"/>
      <c r="JFR29" s="707"/>
      <c r="JFS29" s="707"/>
      <c r="JFT29" s="707"/>
      <c r="JFU29" s="707"/>
      <c r="JFV29" s="707"/>
      <c r="JFW29" s="707"/>
      <c r="JFX29" s="707"/>
      <c r="JFY29" s="707"/>
      <c r="JFZ29" s="707"/>
      <c r="JGA29" s="707"/>
      <c r="JGB29" s="707"/>
      <c r="JGC29" s="707"/>
      <c r="JGD29" s="707"/>
      <c r="JGE29" s="707"/>
      <c r="JGF29" s="707"/>
      <c r="JGG29" s="707"/>
      <c r="JGH29" s="707"/>
      <c r="JGI29" s="707"/>
      <c r="JGJ29" s="707"/>
      <c r="JGK29" s="707"/>
      <c r="JGL29" s="707"/>
      <c r="JGM29" s="707"/>
      <c r="JGN29" s="707"/>
      <c r="JGO29" s="707"/>
      <c r="JGP29" s="707"/>
      <c r="JGQ29" s="707"/>
      <c r="JGR29" s="707"/>
      <c r="JGS29" s="707"/>
      <c r="JGT29" s="707"/>
      <c r="JGU29" s="707"/>
      <c r="JGV29" s="707"/>
      <c r="JGW29" s="707"/>
      <c r="JGX29" s="707"/>
      <c r="JGY29" s="707"/>
      <c r="JGZ29" s="707"/>
      <c r="JHA29" s="707"/>
      <c r="JHB29" s="707"/>
      <c r="JHC29" s="707"/>
      <c r="JHD29" s="707"/>
      <c r="JHE29" s="707"/>
      <c r="JHF29" s="707"/>
      <c r="JHG29" s="707"/>
      <c r="JHH29" s="707"/>
      <c r="JHI29" s="707"/>
      <c r="JHJ29" s="707"/>
      <c r="JHK29" s="707"/>
      <c r="JHL29" s="707"/>
      <c r="JHM29" s="707"/>
      <c r="JHN29" s="707"/>
      <c r="JHO29" s="707"/>
      <c r="JHP29" s="707"/>
      <c r="JHQ29" s="707"/>
      <c r="JHR29" s="707"/>
      <c r="JHS29" s="707"/>
      <c r="JHT29" s="707"/>
      <c r="JHU29" s="707"/>
      <c r="JHV29" s="707"/>
      <c r="JHW29" s="707"/>
      <c r="JHX29" s="707"/>
      <c r="JHY29" s="707"/>
      <c r="JHZ29" s="707"/>
      <c r="JIA29" s="707"/>
      <c r="JIB29" s="707"/>
      <c r="JIC29" s="707"/>
      <c r="JID29" s="707"/>
      <c r="JIE29" s="707"/>
      <c r="JIF29" s="707"/>
      <c r="JIG29" s="707"/>
      <c r="JIH29" s="707"/>
      <c r="JII29" s="707"/>
      <c r="JIJ29" s="707"/>
      <c r="JIK29" s="707"/>
      <c r="JIL29" s="707"/>
      <c r="JIM29" s="707"/>
      <c r="JIN29" s="707"/>
      <c r="JIO29" s="707"/>
      <c r="JIP29" s="707"/>
      <c r="JIQ29" s="707"/>
      <c r="JIR29" s="707"/>
      <c r="JIS29" s="707"/>
      <c r="JIT29" s="707"/>
      <c r="JIU29" s="707"/>
      <c r="JIV29" s="707"/>
      <c r="JIW29" s="707"/>
      <c r="JIX29" s="707"/>
      <c r="JIY29" s="707"/>
      <c r="JIZ29" s="707"/>
      <c r="JJA29" s="707"/>
      <c r="JJB29" s="707"/>
      <c r="JJC29" s="707"/>
      <c r="JJD29" s="707"/>
      <c r="JJE29" s="707"/>
      <c r="JJF29" s="707"/>
      <c r="JJG29" s="707"/>
      <c r="JJH29" s="707"/>
      <c r="JJI29" s="707"/>
      <c r="JJJ29" s="707"/>
      <c r="JJK29" s="707"/>
      <c r="JJL29" s="707"/>
      <c r="JJM29" s="707"/>
      <c r="JJN29" s="707"/>
      <c r="JJO29" s="707"/>
      <c r="JJP29" s="707"/>
      <c r="JJQ29" s="707"/>
      <c r="JJR29" s="707"/>
      <c r="JJS29" s="707"/>
      <c r="JJT29" s="707"/>
      <c r="JJU29" s="707"/>
      <c r="JJV29" s="707"/>
      <c r="JJW29" s="707"/>
      <c r="JJX29" s="707"/>
      <c r="JJY29" s="707"/>
      <c r="JJZ29" s="707"/>
      <c r="JKA29" s="707"/>
      <c r="JKB29" s="707"/>
      <c r="JKC29" s="707"/>
      <c r="JKD29" s="707"/>
      <c r="JKE29" s="707"/>
      <c r="JKF29" s="707"/>
      <c r="JKG29" s="707"/>
      <c r="JKH29" s="707"/>
      <c r="JKI29" s="707"/>
      <c r="JKJ29" s="707"/>
      <c r="JKK29" s="707"/>
      <c r="JKL29" s="707"/>
      <c r="JKM29" s="707"/>
      <c r="JKN29" s="707"/>
      <c r="JKO29" s="707"/>
      <c r="JKP29" s="707"/>
      <c r="JKQ29" s="707"/>
      <c r="JKR29" s="707"/>
      <c r="JKS29" s="707"/>
      <c r="JKT29" s="707"/>
      <c r="JKU29" s="707"/>
      <c r="JKV29" s="707"/>
      <c r="JKW29" s="707"/>
      <c r="JKX29" s="707"/>
      <c r="JKY29" s="707"/>
      <c r="JKZ29" s="707"/>
      <c r="JLA29" s="707"/>
      <c r="JLB29" s="707"/>
      <c r="JLC29" s="707"/>
      <c r="JLD29" s="707"/>
      <c r="JLE29" s="707"/>
      <c r="JLF29" s="707"/>
      <c r="JLG29" s="707"/>
      <c r="JLH29" s="707"/>
      <c r="JLI29" s="707"/>
      <c r="JLJ29" s="707"/>
      <c r="JLK29" s="707"/>
      <c r="JLL29" s="707"/>
      <c r="JLM29" s="707"/>
      <c r="JLN29" s="707"/>
      <c r="JLO29" s="707"/>
      <c r="JLP29" s="707"/>
      <c r="JLQ29" s="707"/>
      <c r="JLR29" s="707"/>
      <c r="JLS29" s="707"/>
      <c r="JLT29" s="707"/>
      <c r="JLU29" s="707"/>
      <c r="JLV29" s="707"/>
      <c r="JLW29" s="707"/>
      <c r="JLX29" s="707"/>
      <c r="JLY29" s="707"/>
      <c r="JLZ29" s="707"/>
      <c r="JMA29" s="707"/>
      <c r="JMB29" s="707"/>
      <c r="JMC29" s="707"/>
      <c r="JMD29" s="707"/>
      <c r="JME29" s="707"/>
      <c r="JMF29" s="707"/>
      <c r="JMG29" s="707"/>
      <c r="JMH29" s="707"/>
      <c r="JMI29" s="707"/>
      <c r="JMJ29" s="707"/>
      <c r="JMK29" s="707"/>
      <c r="JML29" s="707"/>
      <c r="JMM29" s="707"/>
      <c r="JMN29" s="707"/>
      <c r="JMO29" s="707"/>
      <c r="JMP29" s="707"/>
      <c r="JMQ29" s="707"/>
      <c r="JMR29" s="707"/>
      <c r="JMS29" s="707"/>
      <c r="JMT29" s="707"/>
      <c r="JMU29" s="707"/>
      <c r="JMV29" s="707"/>
      <c r="JMW29" s="707"/>
      <c r="JMX29" s="707"/>
      <c r="JMY29" s="707"/>
      <c r="JMZ29" s="707"/>
      <c r="JNA29" s="707"/>
      <c r="JNB29" s="707"/>
      <c r="JNC29" s="707"/>
      <c r="JND29" s="707"/>
      <c r="JNE29" s="707"/>
      <c r="JNF29" s="707"/>
      <c r="JNG29" s="707"/>
      <c r="JNH29" s="707"/>
      <c r="JNI29" s="707"/>
      <c r="JNJ29" s="707"/>
      <c r="JNK29" s="707"/>
      <c r="JNL29" s="707"/>
      <c r="JNM29" s="707"/>
      <c r="JNN29" s="707"/>
      <c r="JNO29" s="707"/>
      <c r="JNP29" s="707"/>
      <c r="JNQ29" s="707"/>
      <c r="JNR29" s="707"/>
      <c r="JNS29" s="707"/>
      <c r="JNT29" s="707"/>
      <c r="JNU29" s="707"/>
      <c r="JNV29" s="707"/>
      <c r="JNW29" s="707"/>
      <c r="JNX29" s="707"/>
      <c r="JNY29" s="707"/>
      <c r="JNZ29" s="707"/>
      <c r="JOA29" s="707"/>
      <c r="JOB29" s="707"/>
      <c r="JOC29" s="707"/>
      <c r="JOD29" s="707"/>
      <c r="JOE29" s="707"/>
      <c r="JOF29" s="707"/>
      <c r="JOG29" s="707"/>
      <c r="JOH29" s="707"/>
      <c r="JOI29" s="707"/>
      <c r="JOJ29" s="707"/>
      <c r="JOK29" s="707"/>
      <c r="JOL29" s="707"/>
      <c r="JOM29" s="707"/>
      <c r="JON29" s="707"/>
      <c r="JOO29" s="707"/>
      <c r="JOP29" s="707"/>
      <c r="JOQ29" s="707"/>
      <c r="JOR29" s="707"/>
      <c r="JOS29" s="707"/>
      <c r="JOT29" s="707"/>
      <c r="JOU29" s="707"/>
      <c r="JOV29" s="707"/>
      <c r="JOW29" s="707"/>
      <c r="JOX29" s="707"/>
      <c r="JOY29" s="707"/>
      <c r="JOZ29" s="707"/>
      <c r="JPA29" s="707"/>
      <c r="JPB29" s="707"/>
      <c r="JPC29" s="707"/>
      <c r="JPD29" s="707"/>
      <c r="JPE29" s="707"/>
      <c r="JPF29" s="707"/>
      <c r="JPG29" s="707"/>
      <c r="JPH29" s="707"/>
      <c r="JPI29" s="707"/>
      <c r="JPJ29" s="707"/>
      <c r="JPK29" s="707"/>
      <c r="JPL29" s="707"/>
      <c r="JPM29" s="707"/>
      <c r="JPN29" s="707"/>
      <c r="JPO29" s="707"/>
      <c r="JPP29" s="707"/>
      <c r="JPQ29" s="707"/>
      <c r="JPR29" s="707"/>
      <c r="JPS29" s="707"/>
      <c r="JPT29" s="707"/>
      <c r="JPU29" s="707"/>
      <c r="JPV29" s="707"/>
      <c r="JPW29" s="707"/>
      <c r="JPX29" s="707"/>
      <c r="JPY29" s="707"/>
      <c r="JPZ29" s="707"/>
      <c r="JQA29" s="707"/>
      <c r="JQB29" s="707"/>
      <c r="JQC29" s="707"/>
      <c r="JQD29" s="707"/>
      <c r="JQE29" s="707"/>
      <c r="JQF29" s="707"/>
      <c r="JQG29" s="707"/>
      <c r="JQH29" s="707"/>
      <c r="JQI29" s="707"/>
      <c r="JQJ29" s="707"/>
      <c r="JQK29" s="707"/>
      <c r="JQL29" s="707"/>
      <c r="JQM29" s="707"/>
      <c r="JQN29" s="707"/>
      <c r="JQO29" s="707"/>
      <c r="JQP29" s="707"/>
      <c r="JQQ29" s="707"/>
      <c r="JQR29" s="707"/>
      <c r="JQS29" s="707"/>
      <c r="JQT29" s="707"/>
      <c r="JQU29" s="707"/>
      <c r="JQV29" s="707"/>
      <c r="JQW29" s="707"/>
      <c r="JQX29" s="707"/>
      <c r="JQY29" s="707"/>
      <c r="JQZ29" s="707"/>
      <c r="JRA29" s="707"/>
      <c r="JRB29" s="707"/>
      <c r="JRC29" s="707"/>
      <c r="JRD29" s="707"/>
      <c r="JRE29" s="707"/>
      <c r="JRF29" s="707"/>
      <c r="JRG29" s="707"/>
      <c r="JRH29" s="707"/>
      <c r="JRI29" s="707"/>
      <c r="JRJ29" s="707"/>
      <c r="JRK29" s="707"/>
      <c r="JRL29" s="707"/>
      <c r="JRM29" s="707"/>
      <c r="JRN29" s="707"/>
      <c r="JRO29" s="707"/>
      <c r="JRP29" s="707"/>
      <c r="JRQ29" s="707"/>
      <c r="JRR29" s="707"/>
      <c r="JRS29" s="707"/>
      <c r="JRT29" s="707"/>
      <c r="JRU29" s="707"/>
      <c r="JRV29" s="707"/>
      <c r="JRW29" s="707"/>
      <c r="JRX29" s="707"/>
      <c r="JRY29" s="707"/>
      <c r="JRZ29" s="707"/>
      <c r="JSA29" s="707"/>
      <c r="JSB29" s="707"/>
      <c r="JSC29" s="707"/>
      <c r="JSD29" s="707"/>
      <c r="JSE29" s="707"/>
      <c r="JSF29" s="707"/>
      <c r="JSG29" s="707"/>
      <c r="JSH29" s="707"/>
      <c r="JSI29" s="707"/>
      <c r="JSJ29" s="707"/>
      <c r="JSK29" s="707"/>
      <c r="JSL29" s="707"/>
      <c r="JSM29" s="707"/>
      <c r="JSN29" s="707"/>
      <c r="JSO29" s="707"/>
      <c r="JSP29" s="707"/>
      <c r="JSQ29" s="707"/>
      <c r="JSR29" s="707"/>
      <c r="JSS29" s="707"/>
      <c r="JST29" s="707"/>
      <c r="JSU29" s="707"/>
      <c r="JSV29" s="707"/>
      <c r="JSW29" s="707"/>
      <c r="JSX29" s="707"/>
      <c r="JSY29" s="707"/>
      <c r="JSZ29" s="707"/>
      <c r="JTA29" s="707"/>
      <c r="JTB29" s="707"/>
      <c r="JTC29" s="707"/>
      <c r="JTD29" s="707"/>
      <c r="JTE29" s="707"/>
      <c r="JTF29" s="707"/>
      <c r="JTG29" s="707"/>
      <c r="JTH29" s="707"/>
      <c r="JTI29" s="707"/>
      <c r="JTJ29" s="707"/>
      <c r="JTK29" s="707"/>
      <c r="JTL29" s="707"/>
      <c r="JTM29" s="707"/>
      <c r="JTN29" s="707"/>
      <c r="JTO29" s="707"/>
      <c r="JTP29" s="707"/>
      <c r="JTQ29" s="707"/>
      <c r="JTR29" s="707"/>
      <c r="JTS29" s="707"/>
      <c r="JTT29" s="707"/>
      <c r="JTU29" s="707"/>
      <c r="JTV29" s="707"/>
      <c r="JTW29" s="707"/>
      <c r="JTX29" s="707"/>
      <c r="JTY29" s="707"/>
      <c r="JTZ29" s="707"/>
      <c r="JUA29" s="707"/>
      <c r="JUB29" s="707"/>
      <c r="JUC29" s="707"/>
      <c r="JUD29" s="707"/>
      <c r="JUE29" s="707"/>
      <c r="JUF29" s="707"/>
      <c r="JUG29" s="707"/>
      <c r="JUH29" s="707"/>
      <c r="JUI29" s="707"/>
      <c r="JUJ29" s="707"/>
      <c r="JUK29" s="707"/>
      <c r="JUL29" s="707"/>
      <c r="JUM29" s="707"/>
      <c r="JUN29" s="707"/>
      <c r="JUO29" s="707"/>
      <c r="JUP29" s="707"/>
      <c r="JUQ29" s="707"/>
      <c r="JUR29" s="707"/>
      <c r="JUS29" s="707"/>
      <c r="JUT29" s="707"/>
      <c r="JUU29" s="707"/>
      <c r="JUV29" s="707"/>
      <c r="JUW29" s="707"/>
      <c r="JUX29" s="707"/>
      <c r="JUY29" s="707"/>
      <c r="JUZ29" s="707"/>
      <c r="JVA29" s="707"/>
      <c r="JVB29" s="707"/>
      <c r="JVC29" s="707"/>
      <c r="JVD29" s="707"/>
      <c r="JVE29" s="707"/>
      <c r="JVF29" s="707"/>
      <c r="JVG29" s="707"/>
      <c r="JVH29" s="707"/>
      <c r="JVI29" s="707"/>
      <c r="JVJ29" s="707"/>
      <c r="JVK29" s="707"/>
      <c r="JVL29" s="707"/>
      <c r="JVM29" s="707"/>
      <c r="JVN29" s="707"/>
      <c r="JVO29" s="707"/>
      <c r="JVP29" s="707"/>
      <c r="JVQ29" s="707"/>
      <c r="JVR29" s="707"/>
      <c r="JVS29" s="707"/>
      <c r="JVT29" s="707"/>
      <c r="JVU29" s="707"/>
      <c r="JVV29" s="707"/>
      <c r="JVW29" s="707"/>
      <c r="JVX29" s="707"/>
      <c r="JVY29" s="707"/>
      <c r="JVZ29" s="707"/>
      <c r="JWA29" s="707"/>
      <c r="JWB29" s="707"/>
      <c r="JWC29" s="707"/>
      <c r="JWD29" s="707"/>
      <c r="JWE29" s="707"/>
      <c r="JWF29" s="707"/>
      <c r="JWG29" s="707"/>
      <c r="JWH29" s="707"/>
      <c r="JWI29" s="707"/>
      <c r="JWJ29" s="707"/>
      <c r="JWK29" s="707"/>
      <c r="JWL29" s="707"/>
      <c r="JWM29" s="707"/>
      <c r="JWN29" s="707"/>
      <c r="JWO29" s="707"/>
      <c r="JWP29" s="707"/>
      <c r="JWQ29" s="707"/>
      <c r="JWR29" s="707"/>
      <c r="JWS29" s="707"/>
      <c r="JWT29" s="707"/>
      <c r="JWU29" s="707"/>
      <c r="JWV29" s="707"/>
      <c r="JWW29" s="707"/>
      <c r="JWX29" s="707"/>
      <c r="JWY29" s="707"/>
      <c r="JWZ29" s="707"/>
      <c r="JXA29" s="707"/>
      <c r="JXB29" s="707"/>
      <c r="JXC29" s="707"/>
      <c r="JXD29" s="707"/>
      <c r="JXE29" s="707"/>
      <c r="JXF29" s="707"/>
      <c r="JXG29" s="707"/>
      <c r="JXH29" s="707"/>
      <c r="JXI29" s="707"/>
      <c r="JXJ29" s="707"/>
      <c r="JXK29" s="707"/>
      <c r="JXL29" s="707"/>
      <c r="JXM29" s="707"/>
      <c r="JXN29" s="707"/>
      <c r="JXO29" s="707"/>
      <c r="JXP29" s="707"/>
      <c r="JXQ29" s="707"/>
      <c r="JXR29" s="707"/>
      <c r="JXS29" s="707"/>
      <c r="JXT29" s="707"/>
      <c r="JXU29" s="707"/>
      <c r="JXV29" s="707"/>
      <c r="JXW29" s="707"/>
      <c r="JXX29" s="707"/>
      <c r="JXY29" s="707"/>
      <c r="JXZ29" s="707"/>
      <c r="JYA29" s="707"/>
      <c r="JYB29" s="707"/>
      <c r="JYC29" s="707"/>
      <c r="JYD29" s="707"/>
      <c r="JYE29" s="707"/>
      <c r="JYF29" s="707"/>
      <c r="JYG29" s="707"/>
      <c r="JYH29" s="707"/>
      <c r="JYI29" s="707"/>
      <c r="JYJ29" s="707"/>
      <c r="JYK29" s="707"/>
      <c r="JYL29" s="707"/>
      <c r="JYM29" s="707"/>
      <c r="JYN29" s="707"/>
      <c r="JYO29" s="707"/>
      <c r="JYP29" s="707"/>
      <c r="JYQ29" s="707"/>
      <c r="JYR29" s="707"/>
      <c r="JYS29" s="707"/>
      <c r="JYT29" s="707"/>
      <c r="JYU29" s="707"/>
      <c r="JYV29" s="707"/>
      <c r="JYW29" s="707"/>
      <c r="JYX29" s="707"/>
      <c r="JYY29" s="707"/>
      <c r="JYZ29" s="707"/>
      <c r="JZA29" s="707"/>
      <c r="JZB29" s="707"/>
      <c r="JZC29" s="707"/>
      <c r="JZD29" s="707"/>
      <c r="JZE29" s="707"/>
      <c r="JZF29" s="707"/>
      <c r="JZG29" s="707"/>
      <c r="JZH29" s="707"/>
      <c r="JZI29" s="707"/>
      <c r="JZJ29" s="707"/>
      <c r="JZK29" s="707"/>
      <c r="JZL29" s="707"/>
      <c r="JZM29" s="707"/>
      <c r="JZN29" s="707"/>
      <c r="JZO29" s="707"/>
      <c r="JZP29" s="707"/>
      <c r="JZQ29" s="707"/>
      <c r="JZR29" s="707"/>
      <c r="JZS29" s="707"/>
      <c r="JZT29" s="707"/>
      <c r="JZU29" s="707"/>
      <c r="JZV29" s="707"/>
      <c r="JZW29" s="707"/>
      <c r="JZX29" s="707"/>
      <c r="JZY29" s="707"/>
      <c r="JZZ29" s="707"/>
      <c r="KAA29" s="707"/>
      <c r="KAB29" s="707"/>
      <c r="KAC29" s="707"/>
      <c r="KAD29" s="707"/>
      <c r="KAE29" s="707"/>
      <c r="KAF29" s="707"/>
      <c r="KAG29" s="707"/>
      <c r="KAH29" s="707"/>
      <c r="KAI29" s="707"/>
      <c r="KAJ29" s="707"/>
      <c r="KAK29" s="707"/>
      <c r="KAL29" s="707"/>
      <c r="KAM29" s="707"/>
      <c r="KAN29" s="707"/>
      <c r="KAO29" s="707"/>
      <c r="KAP29" s="707"/>
      <c r="KAQ29" s="707"/>
      <c r="KAR29" s="707"/>
      <c r="KAS29" s="707"/>
      <c r="KAT29" s="707"/>
      <c r="KAU29" s="707"/>
      <c r="KAV29" s="707"/>
      <c r="KAW29" s="707"/>
      <c r="KAX29" s="707"/>
      <c r="KAY29" s="707"/>
      <c r="KAZ29" s="707"/>
      <c r="KBA29" s="707"/>
      <c r="KBB29" s="707"/>
      <c r="KBC29" s="707"/>
      <c r="KBD29" s="707"/>
      <c r="KBE29" s="707"/>
      <c r="KBF29" s="707"/>
      <c r="KBG29" s="707"/>
      <c r="KBH29" s="707"/>
      <c r="KBI29" s="707"/>
      <c r="KBJ29" s="707"/>
      <c r="KBK29" s="707"/>
      <c r="KBL29" s="707"/>
      <c r="KBM29" s="707"/>
      <c r="KBN29" s="707"/>
      <c r="KBO29" s="707"/>
      <c r="KBP29" s="707"/>
      <c r="KBQ29" s="707"/>
      <c r="KBR29" s="707"/>
      <c r="KBS29" s="707"/>
      <c r="KBT29" s="707"/>
      <c r="KBU29" s="707"/>
      <c r="KBV29" s="707"/>
      <c r="KBW29" s="707"/>
      <c r="KBX29" s="707"/>
      <c r="KBY29" s="707"/>
      <c r="KBZ29" s="707"/>
      <c r="KCA29" s="707"/>
      <c r="KCB29" s="707"/>
      <c r="KCC29" s="707"/>
      <c r="KCD29" s="707"/>
      <c r="KCE29" s="707"/>
      <c r="KCF29" s="707"/>
      <c r="KCG29" s="707"/>
      <c r="KCH29" s="707"/>
      <c r="KCI29" s="707"/>
      <c r="KCJ29" s="707"/>
      <c r="KCK29" s="707"/>
      <c r="KCL29" s="707"/>
      <c r="KCM29" s="707"/>
      <c r="KCN29" s="707"/>
      <c r="KCO29" s="707"/>
      <c r="KCP29" s="707"/>
      <c r="KCQ29" s="707"/>
      <c r="KCR29" s="707"/>
      <c r="KCS29" s="707"/>
      <c r="KCT29" s="707"/>
      <c r="KCU29" s="707"/>
      <c r="KCV29" s="707"/>
      <c r="KCW29" s="707"/>
      <c r="KCX29" s="707"/>
      <c r="KCY29" s="707"/>
      <c r="KCZ29" s="707"/>
      <c r="KDA29" s="707"/>
      <c r="KDB29" s="707"/>
      <c r="KDC29" s="707"/>
      <c r="KDD29" s="707"/>
      <c r="KDE29" s="707"/>
      <c r="KDF29" s="707"/>
      <c r="KDG29" s="707"/>
      <c r="KDH29" s="707"/>
      <c r="KDI29" s="707"/>
      <c r="KDJ29" s="707"/>
      <c r="KDK29" s="707"/>
      <c r="KDL29" s="707"/>
      <c r="KDM29" s="707"/>
      <c r="KDN29" s="707"/>
      <c r="KDO29" s="707"/>
      <c r="KDP29" s="707"/>
      <c r="KDQ29" s="707"/>
      <c r="KDR29" s="707"/>
      <c r="KDS29" s="707"/>
      <c r="KDT29" s="707"/>
      <c r="KDU29" s="707"/>
      <c r="KDV29" s="707"/>
      <c r="KDW29" s="707"/>
      <c r="KDX29" s="707"/>
      <c r="KDY29" s="707"/>
      <c r="KDZ29" s="707"/>
      <c r="KEA29" s="707"/>
      <c r="KEB29" s="707"/>
      <c r="KEC29" s="707"/>
      <c r="KED29" s="707"/>
      <c r="KEE29" s="707"/>
      <c r="KEF29" s="707"/>
      <c r="KEG29" s="707"/>
      <c r="KEH29" s="707"/>
      <c r="KEI29" s="707"/>
      <c r="KEJ29" s="707"/>
      <c r="KEK29" s="707"/>
      <c r="KEL29" s="707"/>
      <c r="KEM29" s="707"/>
      <c r="KEN29" s="707"/>
      <c r="KEO29" s="707"/>
      <c r="KEP29" s="707"/>
      <c r="KEQ29" s="707"/>
      <c r="KER29" s="707"/>
      <c r="KES29" s="707"/>
      <c r="KET29" s="707"/>
      <c r="KEU29" s="707"/>
      <c r="KEV29" s="707"/>
      <c r="KEW29" s="707"/>
      <c r="KEX29" s="707"/>
      <c r="KEY29" s="707"/>
      <c r="KEZ29" s="707"/>
      <c r="KFA29" s="707"/>
      <c r="KFB29" s="707"/>
      <c r="KFC29" s="707"/>
      <c r="KFD29" s="707"/>
      <c r="KFE29" s="707"/>
      <c r="KFF29" s="707"/>
      <c r="KFG29" s="707"/>
      <c r="KFH29" s="707"/>
      <c r="KFI29" s="707"/>
      <c r="KFJ29" s="707"/>
      <c r="KFK29" s="707"/>
      <c r="KFL29" s="707"/>
      <c r="KFM29" s="707"/>
      <c r="KFN29" s="707"/>
      <c r="KFO29" s="707"/>
      <c r="KFP29" s="707"/>
      <c r="KFQ29" s="707"/>
      <c r="KFR29" s="707"/>
      <c r="KFS29" s="707"/>
      <c r="KFT29" s="707"/>
      <c r="KFU29" s="707"/>
      <c r="KFV29" s="707"/>
      <c r="KFW29" s="707"/>
      <c r="KFX29" s="707"/>
      <c r="KFY29" s="707"/>
      <c r="KFZ29" s="707"/>
      <c r="KGA29" s="707"/>
      <c r="KGB29" s="707"/>
      <c r="KGC29" s="707"/>
      <c r="KGD29" s="707"/>
      <c r="KGE29" s="707"/>
      <c r="KGF29" s="707"/>
      <c r="KGG29" s="707"/>
      <c r="KGH29" s="707"/>
      <c r="KGI29" s="707"/>
      <c r="KGJ29" s="707"/>
      <c r="KGK29" s="707"/>
      <c r="KGL29" s="707"/>
      <c r="KGM29" s="707"/>
      <c r="KGN29" s="707"/>
      <c r="KGO29" s="707"/>
      <c r="KGP29" s="707"/>
      <c r="KGQ29" s="707"/>
      <c r="KGR29" s="707"/>
      <c r="KGS29" s="707"/>
      <c r="KGT29" s="707"/>
      <c r="KGU29" s="707"/>
      <c r="KGV29" s="707"/>
      <c r="KGW29" s="707"/>
      <c r="KGX29" s="707"/>
      <c r="KGY29" s="707"/>
      <c r="KGZ29" s="707"/>
      <c r="KHA29" s="707"/>
      <c r="KHB29" s="707"/>
      <c r="KHC29" s="707"/>
      <c r="KHD29" s="707"/>
      <c r="KHE29" s="707"/>
      <c r="KHF29" s="707"/>
      <c r="KHG29" s="707"/>
      <c r="KHH29" s="707"/>
      <c r="KHI29" s="707"/>
      <c r="KHJ29" s="707"/>
      <c r="KHK29" s="707"/>
      <c r="KHL29" s="707"/>
      <c r="KHM29" s="707"/>
      <c r="KHN29" s="707"/>
      <c r="KHO29" s="707"/>
      <c r="KHP29" s="707"/>
      <c r="KHQ29" s="707"/>
      <c r="KHR29" s="707"/>
      <c r="KHS29" s="707"/>
      <c r="KHT29" s="707"/>
      <c r="KHU29" s="707"/>
      <c r="KHV29" s="707"/>
      <c r="KHW29" s="707"/>
      <c r="KHX29" s="707"/>
      <c r="KHY29" s="707"/>
      <c r="KHZ29" s="707"/>
      <c r="KIA29" s="707"/>
      <c r="KIB29" s="707"/>
      <c r="KIC29" s="707"/>
      <c r="KID29" s="707"/>
      <c r="KIE29" s="707"/>
      <c r="KIF29" s="707"/>
      <c r="KIG29" s="707"/>
      <c r="KIH29" s="707"/>
      <c r="KII29" s="707"/>
      <c r="KIJ29" s="707"/>
      <c r="KIK29" s="707"/>
      <c r="KIL29" s="707"/>
      <c r="KIM29" s="707"/>
      <c r="KIN29" s="707"/>
      <c r="KIO29" s="707"/>
      <c r="KIP29" s="707"/>
      <c r="KIQ29" s="707"/>
      <c r="KIR29" s="707"/>
      <c r="KIS29" s="707"/>
      <c r="KIT29" s="707"/>
      <c r="KIU29" s="707"/>
      <c r="KIV29" s="707"/>
      <c r="KIW29" s="707"/>
      <c r="KIX29" s="707"/>
      <c r="KIY29" s="707"/>
      <c r="KIZ29" s="707"/>
      <c r="KJA29" s="707"/>
      <c r="KJB29" s="707"/>
      <c r="KJC29" s="707"/>
      <c r="KJD29" s="707"/>
      <c r="KJE29" s="707"/>
      <c r="KJF29" s="707"/>
      <c r="KJG29" s="707"/>
      <c r="KJH29" s="707"/>
      <c r="KJI29" s="707"/>
      <c r="KJJ29" s="707"/>
      <c r="KJK29" s="707"/>
      <c r="KJL29" s="707"/>
      <c r="KJM29" s="707"/>
      <c r="KJN29" s="707"/>
      <c r="KJO29" s="707"/>
      <c r="KJP29" s="707"/>
      <c r="KJQ29" s="707"/>
      <c r="KJR29" s="707"/>
      <c r="KJS29" s="707"/>
      <c r="KJT29" s="707"/>
      <c r="KJU29" s="707"/>
      <c r="KJV29" s="707"/>
      <c r="KJW29" s="707"/>
      <c r="KJX29" s="707"/>
      <c r="KJY29" s="707"/>
      <c r="KJZ29" s="707"/>
      <c r="KKA29" s="707"/>
      <c r="KKB29" s="707"/>
      <c r="KKC29" s="707"/>
      <c r="KKD29" s="707"/>
      <c r="KKE29" s="707"/>
      <c r="KKF29" s="707"/>
      <c r="KKG29" s="707"/>
      <c r="KKH29" s="707"/>
      <c r="KKI29" s="707"/>
      <c r="KKJ29" s="707"/>
      <c r="KKK29" s="707"/>
      <c r="KKL29" s="707"/>
      <c r="KKM29" s="707"/>
      <c r="KKN29" s="707"/>
      <c r="KKO29" s="707"/>
      <c r="KKP29" s="707"/>
      <c r="KKQ29" s="707"/>
      <c r="KKR29" s="707"/>
      <c r="KKS29" s="707"/>
      <c r="KKT29" s="707"/>
      <c r="KKU29" s="707"/>
      <c r="KKV29" s="707"/>
      <c r="KKW29" s="707"/>
      <c r="KKX29" s="707"/>
      <c r="KKY29" s="707"/>
      <c r="KKZ29" s="707"/>
      <c r="KLA29" s="707"/>
      <c r="KLB29" s="707"/>
      <c r="KLC29" s="707"/>
      <c r="KLD29" s="707"/>
      <c r="KLE29" s="707"/>
      <c r="KLF29" s="707"/>
      <c r="KLG29" s="707"/>
      <c r="KLH29" s="707"/>
      <c r="KLI29" s="707"/>
      <c r="KLJ29" s="707"/>
      <c r="KLK29" s="707"/>
      <c r="KLL29" s="707"/>
      <c r="KLM29" s="707"/>
      <c r="KLN29" s="707"/>
      <c r="KLO29" s="707"/>
      <c r="KLP29" s="707"/>
      <c r="KLQ29" s="707"/>
      <c r="KLR29" s="707"/>
      <c r="KLS29" s="707"/>
      <c r="KLT29" s="707"/>
      <c r="KLU29" s="707"/>
      <c r="KLV29" s="707"/>
      <c r="KLW29" s="707"/>
      <c r="KLX29" s="707"/>
      <c r="KLY29" s="707"/>
      <c r="KLZ29" s="707"/>
      <c r="KMA29" s="707"/>
      <c r="KMB29" s="707"/>
      <c r="KMC29" s="707"/>
      <c r="KMD29" s="707"/>
      <c r="KME29" s="707"/>
      <c r="KMF29" s="707"/>
      <c r="KMG29" s="707"/>
      <c r="KMH29" s="707"/>
      <c r="KMI29" s="707"/>
      <c r="KMJ29" s="707"/>
      <c r="KMK29" s="707"/>
      <c r="KML29" s="707"/>
      <c r="KMM29" s="707"/>
      <c r="KMN29" s="707"/>
      <c r="KMO29" s="707"/>
      <c r="KMP29" s="707"/>
      <c r="KMQ29" s="707"/>
      <c r="KMR29" s="707"/>
      <c r="KMS29" s="707"/>
      <c r="KMT29" s="707"/>
      <c r="KMU29" s="707"/>
      <c r="KMV29" s="707"/>
      <c r="KMW29" s="707"/>
      <c r="KMX29" s="707"/>
      <c r="KMY29" s="707"/>
      <c r="KMZ29" s="707"/>
      <c r="KNA29" s="707"/>
      <c r="KNB29" s="707"/>
      <c r="KNC29" s="707"/>
      <c r="KND29" s="707"/>
      <c r="KNE29" s="707"/>
      <c r="KNF29" s="707"/>
      <c r="KNG29" s="707"/>
      <c r="KNH29" s="707"/>
      <c r="KNI29" s="707"/>
      <c r="KNJ29" s="707"/>
      <c r="KNK29" s="707"/>
      <c r="KNL29" s="707"/>
      <c r="KNM29" s="707"/>
      <c r="KNN29" s="707"/>
      <c r="KNO29" s="707"/>
      <c r="KNP29" s="707"/>
      <c r="KNQ29" s="707"/>
      <c r="KNR29" s="707"/>
      <c r="KNS29" s="707"/>
      <c r="KNT29" s="707"/>
      <c r="KNU29" s="707"/>
      <c r="KNV29" s="707"/>
      <c r="KNW29" s="707"/>
      <c r="KNX29" s="707"/>
      <c r="KNY29" s="707"/>
      <c r="KNZ29" s="707"/>
      <c r="KOA29" s="707"/>
      <c r="KOB29" s="707"/>
      <c r="KOC29" s="707"/>
      <c r="KOD29" s="707"/>
      <c r="KOE29" s="707"/>
      <c r="KOF29" s="707"/>
      <c r="KOG29" s="707"/>
      <c r="KOH29" s="707"/>
      <c r="KOI29" s="707"/>
      <c r="KOJ29" s="707"/>
      <c r="KOK29" s="707"/>
      <c r="KOL29" s="707"/>
      <c r="KOM29" s="707"/>
      <c r="KON29" s="707"/>
      <c r="KOO29" s="707"/>
      <c r="KOP29" s="707"/>
      <c r="KOQ29" s="707"/>
      <c r="KOR29" s="707"/>
      <c r="KOS29" s="707"/>
      <c r="KOT29" s="707"/>
      <c r="KOU29" s="707"/>
      <c r="KOV29" s="707"/>
      <c r="KOW29" s="707"/>
      <c r="KOX29" s="707"/>
      <c r="KOY29" s="707"/>
      <c r="KOZ29" s="707"/>
      <c r="KPA29" s="707"/>
      <c r="KPB29" s="707"/>
      <c r="KPC29" s="707"/>
      <c r="KPD29" s="707"/>
      <c r="KPE29" s="707"/>
      <c r="KPF29" s="707"/>
      <c r="KPG29" s="707"/>
      <c r="KPH29" s="707"/>
      <c r="KPI29" s="707"/>
      <c r="KPJ29" s="707"/>
      <c r="KPK29" s="707"/>
      <c r="KPL29" s="707"/>
      <c r="KPM29" s="707"/>
      <c r="KPN29" s="707"/>
      <c r="KPO29" s="707"/>
      <c r="KPP29" s="707"/>
      <c r="KPQ29" s="707"/>
      <c r="KPR29" s="707"/>
      <c r="KPS29" s="707"/>
      <c r="KPT29" s="707"/>
      <c r="KPU29" s="707"/>
      <c r="KPV29" s="707"/>
      <c r="KPW29" s="707"/>
      <c r="KPX29" s="707"/>
      <c r="KPY29" s="707"/>
      <c r="KPZ29" s="707"/>
      <c r="KQA29" s="707"/>
      <c r="KQB29" s="707"/>
      <c r="KQC29" s="707"/>
      <c r="KQD29" s="707"/>
      <c r="KQE29" s="707"/>
      <c r="KQF29" s="707"/>
      <c r="KQG29" s="707"/>
      <c r="KQH29" s="707"/>
      <c r="KQI29" s="707"/>
      <c r="KQJ29" s="707"/>
      <c r="KQK29" s="707"/>
      <c r="KQL29" s="707"/>
      <c r="KQM29" s="707"/>
      <c r="KQN29" s="707"/>
      <c r="KQO29" s="707"/>
      <c r="KQP29" s="707"/>
      <c r="KQQ29" s="707"/>
      <c r="KQR29" s="707"/>
      <c r="KQS29" s="707"/>
      <c r="KQT29" s="707"/>
      <c r="KQU29" s="707"/>
      <c r="KQV29" s="707"/>
      <c r="KQW29" s="707"/>
      <c r="KQX29" s="707"/>
      <c r="KQY29" s="707"/>
      <c r="KQZ29" s="707"/>
      <c r="KRA29" s="707"/>
      <c r="KRB29" s="707"/>
      <c r="KRC29" s="707"/>
      <c r="KRD29" s="707"/>
      <c r="KRE29" s="707"/>
      <c r="KRF29" s="707"/>
      <c r="KRG29" s="707"/>
      <c r="KRH29" s="707"/>
      <c r="KRI29" s="707"/>
      <c r="KRJ29" s="707"/>
      <c r="KRK29" s="707"/>
      <c r="KRL29" s="707"/>
      <c r="KRM29" s="707"/>
      <c r="KRN29" s="707"/>
      <c r="KRO29" s="707"/>
      <c r="KRP29" s="707"/>
      <c r="KRQ29" s="707"/>
      <c r="KRR29" s="707"/>
      <c r="KRS29" s="707"/>
      <c r="KRT29" s="707"/>
      <c r="KRU29" s="707"/>
      <c r="KRV29" s="707"/>
      <c r="KRW29" s="707"/>
      <c r="KRX29" s="707"/>
      <c r="KRY29" s="707"/>
      <c r="KRZ29" s="707"/>
      <c r="KSA29" s="707"/>
      <c r="KSB29" s="707"/>
      <c r="KSC29" s="707"/>
      <c r="KSD29" s="707"/>
      <c r="KSE29" s="707"/>
      <c r="KSF29" s="707"/>
      <c r="KSG29" s="707"/>
      <c r="KSH29" s="707"/>
      <c r="KSI29" s="707"/>
      <c r="KSJ29" s="707"/>
      <c r="KSK29" s="707"/>
      <c r="KSL29" s="707"/>
      <c r="KSM29" s="707"/>
      <c r="KSN29" s="707"/>
      <c r="KSO29" s="707"/>
      <c r="KSP29" s="707"/>
      <c r="KSQ29" s="707"/>
      <c r="KSR29" s="707"/>
      <c r="KSS29" s="707"/>
      <c r="KST29" s="707"/>
      <c r="KSU29" s="707"/>
      <c r="KSV29" s="707"/>
      <c r="KSW29" s="707"/>
      <c r="KSX29" s="707"/>
      <c r="KSY29" s="707"/>
      <c r="KSZ29" s="707"/>
      <c r="KTA29" s="707"/>
      <c r="KTB29" s="707"/>
      <c r="KTC29" s="707"/>
      <c r="KTD29" s="707"/>
      <c r="KTE29" s="707"/>
      <c r="KTF29" s="707"/>
      <c r="KTG29" s="707"/>
      <c r="KTH29" s="707"/>
      <c r="KTI29" s="707"/>
      <c r="KTJ29" s="707"/>
      <c r="KTK29" s="707"/>
      <c r="KTL29" s="707"/>
      <c r="KTM29" s="707"/>
      <c r="KTN29" s="707"/>
      <c r="KTO29" s="707"/>
      <c r="KTP29" s="707"/>
      <c r="KTQ29" s="707"/>
      <c r="KTR29" s="707"/>
      <c r="KTS29" s="707"/>
      <c r="KTT29" s="707"/>
      <c r="KTU29" s="707"/>
      <c r="KTV29" s="707"/>
      <c r="KTW29" s="707"/>
      <c r="KTX29" s="707"/>
      <c r="KTY29" s="707"/>
      <c r="KTZ29" s="707"/>
      <c r="KUA29" s="707"/>
      <c r="KUB29" s="707"/>
      <c r="KUC29" s="707"/>
      <c r="KUD29" s="707"/>
      <c r="KUE29" s="707"/>
      <c r="KUF29" s="707"/>
      <c r="KUG29" s="707"/>
      <c r="KUH29" s="707"/>
      <c r="KUI29" s="707"/>
      <c r="KUJ29" s="707"/>
      <c r="KUK29" s="707"/>
      <c r="KUL29" s="707"/>
      <c r="KUM29" s="707"/>
      <c r="KUN29" s="707"/>
      <c r="KUO29" s="707"/>
      <c r="KUP29" s="707"/>
      <c r="KUQ29" s="707"/>
      <c r="KUR29" s="707"/>
      <c r="KUS29" s="707"/>
      <c r="KUT29" s="707"/>
      <c r="KUU29" s="707"/>
      <c r="KUV29" s="707"/>
      <c r="KUW29" s="707"/>
      <c r="KUX29" s="707"/>
      <c r="KUY29" s="707"/>
      <c r="KUZ29" s="707"/>
      <c r="KVA29" s="707"/>
      <c r="KVB29" s="707"/>
      <c r="KVC29" s="707"/>
      <c r="KVD29" s="707"/>
      <c r="KVE29" s="707"/>
      <c r="KVF29" s="707"/>
      <c r="KVG29" s="707"/>
      <c r="KVH29" s="707"/>
      <c r="KVI29" s="707"/>
      <c r="KVJ29" s="707"/>
      <c r="KVK29" s="707"/>
      <c r="KVL29" s="707"/>
      <c r="KVM29" s="707"/>
      <c r="KVN29" s="707"/>
      <c r="KVO29" s="707"/>
      <c r="KVP29" s="707"/>
      <c r="KVQ29" s="707"/>
      <c r="KVR29" s="707"/>
      <c r="KVS29" s="707"/>
      <c r="KVT29" s="707"/>
      <c r="KVU29" s="707"/>
      <c r="KVV29" s="707"/>
      <c r="KVW29" s="707"/>
      <c r="KVX29" s="707"/>
      <c r="KVY29" s="707"/>
      <c r="KVZ29" s="707"/>
      <c r="KWA29" s="707"/>
      <c r="KWB29" s="707"/>
      <c r="KWC29" s="707"/>
      <c r="KWD29" s="707"/>
      <c r="KWE29" s="707"/>
      <c r="KWF29" s="707"/>
      <c r="KWG29" s="707"/>
      <c r="KWH29" s="707"/>
      <c r="KWI29" s="707"/>
      <c r="KWJ29" s="707"/>
      <c r="KWK29" s="707"/>
      <c r="KWL29" s="707"/>
      <c r="KWM29" s="707"/>
      <c r="KWN29" s="707"/>
      <c r="KWO29" s="707"/>
      <c r="KWP29" s="707"/>
      <c r="KWQ29" s="707"/>
      <c r="KWR29" s="707"/>
      <c r="KWS29" s="707"/>
      <c r="KWT29" s="707"/>
      <c r="KWU29" s="707"/>
      <c r="KWV29" s="707"/>
      <c r="KWW29" s="707"/>
      <c r="KWX29" s="707"/>
      <c r="KWY29" s="707"/>
      <c r="KWZ29" s="707"/>
      <c r="KXA29" s="707"/>
      <c r="KXB29" s="707"/>
      <c r="KXC29" s="707"/>
      <c r="KXD29" s="707"/>
      <c r="KXE29" s="707"/>
      <c r="KXF29" s="707"/>
      <c r="KXG29" s="707"/>
      <c r="KXH29" s="707"/>
      <c r="KXI29" s="707"/>
      <c r="KXJ29" s="707"/>
      <c r="KXK29" s="707"/>
      <c r="KXL29" s="707"/>
      <c r="KXM29" s="707"/>
      <c r="KXN29" s="707"/>
      <c r="KXO29" s="707"/>
      <c r="KXP29" s="707"/>
      <c r="KXQ29" s="707"/>
      <c r="KXR29" s="707"/>
      <c r="KXS29" s="707"/>
      <c r="KXT29" s="707"/>
      <c r="KXU29" s="707"/>
      <c r="KXV29" s="707"/>
      <c r="KXW29" s="707"/>
      <c r="KXX29" s="707"/>
      <c r="KXY29" s="707"/>
      <c r="KXZ29" s="707"/>
      <c r="KYA29" s="707"/>
      <c r="KYB29" s="707"/>
      <c r="KYC29" s="707"/>
      <c r="KYD29" s="707"/>
      <c r="KYE29" s="707"/>
      <c r="KYF29" s="707"/>
      <c r="KYG29" s="707"/>
      <c r="KYH29" s="707"/>
      <c r="KYI29" s="707"/>
      <c r="KYJ29" s="707"/>
      <c r="KYK29" s="707"/>
      <c r="KYL29" s="707"/>
      <c r="KYM29" s="707"/>
      <c r="KYN29" s="707"/>
      <c r="KYO29" s="707"/>
      <c r="KYP29" s="707"/>
      <c r="KYQ29" s="707"/>
      <c r="KYR29" s="707"/>
      <c r="KYS29" s="707"/>
      <c r="KYT29" s="707"/>
      <c r="KYU29" s="707"/>
      <c r="KYV29" s="707"/>
      <c r="KYW29" s="707"/>
      <c r="KYX29" s="707"/>
      <c r="KYY29" s="707"/>
      <c r="KYZ29" s="707"/>
      <c r="KZA29" s="707"/>
      <c r="KZB29" s="707"/>
      <c r="KZC29" s="707"/>
      <c r="KZD29" s="707"/>
      <c r="KZE29" s="707"/>
      <c r="KZF29" s="707"/>
      <c r="KZG29" s="707"/>
      <c r="KZH29" s="707"/>
      <c r="KZI29" s="707"/>
      <c r="KZJ29" s="707"/>
      <c r="KZK29" s="707"/>
      <c r="KZL29" s="707"/>
      <c r="KZM29" s="707"/>
      <c r="KZN29" s="707"/>
      <c r="KZO29" s="707"/>
      <c r="KZP29" s="707"/>
      <c r="KZQ29" s="707"/>
      <c r="KZR29" s="707"/>
      <c r="KZS29" s="707"/>
      <c r="KZT29" s="707"/>
      <c r="KZU29" s="707"/>
      <c r="KZV29" s="707"/>
      <c r="KZW29" s="707"/>
      <c r="KZX29" s="707"/>
      <c r="KZY29" s="707"/>
      <c r="KZZ29" s="707"/>
      <c r="LAA29" s="707"/>
      <c r="LAB29" s="707"/>
      <c r="LAC29" s="707"/>
      <c r="LAD29" s="707"/>
      <c r="LAE29" s="707"/>
      <c r="LAF29" s="707"/>
      <c r="LAG29" s="707"/>
      <c r="LAH29" s="707"/>
      <c r="LAI29" s="707"/>
      <c r="LAJ29" s="707"/>
      <c r="LAK29" s="707"/>
      <c r="LAL29" s="707"/>
      <c r="LAM29" s="707"/>
      <c r="LAN29" s="707"/>
      <c r="LAO29" s="707"/>
      <c r="LAP29" s="707"/>
      <c r="LAQ29" s="707"/>
      <c r="LAR29" s="707"/>
      <c r="LAS29" s="707"/>
      <c r="LAT29" s="707"/>
      <c r="LAU29" s="707"/>
      <c r="LAV29" s="707"/>
      <c r="LAW29" s="707"/>
      <c r="LAX29" s="707"/>
      <c r="LAY29" s="707"/>
      <c r="LAZ29" s="707"/>
      <c r="LBA29" s="707"/>
      <c r="LBB29" s="707"/>
      <c r="LBC29" s="707"/>
      <c r="LBD29" s="707"/>
      <c r="LBE29" s="707"/>
      <c r="LBF29" s="707"/>
      <c r="LBG29" s="707"/>
      <c r="LBH29" s="707"/>
      <c r="LBI29" s="707"/>
      <c r="LBJ29" s="707"/>
      <c r="LBK29" s="707"/>
      <c r="LBL29" s="707"/>
      <c r="LBM29" s="707"/>
      <c r="LBN29" s="707"/>
      <c r="LBO29" s="707"/>
      <c r="LBP29" s="707"/>
      <c r="LBQ29" s="707"/>
      <c r="LBR29" s="707"/>
      <c r="LBS29" s="707"/>
      <c r="LBT29" s="707"/>
      <c r="LBU29" s="707"/>
      <c r="LBV29" s="707"/>
      <c r="LBW29" s="707"/>
      <c r="LBX29" s="707"/>
      <c r="LBY29" s="707"/>
      <c r="LBZ29" s="707"/>
      <c r="LCA29" s="707"/>
      <c r="LCB29" s="707"/>
      <c r="LCC29" s="707"/>
      <c r="LCD29" s="707"/>
      <c r="LCE29" s="707"/>
      <c r="LCF29" s="707"/>
      <c r="LCG29" s="707"/>
      <c r="LCH29" s="707"/>
      <c r="LCI29" s="707"/>
      <c r="LCJ29" s="707"/>
      <c r="LCK29" s="707"/>
      <c r="LCL29" s="707"/>
      <c r="LCM29" s="707"/>
      <c r="LCN29" s="707"/>
      <c r="LCO29" s="707"/>
      <c r="LCP29" s="707"/>
      <c r="LCQ29" s="707"/>
      <c r="LCR29" s="707"/>
      <c r="LCS29" s="707"/>
      <c r="LCT29" s="707"/>
      <c r="LCU29" s="707"/>
      <c r="LCV29" s="707"/>
      <c r="LCW29" s="707"/>
      <c r="LCX29" s="707"/>
      <c r="LCY29" s="707"/>
      <c r="LCZ29" s="707"/>
      <c r="LDA29" s="707"/>
      <c r="LDB29" s="707"/>
      <c r="LDC29" s="707"/>
      <c r="LDD29" s="707"/>
      <c r="LDE29" s="707"/>
      <c r="LDF29" s="707"/>
      <c r="LDG29" s="707"/>
      <c r="LDH29" s="707"/>
      <c r="LDI29" s="707"/>
      <c r="LDJ29" s="707"/>
      <c r="LDK29" s="707"/>
      <c r="LDL29" s="707"/>
      <c r="LDM29" s="707"/>
      <c r="LDN29" s="707"/>
      <c r="LDO29" s="707"/>
      <c r="LDP29" s="707"/>
      <c r="LDQ29" s="707"/>
      <c r="LDR29" s="707"/>
      <c r="LDS29" s="707"/>
      <c r="LDT29" s="707"/>
      <c r="LDU29" s="707"/>
      <c r="LDV29" s="707"/>
      <c r="LDW29" s="707"/>
      <c r="LDX29" s="707"/>
      <c r="LDY29" s="707"/>
      <c r="LDZ29" s="707"/>
      <c r="LEA29" s="707"/>
      <c r="LEB29" s="707"/>
      <c r="LEC29" s="707"/>
      <c r="LED29" s="707"/>
      <c r="LEE29" s="707"/>
      <c r="LEF29" s="707"/>
      <c r="LEG29" s="707"/>
      <c r="LEH29" s="707"/>
      <c r="LEI29" s="707"/>
      <c r="LEJ29" s="707"/>
      <c r="LEK29" s="707"/>
      <c r="LEL29" s="707"/>
      <c r="LEM29" s="707"/>
      <c r="LEN29" s="707"/>
      <c r="LEO29" s="707"/>
      <c r="LEP29" s="707"/>
      <c r="LEQ29" s="707"/>
      <c r="LER29" s="707"/>
      <c r="LES29" s="707"/>
      <c r="LET29" s="707"/>
      <c r="LEU29" s="707"/>
      <c r="LEV29" s="707"/>
      <c r="LEW29" s="707"/>
      <c r="LEX29" s="707"/>
      <c r="LEY29" s="707"/>
      <c r="LEZ29" s="707"/>
      <c r="LFA29" s="707"/>
      <c r="LFB29" s="707"/>
      <c r="LFC29" s="707"/>
      <c r="LFD29" s="707"/>
      <c r="LFE29" s="707"/>
      <c r="LFF29" s="707"/>
      <c r="LFG29" s="707"/>
      <c r="LFH29" s="707"/>
      <c r="LFI29" s="707"/>
      <c r="LFJ29" s="707"/>
      <c r="LFK29" s="707"/>
      <c r="LFL29" s="707"/>
      <c r="LFM29" s="707"/>
      <c r="LFN29" s="707"/>
      <c r="LFO29" s="707"/>
      <c r="LFP29" s="707"/>
      <c r="LFQ29" s="707"/>
      <c r="LFR29" s="707"/>
      <c r="LFS29" s="707"/>
      <c r="LFT29" s="707"/>
      <c r="LFU29" s="707"/>
      <c r="LFV29" s="707"/>
      <c r="LFW29" s="707"/>
      <c r="LFX29" s="707"/>
      <c r="LFY29" s="707"/>
      <c r="LFZ29" s="707"/>
      <c r="LGA29" s="707"/>
      <c r="LGB29" s="707"/>
      <c r="LGC29" s="707"/>
      <c r="LGD29" s="707"/>
      <c r="LGE29" s="707"/>
      <c r="LGF29" s="707"/>
      <c r="LGG29" s="707"/>
      <c r="LGH29" s="707"/>
      <c r="LGI29" s="707"/>
      <c r="LGJ29" s="707"/>
      <c r="LGK29" s="707"/>
      <c r="LGL29" s="707"/>
      <c r="LGM29" s="707"/>
      <c r="LGN29" s="707"/>
      <c r="LGO29" s="707"/>
      <c r="LGP29" s="707"/>
      <c r="LGQ29" s="707"/>
      <c r="LGR29" s="707"/>
      <c r="LGS29" s="707"/>
      <c r="LGT29" s="707"/>
      <c r="LGU29" s="707"/>
      <c r="LGV29" s="707"/>
      <c r="LGW29" s="707"/>
      <c r="LGX29" s="707"/>
      <c r="LGY29" s="707"/>
      <c r="LGZ29" s="707"/>
      <c r="LHA29" s="707"/>
      <c r="LHB29" s="707"/>
      <c r="LHC29" s="707"/>
      <c r="LHD29" s="707"/>
      <c r="LHE29" s="707"/>
      <c r="LHF29" s="707"/>
      <c r="LHG29" s="707"/>
      <c r="LHH29" s="707"/>
      <c r="LHI29" s="707"/>
      <c r="LHJ29" s="707"/>
      <c r="LHK29" s="707"/>
      <c r="LHL29" s="707"/>
      <c r="LHM29" s="707"/>
      <c r="LHN29" s="707"/>
      <c r="LHO29" s="707"/>
      <c r="LHP29" s="707"/>
      <c r="LHQ29" s="707"/>
      <c r="LHR29" s="707"/>
      <c r="LHS29" s="707"/>
      <c r="LHT29" s="707"/>
      <c r="LHU29" s="707"/>
      <c r="LHV29" s="707"/>
      <c r="LHW29" s="707"/>
      <c r="LHX29" s="707"/>
      <c r="LHY29" s="707"/>
      <c r="LHZ29" s="707"/>
      <c r="LIA29" s="707"/>
      <c r="LIB29" s="707"/>
      <c r="LIC29" s="707"/>
      <c r="LID29" s="707"/>
      <c r="LIE29" s="707"/>
      <c r="LIF29" s="707"/>
      <c r="LIG29" s="707"/>
      <c r="LIH29" s="707"/>
      <c r="LII29" s="707"/>
      <c r="LIJ29" s="707"/>
      <c r="LIK29" s="707"/>
      <c r="LIL29" s="707"/>
      <c r="LIM29" s="707"/>
      <c r="LIN29" s="707"/>
      <c r="LIO29" s="707"/>
      <c r="LIP29" s="707"/>
      <c r="LIQ29" s="707"/>
      <c r="LIR29" s="707"/>
      <c r="LIS29" s="707"/>
      <c r="LIT29" s="707"/>
      <c r="LIU29" s="707"/>
      <c r="LIV29" s="707"/>
      <c r="LIW29" s="707"/>
      <c r="LIX29" s="707"/>
      <c r="LIY29" s="707"/>
      <c r="LIZ29" s="707"/>
      <c r="LJA29" s="707"/>
      <c r="LJB29" s="707"/>
      <c r="LJC29" s="707"/>
      <c r="LJD29" s="707"/>
      <c r="LJE29" s="707"/>
      <c r="LJF29" s="707"/>
      <c r="LJG29" s="707"/>
      <c r="LJH29" s="707"/>
      <c r="LJI29" s="707"/>
      <c r="LJJ29" s="707"/>
      <c r="LJK29" s="707"/>
      <c r="LJL29" s="707"/>
      <c r="LJM29" s="707"/>
      <c r="LJN29" s="707"/>
      <c r="LJO29" s="707"/>
      <c r="LJP29" s="707"/>
      <c r="LJQ29" s="707"/>
      <c r="LJR29" s="707"/>
      <c r="LJS29" s="707"/>
      <c r="LJT29" s="707"/>
      <c r="LJU29" s="707"/>
      <c r="LJV29" s="707"/>
      <c r="LJW29" s="707"/>
      <c r="LJX29" s="707"/>
      <c r="LJY29" s="707"/>
      <c r="LJZ29" s="707"/>
      <c r="LKA29" s="707"/>
      <c r="LKB29" s="707"/>
      <c r="LKC29" s="707"/>
      <c r="LKD29" s="707"/>
      <c r="LKE29" s="707"/>
      <c r="LKF29" s="707"/>
      <c r="LKG29" s="707"/>
      <c r="LKH29" s="707"/>
      <c r="LKI29" s="707"/>
      <c r="LKJ29" s="707"/>
      <c r="LKK29" s="707"/>
      <c r="LKL29" s="707"/>
      <c r="LKM29" s="707"/>
      <c r="LKN29" s="707"/>
      <c r="LKO29" s="707"/>
      <c r="LKP29" s="707"/>
      <c r="LKQ29" s="707"/>
      <c r="LKR29" s="707"/>
      <c r="LKS29" s="707"/>
      <c r="LKT29" s="707"/>
      <c r="LKU29" s="707"/>
      <c r="LKV29" s="707"/>
      <c r="LKW29" s="707"/>
      <c r="LKX29" s="707"/>
      <c r="LKY29" s="707"/>
      <c r="LKZ29" s="707"/>
      <c r="LLA29" s="707"/>
      <c r="LLB29" s="707"/>
      <c r="LLC29" s="707"/>
      <c r="LLD29" s="707"/>
      <c r="LLE29" s="707"/>
      <c r="LLF29" s="707"/>
      <c r="LLG29" s="707"/>
      <c r="LLH29" s="707"/>
      <c r="LLI29" s="707"/>
      <c r="LLJ29" s="707"/>
      <c r="LLK29" s="707"/>
      <c r="LLL29" s="707"/>
      <c r="LLM29" s="707"/>
      <c r="LLN29" s="707"/>
      <c r="LLO29" s="707"/>
      <c r="LLP29" s="707"/>
      <c r="LLQ29" s="707"/>
      <c r="LLR29" s="707"/>
      <c r="LLS29" s="707"/>
      <c r="LLT29" s="707"/>
      <c r="LLU29" s="707"/>
      <c r="LLV29" s="707"/>
      <c r="LLW29" s="707"/>
      <c r="LLX29" s="707"/>
      <c r="LLY29" s="707"/>
      <c r="LLZ29" s="707"/>
      <c r="LMA29" s="707"/>
      <c r="LMB29" s="707"/>
      <c r="LMC29" s="707"/>
      <c r="LMD29" s="707"/>
      <c r="LME29" s="707"/>
      <c r="LMF29" s="707"/>
      <c r="LMG29" s="707"/>
      <c r="LMH29" s="707"/>
      <c r="LMI29" s="707"/>
      <c r="LMJ29" s="707"/>
      <c r="LMK29" s="707"/>
      <c r="LML29" s="707"/>
      <c r="LMM29" s="707"/>
      <c r="LMN29" s="707"/>
      <c r="LMO29" s="707"/>
      <c r="LMP29" s="707"/>
      <c r="LMQ29" s="707"/>
      <c r="LMR29" s="707"/>
      <c r="LMS29" s="707"/>
      <c r="LMT29" s="707"/>
      <c r="LMU29" s="707"/>
      <c r="LMV29" s="707"/>
      <c r="LMW29" s="707"/>
      <c r="LMX29" s="707"/>
      <c r="LMY29" s="707"/>
      <c r="LMZ29" s="707"/>
      <c r="LNA29" s="707"/>
      <c r="LNB29" s="707"/>
      <c r="LNC29" s="707"/>
      <c r="LND29" s="707"/>
      <c r="LNE29" s="707"/>
      <c r="LNF29" s="707"/>
      <c r="LNG29" s="707"/>
      <c r="LNH29" s="707"/>
      <c r="LNI29" s="707"/>
      <c r="LNJ29" s="707"/>
      <c r="LNK29" s="707"/>
      <c r="LNL29" s="707"/>
      <c r="LNM29" s="707"/>
      <c r="LNN29" s="707"/>
      <c r="LNO29" s="707"/>
      <c r="LNP29" s="707"/>
      <c r="LNQ29" s="707"/>
      <c r="LNR29" s="707"/>
      <c r="LNS29" s="707"/>
      <c r="LNT29" s="707"/>
      <c r="LNU29" s="707"/>
      <c r="LNV29" s="707"/>
      <c r="LNW29" s="707"/>
      <c r="LNX29" s="707"/>
      <c r="LNY29" s="707"/>
      <c r="LNZ29" s="707"/>
      <c r="LOA29" s="707"/>
      <c r="LOB29" s="707"/>
      <c r="LOC29" s="707"/>
      <c r="LOD29" s="707"/>
      <c r="LOE29" s="707"/>
      <c r="LOF29" s="707"/>
      <c r="LOG29" s="707"/>
      <c r="LOH29" s="707"/>
      <c r="LOI29" s="707"/>
      <c r="LOJ29" s="707"/>
      <c r="LOK29" s="707"/>
      <c r="LOL29" s="707"/>
      <c r="LOM29" s="707"/>
      <c r="LON29" s="707"/>
      <c r="LOO29" s="707"/>
      <c r="LOP29" s="707"/>
      <c r="LOQ29" s="707"/>
      <c r="LOR29" s="707"/>
      <c r="LOS29" s="707"/>
      <c r="LOT29" s="707"/>
      <c r="LOU29" s="707"/>
      <c r="LOV29" s="707"/>
      <c r="LOW29" s="707"/>
      <c r="LOX29" s="707"/>
      <c r="LOY29" s="707"/>
      <c r="LOZ29" s="707"/>
      <c r="LPA29" s="707"/>
      <c r="LPB29" s="707"/>
      <c r="LPC29" s="707"/>
      <c r="LPD29" s="707"/>
      <c r="LPE29" s="707"/>
      <c r="LPF29" s="707"/>
      <c r="LPG29" s="707"/>
      <c r="LPH29" s="707"/>
      <c r="LPI29" s="707"/>
      <c r="LPJ29" s="707"/>
      <c r="LPK29" s="707"/>
      <c r="LPL29" s="707"/>
      <c r="LPM29" s="707"/>
      <c r="LPN29" s="707"/>
      <c r="LPO29" s="707"/>
      <c r="LPP29" s="707"/>
      <c r="LPQ29" s="707"/>
      <c r="LPR29" s="707"/>
      <c r="LPS29" s="707"/>
      <c r="LPT29" s="707"/>
      <c r="LPU29" s="707"/>
      <c r="LPV29" s="707"/>
      <c r="LPW29" s="707"/>
      <c r="LPX29" s="707"/>
      <c r="LPY29" s="707"/>
      <c r="LPZ29" s="707"/>
      <c r="LQA29" s="707"/>
      <c r="LQB29" s="707"/>
      <c r="LQC29" s="707"/>
      <c r="LQD29" s="707"/>
      <c r="LQE29" s="707"/>
      <c r="LQF29" s="707"/>
      <c r="LQG29" s="707"/>
      <c r="LQH29" s="707"/>
      <c r="LQI29" s="707"/>
      <c r="LQJ29" s="707"/>
      <c r="LQK29" s="707"/>
      <c r="LQL29" s="707"/>
      <c r="LQM29" s="707"/>
      <c r="LQN29" s="707"/>
      <c r="LQO29" s="707"/>
      <c r="LQP29" s="707"/>
      <c r="LQQ29" s="707"/>
      <c r="LQR29" s="707"/>
      <c r="LQS29" s="707"/>
      <c r="LQT29" s="707"/>
      <c r="LQU29" s="707"/>
      <c r="LQV29" s="707"/>
      <c r="LQW29" s="707"/>
      <c r="LQX29" s="707"/>
      <c r="LQY29" s="707"/>
      <c r="LQZ29" s="707"/>
      <c r="LRA29" s="707"/>
      <c r="LRB29" s="707"/>
      <c r="LRC29" s="707"/>
      <c r="LRD29" s="707"/>
      <c r="LRE29" s="707"/>
      <c r="LRF29" s="707"/>
      <c r="LRG29" s="707"/>
      <c r="LRH29" s="707"/>
      <c r="LRI29" s="707"/>
      <c r="LRJ29" s="707"/>
      <c r="LRK29" s="707"/>
      <c r="LRL29" s="707"/>
      <c r="LRM29" s="707"/>
      <c r="LRN29" s="707"/>
      <c r="LRO29" s="707"/>
      <c r="LRP29" s="707"/>
      <c r="LRQ29" s="707"/>
      <c r="LRR29" s="707"/>
      <c r="LRS29" s="707"/>
      <c r="LRT29" s="707"/>
      <c r="LRU29" s="707"/>
      <c r="LRV29" s="707"/>
      <c r="LRW29" s="707"/>
      <c r="LRX29" s="707"/>
      <c r="LRY29" s="707"/>
      <c r="LRZ29" s="707"/>
      <c r="LSA29" s="707"/>
      <c r="LSB29" s="707"/>
      <c r="LSC29" s="707"/>
      <c r="LSD29" s="707"/>
      <c r="LSE29" s="707"/>
      <c r="LSF29" s="707"/>
      <c r="LSG29" s="707"/>
      <c r="LSH29" s="707"/>
      <c r="LSI29" s="707"/>
      <c r="LSJ29" s="707"/>
      <c r="LSK29" s="707"/>
      <c r="LSL29" s="707"/>
      <c r="LSM29" s="707"/>
      <c r="LSN29" s="707"/>
      <c r="LSO29" s="707"/>
      <c r="LSP29" s="707"/>
      <c r="LSQ29" s="707"/>
      <c r="LSR29" s="707"/>
      <c r="LSS29" s="707"/>
      <c r="LST29" s="707"/>
      <c r="LSU29" s="707"/>
      <c r="LSV29" s="707"/>
      <c r="LSW29" s="707"/>
      <c r="LSX29" s="707"/>
      <c r="LSY29" s="707"/>
      <c r="LSZ29" s="707"/>
      <c r="LTA29" s="707"/>
      <c r="LTB29" s="707"/>
      <c r="LTC29" s="707"/>
      <c r="LTD29" s="707"/>
      <c r="LTE29" s="707"/>
      <c r="LTF29" s="707"/>
      <c r="LTG29" s="707"/>
      <c r="LTH29" s="707"/>
      <c r="LTI29" s="707"/>
      <c r="LTJ29" s="707"/>
      <c r="LTK29" s="707"/>
      <c r="LTL29" s="707"/>
      <c r="LTM29" s="707"/>
      <c r="LTN29" s="707"/>
      <c r="LTO29" s="707"/>
      <c r="LTP29" s="707"/>
      <c r="LTQ29" s="707"/>
      <c r="LTR29" s="707"/>
      <c r="LTS29" s="707"/>
      <c r="LTT29" s="707"/>
      <c r="LTU29" s="707"/>
      <c r="LTV29" s="707"/>
      <c r="LTW29" s="707"/>
      <c r="LTX29" s="707"/>
      <c r="LTY29" s="707"/>
      <c r="LTZ29" s="707"/>
      <c r="LUA29" s="707"/>
      <c r="LUB29" s="707"/>
      <c r="LUC29" s="707"/>
      <c r="LUD29" s="707"/>
      <c r="LUE29" s="707"/>
      <c r="LUF29" s="707"/>
      <c r="LUG29" s="707"/>
      <c r="LUH29" s="707"/>
      <c r="LUI29" s="707"/>
      <c r="LUJ29" s="707"/>
      <c r="LUK29" s="707"/>
      <c r="LUL29" s="707"/>
      <c r="LUM29" s="707"/>
      <c r="LUN29" s="707"/>
      <c r="LUO29" s="707"/>
      <c r="LUP29" s="707"/>
      <c r="LUQ29" s="707"/>
      <c r="LUR29" s="707"/>
      <c r="LUS29" s="707"/>
      <c r="LUT29" s="707"/>
      <c r="LUU29" s="707"/>
      <c r="LUV29" s="707"/>
      <c r="LUW29" s="707"/>
      <c r="LUX29" s="707"/>
      <c r="LUY29" s="707"/>
      <c r="LUZ29" s="707"/>
      <c r="LVA29" s="707"/>
      <c r="LVB29" s="707"/>
      <c r="LVC29" s="707"/>
      <c r="LVD29" s="707"/>
      <c r="LVE29" s="707"/>
      <c r="LVF29" s="707"/>
      <c r="LVG29" s="707"/>
      <c r="LVH29" s="707"/>
      <c r="LVI29" s="707"/>
      <c r="LVJ29" s="707"/>
      <c r="LVK29" s="707"/>
      <c r="LVL29" s="707"/>
      <c r="LVM29" s="707"/>
      <c r="LVN29" s="707"/>
      <c r="LVO29" s="707"/>
      <c r="LVP29" s="707"/>
      <c r="LVQ29" s="707"/>
      <c r="LVR29" s="707"/>
      <c r="LVS29" s="707"/>
      <c r="LVT29" s="707"/>
      <c r="LVU29" s="707"/>
      <c r="LVV29" s="707"/>
      <c r="LVW29" s="707"/>
      <c r="LVX29" s="707"/>
      <c r="LVY29" s="707"/>
      <c r="LVZ29" s="707"/>
      <c r="LWA29" s="707"/>
      <c r="LWB29" s="707"/>
      <c r="LWC29" s="707"/>
      <c r="LWD29" s="707"/>
      <c r="LWE29" s="707"/>
      <c r="LWF29" s="707"/>
      <c r="LWG29" s="707"/>
      <c r="LWH29" s="707"/>
      <c r="LWI29" s="707"/>
      <c r="LWJ29" s="707"/>
      <c r="LWK29" s="707"/>
      <c r="LWL29" s="707"/>
      <c r="LWM29" s="707"/>
      <c r="LWN29" s="707"/>
      <c r="LWO29" s="707"/>
      <c r="LWP29" s="707"/>
      <c r="LWQ29" s="707"/>
      <c r="LWR29" s="707"/>
      <c r="LWS29" s="707"/>
      <c r="LWT29" s="707"/>
      <c r="LWU29" s="707"/>
      <c r="LWV29" s="707"/>
      <c r="LWW29" s="707"/>
      <c r="LWX29" s="707"/>
      <c r="LWY29" s="707"/>
      <c r="LWZ29" s="707"/>
      <c r="LXA29" s="707"/>
      <c r="LXB29" s="707"/>
      <c r="LXC29" s="707"/>
      <c r="LXD29" s="707"/>
      <c r="LXE29" s="707"/>
      <c r="LXF29" s="707"/>
      <c r="LXG29" s="707"/>
      <c r="LXH29" s="707"/>
      <c r="LXI29" s="707"/>
      <c r="LXJ29" s="707"/>
      <c r="LXK29" s="707"/>
      <c r="LXL29" s="707"/>
      <c r="LXM29" s="707"/>
      <c r="LXN29" s="707"/>
      <c r="LXO29" s="707"/>
      <c r="LXP29" s="707"/>
      <c r="LXQ29" s="707"/>
      <c r="LXR29" s="707"/>
      <c r="LXS29" s="707"/>
      <c r="LXT29" s="707"/>
      <c r="LXU29" s="707"/>
      <c r="LXV29" s="707"/>
      <c r="LXW29" s="707"/>
      <c r="LXX29" s="707"/>
      <c r="LXY29" s="707"/>
      <c r="LXZ29" s="707"/>
      <c r="LYA29" s="707"/>
      <c r="LYB29" s="707"/>
      <c r="LYC29" s="707"/>
      <c r="LYD29" s="707"/>
      <c r="LYE29" s="707"/>
      <c r="LYF29" s="707"/>
      <c r="LYG29" s="707"/>
      <c r="LYH29" s="707"/>
      <c r="LYI29" s="707"/>
      <c r="LYJ29" s="707"/>
      <c r="LYK29" s="707"/>
      <c r="LYL29" s="707"/>
      <c r="LYM29" s="707"/>
      <c r="LYN29" s="707"/>
      <c r="LYO29" s="707"/>
      <c r="LYP29" s="707"/>
      <c r="LYQ29" s="707"/>
      <c r="LYR29" s="707"/>
      <c r="LYS29" s="707"/>
      <c r="LYT29" s="707"/>
      <c r="LYU29" s="707"/>
      <c r="LYV29" s="707"/>
      <c r="LYW29" s="707"/>
      <c r="LYX29" s="707"/>
      <c r="LYY29" s="707"/>
      <c r="LYZ29" s="707"/>
      <c r="LZA29" s="707"/>
      <c r="LZB29" s="707"/>
      <c r="LZC29" s="707"/>
      <c r="LZD29" s="707"/>
      <c r="LZE29" s="707"/>
      <c r="LZF29" s="707"/>
      <c r="LZG29" s="707"/>
      <c r="LZH29" s="707"/>
      <c r="LZI29" s="707"/>
      <c r="LZJ29" s="707"/>
      <c r="LZK29" s="707"/>
      <c r="LZL29" s="707"/>
      <c r="LZM29" s="707"/>
      <c r="LZN29" s="707"/>
      <c r="LZO29" s="707"/>
      <c r="LZP29" s="707"/>
      <c r="LZQ29" s="707"/>
      <c r="LZR29" s="707"/>
      <c r="LZS29" s="707"/>
      <c r="LZT29" s="707"/>
      <c r="LZU29" s="707"/>
      <c r="LZV29" s="707"/>
      <c r="LZW29" s="707"/>
      <c r="LZX29" s="707"/>
      <c r="LZY29" s="707"/>
      <c r="LZZ29" s="707"/>
      <c r="MAA29" s="707"/>
      <c r="MAB29" s="707"/>
      <c r="MAC29" s="707"/>
      <c r="MAD29" s="707"/>
      <c r="MAE29" s="707"/>
      <c r="MAF29" s="707"/>
      <c r="MAG29" s="707"/>
      <c r="MAH29" s="707"/>
      <c r="MAI29" s="707"/>
      <c r="MAJ29" s="707"/>
      <c r="MAK29" s="707"/>
      <c r="MAL29" s="707"/>
      <c r="MAM29" s="707"/>
      <c r="MAN29" s="707"/>
      <c r="MAO29" s="707"/>
      <c r="MAP29" s="707"/>
      <c r="MAQ29" s="707"/>
      <c r="MAR29" s="707"/>
      <c r="MAS29" s="707"/>
      <c r="MAT29" s="707"/>
      <c r="MAU29" s="707"/>
      <c r="MAV29" s="707"/>
      <c r="MAW29" s="707"/>
      <c r="MAX29" s="707"/>
      <c r="MAY29" s="707"/>
      <c r="MAZ29" s="707"/>
      <c r="MBA29" s="707"/>
      <c r="MBB29" s="707"/>
      <c r="MBC29" s="707"/>
      <c r="MBD29" s="707"/>
      <c r="MBE29" s="707"/>
      <c r="MBF29" s="707"/>
      <c r="MBG29" s="707"/>
      <c r="MBH29" s="707"/>
      <c r="MBI29" s="707"/>
      <c r="MBJ29" s="707"/>
      <c r="MBK29" s="707"/>
      <c r="MBL29" s="707"/>
      <c r="MBM29" s="707"/>
      <c r="MBN29" s="707"/>
      <c r="MBO29" s="707"/>
      <c r="MBP29" s="707"/>
      <c r="MBQ29" s="707"/>
      <c r="MBR29" s="707"/>
      <c r="MBS29" s="707"/>
      <c r="MBT29" s="707"/>
      <c r="MBU29" s="707"/>
      <c r="MBV29" s="707"/>
      <c r="MBW29" s="707"/>
      <c r="MBX29" s="707"/>
      <c r="MBY29" s="707"/>
      <c r="MBZ29" s="707"/>
      <c r="MCA29" s="707"/>
      <c r="MCB29" s="707"/>
      <c r="MCC29" s="707"/>
      <c r="MCD29" s="707"/>
      <c r="MCE29" s="707"/>
      <c r="MCF29" s="707"/>
      <c r="MCG29" s="707"/>
      <c r="MCH29" s="707"/>
      <c r="MCI29" s="707"/>
      <c r="MCJ29" s="707"/>
      <c r="MCK29" s="707"/>
      <c r="MCL29" s="707"/>
      <c r="MCM29" s="707"/>
      <c r="MCN29" s="707"/>
      <c r="MCO29" s="707"/>
      <c r="MCP29" s="707"/>
      <c r="MCQ29" s="707"/>
      <c r="MCR29" s="707"/>
      <c r="MCS29" s="707"/>
      <c r="MCT29" s="707"/>
      <c r="MCU29" s="707"/>
      <c r="MCV29" s="707"/>
      <c r="MCW29" s="707"/>
      <c r="MCX29" s="707"/>
      <c r="MCY29" s="707"/>
      <c r="MCZ29" s="707"/>
      <c r="MDA29" s="707"/>
      <c r="MDB29" s="707"/>
      <c r="MDC29" s="707"/>
      <c r="MDD29" s="707"/>
      <c r="MDE29" s="707"/>
      <c r="MDF29" s="707"/>
      <c r="MDG29" s="707"/>
      <c r="MDH29" s="707"/>
      <c r="MDI29" s="707"/>
      <c r="MDJ29" s="707"/>
      <c r="MDK29" s="707"/>
      <c r="MDL29" s="707"/>
      <c r="MDM29" s="707"/>
      <c r="MDN29" s="707"/>
      <c r="MDO29" s="707"/>
      <c r="MDP29" s="707"/>
      <c r="MDQ29" s="707"/>
      <c r="MDR29" s="707"/>
      <c r="MDS29" s="707"/>
      <c r="MDT29" s="707"/>
      <c r="MDU29" s="707"/>
      <c r="MDV29" s="707"/>
      <c r="MDW29" s="707"/>
      <c r="MDX29" s="707"/>
      <c r="MDY29" s="707"/>
      <c r="MDZ29" s="707"/>
      <c r="MEA29" s="707"/>
      <c r="MEB29" s="707"/>
      <c r="MEC29" s="707"/>
      <c r="MED29" s="707"/>
      <c r="MEE29" s="707"/>
      <c r="MEF29" s="707"/>
      <c r="MEG29" s="707"/>
      <c r="MEH29" s="707"/>
      <c r="MEI29" s="707"/>
      <c r="MEJ29" s="707"/>
      <c r="MEK29" s="707"/>
      <c r="MEL29" s="707"/>
      <c r="MEM29" s="707"/>
      <c r="MEN29" s="707"/>
      <c r="MEO29" s="707"/>
      <c r="MEP29" s="707"/>
      <c r="MEQ29" s="707"/>
      <c r="MER29" s="707"/>
      <c r="MES29" s="707"/>
      <c r="MET29" s="707"/>
      <c r="MEU29" s="707"/>
      <c r="MEV29" s="707"/>
      <c r="MEW29" s="707"/>
      <c r="MEX29" s="707"/>
      <c r="MEY29" s="707"/>
      <c r="MEZ29" s="707"/>
      <c r="MFA29" s="707"/>
      <c r="MFB29" s="707"/>
      <c r="MFC29" s="707"/>
      <c r="MFD29" s="707"/>
      <c r="MFE29" s="707"/>
      <c r="MFF29" s="707"/>
      <c r="MFG29" s="707"/>
      <c r="MFH29" s="707"/>
      <c r="MFI29" s="707"/>
      <c r="MFJ29" s="707"/>
      <c r="MFK29" s="707"/>
      <c r="MFL29" s="707"/>
      <c r="MFM29" s="707"/>
      <c r="MFN29" s="707"/>
      <c r="MFO29" s="707"/>
      <c r="MFP29" s="707"/>
      <c r="MFQ29" s="707"/>
      <c r="MFR29" s="707"/>
      <c r="MFS29" s="707"/>
      <c r="MFT29" s="707"/>
      <c r="MFU29" s="707"/>
      <c r="MFV29" s="707"/>
      <c r="MFW29" s="707"/>
      <c r="MFX29" s="707"/>
      <c r="MFY29" s="707"/>
      <c r="MFZ29" s="707"/>
      <c r="MGA29" s="707"/>
      <c r="MGB29" s="707"/>
      <c r="MGC29" s="707"/>
      <c r="MGD29" s="707"/>
      <c r="MGE29" s="707"/>
      <c r="MGF29" s="707"/>
      <c r="MGG29" s="707"/>
      <c r="MGH29" s="707"/>
      <c r="MGI29" s="707"/>
      <c r="MGJ29" s="707"/>
      <c r="MGK29" s="707"/>
      <c r="MGL29" s="707"/>
      <c r="MGM29" s="707"/>
      <c r="MGN29" s="707"/>
      <c r="MGO29" s="707"/>
      <c r="MGP29" s="707"/>
      <c r="MGQ29" s="707"/>
      <c r="MGR29" s="707"/>
      <c r="MGS29" s="707"/>
      <c r="MGT29" s="707"/>
      <c r="MGU29" s="707"/>
      <c r="MGV29" s="707"/>
      <c r="MGW29" s="707"/>
      <c r="MGX29" s="707"/>
      <c r="MGY29" s="707"/>
      <c r="MGZ29" s="707"/>
      <c r="MHA29" s="707"/>
      <c r="MHB29" s="707"/>
      <c r="MHC29" s="707"/>
      <c r="MHD29" s="707"/>
      <c r="MHE29" s="707"/>
      <c r="MHF29" s="707"/>
      <c r="MHG29" s="707"/>
      <c r="MHH29" s="707"/>
      <c r="MHI29" s="707"/>
      <c r="MHJ29" s="707"/>
      <c r="MHK29" s="707"/>
      <c r="MHL29" s="707"/>
      <c r="MHM29" s="707"/>
      <c r="MHN29" s="707"/>
      <c r="MHO29" s="707"/>
      <c r="MHP29" s="707"/>
      <c r="MHQ29" s="707"/>
      <c r="MHR29" s="707"/>
      <c r="MHS29" s="707"/>
      <c r="MHT29" s="707"/>
      <c r="MHU29" s="707"/>
      <c r="MHV29" s="707"/>
      <c r="MHW29" s="707"/>
      <c r="MHX29" s="707"/>
      <c r="MHY29" s="707"/>
      <c r="MHZ29" s="707"/>
      <c r="MIA29" s="707"/>
      <c r="MIB29" s="707"/>
      <c r="MIC29" s="707"/>
      <c r="MID29" s="707"/>
      <c r="MIE29" s="707"/>
      <c r="MIF29" s="707"/>
      <c r="MIG29" s="707"/>
      <c r="MIH29" s="707"/>
      <c r="MII29" s="707"/>
      <c r="MIJ29" s="707"/>
      <c r="MIK29" s="707"/>
      <c r="MIL29" s="707"/>
      <c r="MIM29" s="707"/>
      <c r="MIN29" s="707"/>
      <c r="MIO29" s="707"/>
      <c r="MIP29" s="707"/>
      <c r="MIQ29" s="707"/>
      <c r="MIR29" s="707"/>
      <c r="MIS29" s="707"/>
      <c r="MIT29" s="707"/>
      <c r="MIU29" s="707"/>
      <c r="MIV29" s="707"/>
      <c r="MIW29" s="707"/>
      <c r="MIX29" s="707"/>
      <c r="MIY29" s="707"/>
      <c r="MIZ29" s="707"/>
      <c r="MJA29" s="707"/>
      <c r="MJB29" s="707"/>
      <c r="MJC29" s="707"/>
      <c r="MJD29" s="707"/>
      <c r="MJE29" s="707"/>
      <c r="MJF29" s="707"/>
      <c r="MJG29" s="707"/>
      <c r="MJH29" s="707"/>
      <c r="MJI29" s="707"/>
      <c r="MJJ29" s="707"/>
      <c r="MJK29" s="707"/>
      <c r="MJL29" s="707"/>
      <c r="MJM29" s="707"/>
      <c r="MJN29" s="707"/>
      <c r="MJO29" s="707"/>
      <c r="MJP29" s="707"/>
      <c r="MJQ29" s="707"/>
      <c r="MJR29" s="707"/>
      <c r="MJS29" s="707"/>
      <c r="MJT29" s="707"/>
      <c r="MJU29" s="707"/>
      <c r="MJV29" s="707"/>
      <c r="MJW29" s="707"/>
      <c r="MJX29" s="707"/>
      <c r="MJY29" s="707"/>
      <c r="MJZ29" s="707"/>
      <c r="MKA29" s="707"/>
      <c r="MKB29" s="707"/>
      <c r="MKC29" s="707"/>
      <c r="MKD29" s="707"/>
      <c r="MKE29" s="707"/>
      <c r="MKF29" s="707"/>
      <c r="MKG29" s="707"/>
      <c r="MKH29" s="707"/>
      <c r="MKI29" s="707"/>
      <c r="MKJ29" s="707"/>
      <c r="MKK29" s="707"/>
      <c r="MKL29" s="707"/>
      <c r="MKM29" s="707"/>
      <c r="MKN29" s="707"/>
      <c r="MKO29" s="707"/>
      <c r="MKP29" s="707"/>
      <c r="MKQ29" s="707"/>
      <c r="MKR29" s="707"/>
      <c r="MKS29" s="707"/>
      <c r="MKT29" s="707"/>
      <c r="MKU29" s="707"/>
      <c r="MKV29" s="707"/>
      <c r="MKW29" s="707"/>
      <c r="MKX29" s="707"/>
      <c r="MKY29" s="707"/>
      <c r="MKZ29" s="707"/>
      <c r="MLA29" s="707"/>
      <c r="MLB29" s="707"/>
      <c r="MLC29" s="707"/>
      <c r="MLD29" s="707"/>
      <c r="MLE29" s="707"/>
      <c r="MLF29" s="707"/>
      <c r="MLG29" s="707"/>
      <c r="MLH29" s="707"/>
      <c r="MLI29" s="707"/>
      <c r="MLJ29" s="707"/>
      <c r="MLK29" s="707"/>
      <c r="MLL29" s="707"/>
      <c r="MLM29" s="707"/>
      <c r="MLN29" s="707"/>
      <c r="MLO29" s="707"/>
      <c r="MLP29" s="707"/>
      <c r="MLQ29" s="707"/>
      <c r="MLR29" s="707"/>
      <c r="MLS29" s="707"/>
      <c r="MLT29" s="707"/>
      <c r="MLU29" s="707"/>
      <c r="MLV29" s="707"/>
      <c r="MLW29" s="707"/>
      <c r="MLX29" s="707"/>
      <c r="MLY29" s="707"/>
      <c r="MLZ29" s="707"/>
      <c r="MMA29" s="707"/>
      <c r="MMB29" s="707"/>
      <c r="MMC29" s="707"/>
      <c r="MMD29" s="707"/>
      <c r="MME29" s="707"/>
      <c r="MMF29" s="707"/>
      <c r="MMG29" s="707"/>
      <c r="MMH29" s="707"/>
      <c r="MMI29" s="707"/>
      <c r="MMJ29" s="707"/>
      <c r="MMK29" s="707"/>
      <c r="MML29" s="707"/>
      <c r="MMM29" s="707"/>
      <c r="MMN29" s="707"/>
      <c r="MMO29" s="707"/>
      <c r="MMP29" s="707"/>
      <c r="MMQ29" s="707"/>
      <c r="MMR29" s="707"/>
      <c r="MMS29" s="707"/>
      <c r="MMT29" s="707"/>
      <c r="MMU29" s="707"/>
      <c r="MMV29" s="707"/>
      <c r="MMW29" s="707"/>
      <c r="MMX29" s="707"/>
      <c r="MMY29" s="707"/>
      <c r="MMZ29" s="707"/>
      <c r="MNA29" s="707"/>
      <c r="MNB29" s="707"/>
      <c r="MNC29" s="707"/>
      <c r="MND29" s="707"/>
      <c r="MNE29" s="707"/>
      <c r="MNF29" s="707"/>
      <c r="MNG29" s="707"/>
      <c r="MNH29" s="707"/>
      <c r="MNI29" s="707"/>
      <c r="MNJ29" s="707"/>
      <c r="MNK29" s="707"/>
      <c r="MNL29" s="707"/>
      <c r="MNM29" s="707"/>
      <c r="MNN29" s="707"/>
      <c r="MNO29" s="707"/>
      <c r="MNP29" s="707"/>
      <c r="MNQ29" s="707"/>
      <c r="MNR29" s="707"/>
      <c r="MNS29" s="707"/>
      <c r="MNT29" s="707"/>
      <c r="MNU29" s="707"/>
      <c r="MNV29" s="707"/>
      <c r="MNW29" s="707"/>
      <c r="MNX29" s="707"/>
      <c r="MNY29" s="707"/>
      <c r="MNZ29" s="707"/>
      <c r="MOA29" s="707"/>
      <c r="MOB29" s="707"/>
      <c r="MOC29" s="707"/>
      <c r="MOD29" s="707"/>
      <c r="MOE29" s="707"/>
      <c r="MOF29" s="707"/>
      <c r="MOG29" s="707"/>
      <c r="MOH29" s="707"/>
      <c r="MOI29" s="707"/>
      <c r="MOJ29" s="707"/>
      <c r="MOK29" s="707"/>
      <c r="MOL29" s="707"/>
      <c r="MOM29" s="707"/>
      <c r="MON29" s="707"/>
      <c r="MOO29" s="707"/>
      <c r="MOP29" s="707"/>
      <c r="MOQ29" s="707"/>
      <c r="MOR29" s="707"/>
      <c r="MOS29" s="707"/>
      <c r="MOT29" s="707"/>
      <c r="MOU29" s="707"/>
      <c r="MOV29" s="707"/>
      <c r="MOW29" s="707"/>
      <c r="MOX29" s="707"/>
      <c r="MOY29" s="707"/>
      <c r="MOZ29" s="707"/>
      <c r="MPA29" s="707"/>
      <c r="MPB29" s="707"/>
      <c r="MPC29" s="707"/>
      <c r="MPD29" s="707"/>
      <c r="MPE29" s="707"/>
      <c r="MPF29" s="707"/>
      <c r="MPG29" s="707"/>
      <c r="MPH29" s="707"/>
      <c r="MPI29" s="707"/>
      <c r="MPJ29" s="707"/>
      <c r="MPK29" s="707"/>
      <c r="MPL29" s="707"/>
      <c r="MPM29" s="707"/>
      <c r="MPN29" s="707"/>
      <c r="MPO29" s="707"/>
      <c r="MPP29" s="707"/>
      <c r="MPQ29" s="707"/>
      <c r="MPR29" s="707"/>
      <c r="MPS29" s="707"/>
      <c r="MPT29" s="707"/>
      <c r="MPU29" s="707"/>
      <c r="MPV29" s="707"/>
      <c r="MPW29" s="707"/>
      <c r="MPX29" s="707"/>
      <c r="MPY29" s="707"/>
      <c r="MPZ29" s="707"/>
      <c r="MQA29" s="707"/>
      <c r="MQB29" s="707"/>
      <c r="MQC29" s="707"/>
      <c r="MQD29" s="707"/>
      <c r="MQE29" s="707"/>
      <c r="MQF29" s="707"/>
      <c r="MQG29" s="707"/>
      <c r="MQH29" s="707"/>
      <c r="MQI29" s="707"/>
      <c r="MQJ29" s="707"/>
      <c r="MQK29" s="707"/>
      <c r="MQL29" s="707"/>
      <c r="MQM29" s="707"/>
      <c r="MQN29" s="707"/>
      <c r="MQO29" s="707"/>
      <c r="MQP29" s="707"/>
      <c r="MQQ29" s="707"/>
      <c r="MQR29" s="707"/>
      <c r="MQS29" s="707"/>
      <c r="MQT29" s="707"/>
      <c r="MQU29" s="707"/>
      <c r="MQV29" s="707"/>
      <c r="MQW29" s="707"/>
      <c r="MQX29" s="707"/>
      <c r="MQY29" s="707"/>
      <c r="MQZ29" s="707"/>
      <c r="MRA29" s="707"/>
      <c r="MRB29" s="707"/>
      <c r="MRC29" s="707"/>
      <c r="MRD29" s="707"/>
      <c r="MRE29" s="707"/>
      <c r="MRF29" s="707"/>
      <c r="MRG29" s="707"/>
      <c r="MRH29" s="707"/>
      <c r="MRI29" s="707"/>
      <c r="MRJ29" s="707"/>
      <c r="MRK29" s="707"/>
      <c r="MRL29" s="707"/>
      <c r="MRM29" s="707"/>
      <c r="MRN29" s="707"/>
      <c r="MRO29" s="707"/>
      <c r="MRP29" s="707"/>
      <c r="MRQ29" s="707"/>
      <c r="MRR29" s="707"/>
      <c r="MRS29" s="707"/>
      <c r="MRT29" s="707"/>
      <c r="MRU29" s="707"/>
      <c r="MRV29" s="707"/>
      <c r="MRW29" s="707"/>
      <c r="MRX29" s="707"/>
      <c r="MRY29" s="707"/>
      <c r="MRZ29" s="707"/>
      <c r="MSA29" s="707"/>
      <c r="MSB29" s="707"/>
      <c r="MSC29" s="707"/>
      <c r="MSD29" s="707"/>
      <c r="MSE29" s="707"/>
      <c r="MSF29" s="707"/>
      <c r="MSG29" s="707"/>
      <c r="MSH29" s="707"/>
      <c r="MSI29" s="707"/>
      <c r="MSJ29" s="707"/>
      <c r="MSK29" s="707"/>
      <c r="MSL29" s="707"/>
      <c r="MSM29" s="707"/>
      <c r="MSN29" s="707"/>
      <c r="MSO29" s="707"/>
      <c r="MSP29" s="707"/>
      <c r="MSQ29" s="707"/>
      <c r="MSR29" s="707"/>
      <c r="MSS29" s="707"/>
      <c r="MST29" s="707"/>
      <c r="MSU29" s="707"/>
      <c r="MSV29" s="707"/>
      <c r="MSW29" s="707"/>
      <c r="MSX29" s="707"/>
      <c r="MSY29" s="707"/>
      <c r="MSZ29" s="707"/>
      <c r="MTA29" s="707"/>
      <c r="MTB29" s="707"/>
      <c r="MTC29" s="707"/>
      <c r="MTD29" s="707"/>
      <c r="MTE29" s="707"/>
      <c r="MTF29" s="707"/>
      <c r="MTG29" s="707"/>
      <c r="MTH29" s="707"/>
      <c r="MTI29" s="707"/>
      <c r="MTJ29" s="707"/>
      <c r="MTK29" s="707"/>
      <c r="MTL29" s="707"/>
      <c r="MTM29" s="707"/>
      <c r="MTN29" s="707"/>
      <c r="MTO29" s="707"/>
      <c r="MTP29" s="707"/>
      <c r="MTQ29" s="707"/>
      <c r="MTR29" s="707"/>
      <c r="MTS29" s="707"/>
      <c r="MTT29" s="707"/>
      <c r="MTU29" s="707"/>
      <c r="MTV29" s="707"/>
      <c r="MTW29" s="707"/>
      <c r="MTX29" s="707"/>
      <c r="MTY29" s="707"/>
      <c r="MTZ29" s="707"/>
      <c r="MUA29" s="707"/>
      <c r="MUB29" s="707"/>
      <c r="MUC29" s="707"/>
      <c r="MUD29" s="707"/>
      <c r="MUE29" s="707"/>
      <c r="MUF29" s="707"/>
      <c r="MUG29" s="707"/>
      <c r="MUH29" s="707"/>
      <c r="MUI29" s="707"/>
      <c r="MUJ29" s="707"/>
      <c r="MUK29" s="707"/>
      <c r="MUL29" s="707"/>
      <c r="MUM29" s="707"/>
      <c r="MUN29" s="707"/>
      <c r="MUO29" s="707"/>
      <c r="MUP29" s="707"/>
      <c r="MUQ29" s="707"/>
      <c r="MUR29" s="707"/>
      <c r="MUS29" s="707"/>
      <c r="MUT29" s="707"/>
      <c r="MUU29" s="707"/>
      <c r="MUV29" s="707"/>
      <c r="MUW29" s="707"/>
      <c r="MUX29" s="707"/>
      <c r="MUY29" s="707"/>
      <c r="MUZ29" s="707"/>
      <c r="MVA29" s="707"/>
      <c r="MVB29" s="707"/>
      <c r="MVC29" s="707"/>
      <c r="MVD29" s="707"/>
      <c r="MVE29" s="707"/>
      <c r="MVF29" s="707"/>
      <c r="MVG29" s="707"/>
      <c r="MVH29" s="707"/>
      <c r="MVI29" s="707"/>
      <c r="MVJ29" s="707"/>
      <c r="MVK29" s="707"/>
      <c r="MVL29" s="707"/>
      <c r="MVM29" s="707"/>
      <c r="MVN29" s="707"/>
      <c r="MVO29" s="707"/>
      <c r="MVP29" s="707"/>
      <c r="MVQ29" s="707"/>
      <c r="MVR29" s="707"/>
      <c r="MVS29" s="707"/>
      <c r="MVT29" s="707"/>
      <c r="MVU29" s="707"/>
      <c r="MVV29" s="707"/>
      <c r="MVW29" s="707"/>
      <c r="MVX29" s="707"/>
      <c r="MVY29" s="707"/>
      <c r="MVZ29" s="707"/>
      <c r="MWA29" s="707"/>
      <c r="MWB29" s="707"/>
      <c r="MWC29" s="707"/>
      <c r="MWD29" s="707"/>
      <c r="MWE29" s="707"/>
      <c r="MWF29" s="707"/>
      <c r="MWG29" s="707"/>
      <c r="MWH29" s="707"/>
      <c r="MWI29" s="707"/>
      <c r="MWJ29" s="707"/>
      <c r="MWK29" s="707"/>
      <c r="MWL29" s="707"/>
      <c r="MWM29" s="707"/>
      <c r="MWN29" s="707"/>
      <c r="MWO29" s="707"/>
      <c r="MWP29" s="707"/>
      <c r="MWQ29" s="707"/>
      <c r="MWR29" s="707"/>
      <c r="MWS29" s="707"/>
      <c r="MWT29" s="707"/>
      <c r="MWU29" s="707"/>
      <c r="MWV29" s="707"/>
      <c r="MWW29" s="707"/>
      <c r="MWX29" s="707"/>
      <c r="MWY29" s="707"/>
      <c r="MWZ29" s="707"/>
      <c r="MXA29" s="707"/>
      <c r="MXB29" s="707"/>
      <c r="MXC29" s="707"/>
      <c r="MXD29" s="707"/>
      <c r="MXE29" s="707"/>
      <c r="MXF29" s="707"/>
      <c r="MXG29" s="707"/>
      <c r="MXH29" s="707"/>
      <c r="MXI29" s="707"/>
      <c r="MXJ29" s="707"/>
      <c r="MXK29" s="707"/>
      <c r="MXL29" s="707"/>
      <c r="MXM29" s="707"/>
      <c r="MXN29" s="707"/>
      <c r="MXO29" s="707"/>
      <c r="MXP29" s="707"/>
      <c r="MXQ29" s="707"/>
      <c r="MXR29" s="707"/>
      <c r="MXS29" s="707"/>
      <c r="MXT29" s="707"/>
      <c r="MXU29" s="707"/>
      <c r="MXV29" s="707"/>
      <c r="MXW29" s="707"/>
      <c r="MXX29" s="707"/>
      <c r="MXY29" s="707"/>
      <c r="MXZ29" s="707"/>
      <c r="MYA29" s="707"/>
      <c r="MYB29" s="707"/>
      <c r="MYC29" s="707"/>
      <c r="MYD29" s="707"/>
      <c r="MYE29" s="707"/>
      <c r="MYF29" s="707"/>
      <c r="MYG29" s="707"/>
      <c r="MYH29" s="707"/>
      <c r="MYI29" s="707"/>
      <c r="MYJ29" s="707"/>
      <c r="MYK29" s="707"/>
      <c r="MYL29" s="707"/>
      <c r="MYM29" s="707"/>
      <c r="MYN29" s="707"/>
      <c r="MYO29" s="707"/>
      <c r="MYP29" s="707"/>
      <c r="MYQ29" s="707"/>
      <c r="MYR29" s="707"/>
      <c r="MYS29" s="707"/>
      <c r="MYT29" s="707"/>
      <c r="MYU29" s="707"/>
      <c r="MYV29" s="707"/>
      <c r="MYW29" s="707"/>
      <c r="MYX29" s="707"/>
      <c r="MYY29" s="707"/>
      <c r="MYZ29" s="707"/>
      <c r="MZA29" s="707"/>
      <c r="MZB29" s="707"/>
      <c r="MZC29" s="707"/>
      <c r="MZD29" s="707"/>
      <c r="MZE29" s="707"/>
      <c r="MZF29" s="707"/>
      <c r="MZG29" s="707"/>
      <c r="MZH29" s="707"/>
      <c r="MZI29" s="707"/>
      <c r="MZJ29" s="707"/>
      <c r="MZK29" s="707"/>
      <c r="MZL29" s="707"/>
      <c r="MZM29" s="707"/>
      <c r="MZN29" s="707"/>
      <c r="MZO29" s="707"/>
      <c r="MZP29" s="707"/>
      <c r="MZQ29" s="707"/>
      <c r="MZR29" s="707"/>
      <c r="MZS29" s="707"/>
      <c r="MZT29" s="707"/>
      <c r="MZU29" s="707"/>
      <c r="MZV29" s="707"/>
      <c r="MZW29" s="707"/>
      <c r="MZX29" s="707"/>
      <c r="MZY29" s="707"/>
      <c r="MZZ29" s="707"/>
      <c r="NAA29" s="707"/>
      <c r="NAB29" s="707"/>
      <c r="NAC29" s="707"/>
      <c r="NAD29" s="707"/>
      <c r="NAE29" s="707"/>
      <c r="NAF29" s="707"/>
      <c r="NAG29" s="707"/>
      <c r="NAH29" s="707"/>
      <c r="NAI29" s="707"/>
      <c r="NAJ29" s="707"/>
      <c r="NAK29" s="707"/>
      <c r="NAL29" s="707"/>
      <c r="NAM29" s="707"/>
      <c r="NAN29" s="707"/>
      <c r="NAO29" s="707"/>
      <c r="NAP29" s="707"/>
      <c r="NAQ29" s="707"/>
      <c r="NAR29" s="707"/>
      <c r="NAS29" s="707"/>
      <c r="NAT29" s="707"/>
      <c r="NAU29" s="707"/>
      <c r="NAV29" s="707"/>
      <c r="NAW29" s="707"/>
      <c r="NAX29" s="707"/>
      <c r="NAY29" s="707"/>
      <c r="NAZ29" s="707"/>
      <c r="NBA29" s="707"/>
      <c r="NBB29" s="707"/>
      <c r="NBC29" s="707"/>
      <c r="NBD29" s="707"/>
      <c r="NBE29" s="707"/>
      <c r="NBF29" s="707"/>
      <c r="NBG29" s="707"/>
      <c r="NBH29" s="707"/>
      <c r="NBI29" s="707"/>
      <c r="NBJ29" s="707"/>
      <c r="NBK29" s="707"/>
      <c r="NBL29" s="707"/>
      <c r="NBM29" s="707"/>
      <c r="NBN29" s="707"/>
      <c r="NBO29" s="707"/>
      <c r="NBP29" s="707"/>
      <c r="NBQ29" s="707"/>
      <c r="NBR29" s="707"/>
      <c r="NBS29" s="707"/>
      <c r="NBT29" s="707"/>
      <c r="NBU29" s="707"/>
      <c r="NBV29" s="707"/>
      <c r="NBW29" s="707"/>
      <c r="NBX29" s="707"/>
      <c r="NBY29" s="707"/>
      <c r="NBZ29" s="707"/>
      <c r="NCA29" s="707"/>
      <c r="NCB29" s="707"/>
      <c r="NCC29" s="707"/>
      <c r="NCD29" s="707"/>
      <c r="NCE29" s="707"/>
      <c r="NCF29" s="707"/>
      <c r="NCG29" s="707"/>
      <c r="NCH29" s="707"/>
      <c r="NCI29" s="707"/>
      <c r="NCJ29" s="707"/>
      <c r="NCK29" s="707"/>
      <c r="NCL29" s="707"/>
      <c r="NCM29" s="707"/>
      <c r="NCN29" s="707"/>
      <c r="NCO29" s="707"/>
      <c r="NCP29" s="707"/>
      <c r="NCQ29" s="707"/>
      <c r="NCR29" s="707"/>
      <c r="NCS29" s="707"/>
      <c r="NCT29" s="707"/>
      <c r="NCU29" s="707"/>
      <c r="NCV29" s="707"/>
      <c r="NCW29" s="707"/>
      <c r="NCX29" s="707"/>
      <c r="NCY29" s="707"/>
      <c r="NCZ29" s="707"/>
      <c r="NDA29" s="707"/>
      <c r="NDB29" s="707"/>
      <c r="NDC29" s="707"/>
      <c r="NDD29" s="707"/>
      <c r="NDE29" s="707"/>
      <c r="NDF29" s="707"/>
      <c r="NDG29" s="707"/>
      <c r="NDH29" s="707"/>
      <c r="NDI29" s="707"/>
      <c r="NDJ29" s="707"/>
      <c r="NDK29" s="707"/>
      <c r="NDL29" s="707"/>
      <c r="NDM29" s="707"/>
      <c r="NDN29" s="707"/>
      <c r="NDO29" s="707"/>
      <c r="NDP29" s="707"/>
      <c r="NDQ29" s="707"/>
      <c r="NDR29" s="707"/>
      <c r="NDS29" s="707"/>
      <c r="NDT29" s="707"/>
      <c r="NDU29" s="707"/>
      <c r="NDV29" s="707"/>
      <c r="NDW29" s="707"/>
      <c r="NDX29" s="707"/>
      <c r="NDY29" s="707"/>
      <c r="NDZ29" s="707"/>
      <c r="NEA29" s="707"/>
      <c r="NEB29" s="707"/>
      <c r="NEC29" s="707"/>
      <c r="NED29" s="707"/>
      <c r="NEE29" s="707"/>
      <c r="NEF29" s="707"/>
      <c r="NEG29" s="707"/>
      <c r="NEH29" s="707"/>
      <c r="NEI29" s="707"/>
      <c r="NEJ29" s="707"/>
      <c r="NEK29" s="707"/>
      <c r="NEL29" s="707"/>
      <c r="NEM29" s="707"/>
      <c r="NEN29" s="707"/>
      <c r="NEO29" s="707"/>
      <c r="NEP29" s="707"/>
      <c r="NEQ29" s="707"/>
      <c r="NER29" s="707"/>
      <c r="NES29" s="707"/>
      <c r="NET29" s="707"/>
      <c r="NEU29" s="707"/>
      <c r="NEV29" s="707"/>
      <c r="NEW29" s="707"/>
      <c r="NEX29" s="707"/>
      <c r="NEY29" s="707"/>
      <c r="NEZ29" s="707"/>
      <c r="NFA29" s="707"/>
      <c r="NFB29" s="707"/>
      <c r="NFC29" s="707"/>
      <c r="NFD29" s="707"/>
      <c r="NFE29" s="707"/>
      <c r="NFF29" s="707"/>
      <c r="NFG29" s="707"/>
      <c r="NFH29" s="707"/>
      <c r="NFI29" s="707"/>
      <c r="NFJ29" s="707"/>
      <c r="NFK29" s="707"/>
      <c r="NFL29" s="707"/>
      <c r="NFM29" s="707"/>
      <c r="NFN29" s="707"/>
      <c r="NFO29" s="707"/>
      <c r="NFP29" s="707"/>
      <c r="NFQ29" s="707"/>
      <c r="NFR29" s="707"/>
      <c r="NFS29" s="707"/>
      <c r="NFT29" s="707"/>
      <c r="NFU29" s="707"/>
      <c r="NFV29" s="707"/>
      <c r="NFW29" s="707"/>
      <c r="NFX29" s="707"/>
      <c r="NFY29" s="707"/>
      <c r="NFZ29" s="707"/>
      <c r="NGA29" s="707"/>
      <c r="NGB29" s="707"/>
      <c r="NGC29" s="707"/>
      <c r="NGD29" s="707"/>
      <c r="NGE29" s="707"/>
      <c r="NGF29" s="707"/>
      <c r="NGG29" s="707"/>
      <c r="NGH29" s="707"/>
      <c r="NGI29" s="707"/>
      <c r="NGJ29" s="707"/>
      <c r="NGK29" s="707"/>
      <c r="NGL29" s="707"/>
      <c r="NGM29" s="707"/>
      <c r="NGN29" s="707"/>
      <c r="NGO29" s="707"/>
      <c r="NGP29" s="707"/>
      <c r="NGQ29" s="707"/>
      <c r="NGR29" s="707"/>
      <c r="NGS29" s="707"/>
      <c r="NGT29" s="707"/>
      <c r="NGU29" s="707"/>
      <c r="NGV29" s="707"/>
      <c r="NGW29" s="707"/>
      <c r="NGX29" s="707"/>
      <c r="NGY29" s="707"/>
      <c r="NGZ29" s="707"/>
      <c r="NHA29" s="707"/>
      <c r="NHB29" s="707"/>
      <c r="NHC29" s="707"/>
      <c r="NHD29" s="707"/>
      <c r="NHE29" s="707"/>
      <c r="NHF29" s="707"/>
      <c r="NHG29" s="707"/>
      <c r="NHH29" s="707"/>
      <c r="NHI29" s="707"/>
      <c r="NHJ29" s="707"/>
      <c r="NHK29" s="707"/>
      <c r="NHL29" s="707"/>
      <c r="NHM29" s="707"/>
      <c r="NHN29" s="707"/>
      <c r="NHO29" s="707"/>
      <c r="NHP29" s="707"/>
      <c r="NHQ29" s="707"/>
      <c r="NHR29" s="707"/>
      <c r="NHS29" s="707"/>
      <c r="NHT29" s="707"/>
      <c r="NHU29" s="707"/>
      <c r="NHV29" s="707"/>
      <c r="NHW29" s="707"/>
      <c r="NHX29" s="707"/>
      <c r="NHY29" s="707"/>
      <c r="NHZ29" s="707"/>
      <c r="NIA29" s="707"/>
      <c r="NIB29" s="707"/>
      <c r="NIC29" s="707"/>
      <c r="NID29" s="707"/>
      <c r="NIE29" s="707"/>
      <c r="NIF29" s="707"/>
      <c r="NIG29" s="707"/>
      <c r="NIH29" s="707"/>
      <c r="NII29" s="707"/>
      <c r="NIJ29" s="707"/>
      <c r="NIK29" s="707"/>
      <c r="NIL29" s="707"/>
      <c r="NIM29" s="707"/>
      <c r="NIN29" s="707"/>
      <c r="NIO29" s="707"/>
      <c r="NIP29" s="707"/>
      <c r="NIQ29" s="707"/>
      <c r="NIR29" s="707"/>
      <c r="NIS29" s="707"/>
      <c r="NIT29" s="707"/>
      <c r="NIU29" s="707"/>
      <c r="NIV29" s="707"/>
      <c r="NIW29" s="707"/>
      <c r="NIX29" s="707"/>
      <c r="NIY29" s="707"/>
      <c r="NIZ29" s="707"/>
      <c r="NJA29" s="707"/>
      <c r="NJB29" s="707"/>
      <c r="NJC29" s="707"/>
      <c r="NJD29" s="707"/>
      <c r="NJE29" s="707"/>
      <c r="NJF29" s="707"/>
      <c r="NJG29" s="707"/>
      <c r="NJH29" s="707"/>
      <c r="NJI29" s="707"/>
      <c r="NJJ29" s="707"/>
      <c r="NJK29" s="707"/>
      <c r="NJL29" s="707"/>
      <c r="NJM29" s="707"/>
      <c r="NJN29" s="707"/>
      <c r="NJO29" s="707"/>
      <c r="NJP29" s="707"/>
      <c r="NJQ29" s="707"/>
      <c r="NJR29" s="707"/>
      <c r="NJS29" s="707"/>
      <c r="NJT29" s="707"/>
      <c r="NJU29" s="707"/>
      <c r="NJV29" s="707"/>
      <c r="NJW29" s="707"/>
      <c r="NJX29" s="707"/>
      <c r="NJY29" s="707"/>
      <c r="NJZ29" s="707"/>
      <c r="NKA29" s="707"/>
      <c r="NKB29" s="707"/>
      <c r="NKC29" s="707"/>
      <c r="NKD29" s="707"/>
      <c r="NKE29" s="707"/>
      <c r="NKF29" s="707"/>
      <c r="NKG29" s="707"/>
      <c r="NKH29" s="707"/>
      <c r="NKI29" s="707"/>
      <c r="NKJ29" s="707"/>
      <c r="NKK29" s="707"/>
      <c r="NKL29" s="707"/>
      <c r="NKM29" s="707"/>
      <c r="NKN29" s="707"/>
      <c r="NKO29" s="707"/>
      <c r="NKP29" s="707"/>
      <c r="NKQ29" s="707"/>
      <c r="NKR29" s="707"/>
      <c r="NKS29" s="707"/>
      <c r="NKT29" s="707"/>
      <c r="NKU29" s="707"/>
      <c r="NKV29" s="707"/>
      <c r="NKW29" s="707"/>
      <c r="NKX29" s="707"/>
      <c r="NKY29" s="707"/>
      <c r="NKZ29" s="707"/>
      <c r="NLA29" s="707"/>
      <c r="NLB29" s="707"/>
      <c r="NLC29" s="707"/>
      <c r="NLD29" s="707"/>
      <c r="NLE29" s="707"/>
      <c r="NLF29" s="707"/>
      <c r="NLG29" s="707"/>
      <c r="NLH29" s="707"/>
      <c r="NLI29" s="707"/>
      <c r="NLJ29" s="707"/>
      <c r="NLK29" s="707"/>
      <c r="NLL29" s="707"/>
      <c r="NLM29" s="707"/>
      <c r="NLN29" s="707"/>
      <c r="NLO29" s="707"/>
      <c r="NLP29" s="707"/>
      <c r="NLQ29" s="707"/>
      <c r="NLR29" s="707"/>
      <c r="NLS29" s="707"/>
      <c r="NLT29" s="707"/>
      <c r="NLU29" s="707"/>
      <c r="NLV29" s="707"/>
      <c r="NLW29" s="707"/>
      <c r="NLX29" s="707"/>
      <c r="NLY29" s="707"/>
      <c r="NLZ29" s="707"/>
      <c r="NMA29" s="707"/>
      <c r="NMB29" s="707"/>
      <c r="NMC29" s="707"/>
      <c r="NMD29" s="707"/>
      <c r="NME29" s="707"/>
      <c r="NMF29" s="707"/>
      <c r="NMG29" s="707"/>
      <c r="NMH29" s="707"/>
      <c r="NMI29" s="707"/>
      <c r="NMJ29" s="707"/>
      <c r="NMK29" s="707"/>
      <c r="NML29" s="707"/>
      <c r="NMM29" s="707"/>
      <c r="NMN29" s="707"/>
      <c r="NMO29" s="707"/>
      <c r="NMP29" s="707"/>
      <c r="NMQ29" s="707"/>
      <c r="NMR29" s="707"/>
      <c r="NMS29" s="707"/>
      <c r="NMT29" s="707"/>
      <c r="NMU29" s="707"/>
      <c r="NMV29" s="707"/>
      <c r="NMW29" s="707"/>
      <c r="NMX29" s="707"/>
      <c r="NMY29" s="707"/>
      <c r="NMZ29" s="707"/>
      <c r="NNA29" s="707"/>
      <c r="NNB29" s="707"/>
      <c r="NNC29" s="707"/>
      <c r="NND29" s="707"/>
      <c r="NNE29" s="707"/>
      <c r="NNF29" s="707"/>
      <c r="NNG29" s="707"/>
      <c r="NNH29" s="707"/>
      <c r="NNI29" s="707"/>
      <c r="NNJ29" s="707"/>
      <c r="NNK29" s="707"/>
      <c r="NNL29" s="707"/>
      <c r="NNM29" s="707"/>
      <c r="NNN29" s="707"/>
      <c r="NNO29" s="707"/>
      <c r="NNP29" s="707"/>
      <c r="NNQ29" s="707"/>
      <c r="NNR29" s="707"/>
      <c r="NNS29" s="707"/>
      <c r="NNT29" s="707"/>
      <c r="NNU29" s="707"/>
      <c r="NNV29" s="707"/>
      <c r="NNW29" s="707"/>
      <c r="NNX29" s="707"/>
      <c r="NNY29" s="707"/>
      <c r="NNZ29" s="707"/>
      <c r="NOA29" s="707"/>
      <c r="NOB29" s="707"/>
      <c r="NOC29" s="707"/>
      <c r="NOD29" s="707"/>
      <c r="NOE29" s="707"/>
      <c r="NOF29" s="707"/>
      <c r="NOG29" s="707"/>
      <c r="NOH29" s="707"/>
      <c r="NOI29" s="707"/>
      <c r="NOJ29" s="707"/>
      <c r="NOK29" s="707"/>
      <c r="NOL29" s="707"/>
      <c r="NOM29" s="707"/>
      <c r="NON29" s="707"/>
      <c r="NOO29" s="707"/>
      <c r="NOP29" s="707"/>
      <c r="NOQ29" s="707"/>
      <c r="NOR29" s="707"/>
      <c r="NOS29" s="707"/>
      <c r="NOT29" s="707"/>
      <c r="NOU29" s="707"/>
      <c r="NOV29" s="707"/>
      <c r="NOW29" s="707"/>
      <c r="NOX29" s="707"/>
      <c r="NOY29" s="707"/>
      <c r="NOZ29" s="707"/>
      <c r="NPA29" s="707"/>
      <c r="NPB29" s="707"/>
      <c r="NPC29" s="707"/>
      <c r="NPD29" s="707"/>
      <c r="NPE29" s="707"/>
      <c r="NPF29" s="707"/>
      <c r="NPG29" s="707"/>
      <c r="NPH29" s="707"/>
      <c r="NPI29" s="707"/>
      <c r="NPJ29" s="707"/>
      <c r="NPK29" s="707"/>
      <c r="NPL29" s="707"/>
      <c r="NPM29" s="707"/>
      <c r="NPN29" s="707"/>
      <c r="NPO29" s="707"/>
      <c r="NPP29" s="707"/>
      <c r="NPQ29" s="707"/>
      <c r="NPR29" s="707"/>
      <c r="NPS29" s="707"/>
      <c r="NPT29" s="707"/>
      <c r="NPU29" s="707"/>
      <c r="NPV29" s="707"/>
      <c r="NPW29" s="707"/>
      <c r="NPX29" s="707"/>
      <c r="NPY29" s="707"/>
      <c r="NPZ29" s="707"/>
      <c r="NQA29" s="707"/>
      <c r="NQB29" s="707"/>
      <c r="NQC29" s="707"/>
      <c r="NQD29" s="707"/>
      <c r="NQE29" s="707"/>
      <c r="NQF29" s="707"/>
      <c r="NQG29" s="707"/>
      <c r="NQH29" s="707"/>
      <c r="NQI29" s="707"/>
      <c r="NQJ29" s="707"/>
      <c r="NQK29" s="707"/>
      <c r="NQL29" s="707"/>
      <c r="NQM29" s="707"/>
      <c r="NQN29" s="707"/>
      <c r="NQO29" s="707"/>
      <c r="NQP29" s="707"/>
      <c r="NQQ29" s="707"/>
      <c r="NQR29" s="707"/>
      <c r="NQS29" s="707"/>
      <c r="NQT29" s="707"/>
      <c r="NQU29" s="707"/>
      <c r="NQV29" s="707"/>
      <c r="NQW29" s="707"/>
      <c r="NQX29" s="707"/>
      <c r="NQY29" s="707"/>
      <c r="NQZ29" s="707"/>
      <c r="NRA29" s="707"/>
      <c r="NRB29" s="707"/>
      <c r="NRC29" s="707"/>
      <c r="NRD29" s="707"/>
      <c r="NRE29" s="707"/>
      <c r="NRF29" s="707"/>
      <c r="NRG29" s="707"/>
      <c r="NRH29" s="707"/>
      <c r="NRI29" s="707"/>
      <c r="NRJ29" s="707"/>
      <c r="NRK29" s="707"/>
      <c r="NRL29" s="707"/>
      <c r="NRM29" s="707"/>
      <c r="NRN29" s="707"/>
      <c r="NRO29" s="707"/>
      <c r="NRP29" s="707"/>
      <c r="NRQ29" s="707"/>
      <c r="NRR29" s="707"/>
      <c r="NRS29" s="707"/>
      <c r="NRT29" s="707"/>
      <c r="NRU29" s="707"/>
      <c r="NRV29" s="707"/>
      <c r="NRW29" s="707"/>
      <c r="NRX29" s="707"/>
      <c r="NRY29" s="707"/>
      <c r="NRZ29" s="707"/>
      <c r="NSA29" s="707"/>
      <c r="NSB29" s="707"/>
      <c r="NSC29" s="707"/>
      <c r="NSD29" s="707"/>
      <c r="NSE29" s="707"/>
      <c r="NSF29" s="707"/>
      <c r="NSG29" s="707"/>
      <c r="NSH29" s="707"/>
      <c r="NSI29" s="707"/>
      <c r="NSJ29" s="707"/>
      <c r="NSK29" s="707"/>
      <c r="NSL29" s="707"/>
      <c r="NSM29" s="707"/>
      <c r="NSN29" s="707"/>
      <c r="NSO29" s="707"/>
      <c r="NSP29" s="707"/>
      <c r="NSQ29" s="707"/>
      <c r="NSR29" s="707"/>
      <c r="NSS29" s="707"/>
      <c r="NST29" s="707"/>
      <c r="NSU29" s="707"/>
      <c r="NSV29" s="707"/>
      <c r="NSW29" s="707"/>
      <c r="NSX29" s="707"/>
      <c r="NSY29" s="707"/>
      <c r="NSZ29" s="707"/>
      <c r="NTA29" s="707"/>
      <c r="NTB29" s="707"/>
      <c r="NTC29" s="707"/>
      <c r="NTD29" s="707"/>
      <c r="NTE29" s="707"/>
      <c r="NTF29" s="707"/>
      <c r="NTG29" s="707"/>
      <c r="NTH29" s="707"/>
      <c r="NTI29" s="707"/>
      <c r="NTJ29" s="707"/>
      <c r="NTK29" s="707"/>
      <c r="NTL29" s="707"/>
      <c r="NTM29" s="707"/>
      <c r="NTN29" s="707"/>
      <c r="NTO29" s="707"/>
      <c r="NTP29" s="707"/>
      <c r="NTQ29" s="707"/>
      <c r="NTR29" s="707"/>
      <c r="NTS29" s="707"/>
      <c r="NTT29" s="707"/>
      <c r="NTU29" s="707"/>
      <c r="NTV29" s="707"/>
      <c r="NTW29" s="707"/>
      <c r="NTX29" s="707"/>
      <c r="NTY29" s="707"/>
      <c r="NTZ29" s="707"/>
      <c r="NUA29" s="707"/>
      <c r="NUB29" s="707"/>
      <c r="NUC29" s="707"/>
      <c r="NUD29" s="707"/>
      <c r="NUE29" s="707"/>
      <c r="NUF29" s="707"/>
      <c r="NUG29" s="707"/>
      <c r="NUH29" s="707"/>
      <c r="NUI29" s="707"/>
      <c r="NUJ29" s="707"/>
      <c r="NUK29" s="707"/>
      <c r="NUL29" s="707"/>
      <c r="NUM29" s="707"/>
      <c r="NUN29" s="707"/>
      <c r="NUO29" s="707"/>
      <c r="NUP29" s="707"/>
      <c r="NUQ29" s="707"/>
      <c r="NUR29" s="707"/>
      <c r="NUS29" s="707"/>
      <c r="NUT29" s="707"/>
      <c r="NUU29" s="707"/>
      <c r="NUV29" s="707"/>
      <c r="NUW29" s="707"/>
      <c r="NUX29" s="707"/>
      <c r="NUY29" s="707"/>
      <c r="NUZ29" s="707"/>
      <c r="NVA29" s="707"/>
      <c r="NVB29" s="707"/>
      <c r="NVC29" s="707"/>
      <c r="NVD29" s="707"/>
      <c r="NVE29" s="707"/>
      <c r="NVF29" s="707"/>
      <c r="NVG29" s="707"/>
      <c r="NVH29" s="707"/>
      <c r="NVI29" s="707"/>
      <c r="NVJ29" s="707"/>
      <c r="NVK29" s="707"/>
      <c r="NVL29" s="707"/>
      <c r="NVM29" s="707"/>
      <c r="NVN29" s="707"/>
      <c r="NVO29" s="707"/>
      <c r="NVP29" s="707"/>
      <c r="NVQ29" s="707"/>
      <c r="NVR29" s="707"/>
      <c r="NVS29" s="707"/>
      <c r="NVT29" s="707"/>
      <c r="NVU29" s="707"/>
      <c r="NVV29" s="707"/>
      <c r="NVW29" s="707"/>
      <c r="NVX29" s="707"/>
      <c r="NVY29" s="707"/>
      <c r="NVZ29" s="707"/>
      <c r="NWA29" s="707"/>
      <c r="NWB29" s="707"/>
      <c r="NWC29" s="707"/>
      <c r="NWD29" s="707"/>
      <c r="NWE29" s="707"/>
      <c r="NWF29" s="707"/>
      <c r="NWG29" s="707"/>
      <c r="NWH29" s="707"/>
      <c r="NWI29" s="707"/>
      <c r="NWJ29" s="707"/>
      <c r="NWK29" s="707"/>
      <c r="NWL29" s="707"/>
      <c r="NWM29" s="707"/>
      <c r="NWN29" s="707"/>
      <c r="NWO29" s="707"/>
      <c r="NWP29" s="707"/>
      <c r="NWQ29" s="707"/>
      <c r="NWR29" s="707"/>
      <c r="NWS29" s="707"/>
      <c r="NWT29" s="707"/>
      <c r="NWU29" s="707"/>
      <c r="NWV29" s="707"/>
      <c r="NWW29" s="707"/>
      <c r="NWX29" s="707"/>
      <c r="NWY29" s="707"/>
      <c r="NWZ29" s="707"/>
      <c r="NXA29" s="707"/>
      <c r="NXB29" s="707"/>
      <c r="NXC29" s="707"/>
      <c r="NXD29" s="707"/>
      <c r="NXE29" s="707"/>
      <c r="NXF29" s="707"/>
      <c r="NXG29" s="707"/>
      <c r="NXH29" s="707"/>
      <c r="NXI29" s="707"/>
      <c r="NXJ29" s="707"/>
      <c r="NXK29" s="707"/>
      <c r="NXL29" s="707"/>
      <c r="NXM29" s="707"/>
      <c r="NXN29" s="707"/>
      <c r="NXO29" s="707"/>
      <c r="NXP29" s="707"/>
      <c r="NXQ29" s="707"/>
      <c r="NXR29" s="707"/>
      <c r="NXS29" s="707"/>
      <c r="NXT29" s="707"/>
      <c r="NXU29" s="707"/>
      <c r="NXV29" s="707"/>
      <c r="NXW29" s="707"/>
      <c r="NXX29" s="707"/>
      <c r="NXY29" s="707"/>
      <c r="NXZ29" s="707"/>
      <c r="NYA29" s="707"/>
      <c r="NYB29" s="707"/>
      <c r="NYC29" s="707"/>
      <c r="NYD29" s="707"/>
      <c r="NYE29" s="707"/>
      <c r="NYF29" s="707"/>
      <c r="NYG29" s="707"/>
      <c r="NYH29" s="707"/>
      <c r="NYI29" s="707"/>
      <c r="NYJ29" s="707"/>
      <c r="NYK29" s="707"/>
      <c r="NYL29" s="707"/>
      <c r="NYM29" s="707"/>
      <c r="NYN29" s="707"/>
      <c r="NYO29" s="707"/>
      <c r="NYP29" s="707"/>
      <c r="NYQ29" s="707"/>
      <c r="NYR29" s="707"/>
      <c r="NYS29" s="707"/>
      <c r="NYT29" s="707"/>
      <c r="NYU29" s="707"/>
      <c r="NYV29" s="707"/>
      <c r="NYW29" s="707"/>
      <c r="NYX29" s="707"/>
      <c r="NYY29" s="707"/>
      <c r="NYZ29" s="707"/>
      <c r="NZA29" s="707"/>
      <c r="NZB29" s="707"/>
      <c r="NZC29" s="707"/>
      <c r="NZD29" s="707"/>
      <c r="NZE29" s="707"/>
      <c r="NZF29" s="707"/>
      <c r="NZG29" s="707"/>
      <c r="NZH29" s="707"/>
      <c r="NZI29" s="707"/>
      <c r="NZJ29" s="707"/>
      <c r="NZK29" s="707"/>
      <c r="NZL29" s="707"/>
      <c r="NZM29" s="707"/>
      <c r="NZN29" s="707"/>
      <c r="NZO29" s="707"/>
      <c r="NZP29" s="707"/>
      <c r="NZQ29" s="707"/>
      <c r="NZR29" s="707"/>
      <c r="NZS29" s="707"/>
      <c r="NZT29" s="707"/>
      <c r="NZU29" s="707"/>
      <c r="NZV29" s="707"/>
      <c r="NZW29" s="707"/>
      <c r="NZX29" s="707"/>
      <c r="NZY29" s="707"/>
      <c r="NZZ29" s="707"/>
      <c r="OAA29" s="707"/>
      <c r="OAB29" s="707"/>
      <c r="OAC29" s="707"/>
      <c r="OAD29" s="707"/>
      <c r="OAE29" s="707"/>
      <c r="OAF29" s="707"/>
      <c r="OAG29" s="707"/>
      <c r="OAH29" s="707"/>
      <c r="OAI29" s="707"/>
      <c r="OAJ29" s="707"/>
      <c r="OAK29" s="707"/>
      <c r="OAL29" s="707"/>
      <c r="OAM29" s="707"/>
      <c r="OAN29" s="707"/>
      <c r="OAO29" s="707"/>
      <c r="OAP29" s="707"/>
      <c r="OAQ29" s="707"/>
      <c r="OAR29" s="707"/>
      <c r="OAS29" s="707"/>
      <c r="OAT29" s="707"/>
      <c r="OAU29" s="707"/>
      <c r="OAV29" s="707"/>
      <c r="OAW29" s="707"/>
      <c r="OAX29" s="707"/>
      <c r="OAY29" s="707"/>
      <c r="OAZ29" s="707"/>
      <c r="OBA29" s="707"/>
      <c r="OBB29" s="707"/>
      <c r="OBC29" s="707"/>
      <c r="OBD29" s="707"/>
      <c r="OBE29" s="707"/>
      <c r="OBF29" s="707"/>
      <c r="OBG29" s="707"/>
      <c r="OBH29" s="707"/>
      <c r="OBI29" s="707"/>
      <c r="OBJ29" s="707"/>
      <c r="OBK29" s="707"/>
      <c r="OBL29" s="707"/>
      <c r="OBM29" s="707"/>
      <c r="OBN29" s="707"/>
      <c r="OBO29" s="707"/>
      <c r="OBP29" s="707"/>
      <c r="OBQ29" s="707"/>
      <c r="OBR29" s="707"/>
      <c r="OBS29" s="707"/>
      <c r="OBT29" s="707"/>
      <c r="OBU29" s="707"/>
      <c r="OBV29" s="707"/>
      <c r="OBW29" s="707"/>
      <c r="OBX29" s="707"/>
      <c r="OBY29" s="707"/>
      <c r="OBZ29" s="707"/>
      <c r="OCA29" s="707"/>
      <c r="OCB29" s="707"/>
      <c r="OCC29" s="707"/>
      <c r="OCD29" s="707"/>
      <c r="OCE29" s="707"/>
      <c r="OCF29" s="707"/>
      <c r="OCG29" s="707"/>
      <c r="OCH29" s="707"/>
      <c r="OCI29" s="707"/>
      <c r="OCJ29" s="707"/>
      <c r="OCK29" s="707"/>
      <c r="OCL29" s="707"/>
      <c r="OCM29" s="707"/>
      <c r="OCN29" s="707"/>
      <c r="OCO29" s="707"/>
      <c r="OCP29" s="707"/>
      <c r="OCQ29" s="707"/>
      <c r="OCR29" s="707"/>
      <c r="OCS29" s="707"/>
      <c r="OCT29" s="707"/>
      <c r="OCU29" s="707"/>
      <c r="OCV29" s="707"/>
      <c r="OCW29" s="707"/>
      <c r="OCX29" s="707"/>
      <c r="OCY29" s="707"/>
      <c r="OCZ29" s="707"/>
      <c r="ODA29" s="707"/>
      <c r="ODB29" s="707"/>
      <c r="ODC29" s="707"/>
      <c r="ODD29" s="707"/>
      <c r="ODE29" s="707"/>
      <c r="ODF29" s="707"/>
      <c r="ODG29" s="707"/>
      <c r="ODH29" s="707"/>
      <c r="ODI29" s="707"/>
      <c r="ODJ29" s="707"/>
      <c r="ODK29" s="707"/>
      <c r="ODL29" s="707"/>
      <c r="ODM29" s="707"/>
      <c r="ODN29" s="707"/>
      <c r="ODO29" s="707"/>
      <c r="ODP29" s="707"/>
      <c r="ODQ29" s="707"/>
      <c r="ODR29" s="707"/>
      <c r="ODS29" s="707"/>
      <c r="ODT29" s="707"/>
      <c r="ODU29" s="707"/>
      <c r="ODV29" s="707"/>
      <c r="ODW29" s="707"/>
      <c r="ODX29" s="707"/>
      <c r="ODY29" s="707"/>
      <c r="ODZ29" s="707"/>
      <c r="OEA29" s="707"/>
      <c r="OEB29" s="707"/>
      <c r="OEC29" s="707"/>
      <c r="OED29" s="707"/>
      <c r="OEE29" s="707"/>
      <c r="OEF29" s="707"/>
      <c r="OEG29" s="707"/>
      <c r="OEH29" s="707"/>
      <c r="OEI29" s="707"/>
      <c r="OEJ29" s="707"/>
      <c r="OEK29" s="707"/>
      <c r="OEL29" s="707"/>
      <c r="OEM29" s="707"/>
      <c r="OEN29" s="707"/>
      <c r="OEO29" s="707"/>
      <c r="OEP29" s="707"/>
      <c r="OEQ29" s="707"/>
      <c r="OER29" s="707"/>
      <c r="OES29" s="707"/>
      <c r="OET29" s="707"/>
      <c r="OEU29" s="707"/>
      <c r="OEV29" s="707"/>
      <c r="OEW29" s="707"/>
      <c r="OEX29" s="707"/>
      <c r="OEY29" s="707"/>
      <c r="OEZ29" s="707"/>
      <c r="OFA29" s="707"/>
      <c r="OFB29" s="707"/>
      <c r="OFC29" s="707"/>
      <c r="OFD29" s="707"/>
      <c r="OFE29" s="707"/>
      <c r="OFF29" s="707"/>
      <c r="OFG29" s="707"/>
      <c r="OFH29" s="707"/>
      <c r="OFI29" s="707"/>
      <c r="OFJ29" s="707"/>
      <c r="OFK29" s="707"/>
      <c r="OFL29" s="707"/>
      <c r="OFM29" s="707"/>
      <c r="OFN29" s="707"/>
      <c r="OFO29" s="707"/>
      <c r="OFP29" s="707"/>
      <c r="OFQ29" s="707"/>
      <c r="OFR29" s="707"/>
      <c r="OFS29" s="707"/>
      <c r="OFT29" s="707"/>
      <c r="OFU29" s="707"/>
      <c r="OFV29" s="707"/>
      <c r="OFW29" s="707"/>
      <c r="OFX29" s="707"/>
      <c r="OFY29" s="707"/>
      <c r="OFZ29" s="707"/>
      <c r="OGA29" s="707"/>
      <c r="OGB29" s="707"/>
      <c r="OGC29" s="707"/>
      <c r="OGD29" s="707"/>
      <c r="OGE29" s="707"/>
      <c r="OGF29" s="707"/>
      <c r="OGG29" s="707"/>
      <c r="OGH29" s="707"/>
      <c r="OGI29" s="707"/>
      <c r="OGJ29" s="707"/>
      <c r="OGK29" s="707"/>
      <c r="OGL29" s="707"/>
      <c r="OGM29" s="707"/>
      <c r="OGN29" s="707"/>
      <c r="OGO29" s="707"/>
      <c r="OGP29" s="707"/>
      <c r="OGQ29" s="707"/>
      <c r="OGR29" s="707"/>
      <c r="OGS29" s="707"/>
      <c r="OGT29" s="707"/>
      <c r="OGU29" s="707"/>
      <c r="OGV29" s="707"/>
      <c r="OGW29" s="707"/>
      <c r="OGX29" s="707"/>
      <c r="OGY29" s="707"/>
      <c r="OGZ29" s="707"/>
      <c r="OHA29" s="707"/>
      <c r="OHB29" s="707"/>
      <c r="OHC29" s="707"/>
      <c r="OHD29" s="707"/>
      <c r="OHE29" s="707"/>
      <c r="OHF29" s="707"/>
      <c r="OHG29" s="707"/>
      <c r="OHH29" s="707"/>
      <c r="OHI29" s="707"/>
      <c r="OHJ29" s="707"/>
      <c r="OHK29" s="707"/>
      <c r="OHL29" s="707"/>
      <c r="OHM29" s="707"/>
      <c r="OHN29" s="707"/>
      <c r="OHO29" s="707"/>
      <c r="OHP29" s="707"/>
      <c r="OHQ29" s="707"/>
      <c r="OHR29" s="707"/>
      <c r="OHS29" s="707"/>
      <c r="OHT29" s="707"/>
      <c r="OHU29" s="707"/>
      <c r="OHV29" s="707"/>
      <c r="OHW29" s="707"/>
      <c r="OHX29" s="707"/>
      <c r="OHY29" s="707"/>
      <c r="OHZ29" s="707"/>
      <c r="OIA29" s="707"/>
      <c r="OIB29" s="707"/>
      <c r="OIC29" s="707"/>
      <c r="OID29" s="707"/>
      <c r="OIE29" s="707"/>
      <c r="OIF29" s="707"/>
      <c r="OIG29" s="707"/>
      <c r="OIH29" s="707"/>
      <c r="OII29" s="707"/>
      <c r="OIJ29" s="707"/>
      <c r="OIK29" s="707"/>
      <c r="OIL29" s="707"/>
      <c r="OIM29" s="707"/>
      <c r="OIN29" s="707"/>
      <c r="OIO29" s="707"/>
      <c r="OIP29" s="707"/>
      <c r="OIQ29" s="707"/>
      <c r="OIR29" s="707"/>
      <c r="OIS29" s="707"/>
      <c r="OIT29" s="707"/>
      <c r="OIU29" s="707"/>
      <c r="OIV29" s="707"/>
      <c r="OIW29" s="707"/>
      <c r="OIX29" s="707"/>
      <c r="OIY29" s="707"/>
      <c r="OIZ29" s="707"/>
      <c r="OJA29" s="707"/>
      <c r="OJB29" s="707"/>
      <c r="OJC29" s="707"/>
      <c r="OJD29" s="707"/>
      <c r="OJE29" s="707"/>
      <c r="OJF29" s="707"/>
      <c r="OJG29" s="707"/>
      <c r="OJH29" s="707"/>
      <c r="OJI29" s="707"/>
      <c r="OJJ29" s="707"/>
      <c r="OJK29" s="707"/>
      <c r="OJL29" s="707"/>
      <c r="OJM29" s="707"/>
      <c r="OJN29" s="707"/>
      <c r="OJO29" s="707"/>
      <c r="OJP29" s="707"/>
      <c r="OJQ29" s="707"/>
      <c r="OJR29" s="707"/>
      <c r="OJS29" s="707"/>
      <c r="OJT29" s="707"/>
      <c r="OJU29" s="707"/>
      <c r="OJV29" s="707"/>
      <c r="OJW29" s="707"/>
      <c r="OJX29" s="707"/>
      <c r="OJY29" s="707"/>
      <c r="OJZ29" s="707"/>
      <c r="OKA29" s="707"/>
      <c r="OKB29" s="707"/>
      <c r="OKC29" s="707"/>
      <c r="OKD29" s="707"/>
      <c r="OKE29" s="707"/>
      <c r="OKF29" s="707"/>
      <c r="OKG29" s="707"/>
      <c r="OKH29" s="707"/>
      <c r="OKI29" s="707"/>
      <c r="OKJ29" s="707"/>
      <c r="OKK29" s="707"/>
      <c r="OKL29" s="707"/>
      <c r="OKM29" s="707"/>
      <c r="OKN29" s="707"/>
      <c r="OKO29" s="707"/>
      <c r="OKP29" s="707"/>
      <c r="OKQ29" s="707"/>
      <c r="OKR29" s="707"/>
      <c r="OKS29" s="707"/>
      <c r="OKT29" s="707"/>
      <c r="OKU29" s="707"/>
      <c r="OKV29" s="707"/>
      <c r="OKW29" s="707"/>
      <c r="OKX29" s="707"/>
      <c r="OKY29" s="707"/>
      <c r="OKZ29" s="707"/>
      <c r="OLA29" s="707"/>
      <c r="OLB29" s="707"/>
      <c r="OLC29" s="707"/>
      <c r="OLD29" s="707"/>
      <c r="OLE29" s="707"/>
      <c r="OLF29" s="707"/>
      <c r="OLG29" s="707"/>
      <c r="OLH29" s="707"/>
      <c r="OLI29" s="707"/>
      <c r="OLJ29" s="707"/>
      <c r="OLK29" s="707"/>
      <c r="OLL29" s="707"/>
      <c r="OLM29" s="707"/>
      <c r="OLN29" s="707"/>
      <c r="OLO29" s="707"/>
      <c r="OLP29" s="707"/>
      <c r="OLQ29" s="707"/>
      <c r="OLR29" s="707"/>
      <c r="OLS29" s="707"/>
      <c r="OLT29" s="707"/>
      <c r="OLU29" s="707"/>
      <c r="OLV29" s="707"/>
      <c r="OLW29" s="707"/>
      <c r="OLX29" s="707"/>
      <c r="OLY29" s="707"/>
      <c r="OLZ29" s="707"/>
      <c r="OMA29" s="707"/>
      <c r="OMB29" s="707"/>
      <c r="OMC29" s="707"/>
      <c r="OMD29" s="707"/>
      <c r="OME29" s="707"/>
      <c r="OMF29" s="707"/>
      <c r="OMG29" s="707"/>
      <c r="OMH29" s="707"/>
      <c r="OMI29" s="707"/>
      <c r="OMJ29" s="707"/>
      <c r="OMK29" s="707"/>
      <c r="OML29" s="707"/>
      <c r="OMM29" s="707"/>
      <c r="OMN29" s="707"/>
      <c r="OMO29" s="707"/>
      <c r="OMP29" s="707"/>
      <c r="OMQ29" s="707"/>
      <c r="OMR29" s="707"/>
      <c r="OMS29" s="707"/>
      <c r="OMT29" s="707"/>
      <c r="OMU29" s="707"/>
      <c r="OMV29" s="707"/>
      <c r="OMW29" s="707"/>
      <c r="OMX29" s="707"/>
      <c r="OMY29" s="707"/>
      <c r="OMZ29" s="707"/>
      <c r="ONA29" s="707"/>
      <c r="ONB29" s="707"/>
      <c r="ONC29" s="707"/>
      <c r="OND29" s="707"/>
      <c r="ONE29" s="707"/>
      <c r="ONF29" s="707"/>
      <c r="ONG29" s="707"/>
      <c r="ONH29" s="707"/>
      <c r="ONI29" s="707"/>
      <c r="ONJ29" s="707"/>
      <c r="ONK29" s="707"/>
      <c r="ONL29" s="707"/>
      <c r="ONM29" s="707"/>
      <c r="ONN29" s="707"/>
      <c r="ONO29" s="707"/>
      <c r="ONP29" s="707"/>
      <c r="ONQ29" s="707"/>
      <c r="ONR29" s="707"/>
      <c r="ONS29" s="707"/>
      <c r="ONT29" s="707"/>
      <c r="ONU29" s="707"/>
      <c r="ONV29" s="707"/>
      <c r="ONW29" s="707"/>
      <c r="ONX29" s="707"/>
      <c r="ONY29" s="707"/>
      <c r="ONZ29" s="707"/>
      <c r="OOA29" s="707"/>
      <c r="OOB29" s="707"/>
      <c r="OOC29" s="707"/>
      <c r="OOD29" s="707"/>
      <c r="OOE29" s="707"/>
      <c r="OOF29" s="707"/>
      <c r="OOG29" s="707"/>
      <c r="OOH29" s="707"/>
      <c r="OOI29" s="707"/>
      <c r="OOJ29" s="707"/>
      <c r="OOK29" s="707"/>
      <c r="OOL29" s="707"/>
      <c r="OOM29" s="707"/>
      <c r="OON29" s="707"/>
      <c r="OOO29" s="707"/>
      <c r="OOP29" s="707"/>
      <c r="OOQ29" s="707"/>
      <c r="OOR29" s="707"/>
      <c r="OOS29" s="707"/>
      <c r="OOT29" s="707"/>
      <c r="OOU29" s="707"/>
      <c r="OOV29" s="707"/>
      <c r="OOW29" s="707"/>
      <c r="OOX29" s="707"/>
      <c r="OOY29" s="707"/>
      <c r="OOZ29" s="707"/>
      <c r="OPA29" s="707"/>
      <c r="OPB29" s="707"/>
      <c r="OPC29" s="707"/>
      <c r="OPD29" s="707"/>
      <c r="OPE29" s="707"/>
      <c r="OPF29" s="707"/>
      <c r="OPG29" s="707"/>
      <c r="OPH29" s="707"/>
      <c r="OPI29" s="707"/>
      <c r="OPJ29" s="707"/>
      <c r="OPK29" s="707"/>
      <c r="OPL29" s="707"/>
      <c r="OPM29" s="707"/>
      <c r="OPN29" s="707"/>
      <c r="OPO29" s="707"/>
      <c r="OPP29" s="707"/>
      <c r="OPQ29" s="707"/>
      <c r="OPR29" s="707"/>
      <c r="OPS29" s="707"/>
      <c r="OPT29" s="707"/>
      <c r="OPU29" s="707"/>
      <c r="OPV29" s="707"/>
      <c r="OPW29" s="707"/>
      <c r="OPX29" s="707"/>
      <c r="OPY29" s="707"/>
      <c r="OPZ29" s="707"/>
      <c r="OQA29" s="707"/>
      <c r="OQB29" s="707"/>
      <c r="OQC29" s="707"/>
      <c r="OQD29" s="707"/>
      <c r="OQE29" s="707"/>
      <c r="OQF29" s="707"/>
      <c r="OQG29" s="707"/>
      <c r="OQH29" s="707"/>
      <c r="OQI29" s="707"/>
      <c r="OQJ29" s="707"/>
      <c r="OQK29" s="707"/>
      <c r="OQL29" s="707"/>
      <c r="OQM29" s="707"/>
      <c r="OQN29" s="707"/>
      <c r="OQO29" s="707"/>
      <c r="OQP29" s="707"/>
      <c r="OQQ29" s="707"/>
      <c r="OQR29" s="707"/>
      <c r="OQS29" s="707"/>
      <c r="OQT29" s="707"/>
      <c r="OQU29" s="707"/>
      <c r="OQV29" s="707"/>
      <c r="OQW29" s="707"/>
      <c r="OQX29" s="707"/>
      <c r="OQY29" s="707"/>
      <c r="OQZ29" s="707"/>
      <c r="ORA29" s="707"/>
      <c r="ORB29" s="707"/>
      <c r="ORC29" s="707"/>
      <c r="ORD29" s="707"/>
      <c r="ORE29" s="707"/>
      <c r="ORF29" s="707"/>
      <c r="ORG29" s="707"/>
      <c r="ORH29" s="707"/>
      <c r="ORI29" s="707"/>
      <c r="ORJ29" s="707"/>
      <c r="ORK29" s="707"/>
      <c r="ORL29" s="707"/>
      <c r="ORM29" s="707"/>
      <c r="ORN29" s="707"/>
      <c r="ORO29" s="707"/>
      <c r="ORP29" s="707"/>
      <c r="ORQ29" s="707"/>
      <c r="ORR29" s="707"/>
      <c r="ORS29" s="707"/>
      <c r="ORT29" s="707"/>
      <c r="ORU29" s="707"/>
      <c r="ORV29" s="707"/>
      <c r="ORW29" s="707"/>
      <c r="ORX29" s="707"/>
      <c r="ORY29" s="707"/>
      <c r="ORZ29" s="707"/>
      <c r="OSA29" s="707"/>
      <c r="OSB29" s="707"/>
      <c r="OSC29" s="707"/>
      <c r="OSD29" s="707"/>
      <c r="OSE29" s="707"/>
      <c r="OSF29" s="707"/>
      <c r="OSG29" s="707"/>
      <c r="OSH29" s="707"/>
      <c r="OSI29" s="707"/>
      <c r="OSJ29" s="707"/>
      <c r="OSK29" s="707"/>
      <c r="OSL29" s="707"/>
      <c r="OSM29" s="707"/>
      <c r="OSN29" s="707"/>
      <c r="OSO29" s="707"/>
      <c r="OSP29" s="707"/>
      <c r="OSQ29" s="707"/>
      <c r="OSR29" s="707"/>
      <c r="OSS29" s="707"/>
      <c r="OST29" s="707"/>
      <c r="OSU29" s="707"/>
      <c r="OSV29" s="707"/>
      <c r="OSW29" s="707"/>
      <c r="OSX29" s="707"/>
      <c r="OSY29" s="707"/>
      <c r="OSZ29" s="707"/>
      <c r="OTA29" s="707"/>
      <c r="OTB29" s="707"/>
      <c r="OTC29" s="707"/>
      <c r="OTD29" s="707"/>
      <c r="OTE29" s="707"/>
      <c r="OTF29" s="707"/>
      <c r="OTG29" s="707"/>
      <c r="OTH29" s="707"/>
      <c r="OTI29" s="707"/>
      <c r="OTJ29" s="707"/>
      <c r="OTK29" s="707"/>
      <c r="OTL29" s="707"/>
      <c r="OTM29" s="707"/>
      <c r="OTN29" s="707"/>
      <c r="OTO29" s="707"/>
      <c r="OTP29" s="707"/>
      <c r="OTQ29" s="707"/>
      <c r="OTR29" s="707"/>
      <c r="OTS29" s="707"/>
      <c r="OTT29" s="707"/>
      <c r="OTU29" s="707"/>
      <c r="OTV29" s="707"/>
      <c r="OTW29" s="707"/>
      <c r="OTX29" s="707"/>
      <c r="OTY29" s="707"/>
      <c r="OTZ29" s="707"/>
      <c r="OUA29" s="707"/>
      <c r="OUB29" s="707"/>
      <c r="OUC29" s="707"/>
      <c r="OUD29" s="707"/>
      <c r="OUE29" s="707"/>
      <c r="OUF29" s="707"/>
      <c r="OUG29" s="707"/>
      <c r="OUH29" s="707"/>
      <c r="OUI29" s="707"/>
      <c r="OUJ29" s="707"/>
      <c r="OUK29" s="707"/>
      <c r="OUL29" s="707"/>
      <c r="OUM29" s="707"/>
      <c r="OUN29" s="707"/>
      <c r="OUO29" s="707"/>
      <c r="OUP29" s="707"/>
      <c r="OUQ29" s="707"/>
      <c r="OUR29" s="707"/>
      <c r="OUS29" s="707"/>
      <c r="OUT29" s="707"/>
      <c r="OUU29" s="707"/>
      <c r="OUV29" s="707"/>
      <c r="OUW29" s="707"/>
      <c r="OUX29" s="707"/>
      <c r="OUY29" s="707"/>
      <c r="OUZ29" s="707"/>
      <c r="OVA29" s="707"/>
      <c r="OVB29" s="707"/>
      <c r="OVC29" s="707"/>
      <c r="OVD29" s="707"/>
      <c r="OVE29" s="707"/>
      <c r="OVF29" s="707"/>
      <c r="OVG29" s="707"/>
      <c r="OVH29" s="707"/>
      <c r="OVI29" s="707"/>
      <c r="OVJ29" s="707"/>
      <c r="OVK29" s="707"/>
      <c r="OVL29" s="707"/>
      <c r="OVM29" s="707"/>
      <c r="OVN29" s="707"/>
      <c r="OVO29" s="707"/>
      <c r="OVP29" s="707"/>
      <c r="OVQ29" s="707"/>
      <c r="OVR29" s="707"/>
      <c r="OVS29" s="707"/>
      <c r="OVT29" s="707"/>
      <c r="OVU29" s="707"/>
      <c r="OVV29" s="707"/>
      <c r="OVW29" s="707"/>
      <c r="OVX29" s="707"/>
      <c r="OVY29" s="707"/>
      <c r="OVZ29" s="707"/>
      <c r="OWA29" s="707"/>
      <c r="OWB29" s="707"/>
      <c r="OWC29" s="707"/>
      <c r="OWD29" s="707"/>
      <c r="OWE29" s="707"/>
      <c r="OWF29" s="707"/>
      <c r="OWG29" s="707"/>
      <c r="OWH29" s="707"/>
      <c r="OWI29" s="707"/>
      <c r="OWJ29" s="707"/>
      <c r="OWK29" s="707"/>
      <c r="OWL29" s="707"/>
      <c r="OWM29" s="707"/>
      <c r="OWN29" s="707"/>
      <c r="OWO29" s="707"/>
      <c r="OWP29" s="707"/>
      <c r="OWQ29" s="707"/>
      <c r="OWR29" s="707"/>
      <c r="OWS29" s="707"/>
      <c r="OWT29" s="707"/>
      <c r="OWU29" s="707"/>
      <c r="OWV29" s="707"/>
      <c r="OWW29" s="707"/>
      <c r="OWX29" s="707"/>
      <c r="OWY29" s="707"/>
      <c r="OWZ29" s="707"/>
      <c r="OXA29" s="707"/>
      <c r="OXB29" s="707"/>
      <c r="OXC29" s="707"/>
      <c r="OXD29" s="707"/>
      <c r="OXE29" s="707"/>
      <c r="OXF29" s="707"/>
      <c r="OXG29" s="707"/>
      <c r="OXH29" s="707"/>
      <c r="OXI29" s="707"/>
      <c r="OXJ29" s="707"/>
      <c r="OXK29" s="707"/>
      <c r="OXL29" s="707"/>
      <c r="OXM29" s="707"/>
      <c r="OXN29" s="707"/>
      <c r="OXO29" s="707"/>
      <c r="OXP29" s="707"/>
      <c r="OXQ29" s="707"/>
      <c r="OXR29" s="707"/>
      <c r="OXS29" s="707"/>
      <c r="OXT29" s="707"/>
      <c r="OXU29" s="707"/>
      <c r="OXV29" s="707"/>
      <c r="OXW29" s="707"/>
      <c r="OXX29" s="707"/>
      <c r="OXY29" s="707"/>
      <c r="OXZ29" s="707"/>
      <c r="OYA29" s="707"/>
      <c r="OYB29" s="707"/>
      <c r="OYC29" s="707"/>
      <c r="OYD29" s="707"/>
      <c r="OYE29" s="707"/>
      <c r="OYF29" s="707"/>
      <c r="OYG29" s="707"/>
      <c r="OYH29" s="707"/>
      <c r="OYI29" s="707"/>
      <c r="OYJ29" s="707"/>
      <c r="OYK29" s="707"/>
      <c r="OYL29" s="707"/>
      <c r="OYM29" s="707"/>
      <c r="OYN29" s="707"/>
      <c r="OYO29" s="707"/>
      <c r="OYP29" s="707"/>
      <c r="OYQ29" s="707"/>
      <c r="OYR29" s="707"/>
      <c r="OYS29" s="707"/>
      <c r="OYT29" s="707"/>
      <c r="OYU29" s="707"/>
      <c r="OYV29" s="707"/>
      <c r="OYW29" s="707"/>
      <c r="OYX29" s="707"/>
      <c r="OYY29" s="707"/>
      <c r="OYZ29" s="707"/>
      <c r="OZA29" s="707"/>
      <c r="OZB29" s="707"/>
      <c r="OZC29" s="707"/>
      <c r="OZD29" s="707"/>
      <c r="OZE29" s="707"/>
      <c r="OZF29" s="707"/>
      <c r="OZG29" s="707"/>
      <c r="OZH29" s="707"/>
      <c r="OZI29" s="707"/>
      <c r="OZJ29" s="707"/>
      <c r="OZK29" s="707"/>
      <c r="OZL29" s="707"/>
      <c r="OZM29" s="707"/>
      <c r="OZN29" s="707"/>
      <c r="OZO29" s="707"/>
      <c r="OZP29" s="707"/>
      <c r="OZQ29" s="707"/>
      <c r="OZR29" s="707"/>
      <c r="OZS29" s="707"/>
      <c r="OZT29" s="707"/>
      <c r="OZU29" s="707"/>
      <c r="OZV29" s="707"/>
      <c r="OZW29" s="707"/>
      <c r="OZX29" s="707"/>
      <c r="OZY29" s="707"/>
      <c r="OZZ29" s="707"/>
      <c r="PAA29" s="707"/>
      <c r="PAB29" s="707"/>
      <c r="PAC29" s="707"/>
      <c r="PAD29" s="707"/>
      <c r="PAE29" s="707"/>
      <c r="PAF29" s="707"/>
      <c r="PAG29" s="707"/>
      <c r="PAH29" s="707"/>
      <c r="PAI29" s="707"/>
      <c r="PAJ29" s="707"/>
      <c r="PAK29" s="707"/>
      <c r="PAL29" s="707"/>
      <c r="PAM29" s="707"/>
      <c r="PAN29" s="707"/>
      <c r="PAO29" s="707"/>
      <c r="PAP29" s="707"/>
      <c r="PAQ29" s="707"/>
      <c r="PAR29" s="707"/>
      <c r="PAS29" s="707"/>
      <c r="PAT29" s="707"/>
      <c r="PAU29" s="707"/>
      <c r="PAV29" s="707"/>
      <c r="PAW29" s="707"/>
      <c r="PAX29" s="707"/>
      <c r="PAY29" s="707"/>
      <c r="PAZ29" s="707"/>
      <c r="PBA29" s="707"/>
      <c r="PBB29" s="707"/>
      <c r="PBC29" s="707"/>
      <c r="PBD29" s="707"/>
      <c r="PBE29" s="707"/>
      <c r="PBF29" s="707"/>
      <c r="PBG29" s="707"/>
      <c r="PBH29" s="707"/>
      <c r="PBI29" s="707"/>
      <c r="PBJ29" s="707"/>
      <c r="PBK29" s="707"/>
      <c r="PBL29" s="707"/>
      <c r="PBM29" s="707"/>
      <c r="PBN29" s="707"/>
      <c r="PBO29" s="707"/>
      <c r="PBP29" s="707"/>
      <c r="PBQ29" s="707"/>
      <c r="PBR29" s="707"/>
      <c r="PBS29" s="707"/>
      <c r="PBT29" s="707"/>
      <c r="PBU29" s="707"/>
      <c r="PBV29" s="707"/>
      <c r="PBW29" s="707"/>
      <c r="PBX29" s="707"/>
      <c r="PBY29" s="707"/>
      <c r="PBZ29" s="707"/>
      <c r="PCA29" s="707"/>
      <c r="PCB29" s="707"/>
      <c r="PCC29" s="707"/>
      <c r="PCD29" s="707"/>
      <c r="PCE29" s="707"/>
      <c r="PCF29" s="707"/>
      <c r="PCG29" s="707"/>
      <c r="PCH29" s="707"/>
      <c r="PCI29" s="707"/>
      <c r="PCJ29" s="707"/>
      <c r="PCK29" s="707"/>
      <c r="PCL29" s="707"/>
      <c r="PCM29" s="707"/>
      <c r="PCN29" s="707"/>
      <c r="PCO29" s="707"/>
      <c r="PCP29" s="707"/>
      <c r="PCQ29" s="707"/>
      <c r="PCR29" s="707"/>
      <c r="PCS29" s="707"/>
      <c r="PCT29" s="707"/>
      <c r="PCU29" s="707"/>
      <c r="PCV29" s="707"/>
      <c r="PCW29" s="707"/>
      <c r="PCX29" s="707"/>
      <c r="PCY29" s="707"/>
      <c r="PCZ29" s="707"/>
      <c r="PDA29" s="707"/>
      <c r="PDB29" s="707"/>
      <c r="PDC29" s="707"/>
      <c r="PDD29" s="707"/>
      <c r="PDE29" s="707"/>
      <c r="PDF29" s="707"/>
      <c r="PDG29" s="707"/>
      <c r="PDH29" s="707"/>
      <c r="PDI29" s="707"/>
      <c r="PDJ29" s="707"/>
      <c r="PDK29" s="707"/>
      <c r="PDL29" s="707"/>
      <c r="PDM29" s="707"/>
      <c r="PDN29" s="707"/>
      <c r="PDO29" s="707"/>
      <c r="PDP29" s="707"/>
      <c r="PDQ29" s="707"/>
      <c r="PDR29" s="707"/>
      <c r="PDS29" s="707"/>
      <c r="PDT29" s="707"/>
      <c r="PDU29" s="707"/>
      <c r="PDV29" s="707"/>
      <c r="PDW29" s="707"/>
      <c r="PDX29" s="707"/>
      <c r="PDY29" s="707"/>
      <c r="PDZ29" s="707"/>
      <c r="PEA29" s="707"/>
      <c r="PEB29" s="707"/>
      <c r="PEC29" s="707"/>
      <c r="PED29" s="707"/>
      <c r="PEE29" s="707"/>
      <c r="PEF29" s="707"/>
      <c r="PEG29" s="707"/>
      <c r="PEH29" s="707"/>
      <c r="PEI29" s="707"/>
      <c r="PEJ29" s="707"/>
      <c r="PEK29" s="707"/>
      <c r="PEL29" s="707"/>
      <c r="PEM29" s="707"/>
      <c r="PEN29" s="707"/>
      <c r="PEO29" s="707"/>
      <c r="PEP29" s="707"/>
      <c r="PEQ29" s="707"/>
      <c r="PER29" s="707"/>
      <c r="PES29" s="707"/>
      <c r="PET29" s="707"/>
      <c r="PEU29" s="707"/>
      <c r="PEV29" s="707"/>
      <c r="PEW29" s="707"/>
      <c r="PEX29" s="707"/>
      <c r="PEY29" s="707"/>
      <c r="PEZ29" s="707"/>
      <c r="PFA29" s="707"/>
      <c r="PFB29" s="707"/>
      <c r="PFC29" s="707"/>
      <c r="PFD29" s="707"/>
      <c r="PFE29" s="707"/>
      <c r="PFF29" s="707"/>
      <c r="PFG29" s="707"/>
      <c r="PFH29" s="707"/>
      <c r="PFI29" s="707"/>
      <c r="PFJ29" s="707"/>
      <c r="PFK29" s="707"/>
      <c r="PFL29" s="707"/>
      <c r="PFM29" s="707"/>
      <c r="PFN29" s="707"/>
      <c r="PFO29" s="707"/>
      <c r="PFP29" s="707"/>
      <c r="PFQ29" s="707"/>
      <c r="PFR29" s="707"/>
      <c r="PFS29" s="707"/>
      <c r="PFT29" s="707"/>
      <c r="PFU29" s="707"/>
      <c r="PFV29" s="707"/>
      <c r="PFW29" s="707"/>
      <c r="PFX29" s="707"/>
      <c r="PFY29" s="707"/>
      <c r="PFZ29" s="707"/>
      <c r="PGA29" s="707"/>
      <c r="PGB29" s="707"/>
      <c r="PGC29" s="707"/>
      <c r="PGD29" s="707"/>
      <c r="PGE29" s="707"/>
      <c r="PGF29" s="707"/>
      <c r="PGG29" s="707"/>
      <c r="PGH29" s="707"/>
      <c r="PGI29" s="707"/>
      <c r="PGJ29" s="707"/>
      <c r="PGK29" s="707"/>
      <c r="PGL29" s="707"/>
      <c r="PGM29" s="707"/>
      <c r="PGN29" s="707"/>
      <c r="PGO29" s="707"/>
      <c r="PGP29" s="707"/>
      <c r="PGQ29" s="707"/>
      <c r="PGR29" s="707"/>
      <c r="PGS29" s="707"/>
      <c r="PGT29" s="707"/>
      <c r="PGU29" s="707"/>
      <c r="PGV29" s="707"/>
      <c r="PGW29" s="707"/>
      <c r="PGX29" s="707"/>
      <c r="PGY29" s="707"/>
      <c r="PGZ29" s="707"/>
      <c r="PHA29" s="707"/>
      <c r="PHB29" s="707"/>
      <c r="PHC29" s="707"/>
      <c r="PHD29" s="707"/>
      <c r="PHE29" s="707"/>
      <c r="PHF29" s="707"/>
      <c r="PHG29" s="707"/>
      <c r="PHH29" s="707"/>
      <c r="PHI29" s="707"/>
      <c r="PHJ29" s="707"/>
      <c r="PHK29" s="707"/>
      <c r="PHL29" s="707"/>
      <c r="PHM29" s="707"/>
      <c r="PHN29" s="707"/>
      <c r="PHO29" s="707"/>
      <c r="PHP29" s="707"/>
      <c r="PHQ29" s="707"/>
      <c r="PHR29" s="707"/>
      <c r="PHS29" s="707"/>
      <c r="PHT29" s="707"/>
      <c r="PHU29" s="707"/>
      <c r="PHV29" s="707"/>
      <c r="PHW29" s="707"/>
      <c r="PHX29" s="707"/>
      <c r="PHY29" s="707"/>
      <c r="PHZ29" s="707"/>
      <c r="PIA29" s="707"/>
      <c r="PIB29" s="707"/>
      <c r="PIC29" s="707"/>
      <c r="PID29" s="707"/>
      <c r="PIE29" s="707"/>
      <c r="PIF29" s="707"/>
      <c r="PIG29" s="707"/>
      <c r="PIH29" s="707"/>
      <c r="PII29" s="707"/>
      <c r="PIJ29" s="707"/>
      <c r="PIK29" s="707"/>
      <c r="PIL29" s="707"/>
      <c r="PIM29" s="707"/>
      <c r="PIN29" s="707"/>
      <c r="PIO29" s="707"/>
      <c r="PIP29" s="707"/>
      <c r="PIQ29" s="707"/>
      <c r="PIR29" s="707"/>
      <c r="PIS29" s="707"/>
      <c r="PIT29" s="707"/>
      <c r="PIU29" s="707"/>
      <c r="PIV29" s="707"/>
      <c r="PIW29" s="707"/>
      <c r="PIX29" s="707"/>
      <c r="PIY29" s="707"/>
      <c r="PIZ29" s="707"/>
      <c r="PJA29" s="707"/>
      <c r="PJB29" s="707"/>
      <c r="PJC29" s="707"/>
      <c r="PJD29" s="707"/>
      <c r="PJE29" s="707"/>
      <c r="PJF29" s="707"/>
      <c r="PJG29" s="707"/>
      <c r="PJH29" s="707"/>
      <c r="PJI29" s="707"/>
      <c r="PJJ29" s="707"/>
      <c r="PJK29" s="707"/>
      <c r="PJL29" s="707"/>
      <c r="PJM29" s="707"/>
      <c r="PJN29" s="707"/>
      <c r="PJO29" s="707"/>
      <c r="PJP29" s="707"/>
      <c r="PJQ29" s="707"/>
      <c r="PJR29" s="707"/>
      <c r="PJS29" s="707"/>
      <c r="PJT29" s="707"/>
      <c r="PJU29" s="707"/>
      <c r="PJV29" s="707"/>
      <c r="PJW29" s="707"/>
      <c r="PJX29" s="707"/>
      <c r="PJY29" s="707"/>
      <c r="PJZ29" s="707"/>
      <c r="PKA29" s="707"/>
      <c r="PKB29" s="707"/>
      <c r="PKC29" s="707"/>
      <c r="PKD29" s="707"/>
      <c r="PKE29" s="707"/>
      <c r="PKF29" s="707"/>
      <c r="PKG29" s="707"/>
      <c r="PKH29" s="707"/>
      <c r="PKI29" s="707"/>
      <c r="PKJ29" s="707"/>
      <c r="PKK29" s="707"/>
      <c r="PKL29" s="707"/>
      <c r="PKM29" s="707"/>
      <c r="PKN29" s="707"/>
      <c r="PKO29" s="707"/>
      <c r="PKP29" s="707"/>
      <c r="PKQ29" s="707"/>
      <c r="PKR29" s="707"/>
      <c r="PKS29" s="707"/>
      <c r="PKT29" s="707"/>
      <c r="PKU29" s="707"/>
      <c r="PKV29" s="707"/>
      <c r="PKW29" s="707"/>
      <c r="PKX29" s="707"/>
      <c r="PKY29" s="707"/>
      <c r="PKZ29" s="707"/>
      <c r="PLA29" s="707"/>
      <c r="PLB29" s="707"/>
      <c r="PLC29" s="707"/>
      <c r="PLD29" s="707"/>
      <c r="PLE29" s="707"/>
      <c r="PLF29" s="707"/>
      <c r="PLG29" s="707"/>
      <c r="PLH29" s="707"/>
      <c r="PLI29" s="707"/>
      <c r="PLJ29" s="707"/>
      <c r="PLK29" s="707"/>
      <c r="PLL29" s="707"/>
      <c r="PLM29" s="707"/>
      <c r="PLN29" s="707"/>
      <c r="PLO29" s="707"/>
      <c r="PLP29" s="707"/>
      <c r="PLQ29" s="707"/>
      <c r="PLR29" s="707"/>
      <c r="PLS29" s="707"/>
      <c r="PLT29" s="707"/>
      <c r="PLU29" s="707"/>
      <c r="PLV29" s="707"/>
      <c r="PLW29" s="707"/>
      <c r="PLX29" s="707"/>
      <c r="PLY29" s="707"/>
      <c r="PLZ29" s="707"/>
      <c r="PMA29" s="707"/>
      <c r="PMB29" s="707"/>
      <c r="PMC29" s="707"/>
      <c r="PMD29" s="707"/>
      <c r="PME29" s="707"/>
      <c r="PMF29" s="707"/>
      <c r="PMG29" s="707"/>
      <c r="PMH29" s="707"/>
      <c r="PMI29" s="707"/>
      <c r="PMJ29" s="707"/>
      <c r="PMK29" s="707"/>
      <c r="PML29" s="707"/>
      <c r="PMM29" s="707"/>
      <c r="PMN29" s="707"/>
      <c r="PMO29" s="707"/>
      <c r="PMP29" s="707"/>
      <c r="PMQ29" s="707"/>
      <c r="PMR29" s="707"/>
      <c r="PMS29" s="707"/>
      <c r="PMT29" s="707"/>
      <c r="PMU29" s="707"/>
      <c r="PMV29" s="707"/>
      <c r="PMW29" s="707"/>
      <c r="PMX29" s="707"/>
      <c r="PMY29" s="707"/>
      <c r="PMZ29" s="707"/>
      <c r="PNA29" s="707"/>
      <c r="PNB29" s="707"/>
      <c r="PNC29" s="707"/>
      <c r="PND29" s="707"/>
      <c r="PNE29" s="707"/>
      <c r="PNF29" s="707"/>
      <c r="PNG29" s="707"/>
      <c r="PNH29" s="707"/>
      <c r="PNI29" s="707"/>
      <c r="PNJ29" s="707"/>
      <c r="PNK29" s="707"/>
      <c r="PNL29" s="707"/>
      <c r="PNM29" s="707"/>
      <c r="PNN29" s="707"/>
      <c r="PNO29" s="707"/>
      <c r="PNP29" s="707"/>
      <c r="PNQ29" s="707"/>
      <c r="PNR29" s="707"/>
      <c r="PNS29" s="707"/>
      <c r="PNT29" s="707"/>
      <c r="PNU29" s="707"/>
      <c r="PNV29" s="707"/>
      <c r="PNW29" s="707"/>
      <c r="PNX29" s="707"/>
      <c r="PNY29" s="707"/>
      <c r="PNZ29" s="707"/>
      <c r="POA29" s="707"/>
      <c r="POB29" s="707"/>
      <c r="POC29" s="707"/>
      <c r="POD29" s="707"/>
      <c r="POE29" s="707"/>
      <c r="POF29" s="707"/>
      <c r="POG29" s="707"/>
      <c r="POH29" s="707"/>
      <c r="POI29" s="707"/>
      <c r="POJ29" s="707"/>
      <c r="POK29" s="707"/>
      <c r="POL29" s="707"/>
      <c r="POM29" s="707"/>
      <c r="PON29" s="707"/>
      <c r="POO29" s="707"/>
      <c r="POP29" s="707"/>
      <c r="POQ29" s="707"/>
      <c r="POR29" s="707"/>
      <c r="POS29" s="707"/>
      <c r="POT29" s="707"/>
      <c r="POU29" s="707"/>
      <c r="POV29" s="707"/>
      <c r="POW29" s="707"/>
      <c r="POX29" s="707"/>
      <c r="POY29" s="707"/>
      <c r="POZ29" s="707"/>
      <c r="PPA29" s="707"/>
      <c r="PPB29" s="707"/>
      <c r="PPC29" s="707"/>
      <c r="PPD29" s="707"/>
      <c r="PPE29" s="707"/>
      <c r="PPF29" s="707"/>
      <c r="PPG29" s="707"/>
      <c r="PPH29" s="707"/>
      <c r="PPI29" s="707"/>
      <c r="PPJ29" s="707"/>
      <c r="PPK29" s="707"/>
      <c r="PPL29" s="707"/>
      <c r="PPM29" s="707"/>
      <c r="PPN29" s="707"/>
      <c r="PPO29" s="707"/>
      <c r="PPP29" s="707"/>
      <c r="PPQ29" s="707"/>
      <c r="PPR29" s="707"/>
      <c r="PPS29" s="707"/>
      <c r="PPT29" s="707"/>
      <c r="PPU29" s="707"/>
      <c r="PPV29" s="707"/>
      <c r="PPW29" s="707"/>
      <c r="PPX29" s="707"/>
      <c r="PPY29" s="707"/>
      <c r="PPZ29" s="707"/>
      <c r="PQA29" s="707"/>
      <c r="PQB29" s="707"/>
      <c r="PQC29" s="707"/>
      <c r="PQD29" s="707"/>
      <c r="PQE29" s="707"/>
      <c r="PQF29" s="707"/>
      <c r="PQG29" s="707"/>
      <c r="PQH29" s="707"/>
      <c r="PQI29" s="707"/>
      <c r="PQJ29" s="707"/>
      <c r="PQK29" s="707"/>
      <c r="PQL29" s="707"/>
      <c r="PQM29" s="707"/>
      <c r="PQN29" s="707"/>
      <c r="PQO29" s="707"/>
      <c r="PQP29" s="707"/>
      <c r="PQQ29" s="707"/>
      <c r="PQR29" s="707"/>
      <c r="PQS29" s="707"/>
      <c r="PQT29" s="707"/>
      <c r="PQU29" s="707"/>
      <c r="PQV29" s="707"/>
      <c r="PQW29" s="707"/>
      <c r="PQX29" s="707"/>
      <c r="PQY29" s="707"/>
      <c r="PQZ29" s="707"/>
      <c r="PRA29" s="707"/>
      <c r="PRB29" s="707"/>
      <c r="PRC29" s="707"/>
      <c r="PRD29" s="707"/>
      <c r="PRE29" s="707"/>
      <c r="PRF29" s="707"/>
      <c r="PRG29" s="707"/>
      <c r="PRH29" s="707"/>
      <c r="PRI29" s="707"/>
      <c r="PRJ29" s="707"/>
      <c r="PRK29" s="707"/>
      <c r="PRL29" s="707"/>
      <c r="PRM29" s="707"/>
      <c r="PRN29" s="707"/>
      <c r="PRO29" s="707"/>
      <c r="PRP29" s="707"/>
      <c r="PRQ29" s="707"/>
      <c r="PRR29" s="707"/>
      <c r="PRS29" s="707"/>
      <c r="PRT29" s="707"/>
      <c r="PRU29" s="707"/>
      <c r="PRV29" s="707"/>
      <c r="PRW29" s="707"/>
      <c r="PRX29" s="707"/>
      <c r="PRY29" s="707"/>
      <c r="PRZ29" s="707"/>
      <c r="PSA29" s="707"/>
      <c r="PSB29" s="707"/>
      <c r="PSC29" s="707"/>
      <c r="PSD29" s="707"/>
      <c r="PSE29" s="707"/>
      <c r="PSF29" s="707"/>
      <c r="PSG29" s="707"/>
      <c r="PSH29" s="707"/>
      <c r="PSI29" s="707"/>
      <c r="PSJ29" s="707"/>
      <c r="PSK29" s="707"/>
      <c r="PSL29" s="707"/>
      <c r="PSM29" s="707"/>
      <c r="PSN29" s="707"/>
      <c r="PSO29" s="707"/>
      <c r="PSP29" s="707"/>
      <c r="PSQ29" s="707"/>
      <c r="PSR29" s="707"/>
      <c r="PSS29" s="707"/>
      <c r="PST29" s="707"/>
      <c r="PSU29" s="707"/>
      <c r="PSV29" s="707"/>
      <c r="PSW29" s="707"/>
      <c r="PSX29" s="707"/>
      <c r="PSY29" s="707"/>
      <c r="PSZ29" s="707"/>
      <c r="PTA29" s="707"/>
      <c r="PTB29" s="707"/>
      <c r="PTC29" s="707"/>
      <c r="PTD29" s="707"/>
      <c r="PTE29" s="707"/>
      <c r="PTF29" s="707"/>
      <c r="PTG29" s="707"/>
      <c r="PTH29" s="707"/>
      <c r="PTI29" s="707"/>
      <c r="PTJ29" s="707"/>
      <c r="PTK29" s="707"/>
      <c r="PTL29" s="707"/>
      <c r="PTM29" s="707"/>
      <c r="PTN29" s="707"/>
      <c r="PTO29" s="707"/>
      <c r="PTP29" s="707"/>
      <c r="PTQ29" s="707"/>
      <c r="PTR29" s="707"/>
      <c r="PTS29" s="707"/>
      <c r="PTT29" s="707"/>
      <c r="PTU29" s="707"/>
      <c r="PTV29" s="707"/>
      <c r="PTW29" s="707"/>
      <c r="PTX29" s="707"/>
      <c r="PTY29" s="707"/>
      <c r="PTZ29" s="707"/>
      <c r="PUA29" s="707"/>
      <c r="PUB29" s="707"/>
      <c r="PUC29" s="707"/>
      <c r="PUD29" s="707"/>
      <c r="PUE29" s="707"/>
      <c r="PUF29" s="707"/>
      <c r="PUG29" s="707"/>
      <c r="PUH29" s="707"/>
      <c r="PUI29" s="707"/>
      <c r="PUJ29" s="707"/>
      <c r="PUK29" s="707"/>
      <c r="PUL29" s="707"/>
      <c r="PUM29" s="707"/>
      <c r="PUN29" s="707"/>
      <c r="PUO29" s="707"/>
      <c r="PUP29" s="707"/>
      <c r="PUQ29" s="707"/>
      <c r="PUR29" s="707"/>
      <c r="PUS29" s="707"/>
      <c r="PUT29" s="707"/>
      <c r="PUU29" s="707"/>
      <c r="PUV29" s="707"/>
      <c r="PUW29" s="707"/>
      <c r="PUX29" s="707"/>
      <c r="PUY29" s="707"/>
      <c r="PUZ29" s="707"/>
      <c r="PVA29" s="707"/>
      <c r="PVB29" s="707"/>
      <c r="PVC29" s="707"/>
      <c r="PVD29" s="707"/>
      <c r="PVE29" s="707"/>
      <c r="PVF29" s="707"/>
      <c r="PVG29" s="707"/>
      <c r="PVH29" s="707"/>
      <c r="PVI29" s="707"/>
      <c r="PVJ29" s="707"/>
      <c r="PVK29" s="707"/>
      <c r="PVL29" s="707"/>
      <c r="PVM29" s="707"/>
      <c r="PVN29" s="707"/>
      <c r="PVO29" s="707"/>
      <c r="PVP29" s="707"/>
      <c r="PVQ29" s="707"/>
      <c r="PVR29" s="707"/>
      <c r="PVS29" s="707"/>
      <c r="PVT29" s="707"/>
      <c r="PVU29" s="707"/>
      <c r="PVV29" s="707"/>
      <c r="PVW29" s="707"/>
      <c r="PVX29" s="707"/>
      <c r="PVY29" s="707"/>
      <c r="PVZ29" s="707"/>
      <c r="PWA29" s="707"/>
      <c r="PWB29" s="707"/>
      <c r="PWC29" s="707"/>
      <c r="PWD29" s="707"/>
      <c r="PWE29" s="707"/>
      <c r="PWF29" s="707"/>
      <c r="PWG29" s="707"/>
      <c r="PWH29" s="707"/>
      <c r="PWI29" s="707"/>
      <c r="PWJ29" s="707"/>
      <c r="PWK29" s="707"/>
      <c r="PWL29" s="707"/>
      <c r="PWM29" s="707"/>
      <c r="PWN29" s="707"/>
      <c r="PWO29" s="707"/>
      <c r="PWP29" s="707"/>
      <c r="PWQ29" s="707"/>
      <c r="PWR29" s="707"/>
      <c r="PWS29" s="707"/>
      <c r="PWT29" s="707"/>
      <c r="PWU29" s="707"/>
      <c r="PWV29" s="707"/>
      <c r="PWW29" s="707"/>
      <c r="PWX29" s="707"/>
      <c r="PWY29" s="707"/>
      <c r="PWZ29" s="707"/>
      <c r="PXA29" s="707"/>
      <c r="PXB29" s="707"/>
      <c r="PXC29" s="707"/>
      <c r="PXD29" s="707"/>
      <c r="PXE29" s="707"/>
      <c r="PXF29" s="707"/>
      <c r="PXG29" s="707"/>
      <c r="PXH29" s="707"/>
      <c r="PXI29" s="707"/>
      <c r="PXJ29" s="707"/>
      <c r="PXK29" s="707"/>
      <c r="PXL29" s="707"/>
      <c r="PXM29" s="707"/>
      <c r="PXN29" s="707"/>
      <c r="PXO29" s="707"/>
      <c r="PXP29" s="707"/>
      <c r="PXQ29" s="707"/>
      <c r="PXR29" s="707"/>
      <c r="PXS29" s="707"/>
      <c r="PXT29" s="707"/>
      <c r="PXU29" s="707"/>
      <c r="PXV29" s="707"/>
      <c r="PXW29" s="707"/>
      <c r="PXX29" s="707"/>
      <c r="PXY29" s="707"/>
      <c r="PXZ29" s="707"/>
      <c r="PYA29" s="707"/>
      <c r="PYB29" s="707"/>
      <c r="PYC29" s="707"/>
      <c r="PYD29" s="707"/>
      <c r="PYE29" s="707"/>
      <c r="PYF29" s="707"/>
      <c r="PYG29" s="707"/>
      <c r="PYH29" s="707"/>
      <c r="PYI29" s="707"/>
      <c r="PYJ29" s="707"/>
      <c r="PYK29" s="707"/>
      <c r="PYL29" s="707"/>
      <c r="PYM29" s="707"/>
      <c r="PYN29" s="707"/>
      <c r="PYO29" s="707"/>
      <c r="PYP29" s="707"/>
      <c r="PYQ29" s="707"/>
      <c r="PYR29" s="707"/>
      <c r="PYS29" s="707"/>
      <c r="PYT29" s="707"/>
      <c r="PYU29" s="707"/>
      <c r="PYV29" s="707"/>
      <c r="PYW29" s="707"/>
      <c r="PYX29" s="707"/>
      <c r="PYY29" s="707"/>
      <c r="PYZ29" s="707"/>
      <c r="PZA29" s="707"/>
      <c r="PZB29" s="707"/>
      <c r="PZC29" s="707"/>
      <c r="PZD29" s="707"/>
      <c r="PZE29" s="707"/>
      <c r="PZF29" s="707"/>
      <c r="PZG29" s="707"/>
      <c r="PZH29" s="707"/>
      <c r="PZI29" s="707"/>
      <c r="PZJ29" s="707"/>
      <c r="PZK29" s="707"/>
      <c r="PZL29" s="707"/>
      <c r="PZM29" s="707"/>
      <c r="PZN29" s="707"/>
      <c r="PZO29" s="707"/>
      <c r="PZP29" s="707"/>
      <c r="PZQ29" s="707"/>
      <c r="PZR29" s="707"/>
      <c r="PZS29" s="707"/>
      <c r="PZT29" s="707"/>
      <c r="PZU29" s="707"/>
      <c r="PZV29" s="707"/>
      <c r="PZW29" s="707"/>
      <c r="PZX29" s="707"/>
      <c r="PZY29" s="707"/>
      <c r="PZZ29" s="707"/>
      <c r="QAA29" s="707"/>
      <c r="QAB29" s="707"/>
      <c r="QAC29" s="707"/>
      <c r="QAD29" s="707"/>
      <c r="QAE29" s="707"/>
      <c r="QAF29" s="707"/>
      <c r="QAG29" s="707"/>
      <c r="QAH29" s="707"/>
      <c r="QAI29" s="707"/>
      <c r="QAJ29" s="707"/>
      <c r="QAK29" s="707"/>
      <c r="QAL29" s="707"/>
      <c r="QAM29" s="707"/>
      <c r="QAN29" s="707"/>
      <c r="QAO29" s="707"/>
      <c r="QAP29" s="707"/>
      <c r="QAQ29" s="707"/>
      <c r="QAR29" s="707"/>
      <c r="QAS29" s="707"/>
      <c r="QAT29" s="707"/>
      <c r="QAU29" s="707"/>
      <c r="QAV29" s="707"/>
      <c r="QAW29" s="707"/>
      <c r="QAX29" s="707"/>
      <c r="QAY29" s="707"/>
      <c r="QAZ29" s="707"/>
      <c r="QBA29" s="707"/>
      <c r="QBB29" s="707"/>
      <c r="QBC29" s="707"/>
      <c r="QBD29" s="707"/>
      <c r="QBE29" s="707"/>
      <c r="QBF29" s="707"/>
      <c r="QBG29" s="707"/>
      <c r="QBH29" s="707"/>
      <c r="QBI29" s="707"/>
      <c r="QBJ29" s="707"/>
      <c r="QBK29" s="707"/>
      <c r="QBL29" s="707"/>
      <c r="QBM29" s="707"/>
      <c r="QBN29" s="707"/>
      <c r="QBO29" s="707"/>
      <c r="QBP29" s="707"/>
      <c r="QBQ29" s="707"/>
      <c r="QBR29" s="707"/>
      <c r="QBS29" s="707"/>
      <c r="QBT29" s="707"/>
      <c r="QBU29" s="707"/>
      <c r="QBV29" s="707"/>
      <c r="QBW29" s="707"/>
      <c r="QBX29" s="707"/>
      <c r="QBY29" s="707"/>
      <c r="QBZ29" s="707"/>
      <c r="QCA29" s="707"/>
      <c r="QCB29" s="707"/>
      <c r="QCC29" s="707"/>
      <c r="QCD29" s="707"/>
      <c r="QCE29" s="707"/>
      <c r="QCF29" s="707"/>
      <c r="QCG29" s="707"/>
      <c r="QCH29" s="707"/>
      <c r="QCI29" s="707"/>
      <c r="QCJ29" s="707"/>
      <c r="QCK29" s="707"/>
      <c r="QCL29" s="707"/>
      <c r="QCM29" s="707"/>
      <c r="QCN29" s="707"/>
      <c r="QCO29" s="707"/>
      <c r="QCP29" s="707"/>
      <c r="QCQ29" s="707"/>
      <c r="QCR29" s="707"/>
      <c r="QCS29" s="707"/>
      <c r="QCT29" s="707"/>
      <c r="QCU29" s="707"/>
      <c r="QCV29" s="707"/>
      <c r="QCW29" s="707"/>
      <c r="QCX29" s="707"/>
      <c r="QCY29" s="707"/>
      <c r="QCZ29" s="707"/>
      <c r="QDA29" s="707"/>
      <c r="QDB29" s="707"/>
      <c r="QDC29" s="707"/>
      <c r="QDD29" s="707"/>
      <c r="QDE29" s="707"/>
      <c r="QDF29" s="707"/>
      <c r="QDG29" s="707"/>
      <c r="QDH29" s="707"/>
      <c r="QDI29" s="707"/>
      <c r="QDJ29" s="707"/>
      <c r="QDK29" s="707"/>
      <c r="QDL29" s="707"/>
      <c r="QDM29" s="707"/>
      <c r="QDN29" s="707"/>
      <c r="QDO29" s="707"/>
      <c r="QDP29" s="707"/>
      <c r="QDQ29" s="707"/>
      <c r="QDR29" s="707"/>
      <c r="QDS29" s="707"/>
      <c r="QDT29" s="707"/>
      <c r="QDU29" s="707"/>
      <c r="QDV29" s="707"/>
      <c r="QDW29" s="707"/>
      <c r="QDX29" s="707"/>
      <c r="QDY29" s="707"/>
      <c r="QDZ29" s="707"/>
      <c r="QEA29" s="707"/>
      <c r="QEB29" s="707"/>
      <c r="QEC29" s="707"/>
      <c r="QED29" s="707"/>
      <c r="QEE29" s="707"/>
      <c r="QEF29" s="707"/>
      <c r="QEG29" s="707"/>
      <c r="QEH29" s="707"/>
      <c r="QEI29" s="707"/>
      <c r="QEJ29" s="707"/>
      <c r="QEK29" s="707"/>
      <c r="QEL29" s="707"/>
      <c r="QEM29" s="707"/>
      <c r="QEN29" s="707"/>
      <c r="QEO29" s="707"/>
      <c r="QEP29" s="707"/>
      <c r="QEQ29" s="707"/>
      <c r="QER29" s="707"/>
      <c r="QES29" s="707"/>
      <c r="QET29" s="707"/>
      <c r="QEU29" s="707"/>
      <c r="QEV29" s="707"/>
      <c r="QEW29" s="707"/>
      <c r="QEX29" s="707"/>
      <c r="QEY29" s="707"/>
      <c r="QEZ29" s="707"/>
      <c r="QFA29" s="707"/>
      <c r="QFB29" s="707"/>
      <c r="QFC29" s="707"/>
      <c r="QFD29" s="707"/>
      <c r="QFE29" s="707"/>
      <c r="QFF29" s="707"/>
      <c r="QFG29" s="707"/>
      <c r="QFH29" s="707"/>
      <c r="QFI29" s="707"/>
      <c r="QFJ29" s="707"/>
      <c r="QFK29" s="707"/>
      <c r="QFL29" s="707"/>
      <c r="QFM29" s="707"/>
      <c r="QFN29" s="707"/>
      <c r="QFO29" s="707"/>
      <c r="QFP29" s="707"/>
      <c r="QFQ29" s="707"/>
      <c r="QFR29" s="707"/>
      <c r="QFS29" s="707"/>
      <c r="QFT29" s="707"/>
      <c r="QFU29" s="707"/>
      <c r="QFV29" s="707"/>
      <c r="QFW29" s="707"/>
      <c r="QFX29" s="707"/>
      <c r="QFY29" s="707"/>
      <c r="QFZ29" s="707"/>
      <c r="QGA29" s="707"/>
      <c r="QGB29" s="707"/>
      <c r="QGC29" s="707"/>
      <c r="QGD29" s="707"/>
      <c r="QGE29" s="707"/>
      <c r="QGF29" s="707"/>
      <c r="QGG29" s="707"/>
      <c r="QGH29" s="707"/>
      <c r="QGI29" s="707"/>
      <c r="QGJ29" s="707"/>
      <c r="QGK29" s="707"/>
      <c r="QGL29" s="707"/>
      <c r="QGM29" s="707"/>
      <c r="QGN29" s="707"/>
      <c r="QGO29" s="707"/>
      <c r="QGP29" s="707"/>
      <c r="QGQ29" s="707"/>
      <c r="QGR29" s="707"/>
      <c r="QGS29" s="707"/>
      <c r="QGT29" s="707"/>
      <c r="QGU29" s="707"/>
      <c r="QGV29" s="707"/>
      <c r="QGW29" s="707"/>
      <c r="QGX29" s="707"/>
      <c r="QGY29" s="707"/>
      <c r="QGZ29" s="707"/>
      <c r="QHA29" s="707"/>
      <c r="QHB29" s="707"/>
      <c r="QHC29" s="707"/>
      <c r="QHD29" s="707"/>
      <c r="QHE29" s="707"/>
      <c r="QHF29" s="707"/>
      <c r="QHG29" s="707"/>
      <c r="QHH29" s="707"/>
      <c r="QHI29" s="707"/>
      <c r="QHJ29" s="707"/>
      <c r="QHK29" s="707"/>
      <c r="QHL29" s="707"/>
      <c r="QHM29" s="707"/>
      <c r="QHN29" s="707"/>
      <c r="QHO29" s="707"/>
      <c r="QHP29" s="707"/>
      <c r="QHQ29" s="707"/>
      <c r="QHR29" s="707"/>
      <c r="QHS29" s="707"/>
      <c r="QHT29" s="707"/>
      <c r="QHU29" s="707"/>
      <c r="QHV29" s="707"/>
      <c r="QHW29" s="707"/>
      <c r="QHX29" s="707"/>
      <c r="QHY29" s="707"/>
      <c r="QHZ29" s="707"/>
      <c r="QIA29" s="707"/>
      <c r="QIB29" s="707"/>
      <c r="QIC29" s="707"/>
      <c r="QID29" s="707"/>
      <c r="QIE29" s="707"/>
      <c r="QIF29" s="707"/>
      <c r="QIG29" s="707"/>
      <c r="QIH29" s="707"/>
      <c r="QII29" s="707"/>
      <c r="QIJ29" s="707"/>
      <c r="QIK29" s="707"/>
      <c r="QIL29" s="707"/>
      <c r="QIM29" s="707"/>
      <c r="QIN29" s="707"/>
      <c r="QIO29" s="707"/>
      <c r="QIP29" s="707"/>
      <c r="QIQ29" s="707"/>
      <c r="QIR29" s="707"/>
      <c r="QIS29" s="707"/>
      <c r="QIT29" s="707"/>
      <c r="QIU29" s="707"/>
      <c r="QIV29" s="707"/>
      <c r="QIW29" s="707"/>
      <c r="QIX29" s="707"/>
      <c r="QIY29" s="707"/>
      <c r="QIZ29" s="707"/>
      <c r="QJA29" s="707"/>
      <c r="QJB29" s="707"/>
      <c r="QJC29" s="707"/>
      <c r="QJD29" s="707"/>
      <c r="QJE29" s="707"/>
      <c r="QJF29" s="707"/>
      <c r="QJG29" s="707"/>
      <c r="QJH29" s="707"/>
      <c r="QJI29" s="707"/>
      <c r="QJJ29" s="707"/>
      <c r="QJK29" s="707"/>
      <c r="QJL29" s="707"/>
      <c r="QJM29" s="707"/>
      <c r="QJN29" s="707"/>
      <c r="QJO29" s="707"/>
      <c r="QJP29" s="707"/>
      <c r="QJQ29" s="707"/>
      <c r="QJR29" s="707"/>
      <c r="QJS29" s="707"/>
      <c r="QJT29" s="707"/>
      <c r="QJU29" s="707"/>
      <c r="QJV29" s="707"/>
      <c r="QJW29" s="707"/>
      <c r="QJX29" s="707"/>
      <c r="QJY29" s="707"/>
      <c r="QJZ29" s="707"/>
      <c r="QKA29" s="707"/>
      <c r="QKB29" s="707"/>
      <c r="QKC29" s="707"/>
      <c r="QKD29" s="707"/>
      <c r="QKE29" s="707"/>
      <c r="QKF29" s="707"/>
      <c r="QKG29" s="707"/>
      <c r="QKH29" s="707"/>
      <c r="QKI29" s="707"/>
      <c r="QKJ29" s="707"/>
      <c r="QKK29" s="707"/>
      <c r="QKL29" s="707"/>
      <c r="QKM29" s="707"/>
      <c r="QKN29" s="707"/>
      <c r="QKO29" s="707"/>
      <c r="QKP29" s="707"/>
      <c r="QKQ29" s="707"/>
      <c r="QKR29" s="707"/>
      <c r="QKS29" s="707"/>
      <c r="QKT29" s="707"/>
      <c r="QKU29" s="707"/>
      <c r="QKV29" s="707"/>
      <c r="QKW29" s="707"/>
      <c r="QKX29" s="707"/>
      <c r="QKY29" s="707"/>
      <c r="QKZ29" s="707"/>
      <c r="QLA29" s="707"/>
      <c r="QLB29" s="707"/>
      <c r="QLC29" s="707"/>
      <c r="QLD29" s="707"/>
      <c r="QLE29" s="707"/>
      <c r="QLF29" s="707"/>
      <c r="QLG29" s="707"/>
      <c r="QLH29" s="707"/>
      <c r="QLI29" s="707"/>
      <c r="QLJ29" s="707"/>
      <c r="QLK29" s="707"/>
      <c r="QLL29" s="707"/>
      <c r="QLM29" s="707"/>
      <c r="QLN29" s="707"/>
      <c r="QLO29" s="707"/>
      <c r="QLP29" s="707"/>
      <c r="QLQ29" s="707"/>
      <c r="QLR29" s="707"/>
      <c r="QLS29" s="707"/>
      <c r="QLT29" s="707"/>
      <c r="QLU29" s="707"/>
      <c r="QLV29" s="707"/>
      <c r="QLW29" s="707"/>
      <c r="QLX29" s="707"/>
      <c r="QLY29" s="707"/>
      <c r="QLZ29" s="707"/>
      <c r="QMA29" s="707"/>
      <c r="QMB29" s="707"/>
      <c r="QMC29" s="707"/>
      <c r="QMD29" s="707"/>
      <c r="QME29" s="707"/>
      <c r="QMF29" s="707"/>
      <c r="QMG29" s="707"/>
      <c r="QMH29" s="707"/>
      <c r="QMI29" s="707"/>
      <c r="QMJ29" s="707"/>
      <c r="QMK29" s="707"/>
      <c r="QML29" s="707"/>
      <c r="QMM29" s="707"/>
      <c r="QMN29" s="707"/>
      <c r="QMO29" s="707"/>
      <c r="QMP29" s="707"/>
      <c r="QMQ29" s="707"/>
      <c r="QMR29" s="707"/>
      <c r="QMS29" s="707"/>
      <c r="QMT29" s="707"/>
      <c r="QMU29" s="707"/>
      <c r="QMV29" s="707"/>
      <c r="QMW29" s="707"/>
      <c r="QMX29" s="707"/>
      <c r="QMY29" s="707"/>
      <c r="QMZ29" s="707"/>
      <c r="QNA29" s="707"/>
      <c r="QNB29" s="707"/>
      <c r="QNC29" s="707"/>
      <c r="QND29" s="707"/>
      <c r="QNE29" s="707"/>
      <c r="QNF29" s="707"/>
      <c r="QNG29" s="707"/>
      <c r="QNH29" s="707"/>
      <c r="QNI29" s="707"/>
      <c r="QNJ29" s="707"/>
      <c r="QNK29" s="707"/>
      <c r="QNL29" s="707"/>
      <c r="QNM29" s="707"/>
      <c r="QNN29" s="707"/>
      <c r="QNO29" s="707"/>
      <c r="QNP29" s="707"/>
      <c r="QNQ29" s="707"/>
      <c r="QNR29" s="707"/>
      <c r="QNS29" s="707"/>
      <c r="QNT29" s="707"/>
      <c r="QNU29" s="707"/>
      <c r="QNV29" s="707"/>
      <c r="QNW29" s="707"/>
      <c r="QNX29" s="707"/>
      <c r="QNY29" s="707"/>
      <c r="QNZ29" s="707"/>
      <c r="QOA29" s="707"/>
      <c r="QOB29" s="707"/>
      <c r="QOC29" s="707"/>
      <c r="QOD29" s="707"/>
      <c r="QOE29" s="707"/>
      <c r="QOF29" s="707"/>
      <c r="QOG29" s="707"/>
      <c r="QOH29" s="707"/>
      <c r="QOI29" s="707"/>
      <c r="QOJ29" s="707"/>
      <c r="QOK29" s="707"/>
      <c r="QOL29" s="707"/>
      <c r="QOM29" s="707"/>
      <c r="QON29" s="707"/>
      <c r="QOO29" s="707"/>
      <c r="QOP29" s="707"/>
      <c r="QOQ29" s="707"/>
      <c r="QOR29" s="707"/>
      <c r="QOS29" s="707"/>
      <c r="QOT29" s="707"/>
      <c r="QOU29" s="707"/>
      <c r="QOV29" s="707"/>
      <c r="QOW29" s="707"/>
      <c r="QOX29" s="707"/>
      <c r="QOY29" s="707"/>
      <c r="QOZ29" s="707"/>
      <c r="QPA29" s="707"/>
      <c r="QPB29" s="707"/>
      <c r="QPC29" s="707"/>
      <c r="QPD29" s="707"/>
      <c r="QPE29" s="707"/>
      <c r="QPF29" s="707"/>
      <c r="QPG29" s="707"/>
      <c r="QPH29" s="707"/>
      <c r="QPI29" s="707"/>
      <c r="QPJ29" s="707"/>
      <c r="QPK29" s="707"/>
      <c r="QPL29" s="707"/>
      <c r="QPM29" s="707"/>
      <c r="QPN29" s="707"/>
      <c r="QPO29" s="707"/>
      <c r="QPP29" s="707"/>
      <c r="QPQ29" s="707"/>
      <c r="QPR29" s="707"/>
      <c r="QPS29" s="707"/>
      <c r="QPT29" s="707"/>
      <c r="QPU29" s="707"/>
      <c r="QPV29" s="707"/>
      <c r="QPW29" s="707"/>
      <c r="QPX29" s="707"/>
      <c r="QPY29" s="707"/>
      <c r="QPZ29" s="707"/>
      <c r="QQA29" s="707"/>
      <c r="QQB29" s="707"/>
      <c r="QQC29" s="707"/>
      <c r="QQD29" s="707"/>
      <c r="QQE29" s="707"/>
      <c r="QQF29" s="707"/>
      <c r="QQG29" s="707"/>
      <c r="QQH29" s="707"/>
      <c r="QQI29" s="707"/>
      <c r="QQJ29" s="707"/>
      <c r="QQK29" s="707"/>
      <c r="QQL29" s="707"/>
      <c r="QQM29" s="707"/>
      <c r="QQN29" s="707"/>
      <c r="QQO29" s="707"/>
      <c r="QQP29" s="707"/>
      <c r="QQQ29" s="707"/>
      <c r="QQR29" s="707"/>
      <c r="QQS29" s="707"/>
      <c r="QQT29" s="707"/>
      <c r="QQU29" s="707"/>
      <c r="QQV29" s="707"/>
      <c r="QQW29" s="707"/>
      <c r="QQX29" s="707"/>
      <c r="QQY29" s="707"/>
      <c r="QQZ29" s="707"/>
      <c r="QRA29" s="707"/>
      <c r="QRB29" s="707"/>
      <c r="QRC29" s="707"/>
      <c r="QRD29" s="707"/>
      <c r="QRE29" s="707"/>
      <c r="QRF29" s="707"/>
      <c r="QRG29" s="707"/>
      <c r="QRH29" s="707"/>
      <c r="QRI29" s="707"/>
      <c r="QRJ29" s="707"/>
      <c r="QRK29" s="707"/>
      <c r="QRL29" s="707"/>
      <c r="QRM29" s="707"/>
      <c r="QRN29" s="707"/>
      <c r="QRO29" s="707"/>
      <c r="QRP29" s="707"/>
      <c r="QRQ29" s="707"/>
      <c r="QRR29" s="707"/>
      <c r="QRS29" s="707"/>
      <c r="QRT29" s="707"/>
      <c r="QRU29" s="707"/>
      <c r="QRV29" s="707"/>
      <c r="QRW29" s="707"/>
      <c r="QRX29" s="707"/>
      <c r="QRY29" s="707"/>
      <c r="QRZ29" s="707"/>
      <c r="QSA29" s="707"/>
      <c r="QSB29" s="707"/>
      <c r="QSC29" s="707"/>
      <c r="QSD29" s="707"/>
      <c r="QSE29" s="707"/>
      <c r="QSF29" s="707"/>
      <c r="QSG29" s="707"/>
      <c r="QSH29" s="707"/>
      <c r="QSI29" s="707"/>
      <c r="QSJ29" s="707"/>
      <c r="QSK29" s="707"/>
      <c r="QSL29" s="707"/>
      <c r="QSM29" s="707"/>
      <c r="QSN29" s="707"/>
      <c r="QSO29" s="707"/>
      <c r="QSP29" s="707"/>
      <c r="QSQ29" s="707"/>
      <c r="QSR29" s="707"/>
      <c r="QSS29" s="707"/>
      <c r="QST29" s="707"/>
      <c r="QSU29" s="707"/>
      <c r="QSV29" s="707"/>
      <c r="QSW29" s="707"/>
      <c r="QSX29" s="707"/>
      <c r="QSY29" s="707"/>
      <c r="QSZ29" s="707"/>
      <c r="QTA29" s="707"/>
      <c r="QTB29" s="707"/>
      <c r="QTC29" s="707"/>
      <c r="QTD29" s="707"/>
      <c r="QTE29" s="707"/>
      <c r="QTF29" s="707"/>
      <c r="QTG29" s="707"/>
      <c r="QTH29" s="707"/>
      <c r="QTI29" s="707"/>
      <c r="QTJ29" s="707"/>
      <c r="QTK29" s="707"/>
      <c r="QTL29" s="707"/>
      <c r="QTM29" s="707"/>
      <c r="QTN29" s="707"/>
      <c r="QTO29" s="707"/>
      <c r="QTP29" s="707"/>
      <c r="QTQ29" s="707"/>
      <c r="QTR29" s="707"/>
      <c r="QTS29" s="707"/>
      <c r="QTT29" s="707"/>
      <c r="QTU29" s="707"/>
      <c r="QTV29" s="707"/>
      <c r="QTW29" s="707"/>
      <c r="QTX29" s="707"/>
      <c r="QTY29" s="707"/>
      <c r="QTZ29" s="707"/>
      <c r="QUA29" s="707"/>
      <c r="QUB29" s="707"/>
      <c r="QUC29" s="707"/>
      <c r="QUD29" s="707"/>
      <c r="QUE29" s="707"/>
      <c r="QUF29" s="707"/>
      <c r="QUG29" s="707"/>
      <c r="QUH29" s="707"/>
      <c r="QUI29" s="707"/>
      <c r="QUJ29" s="707"/>
      <c r="QUK29" s="707"/>
      <c r="QUL29" s="707"/>
      <c r="QUM29" s="707"/>
      <c r="QUN29" s="707"/>
      <c r="QUO29" s="707"/>
      <c r="QUP29" s="707"/>
      <c r="QUQ29" s="707"/>
      <c r="QUR29" s="707"/>
      <c r="QUS29" s="707"/>
      <c r="QUT29" s="707"/>
      <c r="QUU29" s="707"/>
      <c r="QUV29" s="707"/>
      <c r="QUW29" s="707"/>
      <c r="QUX29" s="707"/>
      <c r="QUY29" s="707"/>
      <c r="QUZ29" s="707"/>
      <c r="QVA29" s="707"/>
      <c r="QVB29" s="707"/>
      <c r="QVC29" s="707"/>
      <c r="QVD29" s="707"/>
      <c r="QVE29" s="707"/>
      <c r="QVF29" s="707"/>
      <c r="QVG29" s="707"/>
      <c r="QVH29" s="707"/>
      <c r="QVI29" s="707"/>
      <c r="QVJ29" s="707"/>
      <c r="QVK29" s="707"/>
      <c r="QVL29" s="707"/>
      <c r="QVM29" s="707"/>
      <c r="QVN29" s="707"/>
      <c r="QVO29" s="707"/>
      <c r="QVP29" s="707"/>
      <c r="QVQ29" s="707"/>
      <c r="QVR29" s="707"/>
      <c r="QVS29" s="707"/>
      <c r="QVT29" s="707"/>
      <c r="QVU29" s="707"/>
      <c r="QVV29" s="707"/>
      <c r="QVW29" s="707"/>
      <c r="QVX29" s="707"/>
      <c r="QVY29" s="707"/>
      <c r="QVZ29" s="707"/>
      <c r="QWA29" s="707"/>
      <c r="QWB29" s="707"/>
      <c r="QWC29" s="707"/>
      <c r="QWD29" s="707"/>
      <c r="QWE29" s="707"/>
      <c r="QWF29" s="707"/>
      <c r="QWG29" s="707"/>
      <c r="QWH29" s="707"/>
      <c r="QWI29" s="707"/>
      <c r="QWJ29" s="707"/>
      <c r="QWK29" s="707"/>
      <c r="QWL29" s="707"/>
      <c r="QWM29" s="707"/>
      <c r="QWN29" s="707"/>
      <c r="QWO29" s="707"/>
      <c r="QWP29" s="707"/>
      <c r="QWQ29" s="707"/>
      <c r="QWR29" s="707"/>
      <c r="QWS29" s="707"/>
      <c r="QWT29" s="707"/>
      <c r="QWU29" s="707"/>
      <c r="QWV29" s="707"/>
      <c r="QWW29" s="707"/>
      <c r="QWX29" s="707"/>
      <c r="QWY29" s="707"/>
      <c r="QWZ29" s="707"/>
      <c r="QXA29" s="707"/>
      <c r="QXB29" s="707"/>
      <c r="QXC29" s="707"/>
      <c r="QXD29" s="707"/>
      <c r="QXE29" s="707"/>
      <c r="QXF29" s="707"/>
      <c r="QXG29" s="707"/>
      <c r="QXH29" s="707"/>
      <c r="QXI29" s="707"/>
      <c r="QXJ29" s="707"/>
      <c r="QXK29" s="707"/>
      <c r="QXL29" s="707"/>
      <c r="QXM29" s="707"/>
      <c r="QXN29" s="707"/>
      <c r="QXO29" s="707"/>
      <c r="QXP29" s="707"/>
      <c r="QXQ29" s="707"/>
      <c r="QXR29" s="707"/>
      <c r="QXS29" s="707"/>
      <c r="QXT29" s="707"/>
      <c r="QXU29" s="707"/>
      <c r="QXV29" s="707"/>
      <c r="QXW29" s="707"/>
      <c r="QXX29" s="707"/>
      <c r="QXY29" s="707"/>
      <c r="QXZ29" s="707"/>
      <c r="QYA29" s="707"/>
      <c r="QYB29" s="707"/>
      <c r="QYC29" s="707"/>
      <c r="QYD29" s="707"/>
      <c r="QYE29" s="707"/>
      <c r="QYF29" s="707"/>
      <c r="QYG29" s="707"/>
      <c r="QYH29" s="707"/>
      <c r="QYI29" s="707"/>
      <c r="QYJ29" s="707"/>
      <c r="QYK29" s="707"/>
      <c r="QYL29" s="707"/>
      <c r="QYM29" s="707"/>
      <c r="QYN29" s="707"/>
      <c r="QYO29" s="707"/>
      <c r="QYP29" s="707"/>
      <c r="QYQ29" s="707"/>
      <c r="QYR29" s="707"/>
      <c r="QYS29" s="707"/>
      <c r="QYT29" s="707"/>
      <c r="QYU29" s="707"/>
      <c r="QYV29" s="707"/>
      <c r="QYW29" s="707"/>
      <c r="QYX29" s="707"/>
      <c r="QYY29" s="707"/>
      <c r="QYZ29" s="707"/>
      <c r="QZA29" s="707"/>
      <c r="QZB29" s="707"/>
      <c r="QZC29" s="707"/>
      <c r="QZD29" s="707"/>
      <c r="QZE29" s="707"/>
      <c r="QZF29" s="707"/>
      <c r="QZG29" s="707"/>
      <c r="QZH29" s="707"/>
      <c r="QZI29" s="707"/>
      <c r="QZJ29" s="707"/>
      <c r="QZK29" s="707"/>
      <c r="QZL29" s="707"/>
      <c r="QZM29" s="707"/>
      <c r="QZN29" s="707"/>
      <c r="QZO29" s="707"/>
      <c r="QZP29" s="707"/>
      <c r="QZQ29" s="707"/>
      <c r="QZR29" s="707"/>
      <c r="QZS29" s="707"/>
      <c r="QZT29" s="707"/>
      <c r="QZU29" s="707"/>
      <c r="QZV29" s="707"/>
      <c r="QZW29" s="707"/>
      <c r="QZX29" s="707"/>
      <c r="QZY29" s="707"/>
      <c r="QZZ29" s="707"/>
      <c r="RAA29" s="707"/>
      <c r="RAB29" s="707"/>
      <c r="RAC29" s="707"/>
      <c r="RAD29" s="707"/>
      <c r="RAE29" s="707"/>
      <c r="RAF29" s="707"/>
      <c r="RAG29" s="707"/>
      <c r="RAH29" s="707"/>
      <c r="RAI29" s="707"/>
      <c r="RAJ29" s="707"/>
      <c r="RAK29" s="707"/>
      <c r="RAL29" s="707"/>
      <c r="RAM29" s="707"/>
      <c r="RAN29" s="707"/>
      <c r="RAO29" s="707"/>
      <c r="RAP29" s="707"/>
      <c r="RAQ29" s="707"/>
      <c r="RAR29" s="707"/>
      <c r="RAS29" s="707"/>
      <c r="RAT29" s="707"/>
      <c r="RAU29" s="707"/>
      <c r="RAV29" s="707"/>
      <c r="RAW29" s="707"/>
      <c r="RAX29" s="707"/>
      <c r="RAY29" s="707"/>
      <c r="RAZ29" s="707"/>
      <c r="RBA29" s="707"/>
      <c r="RBB29" s="707"/>
      <c r="RBC29" s="707"/>
      <c r="RBD29" s="707"/>
      <c r="RBE29" s="707"/>
      <c r="RBF29" s="707"/>
      <c r="RBG29" s="707"/>
      <c r="RBH29" s="707"/>
      <c r="RBI29" s="707"/>
      <c r="RBJ29" s="707"/>
      <c r="RBK29" s="707"/>
      <c r="RBL29" s="707"/>
      <c r="RBM29" s="707"/>
      <c r="RBN29" s="707"/>
      <c r="RBO29" s="707"/>
      <c r="RBP29" s="707"/>
      <c r="RBQ29" s="707"/>
      <c r="RBR29" s="707"/>
      <c r="RBS29" s="707"/>
      <c r="RBT29" s="707"/>
      <c r="RBU29" s="707"/>
      <c r="RBV29" s="707"/>
      <c r="RBW29" s="707"/>
      <c r="RBX29" s="707"/>
      <c r="RBY29" s="707"/>
      <c r="RBZ29" s="707"/>
      <c r="RCA29" s="707"/>
      <c r="RCB29" s="707"/>
      <c r="RCC29" s="707"/>
      <c r="RCD29" s="707"/>
      <c r="RCE29" s="707"/>
      <c r="RCF29" s="707"/>
      <c r="RCG29" s="707"/>
      <c r="RCH29" s="707"/>
      <c r="RCI29" s="707"/>
      <c r="RCJ29" s="707"/>
      <c r="RCK29" s="707"/>
      <c r="RCL29" s="707"/>
      <c r="RCM29" s="707"/>
      <c r="RCN29" s="707"/>
      <c r="RCO29" s="707"/>
      <c r="RCP29" s="707"/>
      <c r="RCQ29" s="707"/>
      <c r="RCR29" s="707"/>
      <c r="RCS29" s="707"/>
      <c r="RCT29" s="707"/>
      <c r="RCU29" s="707"/>
      <c r="RCV29" s="707"/>
      <c r="RCW29" s="707"/>
      <c r="RCX29" s="707"/>
      <c r="RCY29" s="707"/>
      <c r="RCZ29" s="707"/>
      <c r="RDA29" s="707"/>
      <c r="RDB29" s="707"/>
      <c r="RDC29" s="707"/>
      <c r="RDD29" s="707"/>
      <c r="RDE29" s="707"/>
      <c r="RDF29" s="707"/>
      <c r="RDG29" s="707"/>
      <c r="RDH29" s="707"/>
      <c r="RDI29" s="707"/>
      <c r="RDJ29" s="707"/>
      <c r="RDK29" s="707"/>
      <c r="RDL29" s="707"/>
      <c r="RDM29" s="707"/>
      <c r="RDN29" s="707"/>
      <c r="RDO29" s="707"/>
      <c r="RDP29" s="707"/>
      <c r="RDQ29" s="707"/>
      <c r="RDR29" s="707"/>
      <c r="RDS29" s="707"/>
      <c r="RDT29" s="707"/>
      <c r="RDU29" s="707"/>
      <c r="RDV29" s="707"/>
      <c r="RDW29" s="707"/>
      <c r="RDX29" s="707"/>
      <c r="RDY29" s="707"/>
      <c r="RDZ29" s="707"/>
      <c r="REA29" s="707"/>
      <c r="REB29" s="707"/>
      <c r="REC29" s="707"/>
      <c r="RED29" s="707"/>
      <c r="REE29" s="707"/>
      <c r="REF29" s="707"/>
      <c r="REG29" s="707"/>
      <c r="REH29" s="707"/>
      <c r="REI29" s="707"/>
      <c r="REJ29" s="707"/>
      <c r="REK29" s="707"/>
      <c r="REL29" s="707"/>
      <c r="REM29" s="707"/>
      <c r="REN29" s="707"/>
      <c r="REO29" s="707"/>
      <c r="REP29" s="707"/>
      <c r="REQ29" s="707"/>
      <c r="RER29" s="707"/>
      <c r="RES29" s="707"/>
      <c r="RET29" s="707"/>
      <c r="REU29" s="707"/>
      <c r="REV29" s="707"/>
      <c r="REW29" s="707"/>
      <c r="REX29" s="707"/>
      <c r="REY29" s="707"/>
      <c r="REZ29" s="707"/>
      <c r="RFA29" s="707"/>
      <c r="RFB29" s="707"/>
      <c r="RFC29" s="707"/>
      <c r="RFD29" s="707"/>
      <c r="RFE29" s="707"/>
      <c r="RFF29" s="707"/>
      <c r="RFG29" s="707"/>
      <c r="RFH29" s="707"/>
      <c r="RFI29" s="707"/>
      <c r="RFJ29" s="707"/>
      <c r="RFK29" s="707"/>
      <c r="RFL29" s="707"/>
      <c r="RFM29" s="707"/>
      <c r="RFN29" s="707"/>
      <c r="RFO29" s="707"/>
      <c r="RFP29" s="707"/>
      <c r="RFQ29" s="707"/>
      <c r="RFR29" s="707"/>
      <c r="RFS29" s="707"/>
      <c r="RFT29" s="707"/>
      <c r="RFU29" s="707"/>
      <c r="RFV29" s="707"/>
      <c r="RFW29" s="707"/>
      <c r="RFX29" s="707"/>
      <c r="RFY29" s="707"/>
      <c r="RFZ29" s="707"/>
      <c r="RGA29" s="707"/>
      <c r="RGB29" s="707"/>
      <c r="RGC29" s="707"/>
      <c r="RGD29" s="707"/>
      <c r="RGE29" s="707"/>
      <c r="RGF29" s="707"/>
      <c r="RGG29" s="707"/>
      <c r="RGH29" s="707"/>
      <c r="RGI29" s="707"/>
      <c r="RGJ29" s="707"/>
      <c r="RGK29" s="707"/>
      <c r="RGL29" s="707"/>
      <c r="RGM29" s="707"/>
      <c r="RGN29" s="707"/>
      <c r="RGO29" s="707"/>
      <c r="RGP29" s="707"/>
      <c r="RGQ29" s="707"/>
      <c r="RGR29" s="707"/>
      <c r="RGS29" s="707"/>
      <c r="RGT29" s="707"/>
      <c r="RGU29" s="707"/>
      <c r="RGV29" s="707"/>
      <c r="RGW29" s="707"/>
      <c r="RGX29" s="707"/>
      <c r="RGY29" s="707"/>
      <c r="RGZ29" s="707"/>
      <c r="RHA29" s="707"/>
      <c r="RHB29" s="707"/>
      <c r="RHC29" s="707"/>
      <c r="RHD29" s="707"/>
      <c r="RHE29" s="707"/>
      <c r="RHF29" s="707"/>
      <c r="RHG29" s="707"/>
      <c r="RHH29" s="707"/>
      <c r="RHI29" s="707"/>
      <c r="RHJ29" s="707"/>
      <c r="RHK29" s="707"/>
      <c r="RHL29" s="707"/>
      <c r="RHM29" s="707"/>
      <c r="RHN29" s="707"/>
      <c r="RHO29" s="707"/>
      <c r="RHP29" s="707"/>
      <c r="RHQ29" s="707"/>
      <c r="RHR29" s="707"/>
      <c r="RHS29" s="707"/>
      <c r="RHT29" s="707"/>
      <c r="RHU29" s="707"/>
      <c r="RHV29" s="707"/>
      <c r="RHW29" s="707"/>
      <c r="RHX29" s="707"/>
      <c r="RHY29" s="707"/>
      <c r="RHZ29" s="707"/>
      <c r="RIA29" s="707"/>
      <c r="RIB29" s="707"/>
      <c r="RIC29" s="707"/>
      <c r="RID29" s="707"/>
      <c r="RIE29" s="707"/>
      <c r="RIF29" s="707"/>
      <c r="RIG29" s="707"/>
      <c r="RIH29" s="707"/>
      <c r="RII29" s="707"/>
      <c r="RIJ29" s="707"/>
      <c r="RIK29" s="707"/>
      <c r="RIL29" s="707"/>
      <c r="RIM29" s="707"/>
      <c r="RIN29" s="707"/>
      <c r="RIO29" s="707"/>
      <c r="RIP29" s="707"/>
      <c r="RIQ29" s="707"/>
      <c r="RIR29" s="707"/>
      <c r="RIS29" s="707"/>
      <c r="RIT29" s="707"/>
      <c r="RIU29" s="707"/>
      <c r="RIV29" s="707"/>
      <c r="RIW29" s="707"/>
      <c r="RIX29" s="707"/>
      <c r="RIY29" s="707"/>
      <c r="RIZ29" s="707"/>
      <c r="RJA29" s="707"/>
      <c r="RJB29" s="707"/>
      <c r="RJC29" s="707"/>
      <c r="RJD29" s="707"/>
      <c r="RJE29" s="707"/>
      <c r="RJF29" s="707"/>
      <c r="RJG29" s="707"/>
      <c r="RJH29" s="707"/>
      <c r="RJI29" s="707"/>
      <c r="RJJ29" s="707"/>
      <c r="RJK29" s="707"/>
      <c r="RJL29" s="707"/>
      <c r="RJM29" s="707"/>
      <c r="RJN29" s="707"/>
      <c r="RJO29" s="707"/>
      <c r="RJP29" s="707"/>
      <c r="RJQ29" s="707"/>
      <c r="RJR29" s="707"/>
      <c r="RJS29" s="707"/>
      <c r="RJT29" s="707"/>
      <c r="RJU29" s="707"/>
      <c r="RJV29" s="707"/>
      <c r="RJW29" s="707"/>
      <c r="RJX29" s="707"/>
      <c r="RJY29" s="707"/>
      <c r="RJZ29" s="707"/>
      <c r="RKA29" s="707"/>
      <c r="RKB29" s="707"/>
      <c r="RKC29" s="707"/>
      <c r="RKD29" s="707"/>
      <c r="RKE29" s="707"/>
      <c r="RKF29" s="707"/>
      <c r="RKG29" s="707"/>
      <c r="RKH29" s="707"/>
      <c r="RKI29" s="707"/>
      <c r="RKJ29" s="707"/>
      <c r="RKK29" s="707"/>
      <c r="RKL29" s="707"/>
      <c r="RKM29" s="707"/>
      <c r="RKN29" s="707"/>
      <c r="RKO29" s="707"/>
      <c r="RKP29" s="707"/>
      <c r="RKQ29" s="707"/>
      <c r="RKR29" s="707"/>
      <c r="RKS29" s="707"/>
      <c r="RKT29" s="707"/>
      <c r="RKU29" s="707"/>
      <c r="RKV29" s="707"/>
      <c r="RKW29" s="707"/>
      <c r="RKX29" s="707"/>
      <c r="RKY29" s="707"/>
      <c r="RKZ29" s="707"/>
      <c r="RLA29" s="707"/>
      <c r="RLB29" s="707"/>
      <c r="RLC29" s="707"/>
      <c r="RLD29" s="707"/>
      <c r="RLE29" s="707"/>
      <c r="RLF29" s="707"/>
      <c r="RLG29" s="707"/>
      <c r="RLH29" s="707"/>
      <c r="RLI29" s="707"/>
      <c r="RLJ29" s="707"/>
      <c r="RLK29" s="707"/>
      <c r="RLL29" s="707"/>
      <c r="RLM29" s="707"/>
      <c r="RLN29" s="707"/>
      <c r="RLO29" s="707"/>
      <c r="RLP29" s="707"/>
      <c r="RLQ29" s="707"/>
      <c r="RLR29" s="707"/>
      <c r="RLS29" s="707"/>
      <c r="RLT29" s="707"/>
      <c r="RLU29" s="707"/>
      <c r="RLV29" s="707"/>
      <c r="RLW29" s="707"/>
      <c r="RLX29" s="707"/>
      <c r="RLY29" s="707"/>
      <c r="RLZ29" s="707"/>
      <c r="RMA29" s="707"/>
      <c r="RMB29" s="707"/>
      <c r="RMC29" s="707"/>
      <c r="RMD29" s="707"/>
      <c r="RME29" s="707"/>
      <c r="RMF29" s="707"/>
      <c r="RMG29" s="707"/>
      <c r="RMH29" s="707"/>
      <c r="RMI29" s="707"/>
      <c r="RMJ29" s="707"/>
      <c r="RMK29" s="707"/>
      <c r="RML29" s="707"/>
      <c r="RMM29" s="707"/>
      <c r="RMN29" s="707"/>
      <c r="RMO29" s="707"/>
      <c r="RMP29" s="707"/>
      <c r="RMQ29" s="707"/>
      <c r="RMR29" s="707"/>
      <c r="RMS29" s="707"/>
      <c r="RMT29" s="707"/>
      <c r="RMU29" s="707"/>
      <c r="RMV29" s="707"/>
      <c r="RMW29" s="707"/>
      <c r="RMX29" s="707"/>
      <c r="RMY29" s="707"/>
      <c r="RMZ29" s="707"/>
      <c r="RNA29" s="707"/>
      <c r="RNB29" s="707"/>
      <c r="RNC29" s="707"/>
      <c r="RND29" s="707"/>
      <c r="RNE29" s="707"/>
      <c r="RNF29" s="707"/>
      <c r="RNG29" s="707"/>
      <c r="RNH29" s="707"/>
      <c r="RNI29" s="707"/>
      <c r="RNJ29" s="707"/>
      <c r="RNK29" s="707"/>
      <c r="RNL29" s="707"/>
      <c r="RNM29" s="707"/>
      <c r="RNN29" s="707"/>
      <c r="RNO29" s="707"/>
      <c r="RNP29" s="707"/>
      <c r="RNQ29" s="707"/>
      <c r="RNR29" s="707"/>
      <c r="RNS29" s="707"/>
      <c r="RNT29" s="707"/>
      <c r="RNU29" s="707"/>
      <c r="RNV29" s="707"/>
      <c r="RNW29" s="707"/>
      <c r="RNX29" s="707"/>
      <c r="RNY29" s="707"/>
      <c r="RNZ29" s="707"/>
      <c r="ROA29" s="707"/>
      <c r="ROB29" s="707"/>
      <c r="ROC29" s="707"/>
      <c r="ROD29" s="707"/>
      <c r="ROE29" s="707"/>
      <c r="ROF29" s="707"/>
      <c r="ROG29" s="707"/>
      <c r="ROH29" s="707"/>
      <c r="ROI29" s="707"/>
      <c r="ROJ29" s="707"/>
      <c r="ROK29" s="707"/>
      <c r="ROL29" s="707"/>
      <c r="ROM29" s="707"/>
      <c r="RON29" s="707"/>
      <c r="ROO29" s="707"/>
      <c r="ROP29" s="707"/>
      <c r="ROQ29" s="707"/>
      <c r="ROR29" s="707"/>
      <c r="ROS29" s="707"/>
      <c r="ROT29" s="707"/>
      <c r="ROU29" s="707"/>
      <c r="ROV29" s="707"/>
      <c r="ROW29" s="707"/>
      <c r="ROX29" s="707"/>
      <c r="ROY29" s="707"/>
      <c r="ROZ29" s="707"/>
      <c r="RPA29" s="707"/>
      <c r="RPB29" s="707"/>
      <c r="RPC29" s="707"/>
      <c r="RPD29" s="707"/>
      <c r="RPE29" s="707"/>
      <c r="RPF29" s="707"/>
      <c r="RPG29" s="707"/>
      <c r="RPH29" s="707"/>
      <c r="RPI29" s="707"/>
      <c r="RPJ29" s="707"/>
      <c r="RPK29" s="707"/>
      <c r="RPL29" s="707"/>
      <c r="RPM29" s="707"/>
      <c r="RPN29" s="707"/>
      <c r="RPO29" s="707"/>
      <c r="RPP29" s="707"/>
      <c r="RPQ29" s="707"/>
      <c r="RPR29" s="707"/>
      <c r="RPS29" s="707"/>
      <c r="RPT29" s="707"/>
      <c r="RPU29" s="707"/>
      <c r="RPV29" s="707"/>
      <c r="RPW29" s="707"/>
      <c r="RPX29" s="707"/>
      <c r="RPY29" s="707"/>
      <c r="RPZ29" s="707"/>
      <c r="RQA29" s="707"/>
      <c r="RQB29" s="707"/>
      <c r="RQC29" s="707"/>
      <c r="RQD29" s="707"/>
      <c r="RQE29" s="707"/>
      <c r="RQF29" s="707"/>
      <c r="RQG29" s="707"/>
      <c r="RQH29" s="707"/>
      <c r="RQI29" s="707"/>
      <c r="RQJ29" s="707"/>
      <c r="RQK29" s="707"/>
      <c r="RQL29" s="707"/>
      <c r="RQM29" s="707"/>
      <c r="RQN29" s="707"/>
      <c r="RQO29" s="707"/>
      <c r="RQP29" s="707"/>
      <c r="RQQ29" s="707"/>
      <c r="RQR29" s="707"/>
      <c r="RQS29" s="707"/>
      <c r="RQT29" s="707"/>
      <c r="RQU29" s="707"/>
      <c r="RQV29" s="707"/>
      <c r="RQW29" s="707"/>
      <c r="RQX29" s="707"/>
      <c r="RQY29" s="707"/>
      <c r="RQZ29" s="707"/>
      <c r="RRA29" s="707"/>
      <c r="RRB29" s="707"/>
      <c r="RRC29" s="707"/>
      <c r="RRD29" s="707"/>
      <c r="RRE29" s="707"/>
      <c r="RRF29" s="707"/>
      <c r="RRG29" s="707"/>
      <c r="RRH29" s="707"/>
      <c r="RRI29" s="707"/>
      <c r="RRJ29" s="707"/>
      <c r="RRK29" s="707"/>
      <c r="RRL29" s="707"/>
      <c r="RRM29" s="707"/>
      <c r="RRN29" s="707"/>
      <c r="RRO29" s="707"/>
      <c r="RRP29" s="707"/>
      <c r="RRQ29" s="707"/>
      <c r="RRR29" s="707"/>
      <c r="RRS29" s="707"/>
      <c r="RRT29" s="707"/>
      <c r="RRU29" s="707"/>
      <c r="RRV29" s="707"/>
      <c r="RRW29" s="707"/>
      <c r="RRX29" s="707"/>
      <c r="RRY29" s="707"/>
      <c r="RRZ29" s="707"/>
      <c r="RSA29" s="707"/>
      <c r="RSB29" s="707"/>
      <c r="RSC29" s="707"/>
      <c r="RSD29" s="707"/>
      <c r="RSE29" s="707"/>
      <c r="RSF29" s="707"/>
      <c r="RSG29" s="707"/>
      <c r="RSH29" s="707"/>
      <c r="RSI29" s="707"/>
      <c r="RSJ29" s="707"/>
      <c r="RSK29" s="707"/>
      <c r="RSL29" s="707"/>
      <c r="RSM29" s="707"/>
      <c r="RSN29" s="707"/>
      <c r="RSO29" s="707"/>
      <c r="RSP29" s="707"/>
      <c r="RSQ29" s="707"/>
      <c r="RSR29" s="707"/>
      <c r="RSS29" s="707"/>
      <c r="RST29" s="707"/>
      <c r="RSU29" s="707"/>
      <c r="RSV29" s="707"/>
      <c r="RSW29" s="707"/>
      <c r="RSX29" s="707"/>
      <c r="RSY29" s="707"/>
      <c r="RSZ29" s="707"/>
      <c r="RTA29" s="707"/>
      <c r="RTB29" s="707"/>
      <c r="RTC29" s="707"/>
      <c r="RTD29" s="707"/>
      <c r="RTE29" s="707"/>
      <c r="RTF29" s="707"/>
      <c r="RTG29" s="707"/>
      <c r="RTH29" s="707"/>
      <c r="RTI29" s="707"/>
      <c r="RTJ29" s="707"/>
      <c r="RTK29" s="707"/>
      <c r="RTL29" s="707"/>
      <c r="RTM29" s="707"/>
      <c r="RTN29" s="707"/>
      <c r="RTO29" s="707"/>
      <c r="RTP29" s="707"/>
      <c r="RTQ29" s="707"/>
      <c r="RTR29" s="707"/>
      <c r="RTS29" s="707"/>
      <c r="RTT29" s="707"/>
      <c r="RTU29" s="707"/>
      <c r="RTV29" s="707"/>
      <c r="RTW29" s="707"/>
      <c r="RTX29" s="707"/>
      <c r="RTY29" s="707"/>
      <c r="RTZ29" s="707"/>
      <c r="RUA29" s="707"/>
      <c r="RUB29" s="707"/>
      <c r="RUC29" s="707"/>
      <c r="RUD29" s="707"/>
      <c r="RUE29" s="707"/>
      <c r="RUF29" s="707"/>
      <c r="RUG29" s="707"/>
      <c r="RUH29" s="707"/>
      <c r="RUI29" s="707"/>
      <c r="RUJ29" s="707"/>
      <c r="RUK29" s="707"/>
      <c r="RUL29" s="707"/>
      <c r="RUM29" s="707"/>
      <c r="RUN29" s="707"/>
      <c r="RUO29" s="707"/>
      <c r="RUP29" s="707"/>
      <c r="RUQ29" s="707"/>
      <c r="RUR29" s="707"/>
      <c r="RUS29" s="707"/>
      <c r="RUT29" s="707"/>
      <c r="RUU29" s="707"/>
      <c r="RUV29" s="707"/>
      <c r="RUW29" s="707"/>
      <c r="RUX29" s="707"/>
      <c r="RUY29" s="707"/>
      <c r="RUZ29" s="707"/>
      <c r="RVA29" s="707"/>
      <c r="RVB29" s="707"/>
      <c r="RVC29" s="707"/>
      <c r="RVD29" s="707"/>
      <c r="RVE29" s="707"/>
      <c r="RVF29" s="707"/>
      <c r="RVG29" s="707"/>
      <c r="RVH29" s="707"/>
      <c r="RVI29" s="707"/>
      <c r="RVJ29" s="707"/>
      <c r="RVK29" s="707"/>
      <c r="RVL29" s="707"/>
      <c r="RVM29" s="707"/>
      <c r="RVN29" s="707"/>
      <c r="RVO29" s="707"/>
      <c r="RVP29" s="707"/>
      <c r="RVQ29" s="707"/>
      <c r="RVR29" s="707"/>
      <c r="RVS29" s="707"/>
      <c r="RVT29" s="707"/>
      <c r="RVU29" s="707"/>
      <c r="RVV29" s="707"/>
      <c r="RVW29" s="707"/>
      <c r="RVX29" s="707"/>
      <c r="RVY29" s="707"/>
      <c r="RVZ29" s="707"/>
      <c r="RWA29" s="707"/>
      <c r="RWB29" s="707"/>
      <c r="RWC29" s="707"/>
      <c r="RWD29" s="707"/>
      <c r="RWE29" s="707"/>
      <c r="RWF29" s="707"/>
      <c r="RWG29" s="707"/>
      <c r="RWH29" s="707"/>
      <c r="RWI29" s="707"/>
      <c r="RWJ29" s="707"/>
      <c r="RWK29" s="707"/>
      <c r="RWL29" s="707"/>
      <c r="RWM29" s="707"/>
      <c r="RWN29" s="707"/>
      <c r="RWO29" s="707"/>
      <c r="RWP29" s="707"/>
      <c r="RWQ29" s="707"/>
      <c r="RWR29" s="707"/>
      <c r="RWS29" s="707"/>
      <c r="RWT29" s="707"/>
      <c r="RWU29" s="707"/>
      <c r="RWV29" s="707"/>
      <c r="RWW29" s="707"/>
      <c r="RWX29" s="707"/>
      <c r="RWY29" s="707"/>
      <c r="RWZ29" s="707"/>
      <c r="RXA29" s="707"/>
      <c r="RXB29" s="707"/>
      <c r="RXC29" s="707"/>
      <c r="RXD29" s="707"/>
      <c r="RXE29" s="707"/>
      <c r="RXF29" s="707"/>
      <c r="RXG29" s="707"/>
      <c r="RXH29" s="707"/>
      <c r="RXI29" s="707"/>
      <c r="RXJ29" s="707"/>
      <c r="RXK29" s="707"/>
      <c r="RXL29" s="707"/>
      <c r="RXM29" s="707"/>
      <c r="RXN29" s="707"/>
      <c r="RXO29" s="707"/>
      <c r="RXP29" s="707"/>
      <c r="RXQ29" s="707"/>
      <c r="RXR29" s="707"/>
      <c r="RXS29" s="707"/>
      <c r="RXT29" s="707"/>
      <c r="RXU29" s="707"/>
      <c r="RXV29" s="707"/>
      <c r="RXW29" s="707"/>
      <c r="RXX29" s="707"/>
      <c r="RXY29" s="707"/>
      <c r="RXZ29" s="707"/>
      <c r="RYA29" s="707"/>
      <c r="RYB29" s="707"/>
      <c r="RYC29" s="707"/>
      <c r="RYD29" s="707"/>
      <c r="RYE29" s="707"/>
      <c r="RYF29" s="707"/>
      <c r="RYG29" s="707"/>
      <c r="RYH29" s="707"/>
      <c r="RYI29" s="707"/>
      <c r="RYJ29" s="707"/>
      <c r="RYK29" s="707"/>
      <c r="RYL29" s="707"/>
      <c r="RYM29" s="707"/>
      <c r="RYN29" s="707"/>
      <c r="RYO29" s="707"/>
      <c r="RYP29" s="707"/>
      <c r="RYQ29" s="707"/>
      <c r="RYR29" s="707"/>
      <c r="RYS29" s="707"/>
      <c r="RYT29" s="707"/>
      <c r="RYU29" s="707"/>
      <c r="RYV29" s="707"/>
      <c r="RYW29" s="707"/>
      <c r="RYX29" s="707"/>
      <c r="RYY29" s="707"/>
      <c r="RYZ29" s="707"/>
      <c r="RZA29" s="707"/>
      <c r="RZB29" s="707"/>
      <c r="RZC29" s="707"/>
      <c r="RZD29" s="707"/>
      <c r="RZE29" s="707"/>
      <c r="RZF29" s="707"/>
      <c r="RZG29" s="707"/>
      <c r="RZH29" s="707"/>
      <c r="RZI29" s="707"/>
      <c r="RZJ29" s="707"/>
      <c r="RZK29" s="707"/>
      <c r="RZL29" s="707"/>
      <c r="RZM29" s="707"/>
      <c r="RZN29" s="707"/>
      <c r="RZO29" s="707"/>
      <c r="RZP29" s="707"/>
      <c r="RZQ29" s="707"/>
      <c r="RZR29" s="707"/>
      <c r="RZS29" s="707"/>
      <c r="RZT29" s="707"/>
      <c r="RZU29" s="707"/>
      <c r="RZV29" s="707"/>
      <c r="RZW29" s="707"/>
      <c r="RZX29" s="707"/>
      <c r="RZY29" s="707"/>
      <c r="RZZ29" s="707"/>
      <c r="SAA29" s="707"/>
      <c r="SAB29" s="707"/>
      <c r="SAC29" s="707"/>
      <c r="SAD29" s="707"/>
      <c r="SAE29" s="707"/>
      <c r="SAF29" s="707"/>
      <c r="SAG29" s="707"/>
      <c r="SAH29" s="707"/>
      <c r="SAI29" s="707"/>
      <c r="SAJ29" s="707"/>
      <c r="SAK29" s="707"/>
      <c r="SAL29" s="707"/>
      <c r="SAM29" s="707"/>
      <c r="SAN29" s="707"/>
      <c r="SAO29" s="707"/>
      <c r="SAP29" s="707"/>
      <c r="SAQ29" s="707"/>
      <c r="SAR29" s="707"/>
      <c r="SAS29" s="707"/>
      <c r="SAT29" s="707"/>
      <c r="SAU29" s="707"/>
      <c r="SAV29" s="707"/>
      <c r="SAW29" s="707"/>
      <c r="SAX29" s="707"/>
      <c r="SAY29" s="707"/>
      <c r="SAZ29" s="707"/>
      <c r="SBA29" s="707"/>
      <c r="SBB29" s="707"/>
      <c r="SBC29" s="707"/>
      <c r="SBD29" s="707"/>
      <c r="SBE29" s="707"/>
      <c r="SBF29" s="707"/>
      <c r="SBG29" s="707"/>
      <c r="SBH29" s="707"/>
      <c r="SBI29" s="707"/>
      <c r="SBJ29" s="707"/>
      <c r="SBK29" s="707"/>
      <c r="SBL29" s="707"/>
      <c r="SBM29" s="707"/>
      <c r="SBN29" s="707"/>
      <c r="SBO29" s="707"/>
      <c r="SBP29" s="707"/>
      <c r="SBQ29" s="707"/>
      <c r="SBR29" s="707"/>
      <c r="SBS29" s="707"/>
      <c r="SBT29" s="707"/>
      <c r="SBU29" s="707"/>
      <c r="SBV29" s="707"/>
      <c r="SBW29" s="707"/>
      <c r="SBX29" s="707"/>
      <c r="SBY29" s="707"/>
      <c r="SBZ29" s="707"/>
      <c r="SCA29" s="707"/>
      <c r="SCB29" s="707"/>
      <c r="SCC29" s="707"/>
      <c r="SCD29" s="707"/>
      <c r="SCE29" s="707"/>
      <c r="SCF29" s="707"/>
      <c r="SCG29" s="707"/>
      <c r="SCH29" s="707"/>
      <c r="SCI29" s="707"/>
      <c r="SCJ29" s="707"/>
      <c r="SCK29" s="707"/>
      <c r="SCL29" s="707"/>
      <c r="SCM29" s="707"/>
      <c r="SCN29" s="707"/>
      <c r="SCO29" s="707"/>
      <c r="SCP29" s="707"/>
      <c r="SCQ29" s="707"/>
      <c r="SCR29" s="707"/>
      <c r="SCS29" s="707"/>
      <c r="SCT29" s="707"/>
      <c r="SCU29" s="707"/>
      <c r="SCV29" s="707"/>
      <c r="SCW29" s="707"/>
      <c r="SCX29" s="707"/>
      <c r="SCY29" s="707"/>
      <c r="SCZ29" s="707"/>
      <c r="SDA29" s="707"/>
      <c r="SDB29" s="707"/>
      <c r="SDC29" s="707"/>
      <c r="SDD29" s="707"/>
      <c r="SDE29" s="707"/>
      <c r="SDF29" s="707"/>
      <c r="SDG29" s="707"/>
      <c r="SDH29" s="707"/>
      <c r="SDI29" s="707"/>
      <c r="SDJ29" s="707"/>
      <c r="SDK29" s="707"/>
      <c r="SDL29" s="707"/>
      <c r="SDM29" s="707"/>
      <c r="SDN29" s="707"/>
      <c r="SDO29" s="707"/>
      <c r="SDP29" s="707"/>
      <c r="SDQ29" s="707"/>
      <c r="SDR29" s="707"/>
      <c r="SDS29" s="707"/>
      <c r="SDT29" s="707"/>
      <c r="SDU29" s="707"/>
      <c r="SDV29" s="707"/>
      <c r="SDW29" s="707"/>
      <c r="SDX29" s="707"/>
      <c r="SDY29" s="707"/>
      <c r="SDZ29" s="707"/>
      <c r="SEA29" s="707"/>
      <c r="SEB29" s="707"/>
      <c r="SEC29" s="707"/>
      <c r="SED29" s="707"/>
      <c r="SEE29" s="707"/>
      <c r="SEF29" s="707"/>
      <c r="SEG29" s="707"/>
      <c r="SEH29" s="707"/>
      <c r="SEI29" s="707"/>
      <c r="SEJ29" s="707"/>
      <c r="SEK29" s="707"/>
      <c r="SEL29" s="707"/>
      <c r="SEM29" s="707"/>
      <c r="SEN29" s="707"/>
      <c r="SEO29" s="707"/>
      <c r="SEP29" s="707"/>
      <c r="SEQ29" s="707"/>
      <c r="SER29" s="707"/>
      <c r="SES29" s="707"/>
      <c r="SET29" s="707"/>
      <c r="SEU29" s="707"/>
      <c r="SEV29" s="707"/>
      <c r="SEW29" s="707"/>
      <c r="SEX29" s="707"/>
      <c r="SEY29" s="707"/>
      <c r="SEZ29" s="707"/>
      <c r="SFA29" s="707"/>
      <c r="SFB29" s="707"/>
      <c r="SFC29" s="707"/>
      <c r="SFD29" s="707"/>
      <c r="SFE29" s="707"/>
      <c r="SFF29" s="707"/>
      <c r="SFG29" s="707"/>
      <c r="SFH29" s="707"/>
      <c r="SFI29" s="707"/>
      <c r="SFJ29" s="707"/>
      <c r="SFK29" s="707"/>
      <c r="SFL29" s="707"/>
      <c r="SFM29" s="707"/>
      <c r="SFN29" s="707"/>
      <c r="SFO29" s="707"/>
      <c r="SFP29" s="707"/>
      <c r="SFQ29" s="707"/>
      <c r="SFR29" s="707"/>
      <c r="SFS29" s="707"/>
      <c r="SFT29" s="707"/>
      <c r="SFU29" s="707"/>
      <c r="SFV29" s="707"/>
      <c r="SFW29" s="707"/>
      <c r="SFX29" s="707"/>
      <c r="SFY29" s="707"/>
      <c r="SFZ29" s="707"/>
      <c r="SGA29" s="707"/>
      <c r="SGB29" s="707"/>
      <c r="SGC29" s="707"/>
      <c r="SGD29" s="707"/>
      <c r="SGE29" s="707"/>
      <c r="SGF29" s="707"/>
      <c r="SGG29" s="707"/>
      <c r="SGH29" s="707"/>
      <c r="SGI29" s="707"/>
      <c r="SGJ29" s="707"/>
      <c r="SGK29" s="707"/>
      <c r="SGL29" s="707"/>
      <c r="SGM29" s="707"/>
      <c r="SGN29" s="707"/>
      <c r="SGO29" s="707"/>
      <c r="SGP29" s="707"/>
      <c r="SGQ29" s="707"/>
      <c r="SGR29" s="707"/>
      <c r="SGS29" s="707"/>
      <c r="SGT29" s="707"/>
      <c r="SGU29" s="707"/>
      <c r="SGV29" s="707"/>
      <c r="SGW29" s="707"/>
      <c r="SGX29" s="707"/>
      <c r="SGY29" s="707"/>
      <c r="SGZ29" s="707"/>
      <c r="SHA29" s="707"/>
      <c r="SHB29" s="707"/>
      <c r="SHC29" s="707"/>
      <c r="SHD29" s="707"/>
      <c r="SHE29" s="707"/>
      <c r="SHF29" s="707"/>
      <c r="SHG29" s="707"/>
      <c r="SHH29" s="707"/>
      <c r="SHI29" s="707"/>
      <c r="SHJ29" s="707"/>
      <c r="SHK29" s="707"/>
      <c r="SHL29" s="707"/>
      <c r="SHM29" s="707"/>
      <c r="SHN29" s="707"/>
      <c r="SHO29" s="707"/>
      <c r="SHP29" s="707"/>
      <c r="SHQ29" s="707"/>
      <c r="SHR29" s="707"/>
      <c r="SHS29" s="707"/>
      <c r="SHT29" s="707"/>
      <c r="SHU29" s="707"/>
      <c r="SHV29" s="707"/>
      <c r="SHW29" s="707"/>
      <c r="SHX29" s="707"/>
      <c r="SHY29" s="707"/>
      <c r="SHZ29" s="707"/>
      <c r="SIA29" s="707"/>
      <c r="SIB29" s="707"/>
      <c r="SIC29" s="707"/>
      <c r="SID29" s="707"/>
      <c r="SIE29" s="707"/>
      <c r="SIF29" s="707"/>
      <c r="SIG29" s="707"/>
      <c r="SIH29" s="707"/>
      <c r="SII29" s="707"/>
      <c r="SIJ29" s="707"/>
      <c r="SIK29" s="707"/>
      <c r="SIL29" s="707"/>
      <c r="SIM29" s="707"/>
      <c r="SIN29" s="707"/>
      <c r="SIO29" s="707"/>
      <c r="SIP29" s="707"/>
      <c r="SIQ29" s="707"/>
      <c r="SIR29" s="707"/>
      <c r="SIS29" s="707"/>
      <c r="SIT29" s="707"/>
      <c r="SIU29" s="707"/>
      <c r="SIV29" s="707"/>
      <c r="SIW29" s="707"/>
      <c r="SIX29" s="707"/>
      <c r="SIY29" s="707"/>
      <c r="SIZ29" s="707"/>
      <c r="SJA29" s="707"/>
      <c r="SJB29" s="707"/>
      <c r="SJC29" s="707"/>
      <c r="SJD29" s="707"/>
      <c r="SJE29" s="707"/>
      <c r="SJF29" s="707"/>
      <c r="SJG29" s="707"/>
      <c r="SJH29" s="707"/>
      <c r="SJI29" s="707"/>
      <c r="SJJ29" s="707"/>
      <c r="SJK29" s="707"/>
      <c r="SJL29" s="707"/>
      <c r="SJM29" s="707"/>
      <c r="SJN29" s="707"/>
      <c r="SJO29" s="707"/>
      <c r="SJP29" s="707"/>
      <c r="SJQ29" s="707"/>
      <c r="SJR29" s="707"/>
      <c r="SJS29" s="707"/>
      <c r="SJT29" s="707"/>
      <c r="SJU29" s="707"/>
      <c r="SJV29" s="707"/>
      <c r="SJW29" s="707"/>
      <c r="SJX29" s="707"/>
      <c r="SJY29" s="707"/>
      <c r="SJZ29" s="707"/>
      <c r="SKA29" s="707"/>
      <c r="SKB29" s="707"/>
      <c r="SKC29" s="707"/>
      <c r="SKD29" s="707"/>
      <c r="SKE29" s="707"/>
      <c r="SKF29" s="707"/>
      <c r="SKG29" s="707"/>
      <c r="SKH29" s="707"/>
      <c r="SKI29" s="707"/>
      <c r="SKJ29" s="707"/>
      <c r="SKK29" s="707"/>
      <c r="SKL29" s="707"/>
      <c r="SKM29" s="707"/>
      <c r="SKN29" s="707"/>
      <c r="SKO29" s="707"/>
      <c r="SKP29" s="707"/>
      <c r="SKQ29" s="707"/>
      <c r="SKR29" s="707"/>
      <c r="SKS29" s="707"/>
      <c r="SKT29" s="707"/>
      <c r="SKU29" s="707"/>
      <c r="SKV29" s="707"/>
      <c r="SKW29" s="707"/>
      <c r="SKX29" s="707"/>
      <c r="SKY29" s="707"/>
      <c r="SKZ29" s="707"/>
      <c r="SLA29" s="707"/>
      <c r="SLB29" s="707"/>
      <c r="SLC29" s="707"/>
      <c r="SLD29" s="707"/>
      <c r="SLE29" s="707"/>
      <c r="SLF29" s="707"/>
      <c r="SLG29" s="707"/>
      <c r="SLH29" s="707"/>
      <c r="SLI29" s="707"/>
      <c r="SLJ29" s="707"/>
      <c r="SLK29" s="707"/>
      <c r="SLL29" s="707"/>
      <c r="SLM29" s="707"/>
      <c r="SLN29" s="707"/>
      <c r="SLO29" s="707"/>
      <c r="SLP29" s="707"/>
      <c r="SLQ29" s="707"/>
      <c r="SLR29" s="707"/>
      <c r="SLS29" s="707"/>
      <c r="SLT29" s="707"/>
      <c r="SLU29" s="707"/>
      <c r="SLV29" s="707"/>
      <c r="SLW29" s="707"/>
      <c r="SLX29" s="707"/>
      <c r="SLY29" s="707"/>
      <c r="SLZ29" s="707"/>
      <c r="SMA29" s="707"/>
      <c r="SMB29" s="707"/>
      <c r="SMC29" s="707"/>
      <c r="SMD29" s="707"/>
      <c r="SME29" s="707"/>
      <c r="SMF29" s="707"/>
      <c r="SMG29" s="707"/>
      <c r="SMH29" s="707"/>
      <c r="SMI29" s="707"/>
      <c r="SMJ29" s="707"/>
      <c r="SMK29" s="707"/>
      <c r="SML29" s="707"/>
      <c r="SMM29" s="707"/>
      <c r="SMN29" s="707"/>
      <c r="SMO29" s="707"/>
      <c r="SMP29" s="707"/>
      <c r="SMQ29" s="707"/>
      <c r="SMR29" s="707"/>
      <c r="SMS29" s="707"/>
      <c r="SMT29" s="707"/>
      <c r="SMU29" s="707"/>
      <c r="SMV29" s="707"/>
      <c r="SMW29" s="707"/>
      <c r="SMX29" s="707"/>
      <c r="SMY29" s="707"/>
      <c r="SMZ29" s="707"/>
      <c r="SNA29" s="707"/>
      <c r="SNB29" s="707"/>
      <c r="SNC29" s="707"/>
      <c r="SND29" s="707"/>
      <c r="SNE29" s="707"/>
      <c r="SNF29" s="707"/>
      <c r="SNG29" s="707"/>
      <c r="SNH29" s="707"/>
      <c r="SNI29" s="707"/>
      <c r="SNJ29" s="707"/>
      <c r="SNK29" s="707"/>
      <c r="SNL29" s="707"/>
      <c r="SNM29" s="707"/>
      <c r="SNN29" s="707"/>
      <c r="SNO29" s="707"/>
      <c r="SNP29" s="707"/>
      <c r="SNQ29" s="707"/>
      <c r="SNR29" s="707"/>
      <c r="SNS29" s="707"/>
      <c r="SNT29" s="707"/>
      <c r="SNU29" s="707"/>
      <c r="SNV29" s="707"/>
      <c r="SNW29" s="707"/>
      <c r="SNX29" s="707"/>
      <c r="SNY29" s="707"/>
      <c r="SNZ29" s="707"/>
      <c r="SOA29" s="707"/>
      <c r="SOB29" s="707"/>
      <c r="SOC29" s="707"/>
      <c r="SOD29" s="707"/>
      <c r="SOE29" s="707"/>
      <c r="SOF29" s="707"/>
      <c r="SOG29" s="707"/>
      <c r="SOH29" s="707"/>
      <c r="SOI29" s="707"/>
      <c r="SOJ29" s="707"/>
      <c r="SOK29" s="707"/>
      <c r="SOL29" s="707"/>
      <c r="SOM29" s="707"/>
      <c r="SON29" s="707"/>
      <c r="SOO29" s="707"/>
      <c r="SOP29" s="707"/>
      <c r="SOQ29" s="707"/>
      <c r="SOR29" s="707"/>
      <c r="SOS29" s="707"/>
      <c r="SOT29" s="707"/>
      <c r="SOU29" s="707"/>
      <c r="SOV29" s="707"/>
      <c r="SOW29" s="707"/>
      <c r="SOX29" s="707"/>
      <c r="SOY29" s="707"/>
      <c r="SOZ29" s="707"/>
      <c r="SPA29" s="707"/>
      <c r="SPB29" s="707"/>
      <c r="SPC29" s="707"/>
      <c r="SPD29" s="707"/>
      <c r="SPE29" s="707"/>
      <c r="SPF29" s="707"/>
      <c r="SPG29" s="707"/>
      <c r="SPH29" s="707"/>
      <c r="SPI29" s="707"/>
      <c r="SPJ29" s="707"/>
      <c r="SPK29" s="707"/>
      <c r="SPL29" s="707"/>
      <c r="SPM29" s="707"/>
      <c r="SPN29" s="707"/>
      <c r="SPO29" s="707"/>
      <c r="SPP29" s="707"/>
      <c r="SPQ29" s="707"/>
      <c r="SPR29" s="707"/>
      <c r="SPS29" s="707"/>
      <c r="SPT29" s="707"/>
      <c r="SPU29" s="707"/>
      <c r="SPV29" s="707"/>
      <c r="SPW29" s="707"/>
      <c r="SPX29" s="707"/>
      <c r="SPY29" s="707"/>
      <c r="SPZ29" s="707"/>
      <c r="SQA29" s="707"/>
      <c r="SQB29" s="707"/>
      <c r="SQC29" s="707"/>
      <c r="SQD29" s="707"/>
      <c r="SQE29" s="707"/>
      <c r="SQF29" s="707"/>
      <c r="SQG29" s="707"/>
      <c r="SQH29" s="707"/>
      <c r="SQI29" s="707"/>
      <c r="SQJ29" s="707"/>
      <c r="SQK29" s="707"/>
      <c r="SQL29" s="707"/>
      <c r="SQM29" s="707"/>
      <c r="SQN29" s="707"/>
      <c r="SQO29" s="707"/>
      <c r="SQP29" s="707"/>
      <c r="SQQ29" s="707"/>
      <c r="SQR29" s="707"/>
      <c r="SQS29" s="707"/>
      <c r="SQT29" s="707"/>
      <c r="SQU29" s="707"/>
      <c r="SQV29" s="707"/>
      <c r="SQW29" s="707"/>
      <c r="SQX29" s="707"/>
      <c r="SQY29" s="707"/>
      <c r="SQZ29" s="707"/>
      <c r="SRA29" s="707"/>
      <c r="SRB29" s="707"/>
      <c r="SRC29" s="707"/>
      <c r="SRD29" s="707"/>
      <c r="SRE29" s="707"/>
      <c r="SRF29" s="707"/>
      <c r="SRG29" s="707"/>
      <c r="SRH29" s="707"/>
      <c r="SRI29" s="707"/>
      <c r="SRJ29" s="707"/>
      <c r="SRK29" s="707"/>
      <c r="SRL29" s="707"/>
      <c r="SRM29" s="707"/>
      <c r="SRN29" s="707"/>
      <c r="SRO29" s="707"/>
      <c r="SRP29" s="707"/>
      <c r="SRQ29" s="707"/>
      <c r="SRR29" s="707"/>
      <c r="SRS29" s="707"/>
      <c r="SRT29" s="707"/>
      <c r="SRU29" s="707"/>
      <c r="SRV29" s="707"/>
      <c r="SRW29" s="707"/>
      <c r="SRX29" s="707"/>
      <c r="SRY29" s="707"/>
      <c r="SRZ29" s="707"/>
      <c r="SSA29" s="707"/>
      <c r="SSB29" s="707"/>
      <c r="SSC29" s="707"/>
      <c r="SSD29" s="707"/>
      <c r="SSE29" s="707"/>
      <c r="SSF29" s="707"/>
      <c r="SSG29" s="707"/>
      <c r="SSH29" s="707"/>
      <c r="SSI29" s="707"/>
      <c r="SSJ29" s="707"/>
      <c r="SSK29" s="707"/>
      <c r="SSL29" s="707"/>
      <c r="SSM29" s="707"/>
      <c r="SSN29" s="707"/>
      <c r="SSO29" s="707"/>
      <c r="SSP29" s="707"/>
      <c r="SSQ29" s="707"/>
      <c r="SSR29" s="707"/>
      <c r="SSS29" s="707"/>
      <c r="SST29" s="707"/>
      <c r="SSU29" s="707"/>
      <c r="SSV29" s="707"/>
      <c r="SSW29" s="707"/>
      <c r="SSX29" s="707"/>
      <c r="SSY29" s="707"/>
      <c r="SSZ29" s="707"/>
      <c r="STA29" s="707"/>
      <c r="STB29" s="707"/>
      <c r="STC29" s="707"/>
      <c r="STD29" s="707"/>
      <c r="STE29" s="707"/>
      <c r="STF29" s="707"/>
      <c r="STG29" s="707"/>
      <c r="STH29" s="707"/>
      <c r="STI29" s="707"/>
      <c r="STJ29" s="707"/>
      <c r="STK29" s="707"/>
      <c r="STL29" s="707"/>
      <c r="STM29" s="707"/>
      <c r="STN29" s="707"/>
      <c r="STO29" s="707"/>
      <c r="STP29" s="707"/>
      <c r="STQ29" s="707"/>
      <c r="STR29" s="707"/>
      <c r="STS29" s="707"/>
      <c r="STT29" s="707"/>
      <c r="STU29" s="707"/>
      <c r="STV29" s="707"/>
      <c r="STW29" s="707"/>
      <c r="STX29" s="707"/>
      <c r="STY29" s="707"/>
      <c r="STZ29" s="707"/>
      <c r="SUA29" s="707"/>
      <c r="SUB29" s="707"/>
      <c r="SUC29" s="707"/>
      <c r="SUD29" s="707"/>
      <c r="SUE29" s="707"/>
      <c r="SUF29" s="707"/>
      <c r="SUG29" s="707"/>
      <c r="SUH29" s="707"/>
      <c r="SUI29" s="707"/>
      <c r="SUJ29" s="707"/>
      <c r="SUK29" s="707"/>
      <c r="SUL29" s="707"/>
      <c r="SUM29" s="707"/>
      <c r="SUN29" s="707"/>
      <c r="SUO29" s="707"/>
      <c r="SUP29" s="707"/>
      <c r="SUQ29" s="707"/>
      <c r="SUR29" s="707"/>
      <c r="SUS29" s="707"/>
      <c r="SUT29" s="707"/>
      <c r="SUU29" s="707"/>
      <c r="SUV29" s="707"/>
      <c r="SUW29" s="707"/>
      <c r="SUX29" s="707"/>
      <c r="SUY29" s="707"/>
      <c r="SUZ29" s="707"/>
      <c r="SVA29" s="707"/>
      <c r="SVB29" s="707"/>
      <c r="SVC29" s="707"/>
      <c r="SVD29" s="707"/>
      <c r="SVE29" s="707"/>
      <c r="SVF29" s="707"/>
      <c r="SVG29" s="707"/>
      <c r="SVH29" s="707"/>
      <c r="SVI29" s="707"/>
      <c r="SVJ29" s="707"/>
      <c r="SVK29" s="707"/>
      <c r="SVL29" s="707"/>
      <c r="SVM29" s="707"/>
      <c r="SVN29" s="707"/>
      <c r="SVO29" s="707"/>
      <c r="SVP29" s="707"/>
      <c r="SVQ29" s="707"/>
      <c r="SVR29" s="707"/>
      <c r="SVS29" s="707"/>
      <c r="SVT29" s="707"/>
      <c r="SVU29" s="707"/>
      <c r="SVV29" s="707"/>
      <c r="SVW29" s="707"/>
      <c r="SVX29" s="707"/>
      <c r="SVY29" s="707"/>
      <c r="SVZ29" s="707"/>
      <c r="SWA29" s="707"/>
      <c r="SWB29" s="707"/>
      <c r="SWC29" s="707"/>
      <c r="SWD29" s="707"/>
      <c r="SWE29" s="707"/>
      <c r="SWF29" s="707"/>
      <c r="SWG29" s="707"/>
      <c r="SWH29" s="707"/>
      <c r="SWI29" s="707"/>
      <c r="SWJ29" s="707"/>
      <c r="SWK29" s="707"/>
      <c r="SWL29" s="707"/>
      <c r="SWM29" s="707"/>
      <c r="SWN29" s="707"/>
      <c r="SWO29" s="707"/>
      <c r="SWP29" s="707"/>
      <c r="SWQ29" s="707"/>
      <c r="SWR29" s="707"/>
      <c r="SWS29" s="707"/>
      <c r="SWT29" s="707"/>
      <c r="SWU29" s="707"/>
      <c r="SWV29" s="707"/>
      <c r="SWW29" s="707"/>
      <c r="SWX29" s="707"/>
      <c r="SWY29" s="707"/>
      <c r="SWZ29" s="707"/>
      <c r="SXA29" s="707"/>
      <c r="SXB29" s="707"/>
      <c r="SXC29" s="707"/>
      <c r="SXD29" s="707"/>
      <c r="SXE29" s="707"/>
      <c r="SXF29" s="707"/>
      <c r="SXG29" s="707"/>
      <c r="SXH29" s="707"/>
      <c r="SXI29" s="707"/>
      <c r="SXJ29" s="707"/>
      <c r="SXK29" s="707"/>
      <c r="SXL29" s="707"/>
      <c r="SXM29" s="707"/>
      <c r="SXN29" s="707"/>
      <c r="SXO29" s="707"/>
      <c r="SXP29" s="707"/>
      <c r="SXQ29" s="707"/>
      <c r="SXR29" s="707"/>
      <c r="SXS29" s="707"/>
      <c r="SXT29" s="707"/>
      <c r="SXU29" s="707"/>
      <c r="SXV29" s="707"/>
      <c r="SXW29" s="707"/>
      <c r="SXX29" s="707"/>
      <c r="SXY29" s="707"/>
      <c r="SXZ29" s="707"/>
      <c r="SYA29" s="707"/>
      <c r="SYB29" s="707"/>
      <c r="SYC29" s="707"/>
      <c r="SYD29" s="707"/>
      <c r="SYE29" s="707"/>
      <c r="SYF29" s="707"/>
      <c r="SYG29" s="707"/>
      <c r="SYH29" s="707"/>
      <c r="SYI29" s="707"/>
      <c r="SYJ29" s="707"/>
      <c r="SYK29" s="707"/>
      <c r="SYL29" s="707"/>
      <c r="SYM29" s="707"/>
      <c r="SYN29" s="707"/>
      <c r="SYO29" s="707"/>
      <c r="SYP29" s="707"/>
      <c r="SYQ29" s="707"/>
      <c r="SYR29" s="707"/>
      <c r="SYS29" s="707"/>
      <c r="SYT29" s="707"/>
      <c r="SYU29" s="707"/>
      <c r="SYV29" s="707"/>
      <c r="SYW29" s="707"/>
      <c r="SYX29" s="707"/>
      <c r="SYY29" s="707"/>
      <c r="SYZ29" s="707"/>
      <c r="SZA29" s="707"/>
      <c r="SZB29" s="707"/>
      <c r="SZC29" s="707"/>
      <c r="SZD29" s="707"/>
      <c r="SZE29" s="707"/>
      <c r="SZF29" s="707"/>
      <c r="SZG29" s="707"/>
      <c r="SZH29" s="707"/>
      <c r="SZI29" s="707"/>
      <c r="SZJ29" s="707"/>
      <c r="SZK29" s="707"/>
      <c r="SZL29" s="707"/>
      <c r="SZM29" s="707"/>
      <c r="SZN29" s="707"/>
      <c r="SZO29" s="707"/>
      <c r="SZP29" s="707"/>
      <c r="SZQ29" s="707"/>
      <c r="SZR29" s="707"/>
      <c r="SZS29" s="707"/>
      <c r="SZT29" s="707"/>
      <c r="SZU29" s="707"/>
      <c r="SZV29" s="707"/>
      <c r="SZW29" s="707"/>
      <c r="SZX29" s="707"/>
      <c r="SZY29" s="707"/>
      <c r="SZZ29" s="707"/>
      <c r="TAA29" s="707"/>
      <c r="TAB29" s="707"/>
      <c r="TAC29" s="707"/>
      <c r="TAD29" s="707"/>
      <c r="TAE29" s="707"/>
      <c r="TAF29" s="707"/>
      <c r="TAG29" s="707"/>
      <c r="TAH29" s="707"/>
      <c r="TAI29" s="707"/>
      <c r="TAJ29" s="707"/>
      <c r="TAK29" s="707"/>
      <c r="TAL29" s="707"/>
      <c r="TAM29" s="707"/>
      <c r="TAN29" s="707"/>
      <c r="TAO29" s="707"/>
      <c r="TAP29" s="707"/>
      <c r="TAQ29" s="707"/>
      <c r="TAR29" s="707"/>
      <c r="TAS29" s="707"/>
      <c r="TAT29" s="707"/>
      <c r="TAU29" s="707"/>
      <c r="TAV29" s="707"/>
      <c r="TAW29" s="707"/>
      <c r="TAX29" s="707"/>
      <c r="TAY29" s="707"/>
      <c r="TAZ29" s="707"/>
      <c r="TBA29" s="707"/>
      <c r="TBB29" s="707"/>
      <c r="TBC29" s="707"/>
      <c r="TBD29" s="707"/>
      <c r="TBE29" s="707"/>
      <c r="TBF29" s="707"/>
      <c r="TBG29" s="707"/>
      <c r="TBH29" s="707"/>
      <c r="TBI29" s="707"/>
      <c r="TBJ29" s="707"/>
      <c r="TBK29" s="707"/>
      <c r="TBL29" s="707"/>
      <c r="TBM29" s="707"/>
      <c r="TBN29" s="707"/>
      <c r="TBO29" s="707"/>
      <c r="TBP29" s="707"/>
      <c r="TBQ29" s="707"/>
      <c r="TBR29" s="707"/>
      <c r="TBS29" s="707"/>
      <c r="TBT29" s="707"/>
      <c r="TBU29" s="707"/>
      <c r="TBV29" s="707"/>
      <c r="TBW29" s="707"/>
      <c r="TBX29" s="707"/>
      <c r="TBY29" s="707"/>
      <c r="TBZ29" s="707"/>
      <c r="TCA29" s="707"/>
      <c r="TCB29" s="707"/>
      <c r="TCC29" s="707"/>
      <c r="TCD29" s="707"/>
      <c r="TCE29" s="707"/>
      <c r="TCF29" s="707"/>
      <c r="TCG29" s="707"/>
      <c r="TCH29" s="707"/>
      <c r="TCI29" s="707"/>
      <c r="TCJ29" s="707"/>
      <c r="TCK29" s="707"/>
      <c r="TCL29" s="707"/>
      <c r="TCM29" s="707"/>
      <c r="TCN29" s="707"/>
      <c r="TCO29" s="707"/>
      <c r="TCP29" s="707"/>
      <c r="TCQ29" s="707"/>
      <c r="TCR29" s="707"/>
      <c r="TCS29" s="707"/>
      <c r="TCT29" s="707"/>
      <c r="TCU29" s="707"/>
      <c r="TCV29" s="707"/>
      <c r="TCW29" s="707"/>
      <c r="TCX29" s="707"/>
      <c r="TCY29" s="707"/>
      <c r="TCZ29" s="707"/>
      <c r="TDA29" s="707"/>
      <c r="TDB29" s="707"/>
      <c r="TDC29" s="707"/>
      <c r="TDD29" s="707"/>
      <c r="TDE29" s="707"/>
      <c r="TDF29" s="707"/>
      <c r="TDG29" s="707"/>
      <c r="TDH29" s="707"/>
      <c r="TDI29" s="707"/>
      <c r="TDJ29" s="707"/>
      <c r="TDK29" s="707"/>
      <c r="TDL29" s="707"/>
      <c r="TDM29" s="707"/>
      <c r="TDN29" s="707"/>
      <c r="TDO29" s="707"/>
      <c r="TDP29" s="707"/>
      <c r="TDQ29" s="707"/>
      <c r="TDR29" s="707"/>
      <c r="TDS29" s="707"/>
      <c r="TDT29" s="707"/>
      <c r="TDU29" s="707"/>
      <c r="TDV29" s="707"/>
      <c r="TDW29" s="707"/>
      <c r="TDX29" s="707"/>
      <c r="TDY29" s="707"/>
      <c r="TDZ29" s="707"/>
      <c r="TEA29" s="707"/>
      <c r="TEB29" s="707"/>
      <c r="TEC29" s="707"/>
      <c r="TED29" s="707"/>
      <c r="TEE29" s="707"/>
      <c r="TEF29" s="707"/>
      <c r="TEG29" s="707"/>
      <c r="TEH29" s="707"/>
      <c r="TEI29" s="707"/>
      <c r="TEJ29" s="707"/>
      <c r="TEK29" s="707"/>
      <c r="TEL29" s="707"/>
      <c r="TEM29" s="707"/>
      <c r="TEN29" s="707"/>
      <c r="TEO29" s="707"/>
      <c r="TEP29" s="707"/>
      <c r="TEQ29" s="707"/>
      <c r="TER29" s="707"/>
      <c r="TES29" s="707"/>
      <c r="TET29" s="707"/>
      <c r="TEU29" s="707"/>
      <c r="TEV29" s="707"/>
      <c r="TEW29" s="707"/>
      <c r="TEX29" s="707"/>
      <c r="TEY29" s="707"/>
      <c r="TEZ29" s="707"/>
      <c r="TFA29" s="707"/>
      <c r="TFB29" s="707"/>
      <c r="TFC29" s="707"/>
      <c r="TFD29" s="707"/>
      <c r="TFE29" s="707"/>
      <c r="TFF29" s="707"/>
      <c r="TFG29" s="707"/>
      <c r="TFH29" s="707"/>
      <c r="TFI29" s="707"/>
      <c r="TFJ29" s="707"/>
      <c r="TFK29" s="707"/>
      <c r="TFL29" s="707"/>
      <c r="TFM29" s="707"/>
      <c r="TFN29" s="707"/>
      <c r="TFO29" s="707"/>
      <c r="TFP29" s="707"/>
      <c r="TFQ29" s="707"/>
      <c r="TFR29" s="707"/>
      <c r="TFS29" s="707"/>
      <c r="TFT29" s="707"/>
      <c r="TFU29" s="707"/>
      <c r="TFV29" s="707"/>
      <c r="TFW29" s="707"/>
      <c r="TFX29" s="707"/>
      <c r="TFY29" s="707"/>
      <c r="TFZ29" s="707"/>
      <c r="TGA29" s="707"/>
      <c r="TGB29" s="707"/>
      <c r="TGC29" s="707"/>
      <c r="TGD29" s="707"/>
      <c r="TGE29" s="707"/>
      <c r="TGF29" s="707"/>
      <c r="TGG29" s="707"/>
      <c r="TGH29" s="707"/>
      <c r="TGI29" s="707"/>
      <c r="TGJ29" s="707"/>
      <c r="TGK29" s="707"/>
      <c r="TGL29" s="707"/>
      <c r="TGM29" s="707"/>
      <c r="TGN29" s="707"/>
      <c r="TGO29" s="707"/>
      <c r="TGP29" s="707"/>
      <c r="TGQ29" s="707"/>
      <c r="TGR29" s="707"/>
      <c r="TGS29" s="707"/>
      <c r="TGT29" s="707"/>
      <c r="TGU29" s="707"/>
      <c r="TGV29" s="707"/>
      <c r="TGW29" s="707"/>
      <c r="TGX29" s="707"/>
      <c r="TGY29" s="707"/>
      <c r="TGZ29" s="707"/>
      <c r="THA29" s="707"/>
      <c r="THB29" s="707"/>
      <c r="THC29" s="707"/>
      <c r="THD29" s="707"/>
      <c r="THE29" s="707"/>
      <c r="THF29" s="707"/>
      <c r="THG29" s="707"/>
      <c r="THH29" s="707"/>
      <c r="THI29" s="707"/>
      <c r="THJ29" s="707"/>
      <c r="THK29" s="707"/>
      <c r="THL29" s="707"/>
      <c r="THM29" s="707"/>
      <c r="THN29" s="707"/>
      <c r="THO29" s="707"/>
      <c r="THP29" s="707"/>
      <c r="THQ29" s="707"/>
      <c r="THR29" s="707"/>
      <c r="THS29" s="707"/>
      <c r="THT29" s="707"/>
      <c r="THU29" s="707"/>
      <c r="THV29" s="707"/>
      <c r="THW29" s="707"/>
      <c r="THX29" s="707"/>
      <c r="THY29" s="707"/>
      <c r="THZ29" s="707"/>
      <c r="TIA29" s="707"/>
      <c r="TIB29" s="707"/>
      <c r="TIC29" s="707"/>
      <c r="TID29" s="707"/>
      <c r="TIE29" s="707"/>
      <c r="TIF29" s="707"/>
      <c r="TIG29" s="707"/>
      <c r="TIH29" s="707"/>
      <c r="TII29" s="707"/>
      <c r="TIJ29" s="707"/>
      <c r="TIK29" s="707"/>
      <c r="TIL29" s="707"/>
      <c r="TIM29" s="707"/>
      <c r="TIN29" s="707"/>
      <c r="TIO29" s="707"/>
      <c r="TIP29" s="707"/>
      <c r="TIQ29" s="707"/>
      <c r="TIR29" s="707"/>
      <c r="TIS29" s="707"/>
      <c r="TIT29" s="707"/>
      <c r="TIU29" s="707"/>
      <c r="TIV29" s="707"/>
      <c r="TIW29" s="707"/>
      <c r="TIX29" s="707"/>
      <c r="TIY29" s="707"/>
      <c r="TIZ29" s="707"/>
      <c r="TJA29" s="707"/>
      <c r="TJB29" s="707"/>
      <c r="TJC29" s="707"/>
      <c r="TJD29" s="707"/>
      <c r="TJE29" s="707"/>
      <c r="TJF29" s="707"/>
      <c r="TJG29" s="707"/>
      <c r="TJH29" s="707"/>
      <c r="TJI29" s="707"/>
      <c r="TJJ29" s="707"/>
      <c r="TJK29" s="707"/>
      <c r="TJL29" s="707"/>
      <c r="TJM29" s="707"/>
      <c r="TJN29" s="707"/>
      <c r="TJO29" s="707"/>
      <c r="TJP29" s="707"/>
      <c r="TJQ29" s="707"/>
      <c r="TJR29" s="707"/>
      <c r="TJS29" s="707"/>
      <c r="TJT29" s="707"/>
      <c r="TJU29" s="707"/>
      <c r="TJV29" s="707"/>
      <c r="TJW29" s="707"/>
      <c r="TJX29" s="707"/>
      <c r="TJY29" s="707"/>
      <c r="TJZ29" s="707"/>
      <c r="TKA29" s="707"/>
      <c r="TKB29" s="707"/>
      <c r="TKC29" s="707"/>
      <c r="TKD29" s="707"/>
      <c r="TKE29" s="707"/>
      <c r="TKF29" s="707"/>
      <c r="TKG29" s="707"/>
      <c r="TKH29" s="707"/>
      <c r="TKI29" s="707"/>
      <c r="TKJ29" s="707"/>
      <c r="TKK29" s="707"/>
      <c r="TKL29" s="707"/>
      <c r="TKM29" s="707"/>
      <c r="TKN29" s="707"/>
      <c r="TKO29" s="707"/>
      <c r="TKP29" s="707"/>
      <c r="TKQ29" s="707"/>
      <c r="TKR29" s="707"/>
      <c r="TKS29" s="707"/>
      <c r="TKT29" s="707"/>
      <c r="TKU29" s="707"/>
      <c r="TKV29" s="707"/>
      <c r="TKW29" s="707"/>
      <c r="TKX29" s="707"/>
      <c r="TKY29" s="707"/>
      <c r="TKZ29" s="707"/>
      <c r="TLA29" s="707"/>
      <c r="TLB29" s="707"/>
      <c r="TLC29" s="707"/>
      <c r="TLD29" s="707"/>
      <c r="TLE29" s="707"/>
      <c r="TLF29" s="707"/>
      <c r="TLG29" s="707"/>
      <c r="TLH29" s="707"/>
      <c r="TLI29" s="707"/>
      <c r="TLJ29" s="707"/>
      <c r="TLK29" s="707"/>
      <c r="TLL29" s="707"/>
      <c r="TLM29" s="707"/>
      <c r="TLN29" s="707"/>
      <c r="TLO29" s="707"/>
      <c r="TLP29" s="707"/>
      <c r="TLQ29" s="707"/>
      <c r="TLR29" s="707"/>
      <c r="TLS29" s="707"/>
      <c r="TLT29" s="707"/>
      <c r="TLU29" s="707"/>
      <c r="TLV29" s="707"/>
      <c r="TLW29" s="707"/>
      <c r="TLX29" s="707"/>
      <c r="TLY29" s="707"/>
      <c r="TLZ29" s="707"/>
      <c r="TMA29" s="707"/>
      <c r="TMB29" s="707"/>
      <c r="TMC29" s="707"/>
      <c r="TMD29" s="707"/>
      <c r="TME29" s="707"/>
      <c r="TMF29" s="707"/>
      <c r="TMG29" s="707"/>
      <c r="TMH29" s="707"/>
      <c r="TMI29" s="707"/>
      <c r="TMJ29" s="707"/>
      <c r="TMK29" s="707"/>
      <c r="TML29" s="707"/>
      <c r="TMM29" s="707"/>
      <c r="TMN29" s="707"/>
      <c r="TMO29" s="707"/>
      <c r="TMP29" s="707"/>
      <c r="TMQ29" s="707"/>
      <c r="TMR29" s="707"/>
      <c r="TMS29" s="707"/>
      <c r="TMT29" s="707"/>
      <c r="TMU29" s="707"/>
      <c r="TMV29" s="707"/>
      <c r="TMW29" s="707"/>
      <c r="TMX29" s="707"/>
      <c r="TMY29" s="707"/>
      <c r="TMZ29" s="707"/>
      <c r="TNA29" s="707"/>
      <c r="TNB29" s="707"/>
      <c r="TNC29" s="707"/>
      <c r="TND29" s="707"/>
      <c r="TNE29" s="707"/>
      <c r="TNF29" s="707"/>
      <c r="TNG29" s="707"/>
      <c r="TNH29" s="707"/>
      <c r="TNI29" s="707"/>
      <c r="TNJ29" s="707"/>
      <c r="TNK29" s="707"/>
      <c r="TNL29" s="707"/>
      <c r="TNM29" s="707"/>
      <c r="TNN29" s="707"/>
      <c r="TNO29" s="707"/>
      <c r="TNP29" s="707"/>
      <c r="TNQ29" s="707"/>
      <c r="TNR29" s="707"/>
      <c r="TNS29" s="707"/>
      <c r="TNT29" s="707"/>
      <c r="TNU29" s="707"/>
      <c r="TNV29" s="707"/>
      <c r="TNW29" s="707"/>
      <c r="TNX29" s="707"/>
      <c r="TNY29" s="707"/>
      <c r="TNZ29" s="707"/>
      <c r="TOA29" s="707"/>
      <c r="TOB29" s="707"/>
      <c r="TOC29" s="707"/>
      <c r="TOD29" s="707"/>
      <c r="TOE29" s="707"/>
      <c r="TOF29" s="707"/>
      <c r="TOG29" s="707"/>
      <c r="TOH29" s="707"/>
      <c r="TOI29" s="707"/>
      <c r="TOJ29" s="707"/>
      <c r="TOK29" s="707"/>
      <c r="TOL29" s="707"/>
      <c r="TOM29" s="707"/>
      <c r="TON29" s="707"/>
      <c r="TOO29" s="707"/>
      <c r="TOP29" s="707"/>
      <c r="TOQ29" s="707"/>
      <c r="TOR29" s="707"/>
      <c r="TOS29" s="707"/>
      <c r="TOT29" s="707"/>
      <c r="TOU29" s="707"/>
      <c r="TOV29" s="707"/>
      <c r="TOW29" s="707"/>
      <c r="TOX29" s="707"/>
      <c r="TOY29" s="707"/>
      <c r="TOZ29" s="707"/>
      <c r="TPA29" s="707"/>
      <c r="TPB29" s="707"/>
      <c r="TPC29" s="707"/>
      <c r="TPD29" s="707"/>
      <c r="TPE29" s="707"/>
      <c r="TPF29" s="707"/>
      <c r="TPG29" s="707"/>
      <c r="TPH29" s="707"/>
      <c r="TPI29" s="707"/>
      <c r="TPJ29" s="707"/>
      <c r="TPK29" s="707"/>
      <c r="TPL29" s="707"/>
      <c r="TPM29" s="707"/>
      <c r="TPN29" s="707"/>
      <c r="TPO29" s="707"/>
      <c r="TPP29" s="707"/>
      <c r="TPQ29" s="707"/>
      <c r="TPR29" s="707"/>
      <c r="TPS29" s="707"/>
      <c r="TPT29" s="707"/>
      <c r="TPU29" s="707"/>
      <c r="TPV29" s="707"/>
      <c r="TPW29" s="707"/>
      <c r="TPX29" s="707"/>
      <c r="TPY29" s="707"/>
      <c r="TPZ29" s="707"/>
      <c r="TQA29" s="707"/>
      <c r="TQB29" s="707"/>
      <c r="TQC29" s="707"/>
      <c r="TQD29" s="707"/>
      <c r="TQE29" s="707"/>
      <c r="TQF29" s="707"/>
      <c r="TQG29" s="707"/>
      <c r="TQH29" s="707"/>
      <c r="TQI29" s="707"/>
      <c r="TQJ29" s="707"/>
      <c r="TQK29" s="707"/>
      <c r="TQL29" s="707"/>
      <c r="TQM29" s="707"/>
      <c r="TQN29" s="707"/>
      <c r="TQO29" s="707"/>
      <c r="TQP29" s="707"/>
      <c r="TQQ29" s="707"/>
      <c r="TQR29" s="707"/>
      <c r="TQS29" s="707"/>
      <c r="TQT29" s="707"/>
      <c r="TQU29" s="707"/>
      <c r="TQV29" s="707"/>
      <c r="TQW29" s="707"/>
      <c r="TQX29" s="707"/>
      <c r="TQY29" s="707"/>
      <c r="TQZ29" s="707"/>
      <c r="TRA29" s="707"/>
      <c r="TRB29" s="707"/>
      <c r="TRC29" s="707"/>
      <c r="TRD29" s="707"/>
      <c r="TRE29" s="707"/>
      <c r="TRF29" s="707"/>
      <c r="TRG29" s="707"/>
      <c r="TRH29" s="707"/>
      <c r="TRI29" s="707"/>
      <c r="TRJ29" s="707"/>
      <c r="TRK29" s="707"/>
      <c r="TRL29" s="707"/>
      <c r="TRM29" s="707"/>
      <c r="TRN29" s="707"/>
      <c r="TRO29" s="707"/>
      <c r="TRP29" s="707"/>
      <c r="TRQ29" s="707"/>
      <c r="TRR29" s="707"/>
      <c r="TRS29" s="707"/>
      <c r="TRT29" s="707"/>
      <c r="TRU29" s="707"/>
      <c r="TRV29" s="707"/>
      <c r="TRW29" s="707"/>
      <c r="TRX29" s="707"/>
      <c r="TRY29" s="707"/>
      <c r="TRZ29" s="707"/>
      <c r="TSA29" s="707"/>
      <c r="TSB29" s="707"/>
      <c r="TSC29" s="707"/>
      <c r="TSD29" s="707"/>
      <c r="TSE29" s="707"/>
      <c r="TSF29" s="707"/>
      <c r="TSG29" s="707"/>
      <c r="TSH29" s="707"/>
      <c r="TSI29" s="707"/>
      <c r="TSJ29" s="707"/>
      <c r="TSK29" s="707"/>
      <c r="TSL29" s="707"/>
      <c r="TSM29" s="707"/>
      <c r="TSN29" s="707"/>
      <c r="TSO29" s="707"/>
      <c r="TSP29" s="707"/>
      <c r="TSQ29" s="707"/>
      <c r="TSR29" s="707"/>
      <c r="TSS29" s="707"/>
      <c r="TST29" s="707"/>
      <c r="TSU29" s="707"/>
      <c r="TSV29" s="707"/>
      <c r="TSW29" s="707"/>
      <c r="TSX29" s="707"/>
      <c r="TSY29" s="707"/>
      <c r="TSZ29" s="707"/>
      <c r="TTA29" s="707"/>
      <c r="TTB29" s="707"/>
      <c r="TTC29" s="707"/>
      <c r="TTD29" s="707"/>
      <c r="TTE29" s="707"/>
      <c r="TTF29" s="707"/>
      <c r="TTG29" s="707"/>
      <c r="TTH29" s="707"/>
      <c r="TTI29" s="707"/>
      <c r="TTJ29" s="707"/>
      <c r="TTK29" s="707"/>
      <c r="TTL29" s="707"/>
      <c r="TTM29" s="707"/>
      <c r="TTN29" s="707"/>
      <c r="TTO29" s="707"/>
      <c r="TTP29" s="707"/>
      <c r="TTQ29" s="707"/>
      <c r="TTR29" s="707"/>
      <c r="TTS29" s="707"/>
      <c r="TTT29" s="707"/>
      <c r="TTU29" s="707"/>
      <c r="TTV29" s="707"/>
      <c r="TTW29" s="707"/>
      <c r="TTX29" s="707"/>
      <c r="TTY29" s="707"/>
      <c r="TTZ29" s="707"/>
      <c r="TUA29" s="707"/>
      <c r="TUB29" s="707"/>
      <c r="TUC29" s="707"/>
      <c r="TUD29" s="707"/>
      <c r="TUE29" s="707"/>
      <c r="TUF29" s="707"/>
      <c r="TUG29" s="707"/>
      <c r="TUH29" s="707"/>
      <c r="TUI29" s="707"/>
      <c r="TUJ29" s="707"/>
      <c r="TUK29" s="707"/>
      <c r="TUL29" s="707"/>
      <c r="TUM29" s="707"/>
      <c r="TUN29" s="707"/>
      <c r="TUO29" s="707"/>
      <c r="TUP29" s="707"/>
      <c r="TUQ29" s="707"/>
      <c r="TUR29" s="707"/>
      <c r="TUS29" s="707"/>
      <c r="TUT29" s="707"/>
      <c r="TUU29" s="707"/>
      <c r="TUV29" s="707"/>
      <c r="TUW29" s="707"/>
      <c r="TUX29" s="707"/>
      <c r="TUY29" s="707"/>
      <c r="TUZ29" s="707"/>
      <c r="TVA29" s="707"/>
      <c r="TVB29" s="707"/>
      <c r="TVC29" s="707"/>
      <c r="TVD29" s="707"/>
      <c r="TVE29" s="707"/>
      <c r="TVF29" s="707"/>
      <c r="TVG29" s="707"/>
      <c r="TVH29" s="707"/>
      <c r="TVI29" s="707"/>
      <c r="TVJ29" s="707"/>
      <c r="TVK29" s="707"/>
      <c r="TVL29" s="707"/>
      <c r="TVM29" s="707"/>
      <c r="TVN29" s="707"/>
      <c r="TVO29" s="707"/>
      <c r="TVP29" s="707"/>
      <c r="TVQ29" s="707"/>
      <c r="TVR29" s="707"/>
      <c r="TVS29" s="707"/>
      <c r="TVT29" s="707"/>
      <c r="TVU29" s="707"/>
      <c r="TVV29" s="707"/>
      <c r="TVW29" s="707"/>
      <c r="TVX29" s="707"/>
      <c r="TVY29" s="707"/>
      <c r="TVZ29" s="707"/>
      <c r="TWA29" s="707"/>
      <c r="TWB29" s="707"/>
      <c r="TWC29" s="707"/>
      <c r="TWD29" s="707"/>
      <c r="TWE29" s="707"/>
      <c r="TWF29" s="707"/>
      <c r="TWG29" s="707"/>
      <c r="TWH29" s="707"/>
      <c r="TWI29" s="707"/>
      <c r="TWJ29" s="707"/>
      <c r="TWK29" s="707"/>
      <c r="TWL29" s="707"/>
      <c r="TWM29" s="707"/>
      <c r="TWN29" s="707"/>
      <c r="TWO29" s="707"/>
      <c r="TWP29" s="707"/>
      <c r="TWQ29" s="707"/>
      <c r="TWR29" s="707"/>
      <c r="TWS29" s="707"/>
      <c r="TWT29" s="707"/>
      <c r="TWU29" s="707"/>
      <c r="TWV29" s="707"/>
      <c r="TWW29" s="707"/>
      <c r="TWX29" s="707"/>
      <c r="TWY29" s="707"/>
      <c r="TWZ29" s="707"/>
      <c r="TXA29" s="707"/>
      <c r="TXB29" s="707"/>
      <c r="TXC29" s="707"/>
      <c r="TXD29" s="707"/>
      <c r="TXE29" s="707"/>
      <c r="TXF29" s="707"/>
      <c r="TXG29" s="707"/>
      <c r="TXH29" s="707"/>
      <c r="TXI29" s="707"/>
      <c r="TXJ29" s="707"/>
      <c r="TXK29" s="707"/>
      <c r="TXL29" s="707"/>
      <c r="TXM29" s="707"/>
      <c r="TXN29" s="707"/>
      <c r="TXO29" s="707"/>
      <c r="TXP29" s="707"/>
      <c r="TXQ29" s="707"/>
      <c r="TXR29" s="707"/>
      <c r="TXS29" s="707"/>
      <c r="TXT29" s="707"/>
      <c r="TXU29" s="707"/>
      <c r="TXV29" s="707"/>
      <c r="TXW29" s="707"/>
      <c r="TXX29" s="707"/>
      <c r="TXY29" s="707"/>
      <c r="TXZ29" s="707"/>
      <c r="TYA29" s="707"/>
      <c r="TYB29" s="707"/>
      <c r="TYC29" s="707"/>
      <c r="TYD29" s="707"/>
      <c r="TYE29" s="707"/>
      <c r="TYF29" s="707"/>
      <c r="TYG29" s="707"/>
      <c r="TYH29" s="707"/>
      <c r="TYI29" s="707"/>
      <c r="TYJ29" s="707"/>
      <c r="TYK29" s="707"/>
      <c r="TYL29" s="707"/>
      <c r="TYM29" s="707"/>
      <c r="TYN29" s="707"/>
      <c r="TYO29" s="707"/>
      <c r="TYP29" s="707"/>
      <c r="TYQ29" s="707"/>
      <c r="TYR29" s="707"/>
      <c r="TYS29" s="707"/>
      <c r="TYT29" s="707"/>
      <c r="TYU29" s="707"/>
      <c r="TYV29" s="707"/>
      <c r="TYW29" s="707"/>
      <c r="TYX29" s="707"/>
      <c r="TYY29" s="707"/>
      <c r="TYZ29" s="707"/>
      <c r="TZA29" s="707"/>
      <c r="TZB29" s="707"/>
      <c r="TZC29" s="707"/>
      <c r="TZD29" s="707"/>
      <c r="TZE29" s="707"/>
      <c r="TZF29" s="707"/>
      <c r="TZG29" s="707"/>
      <c r="TZH29" s="707"/>
      <c r="TZI29" s="707"/>
      <c r="TZJ29" s="707"/>
      <c r="TZK29" s="707"/>
      <c r="TZL29" s="707"/>
      <c r="TZM29" s="707"/>
      <c r="TZN29" s="707"/>
      <c r="TZO29" s="707"/>
      <c r="TZP29" s="707"/>
      <c r="TZQ29" s="707"/>
      <c r="TZR29" s="707"/>
      <c r="TZS29" s="707"/>
      <c r="TZT29" s="707"/>
      <c r="TZU29" s="707"/>
      <c r="TZV29" s="707"/>
      <c r="TZW29" s="707"/>
      <c r="TZX29" s="707"/>
      <c r="TZY29" s="707"/>
      <c r="TZZ29" s="707"/>
      <c r="UAA29" s="707"/>
      <c r="UAB29" s="707"/>
      <c r="UAC29" s="707"/>
      <c r="UAD29" s="707"/>
      <c r="UAE29" s="707"/>
      <c r="UAF29" s="707"/>
      <c r="UAG29" s="707"/>
      <c r="UAH29" s="707"/>
      <c r="UAI29" s="707"/>
      <c r="UAJ29" s="707"/>
      <c r="UAK29" s="707"/>
      <c r="UAL29" s="707"/>
      <c r="UAM29" s="707"/>
      <c r="UAN29" s="707"/>
      <c r="UAO29" s="707"/>
      <c r="UAP29" s="707"/>
      <c r="UAQ29" s="707"/>
      <c r="UAR29" s="707"/>
      <c r="UAS29" s="707"/>
      <c r="UAT29" s="707"/>
      <c r="UAU29" s="707"/>
      <c r="UAV29" s="707"/>
      <c r="UAW29" s="707"/>
      <c r="UAX29" s="707"/>
      <c r="UAY29" s="707"/>
      <c r="UAZ29" s="707"/>
      <c r="UBA29" s="707"/>
      <c r="UBB29" s="707"/>
      <c r="UBC29" s="707"/>
      <c r="UBD29" s="707"/>
      <c r="UBE29" s="707"/>
      <c r="UBF29" s="707"/>
      <c r="UBG29" s="707"/>
      <c r="UBH29" s="707"/>
      <c r="UBI29" s="707"/>
      <c r="UBJ29" s="707"/>
      <c r="UBK29" s="707"/>
      <c r="UBL29" s="707"/>
      <c r="UBM29" s="707"/>
      <c r="UBN29" s="707"/>
      <c r="UBO29" s="707"/>
      <c r="UBP29" s="707"/>
      <c r="UBQ29" s="707"/>
      <c r="UBR29" s="707"/>
      <c r="UBS29" s="707"/>
      <c r="UBT29" s="707"/>
      <c r="UBU29" s="707"/>
      <c r="UBV29" s="707"/>
      <c r="UBW29" s="707"/>
      <c r="UBX29" s="707"/>
      <c r="UBY29" s="707"/>
      <c r="UBZ29" s="707"/>
      <c r="UCA29" s="707"/>
      <c r="UCB29" s="707"/>
      <c r="UCC29" s="707"/>
      <c r="UCD29" s="707"/>
      <c r="UCE29" s="707"/>
      <c r="UCF29" s="707"/>
      <c r="UCG29" s="707"/>
      <c r="UCH29" s="707"/>
      <c r="UCI29" s="707"/>
      <c r="UCJ29" s="707"/>
      <c r="UCK29" s="707"/>
      <c r="UCL29" s="707"/>
      <c r="UCM29" s="707"/>
      <c r="UCN29" s="707"/>
      <c r="UCO29" s="707"/>
      <c r="UCP29" s="707"/>
      <c r="UCQ29" s="707"/>
      <c r="UCR29" s="707"/>
      <c r="UCS29" s="707"/>
      <c r="UCT29" s="707"/>
      <c r="UCU29" s="707"/>
      <c r="UCV29" s="707"/>
      <c r="UCW29" s="707"/>
      <c r="UCX29" s="707"/>
      <c r="UCY29" s="707"/>
      <c r="UCZ29" s="707"/>
      <c r="UDA29" s="707"/>
      <c r="UDB29" s="707"/>
      <c r="UDC29" s="707"/>
      <c r="UDD29" s="707"/>
      <c r="UDE29" s="707"/>
      <c r="UDF29" s="707"/>
      <c r="UDG29" s="707"/>
      <c r="UDH29" s="707"/>
      <c r="UDI29" s="707"/>
      <c r="UDJ29" s="707"/>
      <c r="UDK29" s="707"/>
      <c r="UDL29" s="707"/>
      <c r="UDM29" s="707"/>
      <c r="UDN29" s="707"/>
      <c r="UDO29" s="707"/>
      <c r="UDP29" s="707"/>
      <c r="UDQ29" s="707"/>
      <c r="UDR29" s="707"/>
      <c r="UDS29" s="707"/>
      <c r="UDT29" s="707"/>
      <c r="UDU29" s="707"/>
      <c r="UDV29" s="707"/>
      <c r="UDW29" s="707"/>
      <c r="UDX29" s="707"/>
      <c r="UDY29" s="707"/>
      <c r="UDZ29" s="707"/>
      <c r="UEA29" s="707"/>
      <c r="UEB29" s="707"/>
      <c r="UEC29" s="707"/>
      <c r="UED29" s="707"/>
      <c r="UEE29" s="707"/>
      <c r="UEF29" s="707"/>
      <c r="UEG29" s="707"/>
      <c r="UEH29" s="707"/>
      <c r="UEI29" s="707"/>
      <c r="UEJ29" s="707"/>
      <c r="UEK29" s="707"/>
      <c r="UEL29" s="707"/>
      <c r="UEM29" s="707"/>
      <c r="UEN29" s="707"/>
      <c r="UEO29" s="707"/>
      <c r="UEP29" s="707"/>
      <c r="UEQ29" s="707"/>
      <c r="UER29" s="707"/>
      <c r="UES29" s="707"/>
      <c r="UET29" s="707"/>
      <c r="UEU29" s="707"/>
      <c r="UEV29" s="707"/>
      <c r="UEW29" s="707"/>
      <c r="UEX29" s="707"/>
      <c r="UEY29" s="707"/>
      <c r="UEZ29" s="707"/>
      <c r="UFA29" s="707"/>
      <c r="UFB29" s="707"/>
      <c r="UFC29" s="707"/>
      <c r="UFD29" s="707"/>
      <c r="UFE29" s="707"/>
      <c r="UFF29" s="707"/>
      <c r="UFG29" s="707"/>
      <c r="UFH29" s="707"/>
      <c r="UFI29" s="707"/>
      <c r="UFJ29" s="707"/>
      <c r="UFK29" s="707"/>
      <c r="UFL29" s="707"/>
      <c r="UFM29" s="707"/>
      <c r="UFN29" s="707"/>
      <c r="UFO29" s="707"/>
      <c r="UFP29" s="707"/>
      <c r="UFQ29" s="707"/>
      <c r="UFR29" s="707"/>
      <c r="UFS29" s="707"/>
      <c r="UFT29" s="707"/>
      <c r="UFU29" s="707"/>
      <c r="UFV29" s="707"/>
      <c r="UFW29" s="707"/>
      <c r="UFX29" s="707"/>
      <c r="UFY29" s="707"/>
      <c r="UFZ29" s="707"/>
      <c r="UGA29" s="707"/>
      <c r="UGB29" s="707"/>
      <c r="UGC29" s="707"/>
      <c r="UGD29" s="707"/>
      <c r="UGE29" s="707"/>
      <c r="UGF29" s="707"/>
      <c r="UGG29" s="707"/>
      <c r="UGH29" s="707"/>
      <c r="UGI29" s="707"/>
      <c r="UGJ29" s="707"/>
      <c r="UGK29" s="707"/>
      <c r="UGL29" s="707"/>
      <c r="UGM29" s="707"/>
      <c r="UGN29" s="707"/>
      <c r="UGO29" s="707"/>
      <c r="UGP29" s="707"/>
      <c r="UGQ29" s="707"/>
      <c r="UGR29" s="707"/>
      <c r="UGS29" s="707"/>
      <c r="UGT29" s="707"/>
      <c r="UGU29" s="707"/>
      <c r="UGV29" s="707"/>
      <c r="UGW29" s="707"/>
      <c r="UGX29" s="707"/>
      <c r="UGY29" s="707"/>
      <c r="UGZ29" s="707"/>
      <c r="UHA29" s="707"/>
      <c r="UHB29" s="707"/>
      <c r="UHC29" s="707"/>
      <c r="UHD29" s="707"/>
      <c r="UHE29" s="707"/>
      <c r="UHF29" s="707"/>
      <c r="UHG29" s="707"/>
      <c r="UHH29" s="707"/>
      <c r="UHI29" s="707"/>
      <c r="UHJ29" s="707"/>
      <c r="UHK29" s="707"/>
      <c r="UHL29" s="707"/>
      <c r="UHM29" s="707"/>
      <c r="UHN29" s="707"/>
      <c r="UHO29" s="707"/>
      <c r="UHP29" s="707"/>
      <c r="UHQ29" s="707"/>
      <c r="UHR29" s="707"/>
      <c r="UHS29" s="707"/>
      <c r="UHT29" s="707"/>
      <c r="UHU29" s="707"/>
      <c r="UHV29" s="707"/>
      <c r="UHW29" s="707"/>
      <c r="UHX29" s="707"/>
      <c r="UHY29" s="707"/>
      <c r="UHZ29" s="707"/>
      <c r="UIA29" s="707"/>
      <c r="UIB29" s="707"/>
      <c r="UIC29" s="707"/>
      <c r="UID29" s="707"/>
      <c r="UIE29" s="707"/>
      <c r="UIF29" s="707"/>
      <c r="UIG29" s="707"/>
      <c r="UIH29" s="707"/>
      <c r="UII29" s="707"/>
      <c r="UIJ29" s="707"/>
      <c r="UIK29" s="707"/>
      <c r="UIL29" s="707"/>
      <c r="UIM29" s="707"/>
      <c r="UIN29" s="707"/>
      <c r="UIO29" s="707"/>
      <c r="UIP29" s="707"/>
      <c r="UIQ29" s="707"/>
      <c r="UIR29" s="707"/>
      <c r="UIS29" s="707"/>
      <c r="UIT29" s="707"/>
      <c r="UIU29" s="707"/>
      <c r="UIV29" s="707"/>
      <c r="UIW29" s="707"/>
      <c r="UIX29" s="707"/>
      <c r="UIY29" s="707"/>
      <c r="UIZ29" s="707"/>
      <c r="UJA29" s="707"/>
      <c r="UJB29" s="707"/>
      <c r="UJC29" s="707"/>
      <c r="UJD29" s="707"/>
      <c r="UJE29" s="707"/>
      <c r="UJF29" s="707"/>
      <c r="UJG29" s="707"/>
      <c r="UJH29" s="707"/>
      <c r="UJI29" s="707"/>
      <c r="UJJ29" s="707"/>
      <c r="UJK29" s="707"/>
      <c r="UJL29" s="707"/>
      <c r="UJM29" s="707"/>
      <c r="UJN29" s="707"/>
      <c r="UJO29" s="707"/>
      <c r="UJP29" s="707"/>
      <c r="UJQ29" s="707"/>
      <c r="UJR29" s="707"/>
      <c r="UJS29" s="707"/>
      <c r="UJT29" s="707"/>
      <c r="UJU29" s="707"/>
      <c r="UJV29" s="707"/>
      <c r="UJW29" s="707"/>
      <c r="UJX29" s="707"/>
      <c r="UJY29" s="707"/>
      <c r="UJZ29" s="707"/>
      <c r="UKA29" s="707"/>
      <c r="UKB29" s="707"/>
      <c r="UKC29" s="707"/>
      <c r="UKD29" s="707"/>
      <c r="UKE29" s="707"/>
      <c r="UKF29" s="707"/>
      <c r="UKG29" s="707"/>
      <c r="UKH29" s="707"/>
      <c r="UKI29" s="707"/>
      <c r="UKJ29" s="707"/>
      <c r="UKK29" s="707"/>
      <c r="UKL29" s="707"/>
      <c r="UKM29" s="707"/>
      <c r="UKN29" s="707"/>
      <c r="UKO29" s="707"/>
      <c r="UKP29" s="707"/>
      <c r="UKQ29" s="707"/>
      <c r="UKR29" s="707"/>
      <c r="UKS29" s="707"/>
      <c r="UKT29" s="707"/>
      <c r="UKU29" s="707"/>
      <c r="UKV29" s="707"/>
      <c r="UKW29" s="707"/>
      <c r="UKX29" s="707"/>
      <c r="UKY29" s="707"/>
      <c r="UKZ29" s="707"/>
      <c r="ULA29" s="707"/>
      <c r="ULB29" s="707"/>
      <c r="ULC29" s="707"/>
      <c r="ULD29" s="707"/>
      <c r="ULE29" s="707"/>
      <c r="ULF29" s="707"/>
      <c r="ULG29" s="707"/>
      <c r="ULH29" s="707"/>
      <c r="ULI29" s="707"/>
      <c r="ULJ29" s="707"/>
      <c r="ULK29" s="707"/>
      <c r="ULL29" s="707"/>
      <c r="ULM29" s="707"/>
      <c r="ULN29" s="707"/>
      <c r="ULO29" s="707"/>
      <c r="ULP29" s="707"/>
      <c r="ULQ29" s="707"/>
      <c r="ULR29" s="707"/>
      <c r="ULS29" s="707"/>
      <c r="ULT29" s="707"/>
      <c r="ULU29" s="707"/>
      <c r="ULV29" s="707"/>
      <c r="ULW29" s="707"/>
      <c r="ULX29" s="707"/>
      <c r="ULY29" s="707"/>
      <c r="ULZ29" s="707"/>
      <c r="UMA29" s="707"/>
      <c r="UMB29" s="707"/>
      <c r="UMC29" s="707"/>
      <c r="UMD29" s="707"/>
      <c r="UME29" s="707"/>
      <c r="UMF29" s="707"/>
      <c r="UMG29" s="707"/>
      <c r="UMH29" s="707"/>
      <c r="UMI29" s="707"/>
      <c r="UMJ29" s="707"/>
      <c r="UMK29" s="707"/>
      <c r="UML29" s="707"/>
      <c r="UMM29" s="707"/>
      <c r="UMN29" s="707"/>
      <c r="UMO29" s="707"/>
      <c r="UMP29" s="707"/>
      <c r="UMQ29" s="707"/>
      <c r="UMR29" s="707"/>
      <c r="UMS29" s="707"/>
      <c r="UMT29" s="707"/>
      <c r="UMU29" s="707"/>
      <c r="UMV29" s="707"/>
      <c r="UMW29" s="707"/>
      <c r="UMX29" s="707"/>
      <c r="UMY29" s="707"/>
      <c r="UMZ29" s="707"/>
      <c r="UNA29" s="707"/>
      <c r="UNB29" s="707"/>
      <c r="UNC29" s="707"/>
      <c r="UND29" s="707"/>
      <c r="UNE29" s="707"/>
      <c r="UNF29" s="707"/>
      <c r="UNG29" s="707"/>
      <c r="UNH29" s="707"/>
      <c r="UNI29" s="707"/>
      <c r="UNJ29" s="707"/>
      <c r="UNK29" s="707"/>
      <c r="UNL29" s="707"/>
      <c r="UNM29" s="707"/>
      <c r="UNN29" s="707"/>
      <c r="UNO29" s="707"/>
      <c r="UNP29" s="707"/>
      <c r="UNQ29" s="707"/>
      <c r="UNR29" s="707"/>
      <c r="UNS29" s="707"/>
      <c r="UNT29" s="707"/>
      <c r="UNU29" s="707"/>
      <c r="UNV29" s="707"/>
      <c r="UNW29" s="707"/>
      <c r="UNX29" s="707"/>
      <c r="UNY29" s="707"/>
      <c r="UNZ29" s="707"/>
      <c r="UOA29" s="707"/>
      <c r="UOB29" s="707"/>
      <c r="UOC29" s="707"/>
      <c r="UOD29" s="707"/>
      <c r="UOE29" s="707"/>
      <c r="UOF29" s="707"/>
      <c r="UOG29" s="707"/>
      <c r="UOH29" s="707"/>
      <c r="UOI29" s="707"/>
      <c r="UOJ29" s="707"/>
      <c r="UOK29" s="707"/>
      <c r="UOL29" s="707"/>
      <c r="UOM29" s="707"/>
      <c r="UON29" s="707"/>
      <c r="UOO29" s="707"/>
      <c r="UOP29" s="707"/>
      <c r="UOQ29" s="707"/>
      <c r="UOR29" s="707"/>
      <c r="UOS29" s="707"/>
      <c r="UOT29" s="707"/>
      <c r="UOU29" s="707"/>
      <c r="UOV29" s="707"/>
      <c r="UOW29" s="707"/>
      <c r="UOX29" s="707"/>
      <c r="UOY29" s="707"/>
      <c r="UOZ29" s="707"/>
      <c r="UPA29" s="707"/>
      <c r="UPB29" s="707"/>
      <c r="UPC29" s="707"/>
      <c r="UPD29" s="707"/>
      <c r="UPE29" s="707"/>
      <c r="UPF29" s="707"/>
      <c r="UPG29" s="707"/>
      <c r="UPH29" s="707"/>
      <c r="UPI29" s="707"/>
      <c r="UPJ29" s="707"/>
      <c r="UPK29" s="707"/>
      <c r="UPL29" s="707"/>
      <c r="UPM29" s="707"/>
      <c r="UPN29" s="707"/>
      <c r="UPO29" s="707"/>
      <c r="UPP29" s="707"/>
      <c r="UPQ29" s="707"/>
      <c r="UPR29" s="707"/>
      <c r="UPS29" s="707"/>
      <c r="UPT29" s="707"/>
      <c r="UPU29" s="707"/>
      <c r="UPV29" s="707"/>
      <c r="UPW29" s="707"/>
      <c r="UPX29" s="707"/>
      <c r="UPY29" s="707"/>
      <c r="UPZ29" s="707"/>
      <c r="UQA29" s="707"/>
      <c r="UQB29" s="707"/>
      <c r="UQC29" s="707"/>
      <c r="UQD29" s="707"/>
      <c r="UQE29" s="707"/>
      <c r="UQF29" s="707"/>
      <c r="UQG29" s="707"/>
      <c r="UQH29" s="707"/>
      <c r="UQI29" s="707"/>
      <c r="UQJ29" s="707"/>
      <c r="UQK29" s="707"/>
      <c r="UQL29" s="707"/>
      <c r="UQM29" s="707"/>
      <c r="UQN29" s="707"/>
      <c r="UQO29" s="707"/>
      <c r="UQP29" s="707"/>
      <c r="UQQ29" s="707"/>
      <c r="UQR29" s="707"/>
      <c r="UQS29" s="707"/>
      <c r="UQT29" s="707"/>
      <c r="UQU29" s="707"/>
      <c r="UQV29" s="707"/>
      <c r="UQW29" s="707"/>
      <c r="UQX29" s="707"/>
      <c r="UQY29" s="707"/>
      <c r="UQZ29" s="707"/>
      <c r="URA29" s="707"/>
      <c r="URB29" s="707"/>
      <c r="URC29" s="707"/>
      <c r="URD29" s="707"/>
      <c r="URE29" s="707"/>
      <c r="URF29" s="707"/>
      <c r="URG29" s="707"/>
      <c r="URH29" s="707"/>
      <c r="URI29" s="707"/>
      <c r="URJ29" s="707"/>
      <c r="URK29" s="707"/>
      <c r="URL29" s="707"/>
      <c r="URM29" s="707"/>
      <c r="URN29" s="707"/>
      <c r="URO29" s="707"/>
      <c r="URP29" s="707"/>
      <c r="URQ29" s="707"/>
      <c r="URR29" s="707"/>
      <c r="URS29" s="707"/>
      <c r="URT29" s="707"/>
      <c r="URU29" s="707"/>
      <c r="URV29" s="707"/>
      <c r="URW29" s="707"/>
      <c r="URX29" s="707"/>
      <c r="URY29" s="707"/>
      <c r="URZ29" s="707"/>
      <c r="USA29" s="707"/>
      <c r="USB29" s="707"/>
      <c r="USC29" s="707"/>
      <c r="USD29" s="707"/>
      <c r="USE29" s="707"/>
      <c r="USF29" s="707"/>
      <c r="USG29" s="707"/>
      <c r="USH29" s="707"/>
      <c r="USI29" s="707"/>
      <c r="USJ29" s="707"/>
      <c r="USK29" s="707"/>
      <c r="USL29" s="707"/>
      <c r="USM29" s="707"/>
      <c r="USN29" s="707"/>
      <c r="USO29" s="707"/>
      <c r="USP29" s="707"/>
      <c r="USQ29" s="707"/>
      <c r="USR29" s="707"/>
      <c r="USS29" s="707"/>
      <c r="UST29" s="707"/>
      <c r="USU29" s="707"/>
      <c r="USV29" s="707"/>
      <c r="USW29" s="707"/>
      <c r="USX29" s="707"/>
      <c r="USY29" s="707"/>
      <c r="USZ29" s="707"/>
      <c r="UTA29" s="707"/>
      <c r="UTB29" s="707"/>
      <c r="UTC29" s="707"/>
      <c r="UTD29" s="707"/>
      <c r="UTE29" s="707"/>
      <c r="UTF29" s="707"/>
      <c r="UTG29" s="707"/>
      <c r="UTH29" s="707"/>
      <c r="UTI29" s="707"/>
      <c r="UTJ29" s="707"/>
      <c r="UTK29" s="707"/>
      <c r="UTL29" s="707"/>
      <c r="UTM29" s="707"/>
      <c r="UTN29" s="707"/>
      <c r="UTO29" s="707"/>
      <c r="UTP29" s="707"/>
      <c r="UTQ29" s="707"/>
      <c r="UTR29" s="707"/>
      <c r="UTS29" s="707"/>
      <c r="UTT29" s="707"/>
      <c r="UTU29" s="707"/>
      <c r="UTV29" s="707"/>
      <c r="UTW29" s="707"/>
      <c r="UTX29" s="707"/>
      <c r="UTY29" s="707"/>
      <c r="UTZ29" s="707"/>
      <c r="UUA29" s="707"/>
      <c r="UUB29" s="707"/>
      <c r="UUC29" s="707"/>
      <c r="UUD29" s="707"/>
      <c r="UUE29" s="707"/>
      <c r="UUF29" s="707"/>
      <c r="UUG29" s="707"/>
      <c r="UUH29" s="707"/>
      <c r="UUI29" s="707"/>
      <c r="UUJ29" s="707"/>
      <c r="UUK29" s="707"/>
      <c r="UUL29" s="707"/>
      <c r="UUM29" s="707"/>
      <c r="UUN29" s="707"/>
      <c r="UUO29" s="707"/>
      <c r="UUP29" s="707"/>
      <c r="UUQ29" s="707"/>
      <c r="UUR29" s="707"/>
      <c r="UUS29" s="707"/>
      <c r="UUT29" s="707"/>
      <c r="UUU29" s="707"/>
      <c r="UUV29" s="707"/>
      <c r="UUW29" s="707"/>
      <c r="UUX29" s="707"/>
      <c r="UUY29" s="707"/>
      <c r="UUZ29" s="707"/>
      <c r="UVA29" s="707"/>
      <c r="UVB29" s="707"/>
      <c r="UVC29" s="707"/>
      <c r="UVD29" s="707"/>
      <c r="UVE29" s="707"/>
      <c r="UVF29" s="707"/>
      <c r="UVG29" s="707"/>
      <c r="UVH29" s="707"/>
      <c r="UVI29" s="707"/>
      <c r="UVJ29" s="707"/>
      <c r="UVK29" s="707"/>
      <c r="UVL29" s="707"/>
      <c r="UVM29" s="707"/>
      <c r="UVN29" s="707"/>
      <c r="UVO29" s="707"/>
      <c r="UVP29" s="707"/>
      <c r="UVQ29" s="707"/>
      <c r="UVR29" s="707"/>
      <c r="UVS29" s="707"/>
      <c r="UVT29" s="707"/>
      <c r="UVU29" s="707"/>
      <c r="UVV29" s="707"/>
      <c r="UVW29" s="707"/>
      <c r="UVX29" s="707"/>
      <c r="UVY29" s="707"/>
      <c r="UVZ29" s="707"/>
      <c r="UWA29" s="707"/>
      <c r="UWB29" s="707"/>
      <c r="UWC29" s="707"/>
      <c r="UWD29" s="707"/>
      <c r="UWE29" s="707"/>
      <c r="UWF29" s="707"/>
      <c r="UWG29" s="707"/>
      <c r="UWH29" s="707"/>
      <c r="UWI29" s="707"/>
      <c r="UWJ29" s="707"/>
      <c r="UWK29" s="707"/>
      <c r="UWL29" s="707"/>
      <c r="UWM29" s="707"/>
      <c r="UWN29" s="707"/>
      <c r="UWO29" s="707"/>
      <c r="UWP29" s="707"/>
      <c r="UWQ29" s="707"/>
      <c r="UWR29" s="707"/>
      <c r="UWS29" s="707"/>
      <c r="UWT29" s="707"/>
      <c r="UWU29" s="707"/>
      <c r="UWV29" s="707"/>
      <c r="UWW29" s="707"/>
      <c r="UWX29" s="707"/>
      <c r="UWY29" s="707"/>
      <c r="UWZ29" s="707"/>
      <c r="UXA29" s="707"/>
      <c r="UXB29" s="707"/>
      <c r="UXC29" s="707"/>
      <c r="UXD29" s="707"/>
      <c r="UXE29" s="707"/>
      <c r="UXF29" s="707"/>
      <c r="UXG29" s="707"/>
      <c r="UXH29" s="707"/>
      <c r="UXI29" s="707"/>
      <c r="UXJ29" s="707"/>
      <c r="UXK29" s="707"/>
      <c r="UXL29" s="707"/>
      <c r="UXM29" s="707"/>
      <c r="UXN29" s="707"/>
      <c r="UXO29" s="707"/>
      <c r="UXP29" s="707"/>
      <c r="UXQ29" s="707"/>
      <c r="UXR29" s="707"/>
      <c r="UXS29" s="707"/>
      <c r="UXT29" s="707"/>
      <c r="UXU29" s="707"/>
      <c r="UXV29" s="707"/>
      <c r="UXW29" s="707"/>
      <c r="UXX29" s="707"/>
      <c r="UXY29" s="707"/>
      <c r="UXZ29" s="707"/>
      <c r="UYA29" s="707"/>
      <c r="UYB29" s="707"/>
      <c r="UYC29" s="707"/>
      <c r="UYD29" s="707"/>
      <c r="UYE29" s="707"/>
      <c r="UYF29" s="707"/>
      <c r="UYG29" s="707"/>
      <c r="UYH29" s="707"/>
      <c r="UYI29" s="707"/>
      <c r="UYJ29" s="707"/>
      <c r="UYK29" s="707"/>
      <c r="UYL29" s="707"/>
      <c r="UYM29" s="707"/>
      <c r="UYN29" s="707"/>
      <c r="UYO29" s="707"/>
      <c r="UYP29" s="707"/>
      <c r="UYQ29" s="707"/>
      <c r="UYR29" s="707"/>
      <c r="UYS29" s="707"/>
      <c r="UYT29" s="707"/>
      <c r="UYU29" s="707"/>
      <c r="UYV29" s="707"/>
      <c r="UYW29" s="707"/>
      <c r="UYX29" s="707"/>
      <c r="UYY29" s="707"/>
      <c r="UYZ29" s="707"/>
      <c r="UZA29" s="707"/>
      <c r="UZB29" s="707"/>
      <c r="UZC29" s="707"/>
      <c r="UZD29" s="707"/>
      <c r="UZE29" s="707"/>
      <c r="UZF29" s="707"/>
      <c r="UZG29" s="707"/>
      <c r="UZH29" s="707"/>
      <c r="UZI29" s="707"/>
      <c r="UZJ29" s="707"/>
      <c r="UZK29" s="707"/>
      <c r="UZL29" s="707"/>
      <c r="UZM29" s="707"/>
      <c r="UZN29" s="707"/>
      <c r="UZO29" s="707"/>
      <c r="UZP29" s="707"/>
      <c r="UZQ29" s="707"/>
      <c r="UZR29" s="707"/>
      <c r="UZS29" s="707"/>
      <c r="UZT29" s="707"/>
      <c r="UZU29" s="707"/>
      <c r="UZV29" s="707"/>
      <c r="UZW29" s="707"/>
      <c r="UZX29" s="707"/>
      <c r="UZY29" s="707"/>
      <c r="UZZ29" s="707"/>
      <c r="VAA29" s="707"/>
      <c r="VAB29" s="707"/>
      <c r="VAC29" s="707"/>
      <c r="VAD29" s="707"/>
      <c r="VAE29" s="707"/>
      <c r="VAF29" s="707"/>
      <c r="VAG29" s="707"/>
      <c r="VAH29" s="707"/>
      <c r="VAI29" s="707"/>
      <c r="VAJ29" s="707"/>
      <c r="VAK29" s="707"/>
      <c r="VAL29" s="707"/>
      <c r="VAM29" s="707"/>
      <c r="VAN29" s="707"/>
      <c r="VAO29" s="707"/>
      <c r="VAP29" s="707"/>
      <c r="VAQ29" s="707"/>
      <c r="VAR29" s="707"/>
      <c r="VAS29" s="707"/>
      <c r="VAT29" s="707"/>
      <c r="VAU29" s="707"/>
      <c r="VAV29" s="707"/>
      <c r="VAW29" s="707"/>
      <c r="VAX29" s="707"/>
      <c r="VAY29" s="707"/>
      <c r="VAZ29" s="707"/>
      <c r="VBA29" s="707"/>
      <c r="VBB29" s="707"/>
      <c r="VBC29" s="707"/>
      <c r="VBD29" s="707"/>
      <c r="VBE29" s="707"/>
      <c r="VBF29" s="707"/>
      <c r="VBG29" s="707"/>
      <c r="VBH29" s="707"/>
      <c r="VBI29" s="707"/>
      <c r="VBJ29" s="707"/>
      <c r="VBK29" s="707"/>
      <c r="VBL29" s="707"/>
      <c r="VBM29" s="707"/>
      <c r="VBN29" s="707"/>
      <c r="VBO29" s="707"/>
      <c r="VBP29" s="707"/>
      <c r="VBQ29" s="707"/>
      <c r="VBR29" s="707"/>
      <c r="VBS29" s="707"/>
      <c r="VBT29" s="707"/>
      <c r="VBU29" s="707"/>
      <c r="VBV29" s="707"/>
      <c r="VBW29" s="707"/>
      <c r="VBX29" s="707"/>
      <c r="VBY29" s="707"/>
      <c r="VBZ29" s="707"/>
      <c r="VCA29" s="707"/>
      <c r="VCB29" s="707"/>
      <c r="VCC29" s="707"/>
      <c r="VCD29" s="707"/>
      <c r="VCE29" s="707"/>
      <c r="VCF29" s="707"/>
      <c r="VCG29" s="707"/>
      <c r="VCH29" s="707"/>
      <c r="VCI29" s="707"/>
      <c r="VCJ29" s="707"/>
      <c r="VCK29" s="707"/>
      <c r="VCL29" s="707"/>
      <c r="VCM29" s="707"/>
      <c r="VCN29" s="707"/>
      <c r="VCO29" s="707"/>
      <c r="VCP29" s="707"/>
      <c r="VCQ29" s="707"/>
      <c r="VCR29" s="707"/>
      <c r="VCS29" s="707"/>
      <c r="VCT29" s="707"/>
      <c r="VCU29" s="707"/>
      <c r="VCV29" s="707"/>
      <c r="VCW29" s="707"/>
      <c r="VCX29" s="707"/>
      <c r="VCY29" s="707"/>
      <c r="VCZ29" s="707"/>
      <c r="VDA29" s="707"/>
      <c r="VDB29" s="707"/>
      <c r="VDC29" s="707"/>
      <c r="VDD29" s="707"/>
      <c r="VDE29" s="707"/>
      <c r="VDF29" s="707"/>
      <c r="VDG29" s="707"/>
      <c r="VDH29" s="707"/>
      <c r="VDI29" s="707"/>
      <c r="VDJ29" s="707"/>
      <c r="VDK29" s="707"/>
      <c r="VDL29" s="707"/>
      <c r="VDM29" s="707"/>
      <c r="VDN29" s="707"/>
      <c r="VDO29" s="707"/>
      <c r="VDP29" s="707"/>
      <c r="VDQ29" s="707"/>
      <c r="VDR29" s="707"/>
      <c r="VDS29" s="707"/>
      <c r="VDT29" s="707"/>
      <c r="VDU29" s="707"/>
      <c r="VDV29" s="707"/>
      <c r="VDW29" s="707"/>
      <c r="VDX29" s="707"/>
      <c r="VDY29" s="707"/>
      <c r="VDZ29" s="707"/>
      <c r="VEA29" s="707"/>
      <c r="VEB29" s="707"/>
      <c r="VEC29" s="707"/>
      <c r="VED29" s="707"/>
      <c r="VEE29" s="707"/>
      <c r="VEF29" s="707"/>
      <c r="VEG29" s="707"/>
      <c r="VEH29" s="707"/>
      <c r="VEI29" s="707"/>
      <c r="VEJ29" s="707"/>
      <c r="VEK29" s="707"/>
      <c r="VEL29" s="707"/>
      <c r="VEM29" s="707"/>
      <c r="VEN29" s="707"/>
      <c r="VEO29" s="707"/>
      <c r="VEP29" s="707"/>
      <c r="VEQ29" s="707"/>
      <c r="VER29" s="707"/>
      <c r="VES29" s="707"/>
      <c r="VET29" s="707"/>
      <c r="VEU29" s="707"/>
      <c r="VEV29" s="707"/>
      <c r="VEW29" s="707"/>
      <c r="VEX29" s="707"/>
      <c r="VEY29" s="707"/>
      <c r="VEZ29" s="707"/>
      <c r="VFA29" s="707"/>
      <c r="VFB29" s="707"/>
      <c r="VFC29" s="707"/>
      <c r="VFD29" s="707"/>
      <c r="VFE29" s="707"/>
      <c r="VFF29" s="707"/>
      <c r="VFG29" s="707"/>
      <c r="VFH29" s="707"/>
      <c r="VFI29" s="707"/>
      <c r="VFJ29" s="707"/>
      <c r="VFK29" s="707"/>
      <c r="VFL29" s="707"/>
      <c r="VFM29" s="707"/>
      <c r="VFN29" s="707"/>
      <c r="VFO29" s="707"/>
      <c r="VFP29" s="707"/>
      <c r="VFQ29" s="707"/>
      <c r="VFR29" s="707"/>
      <c r="VFS29" s="707"/>
      <c r="VFT29" s="707"/>
      <c r="VFU29" s="707"/>
      <c r="VFV29" s="707"/>
      <c r="VFW29" s="707"/>
      <c r="VFX29" s="707"/>
      <c r="VFY29" s="707"/>
      <c r="VFZ29" s="707"/>
      <c r="VGA29" s="707"/>
      <c r="VGB29" s="707"/>
      <c r="VGC29" s="707"/>
      <c r="VGD29" s="707"/>
      <c r="VGE29" s="707"/>
      <c r="VGF29" s="707"/>
      <c r="VGG29" s="707"/>
      <c r="VGH29" s="707"/>
      <c r="VGI29" s="707"/>
      <c r="VGJ29" s="707"/>
      <c r="VGK29" s="707"/>
      <c r="VGL29" s="707"/>
      <c r="VGM29" s="707"/>
      <c r="VGN29" s="707"/>
      <c r="VGO29" s="707"/>
      <c r="VGP29" s="707"/>
      <c r="VGQ29" s="707"/>
      <c r="VGR29" s="707"/>
      <c r="VGS29" s="707"/>
      <c r="VGT29" s="707"/>
      <c r="VGU29" s="707"/>
      <c r="VGV29" s="707"/>
      <c r="VGW29" s="707"/>
      <c r="VGX29" s="707"/>
      <c r="VGY29" s="707"/>
      <c r="VGZ29" s="707"/>
      <c r="VHA29" s="707"/>
      <c r="VHB29" s="707"/>
      <c r="VHC29" s="707"/>
      <c r="VHD29" s="707"/>
      <c r="VHE29" s="707"/>
      <c r="VHF29" s="707"/>
      <c r="VHG29" s="707"/>
      <c r="VHH29" s="707"/>
      <c r="VHI29" s="707"/>
      <c r="VHJ29" s="707"/>
      <c r="VHK29" s="707"/>
      <c r="VHL29" s="707"/>
      <c r="VHM29" s="707"/>
      <c r="VHN29" s="707"/>
      <c r="VHO29" s="707"/>
      <c r="VHP29" s="707"/>
      <c r="VHQ29" s="707"/>
      <c r="VHR29" s="707"/>
      <c r="VHS29" s="707"/>
      <c r="VHT29" s="707"/>
      <c r="VHU29" s="707"/>
      <c r="VHV29" s="707"/>
      <c r="VHW29" s="707"/>
      <c r="VHX29" s="707"/>
      <c r="VHY29" s="707"/>
      <c r="VHZ29" s="707"/>
      <c r="VIA29" s="707"/>
      <c r="VIB29" s="707"/>
      <c r="VIC29" s="707"/>
      <c r="VID29" s="707"/>
      <c r="VIE29" s="707"/>
      <c r="VIF29" s="707"/>
      <c r="VIG29" s="707"/>
      <c r="VIH29" s="707"/>
      <c r="VII29" s="707"/>
      <c r="VIJ29" s="707"/>
      <c r="VIK29" s="707"/>
      <c r="VIL29" s="707"/>
      <c r="VIM29" s="707"/>
      <c r="VIN29" s="707"/>
      <c r="VIO29" s="707"/>
      <c r="VIP29" s="707"/>
      <c r="VIQ29" s="707"/>
      <c r="VIR29" s="707"/>
      <c r="VIS29" s="707"/>
      <c r="VIT29" s="707"/>
      <c r="VIU29" s="707"/>
      <c r="VIV29" s="707"/>
      <c r="VIW29" s="707"/>
      <c r="VIX29" s="707"/>
      <c r="VIY29" s="707"/>
      <c r="VIZ29" s="707"/>
      <c r="VJA29" s="707"/>
      <c r="VJB29" s="707"/>
      <c r="VJC29" s="707"/>
      <c r="VJD29" s="707"/>
      <c r="VJE29" s="707"/>
      <c r="VJF29" s="707"/>
      <c r="VJG29" s="707"/>
      <c r="VJH29" s="707"/>
      <c r="VJI29" s="707"/>
      <c r="VJJ29" s="707"/>
      <c r="VJK29" s="707"/>
      <c r="VJL29" s="707"/>
      <c r="VJM29" s="707"/>
      <c r="VJN29" s="707"/>
      <c r="VJO29" s="707"/>
      <c r="VJP29" s="707"/>
      <c r="VJQ29" s="707"/>
      <c r="VJR29" s="707"/>
      <c r="VJS29" s="707"/>
      <c r="VJT29" s="707"/>
      <c r="VJU29" s="707"/>
      <c r="VJV29" s="707"/>
      <c r="VJW29" s="707"/>
      <c r="VJX29" s="707"/>
      <c r="VJY29" s="707"/>
      <c r="VJZ29" s="707"/>
      <c r="VKA29" s="707"/>
      <c r="VKB29" s="707"/>
      <c r="VKC29" s="707"/>
      <c r="VKD29" s="707"/>
      <c r="VKE29" s="707"/>
      <c r="VKF29" s="707"/>
      <c r="VKG29" s="707"/>
      <c r="VKH29" s="707"/>
      <c r="VKI29" s="707"/>
      <c r="VKJ29" s="707"/>
      <c r="VKK29" s="707"/>
      <c r="VKL29" s="707"/>
      <c r="VKM29" s="707"/>
      <c r="VKN29" s="707"/>
      <c r="VKO29" s="707"/>
      <c r="VKP29" s="707"/>
      <c r="VKQ29" s="707"/>
      <c r="VKR29" s="707"/>
      <c r="VKS29" s="707"/>
      <c r="VKT29" s="707"/>
      <c r="VKU29" s="707"/>
      <c r="VKV29" s="707"/>
      <c r="VKW29" s="707"/>
      <c r="VKX29" s="707"/>
      <c r="VKY29" s="707"/>
      <c r="VKZ29" s="707"/>
      <c r="VLA29" s="707"/>
      <c r="VLB29" s="707"/>
      <c r="VLC29" s="707"/>
      <c r="VLD29" s="707"/>
      <c r="VLE29" s="707"/>
      <c r="VLF29" s="707"/>
      <c r="VLG29" s="707"/>
      <c r="VLH29" s="707"/>
      <c r="VLI29" s="707"/>
      <c r="VLJ29" s="707"/>
      <c r="VLK29" s="707"/>
      <c r="VLL29" s="707"/>
      <c r="VLM29" s="707"/>
      <c r="VLN29" s="707"/>
      <c r="VLO29" s="707"/>
      <c r="VLP29" s="707"/>
      <c r="VLQ29" s="707"/>
      <c r="VLR29" s="707"/>
      <c r="VLS29" s="707"/>
      <c r="VLT29" s="707"/>
      <c r="VLU29" s="707"/>
      <c r="VLV29" s="707"/>
      <c r="VLW29" s="707"/>
      <c r="VLX29" s="707"/>
      <c r="VLY29" s="707"/>
      <c r="VLZ29" s="707"/>
      <c r="VMA29" s="707"/>
      <c r="VMB29" s="707"/>
      <c r="VMC29" s="707"/>
      <c r="VMD29" s="707"/>
      <c r="VME29" s="707"/>
      <c r="VMF29" s="707"/>
      <c r="VMG29" s="707"/>
      <c r="VMH29" s="707"/>
      <c r="VMI29" s="707"/>
      <c r="VMJ29" s="707"/>
      <c r="VMK29" s="707"/>
      <c r="VML29" s="707"/>
      <c r="VMM29" s="707"/>
      <c r="VMN29" s="707"/>
      <c r="VMO29" s="707"/>
      <c r="VMP29" s="707"/>
      <c r="VMQ29" s="707"/>
      <c r="VMR29" s="707"/>
      <c r="VMS29" s="707"/>
      <c r="VMT29" s="707"/>
      <c r="VMU29" s="707"/>
      <c r="VMV29" s="707"/>
      <c r="VMW29" s="707"/>
      <c r="VMX29" s="707"/>
      <c r="VMY29" s="707"/>
      <c r="VMZ29" s="707"/>
      <c r="VNA29" s="707"/>
      <c r="VNB29" s="707"/>
      <c r="VNC29" s="707"/>
      <c r="VND29" s="707"/>
      <c r="VNE29" s="707"/>
      <c r="VNF29" s="707"/>
      <c r="VNG29" s="707"/>
      <c r="VNH29" s="707"/>
      <c r="VNI29" s="707"/>
      <c r="VNJ29" s="707"/>
      <c r="VNK29" s="707"/>
      <c r="VNL29" s="707"/>
      <c r="VNM29" s="707"/>
      <c r="VNN29" s="707"/>
      <c r="VNO29" s="707"/>
      <c r="VNP29" s="707"/>
      <c r="VNQ29" s="707"/>
      <c r="VNR29" s="707"/>
      <c r="VNS29" s="707"/>
      <c r="VNT29" s="707"/>
      <c r="VNU29" s="707"/>
      <c r="VNV29" s="707"/>
      <c r="VNW29" s="707"/>
      <c r="VNX29" s="707"/>
      <c r="VNY29" s="707"/>
      <c r="VNZ29" s="707"/>
      <c r="VOA29" s="707"/>
      <c r="VOB29" s="707"/>
      <c r="VOC29" s="707"/>
      <c r="VOD29" s="707"/>
      <c r="VOE29" s="707"/>
      <c r="VOF29" s="707"/>
      <c r="VOG29" s="707"/>
      <c r="VOH29" s="707"/>
      <c r="VOI29" s="707"/>
      <c r="VOJ29" s="707"/>
      <c r="VOK29" s="707"/>
      <c r="VOL29" s="707"/>
      <c r="VOM29" s="707"/>
      <c r="VON29" s="707"/>
      <c r="VOO29" s="707"/>
      <c r="VOP29" s="707"/>
      <c r="VOQ29" s="707"/>
      <c r="VOR29" s="707"/>
      <c r="VOS29" s="707"/>
      <c r="VOT29" s="707"/>
      <c r="VOU29" s="707"/>
      <c r="VOV29" s="707"/>
      <c r="VOW29" s="707"/>
      <c r="VOX29" s="707"/>
      <c r="VOY29" s="707"/>
      <c r="VOZ29" s="707"/>
      <c r="VPA29" s="707"/>
      <c r="VPB29" s="707"/>
      <c r="VPC29" s="707"/>
      <c r="VPD29" s="707"/>
      <c r="VPE29" s="707"/>
      <c r="VPF29" s="707"/>
      <c r="VPG29" s="707"/>
      <c r="VPH29" s="707"/>
      <c r="VPI29" s="707"/>
      <c r="VPJ29" s="707"/>
      <c r="VPK29" s="707"/>
      <c r="VPL29" s="707"/>
      <c r="VPM29" s="707"/>
      <c r="VPN29" s="707"/>
      <c r="VPO29" s="707"/>
      <c r="VPP29" s="707"/>
      <c r="VPQ29" s="707"/>
      <c r="VPR29" s="707"/>
      <c r="VPS29" s="707"/>
      <c r="VPT29" s="707"/>
      <c r="VPU29" s="707"/>
      <c r="VPV29" s="707"/>
      <c r="VPW29" s="707"/>
      <c r="VPX29" s="707"/>
      <c r="VPY29" s="707"/>
      <c r="VPZ29" s="707"/>
      <c r="VQA29" s="707"/>
      <c r="VQB29" s="707"/>
      <c r="VQC29" s="707"/>
      <c r="VQD29" s="707"/>
      <c r="VQE29" s="707"/>
      <c r="VQF29" s="707"/>
      <c r="VQG29" s="707"/>
      <c r="VQH29" s="707"/>
      <c r="VQI29" s="707"/>
      <c r="VQJ29" s="707"/>
      <c r="VQK29" s="707"/>
      <c r="VQL29" s="707"/>
      <c r="VQM29" s="707"/>
      <c r="VQN29" s="707"/>
      <c r="VQO29" s="707"/>
      <c r="VQP29" s="707"/>
      <c r="VQQ29" s="707"/>
      <c r="VQR29" s="707"/>
      <c r="VQS29" s="707"/>
      <c r="VQT29" s="707"/>
      <c r="VQU29" s="707"/>
      <c r="VQV29" s="707"/>
      <c r="VQW29" s="707"/>
      <c r="VQX29" s="707"/>
      <c r="VQY29" s="707"/>
      <c r="VQZ29" s="707"/>
      <c r="VRA29" s="707"/>
      <c r="VRB29" s="707"/>
      <c r="VRC29" s="707"/>
      <c r="VRD29" s="707"/>
      <c r="VRE29" s="707"/>
      <c r="VRF29" s="707"/>
      <c r="VRG29" s="707"/>
      <c r="VRH29" s="707"/>
      <c r="VRI29" s="707"/>
      <c r="VRJ29" s="707"/>
      <c r="VRK29" s="707"/>
      <c r="VRL29" s="707"/>
      <c r="VRM29" s="707"/>
      <c r="VRN29" s="707"/>
      <c r="VRO29" s="707"/>
      <c r="VRP29" s="707"/>
      <c r="VRQ29" s="707"/>
      <c r="VRR29" s="707"/>
      <c r="VRS29" s="707"/>
      <c r="VRT29" s="707"/>
      <c r="VRU29" s="707"/>
      <c r="VRV29" s="707"/>
      <c r="VRW29" s="707"/>
      <c r="VRX29" s="707"/>
      <c r="VRY29" s="707"/>
      <c r="VRZ29" s="707"/>
      <c r="VSA29" s="707"/>
      <c r="VSB29" s="707"/>
      <c r="VSC29" s="707"/>
      <c r="VSD29" s="707"/>
      <c r="VSE29" s="707"/>
      <c r="VSF29" s="707"/>
      <c r="VSG29" s="707"/>
      <c r="VSH29" s="707"/>
      <c r="VSI29" s="707"/>
      <c r="VSJ29" s="707"/>
      <c r="VSK29" s="707"/>
      <c r="VSL29" s="707"/>
      <c r="VSM29" s="707"/>
      <c r="VSN29" s="707"/>
      <c r="VSO29" s="707"/>
      <c r="VSP29" s="707"/>
      <c r="VSQ29" s="707"/>
      <c r="VSR29" s="707"/>
      <c r="VSS29" s="707"/>
      <c r="VST29" s="707"/>
      <c r="VSU29" s="707"/>
      <c r="VSV29" s="707"/>
      <c r="VSW29" s="707"/>
      <c r="VSX29" s="707"/>
      <c r="VSY29" s="707"/>
      <c r="VSZ29" s="707"/>
      <c r="VTA29" s="707"/>
      <c r="VTB29" s="707"/>
      <c r="VTC29" s="707"/>
      <c r="VTD29" s="707"/>
      <c r="VTE29" s="707"/>
      <c r="VTF29" s="707"/>
      <c r="VTG29" s="707"/>
      <c r="VTH29" s="707"/>
      <c r="VTI29" s="707"/>
      <c r="VTJ29" s="707"/>
      <c r="VTK29" s="707"/>
      <c r="VTL29" s="707"/>
      <c r="VTM29" s="707"/>
      <c r="VTN29" s="707"/>
      <c r="VTO29" s="707"/>
      <c r="VTP29" s="707"/>
      <c r="VTQ29" s="707"/>
      <c r="VTR29" s="707"/>
      <c r="VTS29" s="707"/>
      <c r="VTT29" s="707"/>
      <c r="VTU29" s="707"/>
      <c r="VTV29" s="707"/>
      <c r="VTW29" s="707"/>
      <c r="VTX29" s="707"/>
      <c r="VTY29" s="707"/>
      <c r="VTZ29" s="707"/>
      <c r="VUA29" s="707"/>
      <c r="VUB29" s="707"/>
      <c r="VUC29" s="707"/>
      <c r="VUD29" s="707"/>
      <c r="VUE29" s="707"/>
      <c r="VUF29" s="707"/>
      <c r="VUG29" s="707"/>
      <c r="VUH29" s="707"/>
      <c r="VUI29" s="707"/>
      <c r="VUJ29" s="707"/>
      <c r="VUK29" s="707"/>
      <c r="VUL29" s="707"/>
      <c r="VUM29" s="707"/>
      <c r="VUN29" s="707"/>
      <c r="VUO29" s="707"/>
      <c r="VUP29" s="707"/>
      <c r="VUQ29" s="707"/>
      <c r="VUR29" s="707"/>
      <c r="VUS29" s="707"/>
      <c r="VUT29" s="707"/>
      <c r="VUU29" s="707"/>
      <c r="VUV29" s="707"/>
      <c r="VUW29" s="707"/>
      <c r="VUX29" s="707"/>
      <c r="VUY29" s="707"/>
      <c r="VUZ29" s="707"/>
      <c r="VVA29" s="707"/>
      <c r="VVB29" s="707"/>
      <c r="VVC29" s="707"/>
      <c r="VVD29" s="707"/>
      <c r="VVE29" s="707"/>
      <c r="VVF29" s="707"/>
      <c r="VVG29" s="707"/>
      <c r="VVH29" s="707"/>
      <c r="VVI29" s="707"/>
      <c r="VVJ29" s="707"/>
      <c r="VVK29" s="707"/>
      <c r="VVL29" s="707"/>
      <c r="VVM29" s="707"/>
      <c r="VVN29" s="707"/>
      <c r="VVO29" s="707"/>
      <c r="VVP29" s="707"/>
      <c r="VVQ29" s="707"/>
      <c r="VVR29" s="707"/>
      <c r="VVS29" s="707"/>
      <c r="VVT29" s="707"/>
      <c r="VVU29" s="707"/>
      <c r="VVV29" s="707"/>
      <c r="VVW29" s="707"/>
      <c r="VVX29" s="707"/>
      <c r="VVY29" s="707"/>
      <c r="VVZ29" s="707"/>
      <c r="VWA29" s="707"/>
      <c r="VWB29" s="707"/>
      <c r="VWC29" s="707"/>
      <c r="VWD29" s="707"/>
      <c r="VWE29" s="707"/>
      <c r="VWF29" s="707"/>
      <c r="VWG29" s="707"/>
      <c r="VWH29" s="707"/>
      <c r="VWI29" s="707"/>
      <c r="VWJ29" s="707"/>
      <c r="VWK29" s="707"/>
      <c r="VWL29" s="707"/>
      <c r="VWM29" s="707"/>
      <c r="VWN29" s="707"/>
      <c r="VWO29" s="707"/>
      <c r="VWP29" s="707"/>
      <c r="VWQ29" s="707"/>
      <c r="VWR29" s="707"/>
      <c r="VWS29" s="707"/>
      <c r="VWT29" s="707"/>
      <c r="VWU29" s="707"/>
      <c r="VWV29" s="707"/>
      <c r="VWW29" s="707"/>
      <c r="VWX29" s="707"/>
      <c r="VWY29" s="707"/>
      <c r="VWZ29" s="707"/>
      <c r="VXA29" s="707"/>
      <c r="VXB29" s="707"/>
      <c r="VXC29" s="707"/>
      <c r="VXD29" s="707"/>
      <c r="VXE29" s="707"/>
      <c r="VXF29" s="707"/>
      <c r="VXG29" s="707"/>
      <c r="VXH29" s="707"/>
      <c r="VXI29" s="707"/>
      <c r="VXJ29" s="707"/>
      <c r="VXK29" s="707"/>
      <c r="VXL29" s="707"/>
      <c r="VXM29" s="707"/>
      <c r="VXN29" s="707"/>
      <c r="VXO29" s="707"/>
      <c r="VXP29" s="707"/>
      <c r="VXQ29" s="707"/>
      <c r="VXR29" s="707"/>
      <c r="VXS29" s="707"/>
      <c r="VXT29" s="707"/>
      <c r="VXU29" s="707"/>
      <c r="VXV29" s="707"/>
      <c r="VXW29" s="707"/>
      <c r="VXX29" s="707"/>
      <c r="VXY29" s="707"/>
      <c r="VXZ29" s="707"/>
      <c r="VYA29" s="707"/>
      <c r="VYB29" s="707"/>
      <c r="VYC29" s="707"/>
      <c r="VYD29" s="707"/>
      <c r="VYE29" s="707"/>
      <c r="VYF29" s="707"/>
      <c r="VYG29" s="707"/>
      <c r="VYH29" s="707"/>
      <c r="VYI29" s="707"/>
      <c r="VYJ29" s="707"/>
      <c r="VYK29" s="707"/>
      <c r="VYL29" s="707"/>
      <c r="VYM29" s="707"/>
      <c r="VYN29" s="707"/>
      <c r="VYO29" s="707"/>
      <c r="VYP29" s="707"/>
      <c r="VYQ29" s="707"/>
      <c r="VYR29" s="707"/>
      <c r="VYS29" s="707"/>
      <c r="VYT29" s="707"/>
      <c r="VYU29" s="707"/>
      <c r="VYV29" s="707"/>
      <c r="VYW29" s="707"/>
      <c r="VYX29" s="707"/>
      <c r="VYY29" s="707"/>
      <c r="VYZ29" s="707"/>
      <c r="VZA29" s="707"/>
      <c r="VZB29" s="707"/>
      <c r="VZC29" s="707"/>
      <c r="VZD29" s="707"/>
      <c r="VZE29" s="707"/>
      <c r="VZF29" s="707"/>
      <c r="VZG29" s="707"/>
      <c r="VZH29" s="707"/>
      <c r="VZI29" s="707"/>
      <c r="VZJ29" s="707"/>
      <c r="VZK29" s="707"/>
      <c r="VZL29" s="707"/>
      <c r="VZM29" s="707"/>
      <c r="VZN29" s="707"/>
      <c r="VZO29" s="707"/>
      <c r="VZP29" s="707"/>
      <c r="VZQ29" s="707"/>
      <c r="VZR29" s="707"/>
      <c r="VZS29" s="707"/>
      <c r="VZT29" s="707"/>
      <c r="VZU29" s="707"/>
      <c r="VZV29" s="707"/>
      <c r="VZW29" s="707"/>
      <c r="VZX29" s="707"/>
      <c r="VZY29" s="707"/>
      <c r="VZZ29" s="707"/>
      <c r="WAA29" s="707"/>
      <c r="WAB29" s="707"/>
      <c r="WAC29" s="707"/>
      <c r="WAD29" s="707"/>
      <c r="WAE29" s="707"/>
      <c r="WAF29" s="707"/>
      <c r="WAG29" s="707"/>
      <c r="WAH29" s="707"/>
      <c r="WAI29" s="707"/>
      <c r="WAJ29" s="707"/>
      <c r="WAK29" s="707"/>
      <c r="WAL29" s="707"/>
      <c r="WAM29" s="707"/>
      <c r="WAN29" s="707"/>
      <c r="WAO29" s="707"/>
      <c r="WAP29" s="707"/>
      <c r="WAQ29" s="707"/>
      <c r="WAR29" s="707"/>
      <c r="WAS29" s="707"/>
      <c r="WAT29" s="707"/>
      <c r="WAU29" s="707"/>
      <c r="WAV29" s="707"/>
      <c r="WAW29" s="707"/>
      <c r="WAX29" s="707"/>
      <c r="WAY29" s="707"/>
      <c r="WAZ29" s="707"/>
      <c r="WBA29" s="707"/>
      <c r="WBB29" s="707"/>
      <c r="WBC29" s="707"/>
      <c r="WBD29" s="707"/>
      <c r="WBE29" s="707"/>
      <c r="WBF29" s="707"/>
      <c r="WBG29" s="707"/>
      <c r="WBH29" s="707"/>
      <c r="WBI29" s="707"/>
      <c r="WBJ29" s="707"/>
      <c r="WBK29" s="707"/>
      <c r="WBL29" s="707"/>
      <c r="WBM29" s="707"/>
      <c r="WBN29" s="707"/>
      <c r="WBO29" s="707"/>
      <c r="WBP29" s="707"/>
      <c r="WBQ29" s="707"/>
      <c r="WBR29" s="707"/>
      <c r="WBS29" s="707"/>
      <c r="WBT29" s="707"/>
      <c r="WBU29" s="707"/>
      <c r="WBV29" s="707"/>
      <c r="WBW29" s="707"/>
      <c r="WBX29" s="707"/>
      <c r="WBY29" s="707"/>
      <c r="WBZ29" s="707"/>
      <c r="WCA29" s="707"/>
      <c r="WCB29" s="707"/>
      <c r="WCC29" s="707"/>
      <c r="WCD29" s="707"/>
      <c r="WCE29" s="707"/>
      <c r="WCF29" s="707"/>
      <c r="WCG29" s="707"/>
      <c r="WCH29" s="707"/>
      <c r="WCI29" s="707"/>
      <c r="WCJ29" s="707"/>
      <c r="WCK29" s="707"/>
      <c r="WCL29" s="707"/>
      <c r="WCM29" s="707"/>
      <c r="WCN29" s="707"/>
      <c r="WCO29" s="707"/>
      <c r="WCP29" s="707"/>
      <c r="WCQ29" s="707"/>
      <c r="WCR29" s="707"/>
      <c r="WCS29" s="707"/>
      <c r="WCT29" s="707"/>
      <c r="WCU29" s="707"/>
      <c r="WCV29" s="707"/>
      <c r="WCW29" s="707"/>
      <c r="WCX29" s="707"/>
      <c r="WCY29" s="707"/>
      <c r="WCZ29" s="707"/>
      <c r="WDA29" s="707"/>
      <c r="WDB29" s="707"/>
      <c r="WDC29" s="707"/>
      <c r="WDD29" s="707"/>
      <c r="WDE29" s="707"/>
      <c r="WDF29" s="707"/>
      <c r="WDG29" s="707"/>
      <c r="WDH29" s="707"/>
      <c r="WDI29" s="707"/>
      <c r="WDJ29" s="707"/>
      <c r="WDK29" s="707"/>
      <c r="WDL29" s="707"/>
      <c r="WDM29" s="707"/>
      <c r="WDN29" s="707"/>
      <c r="WDO29" s="707"/>
      <c r="WDP29" s="707"/>
      <c r="WDQ29" s="707"/>
      <c r="WDR29" s="707"/>
      <c r="WDS29" s="707"/>
      <c r="WDT29" s="707"/>
      <c r="WDU29" s="707"/>
      <c r="WDV29" s="707"/>
      <c r="WDW29" s="707"/>
      <c r="WDX29" s="707"/>
      <c r="WDY29" s="707"/>
      <c r="WDZ29" s="707"/>
      <c r="WEA29" s="707"/>
      <c r="WEB29" s="707"/>
      <c r="WEC29" s="707"/>
      <c r="WED29" s="707"/>
      <c r="WEE29" s="707"/>
      <c r="WEF29" s="707"/>
      <c r="WEG29" s="707"/>
      <c r="WEH29" s="707"/>
      <c r="WEI29" s="707"/>
      <c r="WEJ29" s="707"/>
      <c r="WEK29" s="707"/>
      <c r="WEL29" s="707"/>
      <c r="WEM29" s="707"/>
      <c r="WEN29" s="707"/>
      <c r="WEO29" s="707"/>
      <c r="WEP29" s="707"/>
      <c r="WEQ29" s="707"/>
      <c r="WER29" s="707"/>
      <c r="WES29" s="707"/>
      <c r="WET29" s="707"/>
      <c r="WEU29" s="707"/>
      <c r="WEV29" s="707"/>
      <c r="WEW29" s="707"/>
      <c r="WEX29" s="707"/>
      <c r="WEY29" s="707"/>
      <c r="WEZ29" s="707"/>
      <c r="WFA29" s="707"/>
      <c r="WFB29" s="707"/>
      <c r="WFC29" s="707"/>
      <c r="WFD29" s="707"/>
      <c r="WFE29" s="707"/>
      <c r="WFF29" s="707"/>
      <c r="WFG29" s="707"/>
      <c r="WFH29" s="707"/>
      <c r="WFI29" s="707"/>
      <c r="WFJ29" s="707"/>
      <c r="WFK29" s="707"/>
      <c r="WFL29" s="707"/>
      <c r="WFM29" s="707"/>
      <c r="WFN29" s="707"/>
      <c r="WFO29" s="707"/>
      <c r="WFP29" s="707"/>
      <c r="WFQ29" s="707"/>
      <c r="WFR29" s="707"/>
      <c r="WFS29" s="707"/>
      <c r="WFT29" s="707"/>
      <c r="WFU29" s="707"/>
      <c r="WFV29" s="707"/>
      <c r="WFW29" s="707"/>
      <c r="WFX29" s="707"/>
      <c r="WFY29" s="707"/>
      <c r="WFZ29" s="707"/>
      <c r="WGA29" s="707"/>
      <c r="WGB29" s="707"/>
      <c r="WGC29" s="707"/>
      <c r="WGD29" s="707"/>
      <c r="WGE29" s="707"/>
      <c r="WGF29" s="707"/>
      <c r="WGG29" s="707"/>
      <c r="WGH29" s="707"/>
      <c r="WGI29" s="707"/>
      <c r="WGJ29" s="707"/>
      <c r="WGK29" s="707"/>
      <c r="WGL29" s="707"/>
      <c r="WGM29" s="707"/>
      <c r="WGN29" s="707"/>
      <c r="WGO29" s="707"/>
      <c r="WGP29" s="707"/>
      <c r="WGQ29" s="707"/>
      <c r="WGR29" s="707"/>
      <c r="WGS29" s="707"/>
      <c r="WGT29" s="707"/>
      <c r="WGU29" s="707"/>
      <c r="WGV29" s="707"/>
      <c r="WGW29" s="707"/>
      <c r="WGX29" s="707"/>
      <c r="WGY29" s="707"/>
      <c r="WGZ29" s="707"/>
      <c r="WHA29" s="707"/>
      <c r="WHB29" s="707"/>
      <c r="WHC29" s="707"/>
      <c r="WHD29" s="707"/>
      <c r="WHE29" s="707"/>
      <c r="WHF29" s="707"/>
      <c r="WHG29" s="707"/>
      <c r="WHH29" s="707"/>
      <c r="WHI29" s="707"/>
      <c r="WHJ29" s="707"/>
      <c r="WHK29" s="707"/>
      <c r="WHL29" s="707"/>
      <c r="WHM29" s="707"/>
      <c r="WHN29" s="707"/>
      <c r="WHO29" s="707"/>
      <c r="WHP29" s="707"/>
      <c r="WHQ29" s="707"/>
      <c r="WHR29" s="707"/>
      <c r="WHS29" s="707"/>
      <c r="WHT29" s="707"/>
      <c r="WHU29" s="707"/>
      <c r="WHV29" s="707"/>
      <c r="WHW29" s="707"/>
      <c r="WHX29" s="707"/>
      <c r="WHY29" s="707"/>
      <c r="WHZ29" s="707"/>
      <c r="WIA29" s="707"/>
      <c r="WIB29" s="707"/>
      <c r="WIC29" s="707"/>
      <c r="WID29" s="707"/>
      <c r="WIE29" s="707"/>
      <c r="WIF29" s="707"/>
      <c r="WIG29" s="707"/>
      <c r="WIH29" s="707"/>
      <c r="WII29" s="707"/>
      <c r="WIJ29" s="707"/>
      <c r="WIK29" s="707"/>
      <c r="WIL29" s="707"/>
      <c r="WIM29" s="707"/>
      <c r="WIN29" s="707"/>
      <c r="WIO29" s="707"/>
      <c r="WIP29" s="707"/>
      <c r="WIQ29" s="707"/>
      <c r="WIR29" s="707"/>
      <c r="WIS29" s="707"/>
      <c r="WIT29" s="707"/>
      <c r="WIU29" s="707"/>
      <c r="WIV29" s="707"/>
      <c r="WIW29" s="707"/>
      <c r="WIX29" s="707"/>
      <c r="WIY29" s="707"/>
      <c r="WIZ29" s="707"/>
      <c r="WJA29" s="707"/>
      <c r="WJB29" s="707"/>
      <c r="WJC29" s="707"/>
      <c r="WJD29" s="707"/>
      <c r="WJE29" s="707"/>
      <c r="WJF29" s="707"/>
      <c r="WJG29" s="707"/>
      <c r="WJH29" s="707"/>
      <c r="WJI29" s="707"/>
      <c r="WJJ29" s="707"/>
      <c r="WJK29" s="707"/>
      <c r="WJL29" s="707"/>
      <c r="WJM29" s="707"/>
      <c r="WJN29" s="707"/>
      <c r="WJO29" s="707"/>
      <c r="WJP29" s="707"/>
      <c r="WJQ29" s="707"/>
      <c r="WJR29" s="707"/>
      <c r="WJS29" s="707"/>
      <c r="WJT29" s="707"/>
      <c r="WJU29" s="707"/>
      <c r="WJV29" s="707"/>
      <c r="WJW29" s="707"/>
      <c r="WJX29" s="707"/>
      <c r="WJY29" s="707"/>
      <c r="WJZ29" s="707"/>
      <c r="WKA29" s="707"/>
      <c r="WKB29" s="707"/>
      <c r="WKC29" s="707"/>
      <c r="WKD29" s="707"/>
      <c r="WKE29" s="707"/>
      <c r="WKF29" s="707"/>
      <c r="WKG29" s="707"/>
      <c r="WKH29" s="707"/>
      <c r="WKI29" s="707"/>
      <c r="WKJ29" s="707"/>
      <c r="WKK29" s="707"/>
      <c r="WKL29" s="707"/>
      <c r="WKM29" s="707"/>
      <c r="WKN29" s="707"/>
      <c r="WKO29" s="707"/>
      <c r="WKP29" s="707"/>
      <c r="WKQ29" s="707"/>
      <c r="WKR29" s="707"/>
      <c r="WKS29" s="707"/>
      <c r="WKT29" s="707"/>
      <c r="WKU29" s="707"/>
      <c r="WKV29" s="707"/>
      <c r="WKW29" s="707"/>
      <c r="WKX29" s="707"/>
      <c r="WKY29" s="707"/>
      <c r="WKZ29" s="707"/>
      <c r="WLA29" s="707"/>
      <c r="WLB29" s="707"/>
      <c r="WLC29" s="707"/>
      <c r="WLD29" s="707"/>
      <c r="WLE29" s="707"/>
      <c r="WLF29" s="707"/>
      <c r="WLG29" s="707"/>
      <c r="WLH29" s="707"/>
      <c r="WLI29" s="707"/>
      <c r="WLJ29" s="707"/>
      <c r="WLK29" s="707"/>
      <c r="WLL29" s="707"/>
      <c r="WLM29" s="707"/>
      <c r="WLN29" s="707"/>
      <c r="WLO29" s="707"/>
      <c r="WLP29" s="707"/>
      <c r="WLQ29" s="707"/>
      <c r="WLR29" s="707"/>
      <c r="WLS29" s="707"/>
      <c r="WLT29" s="707"/>
      <c r="WLU29" s="707"/>
      <c r="WLV29" s="707"/>
      <c r="WLW29" s="707"/>
      <c r="WLX29" s="707"/>
      <c r="WLY29" s="707"/>
      <c r="WLZ29" s="707"/>
      <c r="WMA29" s="707"/>
      <c r="WMB29" s="707"/>
      <c r="WMC29" s="707"/>
      <c r="WMD29" s="707"/>
      <c r="WME29" s="707"/>
      <c r="WMF29" s="707"/>
      <c r="WMG29" s="707"/>
      <c r="WMH29" s="707"/>
      <c r="WMI29" s="707"/>
      <c r="WMJ29" s="707"/>
      <c r="WMK29" s="707"/>
      <c r="WML29" s="707"/>
      <c r="WMM29" s="707"/>
      <c r="WMN29" s="707"/>
      <c r="WMO29" s="707"/>
      <c r="WMP29" s="707"/>
      <c r="WMQ29" s="707"/>
      <c r="WMR29" s="707"/>
      <c r="WMS29" s="707"/>
      <c r="WMT29" s="707"/>
      <c r="WMU29" s="707"/>
      <c r="WMV29" s="707"/>
      <c r="WMW29" s="707"/>
      <c r="WMX29" s="707"/>
      <c r="WMY29" s="707"/>
      <c r="WMZ29" s="707"/>
      <c r="WNA29" s="707"/>
      <c r="WNB29" s="707"/>
      <c r="WNC29" s="707"/>
      <c r="WND29" s="707"/>
      <c r="WNE29" s="707"/>
      <c r="WNF29" s="707"/>
      <c r="WNG29" s="707"/>
      <c r="WNH29" s="707"/>
      <c r="WNI29" s="707"/>
      <c r="WNJ29" s="707"/>
      <c r="WNK29" s="707"/>
      <c r="WNL29" s="707"/>
      <c r="WNM29" s="707"/>
      <c r="WNN29" s="707"/>
      <c r="WNO29" s="707"/>
      <c r="WNP29" s="707"/>
      <c r="WNQ29" s="707"/>
      <c r="WNR29" s="707"/>
      <c r="WNS29" s="707"/>
      <c r="WNT29" s="707"/>
      <c r="WNU29" s="707"/>
      <c r="WNV29" s="707"/>
      <c r="WNW29" s="707"/>
      <c r="WNX29" s="707"/>
      <c r="WNY29" s="707"/>
      <c r="WNZ29" s="707"/>
      <c r="WOA29" s="707"/>
      <c r="WOB29" s="707"/>
      <c r="WOC29" s="707"/>
      <c r="WOD29" s="707"/>
      <c r="WOE29" s="707"/>
      <c r="WOF29" s="707"/>
      <c r="WOG29" s="707"/>
      <c r="WOH29" s="707"/>
      <c r="WOI29" s="707"/>
      <c r="WOJ29" s="707"/>
      <c r="WOK29" s="707"/>
      <c r="WOL29" s="707"/>
      <c r="WOM29" s="707"/>
      <c r="WON29" s="707"/>
      <c r="WOO29" s="707"/>
      <c r="WOP29" s="707"/>
      <c r="WOQ29" s="707"/>
      <c r="WOR29" s="707"/>
      <c r="WOS29" s="707"/>
      <c r="WOT29" s="707"/>
      <c r="WOU29" s="707"/>
      <c r="WOV29" s="707"/>
      <c r="WOW29" s="707"/>
      <c r="WOX29" s="707"/>
      <c r="WOY29" s="707"/>
      <c r="WOZ29" s="707"/>
      <c r="WPA29" s="707"/>
      <c r="WPB29" s="707"/>
      <c r="WPC29" s="707"/>
      <c r="WPD29" s="707"/>
      <c r="WPE29" s="707"/>
      <c r="WPF29" s="707"/>
      <c r="WPG29" s="707"/>
      <c r="WPH29" s="707"/>
      <c r="WPI29" s="707"/>
      <c r="WPJ29" s="707"/>
      <c r="WPK29" s="707"/>
      <c r="WPL29" s="707"/>
      <c r="WPM29" s="707"/>
      <c r="WPN29" s="707"/>
      <c r="WPO29" s="707"/>
      <c r="WPP29" s="707"/>
      <c r="WPQ29" s="707"/>
      <c r="WPR29" s="707"/>
      <c r="WPS29" s="707"/>
      <c r="WPT29" s="707"/>
      <c r="WPU29" s="707"/>
      <c r="WPV29" s="707"/>
      <c r="WPW29" s="707"/>
      <c r="WPX29" s="707"/>
      <c r="WPY29" s="707"/>
      <c r="WPZ29" s="707"/>
      <c r="WQA29" s="707"/>
      <c r="WQB29" s="707"/>
      <c r="WQC29" s="707"/>
      <c r="WQD29" s="707"/>
      <c r="WQE29" s="707"/>
      <c r="WQF29" s="707"/>
      <c r="WQG29" s="707"/>
      <c r="WQH29" s="707"/>
      <c r="WQI29" s="707"/>
      <c r="WQJ29" s="707"/>
      <c r="WQK29" s="707"/>
      <c r="WQL29" s="707"/>
      <c r="WQM29" s="707"/>
      <c r="WQN29" s="707"/>
      <c r="WQO29" s="707"/>
      <c r="WQP29" s="707"/>
      <c r="WQQ29" s="707"/>
      <c r="WQR29" s="707"/>
      <c r="WQS29" s="707"/>
      <c r="WQT29" s="707"/>
      <c r="WQU29" s="707"/>
      <c r="WQV29" s="707"/>
      <c r="WQW29" s="707"/>
      <c r="WQX29" s="707"/>
      <c r="WQY29" s="707"/>
      <c r="WQZ29" s="707"/>
      <c r="WRA29" s="707"/>
      <c r="WRB29" s="707"/>
      <c r="WRC29" s="707"/>
      <c r="WRD29" s="707"/>
      <c r="WRE29" s="707"/>
      <c r="WRF29" s="707"/>
      <c r="WRG29" s="707"/>
      <c r="WRH29" s="707"/>
      <c r="WRI29" s="707"/>
      <c r="WRJ29" s="707"/>
      <c r="WRK29" s="707"/>
      <c r="WRL29" s="707"/>
      <c r="WRM29" s="707"/>
      <c r="WRN29" s="707"/>
      <c r="WRO29" s="707"/>
      <c r="WRP29" s="707"/>
      <c r="WRQ29" s="707"/>
      <c r="WRR29" s="707"/>
      <c r="WRS29" s="707"/>
      <c r="WRT29" s="707"/>
      <c r="WRU29" s="707"/>
      <c r="WRV29" s="707"/>
      <c r="WRW29" s="707"/>
      <c r="WRX29" s="707"/>
      <c r="WRY29" s="707"/>
      <c r="WRZ29" s="707"/>
      <c r="WSA29" s="707"/>
      <c r="WSB29" s="707"/>
      <c r="WSC29" s="707"/>
      <c r="WSD29" s="707"/>
      <c r="WSE29" s="707"/>
      <c r="WSF29" s="707"/>
      <c r="WSG29" s="707"/>
      <c r="WSH29" s="707"/>
      <c r="WSI29" s="707"/>
      <c r="WSJ29" s="707"/>
      <c r="WSK29" s="707"/>
      <c r="WSL29" s="707"/>
      <c r="WSM29" s="707"/>
      <c r="WSN29" s="707"/>
      <c r="WSO29" s="707"/>
      <c r="WSP29" s="707"/>
      <c r="WSQ29" s="707"/>
      <c r="WSR29" s="707"/>
      <c r="WSS29" s="707"/>
      <c r="WST29" s="707"/>
      <c r="WSU29" s="707"/>
      <c r="WSV29" s="707"/>
      <c r="WSW29" s="707"/>
      <c r="WSX29" s="707"/>
      <c r="WSY29" s="707"/>
      <c r="WSZ29" s="707"/>
      <c r="WTA29" s="707"/>
      <c r="WTB29" s="707"/>
      <c r="WTC29" s="707"/>
      <c r="WTD29" s="707"/>
      <c r="WTE29" s="707"/>
      <c r="WTF29" s="707"/>
      <c r="WTG29" s="707"/>
      <c r="WTH29" s="707"/>
      <c r="WTI29" s="707"/>
      <c r="WTJ29" s="707"/>
      <c r="WTK29" s="707"/>
      <c r="WTL29" s="707"/>
      <c r="WTM29" s="707"/>
      <c r="WTN29" s="707"/>
      <c r="WTO29" s="707"/>
      <c r="WTP29" s="707"/>
      <c r="WTQ29" s="707"/>
      <c r="WTR29" s="707"/>
      <c r="WTS29" s="707"/>
      <c r="WTT29" s="707"/>
      <c r="WTU29" s="707"/>
      <c r="WTV29" s="707"/>
      <c r="WTW29" s="707"/>
      <c r="WTX29" s="707"/>
      <c r="WTY29" s="707"/>
      <c r="WTZ29" s="707"/>
      <c r="WUA29" s="707"/>
      <c r="WUB29" s="707"/>
      <c r="WUC29" s="707"/>
      <c r="WUD29" s="707"/>
      <c r="WUE29" s="707"/>
      <c r="WUF29" s="707"/>
      <c r="WUG29" s="707"/>
      <c r="WUH29" s="707"/>
      <c r="WUI29" s="707"/>
      <c r="WUJ29" s="707"/>
      <c r="WUK29" s="707"/>
      <c r="WUL29" s="707"/>
      <c r="WUM29" s="707"/>
      <c r="WUN29" s="707"/>
      <c r="WUO29" s="707"/>
      <c r="WUP29" s="707"/>
      <c r="WUQ29" s="707"/>
      <c r="WUR29" s="707"/>
      <c r="WUS29" s="707"/>
      <c r="WUT29" s="707"/>
      <c r="WUU29" s="707"/>
      <c r="WUV29" s="707"/>
      <c r="WUW29" s="707"/>
      <c r="WUX29" s="707"/>
      <c r="WUY29" s="707"/>
      <c r="WUZ29" s="707"/>
      <c r="WVA29" s="707"/>
      <c r="WVB29" s="707"/>
      <c r="WVC29" s="707"/>
      <c r="WVD29" s="707"/>
      <c r="WVE29" s="707"/>
      <c r="WVF29" s="707"/>
      <c r="WVG29" s="707"/>
      <c r="WVH29" s="707"/>
      <c r="WVI29" s="707"/>
      <c r="WVJ29" s="707"/>
      <c r="WVK29" s="707"/>
      <c r="WVL29" s="707"/>
      <c r="WVM29" s="707"/>
      <c r="WVN29" s="707"/>
      <c r="WVO29" s="707"/>
      <c r="WVP29" s="707"/>
      <c r="WVQ29" s="707"/>
      <c r="WVR29" s="707"/>
      <c r="WVS29" s="707"/>
      <c r="WVT29" s="707"/>
      <c r="WVU29" s="707"/>
      <c r="WVV29" s="707"/>
      <c r="WVW29" s="707"/>
      <c r="WVX29" s="707"/>
      <c r="WVY29" s="707"/>
      <c r="WVZ29" s="707"/>
      <c r="WWA29" s="707"/>
      <c r="WWB29" s="707"/>
      <c r="WWC29" s="707"/>
      <c r="WWD29" s="707"/>
      <c r="WWE29" s="707"/>
      <c r="WWF29" s="707"/>
      <c r="WWG29" s="707"/>
      <c r="WWH29" s="707"/>
      <c r="WWI29" s="707"/>
    </row>
    <row r="30" spans="1:16155" ht="2.25" customHeight="1">
      <c r="C30" s="727"/>
      <c r="D30" s="1930"/>
      <c r="E30" s="1930"/>
      <c r="F30" s="1930"/>
      <c r="G30" s="1930"/>
      <c r="H30" s="1930"/>
      <c r="I30" s="1930"/>
      <c r="J30" s="1931"/>
      <c r="K30" s="785"/>
      <c r="L30" s="786"/>
      <c r="M30" s="786"/>
      <c r="N30" s="786"/>
      <c r="O30" s="786"/>
      <c r="P30" s="715"/>
      <c r="Q30" s="730"/>
      <c r="R30" s="793"/>
      <c r="S30" s="794"/>
      <c r="T30" s="793"/>
      <c r="U30" s="793"/>
      <c r="V30" s="793"/>
      <c r="W30" s="732"/>
      <c r="X30" s="728"/>
      <c r="AF30" s="720"/>
      <c r="BX30" s="1"/>
      <c r="BY30" s="1"/>
      <c r="BZ30" s="1">
        <v>28</v>
      </c>
    </row>
    <row r="31" spans="1:16155" s="708" customFormat="1" ht="19.5" customHeight="1">
      <c r="A31" s="707"/>
      <c r="B31" s="707"/>
      <c r="C31" s="727"/>
      <c r="D31" s="1930"/>
      <c r="E31" s="1930"/>
      <c r="F31" s="1930"/>
      <c r="G31" s="1930"/>
      <c r="H31" s="1930"/>
      <c r="I31" s="1930"/>
      <c r="J31" s="1931"/>
      <c r="K31" s="706"/>
      <c r="L31" s="706" t="s">
        <v>2545</v>
      </c>
      <c r="M31" s="706"/>
      <c r="N31" s="706"/>
      <c r="O31" s="706"/>
      <c r="P31" s="716"/>
      <c r="Q31" s="716"/>
      <c r="R31" s="1933"/>
      <c r="S31" s="1933"/>
      <c r="T31" s="1933"/>
      <c r="U31" s="1933"/>
      <c r="V31" s="1933"/>
      <c r="W31" s="716" t="s">
        <v>2645</v>
      </c>
      <c r="X31" s="743"/>
      <c r="AB31" s="737"/>
      <c r="AC31" s="707"/>
      <c r="AE31" s="707"/>
      <c r="AF31" s="720"/>
      <c r="AG31" s="707"/>
      <c r="AH31" s="707"/>
      <c r="AI31" s="707"/>
      <c r="AJ31" s="707"/>
      <c r="AK31" s="707"/>
      <c r="AL31" s="707"/>
      <c r="AM31" s="707"/>
      <c r="AN31" s="707"/>
      <c r="AO31" s="707"/>
      <c r="AP31" s="707"/>
      <c r="AQ31" s="707"/>
      <c r="AR31" s="707"/>
      <c r="AS31" s="707"/>
      <c r="AT31" s="707"/>
      <c r="AU31" s="707"/>
      <c r="AV31" s="707"/>
      <c r="AW31" s="707"/>
      <c r="AX31" s="707"/>
      <c r="AY31" s="707"/>
      <c r="AZ31" s="707"/>
      <c r="BA31" s="707"/>
      <c r="BB31" s="707"/>
      <c r="BC31" s="707"/>
      <c r="BD31" s="707"/>
      <c r="BE31" s="707"/>
      <c r="BF31" s="707"/>
      <c r="BG31" s="707"/>
      <c r="BH31" s="707"/>
      <c r="BI31" s="707"/>
      <c r="BJ31" s="707"/>
      <c r="BK31" s="707"/>
      <c r="BL31" s="707"/>
      <c r="BM31" s="707"/>
      <c r="BN31" s="707"/>
      <c r="BO31" s="707"/>
      <c r="BP31" s="707"/>
      <c r="BQ31" s="707"/>
      <c r="BR31" s="707"/>
      <c r="BS31" s="707"/>
      <c r="BT31" s="707"/>
      <c r="BU31" s="707"/>
      <c r="BV31" s="707"/>
      <c r="BW31" s="707"/>
      <c r="BX31" s="1"/>
      <c r="BY31" s="1"/>
      <c r="BZ31" s="1">
        <v>29</v>
      </c>
      <c r="CA31" s="707"/>
      <c r="CB31" s="707"/>
      <c r="CC31" s="707"/>
      <c r="CD31" s="707"/>
      <c r="CE31" s="707"/>
      <c r="CF31" s="707"/>
      <c r="CG31" s="707"/>
      <c r="CH31" s="707"/>
      <c r="CI31" s="707"/>
      <c r="CJ31" s="707"/>
      <c r="CK31" s="707"/>
      <c r="CL31" s="707"/>
      <c r="CM31" s="707"/>
      <c r="CN31" s="707"/>
      <c r="CO31" s="707"/>
      <c r="CP31" s="707"/>
      <c r="CQ31" s="707"/>
      <c r="CR31" s="707"/>
      <c r="CS31" s="707"/>
      <c r="CT31" s="707"/>
      <c r="CU31" s="707"/>
      <c r="CV31" s="707"/>
      <c r="CW31" s="707"/>
      <c r="CX31" s="707"/>
      <c r="CY31" s="707"/>
      <c r="CZ31" s="707"/>
      <c r="DA31" s="707"/>
      <c r="DB31" s="707"/>
      <c r="DC31" s="707"/>
      <c r="DD31" s="707"/>
      <c r="DE31" s="707"/>
      <c r="DF31" s="707"/>
      <c r="DG31" s="707"/>
      <c r="DH31" s="707"/>
      <c r="DI31" s="707"/>
      <c r="DJ31" s="707"/>
      <c r="DK31" s="707"/>
      <c r="DL31" s="707"/>
      <c r="DM31" s="707"/>
      <c r="DN31" s="707"/>
      <c r="DO31" s="707"/>
      <c r="DP31" s="707"/>
      <c r="DQ31" s="707"/>
      <c r="DR31" s="707"/>
      <c r="DS31" s="707"/>
      <c r="DT31" s="707"/>
      <c r="DU31" s="707"/>
      <c r="DV31" s="707"/>
      <c r="DW31" s="707"/>
      <c r="DX31" s="707"/>
      <c r="DY31" s="707"/>
      <c r="DZ31" s="707"/>
      <c r="EA31" s="707"/>
      <c r="EB31" s="707"/>
      <c r="EC31" s="707"/>
      <c r="ED31" s="707"/>
      <c r="EE31" s="707"/>
      <c r="EF31" s="707"/>
      <c r="EG31" s="707"/>
      <c r="EH31" s="707"/>
      <c r="EI31" s="707"/>
      <c r="EJ31" s="707"/>
      <c r="EK31" s="707"/>
      <c r="EL31" s="707"/>
      <c r="EM31" s="707"/>
      <c r="EN31" s="707"/>
      <c r="EO31" s="707"/>
      <c r="EP31" s="707"/>
      <c r="EQ31" s="707"/>
      <c r="ER31" s="707"/>
      <c r="ES31" s="707"/>
      <c r="ET31" s="707"/>
      <c r="EU31" s="707"/>
      <c r="EV31" s="707"/>
      <c r="EW31" s="707"/>
      <c r="EX31" s="707"/>
      <c r="EY31" s="707"/>
      <c r="EZ31" s="707"/>
      <c r="FA31" s="707"/>
      <c r="FB31" s="707"/>
      <c r="FC31" s="707"/>
      <c r="FD31" s="707"/>
      <c r="FE31" s="707"/>
      <c r="FF31" s="707"/>
      <c r="FG31" s="707"/>
      <c r="FH31" s="707"/>
      <c r="FI31" s="707"/>
      <c r="FJ31" s="707"/>
      <c r="FK31" s="707"/>
      <c r="FL31" s="707"/>
      <c r="FM31" s="707"/>
      <c r="FN31" s="707"/>
      <c r="FO31" s="707"/>
      <c r="FP31" s="707"/>
      <c r="FQ31" s="707"/>
      <c r="FR31" s="707"/>
      <c r="FS31" s="707"/>
      <c r="FT31" s="707"/>
      <c r="FU31" s="707"/>
      <c r="FV31" s="707"/>
      <c r="FW31" s="707"/>
      <c r="FX31" s="707"/>
      <c r="FY31" s="707"/>
      <c r="FZ31" s="707"/>
      <c r="GA31" s="707"/>
      <c r="GB31" s="707"/>
      <c r="GC31" s="707"/>
      <c r="GD31" s="707"/>
      <c r="GE31" s="707"/>
      <c r="GF31" s="707"/>
      <c r="GG31" s="707"/>
      <c r="GH31" s="707"/>
      <c r="GI31" s="707"/>
      <c r="GJ31" s="707"/>
      <c r="GK31" s="707"/>
      <c r="GL31" s="707"/>
      <c r="GM31" s="707"/>
      <c r="GN31" s="707"/>
      <c r="GO31" s="707"/>
      <c r="GP31" s="707"/>
      <c r="GQ31" s="707"/>
      <c r="GR31" s="707"/>
      <c r="GS31" s="707"/>
      <c r="GT31" s="707"/>
      <c r="GU31" s="707"/>
      <c r="GV31" s="707"/>
      <c r="GW31" s="707"/>
      <c r="GX31" s="707"/>
      <c r="GY31" s="707"/>
      <c r="GZ31" s="707"/>
      <c r="HA31" s="707"/>
      <c r="HB31" s="707"/>
      <c r="HC31" s="707"/>
      <c r="HD31" s="707"/>
      <c r="HE31" s="707"/>
      <c r="HF31" s="707"/>
      <c r="HG31" s="707"/>
      <c r="HH31" s="707"/>
      <c r="HI31" s="707"/>
      <c r="HJ31" s="707"/>
      <c r="HK31" s="707"/>
      <c r="HL31" s="707"/>
      <c r="HM31" s="707"/>
      <c r="HN31" s="707"/>
      <c r="HO31" s="707"/>
      <c r="HP31" s="707"/>
      <c r="HQ31" s="707"/>
      <c r="HR31" s="707"/>
      <c r="HS31" s="707"/>
      <c r="HT31" s="707"/>
      <c r="HU31" s="707"/>
      <c r="HV31" s="707"/>
      <c r="HW31" s="707"/>
      <c r="HX31" s="707"/>
      <c r="HY31" s="707"/>
      <c r="HZ31" s="707"/>
      <c r="IA31" s="707"/>
      <c r="IB31" s="707"/>
      <c r="IC31" s="707"/>
      <c r="ID31" s="707"/>
      <c r="IE31" s="707"/>
      <c r="IF31" s="707"/>
      <c r="IG31" s="707"/>
      <c r="IH31" s="707"/>
      <c r="II31" s="707"/>
      <c r="IJ31" s="707"/>
      <c r="IK31" s="707"/>
      <c r="IL31" s="707"/>
      <c r="IM31" s="707"/>
      <c r="IN31" s="707"/>
      <c r="IO31" s="707"/>
      <c r="IP31" s="707"/>
      <c r="IQ31" s="707"/>
      <c r="IR31" s="707"/>
      <c r="IS31" s="707"/>
      <c r="IT31" s="707"/>
      <c r="IU31" s="707"/>
      <c r="IV31" s="707"/>
      <c r="IW31" s="707"/>
      <c r="IX31" s="707"/>
      <c r="IY31" s="707"/>
      <c r="IZ31" s="707"/>
      <c r="JA31" s="707"/>
      <c r="JB31" s="707"/>
      <c r="JC31" s="707"/>
      <c r="JD31" s="707"/>
      <c r="JE31" s="707"/>
      <c r="JF31" s="707"/>
      <c r="JG31" s="707"/>
      <c r="JH31" s="707"/>
      <c r="JI31" s="707"/>
      <c r="JJ31" s="707"/>
      <c r="JK31" s="707"/>
      <c r="JL31" s="707"/>
      <c r="JM31" s="707"/>
      <c r="JN31" s="707"/>
      <c r="JO31" s="707"/>
      <c r="JP31" s="707"/>
      <c r="JQ31" s="707"/>
      <c r="JR31" s="707"/>
      <c r="JS31" s="707"/>
      <c r="JT31" s="707"/>
      <c r="JU31" s="707"/>
      <c r="JV31" s="707"/>
      <c r="JW31" s="707"/>
      <c r="JX31" s="707"/>
      <c r="JY31" s="707"/>
      <c r="JZ31" s="707"/>
      <c r="KA31" s="707"/>
      <c r="KB31" s="707"/>
      <c r="KC31" s="707"/>
      <c r="KD31" s="707"/>
      <c r="KE31" s="707"/>
      <c r="KF31" s="707"/>
      <c r="KG31" s="707"/>
      <c r="KH31" s="707"/>
      <c r="KI31" s="707"/>
      <c r="KJ31" s="707"/>
      <c r="KK31" s="707"/>
      <c r="KL31" s="707"/>
      <c r="KM31" s="707"/>
      <c r="KN31" s="707"/>
      <c r="KO31" s="707"/>
      <c r="KP31" s="707"/>
      <c r="KQ31" s="707"/>
      <c r="KR31" s="707"/>
      <c r="KS31" s="707"/>
      <c r="KT31" s="707"/>
      <c r="KU31" s="707"/>
      <c r="KV31" s="707"/>
      <c r="KW31" s="707"/>
      <c r="KX31" s="707"/>
      <c r="KY31" s="707"/>
      <c r="KZ31" s="707"/>
      <c r="LA31" s="707"/>
      <c r="LB31" s="707"/>
      <c r="LC31" s="707"/>
      <c r="LD31" s="707"/>
      <c r="LE31" s="707"/>
      <c r="LF31" s="707"/>
      <c r="LG31" s="707"/>
      <c r="LH31" s="707"/>
      <c r="LI31" s="707"/>
      <c r="LJ31" s="707"/>
      <c r="LK31" s="707"/>
      <c r="LL31" s="707"/>
      <c r="LM31" s="707"/>
      <c r="LN31" s="707"/>
      <c r="LO31" s="707"/>
      <c r="LP31" s="707"/>
      <c r="LQ31" s="707"/>
      <c r="LR31" s="707"/>
      <c r="LS31" s="707"/>
      <c r="LT31" s="707"/>
      <c r="LU31" s="707"/>
      <c r="LV31" s="707"/>
      <c r="LW31" s="707"/>
      <c r="LX31" s="707"/>
      <c r="LY31" s="707"/>
      <c r="LZ31" s="707"/>
      <c r="MA31" s="707"/>
      <c r="MB31" s="707"/>
      <c r="MC31" s="707"/>
      <c r="MD31" s="707"/>
      <c r="ME31" s="707"/>
      <c r="MF31" s="707"/>
      <c r="MG31" s="707"/>
      <c r="MH31" s="707"/>
      <c r="MI31" s="707"/>
      <c r="MJ31" s="707"/>
      <c r="MK31" s="707"/>
      <c r="ML31" s="707"/>
      <c r="MM31" s="707"/>
      <c r="MN31" s="707"/>
      <c r="MO31" s="707"/>
      <c r="MP31" s="707"/>
      <c r="MQ31" s="707"/>
      <c r="MR31" s="707"/>
      <c r="MS31" s="707"/>
      <c r="MT31" s="707"/>
      <c r="MU31" s="707"/>
      <c r="MV31" s="707"/>
      <c r="MW31" s="707"/>
      <c r="MX31" s="707"/>
      <c r="MY31" s="707"/>
      <c r="MZ31" s="707"/>
      <c r="NA31" s="707"/>
      <c r="NB31" s="707"/>
      <c r="NC31" s="707"/>
      <c r="ND31" s="707"/>
      <c r="NE31" s="707"/>
      <c r="NF31" s="707"/>
      <c r="NG31" s="707"/>
      <c r="NH31" s="707"/>
      <c r="NI31" s="707"/>
      <c r="NJ31" s="707"/>
      <c r="NK31" s="707"/>
      <c r="NL31" s="707"/>
      <c r="NM31" s="707"/>
      <c r="NN31" s="707"/>
      <c r="NO31" s="707"/>
      <c r="NP31" s="707"/>
      <c r="NQ31" s="707"/>
      <c r="NR31" s="707"/>
      <c r="NS31" s="707"/>
      <c r="NT31" s="707"/>
      <c r="NU31" s="707"/>
      <c r="NV31" s="707"/>
      <c r="NW31" s="707"/>
      <c r="NX31" s="707"/>
      <c r="NY31" s="707"/>
      <c r="NZ31" s="707"/>
      <c r="OA31" s="707"/>
      <c r="OB31" s="707"/>
      <c r="OC31" s="707"/>
      <c r="OD31" s="707"/>
      <c r="OE31" s="707"/>
      <c r="OF31" s="707"/>
      <c r="OG31" s="707"/>
      <c r="OH31" s="707"/>
      <c r="OI31" s="707"/>
      <c r="OJ31" s="707"/>
      <c r="OK31" s="707"/>
      <c r="OL31" s="707"/>
      <c r="OM31" s="707"/>
      <c r="ON31" s="707"/>
      <c r="OO31" s="707"/>
      <c r="OP31" s="707"/>
      <c r="OQ31" s="707"/>
      <c r="OR31" s="707"/>
      <c r="OS31" s="707"/>
      <c r="OT31" s="707"/>
      <c r="OU31" s="707"/>
      <c r="OV31" s="707"/>
      <c r="OW31" s="707"/>
      <c r="OX31" s="707"/>
      <c r="OY31" s="707"/>
      <c r="OZ31" s="707"/>
      <c r="PA31" s="707"/>
      <c r="PB31" s="707"/>
      <c r="PC31" s="707"/>
      <c r="PD31" s="707"/>
      <c r="PE31" s="707"/>
      <c r="PF31" s="707"/>
      <c r="PG31" s="707"/>
      <c r="PH31" s="707"/>
      <c r="PI31" s="707"/>
      <c r="PJ31" s="707"/>
      <c r="PK31" s="707"/>
      <c r="PL31" s="707"/>
      <c r="PM31" s="707"/>
      <c r="PN31" s="707"/>
      <c r="PO31" s="707"/>
      <c r="PP31" s="707"/>
      <c r="PQ31" s="707"/>
      <c r="PR31" s="707"/>
      <c r="PS31" s="707"/>
      <c r="PT31" s="707"/>
      <c r="PU31" s="707"/>
      <c r="PV31" s="707"/>
      <c r="PW31" s="707"/>
      <c r="PX31" s="707"/>
      <c r="PY31" s="707"/>
      <c r="PZ31" s="707"/>
      <c r="QA31" s="707"/>
      <c r="QB31" s="707"/>
      <c r="QC31" s="707"/>
      <c r="QD31" s="707"/>
      <c r="QE31" s="707"/>
      <c r="QF31" s="707"/>
      <c r="QG31" s="707"/>
      <c r="QH31" s="707"/>
      <c r="QI31" s="707"/>
      <c r="QJ31" s="707"/>
      <c r="QK31" s="707"/>
      <c r="QL31" s="707"/>
      <c r="QM31" s="707"/>
      <c r="QN31" s="707"/>
      <c r="QO31" s="707"/>
      <c r="QP31" s="707"/>
      <c r="QQ31" s="707"/>
      <c r="QR31" s="707"/>
      <c r="QS31" s="707"/>
      <c r="QT31" s="707"/>
      <c r="QU31" s="707"/>
      <c r="QV31" s="707"/>
      <c r="QW31" s="707"/>
      <c r="QX31" s="707"/>
      <c r="QY31" s="707"/>
      <c r="QZ31" s="707"/>
      <c r="RA31" s="707"/>
      <c r="RB31" s="707"/>
      <c r="RC31" s="707"/>
      <c r="RD31" s="707"/>
      <c r="RE31" s="707"/>
      <c r="RF31" s="707"/>
      <c r="RG31" s="707"/>
      <c r="RH31" s="707"/>
      <c r="RI31" s="707"/>
      <c r="RJ31" s="707"/>
      <c r="RK31" s="707"/>
      <c r="RL31" s="707"/>
      <c r="RM31" s="707"/>
      <c r="RN31" s="707"/>
      <c r="RO31" s="707"/>
      <c r="RP31" s="707"/>
      <c r="RQ31" s="707"/>
      <c r="RR31" s="707"/>
      <c r="RS31" s="707"/>
      <c r="RT31" s="707"/>
      <c r="RU31" s="707"/>
      <c r="RV31" s="707"/>
      <c r="RW31" s="707"/>
      <c r="RX31" s="707"/>
      <c r="RY31" s="707"/>
      <c r="RZ31" s="707"/>
      <c r="SA31" s="707"/>
      <c r="SB31" s="707"/>
      <c r="SC31" s="707"/>
      <c r="SD31" s="707"/>
      <c r="SE31" s="707"/>
      <c r="SF31" s="707"/>
      <c r="SG31" s="707"/>
      <c r="SH31" s="707"/>
      <c r="SI31" s="707"/>
      <c r="SJ31" s="707"/>
      <c r="SK31" s="707"/>
      <c r="SL31" s="707"/>
      <c r="SM31" s="707"/>
      <c r="SN31" s="707"/>
      <c r="SO31" s="707"/>
      <c r="SP31" s="707"/>
      <c r="SQ31" s="707"/>
      <c r="SR31" s="707"/>
      <c r="SS31" s="707"/>
      <c r="ST31" s="707"/>
      <c r="SU31" s="707"/>
      <c r="SV31" s="707"/>
      <c r="SW31" s="707"/>
      <c r="SX31" s="707"/>
      <c r="SY31" s="707"/>
      <c r="SZ31" s="707"/>
      <c r="TA31" s="707"/>
      <c r="TB31" s="707"/>
      <c r="TC31" s="707"/>
      <c r="TD31" s="707"/>
      <c r="TE31" s="707"/>
      <c r="TF31" s="707"/>
      <c r="TG31" s="707"/>
      <c r="TH31" s="707"/>
      <c r="TI31" s="707"/>
      <c r="TJ31" s="707"/>
      <c r="TK31" s="707"/>
      <c r="TL31" s="707"/>
      <c r="TM31" s="707"/>
      <c r="TN31" s="707"/>
      <c r="TO31" s="707"/>
      <c r="TP31" s="707"/>
      <c r="TQ31" s="707"/>
      <c r="TR31" s="707"/>
      <c r="TS31" s="707"/>
      <c r="TT31" s="707"/>
      <c r="TU31" s="707"/>
      <c r="TV31" s="707"/>
      <c r="TW31" s="707"/>
      <c r="TX31" s="707"/>
      <c r="TY31" s="707"/>
      <c r="TZ31" s="707"/>
      <c r="UA31" s="707"/>
      <c r="UB31" s="707"/>
      <c r="UC31" s="707"/>
      <c r="UD31" s="707"/>
      <c r="UE31" s="707"/>
      <c r="UF31" s="707"/>
      <c r="UG31" s="707"/>
      <c r="UH31" s="707"/>
      <c r="UI31" s="707"/>
      <c r="UJ31" s="707"/>
      <c r="UK31" s="707"/>
      <c r="UL31" s="707"/>
      <c r="UM31" s="707"/>
      <c r="UN31" s="707"/>
      <c r="UO31" s="707"/>
      <c r="UP31" s="707"/>
      <c r="UQ31" s="707"/>
      <c r="UR31" s="707"/>
      <c r="US31" s="707"/>
      <c r="UT31" s="707"/>
      <c r="UU31" s="707"/>
      <c r="UV31" s="707"/>
      <c r="UW31" s="707"/>
      <c r="UX31" s="707"/>
      <c r="UY31" s="707"/>
      <c r="UZ31" s="707"/>
      <c r="VA31" s="707"/>
      <c r="VB31" s="707"/>
      <c r="VC31" s="707"/>
      <c r="VD31" s="707"/>
      <c r="VE31" s="707"/>
      <c r="VF31" s="707"/>
      <c r="VG31" s="707"/>
      <c r="VH31" s="707"/>
      <c r="VI31" s="707"/>
      <c r="VJ31" s="707"/>
      <c r="VK31" s="707"/>
      <c r="VL31" s="707"/>
      <c r="VM31" s="707"/>
      <c r="VN31" s="707"/>
      <c r="VO31" s="707"/>
      <c r="VP31" s="707"/>
      <c r="VQ31" s="707"/>
      <c r="VR31" s="707"/>
      <c r="VS31" s="707"/>
      <c r="VT31" s="707"/>
      <c r="VU31" s="707"/>
      <c r="VV31" s="707"/>
      <c r="VW31" s="707"/>
      <c r="VX31" s="707"/>
      <c r="VY31" s="707"/>
      <c r="VZ31" s="707"/>
      <c r="WA31" s="707"/>
      <c r="WB31" s="707"/>
      <c r="WC31" s="707"/>
      <c r="WD31" s="707"/>
      <c r="WE31" s="707"/>
      <c r="WF31" s="707"/>
      <c r="WG31" s="707"/>
      <c r="WH31" s="707"/>
      <c r="WI31" s="707"/>
      <c r="WJ31" s="707"/>
      <c r="WK31" s="707"/>
      <c r="WL31" s="707"/>
      <c r="WM31" s="707"/>
      <c r="WN31" s="707"/>
      <c r="WO31" s="707"/>
      <c r="WP31" s="707"/>
      <c r="WQ31" s="707"/>
      <c r="WR31" s="707"/>
      <c r="WS31" s="707"/>
      <c r="WT31" s="707"/>
      <c r="WU31" s="707"/>
      <c r="WV31" s="707"/>
      <c r="WW31" s="707"/>
      <c r="WX31" s="707"/>
      <c r="WY31" s="707"/>
      <c r="WZ31" s="707"/>
      <c r="XA31" s="707"/>
      <c r="XB31" s="707"/>
      <c r="XC31" s="707"/>
      <c r="XD31" s="707"/>
      <c r="XE31" s="707"/>
      <c r="XF31" s="707"/>
      <c r="XG31" s="707"/>
      <c r="XH31" s="707"/>
      <c r="XI31" s="707"/>
      <c r="XJ31" s="707"/>
      <c r="XK31" s="707"/>
      <c r="XL31" s="707"/>
      <c r="XM31" s="707"/>
      <c r="XN31" s="707"/>
      <c r="XO31" s="707"/>
      <c r="XP31" s="707"/>
      <c r="XQ31" s="707"/>
      <c r="XR31" s="707"/>
      <c r="XS31" s="707"/>
      <c r="XT31" s="707"/>
      <c r="XU31" s="707"/>
      <c r="XV31" s="707"/>
      <c r="XW31" s="707"/>
      <c r="XX31" s="707"/>
      <c r="XY31" s="707"/>
      <c r="XZ31" s="707"/>
      <c r="YA31" s="707"/>
      <c r="YB31" s="707"/>
      <c r="YC31" s="707"/>
      <c r="YD31" s="707"/>
      <c r="YE31" s="707"/>
      <c r="YF31" s="707"/>
      <c r="YG31" s="707"/>
      <c r="YH31" s="707"/>
      <c r="YI31" s="707"/>
      <c r="YJ31" s="707"/>
      <c r="YK31" s="707"/>
      <c r="YL31" s="707"/>
      <c r="YM31" s="707"/>
      <c r="YN31" s="707"/>
      <c r="YO31" s="707"/>
      <c r="YP31" s="707"/>
      <c r="YQ31" s="707"/>
      <c r="YR31" s="707"/>
      <c r="YS31" s="707"/>
      <c r="YT31" s="707"/>
      <c r="YU31" s="707"/>
      <c r="YV31" s="707"/>
      <c r="YW31" s="707"/>
      <c r="YX31" s="707"/>
      <c r="YY31" s="707"/>
      <c r="YZ31" s="707"/>
      <c r="ZA31" s="707"/>
      <c r="ZB31" s="707"/>
      <c r="ZC31" s="707"/>
      <c r="ZD31" s="707"/>
      <c r="ZE31" s="707"/>
      <c r="ZF31" s="707"/>
      <c r="ZG31" s="707"/>
      <c r="ZH31" s="707"/>
      <c r="ZI31" s="707"/>
      <c r="ZJ31" s="707"/>
      <c r="ZK31" s="707"/>
      <c r="ZL31" s="707"/>
      <c r="ZM31" s="707"/>
      <c r="ZN31" s="707"/>
      <c r="ZO31" s="707"/>
      <c r="ZP31" s="707"/>
      <c r="ZQ31" s="707"/>
      <c r="ZR31" s="707"/>
      <c r="ZS31" s="707"/>
      <c r="ZT31" s="707"/>
      <c r="ZU31" s="707"/>
      <c r="ZV31" s="707"/>
      <c r="ZW31" s="707"/>
      <c r="ZX31" s="707"/>
      <c r="ZY31" s="707"/>
      <c r="ZZ31" s="707"/>
      <c r="AAA31" s="707"/>
      <c r="AAB31" s="707"/>
      <c r="AAC31" s="707"/>
      <c r="AAD31" s="707"/>
      <c r="AAE31" s="707"/>
      <c r="AAF31" s="707"/>
      <c r="AAG31" s="707"/>
      <c r="AAH31" s="707"/>
      <c r="AAI31" s="707"/>
      <c r="AAJ31" s="707"/>
      <c r="AAK31" s="707"/>
      <c r="AAL31" s="707"/>
      <c r="AAM31" s="707"/>
      <c r="AAN31" s="707"/>
      <c r="AAO31" s="707"/>
      <c r="AAP31" s="707"/>
      <c r="AAQ31" s="707"/>
      <c r="AAR31" s="707"/>
      <c r="AAS31" s="707"/>
      <c r="AAT31" s="707"/>
      <c r="AAU31" s="707"/>
      <c r="AAV31" s="707"/>
      <c r="AAW31" s="707"/>
      <c r="AAX31" s="707"/>
      <c r="AAY31" s="707"/>
      <c r="AAZ31" s="707"/>
      <c r="ABA31" s="707"/>
      <c r="ABB31" s="707"/>
      <c r="ABC31" s="707"/>
      <c r="ABD31" s="707"/>
      <c r="ABE31" s="707"/>
      <c r="ABF31" s="707"/>
      <c r="ABG31" s="707"/>
      <c r="ABH31" s="707"/>
      <c r="ABI31" s="707"/>
      <c r="ABJ31" s="707"/>
      <c r="ABK31" s="707"/>
      <c r="ABL31" s="707"/>
      <c r="ABM31" s="707"/>
      <c r="ABN31" s="707"/>
      <c r="ABO31" s="707"/>
      <c r="ABP31" s="707"/>
      <c r="ABQ31" s="707"/>
      <c r="ABR31" s="707"/>
      <c r="ABS31" s="707"/>
      <c r="ABT31" s="707"/>
      <c r="ABU31" s="707"/>
      <c r="ABV31" s="707"/>
      <c r="ABW31" s="707"/>
      <c r="ABX31" s="707"/>
      <c r="ABY31" s="707"/>
      <c r="ABZ31" s="707"/>
      <c r="ACA31" s="707"/>
      <c r="ACB31" s="707"/>
      <c r="ACC31" s="707"/>
      <c r="ACD31" s="707"/>
      <c r="ACE31" s="707"/>
      <c r="ACF31" s="707"/>
      <c r="ACG31" s="707"/>
      <c r="ACH31" s="707"/>
      <c r="ACI31" s="707"/>
      <c r="ACJ31" s="707"/>
      <c r="ACK31" s="707"/>
      <c r="ACL31" s="707"/>
      <c r="ACM31" s="707"/>
      <c r="ACN31" s="707"/>
      <c r="ACO31" s="707"/>
      <c r="ACP31" s="707"/>
      <c r="ACQ31" s="707"/>
      <c r="ACR31" s="707"/>
      <c r="ACS31" s="707"/>
      <c r="ACT31" s="707"/>
      <c r="ACU31" s="707"/>
      <c r="ACV31" s="707"/>
      <c r="ACW31" s="707"/>
      <c r="ACX31" s="707"/>
      <c r="ACY31" s="707"/>
      <c r="ACZ31" s="707"/>
      <c r="ADA31" s="707"/>
      <c r="ADB31" s="707"/>
      <c r="ADC31" s="707"/>
      <c r="ADD31" s="707"/>
      <c r="ADE31" s="707"/>
      <c r="ADF31" s="707"/>
      <c r="ADG31" s="707"/>
      <c r="ADH31" s="707"/>
      <c r="ADI31" s="707"/>
      <c r="ADJ31" s="707"/>
      <c r="ADK31" s="707"/>
      <c r="ADL31" s="707"/>
      <c r="ADM31" s="707"/>
      <c r="ADN31" s="707"/>
      <c r="ADO31" s="707"/>
      <c r="ADP31" s="707"/>
      <c r="ADQ31" s="707"/>
      <c r="ADR31" s="707"/>
      <c r="ADS31" s="707"/>
      <c r="ADT31" s="707"/>
      <c r="ADU31" s="707"/>
      <c r="ADV31" s="707"/>
      <c r="ADW31" s="707"/>
      <c r="ADX31" s="707"/>
      <c r="ADY31" s="707"/>
      <c r="ADZ31" s="707"/>
      <c r="AEA31" s="707"/>
      <c r="AEB31" s="707"/>
      <c r="AEC31" s="707"/>
      <c r="AED31" s="707"/>
      <c r="AEE31" s="707"/>
      <c r="AEF31" s="707"/>
      <c r="AEG31" s="707"/>
      <c r="AEH31" s="707"/>
      <c r="AEI31" s="707"/>
      <c r="AEJ31" s="707"/>
      <c r="AEK31" s="707"/>
      <c r="AEL31" s="707"/>
      <c r="AEM31" s="707"/>
      <c r="AEN31" s="707"/>
      <c r="AEO31" s="707"/>
      <c r="AEP31" s="707"/>
      <c r="AEQ31" s="707"/>
      <c r="AER31" s="707"/>
      <c r="AES31" s="707"/>
      <c r="AET31" s="707"/>
      <c r="AEU31" s="707"/>
      <c r="AEV31" s="707"/>
      <c r="AEW31" s="707"/>
      <c r="AEX31" s="707"/>
      <c r="AEY31" s="707"/>
      <c r="AEZ31" s="707"/>
      <c r="AFA31" s="707"/>
      <c r="AFB31" s="707"/>
      <c r="AFC31" s="707"/>
      <c r="AFD31" s="707"/>
      <c r="AFE31" s="707"/>
      <c r="AFF31" s="707"/>
      <c r="AFG31" s="707"/>
      <c r="AFH31" s="707"/>
      <c r="AFI31" s="707"/>
      <c r="AFJ31" s="707"/>
      <c r="AFK31" s="707"/>
      <c r="AFL31" s="707"/>
      <c r="AFM31" s="707"/>
      <c r="AFN31" s="707"/>
      <c r="AFO31" s="707"/>
      <c r="AFP31" s="707"/>
      <c r="AFQ31" s="707"/>
      <c r="AFR31" s="707"/>
      <c r="AFS31" s="707"/>
      <c r="AFT31" s="707"/>
      <c r="AFU31" s="707"/>
      <c r="AFV31" s="707"/>
      <c r="AFW31" s="707"/>
      <c r="AFX31" s="707"/>
      <c r="AFY31" s="707"/>
      <c r="AFZ31" s="707"/>
      <c r="AGA31" s="707"/>
      <c r="AGB31" s="707"/>
      <c r="AGC31" s="707"/>
      <c r="AGD31" s="707"/>
      <c r="AGE31" s="707"/>
      <c r="AGF31" s="707"/>
      <c r="AGG31" s="707"/>
      <c r="AGH31" s="707"/>
      <c r="AGI31" s="707"/>
      <c r="AGJ31" s="707"/>
      <c r="AGK31" s="707"/>
      <c r="AGL31" s="707"/>
      <c r="AGM31" s="707"/>
      <c r="AGN31" s="707"/>
      <c r="AGO31" s="707"/>
      <c r="AGP31" s="707"/>
      <c r="AGQ31" s="707"/>
      <c r="AGR31" s="707"/>
      <c r="AGS31" s="707"/>
      <c r="AGT31" s="707"/>
      <c r="AGU31" s="707"/>
      <c r="AGV31" s="707"/>
      <c r="AGW31" s="707"/>
      <c r="AGX31" s="707"/>
      <c r="AGY31" s="707"/>
      <c r="AGZ31" s="707"/>
      <c r="AHA31" s="707"/>
      <c r="AHB31" s="707"/>
      <c r="AHC31" s="707"/>
      <c r="AHD31" s="707"/>
      <c r="AHE31" s="707"/>
      <c r="AHF31" s="707"/>
      <c r="AHG31" s="707"/>
      <c r="AHH31" s="707"/>
      <c r="AHI31" s="707"/>
      <c r="AHJ31" s="707"/>
      <c r="AHK31" s="707"/>
      <c r="AHL31" s="707"/>
      <c r="AHM31" s="707"/>
      <c r="AHN31" s="707"/>
      <c r="AHO31" s="707"/>
      <c r="AHP31" s="707"/>
      <c r="AHQ31" s="707"/>
      <c r="AHR31" s="707"/>
      <c r="AHS31" s="707"/>
      <c r="AHT31" s="707"/>
      <c r="AHU31" s="707"/>
      <c r="AHV31" s="707"/>
      <c r="AHW31" s="707"/>
      <c r="AHX31" s="707"/>
      <c r="AHY31" s="707"/>
      <c r="AHZ31" s="707"/>
      <c r="AIA31" s="707"/>
      <c r="AIB31" s="707"/>
      <c r="AIC31" s="707"/>
      <c r="AID31" s="707"/>
      <c r="AIE31" s="707"/>
      <c r="AIF31" s="707"/>
      <c r="AIG31" s="707"/>
      <c r="AIH31" s="707"/>
      <c r="AII31" s="707"/>
      <c r="AIJ31" s="707"/>
      <c r="AIK31" s="707"/>
      <c r="AIL31" s="707"/>
      <c r="AIM31" s="707"/>
      <c r="AIN31" s="707"/>
      <c r="AIO31" s="707"/>
      <c r="AIP31" s="707"/>
      <c r="AIQ31" s="707"/>
      <c r="AIR31" s="707"/>
      <c r="AIS31" s="707"/>
      <c r="AIT31" s="707"/>
      <c r="AIU31" s="707"/>
      <c r="AIV31" s="707"/>
      <c r="AIW31" s="707"/>
      <c r="AIX31" s="707"/>
      <c r="AIY31" s="707"/>
      <c r="AIZ31" s="707"/>
      <c r="AJA31" s="707"/>
      <c r="AJB31" s="707"/>
      <c r="AJC31" s="707"/>
      <c r="AJD31" s="707"/>
      <c r="AJE31" s="707"/>
      <c r="AJF31" s="707"/>
      <c r="AJG31" s="707"/>
      <c r="AJH31" s="707"/>
      <c r="AJI31" s="707"/>
      <c r="AJJ31" s="707"/>
      <c r="AJK31" s="707"/>
      <c r="AJL31" s="707"/>
      <c r="AJM31" s="707"/>
      <c r="AJN31" s="707"/>
      <c r="AJO31" s="707"/>
      <c r="AJP31" s="707"/>
      <c r="AJQ31" s="707"/>
      <c r="AJR31" s="707"/>
      <c r="AJS31" s="707"/>
      <c r="AJT31" s="707"/>
      <c r="AJU31" s="707"/>
      <c r="AJV31" s="707"/>
      <c r="AJW31" s="707"/>
      <c r="AJX31" s="707"/>
      <c r="AJY31" s="707"/>
      <c r="AJZ31" s="707"/>
      <c r="AKA31" s="707"/>
      <c r="AKB31" s="707"/>
      <c r="AKC31" s="707"/>
      <c r="AKD31" s="707"/>
      <c r="AKE31" s="707"/>
      <c r="AKF31" s="707"/>
      <c r="AKG31" s="707"/>
      <c r="AKH31" s="707"/>
      <c r="AKI31" s="707"/>
      <c r="AKJ31" s="707"/>
      <c r="AKK31" s="707"/>
      <c r="AKL31" s="707"/>
      <c r="AKM31" s="707"/>
      <c r="AKN31" s="707"/>
      <c r="AKO31" s="707"/>
      <c r="AKP31" s="707"/>
      <c r="AKQ31" s="707"/>
      <c r="AKR31" s="707"/>
      <c r="AKS31" s="707"/>
      <c r="AKT31" s="707"/>
      <c r="AKU31" s="707"/>
      <c r="AKV31" s="707"/>
      <c r="AKW31" s="707"/>
      <c r="AKX31" s="707"/>
      <c r="AKY31" s="707"/>
      <c r="AKZ31" s="707"/>
      <c r="ALA31" s="707"/>
      <c r="ALB31" s="707"/>
      <c r="ALC31" s="707"/>
      <c r="ALD31" s="707"/>
      <c r="ALE31" s="707"/>
      <c r="ALF31" s="707"/>
      <c r="ALG31" s="707"/>
      <c r="ALH31" s="707"/>
      <c r="ALI31" s="707"/>
      <c r="ALJ31" s="707"/>
      <c r="ALK31" s="707"/>
      <c r="ALL31" s="707"/>
      <c r="ALM31" s="707"/>
      <c r="ALN31" s="707"/>
      <c r="ALO31" s="707"/>
      <c r="ALP31" s="707"/>
      <c r="ALQ31" s="707"/>
      <c r="ALR31" s="707"/>
      <c r="ALS31" s="707"/>
      <c r="ALT31" s="707"/>
      <c r="ALU31" s="707"/>
      <c r="ALV31" s="707"/>
      <c r="ALW31" s="707"/>
      <c r="ALX31" s="707"/>
      <c r="ALY31" s="707"/>
      <c r="ALZ31" s="707"/>
      <c r="AMA31" s="707"/>
      <c r="AMB31" s="707"/>
      <c r="AMC31" s="707"/>
      <c r="AMD31" s="707"/>
      <c r="AME31" s="707"/>
      <c r="AMF31" s="707"/>
      <c r="AMG31" s="707"/>
      <c r="AMH31" s="707"/>
      <c r="AMI31" s="707"/>
      <c r="AMJ31" s="707"/>
      <c r="AMK31" s="707"/>
      <c r="AML31" s="707"/>
      <c r="AMM31" s="707"/>
      <c r="AMN31" s="707"/>
      <c r="AMO31" s="707"/>
      <c r="AMP31" s="707"/>
      <c r="AMQ31" s="707"/>
      <c r="AMR31" s="707"/>
      <c r="AMS31" s="707"/>
      <c r="AMT31" s="707"/>
      <c r="AMU31" s="707"/>
      <c r="AMV31" s="707"/>
      <c r="AMW31" s="707"/>
      <c r="AMX31" s="707"/>
      <c r="AMY31" s="707"/>
      <c r="AMZ31" s="707"/>
      <c r="ANA31" s="707"/>
      <c r="ANB31" s="707"/>
      <c r="ANC31" s="707"/>
      <c r="AND31" s="707"/>
      <c r="ANE31" s="707"/>
      <c r="ANF31" s="707"/>
      <c r="ANG31" s="707"/>
      <c r="ANH31" s="707"/>
      <c r="ANI31" s="707"/>
      <c r="ANJ31" s="707"/>
      <c r="ANK31" s="707"/>
      <c r="ANL31" s="707"/>
      <c r="ANM31" s="707"/>
      <c r="ANN31" s="707"/>
      <c r="ANO31" s="707"/>
      <c r="ANP31" s="707"/>
      <c r="ANQ31" s="707"/>
      <c r="ANR31" s="707"/>
      <c r="ANS31" s="707"/>
      <c r="ANT31" s="707"/>
      <c r="ANU31" s="707"/>
      <c r="ANV31" s="707"/>
      <c r="ANW31" s="707"/>
      <c r="ANX31" s="707"/>
      <c r="ANY31" s="707"/>
      <c r="ANZ31" s="707"/>
      <c r="AOA31" s="707"/>
      <c r="AOB31" s="707"/>
      <c r="AOC31" s="707"/>
      <c r="AOD31" s="707"/>
      <c r="AOE31" s="707"/>
      <c r="AOF31" s="707"/>
      <c r="AOG31" s="707"/>
      <c r="AOH31" s="707"/>
      <c r="AOI31" s="707"/>
      <c r="AOJ31" s="707"/>
      <c r="AOK31" s="707"/>
      <c r="AOL31" s="707"/>
      <c r="AOM31" s="707"/>
      <c r="AON31" s="707"/>
      <c r="AOO31" s="707"/>
      <c r="AOP31" s="707"/>
      <c r="AOQ31" s="707"/>
      <c r="AOR31" s="707"/>
      <c r="AOS31" s="707"/>
      <c r="AOT31" s="707"/>
      <c r="AOU31" s="707"/>
      <c r="AOV31" s="707"/>
      <c r="AOW31" s="707"/>
      <c r="AOX31" s="707"/>
      <c r="AOY31" s="707"/>
      <c r="AOZ31" s="707"/>
      <c r="APA31" s="707"/>
      <c r="APB31" s="707"/>
      <c r="APC31" s="707"/>
      <c r="APD31" s="707"/>
      <c r="APE31" s="707"/>
      <c r="APF31" s="707"/>
      <c r="APG31" s="707"/>
      <c r="APH31" s="707"/>
      <c r="API31" s="707"/>
      <c r="APJ31" s="707"/>
      <c r="APK31" s="707"/>
      <c r="APL31" s="707"/>
      <c r="APM31" s="707"/>
      <c r="APN31" s="707"/>
      <c r="APO31" s="707"/>
      <c r="APP31" s="707"/>
      <c r="APQ31" s="707"/>
      <c r="APR31" s="707"/>
      <c r="APS31" s="707"/>
      <c r="APT31" s="707"/>
      <c r="APU31" s="707"/>
      <c r="APV31" s="707"/>
      <c r="APW31" s="707"/>
      <c r="APX31" s="707"/>
      <c r="APY31" s="707"/>
      <c r="APZ31" s="707"/>
      <c r="AQA31" s="707"/>
      <c r="AQB31" s="707"/>
      <c r="AQC31" s="707"/>
      <c r="AQD31" s="707"/>
      <c r="AQE31" s="707"/>
      <c r="AQF31" s="707"/>
      <c r="AQG31" s="707"/>
      <c r="AQH31" s="707"/>
      <c r="AQI31" s="707"/>
      <c r="AQJ31" s="707"/>
      <c r="AQK31" s="707"/>
      <c r="AQL31" s="707"/>
      <c r="AQM31" s="707"/>
      <c r="AQN31" s="707"/>
      <c r="AQO31" s="707"/>
      <c r="AQP31" s="707"/>
      <c r="AQQ31" s="707"/>
      <c r="AQR31" s="707"/>
      <c r="AQS31" s="707"/>
      <c r="AQT31" s="707"/>
      <c r="AQU31" s="707"/>
      <c r="AQV31" s="707"/>
      <c r="AQW31" s="707"/>
      <c r="AQX31" s="707"/>
      <c r="AQY31" s="707"/>
      <c r="AQZ31" s="707"/>
      <c r="ARA31" s="707"/>
      <c r="ARB31" s="707"/>
      <c r="ARC31" s="707"/>
      <c r="ARD31" s="707"/>
      <c r="ARE31" s="707"/>
      <c r="ARF31" s="707"/>
      <c r="ARG31" s="707"/>
      <c r="ARH31" s="707"/>
      <c r="ARI31" s="707"/>
      <c r="ARJ31" s="707"/>
      <c r="ARK31" s="707"/>
      <c r="ARL31" s="707"/>
      <c r="ARM31" s="707"/>
      <c r="ARN31" s="707"/>
      <c r="ARO31" s="707"/>
      <c r="ARP31" s="707"/>
      <c r="ARQ31" s="707"/>
      <c r="ARR31" s="707"/>
      <c r="ARS31" s="707"/>
      <c r="ART31" s="707"/>
      <c r="ARU31" s="707"/>
      <c r="ARV31" s="707"/>
      <c r="ARW31" s="707"/>
      <c r="ARX31" s="707"/>
      <c r="ARY31" s="707"/>
      <c r="ARZ31" s="707"/>
      <c r="ASA31" s="707"/>
      <c r="ASB31" s="707"/>
      <c r="ASC31" s="707"/>
      <c r="ASD31" s="707"/>
      <c r="ASE31" s="707"/>
      <c r="ASF31" s="707"/>
      <c r="ASG31" s="707"/>
      <c r="ASH31" s="707"/>
      <c r="ASI31" s="707"/>
      <c r="ASJ31" s="707"/>
      <c r="ASK31" s="707"/>
      <c r="ASL31" s="707"/>
      <c r="ASM31" s="707"/>
      <c r="ASN31" s="707"/>
      <c r="ASO31" s="707"/>
      <c r="ASP31" s="707"/>
      <c r="ASQ31" s="707"/>
      <c r="ASR31" s="707"/>
      <c r="ASS31" s="707"/>
      <c r="AST31" s="707"/>
      <c r="ASU31" s="707"/>
      <c r="ASV31" s="707"/>
      <c r="ASW31" s="707"/>
      <c r="ASX31" s="707"/>
      <c r="ASY31" s="707"/>
      <c r="ASZ31" s="707"/>
      <c r="ATA31" s="707"/>
      <c r="ATB31" s="707"/>
      <c r="ATC31" s="707"/>
      <c r="ATD31" s="707"/>
      <c r="ATE31" s="707"/>
      <c r="ATF31" s="707"/>
      <c r="ATG31" s="707"/>
      <c r="ATH31" s="707"/>
      <c r="ATI31" s="707"/>
      <c r="ATJ31" s="707"/>
      <c r="ATK31" s="707"/>
      <c r="ATL31" s="707"/>
      <c r="ATM31" s="707"/>
      <c r="ATN31" s="707"/>
      <c r="ATO31" s="707"/>
      <c r="ATP31" s="707"/>
      <c r="ATQ31" s="707"/>
      <c r="ATR31" s="707"/>
      <c r="ATS31" s="707"/>
      <c r="ATT31" s="707"/>
      <c r="ATU31" s="707"/>
      <c r="ATV31" s="707"/>
      <c r="ATW31" s="707"/>
      <c r="ATX31" s="707"/>
      <c r="ATY31" s="707"/>
      <c r="ATZ31" s="707"/>
      <c r="AUA31" s="707"/>
      <c r="AUB31" s="707"/>
      <c r="AUC31" s="707"/>
      <c r="AUD31" s="707"/>
      <c r="AUE31" s="707"/>
      <c r="AUF31" s="707"/>
      <c r="AUG31" s="707"/>
      <c r="AUH31" s="707"/>
      <c r="AUI31" s="707"/>
      <c r="AUJ31" s="707"/>
      <c r="AUK31" s="707"/>
      <c r="AUL31" s="707"/>
      <c r="AUM31" s="707"/>
      <c r="AUN31" s="707"/>
      <c r="AUO31" s="707"/>
      <c r="AUP31" s="707"/>
      <c r="AUQ31" s="707"/>
      <c r="AUR31" s="707"/>
      <c r="AUS31" s="707"/>
      <c r="AUT31" s="707"/>
      <c r="AUU31" s="707"/>
      <c r="AUV31" s="707"/>
      <c r="AUW31" s="707"/>
      <c r="AUX31" s="707"/>
      <c r="AUY31" s="707"/>
      <c r="AUZ31" s="707"/>
      <c r="AVA31" s="707"/>
      <c r="AVB31" s="707"/>
      <c r="AVC31" s="707"/>
      <c r="AVD31" s="707"/>
      <c r="AVE31" s="707"/>
      <c r="AVF31" s="707"/>
      <c r="AVG31" s="707"/>
      <c r="AVH31" s="707"/>
      <c r="AVI31" s="707"/>
      <c r="AVJ31" s="707"/>
      <c r="AVK31" s="707"/>
      <c r="AVL31" s="707"/>
      <c r="AVM31" s="707"/>
      <c r="AVN31" s="707"/>
      <c r="AVO31" s="707"/>
      <c r="AVP31" s="707"/>
      <c r="AVQ31" s="707"/>
      <c r="AVR31" s="707"/>
      <c r="AVS31" s="707"/>
      <c r="AVT31" s="707"/>
      <c r="AVU31" s="707"/>
      <c r="AVV31" s="707"/>
      <c r="AVW31" s="707"/>
      <c r="AVX31" s="707"/>
      <c r="AVY31" s="707"/>
      <c r="AVZ31" s="707"/>
      <c r="AWA31" s="707"/>
      <c r="AWB31" s="707"/>
      <c r="AWC31" s="707"/>
      <c r="AWD31" s="707"/>
      <c r="AWE31" s="707"/>
      <c r="AWF31" s="707"/>
      <c r="AWG31" s="707"/>
      <c r="AWH31" s="707"/>
      <c r="AWI31" s="707"/>
      <c r="AWJ31" s="707"/>
      <c r="AWK31" s="707"/>
      <c r="AWL31" s="707"/>
      <c r="AWM31" s="707"/>
      <c r="AWN31" s="707"/>
      <c r="AWO31" s="707"/>
      <c r="AWP31" s="707"/>
      <c r="AWQ31" s="707"/>
      <c r="AWR31" s="707"/>
      <c r="AWS31" s="707"/>
      <c r="AWT31" s="707"/>
      <c r="AWU31" s="707"/>
      <c r="AWV31" s="707"/>
      <c r="AWW31" s="707"/>
      <c r="AWX31" s="707"/>
      <c r="AWY31" s="707"/>
      <c r="AWZ31" s="707"/>
      <c r="AXA31" s="707"/>
      <c r="AXB31" s="707"/>
      <c r="AXC31" s="707"/>
      <c r="AXD31" s="707"/>
      <c r="AXE31" s="707"/>
      <c r="AXF31" s="707"/>
      <c r="AXG31" s="707"/>
      <c r="AXH31" s="707"/>
      <c r="AXI31" s="707"/>
      <c r="AXJ31" s="707"/>
      <c r="AXK31" s="707"/>
      <c r="AXL31" s="707"/>
      <c r="AXM31" s="707"/>
      <c r="AXN31" s="707"/>
      <c r="AXO31" s="707"/>
      <c r="AXP31" s="707"/>
      <c r="AXQ31" s="707"/>
      <c r="AXR31" s="707"/>
      <c r="AXS31" s="707"/>
      <c r="AXT31" s="707"/>
      <c r="AXU31" s="707"/>
      <c r="AXV31" s="707"/>
      <c r="AXW31" s="707"/>
      <c r="AXX31" s="707"/>
      <c r="AXY31" s="707"/>
      <c r="AXZ31" s="707"/>
      <c r="AYA31" s="707"/>
      <c r="AYB31" s="707"/>
      <c r="AYC31" s="707"/>
      <c r="AYD31" s="707"/>
      <c r="AYE31" s="707"/>
      <c r="AYF31" s="707"/>
      <c r="AYG31" s="707"/>
      <c r="AYH31" s="707"/>
      <c r="AYI31" s="707"/>
      <c r="AYJ31" s="707"/>
      <c r="AYK31" s="707"/>
      <c r="AYL31" s="707"/>
      <c r="AYM31" s="707"/>
      <c r="AYN31" s="707"/>
      <c r="AYO31" s="707"/>
      <c r="AYP31" s="707"/>
      <c r="AYQ31" s="707"/>
      <c r="AYR31" s="707"/>
      <c r="AYS31" s="707"/>
      <c r="AYT31" s="707"/>
      <c r="AYU31" s="707"/>
      <c r="AYV31" s="707"/>
      <c r="AYW31" s="707"/>
      <c r="AYX31" s="707"/>
      <c r="AYY31" s="707"/>
      <c r="AYZ31" s="707"/>
      <c r="AZA31" s="707"/>
      <c r="AZB31" s="707"/>
      <c r="AZC31" s="707"/>
      <c r="AZD31" s="707"/>
      <c r="AZE31" s="707"/>
      <c r="AZF31" s="707"/>
      <c r="AZG31" s="707"/>
      <c r="AZH31" s="707"/>
      <c r="AZI31" s="707"/>
      <c r="AZJ31" s="707"/>
      <c r="AZK31" s="707"/>
      <c r="AZL31" s="707"/>
      <c r="AZM31" s="707"/>
      <c r="AZN31" s="707"/>
      <c r="AZO31" s="707"/>
      <c r="AZP31" s="707"/>
      <c r="AZQ31" s="707"/>
      <c r="AZR31" s="707"/>
      <c r="AZS31" s="707"/>
      <c r="AZT31" s="707"/>
      <c r="AZU31" s="707"/>
      <c r="AZV31" s="707"/>
      <c r="AZW31" s="707"/>
      <c r="AZX31" s="707"/>
      <c r="AZY31" s="707"/>
      <c r="AZZ31" s="707"/>
      <c r="BAA31" s="707"/>
      <c r="BAB31" s="707"/>
      <c r="BAC31" s="707"/>
      <c r="BAD31" s="707"/>
      <c r="BAE31" s="707"/>
      <c r="BAF31" s="707"/>
      <c r="BAG31" s="707"/>
      <c r="BAH31" s="707"/>
      <c r="BAI31" s="707"/>
      <c r="BAJ31" s="707"/>
      <c r="BAK31" s="707"/>
      <c r="BAL31" s="707"/>
      <c r="BAM31" s="707"/>
      <c r="BAN31" s="707"/>
      <c r="BAO31" s="707"/>
      <c r="BAP31" s="707"/>
      <c r="BAQ31" s="707"/>
      <c r="BAR31" s="707"/>
      <c r="BAS31" s="707"/>
      <c r="BAT31" s="707"/>
      <c r="BAU31" s="707"/>
      <c r="BAV31" s="707"/>
      <c r="BAW31" s="707"/>
      <c r="BAX31" s="707"/>
      <c r="BAY31" s="707"/>
      <c r="BAZ31" s="707"/>
      <c r="BBA31" s="707"/>
      <c r="BBB31" s="707"/>
      <c r="BBC31" s="707"/>
      <c r="BBD31" s="707"/>
      <c r="BBE31" s="707"/>
      <c r="BBF31" s="707"/>
      <c r="BBG31" s="707"/>
      <c r="BBH31" s="707"/>
      <c r="BBI31" s="707"/>
      <c r="BBJ31" s="707"/>
      <c r="BBK31" s="707"/>
      <c r="BBL31" s="707"/>
      <c r="BBM31" s="707"/>
      <c r="BBN31" s="707"/>
      <c r="BBO31" s="707"/>
      <c r="BBP31" s="707"/>
      <c r="BBQ31" s="707"/>
      <c r="BBR31" s="707"/>
      <c r="BBS31" s="707"/>
      <c r="BBT31" s="707"/>
      <c r="BBU31" s="707"/>
      <c r="BBV31" s="707"/>
      <c r="BBW31" s="707"/>
      <c r="BBX31" s="707"/>
      <c r="BBY31" s="707"/>
      <c r="BBZ31" s="707"/>
      <c r="BCA31" s="707"/>
      <c r="BCB31" s="707"/>
      <c r="BCC31" s="707"/>
      <c r="BCD31" s="707"/>
      <c r="BCE31" s="707"/>
      <c r="BCF31" s="707"/>
      <c r="BCG31" s="707"/>
      <c r="BCH31" s="707"/>
      <c r="BCI31" s="707"/>
      <c r="BCJ31" s="707"/>
      <c r="BCK31" s="707"/>
      <c r="BCL31" s="707"/>
      <c r="BCM31" s="707"/>
      <c r="BCN31" s="707"/>
      <c r="BCO31" s="707"/>
      <c r="BCP31" s="707"/>
      <c r="BCQ31" s="707"/>
      <c r="BCR31" s="707"/>
      <c r="BCS31" s="707"/>
      <c r="BCT31" s="707"/>
      <c r="BCU31" s="707"/>
      <c r="BCV31" s="707"/>
      <c r="BCW31" s="707"/>
      <c r="BCX31" s="707"/>
      <c r="BCY31" s="707"/>
      <c r="BCZ31" s="707"/>
      <c r="BDA31" s="707"/>
      <c r="BDB31" s="707"/>
      <c r="BDC31" s="707"/>
      <c r="BDD31" s="707"/>
      <c r="BDE31" s="707"/>
      <c r="BDF31" s="707"/>
      <c r="BDG31" s="707"/>
      <c r="BDH31" s="707"/>
      <c r="BDI31" s="707"/>
      <c r="BDJ31" s="707"/>
      <c r="BDK31" s="707"/>
      <c r="BDL31" s="707"/>
      <c r="BDM31" s="707"/>
      <c r="BDN31" s="707"/>
      <c r="BDO31" s="707"/>
      <c r="BDP31" s="707"/>
      <c r="BDQ31" s="707"/>
      <c r="BDR31" s="707"/>
      <c r="BDS31" s="707"/>
      <c r="BDT31" s="707"/>
      <c r="BDU31" s="707"/>
      <c r="BDV31" s="707"/>
      <c r="BDW31" s="707"/>
      <c r="BDX31" s="707"/>
      <c r="BDY31" s="707"/>
      <c r="BDZ31" s="707"/>
      <c r="BEA31" s="707"/>
      <c r="BEB31" s="707"/>
      <c r="BEC31" s="707"/>
      <c r="BED31" s="707"/>
      <c r="BEE31" s="707"/>
      <c r="BEF31" s="707"/>
      <c r="BEG31" s="707"/>
      <c r="BEH31" s="707"/>
      <c r="BEI31" s="707"/>
      <c r="BEJ31" s="707"/>
      <c r="BEK31" s="707"/>
      <c r="BEL31" s="707"/>
      <c r="BEM31" s="707"/>
      <c r="BEN31" s="707"/>
      <c r="BEO31" s="707"/>
      <c r="BEP31" s="707"/>
      <c r="BEQ31" s="707"/>
      <c r="BER31" s="707"/>
      <c r="BES31" s="707"/>
      <c r="BET31" s="707"/>
      <c r="BEU31" s="707"/>
      <c r="BEV31" s="707"/>
      <c r="BEW31" s="707"/>
      <c r="BEX31" s="707"/>
      <c r="BEY31" s="707"/>
      <c r="BEZ31" s="707"/>
      <c r="BFA31" s="707"/>
      <c r="BFB31" s="707"/>
      <c r="BFC31" s="707"/>
      <c r="BFD31" s="707"/>
      <c r="BFE31" s="707"/>
      <c r="BFF31" s="707"/>
      <c r="BFG31" s="707"/>
      <c r="BFH31" s="707"/>
      <c r="BFI31" s="707"/>
      <c r="BFJ31" s="707"/>
      <c r="BFK31" s="707"/>
      <c r="BFL31" s="707"/>
      <c r="BFM31" s="707"/>
      <c r="BFN31" s="707"/>
      <c r="BFO31" s="707"/>
      <c r="BFP31" s="707"/>
      <c r="BFQ31" s="707"/>
      <c r="BFR31" s="707"/>
      <c r="BFS31" s="707"/>
      <c r="BFT31" s="707"/>
      <c r="BFU31" s="707"/>
      <c r="BFV31" s="707"/>
      <c r="BFW31" s="707"/>
      <c r="BFX31" s="707"/>
      <c r="BFY31" s="707"/>
      <c r="BFZ31" s="707"/>
      <c r="BGA31" s="707"/>
      <c r="BGB31" s="707"/>
      <c r="BGC31" s="707"/>
      <c r="BGD31" s="707"/>
      <c r="BGE31" s="707"/>
      <c r="BGF31" s="707"/>
      <c r="BGG31" s="707"/>
      <c r="BGH31" s="707"/>
      <c r="BGI31" s="707"/>
      <c r="BGJ31" s="707"/>
      <c r="BGK31" s="707"/>
      <c r="BGL31" s="707"/>
      <c r="BGM31" s="707"/>
      <c r="BGN31" s="707"/>
      <c r="BGO31" s="707"/>
      <c r="BGP31" s="707"/>
      <c r="BGQ31" s="707"/>
      <c r="BGR31" s="707"/>
      <c r="BGS31" s="707"/>
      <c r="BGT31" s="707"/>
      <c r="BGU31" s="707"/>
      <c r="BGV31" s="707"/>
      <c r="BGW31" s="707"/>
      <c r="BGX31" s="707"/>
      <c r="BGY31" s="707"/>
      <c r="BGZ31" s="707"/>
      <c r="BHA31" s="707"/>
      <c r="BHB31" s="707"/>
      <c r="BHC31" s="707"/>
      <c r="BHD31" s="707"/>
      <c r="BHE31" s="707"/>
      <c r="BHF31" s="707"/>
      <c r="BHG31" s="707"/>
      <c r="BHH31" s="707"/>
      <c r="BHI31" s="707"/>
      <c r="BHJ31" s="707"/>
      <c r="BHK31" s="707"/>
      <c r="BHL31" s="707"/>
      <c r="BHM31" s="707"/>
      <c r="BHN31" s="707"/>
      <c r="BHO31" s="707"/>
      <c r="BHP31" s="707"/>
      <c r="BHQ31" s="707"/>
      <c r="BHR31" s="707"/>
      <c r="BHS31" s="707"/>
      <c r="BHT31" s="707"/>
      <c r="BHU31" s="707"/>
      <c r="BHV31" s="707"/>
      <c r="BHW31" s="707"/>
      <c r="BHX31" s="707"/>
      <c r="BHY31" s="707"/>
      <c r="BHZ31" s="707"/>
      <c r="BIA31" s="707"/>
      <c r="BIB31" s="707"/>
      <c r="BIC31" s="707"/>
      <c r="BID31" s="707"/>
      <c r="BIE31" s="707"/>
      <c r="BIF31" s="707"/>
      <c r="BIG31" s="707"/>
      <c r="BIH31" s="707"/>
      <c r="BII31" s="707"/>
      <c r="BIJ31" s="707"/>
      <c r="BIK31" s="707"/>
      <c r="BIL31" s="707"/>
      <c r="BIM31" s="707"/>
      <c r="BIN31" s="707"/>
      <c r="BIO31" s="707"/>
      <c r="BIP31" s="707"/>
      <c r="BIQ31" s="707"/>
      <c r="BIR31" s="707"/>
      <c r="BIS31" s="707"/>
      <c r="BIT31" s="707"/>
      <c r="BIU31" s="707"/>
      <c r="BIV31" s="707"/>
      <c r="BIW31" s="707"/>
      <c r="BIX31" s="707"/>
      <c r="BIY31" s="707"/>
      <c r="BIZ31" s="707"/>
      <c r="BJA31" s="707"/>
      <c r="BJB31" s="707"/>
      <c r="BJC31" s="707"/>
      <c r="BJD31" s="707"/>
      <c r="BJE31" s="707"/>
      <c r="BJF31" s="707"/>
      <c r="BJG31" s="707"/>
      <c r="BJH31" s="707"/>
      <c r="BJI31" s="707"/>
      <c r="BJJ31" s="707"/>
      <c r="BJK31" s="707"/>
      <c r="BJL31" s="707"/>
      <c r="BJM31" s="707"/>
      <c r="BJN31" s="707"/>
      <c r="BJO31" s="707"/>
      <c r="BJP31" s="707"/>
      <c r="BJQ31" s="707"/>
      <c r="BJR31" s="707"/>
      <c r="BJS31" s="707"/>
      <c r="BJT31" s="707"/>
      <c r="BJU31" s="707"/>
      <c r="BJV31" s="707"/>
      <c r="BJW31" s="707"/>
      <c r="BJX31" s="707"/>
      <c r="BJY31" s="707"/>
      <c r="BJZ31" s="707"/>
      <c r="BKA31" s="707"/>
      <c r="BKB31" s="707"/>
      <c r="BKC31" s="707"/>
      <c r="BKD31" s="707"/>
      <c r="BKE31" s="707"/>
      <c r="BKF31" s="707"/>
      <c r="BKG31" s="707"/>
      <c r="BKH31" s="707"/>
      <c r="BKI31" s="707"/>
      <c r="BKJ31" s="707"/>
      <c r="BKK31" s="707"/>
      <c r="BKL31" s="707"/>
      <c r="BKM31" s="707"/>
      <c r="BKN31" s="707"/>
      <c r="BKO31" s="707"/>
      <c r="BKP31" s="707"/>
      <c r="BKQ31" s="707"/>
      <c r="BKR31" s="707"/>
      <c r="BKS31" s="707"/>
      <c r="BKT31" s="707"/>
      <c r="BKU31" s="707"/>
      <c r="BKV31" s="707"/>
      <c r="BKW31" s="707"/>
      <c r="BKX31" s="707"/>
      <c r="BKY31" s="707"/>
      <c r="BKZ31" s="707"/>
      <c r="BLA31" s="707"/>
      <c r="BLB31" s="707"/>
      <c r="BLC31" s="707"/>
      <c r="BLD31" s="707"/>
      <c r="BLE31" s="707"/>
      <c r="BLF31" s="707"/>
      <c r="BLG31" s="707"/>
      <c r="BLH31" s="707"/>
      <c r="BLI31" s="707"/>
      <c r="BLJ31" s="707"/>
      <c r="BLK31" s="707"/>
      <c r="BLL31" s="707"/>
      <c r="BLM31" s="707"/>
      <c r="BLN31" s="707"/>
      <c r="BLO31" s="707"/>
      <c r="BLP31" s="707"/>
      <c r="BLQ31" s="707"/>
      <c r="BLR31" s="707"/>
      <c r="BLS31" s="707"/>
      <c r="BLT31" s="707"/>
      <c r="BLU31" s="707"/>
      <c r="BLV31" s="707"/>
      <c r="BLW31" s="707"/>
      <c r="BLX31" s="707"/>
      <c r="BLY31" s="707"/>
      <c r="BLZ31" s="707"/>
      <c r="BMA31" s="707"/>
      <c r="BMB31" s="707"/>
      <c r="BMC31" s="707"/>
      <c r="BMD31" s="707"/>
      <c r="BME31" s="707"/>
      <c r="BMF31" s="707"/>
      <c r="BMG31" s="707"/>
      <c r="BMH31" s="707"/>
      <c r="BMI31" s="707"/>
      <c r="BMJ31" s="707"/>
      <c r="BMK31" s="707"/>
      <c r="BML31" s="707"/>
      <c r="BMM31" s="707"/>
      <c r="BMN31" s="707"/>
      <c r="BMO31" s="707"/>
      <c r="BMP31" s="707"/>
      <c r="BMQ31" s="707"/>
      <c r="BMR31" s="707"/>
      <c r="BMS31" s="707"/>
      <c r="BMT31" s="707"/>
      <c r="BMU31" s="707"/>
      <c r="BMV31" s="707"/>
      <c r="BMW31" s="707"/>
      <c r="BMX31" s="707"/>
      <c r="BMY31" s="707"/>
      <c r="BMZ31" s="707"/>
      <c r="BNA31" s="707"/>
      <c r="BNB31" s="707"/>
      <c r="BNC31" s="707"/>
      <c r="BND31" s="707"/>
      <c r="BNE31" s="707"/>
      <c r="BNF31" s="707"/>
      <c r="BNG31" s="707"/>
      <c r="BNH31" s="707"/>
      <c r="BNI31" s="707"/>
      <c r="BNJ31" s="707"/>
      <c r="BNK31" s="707"/>
      <c r="BNL31" s="707"/>
      <c r="BNM31" s="707"/>
      <c r="BNN31" s="707"/>
      <c r="BNO31" s="707"/>
      <c r="BNP31" s="707"/>
      <c r="BNQ31" s="707"/>
      <c r="BNR31" s="707"/>
      <c r="BNS31" s="707"/>
      <c r="BNT31" s="707"/>
      <c r="BNU31" s="707"/>
      <c r="BNV31" s="707"/>
      <c r="BNW31" s="707"/>
      <c r="BNX31" s="707"/>
      <c r="BNY31" s="707"/>
      <c r="BNZ31" s="707"/>
      <c r="BOA31" s="707"/>
      <c r="BOB31" s="707"/>
      <c r="BOC31" s="707"/>
      <c r="BOD31" s="707"/>
      <c r="BOE31" s="707"/>
      <c r="BOF31" s="707"/>
      <c r="BOG31" s="707"/>
      <c r="BOH31" s="707"/>
      <c r="BOI31" s="707"/>
      <c r="BOJ31" s="707"/>
      <c r="BOK31" s="707"/>
      <c r="BOL31" s="707"/>
      <c r="BOM31" s="707"/>
      <c r="BON31" s="707"/>
      <c r="BOO31" s="707"/>
      <c r="BOP31" s="707"/>
      <c r="BOQ31" s="707"/>
      <c r="BOR31" s="707"/>
      <c r="BOS31" s="707"/>
      <c r="BOT31" s="707"/>
      <c r="BOU31" s="707"/>
      <c r="BOV31" s="707"/>
      <c r="BOW31" s="707"/>
      <c r="BOX31" s="707"/>
      <c r="BOY31" s="707"/>
      <c r="BOZ31" s="707"/>
      <c r="BPA31" s="707"/>
      <c r="BPB31" s="707"/>
      <c r="BPC31" s="707"/>
      <c r="BPD31" s="707"/>
      <c r="BPE31" s="707"/>
      <c r="BPF31" s="707"/>
      <c r="BPG31" s="707"/>
      <c r="BPH31" s="707"/>
      <c r="BPI31" s="707"/>
      <c r="BPJ31" s="707"/>
      <c r="BPK31" s="707"/>
      <c r="BPL31" s="707"/>
      <c r="BPM31" s="707"/>
      <c r="BPN31" s="707"/>
      <c r="BPO31" s="707"/>
      <c r="BPP31" s="707"/>
      <c r="BPQ31" s="707"/>
      <c r="BPR31" s="707"/>
      <c r="BPS31" s="707"/>
      <c r="BPT31" s="707"/>
      <c r="BPU31" s="707"/>
      <c r="BPV31" s="707"/>
      <c r="BPW31" s="707"/>
      <c r="BPX31" s="707"/>
      <c r="BPY31" s="707"/>
      <c r="BPZ31" s="707"/>
      <c r="BQA31" s="707"/>
      <c r="BQB31" s="707"/>
      <c r="BQC31" s="707"/>
      <c r="BQD31" s="707"/>
      <c r="BQE31" s="707"/>
      <c r="BQF31" s="707"/>
      <c r="BQG31" s="707"/>
      <c r="BQH31" s="707"/>
      <c r="BQI31" s="707"/>
      <c r="BQJ31" s="707"/>
      <c r="BQK31" s="707"/>
      <c r="BQL31" s="707"/>
      <c r="BQM31" s="707"/>
      <c r="BQN31" s="707"/>
      <c r="BQO31" s="707"/>
      <c r="BQP31" s="707"/>
      <c r="BQQ31" s="707"/>
      <c r="BQR31" s="707"/>
      <c r="BQS31" s="707"/>
      <c r="BQT31" s="707"/>
      <c r="BQU31" s="707"/>
      <c r="BQV31" s="707"/>
      <c r="BQW31" s="707"/>
      <c r="BQX31" s="707"/>
      <c r="BQY31" s="707"/>
      <c r="BQZ31" s="707"/>
      <c r="BRA31" s="707"/>
      <c r="BRB31" s="707"/>
      <c r="BRC31" s="707"/>
      <c r="BRD31" s="707"/>
      <c r="BRE31" s="707"/>
      <c r="BRF31" s="707"/>
      <c r="BRG31" s="707"/>
      <c r="BRH31" s="707"/>
      <c r="BRI31" s="707"/>
      <c r="BRJ31" s="707"/>
      <c r="BRK31" s="707"/>
      <c r="BRL31" s="707"/>
      <c r="BRM31" s="707"/>
      <c r="BRN31" s="707"/>
      <c r="BRO31" s="707"/>
      <c r="BRP31" s="707"/>
      <c r="BRQ31" s="707"/>
      <c r="BRR31" s="707"/>
      <c r="BRS31" s="707"/>
      <c r="BRT31" s="707"/>
      <c r="BRU31" s="707"/>
      <c r="BRV31" s="707"/>
      <c r="BRW31" s="707"/>
      <c r="BRX31" s="707"/>
      <c r="BRY31" s="707"/>
      <c r="BRZ31" s="707"/>
      <c r="BSA31" s="707"/>
      <c r="BSB31" s="707"/>
      <c r="BSC31" s="707"/>
      <c r="BSD31" s="707"/>
      <c r="BSE31" s="707"/>
      <c r="BSF31" s="707"/>
      <c r="BSG31" s="707"/>
      <c r="BSH31" s="707"/>
      <c r="BSI31" s="707"/>
      <c r="BSJ31" s="707"/>
      <c r="BSK31" s="707"/>
      <c r="BSL31" s="707"/>
      <c r="BSM31" s="707"/>
      <c r="BSN31" s="707"/>
      <c r="BSO31" s="707"/>
      <c r="BSP31" s="707"/>
      <c r="BSQ31" s="707"/>
      <c r="BSR31" s="707"/>
      <c r="BSS31" s="707"/>
      <c r="BST31" s="707"/>
      <c r="BSU31" s="707"/>
      <c r="BSV31" s="707"/>
      <c r="BSW31" s="707"/>
      <c r="BSX31" s="707"/>
      <c r="BSY31" s="707"/>
      <c r="BSZ31" s="707"/>
      <c r="BTA31" s="707"/>
      <c r="BTB31" s="707"/>
      <c r="BTC31" s="707"/>
      <c r="BTD31" s="707"/>
      <c r="BTE31" s="707"/>
      <c r="BTF31" s="707"/>
      <c r="BTG31" s="707"/>
      <c r="BTH31" s="707"/>
      <c r="BTI31" s="707"/>
      <c r="BTJ31" s="707"/>
      <c r="BTK31" s="707"/>
      <c r="BTL31" s="707"/>
      <c r="BTM31" s="707"/>
      <c r="BTN31" s="707"/>
      <c r="BTO31" s="707"/>
      <c r="BTP31" s="707"/>
      <c r="BTQ31" s="707"/>
      <c r="BTR31" s="707"/>
      <c r="BTS31" s="707"/>
      <c r="BTT31" s="707"/>
      <c r="BTU31" s="707"/>
      <c r="BTV31" s="707"/>
      <c r="BTW31" s="707"/>
      <c r="BTX31" s="707"/>
      <c r="BTY31" s="707"/>
      <c r="BTZ31" s="707"/>
      <c r="BUA31" s="707"/>
      <c r="BUB31" s="707"/>
      <c r="BUC31" s="707"/>
      <c r="BUD31" s="707"/>
      <c r="BUE31" s="707"/>
      <c r="BUF31" s="707"/>
      <c r="BUG31" s="707"/>
      <c r="BUH31" s="707"/>
      <c r="BUI31" s="707"/>
      <c r="BUJ31" s="707"/>
      <c r="BUK31" s="707"/>
      <c r="BUL31" s="707"/>
      <c r="BUM31" s="707"/>
      <c r="BUN31" s="707"/>
      <c r="BUO31" s="707"/>
      <c r="BUP31" s="707"/>
      <c r="BUQ31" s="707"/>
      <c r="BUR31" s="707"/>
      <c r="BUS31" s="707"/>
      <c r="BUT31" s="707"/>
      <c r="BUU31" s="707"/>
      <c r="BUV31" s="707"/>
      <c r="BUW31" s="707"/>
      <c r="BUX31" s="707"/>
      <c r="BUY31" s="707"/>
      <c r="BUZ31" s="707"/>
      <c r="BVA31" s="707"/>
      <c r="BVB31" s="707"/>
      <c r="BVC31" s="707"/>
      <c r="BVD31" s="707"/>
      <c r="BVE31" s="707"/>
      <c r="BVF31" s="707"/>
      <c r="BVG31" s="707"/>
      <c r="BVH31" s="707"/>
      <c r="BVI31" s="707"/>
      <c r="BVJ31" s="707"/>
      <c r="BVK31" s="707"/>
      <c r="BVL31" s="707"/>
      <c r="BVM31" s="707"/>
      <c r="BVN31" s="707"/>
      <c r="BVO31" s="707"/>
      <c r="BVP31" s="707"/>
      <c r="BVQ31" s="707"/>
      <c r="BVR31" s="707"/>
      <c r="BVS31" s="707"/>
      <c r="BVT31" s="707"/>
      <c r="BVU31" s="707"/>
      <c r="BVV31" s="707"/>
      <c r="BVW31" s="707"/>
      <c r="BVX31" s="707"/>
      <c r="BVY31" s="707"/>
      <c r="BVZ31" s="707"/>
      <c r="BWA31" s="707"/>
      <c r="BWB31" s="707"/>
      <c r="BWC31" s="707"/>
      <c r="BWD31" s="707"/>
      <c r="BWE31" s="707"/>
      <c r="BWF31" s="707"/>
      <c r="BWG31" s="707"/>
      <c r="BWH31" s="707"/>
      <c r="BWI31" s="707"/>
      <c r="BWJ31" s="707"/>
      <c r="BWK31" s="707"/>
      <c r="BWL31" s="707"/>
      <c r="BWM31" s="707"/>
      <c r="BWN31" s="707"/>
      <c r="BWO31" s="707"/>
      <c r="BWP31" s="707"/>
      <c r="BWQ31" s="707"/>
      <c r="BWR31" s="707"/>
      <c r="BWS31" s="707"/>
      <c r="BWT31" s="707"/>
      <c r="BWU31" s="707"/>
      <c r="BWV31" s="707"/>
      <c r="BWW31" s="707"/>
      <c r="BWX31" s="707"/>
      <c r="BWY31" s="707"/>
      <c r="BWZ31" s="707"/>
      <c r="BXA31" s="707"/>
      <c r="BXB31" s="707"/>
      <c r="BXC31" s="707"/>
      <c r="BXD31" s="707"/>
      <c r="BXE31" s="707"/>
      <c r="BXF31" s="707"/>
      <c r="BXG31" s="707"/>
      <c r="BXH31" s="707"/>
      <c r="BXI31" s="707"/>
      <c r="BXJ31" s="707"/>
      <c r="BXK31" s="707"/>
      <c r="BXL31" s="707"/>
      <c r="BXM31" s="707"/>
      <c r="BXN31" s="707"/>
      <c r="BXO31" s="707"/>
      <c r="BXP31" s="707"/>
      <c r="BXQ31" s="707"/>
      <c r="BXR31" s="707"/>
      <c r="BXS31" s="707"/>
      <c r="BXT31" s="707"/>
      <c r="BXU31" s="707"/>
      <c r="BXV31" s="707"/>
      <c r="BXW31" s="707"/>
      <c r="BXX31" s="707"/>
      <c r="BXY31" s="707"/>
      <c r="BXZ31" s="707"/>
      <c r="BYA31" s="707"/>
      <c r="BYB31" s="707"/>
      <c r="BYC31" s="707"/>
      <c r="BYD31" s="707"/>
      <c r="BYE31" s="707"/>
      <c r="BYF31" s="707"/>
      <c r="BYG31" s="707"/>
      <c r="BYH31" s="707"/>
      <c r="BYI31" s="707"/>
      <c r="BYJ31" s="707"/>
      <c r="BYK31" s="707"/>
      <c r="BYL31" s="707"/>
      <c r="BYM31" s="707"/>
      <c r="BYN31" s="707"/>
      <c r="BYO31" s="707"/>
      <c r="BYP31" s="707"/>
      <c r="BYQ31" s="707"/>
      <c r="BYR31" s="707"/>
      <c r="BYS31" s="707"/>
      <c r="BYT31" s="707"/>
      <c r="BYU31" s="707"/>
      <c r="BYV31" s="707"/>
      <c r="BYW31" s="707"/>
      <c r="BYX31" s="707"/>
      <c r="BYY31" s="707"/>
      <c r="BYZ31" s="707"/>
      <c r="BZA31" s="707"/>
      <c r="BZB31" s="707"/>
      <c r="BZC31" s="707"/>
      <c r="BZD31" s="707"/>
      <c r="BZE31" s="707"/>
      <c r="BZF31" s="707"/>
      <c r="BZG31" s="707"/>
      <c r="BZH31" s="707"/>
      <c r="BZI31" s="707"/>
      <c r="BZJ31" s="707"/>
      <c r="BZK31" s="707"/>
      <c r="BZL31" s="707"/>
      <c r="BZM31" s="707"/>
      <c r="BZN31" s="707"/>
      <c r="BZO31" s="707"/>
      <c r="BZP31" s="707"/>
      <c r="BZQ31" s="707"/>
      <c r="BZR31" s="707"/>
      <c r="BZS31" s="707"/>
      <c r="BZT31" s="707"/>
      <c r="BZU31" s="707"/>
      <c r="BZV31" s="707"/>
      <c r="BZW31" s="707"/>
      <c r="BZX31" s="707"/>
      <c r="BZY31" s="707"/>
      <c r="BZZ31" s="707"/>
      <c r="CAA31" s="707"/>
      <c r="CAB31" s="707"/>
      <c r="CAC31" s="707"/>
      <c r="CAD31" s="707"/>
      <c r="CAE31" s="707"/>
      <c r="CAF31" s="707"/>
      <c r="CAG31" s="707"/>
      <c r="CAH31" s="707"/>
      <c r="CAI31" s="707"/>
      <c r="CAJ31" s="707"/>
      <c r="CAK31" s="707"/>
      <c r="CAL31" s="707"/>
      <c r="CAM31" s="707"/>
      <c r="CAN31" s="707"/>
      <c r="CAO31" s="707"/>
      <c r="CAP31" s="707"/>
      <c r="CAQ31" s="707"/>
      <c r="CAR31" s="707"/>
      <c r="CAS31" s="707"/>
      <c r="CAT31" s="707"/>
      <c r="CAU31" s="707"/>
      <c r="CAV31" s="707"/>
      <c r="CAW31" s="707"/>
      <c r="CAX31" s="707"/>
      <c r="CAY31" s="707"/>
      <c r="CAZ31" s="707"/>
      <c r="CBA31" s="707"/>
      <c r="CBB31" s="707"/>
      <c r="CBC31" s="707"/>
      <c r="CBD31" s="707"/>
      <c r="CBE31" s="707"/>
      <c r="CBF31" s="707"/>
      <c r="CBG31" s="707"/>
      <c r="CBH31" s="707"/>
      <c r="CBI31" s="707"/>
      <c r="CBJ31" s="707"/>
      <c r="CBK31" s="707"/>
      <c r="CBL31" s="707"/>
      <c r="CBM31" s="707"/>
      <c r="CBN31" s="707"/>
      <c r="CBO31" s="707"/>
      <c r="CBP31" s="707"/>
      <c r="CBQ31" s="707"/>
      <c r="CBR31" s="707"/>
      <c r="CBS31" s="707"/>
      <c r="CBT31" s="707"/>
      <c r="CBU31" s="707"/>
      <c r="CBV31" s="707"/>
      <c r="CBW31" s="707"/>
      <c r="CBX31" s="707"/>
      <c r="CBY31" s="707"/>
      <c r="CBZ31" s="707"/>
      <c r="CCA31" s="707"/>
      <c r="CCB31" s="707"/>
      <c r="CCC31" s="707"/>
      <c r="CCD31" s="707"/>
      <c r="CCE31" s="707"/>
      <c r="CCF31" s="707"/>
      <c r="CCG31" s="707"/>
      <c r="CCH31" s="707"/>
      <c r="CCI31" s="707"/>
      <c r="CCJ31" s="707"/>
      <c r="CCK31" s="707"/>
      <c r="CCL31" s="707"/>
      <c r="CCM31" s="707"/>
      <c r="CCN31" s="707"/>
      <c r="CCO31" s="707"/>
      <c r="CCP31" s="707"/>
      <c r="CCQ31" s="707"/>
      <c r="CCR31" s="707"/>
      <c r="CCS31" s="707"/>
      <c r="CCT31" s="707"/>
      <c r="CCU31" s="707"/>
      <c r="CCV31" s="707"/>
      <c r="CCW31" s="707"/>
      <c r="CCX31" s="707"/>
      <c r="CCY31" s="707"/>
      <c r="CCZ31" s="707"/>
      <c r="CDA31" s="707"/>
      <c r="CDB31" s="707"/>
      <c r="CDC31" s="707"/>
      <c r="CDD31" s="707"/>
      <c r="CDE31" s="707"/>
      <c r="CDF31" s="707"/>
      <c r="CDG31" s="707"/>
      <c r="CDH31" s="707"/>
      <c r="CDI31" s="707"/>
      <c r="CDJ31" s="707"/>
      <c r="CDK31" s="707"/>
      <c r="CDL31" s="707"/>
      <c r="CDM31" s="707"/>
      <c r="CDN31" s="707"/>
      <c r="CDO31" s="707"/>
      <c r="CDP31" s="707"/>
      <c r="CDQ31" s="707"/>
      <c r="CDR31" s="707"/>
      <c r="CDS31" s="707"/>
      <c r="CDT31" s="707"/>
      <c r="CDU31" s="707"/>
      <c r="CDV31" s="707"/>
      <c r="CDW31" s="707"/>
      <c r="CDX31" s="707"/>
      <c r="CDY31" s="707"/>
      <c r="CDZ31" s="707"/>
      <c r="CEA31" s="707"/>
      <c r="CEB31" s="707"/>
      <c r="CEC31" s="707"/>
      <c r="CED31" s="707"/>
      <c r="CEE31" s="707"/>
      <c r="CEF31" s="707"/>
      <c r="CEG31" s="707"/>
      <c r="CEH31" s="707"/>
      <c r="CEI31" s="707"/>
      <c r="CEJ31" s="707"/>
      <c r="CEK31" s="707"/>
      <c r="CEL31" s="707"/>
      <c r="CEM31" s="707"/>
      <c r="CEN31" s="707"/>
      <c r="CEO31" s="707"/>
      <c r="CEP31" s="707"/>
      <c r="CEQ31" s="707"/>
      <c r="CER31" s="707"/>
      <c r="CES31" s="707"/>
      <c r="CET31" s="707"/>
      <c r="CEU31" s="707"/>
      <c r="CEV31" s="707"/>
      <c r="CEW31" s="707"/>
      <c r="CEX31" s="707"/>
      <c r="CEY31" s="707"/>
      <c r="CEZ31" s="707"/>
      <c r="CFA31" s="707"/>
      <c r="CFB31" s="707"/>
      <c r="CFC31" s="707"/>
      <c r="CFD31" s="707"/>
      <c r="CFE31" s="707"/>
      <c r="CFF31" s="707"/>
      <c r="CFG31" s="707"/>
      <c r="CFH31" s="707"/>
      <c r="CFI31" s="707"/>
      <c r="CFJ31" s="707"/>
      <c r="CFK31" s="707"/>
      <c r="CFL31" s="707"/>
      <c r="CFM31" s="707"/>
      <c r="CFN31" s="707"/>
      <c r="CFO31" s="707"/>
      <c r="CFP31" s="707"/>
      <c r="CFQ31" s="707"/>
      <c r="CFR31" s="707"/>
      <c r="CFS31" s="707"/>
      <c r="CFT31" s="707"/>
      <c r="CFU31" s="707"/>
      <c r="CFV31" s="707"/>
      <c r="CFW31" s="707"/>
      <c r="CFX31" s="707"/>
      <c r="CFY31" s="707"/>
      <c r="CFZ31" s="707"/>
      <c r="CGA31" s="707"/>
      <c r="CGB31" s="707"/>
      <c r="CGC31" s="707"/>
      <c r="CGD31" s="707"/>
      <c r="CGE31" s="707"/>
      <c r="CGF31" s="707"/>
      <c r="CGG31" s="707"/>
      <c r="CGH31" s="707"/>
      <c r="CGI31" s="707"/>
      <c r="CGJ31" s="707"/>
      <c r="CGK31" s="707"/>
      <c r="CGL31" s="707"/>
      <c r="CGM31" s="707"/>
      <c r="CGN31" s="707"/>
      <c r="CGO31" s="707"/>
      <c r="CGP31" s="707"/>
      <c r="CGQ31" s="707"/>
      <c r="CGR31" s="707"/>
      <c r="CGS31" s="707"/>
      <c r="CGT31" s="707"/>
      <c r="CGU31" s="707"/>
      <c r="CGV31" s="707"/>
      <c r="CGW31" s="707"/>
      <c r="CGX31" s="707"/>
      <c r="CGY31" s="707"/>
      <c r="CGZ31" s="707"/>
      <c r="CHA31" s="707"/>
      <c r="CHB31" s="707"/>
      <c r="CHC31" s="707"/>
      <c r="CHD31" s="707"/>
      <c r="CHE31" s="707"/>
      <c r="CHF31" s="707"/>
      <c r="CHG31" s="707"/>
      <c r="CHH31" s="707"/>
      <c r="CHI31" s="707"/>
      <c r="CHJ31" s="707"/>
      <c r="CHK31" s="707"/>
      <c r="CHL31" s="707"/>
      <c r="CHM31" s="707"/>
      <c r="CHN31" s="707"/>
      <c r="CHO31" s="707"/>
      <c r="CHP31" s="707"/>
      <c r="CHQ31" s="707"/>
      <c r="CHR31" s="707"/>
      <c r="CHS31" s="707"/>
      <c r="CHT31" s="707"/>
      <c r="CHU31" s="707"/>
      <c r="CHV31" s="707"/>
      <c r="CHW31" s="707"/>
      <c r="CHX31" s="707"/>
      <c r="CHY31" s="707"/>
      <c r="CHZ31" s="707"/>
      <c r="CIA31" s="707"/>
      <c r="CIB31" s="707"/>
      <c r="CIC31" s="707"/>
      <c r="CID31" s="707"/>
      <c r="CIE31" s="707"/>
      <c r="CIF31" s="707"/>
      <c r="CIG31" s="707"/>
      <c r="CIH31" s="707"/>
      <c r="CII31" s="707"/>
      <c r="CIJ31" s="707"/>
      <c r="CIK31" s="707"/>
      <c r="CIL31" s="707"/>
      <c r="CIM31" s="707"/>
      <c r="CIN31" s="707"/>
      <c r="CIO31" s="707"/>
      <c r="CIP31" s="707"/>
      <c r="CIQ31" s="707"/>
      <c r="CIR31" s="707"/>
      <c r="CIS31" s="707"/>
      <c r="CIT31" s="707"/>
      <c r="CIU31" s="707"/>
      <c r="CIV31" s="707"/>
      <c r="CIW31" s="707"/>
      <c r="CIX31" s="707"/>
      <c r="CIY31" s="707"/>
      <c r="CIZ31" s="707"/>
      <c r="CJA31" s="707"/>
      <c r="CJB31" s="707"/>
      <c r="CJC31" s="707"/>
      <c r="CJD31" s="707"/>
      <c r="CJE31" s="707"/>
      <c r="CJF31" s="707"/>
      <c r="CJG31" s="707"/>
      <c r="CJH31" s="707"/>
      <c r="CJI31" s="707"/>
      <c r="CJJ31" s="707"/>
      <c r="CJK31" s="707"/>
      <c r="CJL31" s="707"/>
      <c r="CJM31" s="707"/>
      <c r="CJN31" s="707"/>
      <c r="CJO31" s="707"/>
      <c r="CJP31" s="707"/>
      <c r="CJQ31" s="707"/>
      <c r="CJR31" s="707"/>
      <c r="CJS31" s="707"/>
      <c r="CJT31" s="707"/>
      <c r="CJU31" s="707"/>
      <c r="CJV31" s="707"/>
      <c r="CJW31" s="707"/>
      <c r="CJX31" s="707"/>
      <c r="CJY31" s="707"/>
      <c r="CJZ31" s="707"/>
      <c r="CKA31" s="707"/>
      <c r="CKB31" s="707"/>
      <c r="CKC31" s="707"/>
      <c r="CKD31" s="707"/>
      <c r="CKE31" s="707"/>
      <c r="CKF31" s="707"/>
      <c r="CKG31" s="707"/>
      <c r="CKH31" s="707"/>
      <c r="CKI31" s="707"/>
      <c r="CKJ31" s="707"/>
      <c r="CKK31" s="707"/>
      <c r="CKL31" s="707"/>
      <c r="CKM31" s="707"/>
      <c r="CKN31" s="707"/>
      <c r="CKO31" s="707"/>
      <c r="CKP31" s="707"/>
      <c r="CKQ31" s="707"/>
      <c r="CKR31" s="707"/>
      <c r="CKS31" s="707"/>
      <c r="CKT31" s="707"/>
      <c r="CKU31" s="707"/>
      <c r="CKV31" s="707"/>
      <c r="CKW31" s="707"/>
      <c r="CKX31" s="707"/>
      <c r="CKY31" s="707"/>
      <c r="CKZ31" s="707"/>
      <c r="CLA31" s="707"/>
      <c r="CLB31" s="707"/>
      <c r="CLC31" s="707"/>
      <c r="CLD31" s="707"/>
      <c r="CLE31" s="707"/>
      <c r="CLF31" s="707"/>
      <c r="CLG31" s="707"/>
      <c r="CLH31" s="707"/>
      <c r="CLI31" s="707"/>
      <c r="CLJ31" s="707"/>
      <c r="CLK31" s="707"/>
      <c r="CLL31" s="707"/>
      <c r="CLM31" s="707"/>
      <c r="CLN31" s="707"/>
      <c r="CLO31" s="707"/>
      <c r="CLP31" s="707"/>
      <c r="CLQ31" s="707"/>
      <c r="CLR31" s="707"/>
      <c r="CLS31" s="707"/>
      <c r="CLT31" s="707"/>
      <c r="CLU31" s="707"/>
      <c r="CLV31" s="707"/>
      <c r="CLW31" s="707"/>
      <c r="CLX31" s="707"/>
      <c r="CLY31" s="707"/>
      <c r="CLZ31" s="707"/>
      <c r="CMA31" s="707"/>
      <c r="CMB31" s="707"/>
      <c r="CMC31" s="707"/>
      <c r="CMD31" s="707"/>
      <c r="CME31" s="707"/>
      <c r="CMF31" s="707"/>
      <c r="CMG31" s="707"/>
      <c r="CMH31" s="707"/>
      <c r="CMI31" s="707"/>
      <c r="CMJ31" s="707"/>
      <c r="CMK31" s="707"/>
      <c r="CML31" s="707"/>
      <c r="CMM31" s="707"/>
      <c r="CMN31" s="707"/>
      <c r="CMO31" s="707"/>
      <c r="CMP31" s="707"/>
      <c r="CMQ31" s="707"/>
      <c r="CMR31" s="707"/>
      <c r="CMS31" s="707"/>
      <c r="CMT31" s="707"/>
      <c r="CMU31" s="707"/>
      <c r="CMV31" s="707"/>
      <c r="CMW31" s="707"/>
      <c r="CMX31" s="707"/>
      <c r="CMY31" s="707"/>
      <c r="CMZ31" s="707"/>
      <c r="CNA31" s="707"/>
      <c r="CNB31" s="707"/>
      <c r="CNC31" s="707"/>
      <c r="CND31" s="707"/>
      <c r="CNE31" s="707"/>
      <c r="CNF31" s="707"/>
      <c r="CNG31" s="707"/>
      <c r="CNH31" s="707"/>
      <c r="CNI31" s="707"/>
      <c r="CNJ31" s="707"/>
      <c r="CNK31" s="707"/>
      <c r="CNL31" s="707"/>
      <c r="CNM31" s="707"/>
      <c r="CNN31" s="707"/>
      <c r="CNO31" s="707"/>
      <c r="CNP31" s="707"/>
      <c r="CNQ31" s="707"/>
      <c r="CNR31" s="707"/>
      <c r="CNS31" s="707"/>
      <c r="CNT31" s="707"/>
      <c r="CNU31" s="707"/>
      <c r="CNV31" s="707"/>
      <c r="CNW31" s="707"/>
      <c r="CNX31" s="707"/>
      <c r="CNY31" s="707"/>
      <c r="CNZ31" s="707"/>
      <c r="COA31" s="707"/>
      <c r="COB31" s="707"/>
      <c r="COC31" s="707"/>
      <c r="COD31" s="707"/>
      <c r="COE31" s="707"/>
      <c r="COF31" s="707"/>
      <c r="COG31" s="707"/>
      <c r="COH31" s="707"/>
      <c r="COI31" s="707"/>
      <c r="COJ31" s="707"/>
      <c r="COK31" s="707"/>
      <c r="COL31" s="707"/>
      <c r="COM31" s="707"/>
      <c r="CON31" s="707"/>
      <c r="COO31" s="707"/>
      <c r="COP31" s="707"/>
      <c r="COQ31" s="707"/>
      <c r="COR31" s="707"/>
      <c r="COS31" s="707"/>
      <c r="COT31" s="707"/>
      <c r="COU31" s="707"/>
      <c r="COV31" s="707"/>
      <c r="COW31" s="707"/>
      <c r="COX31" s="707"/>
      <c r="COY31" s="707"/>
      <c r="COZ31" s="707"/>
      <c r="CPA31" s="707"/>
      <c r="CPB31" s="707"/>
      <c r="CPC31" s="707"/>
      <c r="CPD31" s="707"/>
      <c r="CPE31" s="707"/>
      <c r="CPF31" s="707"/>
      <c r="CPG31" s="707"/>
      <c r="CPH31" s="707"/>
      <c r="CPI31" s="707"/>
      <c r="CPJ31" s="707"/>
      <c r="CPK31" s="707"/>
      <c r="CPL31" s="707"/>
      <c r="CPM31" s="707"/>
      <c r="CPN31" s="707"/>
      <c r="CPO31" s="707"/>
      <c r="CPP31" s="707"/>
      <c r="CPQ31" s="707"/>
      <c r="CPR31" s="707"/>
      <c r="CPS31" s="707"/>
      <c r="CPT31" s="707"/>
      <c r="CPU31" s="707"/>
      <c r="CPV31" s="707"/>
      <c r="CPW31" s="707"/>
      <c r="CPX31" s="707"/>
      <c r="CPY31" s="707"/>
      <c r="CPZ31" s="707"/>
      <c r="CQA31" s="707"/>
      <c r="CQB31" s="707"/>
      <c r="CQC31" s="707"/>
      <c r="CQD31" s="707"/>
      <c r="CQE31" s="707"/>
      <c r="CQF31" s="707"/>
      <c r="CQG31" s="707"/>
      <c r="CQH31" s="707"/>
      <c r="CQI31" s="707"/>
      <c r="CQJ31" s="707"/>
      <c r="CQK31" s="707"/>
      <c r="CQL31" s="707"/>
      <c r="CQM31" s="707"/>
      <c r="CQN31" s="707"/>
      <c r="CQO31" s="707"/>
      <c r="CQP31" s="707"/>
      <c r="CQQ31" s="707"/>
      <c r="CQR31" s="707"/>
      <c r="CQS31" s="707"/>
      <c r="CQT31" s="707"/>
      <c r="CQU31" s="707"/>
      <c r="CQV31" s="707"/>
      <c r="CQW31" s="707"/>
      <c r="CQX31" s="707"/>
      <c r="CQY31" s="707"/>
      <c r="CQZ31" s="707"/>
      <c r="CRA31" s="707"/>
      <c r="CRB31" s="707"/>
      <c r="CRC31" s="707"/>
      <c r="CRD31" s="707"/>
      <c r="CRE31" s="707"/>
      <c r="CRF31" s="707"/>
      <c r="CRG31" s="707"/>
      <c r="CRH31" s="707"/>
      <c r="CRI31" s="707"/>
      <c r="CRJ31" s="707"/>
      <c r="CRK31" s="707"/>
      <c r="CRL31" s="707"/>
      <c r="CRM31" s="707"/>
      <c r="CRN31" s="707"/>
      <c r="CRO31" s="707"/>
      <c r="CRP31" s="707"/>
      <c r="CRQ31" s="707"/>
      <c r="CRR31" s="707"/>
      <c r="CRS31" s="707"/>
      <c r="CRT31" s="707"/>
      <c r="CRU31" s="707"/>
      <c r="CRV31" s="707"/>
      <c r="CRW31" s="707"/>
      <c r="CRX31" s="707"/>
      <c r="CRY31" s="707"/>
      <c r="CRZ31" s="707"/>
      <c r="CSA31" s="707"/>
      <c r="CSB31" s="707"/>
      <c r="CSC31" s="707"/>
      <c r="CSD31" s="707"/>
      <c r="CSE31" s="707"/>
      <c r="CSF31" s="707"/>
      <c r="CSG31" s="707"/>
      <c r="CSH31" s="707"/>
      <c r="CSI31" s="707"/>
      <c r="CSJ31" s="707"/>
      <c r="CSK31" s="707"/>
      <c r="CSL31" s="707"/>
      <c r="CSM31" s="707"/>
      <c r="CSN31" s="707"/>
      <c r="CSO31" s="707"/>
      <c r="CSP31" s="707"/>
      <c r="CSQ31" s="707"/>
      <c r="CSR31" s="707"/>
      <c r="CSS31" s="707"/>
      <c r="CST31" s="707"/>
      <c r="CSU31" s="707"/>
      <c r="CSV31" s="707"/>
      <c r="CSW31" s="707"/>
      <c r="CSX31" s="707"/>
      <c r="CSY31" s="707"/>
      <c r="CSZ31" s="707"/>
      <c r="CTA31" s="707"/>
      <c r="CTB31" s="707"/>
      <c r="CTC31" s="707"/>
      <c r="CTD31" s="707"/>
      <c r="CTE31" s="707"/>
      <c r="CTF31" s="707"/>
      <c r="CTG31" s="707"/>
      <c r="CTH31" s="707"/>
      <c r="CTI31" s="707"/>
      <c r="CTJ31" s="707"/>
      <c r="CTK31" s="707"/>
      <c r="CTL31" s="707"/>
      <c r="CTM31" s="707"/>
      <c r="CTN31" s="707"/>
      <c r="CTO31" s="707"/>
      <c r="CTP31" s="707"/>
      <c r="CTQ31" s="707"/>
      <c r="CTR31" s="707"/>
      <c r="CTS31" s="707"/>
      <c r="CTT31" s="707"/>
      <c r="CTU31" s="707"/>
      <c r="CTV31" s="707"/>
      <c r="CTW31" s="707"/>
      <c r="CTX31" s="707"/>
      <c r="CTY31" s="707"/>
      <c r="CTZ31" s="707"/>
      <c r="CUA31" s="707"/>
      <c r="CUB31" s="707"/>
      <c r="CUC31" s="707"/>
      <c r="CUD31" s="707"/>
      <c r="CUE31" s="707"/>
      <c r="CUF31" s="707"/>
      <c r="CUG31" s="707"/>
      <c r="CUH31" s="707"/>
      <c r="CUI31" s="707"/>
      <c r="CUJ31" s="707"/>
      <c r="CUK31" s="707"/>
      <c r="CUL31" s="707"/>
      <c r="CUM31" s="707"/>
      <c r="CUN31" s="707"/>
      <c r="CUO31" s="707"/>
      <c r="CUP31" s="707"/>
      <c r="CUQ31" s="707"/>
      <c r="CUR31" s="707"/>
      <c r="CUS31" s="707"/>
      <c r="CUT31" s="707"/>
      <c r="CUU31" s="707"/>
      <c r="CUV31" s="707"/>
      <c r="CUW31" s="707"/>
      <c r="CUX31" s="707"/>
      <c r="CUY31" s="707"/>
      <c r="CUZ31" s="707"/>
      <c r="CVA31" s="707"/>
      <c r="CVB31" s="707"/>
      <c r="CVC31" s="707"/>
      <c r="CVD31" s="707"/>
      <c r="CVE31" s="707"/>
      <c r="CVF31" s="707"/>
      <c r="CVG31" s="707"/>
      <c r="CVH31" s="707"/>
      <c r="CVI31" s="707"/>
      <c r="CVJ31" s="707"/>
      <c r="CVK31" s="707"/>
      <c r="CVL31" s="707"/>
      <c r="CVM31" s="707"/>
      <c r="CVN31" s="707"/>
      <c r="CVO31" s="707"/>
      <c r="CVP31" s="707"/>
      <c r="CVQ31" s="707"/>
      <c r="CVR31" s="707"/>
      <c r="CVS31" s="707"/>
      <c r="CVT31" s="707"/>
      <c r="CVU31" s="707"/>
      <c r="CVV31" s="707"/>
      <c r="CVW31" s="707"/>
      <c r="CVX31" s="707"/>
      <c r="CVY31" s="707"/>
      <c r="CVZ31" s="707"/>
      <c r="CWA31" s="707"/>
      <c r="CWB31" s="707"/>
      <c r="CWC31" s="707"/>
      <c r="CWD31" s="707"/>
      <c r="CWE31" s="707"/>
      <c r="CWF31" s="707"/>
      <c r="CWG31" s="707"/>
      <c r="CWH31" s="707"/>
      <c r="CWI31" s="707"/>
      <c r="CWJ31" s="707"/>
      <c r="CWK31" s="707"/>
      <c r="CWL31" s="707"/>
      <c r="CWM31" s="707"/>
      <c r="CWN31" s="707"/>
      <c r="CWO31" s="707"/>
      <c r="CWP31" s="707"/>
      <c r="CWQ31" s="707"/>
      <c r="CWR31" s="707"/>
      <c r="CWS31" s="707"/>
      <c r="CWT31" s="707"/>
      <c r="CWU31" s="707"/>
      <c r="CWV31" s="707"/>
      <c r="CWW31" s="707"/>
      <c r="CWX31" s="707"/>
      <c r="CWY31" s="707"/>
      <c r="CWZ31" s="707"/>
      <c r="CXA31" s="707"/>
      <c r="CXB31" s="707"/>
      <c r="CXC31" s="707"/>
      <c r="CXD31" s="707"/>
      <c r="CXE31" s="707"/>
      <c r="CXF31" s="707"/>
      <c r="CXG31" s="707"/>
      <c r="CXH31" s="707"/>
      <c r="CXI31" s="707"/>
      <c r="CXJ31" s="707"/>
      <c r="CXK31" s="707"/>
      <c r="CXL31" s="707"/>
      <c r="CXM31" s="707"/>
      <c r="CXN31" s="707"/>
      <c r="CXO31" s="707"/>
      <c r="CXP31" s="707"/>
      <c r="CXQ31" s="707"/>
      <c r="CXR31" s="707"/>
      <c r="CXS31" s="707"/>
      <c r="CXT31" s="707"/>
      <c r="CXU31" s="707"/>
      <c r="CXV31" s="707"/>
      <c r="CXW31" s="707"/>
      <c r="CXX31" s="707"/>
      <c r="CXY31" s="707"/>
      <c r="CXZ31" s="707"/>
      <c r="CYA31" s="707"/>
      <c r="CYB31" s="707"/>
      <c r="CYC31" s="707"/>
      <c r="CYD31" s="707"/>
      <c r="CYE31" s="707"/>
      <c r="CYF31" s="707"/>
      <c r="CYG31" s="707"/>
      <c r="CYH31" s="707"/>
      <c r="CYI31" s="707"/>
      <c r="CYJ31" s="707"/>
      <c r="CYK31" s="707"/>
      <c r="CYL31" s="707"/>
      <c r="CYM31" s="707"/>
      <c r="CYN31" s="707"/>
      <c r="CYO31" s="707"/>
      <c r="CYP31" s="707"/>
      <c r="CYQ31" s="707"/>
      <c r="CYR31" s="707"/>
      <c r="CYS31" s="707"/>
      <c r="CYT31" s="707"/>
      <c r="CYU31" s="707"/>
      <c r="CYV31" s="707"/>
      <c r="CYW31" s="707"/>
      <c r="CYX31" s="707"/>
      <c r="CYY31" s="707"/>
      <c r="CYZ31" s="707"/>
      <c r="CZA31" s="707"/>
      <c r="CZB31" s="707"/>
      <c r="CZC31" s="707"/>
      <c r="CZD31" s="707"/>
      <c r="CZE31" s="707"/>
      <c r="CZF31" s="707"/>
      <c r="CZG31" s="707"/>
      <c r="CZH31" s="707"/>
      <c r="CZI31" s="707"/>
      <c r="CZJ31" s="707"/>
      <c r="CZK31" s="707"/>
      <c r="CZL31" s="707"/>
      <c r="CZM31" s="707"/>
      <c r="CZN31" s="707"/>
      <c r="CZO31" s="707"/>
      <c r="CZP31" s="707"/>
      <c r="CZQ31" s="707"/>
      <c r="CZR31" s="707"/>
      <c r="CZS31" s="707"/>
      <c r="CZT31" s="707"/>
      <c r="CZU31" s="707"/>
      <c r="CZV31" s="707"/>
      <c r="CZW31" s="707"/>
      <c r="CZX31" s="707"/>
      <c r="CZY31" s="707"/>
      <c r="CZZ31" s="707"/>
      <c r="DAA31" s="707"/>
      <c r="DAB31" s="707"/>
      <c r="DAC31" s="707"/>
      <c r="DAD31" s="707"/>
      <c r="DAE31" s="707"/>
      <c r="DAF31" s="707"/>
      <c r="DAG31" s="707"/>
      <c r="DAH31" s="707"/>
      <c r="DAI31" s="707"/>
      <c r="DAJ31" s="707"/>
      <c r="DAK31" s="707"/>
      <c r="DAL31" s="707"/>
      <c r="DAM31" s="707"/>
      <c r="DAN31" s="707"/>
      <c r="DAO31" s="707"/>
      <c r="DAP31" s="707"/>
      <c r="DAQ31" s="707"/>
      <c r="DAR31" s="707"/>
      <c r="DAS31" s="707"/>
      <c r="DAT31" s="707"/>
      <c r="DAU31" s="707"/>
      <c r="DAV31" s="707"/>
      <c r="DAW31" s="707"/>
      <c r="DAX31" s="707"/>
      <c r="DAY31" s="707"/>
      <c r="DAZ31" s="707"/>
      <c r="DBA31" s="707"/>
      <c r="DBB31" s="707"/>
      <c r="DBC31" s="707"/>
      <c r="DBD31" s="707"/>
      <c r="DBE31" s="707"/>
      <c r="DBF31" s="707"/>
      <c r="DBG31" s="707"/>
      <c r="DBH31" s="707"/>
      <c r="DBI31" s="707"/>
      <c r="DBJ31" s="707"/>
      <c r="DBK31" s="707"/>
      <c r="DBL31" s="707"/>
      <c r="DBM31" s="707"/>
      <c r="DBN31" s="707"/>
      <c r="DBO31" s="707"/>
      <c r="DBP31" s="707"/>
      <c r="DBQ31" s="707"/>
      <c r="DBR31" s="707"/>
      <c r="DBS31" s="707"/>
      <c r="DBT31" s="707"/>
      <c r="DBU31" s="707"/>
      <c r="DBV31" s="707"/>
      <c r="DBW31" s="707"/>
      <c r="DBX31" s="707"/>
      <c r="DBY31" s="707"/>
      <c r="DBZ31" s="707"/>
      <c r="DCA31" s="707"/>
      <c r="DCB31" s="707"/>
      <c r="DCC31" s="707"/>
      <c r="DCD31" s="707"/>
      <c r="DCE31" s="707"/>
      <c r="DCF31" s="707"/>
      <c r="DCG31" s="707"/>
      <c r="DCH31" s="707"/>
      <c r="DCI31" s="707"/>
      <c r="DCJ31" s="707"/>
      <c r="DCK31" s="707"/>
      <c r="DCL31" s="707"/>
      <c r="DCM31" s="707"/>
      <c r="DCN31" s="707"/>
      <c r="DCO31" s="707"/>
      <c r="DCP31" s="707"/>
      <c r="DCQ31" s="707"/>
      <c r="DCR31" s="707"/>
      <c r="DCS31" s="707"/>
      <c r="DCT31" s="707"/>
      <c r="DCU31" s="707"/>
      <c r="DCV31" s="707"/>
      <c r="DCW31" s="707"/>
      <c r="DCX31" s="707"/>
      <c r="DCY31" s="707"/>
      <c r="DCZ31" s="707"/>
      <c r="DDA31" s="707"/>
      <c r="DDB31" s="707"/>
      <c r="DDC31" s="707"/>
      <c r="DDD31" s="707"/>
      <c r="DDE31" s="707"/>
      <c r="DDF31" s="707"/>
      <c r="DDG31" s="707"/>
      <c r="DDH31" s="707"/>
      <c r="DDI31" s="707"/>
      <c r="DDJ31" s="707"/>
      <c r="DDK31" s="707"/>
      <c r="DDL31" s="707"/>
      <c r="DDM31" s="707"/>
      <c r="DDN31" s="707"/>
      <c r="DDO31" s="707"/>
      <c r="DDP31" s="707"/>
      <c r="DDQ31" s="707"/>
      <c r="DDR31" s="707"/>
      <c r="DDS31" s="707"/>
      <c r="DDT31" s="707"/>
      <c r="DDU31" s="707"/>
      <c r="DDV31" s="707"/>
      <c r="DDW31" s="707"/>
      <c r="DDX31" s="707"/>
      <c r="DDY31" s="707"/>
      <c r="DDZ31" s="707"/>
      <c r="DEA31" s="707"/>
      <c r="DEB31" s="707"/>
      <c r="DEC31" s="707"/>
      <c r="DED31" s="707"/>
      <c r="DEE31" s="707"/>
      <c r="DEF31" s="707"/>
      <c r="DEG31" s="707"/>
      <c r="DEH31" s="707"/>
      <c r="DEI31" s="707"/>
      <c r="DEJ31" s="707"/>
      <c r="DEK31" s="707"/>
      <c r="DEL31" s="707"/>
      <c r="DEM31" s="707"/>
      <c r="DEN31" s="707"/>
      <c r="DEO31" s="707"/>
      <c r="DEP31" s="707"/>
      <c r="DEQ31" s="707"/>
      <c r="DER31" s="707"/>
      <c r="DES31" s="707"/>
      <c r="DET31" s="707"/>
      <c r="DEU31" s="707"/>
      <c r="DEV31" s="707"/>
      <c r="DEW31" s="707"/>
      <c r="DEX31" s="707"/>
      <c r="DEY31" s="707"/>
      <c r="DEZ31" s="707"/>
      <c r="DFA31" s="707"/>
      <c r="DFB31" s="707"/>
      <c r="DFC31" s="707"/>
      <c r="DFD31" s="707"/>
      <c r="DFE31" s="707"/>
      <c r="DFF31" s="707"/>
      <c r="DFG31" s="707"/>
      <c r="DFH31" s="707"/>
      <c r="DFI31" s="707"/>
      <c r="DFJ31" s="707"/>
      <c r="DFK31" s="707"/>
      <c r="DFL31" s="707"/>
      <c r="DFM31" s="707"/>
      <c r="DFN31" s="707"/>
      <c r="DFO31" s="707"/>
      <c r="DFP31" s="707"/>
      <c r="DFQ31" s="707"/>
      <c r="DFR31" s="707"/>
      <c r="DFS31" s="707"/>
      <c r="DFT31" s="707"/>
      <c r="DFU31" s="707"/>
      <c r="DFV31" s="707"/>
      <c r="DFW31" s="707"/>
      <c r="DFX31" s="707"/>
      <c r="DFY31" s="707"/>
      <c r="DFZ31" s="707"/>
      <c r="DGA31" s="707"/>
      <c r="DGB31" s="707"/>
      <c r="DGC31" s="707"/>
      <c r="DGD31" s="707"/>
      <c r="DGE31" s="707"/>
      <c r="DGF31" s="707"/>
      <c r="DGG31" s="707"/>
      <c r="DGH31" s="707"/>
      <c r="DGI31" s="707"/>
      <c r="DGJ31" s="707"/>
      <c r="DGK31" s="707"/>
      <c r="DGL31" s="707"/>
      <c r="DGM31" s="707"/>
      <c r="DGN31" s="707"/>
      <c r="DGO31" s="707"/>
      <c r="DGP31" s="707"/>
      <c r="DGQ31" s="707"/>
      <c r="DGR31" s="707"/>
      <c r="DGS31" s="707"/>
      <c r="DGT31" s="707"/>
      <c r="DGU31" s="707"/>
      <c r="DGV31" s="707"/>
      <c r="DGW31" s="707"/>
      <c r="DGX31" s="707"/>
      <c r="DGY31" s="707"/>
      <c r="DGZ31" s="707"/>
      <c r="DHA31" s="707"/>
      <c r="DHB31" s="707"/>
      <c r="DHC31" s="707"/>
      <c r="DHD31" s="707"/>
      <c r="DHE31" s="707"/>
      <c r="DHF31" s="707"/>
      <c r="DHG31" s="707"/>
      <c r="DHH31" s="707"/>
      <c r="DHI31" s="707"/>
      <c r="DHJ31" s="707"/>
      <c r="DHK31" s="707"/>
      <c r="DHL31" s="707"/>
      <c r="DHM31" s="707"/>
      <c r="DHN31" s="707"/>
      <c r="DHO31" s="707"/>
      <c r="DHP31" s="707"/>
      <c r="DHQ31" s="707"/>
      <c r="DHR31" s="707"/>
      <c r="DHS31" s="707"/>
      <c r="DHT31" s="707"/>
      <c r="DHU31" s="707"/>
      <c r="DHV31" s="707"/>
      <c r="DHW31" s="707"/>
      <c r="DHX31" s="707"/>
      <c r="DHY31" s="707"/>
      <c r="DHZ31" s="707"/>
      <c r="DIA31" s="707"/>
      <c r="DIB31" s="707"/>
      <c r="DIC31" s="707"/>
      <c r="DID31" s="707"/>
      <c r="DIE31" s="707"/>
      <c r="DIF31" s="707"/>
      <c r="DIG31" s="707"/>
      <c r="DIH31" s="707"/>
      <c r="DII31" s="707"/>
      <c r="DIJ31" s="707"/>
      <c r="DIK31" s="707"/>
      <c r="DIL31" s="707"/>
      <c r="DIM31" s="707"/>
      <c r="DIN31" s="707"/>
      <c r="DIO31" s="707"/>
      <c r="DIP31" s="707"/>
      <c r="DIQ31" s="707"/>
      <c r="DIR31" s="707"/>
      <c r="DIS31" s="707"/>
      <c r="DIT31" s="707"/>
      <c r="DIU31" s="707"/>
      <c r="DIV31" s="707"/>
      <c r="DIW31" s="707"/>
      <c r="DIX31" s="707"/>
      <c r="DIY31" s="707"/>
      <c r="DIZ31" s="707"/>
      <c r="DJA31" s="707"/>
      <c r="DJB31" s="707"/>
      <c r="DJC31" s="707"/>
      <c r="DJD31" s="707"/>
      <c r="DJE31" s="707"/>
      <c r="DJF31" s="707"/>
      <c r="DJG31" s="707"/>
      <c r="DJH31" s="707"/>
      <c r="DJI31" s="707"/>
      <c r="DJJ31" s="707"/>
      <c r="DJK31" s="707"/>
      <c r="DJL31" s="707"/>
      <c r="DJM31" s="707"/>
      <c r="DJN31" s="707"/>
      <c r="DJO31" s="707"/>
      <c r="DJP31" s="707"/>
      <c r="DJQ31" s="707"/>
      <c r="DJR31" s="707"/>
      <c r="DJS31" s="707"/>
      <c r="DJT31" s="707"/>
      <c r="DJU31" s="707"/>
      <c r="DJV31" s="707"/>
      <c r="DJW31" s="707"/>
      <c r="DJX31" s="707"/>
      <c r="DJY31" s="707"/>
      <c r="DJZ31" s="707"/>
      <c r="DKA31" s="707"/>
      <c r="DKB31" s="707"/>
      <c r="DKC31" s="707"/>
      <c r="DKD31" s="707"/>
      <c r="DKE31" s="707"/>
      <c r="DKF31" s="707"/>
      <c r="DKG31" s="707"/>
      <c r="DKH31" s="707"/>
      <c r="DKI31" s="707"/>
      <c r="DKJ31" s="707"/>
      <c r="DKK31" s="707"/>
      <c r="DKL31" s="707"/>
      <c r="DKM31" s="707"/>
      <c r="DKN31" s="707"/>
      <c r="DKO31" s="707"/>
      <c r="DKP31" s="707"/>
      <c r="DKQ31" s="707"/>
      <c r="DKR31" s="707"/>
      <c r="DKS31" s="707"/>
      <c r="DKT31" s="707"/>
      <c r="DKU31" s="707"/>
      <c r="DKV31" s="707"/>
      <c r="DKW31" s="707"/>
      <c r="DKX31" s="707"/>
      <c r="DKY31" s="707"/>
      <c r="DKZ31" s="707"/>
      <c r="DLA31" s="707"/>
      <c r="DLB31" s="707"/>
      <c r="DLC31" s="707"/>
      <c r="DLD31" s="707"/>
      <c r="DLE31" s="707"/>
      <c r="DLF31" s="707"/>
      <c r="DLG31" s="707"/>
      <c r="DLH31" s="707"/>
      <c r="DLI31" s="707"/>
      <c r="DLJ31" s="707"/>
      <c r="DLK31" s="707"/>
      <c r="DLL31" s="707"/>
      <c r="DLM31" s="707"/>
      <c r="DLN31" s="707"/>
      <c r="DLO31" s="707"/>
      <c r="DLP31" s="707"/>
      <c r="DLQ31" s="707"/>
      <c r="DLR31" s="707"/>
      <c r="DLS31" s="707"/>
      <c r="DLT31" s="707"/>
      <c r="DLU31" s="707"/>
      <c r="DLV31" s="707"/>
      <c r="DLW31" s="707"/>
      <c r="DLX31" s="707"/>
      <c r="DLY31" s="707"/>
      <c r="DLZ31" s="707"/>
      <c r="DMA31" s="707"/>
      <c r="DMB31" s="707"/>
      <c r="DMC31" s="707"/>
      <c r="DMD31" s="707"/>
      <c r="DME31" s="707"/>
      <c r="DMF31" s="707"/>
      <c r="DMG31" s="707"/>
      <c r="DMH31" s="707"/>
      <c r="DMI31" s="707"/>
      <c r="DMJ31" s="707"/>
      <c r="DMK31" s="707"/>
      <c r="DML31" s="707"/>
      <c r="DMM31" s="707"/>
      <c r="DMN31" s="707"/>
      <c r="DMO31" s="707"/>
      <c r="DMP31" s="707"/>
      <c r="DMQ31" s="707"/>
      <c r="DMR31" s="707"/>
      <c r="DMS31" s="707"/>
      <c r="DMT31" s="707"/>
      <c r="DMU31" s="707"/>
      <c r="DMV31" s="707"/>
      <c r="DMW31" s="707"/>
      <c r="DMX31" s="707"/>
      <c r="DMY31" s="707"/>
      <c r="DMZ31" s="707"/>
      <c r="DNA31" s="707"/>
      <c r="DNB31" s="707"/>
      <c r="DNC31" s="707"/>
      <c r="DND31" s="707"/>
      <c r="DNE31" s="707"/>
      <c r="DNF31" s="707"/>
      <c r="DNG31" s="707"/>
      <c r="DNH31" s="707"/>
      <c r="DNI31" s="707"/>
      <c r="DNJ31" s="707"/>
      <c r="DNK31" s="707"/>
      <c r="DNL31" s="707"/>
      <c r="DNM31" s="707"/>
      <c r="DNN31" s="707"/>
      <c r="DNO31" s="707"/>
      <c r="DNP31" s="707"/>
      <c r="DNQ31" s="707"/>
      <c r="DNR31" s="707"/>
      <c r="DNS31" s="707"/>
      <c r="DNT31" s="707"/>
      <c r="DNU31" s="707"/>
      <c r="DNV31" s="707"/>
      <c r="DNW31" s="707"/>
      <c r="DNX31" s="707"/>
      <c r="DNY31" s="707"/>
      <c r="DNZ31" s="707"/>
      <c r="DOA31" s="707"/>
      <c r="DOB31" s="707"/>
      <c r="DOC31" s="707"/>
      <c r="DOD31" s="707"/>
      <c r="DOE31" s="707"/>
      <c r="DOF31" s="707"/>
      <c r="DOG31" s="707"/>
      <c r="DOH31" s="707"/>
      <c r="DOI31" s="707"/>
      <c r="DOJ31" s="707"/>
      <c r="DOK31" s="707"/>
      <c r="DOL31" s="707"/>
      <c r="DOM31" s="707"/>
      <c r="DON31" s="707"/>
      <c r="DOO31" s="707"/>
      <c r="DOP31" s="707"/>
      <c r="DOQ31" s="707"/>
      <c r="DOR31" s="707"/>
      <c r="DOS31" s="707"/>
      <c r="DOT31" s="707"/>
      <c r="DOU31" s="707"/>
      <c r="DOV31" s="707"/>
      <c r="DOW31" s="707"/>
      <c r="DOX31" s="707"/>
      <c r="DOY31" s="707"/>
      <c r="DOZ31" s="707"/>
      <c r="DPA31" s="707"/>
      <c r="DPB31" s="707"/>
      <c r="DPC31" s="707"/>
      <c r="DPD31" s="707"/>
      <c r="DPE31" s="707"/>
      <c r="DPF31" s="707"/>
      <c r="DPG31" s="707"/>
      <c r="DPH31" s="707"/>
      <c r="DPI31" s="707"/>
      <c r="DPJ31" s="707"/>
      <c r="DPK31" s="707"/>
      <c r="DPL31" s="707"/>
      <c r="DPM31" s="707"/>
      <c r="DPN31" s="707"/>
      <c r="DPO31" s="707"/>
      <c r="DPP31" s="707"/>
      <c r="DPQ31" s="707"/>
      <c r="DPR31" s="707"/>
      <c r="DPS31" s="707"/>
      <c r="DPT31" s="707"/>
      <c r="DPU31" s="707"/>
      <c r="DPV31" s="707"/>
      <c r="DPW31" s="707"/>
      <c r="DPX31" s="707"/>
      <c r="DPY31" s="707"/>
      <c r="DPZ31" s="707"/>
      <c r="DQA31" s="707"/>
      <c r="DQB31" s="707"/>
      <c r="DQC31" s="707"/>
      <c r="DQD31" s="707"/>
      <c r="DQE31" s="707"/>
      <c r="DQF31" s="707"/>
      <c r="DQG31" s="707"/>
      <c r="DQH31" s="707"/>
      <c r="DQI31" s="707"/>
      <c r="DQJ31" s="707"/>
      <c r="DQK31" s="707"/>
      <c r="DQL31" s="707"/>
      <c r="DQM31" s="707"/>
      <c r="DQN31" s="707"/>
      <c r="DQO31" s="707"/>
      <c r="DQP31" s="707"/>
      <c r="DQQ31" s="707"/>
      <c r="DQR31" s="707"/>
      <c r="DQS31" s="707"/>
      <c r="DQT31" s="707"/>
      <c r="DQU31" s="707"/>
      <c r="DQV31" s="707"/>
      <c r="DQW31" s="707"/>
      <c r="DQX31" s="707"/>
      <c r="DQY31" s="707"/>
      <c r="DQZ31" s="707"/>
      <c r="DRA31" s="707"/>
      <c r="DRB31" s="707"/>
      <c r="DRC31" s="707"/>
      <c r="DRD31" s="707"/>
      <c r="DRE31" s="707"/>
      <c r="DRF31" s="707"/>
      <c r="DRG31" s="707"/>
      <c r="DRH31" s="707"/>
      <c r="DRI31" s="707"/>
      <c r="DRJ31" s="707"/>
      <c r="DRK31" s="707"/>
      <c r="DRL31" s="707"/>
      <c r="DRM31" s="707"/>
      <c r="DRN31" s="707"/>
      <c r="DRO31" s="707"/>
      <c r="DRP31" s="707"/>
      <c r="DRQ31" s="707"/>
      <c r="DRR31" s="707"/>
      <c r="DRS31" s="707"/>
      <c r="DRT31" s="707"/>
      <c r="DRU31" s="707"/>
      <c r="DRV31" s="707"/>
      <c r="DRW31" s="707"/>
      <c r="DRX31" s="707"/>
      <c r="DRY31" s="707"/>
      <c r="DRZ31" s="707"/>
      <c r="DSA31" s="707"/>
      <c r="DSB31" s="707"/>
      <c r="DSC31" s="707"/>
      <c r="DSD31" s="707"/>
      <c r="DSE31" s="707"/>
      <c r="DSF31" s="707"/>
      <c r="DSG31" s="707"/>
      <c r="DSH31" s="707"/>
      <c r="DSI31" s="707"/>
      <c r="DSJ31" s="707"/>
      <c r="DSK31" s="707"/>
      <c r="DSL31" s="707"/>
      <c r="DSM31" s="707"/>
      <c r="DSN31" s="707"/>
      <c r="DSO31" s="707"/>
      <c r="DSP31" s="707"/>
      <c r="DSQ31" s="707"/>
      <c r="DSR31" s="707"/>
      <c r="DSS31" s="707"/>
      <c r="DST31" s="707"/>
      <c r="DSU31" s="707"/>
      <c r="DSV31" s="707"/>
      <c r="DSW31" s="707"/>
      <c r="DSX31" s="707"/>
      <c r="DSY31" s="707"/>
      <c r="DSZ31" s="707"/>
      <c r="DTA31" s="707"/>
      <c r="DTB31" s="707"/>
      <c r="DTC31" s="707"/>
      <c r="DTD31" s="707"/>
      <c r="DTE31" s="707"/>
      <c r="DTF31" s="707"/>
      <c r="DTG31" s="707"/>
      <c r="DTH31" s="707"/>
      <c r="DTI31" s="707"/>
      <c r="DTJ31" s="707"/>
      <c r="DTK31" s="707"/>
      <c r="DTL31" s="707"/>
      <c r="DTM31" s="707"/>
      <c r="DTN31" s="707"/>
      <c r="DTO31" s="707"/>
      <c r="DTP31" s="707"/>
      <c r="DTQ31" s="707"/>
      <c r="DTR31" s="707"/>
      <c r="DTS31" s="707"/>
      <c r="DTT31" s="707"/>
      <c r="DTU31" s="707"/>
      <c r="DTV31" s="707"/>
      <c r="DTW31" s="707"/>
      <c r="DTX31" s="707"/>
      <c r="DTY31" s="707"/>
      <c r="DTZ31" s="707"/>
      <c r="DUA31" s="707"/>
      <c r="DUB31" s="707"/>
      <c r="DUC31" s="707"/>
      <c r="DUD31" s="707"/>
      <c r="DUE31" s="707"/>
      <c r="DUF31" s="707"/>
      <c r="DUG31" s="707"/>
      <c r="DUH31" s="707"/>
      <c r="DUI31" s="707"/>
      <c r="DUJ31" s="707"/>
      <c r="DUK31" s="707"/>
      <c r="DUL31" s="707"/>
      <c r="DUM31" s="707"/>
      <c r="DUN31" s="707"/>
      <c r="DUO31" s="707"/>
      <c r="DUP31" s="707"/>
      <c r="DUQ31" s="707"/>
      <c r="DUR31" s="707"/>
      <c r="DUS31" s="707"/>
      <c r="DUT31" s="707"/>
      <c r="DUU31" s="707"/>
      <c r="DUV31" s="707"/>
      <c r="DUW31" s="707"/>
      <c r="DUX31" s="707"/>
      <c r="DUY31" s="707"/>
      <c r="DUZ31" s="707"/>
      <c r="DVA31" s="707"/>
      <c r="DVB31" s="707"/>
      <c r="DVC31" s="707"/>
      <c r="DVD31" s="707"/>
      <c r="DVE31" s="707"/>
      <c r="DVF31" s="707"/>
      <c r="DVG31" s="707"/>
      <c r="DVH31" s="707"/>
      <c r="DVI31" s="707"/>
      <c r="DVJ31" s="707"/>
      <c r="DVK31" s="707"/>
      <c r="DVL31" s="707"/>
      <c r="DVM31" s="707"/>
      <c r="DVN31" s="707"/>
      <c r="DVO31" s="707"/>
      <c r="DVP31" s="707"/>
      <c r="DVQ31" s="707"/>
      <c r="DVR31" s="707"/>
      <c r="DVS31" s="707"/>
      <c r="DVT31" s="707"/>
      <c r="DVU31" s="707"/>
      <c r="DVV31" s="707"/>
      <c r="DVW31" s="707"/>
      <c r="DVX31" s="707"/>
      <c r="DVY31" s="707"/>
      <c r="DVZ31" s="707"/>
      <c r="DWA31" s="707"/>
      <c r="DWB31" s="707"/>
      <c r="DWC31" s="707"/>
      <c r="DWD31" s="707"/>
      <c r="DWE31" s="707"/>
      <c r="DWF31" s="707"/>
      <c r="DWG31" s="707"/>
      <c r="DWH31" s="707"/>
      <c r="DWI31" s="707"/>
      <c r="DWJ31" s="707"/>
      <c r="DWK31" s="707"/>
      <c r="DWL31" s="707"/>
      <c r="DWM31" s="707"/>
      <c r="DWN31" s="707"/>
      <c r="DWO31" s="707"/>
      <c r="DWP31" s="707"/>
      <c r="DWQ31" s="707"/>
      <c r="DWR31" s="707"/>
      <c r="DWS31" s="707"/>
      <c r="DWT31" s="707"/>
      <c r="DWU31" s="707"/>
      <c r="DWV31" s="707"/>
      <c r="DWW31" s="707"/>
      <c r="DWX31" s="707"/>
      <c r="DWY31" s="707"/>
      <c r="DWZ31" s="707"/>
      <c r="DXA31" s="707"/>
      <c r="DXB31" s="707"/>
      <c r="DXC31" s="707"/>
      <c r="DXD31" s="707"/>
      <c r="DXE31" s="707"/>
      <c r="DXF31" s="707"/>
      <c r="DXG31" s="707"/>
      <c r="DXH31" s="707"/>
      <c r="DXI31" s="707"/>
      <c r="DXJ31" s="707"/>
      <c r="DXK31" s="707"/>
      <c r="DXL31" s="707"/>
      <c r="DXM31" s="707"/>
      <c r="DXN31" s="707"/>
      <c r="DXO31" s="707"/>
      <c r="DXP31" s="707"/>
      <c r="DXQ31" s="707"/>
      <c r="DXR31" s="707"/>
      <c r="DXS31" s="707"/>
      <c r="DXT31" s="707"/>
      <c r="DXU31" s="707"/>
      <c r="DXV31" s="707"/>
      <c r="DXW31" s="707"/>
      <c r="DXX31" s="707"/>
      <c r="DXY31" s="707"/>
      <c r="DXZ31" s="707"/>
      <c r="DYA31" s="707"/>
      <c r="DYB31" s="707"/>
      <c r="DYC31" s="707"/>
      <c r="DYD31" s="707"/>
      <c r="DYE31" s="707"/>
      <c r="DYF31" s="707"/>
      <c r="DYG31" s="707"/>
      <c r="DYH31" s="707"/>
      <c r="DYI31" s="707"/>
      <c r="DYJ31" s="707"/>
      <c r="DYK31" s="707"/>
      <c r="DYL31" s="707"/>
      <c r="DYM31" s="707"/>
      <c r="DYN31" s="707"/>
      <c r="DYO31" s="707"/>
      <c r="DYP31" s="707"/>
      <c r="DYQ31" s="707"/>
      <c r="DYR31" s="707"/>
      <c r="DYS31" s="707"/>
      <c r="DYT31" s="707"/>
      <c r="DYU31" s="707"/>
      <c r="DYV31" s="707"/>
      <c r="DYW31" s="707"/>
      <c r="DYX31" s="707"/>
      <c r="DYY31" s="707"/>
      <c r="DYZ31" s="707"/>
      <c r="DZA31" s="707"/>
      <c r="DZB31" s="707"/>
      <c r="DZC31" s="707"/>
      <c r="DZD31" s="707"/>
      <c r="DZE31" s="707"/>
      <c r="DZF31" s="707"/>
      <c r="DZG31" s="707"/>
      <c r="DZH31" s="707"/>
      <c r="DZI31" s="707"/>
      <c r="DZJ31" s="707"/>
      <c r="DZK31" s="707"/>
      <c r="DZL31" s="707"/>
      <c r="DZM31" s="707"/>
      <c r="DZN31" s="707"/>
      <c r="DZO31" s="707"/>
      <c r="DZP31" s="707"/>
      <c r="DZQ31" s="707"/>
      <c r="DZR31" s="707"/>
      <c r="DZS31" s="707"/>
      <c r="DZT31" s="707"/>
      <c r="DZU31" s="707"/>
      <c r="DZV31" s="707"/>
      <c r="DZW31" s="707"/>
      <c r="DZX31" s="707"/>
      <c r="DZY31" s="707"/>
      <c r="DZZ31" s="707"/>
      <c r="EAA31" s="707"/>
      <c r="EAB31" s="707"/>
      <c r="EAC31" s="707"/>
      <c r="EAD31" s="707"/>
      <c r="EAE31" s="707"/>
      <c r="EAF31" s="707"/>
      <c r="EAG31" s="707"/>
      <c r="EAH31" s="707"/>
      <c r="EAI31" s="707"/>
      <c r="EAJ31" s="707"/>
      <c r="EAK31" s="707"/>
      <c r="EAL31" s="707"/>
      <c r="EAM31" s="707"/>
      <c r="EAN31" s="707"/>
      <c r="EAO31" s="707"/>
      <c r="EAP31" s="707"/>
      <c r="EAQ31" s="707"/>
      <c r="EAR31" s="707"/>
      <c r="EAS31" s="707"/>
      <c r="EAT31" s="707"/>
      <c r="EAU31" s="707"/>
      <c r="EAV31" s="707"/>
      <c r="EAW31" s="707"/>
      <c r="EAX31" s="707"/>
      <c r="EAY31" s="707"/>
      <c r="EAZ31" s="707"/>
      <c r="EBA31" s="707"/>
      <c r="EBB31" s="707"/>
      <c r="EBC31" s="707"/>
      <c r="EBD31" s="707"/>
      <c r="EBE31" s="707"/>
      <c r="EBF31" s="707"/>
      <c r="EBG31" s="707"/>
      <c r="EBH31" s="707"/>
      <c r="EBI31" s="707"/>
      <c r="EBJ31" s="707"/>
      <c r="EBK31" s="707"/>
      <c r="EBL31" s="707"/>
      <c r="EBM31" s="707"/>
      <c r="EBN31" s="707"/>
      <c r="EBO31" s="707"/>
      <c r="EBP31" s="707"/>
      <c r="EBQ31" s="707"/>
      <c r="EBR31" s="707"/>
      <c r="EBS31" s="707"/>
      <c r="EBT31" s="707"/>
      <c r="EBU31" s="707"/>
      <c r="EBV31" s="707"/>
      <c r="EBW31" s="707"/>
      <c r="EBX31" s="707"/>
      <c r="EBY31" s="707"/>
      <c r="EBZ31" s="707"/>
      <c r="ECA31" s="707"/>
      <c r="ECB31" s="707"/>
      <c r="ECC31" s="707"/>
      <c r="ECD31" s="707"/>
      <c r="ECE31" s="707"/>
      <c r="ECF31" s="707"/>
      <c r="ECG31" s="707"/>
      <c r="ECH31" s="707"/>
      <c r="ECI31" s="707"/>
      <c r="ECJ31" s="707"/>
      <c r="ECK31" s="707"/>
      <c r="ECL31" s="707"/>
      <c r="ECM31" s="707"/>
      <c r="ECN31" s="707"/>
      <c r="ECO31" s="707"/>
      <c r="ECP31" s="707"/>
      <c r="ECQ31" s="707"/>
      <c r="ECR31" s="707"/>
      <c r="ECS31" s="707"/>
      <c r="ECT31" s="707"/>
      <c r="ECU31" s="707"/>
      <c r="ECV31" s="707"/>
      <c r="ECW31" s="707"/>
      <c r="ECX31" s="707"/>
      <c r="ECY31" s="707"/>
      <c r="ECZ31" s="707"/>
      <c r="EDA31" s="707"/>
      <c r="EDB31" s="707"/>
      <c r="EDC31" s="707"/>
      <c r="EDD31" s="707"/>
      <c r="EDE31" s="707"/>
      <c r="EDF31" s="707"/>
      <c r="EDG31" s="707"/>
      <c r="EDH31" s="707"/>
      <c r="EDI31" s="707"/>
      <c r="EDJ31" s="707"/>
      <c r="EDK31" s="707"/>
      <c r="EDL31" s="707"/>
      <c r="EDM31" s="707"/>
      <c r="EDN31" s="707"/>
      <c r="EDO31" s="707"/>
      <c r="EDP31" s="707"/>
      <c r="EDQ31" s="707"/>
      <c r="EDR31" s="707"/>
      <c r="EDS31" s="707"/>
      <c r="EDT31" s="707"/>
      <c r="EDU31" s="707"/>
      <c r="EDV31" s="707"/>
      <c r="EDW31" s="707"/>
      <c r="EDX31" s="707"/>
      <c r="EDY31" s="707"/>
      <c r="EDZ31" s="707"/>
      <c r="EEA31" s="707"/>
      <c r="EEB31" s="707"/>
      <c r="EEC31" s="707"/>
      <c r="EED31" s="707"/>
      <c r="EEE31" s="707"/>
      <c r="EEF31" s="707"/>
      <c r="EEG31" s="707"/>
      <c r="EEH31" s="707"/>
      <c r="EEI31" s="707"/>
      <c r="EEJ31" s="707"/>
      <c r="EEK31" s="707"/>
      <c r="EEL31" s="707"/>
      <c r="EEM31" s="707"/>
      <c r="EEN31" s="707"/>
      <c r="EEO31" s="707"/>
      <c r="EEP31" s="707"/>
      <c r="EEQ31" s="707"/>
      <c r="EER31" s="707"/>
      <c r="EES31" s="707"/>
      <c r="EET31" s="707"/>
      <c r="EEU31" s="707"/>
      <c r="EEV31" s="707"/>
      <c r="EEW31" s="707"/>
      <c r="EEX31" s="707"/>
      <c r="EEY31" s="707"/>
      <c r="EEZ31" s="707"/>
      <c r="EFA31" s="707"/>
      <c r="EFB31" s="707"/>
      <c r="EFC31" s="707"/>
      <c r="EFD31" s="707"/>
      <c r="EFE31" s="707"/>
      <c r="EFF31" s="707"/>
      <c r="EFG31" s="707"/>
      <c r="EFH31" s="707"/>
      <c r="EFI31" s="707"/>
      <c r="EFJ31" s="707"/>
      <c r="EFK31" s="707"/>
      <c r="EFL31" s="707"/>
      <c r="EFM31" s="707"/>
      <c r="EFN31" s="707"/>
      <c r="EFO31" s="707"/>
      <c r="EFP31" s="707"/>
      <c r="EFQ31" s="707"/>
      <c r="EFR31" s="707"/>
      <c r="EFS31" s="707"/>
      <c r="EFT31" s="707"/>
      <c r="EFU31" s="707"/>
      <c r="EFV31" s="707"/>
      <c r="EFW31" s="707"/>
      <c r="EFX31" s="707"/>
      <c r="EFY31" s="707"/>
      <c r="EFZ31" s="707"/>
      <c r="EGA31" s="707"/>
      <c r="EGB31" s="707"/>
      <c r="EGC31" s="707"/>
      <c r="EGD31" s="707"/>
      <c r="EGE31" s="707"/>
      <c r="EGF31" s="707"/>
      <c r="EGG31" s="707"/>
      <c r="EGH31" s="707"/>
      <c r="EGI31" s="707"/>
      <c r="EGJ31" s="707"/>
      <c r="EGK31" s="707"/>
      <c r="EGL31" s="707"/>
      <c r="EGM31" s="707"/>
      <c r="EGN31" s="707"/>
      <c r="EGO31" s="707"/>
      <c r="EGP31" s="707"/>
      <c r="EGQ31" s="707"/>
      <c r="EGR31" s="707"/>
      <c r="EGS31" s="707"/>
      <c r="EGT31" s="707"/>
      <c r="EGU31" s="707"/>
      <c r="EGV31" s="707"/>
      <c r="EGW31" s="707"/>
      <c r="EGX31" s="707"/>
      <c r="EGY31" s="707"/>
      <c r="EGZ31" s="707"/>
      <c r="EHA31" s="707"/>
      <c r="EHB31" s="707"/>
      <c r="EHC31" s="707"/>
      <c r="EHD31" s="707"/>
      <c r="EHE31" s="707"/>
      <c r="EHF31" s="707"/>
      <c r="EHG31" s="707"/>
      <c r="EHH31" s="707"/>
      <c r="EHI31" s="707"/>
      <c r="EHJ31" s="707"/>
      <c r="EHK31" s="707"/>
      <c r="EHL31" s="707"/>
      <c r="EHM31" s="707"/>
      <c r="EHN31" s="707"/>
      <c r="EHO31" s="707"/>
      <c r="EHP31" s="707"/>
      <c r="EHQ31" s="707"/>
      <c r="EHR31" s="707"/>
      <c r="EHS31" s="707"/>
      <c r="EHT31" s="707"/>
      <c r="EHU31" s="707"/>
      <c r="EHV31" s="707"/>
      <c r="EHW31" s="707"/>
      <c r="EHX31" s="707"/>
      <c r="EHY31" s="707"/>
      <c r="EHZ31" s="707"/>
      <c r="EIA31" s="707"/>
      <c r="EIB31" s="707"/>
      <c r="EIC31" s="707"/>
      <c r="EID31" s="707"/>
      <c r="EIE31" s="707"/>
      <c r="EIF31" s="707"/>
      <c r="EIG31" s="707"/>
      <c r="EIH31" s="707"/>
      <c r="EII31" s="707"/>
      <c r="EIJ31" s="707"/>
      <c r="EIK31" s="707"/>
      <c r="EIL31" s="707"/>
      <c r="EIM31" s="707"/>
      <c r="EIN31" s="707"/>
      <c r="EIO31" s="707"/>
      <c r="EIP31" s="707"/>
      <c r="EIQ31" s="707"/>
      <c r="EIR31" s="707"/>
      <c r="EIS31" s="707"/>
      <c r="EIT31" s="707"/>
      <c r="EIU31" s="707"/>
      <c r="EIV31" s="707"/>
      <c r="EIW31" s="707"/>
      <c r="EIX31" s="707"/>
      <c r="EIY31" s="707"/>
      <c r="EIZ31" s="707"/>
      <c r="EJA31" s="707"/>
      <c r="EJB31" s="707"/>
      <c r="EJC31" s="707"/>
      <c r="EJD31" s="707"/>
      <c r="EJE31" s="707"/>
      <c r="EJF31" s="707"/>
      <c r="EJG31" s="707"/>
      <c r="EJH31" s="707"/>
      <c r="EJI31" s="707"/>
      <c r="EJJ31" s="707"/>
      <c r="EJK31" s="707"/>
      <c r="EJL31" s="707"/>
      <c r="EJM31" s="707"/>
      <c r="EJN31" s="707"/>
      <c r="EJO31" s="707"/>
      <c r="EJP31" s="707"/>
      <c r="EJQ31" s="707"/>
      <c r="EJR31" s="707"/>
      <c r="EJS31" s="707"/>
      <c r="EJT31" s="707"/>
      <c r="EJU31" s="707"/>
      <c r="EJV31" s="707"/>
      <c r="EJW31" s="707"/>
      <c r="EJX31" s="707"/>
      <c r="EJY31" s="707"/>
      <c r="EJZ31" s="707"/>
      <c r="EKA31" s="707"/>
      <c r="EKB31" s="707"/>
      <c r="EKC31" s="707"/>
      <c r="EKD31" s="707"/>
      <c r="EKE31" s="707"/>
      <c r="EKF31" s="707"/>
      <c r="EKG31" s="707"/>
      <c r="EKH31" s="707"/>
      <c r="EKI31" s="707"/>
      <c r="EKJ31" s="707"/>
      <c r="EKK31" s="707"/>
      <c r="EKL31" s="707"/>
      <c r="EKM31" s="707"/>
      <c r="EKN31" s="707"/>
      <c r="EKO31" s="707"/>
      <c r="EKP31" s="707"/>
      <c r="EKQ31" s="707"/>
      <c r="EKR31" s="707"/>
      <c r="EKS31" s="707"/>
      <c r="EKT31" s="707"/>
      <c r="EKU31" s="707"/>
      <c r="EKV31" s="707"/>
      <c r="EKW31" s="707"/>
      <c r="EKX31" s="707"/>
      <c r="EKY31" s="707"/>
      <c r="EKZ31" s="707"/>
      <c r="ELA31" s="707"/>
      <c r="ELB31" s="707"/>
      <c r="ELC31" s="707"/>
      <c r="ELD31" s="707"/>
      <c r="ELE31" s="707"/>
      <c r="ELF31" s="707"/>
      <c r="ELG31" s="707"/>
      <c r="ELH31" s="707"/>
      <c r="ELI31" s="707"/>
      <c r="ELJ31" s="707"/>
      <c r="ELK31" s="707"/>
      <c r="ELL31" s="707"/>
      <c r="ELM31" s="707"/>
      <c r="ELN31" s="707"/>
      <c r="ELO31" s="707"/>
      <c r="ELP31" s="707"/>
      <c r="ELQ31" s="707"/>
      <c r="ELR31" s="707"/>
      <c r="ELS31" s="707"/>
      <c r="ELT31" s="707"/>
      <c r="ELU31" s="707"/>
      <c r="ELV31" s="707"/>
      <c r="ELW31" s="707"/>
      <c r="ELX31" s="707"/>
      <c r="ELY31" s="707"/>
      <c r="ELZ31" s="707"/>
      <c r="EMA31" s="707"/>
      <c r="EMB31" s="707"/>
      <c r="EMC31" s="707"/>
      <c r="EMD31" s="707"/>
      <c r="EME31" s="707"/>
      <c r="EMF31" s="707"/>
      <c r="EMG31" s="707"/>
      <c r="EMH31" s="707"/>
      <c r="EMI31" s="707"/>
      <c r="EMJ31" s="707"/>
      <c r="EMK31" s="707"/>
      <c r="EML31" s="707"/>
      <c r="EMM31" s="707"/>
      <c r="EMN31" s="707"/>
      <c r="EMO31" s="707"/>
      <c r="EMP31" s="707"/>
      <c r="EMQ31" s="707"/>
      <c r="EMR31" s="707"/>
      <c r="EMS31" s="707"/>
      <c r="EMT31" s="707"/>
      <c r="EMU31" s="707"/>
      <c r="EMV31" s="707"/>
      <c r="EMW31" s="707"/>
      <c r="EMX31" s="707"/>
      <c r="EMY31" s="707"/>
      <c r="EMZ31" s="707"/>
      <c r="ENA31" s="707"/>
      <c r="ENB31" s="707"/>
      <c r="ENC31" s="707"/>
      <c r="END31" s="707"/>
      <c r="ENE31" s="707"/>
      <c r="ENF31" s="707"/>
      <c r="ENG31" s="707"/>
      <c r="ENH31" s="707"/>
      <c r="ENI31" s="707"/>
      <c r="ENJ31" s="707"/>
      <c r="ENK31" s="707"/>
      <c r="ENL31" s="707"/>
      <c r="ENM31" s="707"/>
      <c r="ENN31" s="707"/>
      <c r="ENO31" s="707"/>
      <c r="ENP31" s="707"/>
      <c r="ENQ31" s="707"/>
      <c r="ENR31" s="707"/>
      <c r="ENS31" s="707"/>
      <c r="ENT31" s="707"/>
      <c r="ENU31" s="707"/>
      <c r="ENV31" s="707"/>
      <c r="ENW31" s="707"/>
      <c r="ENX31" s="707"/>
      <c r="ENY31" s="707"/>
      <c r="ENZ31" s="707"/>
      <c r="EOA31" s="707"/>
      <c r="EOB31" s="707"/>
      <c r="EOC31" s="707"/>
      <c r="EOD31" s="707"/>
      <c r="EOE31" s="707"/>
      <c r="EOF31" s="707"/>
      <c r="EOG31" s="707"/>
      <c r="EOH31" s="707"/>
      <c r="EOI31" s="707"/>
      <c r="EOJ31" s="707"/>
      <c r="EOK31" s="707"/>
      <c r="EOL31" s="707"/>
      <c r="EOM31" s="707"/>
      <c r="EON31" s="707"/>
      <c r="EOO31" s="707"/>
      <c r="EOP31" s="707"/>
      <c r="EOQ31" s="707"/>
      <c r="EOR31" s="707"/>
      <c r="EOS31" s="707"/>
      <c r="EOT31" s="707"/>
      <c r="EOU31" s="707"/>
      <c r="EOV31" s="707"/>
      <c r="EOW31" s="707"/>
      <c r="EOX31" s="707"/>
      <c r="EOY31" s="707"/>
      <c r="EOZ31" s="707"/>
      <c r="EPA31" s="707"/>
      <c r="EPB31" s="707"/>
      <c r="EPC31" s="707"/>
      <c r="EPD31" s="707"/>
      <c r="EPE31" s="707"/>
      <c r="EPF31" s="707"/>
      <c r="EPG31" s="707"/>
      <c r="EPH31" s="707"/>
      <c r="EPI31" s="707"/>
      <c r="EPJ31" s="707"/>
      <c r="EPK31" s="707"/>
      <c r="EPL31" s="707"/>
      <c r="EPM31" s="707"/>
      <c r="EPN31" s="707"/>
      <c r="EPO31" s="707"/>
      <c r="EPP31" s="707"/>
      <c r="EPQ31" s="707"/>
      <c r="EPR31" s="707"/>
      <c r="EPS31" s="707"/>
      <c r="EPT31" s="707"/>
      <c r="EPU31" s="707"/>
      <c r="EPV31" s="707"/>
      <c r="EPW31" s="707"/>
      <c r="EPX31" s="707"/>
      <c r="EPY31" s="707"/>
      <c r="EPZ31" s="707"/>
      <c r="EQA31" s="707"/>
      <c r="EQB31" s="707"/>
      <c r="EQC31" s="707"/>
      <c r="EQD31" s="707"/>
      <c r="EQE31" s="707"/>
      <c r="EQF31" s="707"/>
      <c r="EQG31" s="707"/>
      <c r="EQH31" s="707"/>
      <c r="EQI31" s="707"/>
      <c r="EQJ31" s="707"/>
      <c r="EQK31" s="707"/>
      <c r="EQL31" s="707"/>
      <c r="EQM31" s="707"/>
      <c r="EQN31" s="707"/>
      <c r="EQO31" s="707"/>
      <c r="EQP31" s="707"/>
      <c r="EQQ31" s="707"/>
      <c r="EQR31" s="707"/>
      <c r="EQS31" s="707"/>
      <c r="EQT31" s="707"/>
      <c r="EQU31" s="707"/>
      <c r="EQV31" s="707"/>
      <c r="EQW31" s="707"/>
      <c r="EQX31" s="707"/>
      <c r="EQY31" s="707"/>
      <c r="EQZ31" s="707"/>
      <c r="ERA31" s="707"/>
      <c r="ERB31" s="707"/>
      <c r="ERC31" s="707"/>
      <c r="ERD31" s="707"/>
      <c r="ERE31" s="707"/>
      <c r="ERF31" s="707"/>
      <c r="ERG31" s="707"/>
      <c r="ERH31" s="707"/>
      <c r="ERI31" s="707"/>
      <c r="ERJ31" s="707"/>
      <c r="ERK31" s="707"/>
      <c r="ERL31" s="707"/>
      <c r="ERM31" s="707"/>
      <c r="ERN31" s="707"/>
      <c r="ERO31" s="707"/>
      <c r="ERP31" s="707"/>
      <c r="ERQ31" s="707"/>
      <c r="ERR31" s="707"/>
      <c r="ERS31" s="707"/>
      <c r="ERT31" s="707"/>
      <c r="ERU31" s="707"/>
      <c r="ERV31" s="707"/>
      <c r="ERW31" s="707"/>
      <c r="ERX31" s="707"/>
      <c r="ERY31" s="707"/>
      <c r="ERZ31" s="707"/>
      <c r="ESA31" s="707"/>
      <c r="ESB31" s="707"/>
      <c r="ESC31" s="707"/>
      <c r="ESD31" s="707"/>
      <c r="ESE31" s="707"/>
      <c r="ESF31" s="707"/>
      <c r="ESG31" s="707"/>
      <c r="ESH31" s="707"/>
      <c r="ESI31" s="707"/>
      <c r="ESJ31" s="707"/>
      <c r="ESK31" s="707"/>
      <c r="ESL31" s="707"/>
      <c r="ESM31" s="707"/>
      <c r="ESN31" s="707"/>
      <c r="ESO31" s="707"/>
      <c r="ESP31" s="707"/>
      <c r="ESQ31" s="707"/>
      <c r="ESR31" s="707"/>
      <c r="ESS31" s="707"/>
      <c r="EST31" s="707"/>
      <c r="ESU31" s="707"/>
      <c r="ESV31" s="707"/>
      <c r="ESW31" s="707"/>
      <c r="ESX31" s="707"/>
      <c r="ESY31" s="707"/>
      <c r="ESZ31" s="707"/>
      <c r="ETA31" s="707"/>
      <c r="ETB31" s="707"/>
      <c r="ETC31" s="707"/>
      <c r="ETD31" s="707"/>
      <c r="ETE31" s="707"/>
      <c r="ETF31" s="707"/>
      <c r="ETG31" s="707"/>
      <c r="ETH31" s="707"/>
      <c r="ETI31" s="707"/>
      <c r="ETJ31" s="707"/>
      <c r="ETK31" s="707"/>
      <c r="ETL31" s="707"/>
      <c r="ETM31" s="707"/>
      <c r="ETN31" s="707"/>
      <c r="ETO31" s="707"/>
      <c r="ETP31" s="707"/>
      <c r="ETQ31" s="707"/>
      <c r="ETR31" s="707"/>
      <c r="ETS31" s="707"/>
      <c r="ETT31" s="707"/>
      <c r="ETU31" s="707"/>
      <c r="ETV31" s="707"/>
      <c r="ETW31" s="707"/>
      <c r="ETX31" s="707"/>
      <c r="ETY31" s="707"/>
      <c r="ETZ31" s="707"/>
      <c r="EUA31" s="707"/>
      <c r="EUB31" s="707"/>
      <c r="EUC31" s="707"/>
      <c r="EUD31" s="707"/>
      <c r="EUE31" s="707"/>
      <c r="EUF31" s="707"/>
      <c r="EUG31" s="707"/>
      <c r="EUH31" s="707"/>
      <c r="EUI31" s="707"/>
      <c r="EUJ31" s="707"/>
      <c r="EUK31" s="707"/>
      <c r="EUL31" s="707"/>
      <c r="EUM31" s="707"/>
      <c r="EUN31" s="707"/>
      <c r="EUO31" s="707"/>
      <c r="EUP31" s="707"/>
      <c r="EUQ31" s="707"/>
      <c r="EUR31" s="707"/>
      <c r="EUS31" s="707"/>
      <c r="EUT31" s="707"/>
      <c r="EUU31" s="707"/>
      <c r="EUV31" s="707"/>
      <c r="EUW31" s="707"/>
      <c r="EUX31" s="707"/>
      <c r="EUY31" s="707"/>
      <c r="EUZ31" s="707"/>
      <c r="EVA31" s="707"/>
      <c r="EVB31" s="707"/>
      <c r="EVC31" s="707"/>
      <c r="EVD31" s="707"/>
      <c r="EVE31" s="707"/>
      <c r="EVF31" s="707"/>
      <c r="EVG31" s="707"/>
      <c r="EVH31" s="707"/>
      <c r="EVI31" s="707"/>
      <c r="EVJ31" s="707"/>
      <c r="EVK31" s="707"/>
      <c r="EVL31" s="707"/>
      <c r="EVM31" s="707"/>
      <c r="EVN31" s="707"/>
      <c r="EVO31" s="707"/>
      <c r="EVP31" s="707"/>
      <c r="EVQ31" s="707"/>
      <c r="EVR31" s="707"/>
      <c r="EVS31" s="707"/>
      <c r="EVT31" s="707"/>
      <c r="EVU31" s="707"/>
      <c r="EVV31" s="707"/>
      <c r="EVW31" s="707"/>
      <c r="EVX31" s="707"/>
      <c r="EVY31" s="707"/>
      <c r="EVZ31" s="707"/>
      <c r="EWA31" s="707"/>
      <c r="EWB31" s="707"/>
      <c r="EWC31" s="707"/>
      <c r="EWD31" s="707"/>
      <c r="EWE31" s="707"/>
      <c r="EWF31" s="707"/>
      <c r="EWG31" s="707"/>
      <c r="EWH31" s="707"/>
      <c r="EWI31" s="707"/>
      <c r="EWJ31" s="707"/>
      <c r="EWK31" s="707"/>
      <c r="EWL31" s="707"/>
      <c r="EWM31" s="707"/>
      <c r="EWN31" s="707"/>
      <c r="EWO31" s="707"/>
      <c r="EWP31" s="707"/>
      <c r="EWQ31" s="707"/>
      <c r="EWR31" s="707"/>
      <c r="EWS31" s="707"/>
      <c r="EWT31" s="707"/>
      <c r="EWU31" s="707"/>
      <c r="EWV31" s="707"/>
      <c r="EWW31" s="707"/>
      <c r="EWX31" s="707"/>
      <c r="EWY31" s="707"/>
      <c r="EWZ31" s="707"/>
      <c r="EXA31" s="707"/>
      <c r="EXB31" s="707"/>
      <c r="EXC31" s="707"/>
      <c r="EXD31" s="707"/>
      <c r="EXE31" s="707"/>
      <c r="EXF31" s="707"/>
      <c r="EXG31" s="707"/>
      <c r="EXH31" s="707"/>
      <c r="EXI31" s="707"/>
      <c r="EXJ31" s="707"/>
      <c r="EXK31" s="707"/>
      <c r="EXL31" s="707"/>
      <c r="EXM31" s="707"/>
      <c r="EXN31" s="707"/>
      <c r="EXO31" s="707"/>
      <c r="EXP31" s="707"/>
      <c r="EXQ31" s="707"/>
      <c r="EXR31" s="707"/>
      <c r="EXS31" s="707"/>
      <c r="EXT31" s="707"/>
      <c r="EXU31" s="707"/>
      <c r="EXV31" s="707"/>
      <c r="EXW31" s="707"/>
      <c r="EXX31" s="707"/>
      <c r="EXY31" s="707"/>
      <c r="EXZ31" s="707"/>
      <c r="EYA31" s="707"/>
      <c r="EYB31" s="707"/>
      <c r="EYC31" s="707"/>
      <c r="EYD31" s="707"/>
      <c r="EYE31" s="707"/>
      <c r="EYF31" s="707"/>
      <c r="EYG31" s="707"/>
      <c r="EYH31" s="707"/>
      <c r="EYI31" s="707"/>
      <c r="EYJ31" s="707"/>
      <c r="EYK31" s="707"/>
      <c r="EYL31" s="707"/>
      <c r="EYM31" s="707"/>
      <c r="EYN31" s="707"/>
      <c r="EYO31" s="707"/>
      <c r="EYP31" s="707"/>
      <c r="EYQ31" s="707"/>
      <c r="EYR31" s="707"/>
      <c r="EYS31" s="707"/>
      <c r="EYT31" s="707"/>
      <c r="EYU31" s="707"/>
      <c r="EYV31" s="707"/>
      <c r="EYW31" s="707"/>
      <c r="EYX31" s="707"/>
      <c r="EYY31" s="707"/>
      <c r="EYZ31" s="707"/>
      <c r="EZA31" s="707"/>
      <c r="EZB31" s="707"/>
      <c r="EZC31" s="707"/>
      <c r="EZD31" s="707"/>
      <c r="EZE31" s="707"/>
      <c r="EZF31" s="707"/>
      <c r="EZG31" s="707"/>
      <c r="EZH31" s="707"/>
      <c r="EZI31" s="707"/>
      <c r="EZJ31" s="707"/>
      <c r="EZK31" s="707"/>
      <c r="EZL31" s="707"/>
      <c r="EZM31" s="707"/>
      <c r="EZN31" s="707"/>
      <c r="EZO31" s="707"/>
      <c r="EZP31" s="707"/>
      <c r="EZQ31" s="707"/>
      <c r="EZR31" s="707"/>
      <c r="EZS31" s="707"/>
      <c r="EZT31" s="707"/>
      <c r="EZU31" s="707"/>
      <c r="EZV31" s="707"/>
      <c r="EZW31" s="707"/>
      <c r="EZX31" s="707"/>
      <c r="EZY31" s="707"/>
      <c r="EZZ31" s="707"/>
      <c r="FAA31" s="707"/>
      <c r="FAB31" s="707"/>
      <c r="FAC31" s="707"/>
      <c r="FAD31" s="707"/>
      <c r="FAE31" s="707"/>
      <c r="FAF31" s="707"/>
      <c r="FAG31" s="707"/>
      <c r="FAH31" s="707"/>
      <c r="FAI31" s="707"/>
      <c r="FAJ31" s="707"/>
      <c r="FAK31" s="707"/>
      <c r="FAL31" s="707"/>
      <c r="FAM31" s="707"/>
      <c r="FAN31" s="707"/>
      <c r="FAO31" s="707"/>
      <c r="FAP31" s="707"/>
      <c r="FAQ31" s="707"/>
      <c r="FAR31" s="707"/>
      <c r="FAS31" s="707"/>
      <c r="FAT31" s="707"/>
      <c r="FAU31" s="707"/>
      <c r="FAV31" s="707"/>
      <c r="FAW31" s="707"/>
      <c r="FAX31" s="707"/>
      <c r="FAY31" s="707"/>
      <c r="FAZ31" s="707"/>
      <c r="FBA31" s="707"/>
      <c r="FBB31" s="707"/>
      <c r="FBC31" s="707"/>
      <c r="FBD31" s="707"/>
      <c r="FBE31" s="707"/>
      <c r="FBF31" s="707"/>
      <c r="FBG31" s="707"/>
      <c r="FBH31" s="707"/>
      <c r="FBI31" s="707"/>
      <c r="FBJ31" s="707"/>
      <c r="FBK31" s="707"/>
      <c r="FBL31" s="707"/>
      <c r="FBM31" s="707"/>
      <c r="FBN31" s="707"/>
      <c r="FBO31" s="707"/>
      <c r="FBP31" s="707"/>
      <c r="FBQ31" s="707"/>
      <c r="FBR31" s="707"/>
      <c r="FBS31" s="707"/>
      <c r="FBT31" s="707"/>
      <c r="FBU31" s="707"/>
      <c r="FBV31" s="707"/>
      <c r="FBW31" s="707"/>
      <c r="FBX31" s="707"/>
      <c r="FBY31" s="707"/>
      <c r="FBZ31" s="707"/>
      <c r="FCA31" s="707"/>
      <c r="FCB31" s="707"/>
      <c r="FCC31" s="707"/>
      <c r="FCD31" s="707"/>
      <c r="FCE31" s="707"/>
      <c r="FCF31" s="707"/>
      <c r="FCG31" s="707"/>
      <c r="FCH31" s="707"/>
      <c r="FCI31" s="707"/>
      <c r="FCJ31" s="707"/>
      <c r="FCK31" s="707"/>
      <c r="FCL31" s="707"/>
      <c r="FCM31" s="707"/>
      <c r="FCN31" s="707"/>
      <c r="FCO31" s="707"/>
      <c r="FCP31" s="707"/>
      <c r="FCQ31" s="707"/>
      <c r="FCR31" s="707"/>
      <c r="FCS31" s="707"/>
      <c r="FCT31" s="707"/>
      <c r="FCU31" s="707"/>
      <c r="FCV31" s="707"/>
      <c r="FCW31" s="707"/>
      <c r="FCX31" s="707"/>
      <c r="FCY31" s="707"/>
      <c r="FCZ31" s="707"/>
      <c r="FDA31" s="707"/>
      <c r="FDB31" s="707"/>
      <c r="FDC31" s="707"/>
      <c r="FDD31" s="707"/>
      <c r="FDE31" s="707"/>
      <c r="FDF31" s="707"/>
      <c r="FDG31" s="707"/>
      <c r="FDH31" s="707"/>
      <c r="FDI31" s="707"/>
      <c r="FDJ31" s="707"/>
      <c r="FDK31" s="707"/>
      <c r="FDL31" s="707"/>
      <c r="FDM31" s="707"/>
      <c r="FDN31" s="707"/>
      <c r="FDO31" s="707"/>
      <c r="FDP31" s="707"/>
      <c r="FDQ31" s="707"/>
      <c r="FDR31" s="707"/>
      <c r="FDS31" s="707"/>
      <c r="FDT31" s="707"/>
      <c r="FDU31" s="707"/>
      <c r="FDV31" s="707"/>
      <c r="FDW31" s="707"/>
      <c r="FDX31" s="707"/>
      <c r="FDY31" s="707"/>
      <c r="FDZ31" s="707"/>
      <c r="FEA31" s="707"/>
      <c r="FEB31" s="707"/>
      <c r="FEC31" s="707"/>
      <c r="FED31" s="707"/>
      <c r="FEE31" s="707"/>
      <c r="FEF31" s="707"/>
      <c r="FEG31" s="707"/>
      <c r="FEH31" s="707"/>
      <c r="FEI31" s="707"/>
      <c r="FEJ31" s="707"/>
      <c r="FEK31" s="707"/>
      <c r="FEL31" s="707"/>
      <c r="FEM31" s="707"/>
      <c r="FEN31" s="707"/>
      <c r="FEO31" s="707"/>
      <c r="FEP31" s="707"/>
      <c r="FEQ31" s="707"/>
      <c r="FER31" s="707"/>
      <c r="FES31" s="707"/>
      <c r="FET31" s="707"/>
      <c r="FEU31" s="707"/>
      <c r="FEV31" s="707"/>
      <c r="FEW31" s="707"/>
      <c r="FEX31" s="707"/>
      <c r="FEY31" s="707"/>
      <c r="FEZ31" s="707"/>
      <c r="FFA31" s="707"/>
      <c r="FFB31" s="707"/>
      <c r="FFC31" s="707"/>
      <c r="FFD31" s="707"/>
      <c r="FFE31" s="707"/>
      <c r="FFF31" s="707"/>
      <c r="FFG31" s="707"/>
      <c r="FFH31" s="707"/>
      <c r="FFI31" s="707"/>
      <c r="FFJ31" s="707"/>
      <c r="FFK31" s="707"/>
      <c r="FFL31" s="707"/>
      <c r="FFM31" s="707"/>
      <c r="FFN31" s="707"/>
      <c r="FFO31" s="707"/>
      <c r="FFP31" s="707"/>
      <c r="FFQ31" s="707"/>
      <c r="FFR31" s="707"/>
      <c r="FFS31" s="707"/>
      <c r="FFT31" s="707"/>
      <c r="FFU31" s="707"/>
      <c r="FFV31" s="707"/>
      <c r="FFW31" s="707"/>
      <c r="FFX31" s="707"/>
      <c r="FFY31" s="707"/>
      <c r="FFZ31" s="707"/>
      <c r="FGA31" s="707"/>
      <c r="FGB31" s="707"/>
      <c r="FGC31" s="707"/>
      <c r="FGD31" s="707"/>
      <c r="FGE31" s="707"/>
      <c r="FGF31" s="707"/>
      <c r="FGG31" s="707"/>
      <c r="FGH31" s="707"/>
      <c r="FGI31" s="707"/>
      <c r="FGJ31" s="707"/>
      <c r="FGK31" s="707"/>
      <c r="FGL31" s="707"/>
      <c r="FGM31" s="707"/>
      <c r="FGN31" s="707"/>
      <c r="FGO31" s="707"/>
      <c r="FGP31" s="707"/>
      <c r="FGQ31" s="707"/>
      <c r="FGR31" s="707"/>
      <c r="FGS31" s="707"/>
      <c r="FGT31" s="707"/>
      <c r="FGU31" s="707"/>
      <c r="FGV31" s="707"/>
      <c r="FGW31" s="707"/>
      <c r="FGX31" s="707"/>
      <c r="FGY31" s="707"/>
      <c r="FGZ31" s="707"/>
      <c r="FHA31" s="707"/>
      <c r="FHB31" s="707"/>
      <c r="FHC31" s="707"/>
      <c r="FHD31" s="707"/>
      <c r="FHE31" s="707"/>
      <c r="FHF31" s="707"/>
      <c r="FHG31" s="707"/>
      <c r="FHH31" s="707"/>
      <c r="FHI31" s="707"/>
      <c r="FHJ31" s="707"/>
      <c r="FHK31" s="707"/>
      <c r="FHL31" s="707"/>
      <c r="FHM31" s="707"/>
      <c r="FHN31" s="707"/>
      <c r="FHO31" s="707"/>
      <c r="FHP31" s="707"/>
      <c r="FHQ31" s="707"/>
      <c r="FHR31" s="707"/>
      <c r="FHS31" s="707"/>
      <c r="FHT31" s="707"/>
      <c r="FHU31" s="707"/>
      <c r="FHV31" s="707"/>
      <c r="FHW31" s="707"/>
      <c r="FHX31" s="707"/>
      <c r="FHY31" s="707"/>
      <c r="FHZ31" s="707"/>
      <c r="FIA31" s="707"/>
      <c r="FIB31" s="707"/>
      <c r="FIC31" s="707"/>
      <c r="FID31" s="707"/>
      <c r="FIE31" s="707"/>
      <c r="FIF31" s="707"/>
      <c r="FIG31" s="707"/>
      <c r="FIH31" s="707"/>
      <c r="FII31" s="707"/>
      <c r="FIJ31" s="707"/>
      <c r="FIK31" s="707"/>
      <c r="FIL31" s="707"/>
      <c r="FIM31" s="707"/>
      <c r="FIN31" s="707"/>
      <c r="FIO31" s="707"/>
      <c r="FIP31" s="707"/>
      <c r="FIQ31" s="707"/>
      <c r="FIR31" s="707"/>
      <c r="FIS31" s="707"/>
      <c r="FIT31" s="707"/>
      <c r="FIU31" s="707"/>
      <c r="FIV31" s="707"/>
      <c r="FIW31" s="707"/>
      <c r="FIX31" s="707"/>
      <c r="FIY31" s="707"/>
      <c r="FIZ31" s="707"/>
      <c r="FJA31" s="707"/>
      <c r="FJB31" s="707"/>
      <c r="FJC31" s="707"/>
      <c r="FJD31" s="707"/>
      <c r="FJE31" s="707"/>
      <c r="FJF31" s="707"/>
      <c r="FJG31" s="707"/>
      <c r="FJH31" s="707"/>
      <c r="FJI31" s="707"/>
      <c r="FJJ31" s="707"/>
      <c r="FJK31" s="707"/>
      <c r="FJL31" s="707"/>
      <c r="FJM31" s="707"/>
      <c r="FJN31" s="707"/>
      <c r="FJO31" s="707"/>
      <c r="FJP31" s="707"/>
      <c r="FJQ31" s="707"/>
      <c r="FJR31" s="707"/>
      <c r="FJS31" s="707"/>
      <c r="FJT31" s="707"/>
      <c r="FJU31" s="707"/>
      <c r="FJV31" s="707"/>
      <c r="FJW31" s="707"/>
      <c r="FJX31" s="707"/>
      <c r="FJY31" s="707"/>
      <c r="FJZ31" s="707"/>
      <c r="FKA31" s="707"/>
      <c r="FKB31" s="707"/>
      <c r="FKC31" s="707"/>
      <c r="FKD31" s="707"/>
      <c r="FKE31" s="707"/>
      <c r="FKF31" s="707"/>
      <c r="FKG31" s="707"/>
      <c r="FKH31" s="707"/>
      <c r="FKI31" s="707"/>
      <c r="FKJ31" s="707"/>
      <c r="FKK31" s="707"/>
      <c r="FKL31" s="707"/>
      <c r="FKM31" s="707"/>
      <c r="FKN31" s="707"/>
      <c r="FKO31" s="707"/>
      <c r="FKP31" s="707"/>
      <c r="FKQ31" s="707"/>
      <c r="FKR31" s="707"/>
      <c r="FKS31" s="707"/>
      <c r="FKT31" s="707"/>
      <c r="FKU31" s="707"/>
      <c r="FKV31" s="707"/>
      <c r="FKW31" s="707"/>
      <c r="FKX31" s="707"/>
      <c r="FKY31" s="707"/>
      <c r="FKZ31" s="707"/>
      <c r="FLA31" s="707"/>
      <c r="FLB31" s="707"/>
      <c r="FLC31" s="707"/>
      <c r="FLD31" s="707"/>
      <c r="FLE31" s="707"/>
      <c r="FLF31" s="707"/>
      <c r="FLG31" s="707"/>
      <c r="FLH31" s="707"/>
      <c r="FLI31" s="707"/>
      <c r="FLJ31" s="707"/>
      <c r="FLK31" s="707"/>
      <c r="FLL31" s="707"/>
      <c r="FLM31" s="707"/>
      <c r="FLN31" s="707"/>
      <c r="FLO31" s="707"/>
      <c r="FLP31" s="707"/>
      <c r="FLQ31" s="707"/>
      <c r="FLR31" s="707"/>
      <c r="FLS31" s="707"/>
      <c r="FLT31" s="707"/>
      <c r="FLU31" s="707"/>
      <c r="FLV31" s="707"/>
      <c r="FLW31" s="707"/>
      <c r="FLX31" s="707"/>
      <c r="FLY31" s="707"/>
      <c r="FLZ31" s="707"/>
      <c r="FMA31" s="707"/>
      <c r="FMB31" s="707"/>
      <c r="FMC31" s="707"/>
      <c r="FMD31" s="707"/>
      <c r="FME31" s="707"/>
      <c r="FMF31" s="707"/>
      <c r="FMG31" s="707"/>
      <c r="FMH31" s="707"/>
      <c r="FMI31" s="707"/>
      <c r="FMJ31" s="707"/>
      <c r="FMK31" s="707"/>
      <c r="FML31" s="707"/>
      <c r="FMM31" s="707"/>
      <c r="FMN31" s="707"/>
      <c r="FMO31" s="707"/>
      <c r="FMP31" s="707"/>
      <c r="FMQ31" s="707"/>
      <c r="FMR31" s="707"/>
      <c r="FMS31" s="707"/>
      <c r="FMT31" s="707"/>
      <c r="FMU31" s="707"/>
      <c r="FMV31" s="707"/>
      <c r="FMW31" s="707"/>
      <c r="FMX31" s="707"/>
      <c r="FMY31" s="707"/>
      <c r="FMZ31" s="707"/>
      <c r="FNA31" s="707"/>
      <c r="FNB31" s="707"/>
      <c r="FNC31" s="707"/>
      <c r="FND31" s="707"/>
      <c r="FNE31" s="707"/>
      <c r="FNF31" s="707"/>
      <c r="FNG31" s="707"/>
      <c r="FNH31" s="707"/>
      <c r="FNI31" s="707"/>
      <c r="FNJ31" s="707"/>
      <c r="FNK31" s="707"/>
      <c r="FNL31" s="707"/>
      <c r="FNM31" s="707"/>
      <c r="FNN31" s="707"/>
      <c r="FNO31" s="707"/>
      <c r="FNP31" s="707"/>
      <c r="FNQ31" s="707"/>
      <c r="FNR31" s="707"/>
      <c r="FNS31" s="707"/>
      <c r="FNT31" s="707"/>
      <c r="FNU31" s="707"/>
      <c r="FNV31" s="707"/>
      <c r="FNW31" s="707"/>
      <c r="FNX31" s="707"/>
      <c r="FNY31" s="707"/>
      <c r="FNZ31" s="707"/>
      <c r="FOA31" s="707"/>
      <c r="FOB31" s="707"/>
      <c r="FOC31" s="707"/>
      <c r="FOD31" s="707"/>
      <c r="FOE31" s="707"/>
      <c r="FOF31" s="707"/>
      <c r="FOG31" s="707"/>
      <c r="FOH31" s="707"/>
      <c r="FOI31" s="707"/>
      <c r="FOJ31" s="707"/>
      <c r="FOK31" s="707"/>
      <c r="FOL31" s="707"/>
      <c r="FOM31" s="707"/>
      <c r="FON31" s="707"/>
      <c r="FOO31" s="707"/>
      <c r="FOP31" s="707"/>
      <c r="FOQ31" s="707"/>
      <c r="FOR31" s="707"/>
      <c r="FOS31" s="707"/>
      <c r="FOT31" s="707"/>
      <c r="FOU31" s="707"/>
      <c r="FOV31" s="707"/>
      <c r="FOW31" s="707"/>
      <c r="FOX31" s="707"/>
      <c r="FOY31" s="707"/>
      <c r="FOZ31" s="707"/>
      <c r="FPA31" s="707"/>
      <c r="FPB31" s="707"/>
      <c r="FPC31" s="707"/>
      <c r="FPD31" s="707"/>
      <c r="FPE31" s="707"/>
      <c r="FPF31" s="707"/>
      <c r="FPG31" s="707"/>
      <c r="FPH31" s="707"/>
      <c r="FPI31" s="707"/>
      <c r="FPJ31" s="707"/>
      <c r="FPK31" s="707"/>
      <c r="FPL31" s="707"/>
      <c r="FPM31" s="707"/>
      <c r="FPN31" s="707"/>
      <c r="FPO31" s="707"/>
      <c r="FPP31" s="707"/>
      <c r="FPQ31" s="707"/>
      <c r="FPR31" s="707"/>
      <c r="FPS31" s="707"/>
      <c r="FPT31" s="707"/>
      <c r="FPU31" s="707"/>
      <c r="FPV31" s="707"/>
      <c r="FPW31" s="707"/>
      <c r="FPX31" s="707"/>
      <c r="FPY31" s="707"/>
      <c r="FPZ31" s="707"/>
      <c r="FQA31" s="707"/>
      <c r="FQB31" s="707"/>
      <c r="FQC31" s="707"/>
      <c r="FQD31" s="707"/>
      <c r="FQE31" s="707"/>
      <c r="FQF31" s="707"/>
      <c r="FQG31" s="707"/>
      <c r="FQH31" s="707"/>
      <c r="FQI31" s="707"/>
      <c r="FQJ31" s="707"/>
      <c r="FQK31" s="707"/>
      <c r="FQL31" s="707"/>
      <c r="FQM31" s="707"/>
      <c r="FQN31" s="707"/>
      <c r="FQO31" s="707"/>
      <c r="FQP31" s="707"/>
      <c r="FQQ31" s="707"/>
      <c r="FQR31" s="707"/>
      <c r="FQS31" s="707"/>
      <c r="FQT31" s="707"/>
      <c r="FQU31" s="707"/>
      <c r="FQV31" s="707"/>
      <c r="FQW31" s="707"/>
      <c r="FQX31" s="707"/>
      <c r="FQY31" s="707"/>
      <c r="FQZ31" s="707"/>
      <c r="FRA31" s="707"/>
      <c r="FRB31" s="707"/>
      <c r="FRC31" s="707"/>
      <c r="FRD31" s="707"/>
      <c r="FRE31" s="707"/>
      <c r="FRF31" s="707"/>
      <c r="FRG31" s="707"/>
      <c r="FRH31" s="707"/>
      <c r="FRI31" s="707"/>
      <c r="FRJ31" s="707"/>
      <c r="FRK31" s="707"/>
      <c r="FRL31" s="707"/>
      <c r="FRM31" s="707"/>
      <c r="FRN31" s="707"/>
      <c r="FRO31" s="707"/>
      <c r="FRP31" s="707"/>
      <c r="FRQ31" s="707"/>
      <c r="FRR31" s="707"/>
      <c r="FRS31" s="707"/>
      <c r="FRT31" s="707"/>
      <c r="FRU31" s="707"/>
      <c r="FRV31" s="707"/>
      <c r="FRW31" s="707"/>
      <c r="FRX31" s="707"/>
      <c r="FRY31" s="707"/>
      <c r="FRZ31" s="707"/>
      <c r="FSA31" s="707"/>
      <c r="FSB31" s="707"/>
      <c r="FSC31" s="707"/>
      <c r="FSD31" s="707"/>
      <c r="FSE31" s="707"/>
      <c r="FSF31" s="707"/>
      <c r="FSG31" s="707"/>
      <c r="FSH31" s="707"/>
      <c r="FSI31" s="707"/>
      <c r="FSJ31" s="707"/>
      <c r="FSK31" s="707"/>
      <c r="FSL31" s="707"/>
      <c r="FSM31" s="707"/>
      <c r="FSN31" s="707"/>
      <c r="FSO31" s="707"/>
      <c r="FSP31" s="707"/>
      <c r="FSQ31" s="707"/>
      <c r="FSR31" s="707"/>
      <c r="FSS31" s="707"/>
      <c r="FST31" s="707"/>
      <c r="FSU31" s="707"/>
      <c r="FSV31" s="707"/>
      <c r="FSW31" s="707"/>
      <c r="FSX31" s="707"/>
      <c r="FSY31" s="707"/>
      <c r="FSZ31" s="707"/>
      <c r="FTA31" s="707"/>
      <c r="FTB31" s="707"/>
      <c r="FTC31" s="707"/>
      <c r="FTD31" s="707"/>
      <c r="FTE31" s="707"/>
      <c r="FTF31" s="707"/>
      <c r="FTG31" s="707"/>
      <c r="FTH31" s="707"/>
      <c r="FTI31" s="707"/>
      <c r="FTJ31" s="707"/>
      <c r="FTK31" s="707"/>
      <c r="FTL31" s="707"/>
      <c r="FTM31" s="707"/>
      <c r="FTN31" s="707"/>
      <c r="FTO31" s="707"/>
      <c r="FTP31" s="707"/>
      <c r="FTQ31" s="707"/>
      <c r="FTR31" s="707"/>
      <c r="FTS31" s="707"/>
      <c r="FTT31" s="707"/>
      <c r="FTU31" s="707"/>
      <c r="FTV31" s="707"/>
      <c r="FTW31" s="707"/>
      <c r="FTX31" s="707"/>
      <c r="FTY31" s="707"/>
      <c r="FTZ31" s="707"/>
      <c r="FUA31" s="707"/>
      <c r="FUB31" s="707"/>
      <c r="FUC31" s="707"/>
      <c r="FUD31" s="707"/>
      <c r="FUE31" s="707"/>
      <c r="FUF31" s="707"/>
      <c r="FUG31" s="707"/>
      <c r="FUH31" s="707"/>
      <c r="FUI31" s="707"/>
      <c r="FUJ31" s="707"/>
      <c r="FUK31" s="707"/>
      <c r="FUL31" s="707"/>
      <c r="FUM31" s="707"/>
      <c r="FUN31" s="707"/>
      <c r="FUO31" s="707"/>
      <c r="FUP31" s="707"/>
      <c r="FUQ31" s="707"/>
      <c r="FUR31" s="707"/>
      <c r="FUS31" s="707"/>
      <c r="FUT31" s="707"/>
      <c r="FUU31" s="707"/>
      <c r="FUV31" s="707"/>
      <c r="FUW31" s="707"/>
      <c r="FUX31" s="707"/>
      <c r="FUY31" s="707"/>
      <c r="FUZ31" s="707"/>
      <c r="FVA31" s="707"/>
      <c r="FVB31" s="707"/>
      <c r="FVC31" s="707"/>
      <c r="FVD31" s="707"/>
      <c r="FVE31" s="707"/>
      <c r="FVF31" s="707"/>
      <c r="FVG31" s="707"/>
      <c r="FVH31" s="707"/>
      <c r="FVI31" s="707"/>
      <c r="FVJ31" s="707"/>
      <c r="FVK31" s="707"/>
      <c r="FVL31" s="707"/>
      <c r="FVM31" s="707"/>
      <c r="FVN31" s="707"/>
      <c r="FVO31" s="707"/>
      <c r="FVP31" s="707"/>
      <c r="FVQ31" s="707"/>
      <c r="FVR31" s="707"/>
      <c r="FVS31" s="707"/>
      <c r="FVT31" s="707"/>
      <c r="FVU31" s="707"/>
      <c r="FVV31" s="707"/>
      <c r="FVW31" s="707"/>
      <c r="FVX31" s="707"/>
      <c r="FVY31" s="707"/>
      <c r="FVZ31" s="707"/>
      <c r="FWA31" s="707"/>
      <c r="FWB31" s="707"/>
      <c r="FWC31" s="707"/>
      <c r="FWD31" s="707"/>
      <c r="FWE31" s="707"/>
      <c r="FWF31" s="707"/>
      <c r="FWG31" s="707"/>
      <c r="FWH31" s="707"/>
      <c r="FWI31" s="707"/>
      <c r="FWJ31" s="707"/>
      <c r="FWK31" s="707"/>
      <c r="FWL31" s="707"/>
      <c r="FWM31" s="707"/>
      <c r="FWN31" s="707"/>
      <c r="FWO31" s="707"/>
      <c r="FWP31" s="707"/>
      <c r="FWQ31" s="707"/>
      <c r="FWR31" s="707"/>
      <c r="FWS31" s="707"/>
      <c r="FWT31" s="707"/>
      <c r="FWU31" s="707"/>
      <c r="FWV31" s="707"/>
      <c r="FWW31" s="707"/>
      <c r="FWX31" s="707"/>
      <c r="FWY31" s="707"/>
      <c r="FWZ31" s="707"/>
      <c r="FXA31" s="707"/>
      <c r="FXB31" s="707"/>
      <c r="FXC31" s="707"/>
      <c r="FXD31" s="707"/>
      <c r="FXE31" s="707"/>
      <c r="FXF31" s="707"/>
      <c r="FXG31" s="707"/>
      <c r="FXH31" s="707"/>
      <c r="FXI31" s="707"/>
      <c r="FXJ31" s="707"/>
      <c r="FXK31" s="707"/>
      <c r="FXL31" s="707"/>
      <c r="FXM31" s="707"/>
      <c r="FXN31" s="707"/>
      <c r="FXO31" s="707"/>
      <c r="FXP31" s="707"/>
      <c r="FXQ31" s="707"/>
      <c r="FXR31" s="707"/>
      <c r="FXS31" s="707"/>
      <c r="FXT31" s="707"/>
      <c r="FXU31" s="707"/>
      <c r="FXV31" s="707"/>
      <c r="FXW31" s="707"/>
      <c r="FXX31" s="707"/>
      <c r="FXY31" s="707"/>
      <c r="FXZ31" s="707"/>
      <c r="FYA31" s="707"/>
      <c r="FYB31" s="707"/>
      <c r="FYC31" s="707"/>
      <c r="FYD31" s="707"/>
      <c r="FYE31" s="707"/>
      <c r="FYF31" s="707"/>
      <c r="FYG31" s="707"/>
      <c r="FYH31" s="707"/>
      <c r="FYI31" s="707"/>
      <c r="FYJ31" s="707"/>
      <c r="FYK31" s="707"/>
      <c r="FYL31" s="707"/>
      <c r="FYM31" s="707"/>
      <c r="FYN31" s="707"/>
      <c r="FYO31" s="707"/>
      <c r="FYP31" s="707"/>
      <c r="FYQ31" s="707"/>
      <c r="FYR31" s="707"/>
      <c r="FYS31" s="707"/>
      <c r="FYT31" s="707"/>
      <c r="FYU31" s="707"/>
      <c r="FYV31" s="707"/>
      <c r="FYW31" s="707"/>
      <c r="FYX31" s="707"/>
      <c r="FYY31" s="707"/>
      <c r="FYZ31" s="707"/>
      <c r="FZA31" s="707"/>
      <c r="FZB31" s="707"/>
      <c r="FZC31" s="707"/>
      <c r="FZD31" s="707"/>
      <c r="FZE31" s="707"/>
      <c r="FZF31" s="707"/>
      <c r="FZG31" s="707"/>
      <c r="FZH31" s="707"/>
      <c r="FZI31" s="707"/>
      <c r="FZJ31" s="707"/>
      <c r="FZK31" s="707"/>
      <c r="FZL31" s="707"/>
      <c r="FZM31" s="707"/>
      <c r="FZN31" s="707"/>
      <c r="FZO31" s="707"/>
      <c r="FZP31" s="707"/>
      <c r="FZQ31" s="707"/>
      <c r="FZR31" s="707"/>
      <c r="FZS31" s="707"/>
      <c r="FZT31" s="707"/>
      <c r="FZU31" s="707"/>
      <c r="FZV31" s="707"/>
      <c r="FZW31" s="707"/>
      <c r="FZX31" s="707"/>
      <c r="FZY31" s="707"/>
      <c r="FZZ31" s="707"/>
      <c r="GAA31" s="707"/>
      <c r="GAB31" s="707"/>
      <c r="GAC31" s="707"/>
      <c r="GAD31" s="707"/>
      <c r="GAE31" s="707"/>
      <c r="GAF31" s="707"/>
      <c r="GAG31" s="707"/>
      <c r="GAH31" s="707"/>
      <c r="GAI31" s="707"/>
      <c r="GAJ31" s="707"/>
      <c r="GAK31" s="707"/>
      <c r="GAL31" s="707"/>
      <c r="GAM31" s="707"/>
      <c r="GAN31" s="707"/>
      <c r="GAO31" s="707"/>
      <c r="GAP31" s="707"/>
      <c r="GAQ31" s="707"/>
      <c r="GAR31" s="707"/>
      <c r="GAS31" s="707"/>
      <c r="GAT31" s="707"/>
      <c r="GAU31" s="707"/>
      <c r="GAV31" s="707"/>
      <c r="GAW31" s="707"/>
      <c r="GAX31" s="707"/>
      <c r="GAY31" s="707"/>
      <c r="GAZ31" s="707"/>
      <c r="GBA31" s="707"/>
      <c r="GBB31" s="707"/>
      <c r="GBC31" s="707"/>
      <c r="GBD31" s="707"/>
      <c r="GBE31" s="707"/>
      <c r="GBF31" s="707"/>
      <c r="GBG31" s="707"/>
      <c r="GBH31" s="707"/>
      <c r="GBI31" s="707"/>
      <c r="GBJ31" s="707"/>
      <c r="GBK31" s="707"/>
      <c r="GBL31" s="707"/>
      <c r="GBM31" s="707"/>
      <c r="GBN31" s="707"/>
      <c r="GBO31" s="707"/>
      <c r="GBP31" s="707"/>
      <c r="GBQ31" s="707"/>
      <c r="GBR31" s="707"/>
      <c r="GBS31" s="707"/>
      <c r="GBT31" s="707"/>
      <c r="GBU31" s="707"/>
      <c r="GBV31" s="707"/>
      <c r="GBW31" s="707"/>
      <c r="GBX31" s="707"/>
      <c r="GBY31" s="707"/>
      <c r="GBZ31" s="707"/>
      <c r="GCA31" s="707"/>
      <c r="GCB31" s="707"/>
      <c r="GCC31" s="707"/>
      <c r="GCD31" s="707"/>
      <c r="GCE31" s="707"/>
      <c r="GCF31" s="707"/>
      <c r="GCG31" s="707"/>
      <c r="GCH31" s="707"/>
      <c r="GCI31" s="707"/>
      <c r="GCJ31" s="707"/>
      <c r="GCK31" s="707"/>
      <c r="GCL31" s="707"/>
      <c r="GCM31" s="707"/>
      <c r="GCN31" s="707"/>
      <c r="GCO31" s="707"/>
      <c r="GCP31" s="707"/>
      <c r="GCQ31" s="707"/>
      <c r="GCR31" s="707"/>
      <c r="GCS31" s="707"/>
      <c r="GCT31" s="707"/>
      <c r="GCU31" s="707"/>
      <c r="GCV31" s="707"/>
      <c r="GCW31" s="707"/>
      <c r="GCX31" s="707"/>
      <c r="GCY31" s="707"/>
      <c r="GCZ31" s="707"/>
      <c r="GDA31" s="707"/>
      <c r="GDB31" s="707"/>
      <c r="GDC31" s="707"/>
      <c r="GDD31" s="707"/>
      <c r="GDE31" s="707"/>
      <c r="GDF31" s="707"/>
      <c r="GDG31" s="707"/>
      <c r="GDH31" s="707"/>
      <c r="GDI31" s="707"/>
      <c r="GDJ31" s="707"/>
      <c r="GDK31" s="707"/>
      <c r="GDL31" s="707"/>
      <c r="GDM31" s="707"/>
      <c r="GDN31" s="707"/>
      <c r="GDO31" s="707"/>
      <c r="GDP31" s="707"/>
      <c r="GDQ31" s="707"/>
      <c r="GDR31" s="707"/>
      <c r="GDS31" s="707"/>
      <c r="GDT31" s="707"/>
      <c r="GDU31" s="707"/>
      <c r="GDV31" s="707"/>
      <c r="GDW31" s="707"/>
      <c r="GDX31" s="707"/>
      <c r="GDY31" s="707"/>
      <c r="GDZ31" s="707"/>
      <c r="GEA31" s="707"/>
      <c r="GEB31" s="707"/>
      <c r="GEC31" s="707"/>
      <c r="GED31" s="707"/>
      <c r="GEE31" s="707"/>
      <c r="GEF31" s="707"/>
      <c r="GEG31" s="707"/>
      <c r="GEH31" s="707"/>
      <c r="GEI31" s="707"/>
      <c r="GEJ31" s="707"/>
      <c r="GEK31" s="707"/>
      <c r="GEL31" s="707"/>
      <c r="GEM31" s="707"/>
      <c r="GEN31" s="707"/>
      <c r="GEO31" s="707"/>
      <c r="GEP31" s="707"/>
      <c r="GEQ31" s="707"/>
      <c r="GER31" s="707"/>
      <c r="GES31" s="707"/>
      <c r="GET31" s="707"/>
      <c r="GEU31" s="707"/>
      <c r="GEV31" s="707"/>
      <c r="GEW31" s="707"/>
      <c r="GEX31" s="707"/>
      <c r="GEY31" s="707"/>
      <c r="GEZ31" s="707"/>
      <c r="GFA31" s="707"/>
      <c r="GFB31" s="707"/>
      <c r="GFC31" s="707"/>
      <c r="GFD31" s="707"/>
      <c r="GFE31" s="707"/>
      <c r="GFF31" s="707"/>
      <c r="GFG31" s="707"/>
      <c r="GFH31" s="707"/>
      <c r="GFI31" s="707"/>
      <c r="GFJ31" s="707"/>
      <c r="GFK31" s="707"/>
      <c r="GFL31" s="707"/>
      <c r="GFM31" s="707"/>
      <c r="GFN31" s="707"/>
      <c r="GFO31" s="707"/>
      <c r="GFP31" s="707"/>
      <c r="GFQ31" s="707"/>
      <c r="GFR31" s="707"/>
      <c r="GFS31" s="707"/>
      <c r="GFT31" s="707"/>
      <c r="GFU31" s="707"/>
      <c r="GFV31" s="707"/>
      <c r="GFW31" s="707"/>
      <c r="GFX31" s="707"/>
      <c r="GFY31" s="707"/>
      <c r="GFZ31" s="707"/>
      <c r="GGA31" s="707"/>
      <c r="GGB31" s="707"/>
      <c r="GGC31" s="707"/>
      <c r="GGD31" s="707"/>
      <c r="GGE31" s="707"/>
      <c r="GGF31" s="707"/>
      <c r="GGG31" s="707"/>
      <c r="GGH31" s="707"/>
      <c r="GGI31" s="707"/>
      <c r="GGJ31" s="707"/>
      <c r="GGK31" s="707"/>
      <c r="GGL31" s="707"/>
      <c r="GGM31" s="707"/>
      <c r="GGN31" s="707"/>
      <c r="GGO31" s="707"/>
      <c r="GGP31" s="707"/>
      <c r="GGQ31" s="707"/>
      <c r="GGR31" s="707"/>
      <c r="GGS31" s="707"/>
      <c r="GGT31" s="707"/>
      <c r="GGU31" s="707"/>
      <c r="GGV31" s="707"/>
      <c r="GGW31" s="707"/>
      <c r="GGX31" s="707"/>
      <c r="GGY31" s="707"/>
      <c r="GGZ31" s="707"/>
      <c r="GHA31" s="707"/>
      <c r="GHB31" s="707"/>
      <c r="GHC31" s="707"/>
      <c r="GHD31" s="707"/>
      <c r="GHE31" s="707"/>
      <c r="GHF31" s="707"/>
      <c r="GHG31" s="707"/>
      <c r="GHH31" s="707"/>
      <c r="GHI31" s="707"/>
      <c r="GHJ31" s="707"/>
      <c r="GHK31" s="707"/>
      <c r="GHL31" s="707"/>
      <c r="GHM31" s="707"/>
      <c r="GHN31" s="707"/>
      <c r="GHO31" s="707"/>
      <c r="GHP31" s="707"/>
      <c r="GHQ31" s="707"/>
      <c r="GHR31" s="707"/>
      <c r="GHS31" s="707"/>
      <c r="GHT31" s="707"/>
      <c r="GHU31" s="707"/>
      <c r="GHV31" s="707"/>
      <c r="GHW31" s="707"/>
      <c r="GHX31" s="707"/>
      <c r="GHY31" s="707"/>
      <c r="GHZ31" s="707"/>
      <c r="GIA31" s="707"/>
      <c r="GIB31" s="707"/>
      <c r="GIC31" s="707"/>
      <c r="GID31" s="707"/>
      <c r="GIE31" s="707"/>
      <c r="GIF31" s="707"/>
      <c r="GIG31" s="707"/>
      <c r="GIH31" s="707"/>
      <c r="GII31" s="707"/>
      <c r="GIJ31" s="707"/>
      <c r="GIK31" s="707"/>
      <c r="GIL31" s="707"/>
      <c r="GIM31" s="707"/>
      <c r="GIN31" s="707"/>
      <c r="GIO31" s="707"/>
      <c r="GIP31" s="707"/>
      <c r="GIQ31" s="707"/>
      <c r="GIR31" s="707"/>
      <c r="GIS31" s="707"/>
      <c r="GIT31" s="707"/>
      <c r="GIU31" s="707"/>
      <c r="GIV31" s="707"/>
      <c r="GIW31" s="707"/>
      <c r="GIX31" s="707"/>
      <c r="GIY31" s="707"/>
      <c r="GIZ31" s="707"/>
      <c r="GJA31" s="707"/>
      <c r="GJB31" s="707"/>
      <c r="GJC31" s="707"/>
      <c r="GJD31" s="707"/>
      <c r="GJE31" s="707"/>
      <c r="GJF31" s="707"/>
      <c r="GJG31" s="707"/>
      <c r="GJH31" s="707"/>
      <c r="GJI31" s="707"/>
      <c r="GJJ31" s="707"/>
      <c r="GJK31" s="707"/>
      <c r="GJL31" s="707"/>
      <c r="GJM31" s="707"/>
      <c r="GJN31" s="707"/>
      <c r="GJO31" s="707"/>
      <c r="GJP31" s="707"/>
      <c r="GJQ31" s="707"/>
      <c r="GJR31" s="707"/>
      <c r="GJS31" s="707"/>
      <c r="GJT31" s="707"/>
      <c r="GJU31" s="707"/>
      <c r="GJV31" s="707"/>
      <c r="GJW31" s="707"/>
      <c r="GJX31" s="707"/>
      <c r="GJY31" s="707"/>
      <c r="GJZ31" s="707"/>
      <c r="GKA31" s="707"/>
      <c r="GKB31" s="707"/>
      <c r="GKC31" s="707"/>
      <c r="GKD31" s="707"/>
      <c r="GKE31" s="707"/>
      <c r="GKF31" s="707"/>
      <c r="GKG31" s="707"/>
      <c r="GKH31" s="707"/>
      <c r="GKI31" s="707"/>
      <c r="GKJ31" s="707"/>
      <c r="GKK31" s="707"/>
      <c r="GKL31" s="707"/>
      <c r="GKM31" s="707"/>
      <c r="GKN31" s="707"/>
      <c r="GKO31" s="707"/>
      <c r="GKP31" s="707"/>
      <c r="GKQ31" s="707"/>
      <c r="GKR31" s="707"/>
      <c r="GKS31" s="707"/>
      <c r="GKT31" s="707"/>
      <c r="GKU31" s="707"/>
      <c r="GKV31" s="707"/>
      <c r="GKW31" s="707"/>
      <c r="GKX31" s="707"/>
      <c r="GKY31" s="707"/>
      <c r="GKZ31" s="707"/>
      <c r="GLA31" s="707"/>
      <c r="GLB31" s="707"/>
      <c r="GLC31" s="707"/>
      <c r="GLD31" s="707"/>
      <c r="GLE31" s="707"/>
      <c r="GLF31" s="707"/>
      <c r="GLG31" s="707"/>
      <c r="GLH31" s="707"/>
      <c r="GLI31" s="707"/>
      <c r="GLJ31" s="707"/>
      <c r="GLK31" s="707"/>
      <c r="GLL31" s="707"/>
      <c r="GLM31" s="707"/>
      <c r="GLN31" s="707"/>
      <c r="GLO31" s="707"/>
      <c r="GLP31" s="707"/>
      <c r="GLQ31" s="707"/>
      <c r="GLR31" s="707"/>
      <c r="GLS31" s="707"/>
      <c r="GLT31" s="707"/>
      <c r="GLU31" s="707"/>
      <c r="GLV31" s="707"/>
      <c r="GLW31" s="707"/>
      <c r="GLX31" s="707"/>
      <c r="GLY31" s="707"/>
      <c r="GLZ31" s="707"/>
      <c r="GMA31" s="707"/>
      <c r="GMB31" s="707"/>
      <c r="GMC31" s="707"/>
      <c r="GMD31" s="707"/>
      <c r="GME31" s="707"/>
      <c r="GMF31" s="707"/>
      <c r="GMG31" s="707"/>
      <c r="GMH31" s="707"/>
      <c r="GMI31" s="707"/>
      <c r="GMJ31" s="707"/>
      <c r="GMK31" s="707"/>
      <c r="GML31" s="707"/>
      <c r="GMM31" s="707"/>
      <c r="GMN31" s="707"/>
      <c r="GMO31" s="707"/>
      <c r="GMP31" s="707"/>
      <c r="GMQ31" s="707"/>
      <c r="GMR31" s="707"/>
      <c r="GMS31" s="707"/>
      <c r="GMT31" s="707"/>
      <c r="GMU31" s="707"/>
      <c r="GMV31" s="707"/>
      <c r="GMW31" s="707"/>
      <c r="GMX31" s="707"/>
      <c r="GMY31" s="707"/>
      <c r="GMZ31" s="707"/>
      <c r="GNA31" s="707"/>
      <c r="GNB31" s="707"/>
      <c r="GNC31" s="707"/>
      <c r="GND31" s="707"/>
      <c r="GNE31" s="707"/>
      <c r="GNF31" s="707"/>
      <c r="GNG31" s="707"/>
      <c r="GNH31" s="707"/>
      <c r="GNI31" s="707"/>
      <c r="GNJ31" s="707"/>
      <c r="GNK31" s="707"/>
      <c r="GNL31" s="707"/>
      <c r="GNM31" s="707"/>
      <c r="GNN31" s="707"/>
      <c r="GNO31" s="707"/>
      <c r="GNP31" s="707"/>
      <c r="GNQ31" s="707"/>
      <c r="GNR31" s="707"/>
      <c r="GNS31" s="707"/>
      <c r="GNT31" s="707"/>
      <c r="GNU31" s="707"/>
      <c r="GNV31" s="707"/>
      <c r="GNW31" s="707"/>
      <c r="GNX31" s="707"/>
      <c r="GNY31" s="707"/>
      <c r="GNZ31" s="707"/>
      <c r="GOA31" s="707"/>
      <c r="GOB31" s="707"/>
      <c r="GOC31" s="707"/>
      <c r="GOD31" s="707"/>
      <c r="GOE31" s="707"/>
      <c r="GOF31" s="707"/>
      <c r="GOG31" s="707"/>
      <c r="GOH31" s="707"/>
      <c r="GOI31" s="707"/>
      <c r="GOJ31" s="707"/>
      <c r="GOK31" s="707"/>
      <c r="GOL31" s="707"/>
      <c r="GOM31" s="707"/>
      <c r="GON31" s="707"/>
      <c r="GOO31" s="707"/>
      <c r="GOP31" s="707"/>
      <c r="GOQ31" s="707"/>
      <c r="GOR31" s="707"/>
      <c r="GOS31" s="707"/>
      <c r="GOT31" s="707"/>
      <c r="GOU31" s="707"/>
      <c r="GOV31" s="707"/>
      <c r="GOW31" s="707"/>
      <c r="GOX31" s="707"/>
      <c r="GOY31" s="707"/>
      <c r="GOZ31" s="707"/>
      <c r="GPA31" s="707"/>
      <c r="GPB31" s="707"/>
      <c r="GPC31" s="707"/>
      <c r="GPD31" s="707"/>
      <c r="GPE31" s="707"/>
      <c r="GPF31" s="707"/>
      <c r="GPG31" s="707"/>
      <c r="GPH31" s="707"/>
      <c r="GPI31" s="707"/>
      <c r="GPJ31" s="707"/>
      <c r="GPK31" s="707"/>
      <c r="GPL31" s="707"/>
      <c r="GPM31" s="707"/>
      <c r="GPN31" s="707"/>
      <c r="GPO31" s="707"/>
      <c r="GPP31" s="707"/>
      <c r="GPQ31" s="707"/>
      <c r="GPR31" s="707"/>
      <c r="GPS31" s="707"/>
      <c r="GPT31" s="707"/>
      <c r="GPU31" s="707"/>
      <c r="GPV31" s="707"/>
      <c r="GPW31" s="707"/>
      <c r="GPX31" s="707"/>
      <c r="GPY31" s="707"/>
      <c r="GPZ31" s="707"/>
      <c r="GQA31" s="707"/>
      <c r="GQB31" s="707"/>
      <c r="GQC31" s="707"/>
      <c r="GQD31" s="707"/>
      <c r="GQE31" s="707"/>
      <c r="GQF31" s="707"/>
      <c r="GQG31" s="707"/>
      <c r="GQH31" s="707"/>
      <c r="GQI31" s="707"/>
      <c r="GQJ31" s="707"/>
      <c r="GQK31" s="707"/>
      <c r="GQL31" s="707"/>
      <c r="GQM31" s="707"/>
      <c r="GQN31" s="707"/>
      <c r="GQO31" s="707"/>
      <c r="GQP31" s="707"/>
      <c r="GQQ31" s="707"/>
      <c r="GQR31" s="707"/>
      <c r="GQS31" s="707"/>
      <c r="GQT31" s="707"/>
      <c r="GQU31" s="707"/>
      <c r="GQV31" s="707"/>
      <c r="GQW31" s="707"/>
      <c r="GQX31" s="707"/>
      <c r="GQY31" s="707"/>
      <c r="GQZ31" s="707"/>
      <c r="GRA31" s="707"/>
      <c r="GRB31" s="707"/>
      <c r="GRC31" s="707"/>
      <c r="GRD31" s="707"/>
      <c r="GRE31" s="707"/>
      <c r="GRF31" s="707"/>
      <c r="GRG31" s="707"/>
      <c r="GRH31" s="707"/>
      <c r="GRI31" s="707"/>
      <c r="GRJ31" s="707"/>
      <c r="GRK31" s="707"/>
      <c r="GRL31" s="707"/>
      <c r="GRM31" s="707"/>
      <c r="GRN31" s="707"/>
      <c r="GRO31" s="707"/>
      <c r="GRP31" s="707"/>
      <c r="GRQ31" s="707"/>
      <c r="GRR31" s="707"/>
      <c r="GRS31" s="707"/>
      <c r="GRT31" s="707"/>
      <c r="GRU31" s="707"/>
      <c r="GRV31" s="707"/>
      <c r="GRW31" s="707"/>
      <c r="GRX31" s="707"/>
      <c r="GRY31" s="707"/>
      <c r="GRZ31" s="707"/>
      <c r="GSA31" s="707"/>
      <c r="GSB31" s="707"/>
      <c r="GSC31" s="707"/>
      <c r="GSD31" s="707"/>
      <c r="GSE31" s="707"/>
      <c r="GSF31" s="707"/>
      <c r="GSG31" s="707"/>
      <c r="GSH31" s="707"/>
      <c r="GSI31" s="707"/>
      <c r="GSJ31" s="707"/>
      <c r="GSK31" s="707"/>
      <c r="GSL31" s="707"/>
      <c r="GSM31" s="707"/>
      <c r="GSN31" s="707"/>
      <c r="GSO31" s="707"/>
      <c r="GSP31" s="707"/>
      <c r="GSQ31" s="707"/>
      <c r="GSR31" s="707"/>
      <c r="GSS31" s="707"/>
      <c r="GST31" s="707"/>
      <c r="GSU31" s="707"/>
      <c r="GSV31" s="707"/>
      <c r="GSW31" s="707"/>
      <c r="GSX31" s="707"/>
      <c r="GSY31" s="707"/>
      <c r="GSZ31" s="707"/>
      <c r="GTA31" s="707"/>
      <c r="GTB31" s="707"/>
      <c r="GTC31" s="707"/>
      <c r="GTD31" s="707"/>
      <c r="GTE31" s="707"/>
      <c r="GTF31" s="707"/>
      <c r="GTG31" s="707"/>
      <c r="GTH31" s="707"/>
      <c r="GTI31" s="707"/>
      <c r="GTJ31" s="707"/>
      <c r="GTK31" s="707"/>
      <c r="GTL31" s="707"/>
      <c r="GTM31" s="707"/>
      <c r="GTN31" s="707"/>
      <c r="GTO31" s="707"/>
      <c r="GTP31" s="707"/>
      <c r="GTQ31" s="707"/>
      <c r="GTR31" s="707"/>
      <c r="GTS31" s="707"/>
      <c r="GTT31" s="707"/>
      <c r="GTU31" s="707"/>
      <c r="GTV31" s="707"/>
      <c r="GTW31" s="707"/>
      <c r="GTX31" s="707"/>
      <c r="GTY31" s="707"/>
      <c r="GTZ31" s="707"/>
      <c r="GUA31" s="707"/>
      <c r="GUB31" s="707"/>
      <c r="GUC31" s="707"/>
      <c r="GUD31" s="707"/>
      <c r="GUE31" s="707"/>
      <c r="GUF31" s="707"/>
      <c r="GUG31" s="707"/>
      <c r="GUH31" s="707"/>
      <c r="GUI31" s="707"/>
      <c r="GUJ31" s="707"/>
      <c r="GUK31" s="707"/>
      <c r="GUL31" s="707"/>
      <c r="GUM31" s="707"/>
      <c r="GUN31" s="707"/>
      <c r="GUO31" s="707"/>
      <c r="GUP31" s="707"/>
      <c r="GUQ31" s="707"/>
      <c r="GUR31" s="707"/>
      <c r="GUS31" s="707"/>
      <c r="GUT31" s="707"/>
      <c r="GUU31" s="707"/>
      <c r="GUV31" s="707"/>
      <c r="GUW31" s="707"/>
      <c r="GUX31" s="707"/>
      <c r="GUY31" s="707"/>
      <c r="GUZ31" s="707"/>
      <c r="GVA31" s="707"/>
      <c r="GVB31" s="707"/>
      <c r="GVC31" s="707"/>
      <c r="GVD31" s="707"/>
      <c r="GVE31" s="707"/>
      <c r="GVF31" s="707"/>
      <c r="GVG31" s="707"/>
      <c r="GVH31" s="707"/>
      <c r="GVI31" s="707"/>
      <c r="GVJ31" s="707"/>
      <c r="GVK31" s="707"/>
      <c r="GVL31" s="707"/>
      <c r="GVM31" s="707"/>
      <c r="GVN31" s="707"/>
      <c r="GVO31" s="707"/>
      <c r="GVP31" s="707"/>
      <c r="GVQ31" s="707"/>
      <c r="GVR31" s="707"/>
      <c r="GVS31" s="707"/>
      <c r="GVT31" s="707"/>
      <c r="GVU31" s="707"/>
      <c r="GVV31" s="707"/>
      <c r="GVW31" s="707"/>
      <c r="GVX31" s="707"/>
      <c r="GVY31" s="707"/>
      <c r="GVZ31" s="707"/>
      <c r="GWA31" s="707"/>
      <c r="GWB31" s="707"/>
      <c r="GWC31" s="707"/>
      <c r="GWD31" s="707"/>
      <c r="GWE31" s="707"/>
      <c r="GWF31" s="707"/>
      <c r="GWG31" s="707"/>
      <c r="GWH31" s="707"/>
      <c r="GWI31" s="707"/>
      <c r="GWJ31" s="707"/>
      <c r="GWK31" s="707"/>
      <c r="GWL31" s="707"/>
      <c r="GWM31" s="707"/>
      <c r="GWN31" s="707"/>
      <c r="GWO31" s="707"/>
      <c r="GWP31" s="707"/>
      <c r="GWQ31" s="707"/>
      <c r="GWR31" s="707"/>
      <c r="GWS31" s="707"/>
      <c r="GWT31" s="707"/>
      <c r="GWU31" s="707"/>
      <c r="GWV31" s="707"/>
      <c r="GWW31" s="707"/>
      <c r="GWX31" s="707"/>
      <c r="GWY31" s="707"/>
      <c r="GWZ31" s="707"/>
      <c r="GXA31" s="707"/>
      <c r="GXB31" s="707"/>
      <c r="GXC31" s="707"/>
      <c r="GXD31" s="707"/>
      <c r="GXE31" s="707"/>
      <c r="GXF31" s="707"/>
      <c r="GXG31" s="707"/>
      <c r="GXH31" s="707"/>
      <c r="GXI31" s="707"/>
      <c r="GXJ31" s="707"/>
      <c r="GXK31" s="707"/>
      <c r="GXL31" s="707"/>
      <c r="GXM31" s="707"/>
      <c r="GXN31" s="707"/>
      <c r="GXO31" s="707"/>
      <c r="GXP31" s="707"/>
      <c r="GXQ31" s="707"/>
      <c r="GXR31" s="707"/>
      <c r="GXS31" s="707"/>
      <c r="GXT31" s="707"/>
      <c r="GXU31" s="707"/>
      <c r="GXV31" s="707"/>
      <c r="GXW31" s="707"/>
      <c r="GXX31" s="707"/>
      <c r="GXY31" s="707"/>
      <c r="GXZ31" s="707"/>
      <c r="GYA31" s="707"/>
      <c r="GYB31" s="707"/>
      <c r="GYC31" s="707"/>
      <c r="GYD31" s="707"/>
      <c r="GYE31" s="707"/>
      <c r="GYF31" s="707"/>
      <c r="GYG31" s="707"/>
      <c r="GYH31" s="707"/>
      <c r="GYI31" s="707"/>
      <c r="GYJ31" s="707"/>
      <c r="GYK31" s="707"/>
      <c r="GYL31" s="707"/>
      <c r="GYM31" s="707"/>
      <c r="GYN31" s="707"/>
      <c r="GYO31" s="707"/>
      <c r="GYP31" s="707"/>
      <c r="GYQ31" s="707"/>
      <c r="GYR31" s="707"/>
      <c r="GYS31" s="707"/>
      <c r="GYT31" s="707"/>
      <c r="GYU31" s="707"/>
      <c r="GYV31" s="707"/>
      <c r="GYW31" s="707"/>
      <c r="GYX31" s="707"/>
      <c r="GYY31" s="707"/>
      <c r="GYZ31" s="707"/>
      <c r="GZA31" s="707"/>
      <c r="GZB31" s="707"/>
      <c r="GZC31" s="707"/>
      <c r="GZD31" s="707"/>
      <c r="GZE31" s="707"/>
      <c r="GZF31" s="707"/>
      <c r="GZG31" s="707"/>
      <c r="GZH31" s="707"/>
      <c r="GZI31" s="707"/>
      <c r="GZJ31" s="707"/>
      <c r="GZK31" s="707"/>
      <c r="GZL31" s="707"/>
      <c r="GZM31" s="707"/>
      <c r="GZN31" s="707"/>
      <c r="GZO31" s="707"/>
      <c r="GZP31" s="707"/>
      <c r="GZQ31" s="707"/>
      <c r="GZR31" s="707"/>
      <c r="GZS31" s="707"/>
      <c r="GZT31" s="707"/>
      <c r="GZU31" s="707"/>
      <c r="GZV31" s="707"/>
      <c r="GZW31" s="707"/>
      <c r="GZX31" s="707"/>
      <c r="GZY31" s="707"/>
      <c r="GZZ31" s="707"/>
      <c r="HAA31" s="707"/>
      <c r="HAB31" s="707"/>
      <c r="HAC31" s="707"/>
      <c r="HAD31" s="707"/>
      <c r="HAE31" s="707"/>
      <c r="HAF31" s="707"/>
      <c r="HAG31" s="707"/>
      <c r="HAH31" s="707"/>
      <c r="HAI31" s="707"/>
      <c r="HAJ31" s="707"/>
      <c r="HAK31" s="707"/>
      <c r="HAL31" s="707"/>
      <c r="HAM31" s="707"/>
      <c r="HAN31" s="707"/>
      <c r="HAO31" s="707"/>
      <c r="HAP31" s="707"/>
      <c r="HAQ31" s="707"/>
      <c r="HAR31" s="707"/>
      <c r="HAS31" s="707"/>
      <c r="HAT31" s="707"/>
      <c r="HAU31" s="707"/>
      <c r="HAV31" s="707"/>
      <c r="HAW31" s="707"/>
      <c r="HAX31" s="707"/>
      <c r="HAY31" s="707"/>
      <c r="HAZ31" s="707"/>
      <c r="HBA31" s="707"/>
      <c r="HBB31" s="707"/>
      <c r="HBC31" s="707"/>
      <c r="HBD31" s="707"/>
      <c r="HBE31" s="707"/>
      <c r="HBF31" s="707"/>
      <c r="HBG31" s="707"/>
      <c r="HBH31" s="707"/>
      <c r="HBI31" s="707"/>
      <c r="HBJ31" s="707"/>
      <c r="HBK31" s="707"/>
      <c r="HBL31" s="707"/>
      <c r="HBM31" s="707"/>
      <c r="HBN31" s="707"/>
      <c r="HBO31" s="707"/>
      <c r="HBP31" s="707"/>
      <c r="HBQ31" s="707"/>
      <c r="HBR31" s="707"/>
      <c r="HBS31" s="707"/>
      <c r="HBT31" s="707"/>
      <c r="HBU31" s="707"/>
      <c r="HBV31" s="707"/>
      <c r="HBW31" s="707"/>
      <c r="HBX31" s="707"/>
      <c r="HBY31" s="707"/>
      <c r="HBZ31" s="707"/>
      <c r="HCA31" s="707"/>
      <c r="HCB31" s="707"/>
      <c r="HCC31" s="707"/>
      <c r="HCD31" s="707"/>
      <c r="HCE31" s="707"/>
      <c r="HCF31" s="707"/>
      <c r="HCG31" s="707"/>
      <c r="HCH31" s="707"/>
      <c r="HCI31" s="707"/>
      <c r="HCJ31" s="707"/>
      <c r="HCK31" s="707"/>
      <c r="HCL31" s="707"/>
      <c r="HCM31" s="707"/>
      <c r="HCN31" s="707"/>
      <c r="HCO31" s="707"/>
      <c r="HCP31" s="707"/>
      <c r="HCQ31" s="707"/>
      <c r="HCR31" s="707"/>
      <c r="HCS31" s="707"/>
      <c r="HCT31" s="707"/>
      <c r="HCU31" s="707"/>
      <c r="HCV31" s="707"/>
      <c r="HCW31" s="707"/>
      <c r="HCX31" s="707"/>
      <c r="HCY31" s="707"/>
      <c r="HCZ31" s="707"/>
      <c r="HDA31" s="707"/>
      <c r="HDB31" s="707"/>
      <c r="HDC31" s="707"/>
      <c r="HDD31" s="707"/>
      <c r="HDE31" s="707"/>
      <c r="HDF31" s="707"/>
      <c r="HDG31" s="707"/>
      <c r="HDH31" s="707"/>
      <c r="HDI31" s="707"/>
      <c r="HDJ31" s="707"/>
      <c r="HDK31" s="707"/>
      <c r="HDL31" s="707"/>
      <c r="HDM31" s="707"/>
      <c r="HDN31" s="707"/>
      <c r="HDO31" s="707"/>
      <c r="HDP31" s="707"/>
      <c r="HDQ31" s="707"/>
      <c r="HDR31" s="707"/>
      <c r="HDS31" s="707"/>
      <c r="HDT31" s="707"/>
      <c r="HDU31" s="707"/>
      <c r="HDV31" s="707"/>
      <c r="HDW31" s="707"/>
      <c r="HDX31" s="707"/>
      <c r="HDY31" s="707"/>
      <c r="HDZ31" s="707"/>
      <c r="HEA31" s="707"/>
      <c r="HEB31" s="707"/>
      <c r="HEC31" s="707"/>
      <c r="HED31" s="707"/>
      <c r="HEE31" s="707"/>
      <c r="HEF31" s="707"/>
      <c r="HEG31" s="707"/>
      <c r="HEH31" s="707"/>
      <c r="HEI31" s="707"/>
      <c r="HEJ31" s="707"/>
      <c r="HEK31" s="707"/>
      <c r="HEL31" s="707"/>
      <c r="HEM31" s="707"/>
      <c r="HEN31" s="707"/>
      <c r="HEO31" s="707"/>
      <c r="HEP31" s="707"/>
      <c r="HEQ31" s="707"/>
      <c r="HER31" s="707"/>
      <c r="HES31" s="707"/>
      <c r="HET31" s="707"/>
      <c r="HEU31" s="707"/>
      <c r="HEV31" s="707"/>
      <c r="HEW31" s="707"/>
      <c r="HEX31" s="707"/>
      <c r="HEY31" s="707"/>
      <c r="HEZ31" s="707"/>
      <c r="HFA31" s="707"/>
      <c r="HFB31" s="707"/>
      <c r="HFC31" s="707"/>
      <c r="HFD31" s="707"/>
      <c r="HFE31" s="707"/>
      <c r="HFF31" s="707"/>
      <c r="HFG31" s="707"/>
      <c r="HFH31" s="707"/>
      <c r="HFI31" s="707"/>
      <c r="HFJ31" s="707"/>
      <c r="HFK31" s="707"/>
      <c r="HFL31" s="707"/>
      <c r="HFM31" s="707"/>
      <c r="HFN31" s="707"/>
      <c r="HFO31" s="707"/>
      <c r="HFP31" s="707"/>
      <c r="HFQ31" s="707"/>
      <c r="HFR31" s="707"/>
      <c r="HFS31" s="707"/>
      <c r="HFT31" s="707"/>
      <c r="HFU31" s="707"/>
      <c r="HFV31" s="707"/>
      <c r="HFW31" s="707"/>
      <c r="HFX31" s="707"/>
      <c r="HFY31" s="707"/>
      <c r="HFZ31" s="707"/>
      <c r="HGA31" s="707"/>
      <c r="HGB31" s="707"/>
      <c r="HGC31" s="707"/>
      <c r="HGD31" s="707"/>
      <c r="HGE31" s="707"/>
      <c r="HGF31" s="707"/>
      <c r="HGG31" s="707"/>
      <c r="HGH31" s="707"/>
      <c r="HGI31" s="707"/>
      <c r="HGJ31" s="707"/>
      <c r="HGK31" s="707"/>
      <c r="HGL31" s="707"/>
      <c r="HGM31" s="707"/>
      <c r="HGN31" s="707"/>
      <c r="HGO31" s="707"/>
      <c r="HGP31" s="707"/>
      <c r="HGQ31" s="707"/>
      <c r="HGR31" s="707"/>
      <c r="HGS31" s="707"/>
      <c r="HGT31" s="707"/>
      <c r="HGU31" s="707"/>
      <c r="HGV31" s="707"/>
      <c r="HGW31" s="707"/>
      <c r="HGX31" s="707"/>
      <c r="HGY31" s="707"/>
      <c r="HGZ31" s="707"/>
      <c r="HHA31" s="707"/>
      <c r="HHB31" s="707"/>
      <c r="HHC31" s="707"/>
      <c r="HHD31" s="707"/>
      <c r="HHE31" s="707"/>
      <c r="HHF31" s="707"/>
      <c r="HHG31" s="707"/>
      <c r="HHH31" s="707"/>
      <c r="HHI31" s="707"/>
      <c r="HHJ31" s="707"/>
      <c r="HHK31" s="707"/>
      <c r="HHL31" s="707"/>
      <c r="HHM31" s="707"/>
      <c r="HHN31" s="707"/>
      <c r="HHO31" s="707"/>
      <c r="HHP31" s="707"/>
      <c r="HHQ31" s="707"/>
      <c r="HHR31" s="707"/>
      <c r="HHS31" s="707"/>
      <c r="HHT31" s="707"/>
      <c r="HHU31" s="707"/>
      <c r="HHV31" s="707"/>
      <c r="HHW31" s="707"/>
      <c r="HHX31" s="707"/>
      <c r="HHY31" s="707"/>
      <c r="HHZ31" s="707"/>
      <c r="HIA31" s="707"/>
      <c r="HIB31" s="707"/>
      <c r="HIC31" s="707"/>
      <c r="HID31" s="707"/>
      <c r="HIE31" s="707"/>
      <c r="HIF31" s="707"/>
      <c r="HIG31" s="707"/>
      <c r="HIH31" s="707"/>
      <c r="HII31" s="707"/>
      <c r="HIJ31" s="707"/>
      <c r="HIK31" s="707"/>
      <c r="HIL31" s="707"/>
      <c r="HIM31" s="707"/>
      <c r="HIN31" s="707"/>
      <c r="HIO31" s="707"/>
      <c r="HIP31" s="707"/>
      <c r="HIQ31" s="707"/>
      <c r="HIR31" s="707"/>
      <c r="HIS31" s="707"/>
      <c r="HIT31" s="707"/>
      <c r="HIU31" s="707"/>
      <c r="HIV31" s="707"/>
      <c r="HIW31" s="707"/>
      <c r="HIX31" s="707"/>
      <c r="HIY31" s="707"/>
      <c r="HIZ31" s="707"/>
      <c r="HJA31" s="707"/>
      <c r="HJB31" s="707"/>
      <c r="HJC31" s="707"/>
      <c r="HJD31" s="707"/>
      <c r="HJE31" s="707"/>
      <c r="HJF31" s="707"/>
      <c r="HJG31" s="707"/>
      <c r="HJH31" s="707"/>
      <c r="HJI31" s="707"/>
      <c r="HJJ31" s="707"/>
      <c r="HJK31" s="707"/>
      <c r="HJL31" s="707"/>
      <c r="HJM31" s="707"/>
      <c r="HJN31" s="707"/>
      <c r="HJO31" s="707"/>
      <c r="HJP31" s="707"/>
      <c r="HJQ31" s="707"/>
      <c r="HJR31" s="707"/>
      <c r="HJS31" s="707"/>
      <c r="HJT31" s="707"/>
      <c r="HJU31" s="707"/>
      <c r="HJV31" s="707"/>
      <c r="HJW31" s="707"/>
      <c r="HJX31" s="707"/>
      <c r="HJY31" s="707"/>
      <c r="HJZ31" s="707"/>
      <c r="HKA31" s="707"/>
      <c r="HKB31" s="707"/>
      <c r="HKC31" s="707"/>
      <c r="HKD31" s="707"/>
      <c r="HKE31" s="707"/>
      <c r="HKF31" s="707"/>
      <c r="HKG31" s="707"/>
      <c r="HKH31" s="707"/>
      <c r="HKI31" s="707"/>
      <c r="HKJ31" s="707"/>
      <c r="HKK31" s="707"/>
      <c r="HKL31" s="707"/>
      <c r="HKM31" s="707"/>
      <c r="HKN31" s="707"/>
      <c r="HKO31" s="707"/>
      <c r="HKP31" s="707"/>
      <c r="HKQ31" s="707"/>
      <c r="HKR31" s="707"/>
      <c r="HKS31" s="707"/>
      <c r="HKT31" s="707"/>
      <c r="HKU31" s="707"/>
      <c r="HKV31" s="707"/>
      <c r="HKW31" s="707"/>
      <c r="HKX31" s="707"/>
      <c r="HKY31" s="707"/>
      <c r="HKZ31" s="707"/>
      <c r="HLA31" s="707"/>
      <c r="HLB31" s="707"/>
      <c r="HLC31" s="707"/>
      <c r="HLD31" s="707"/>
      <c r="HLE31" s="707"/>
      <c r="HLF31" s="707"/>
      <c r="HLG31" s="707"/>
      <c r="HLH31" s="707"/>
      <c r="HLI31" s="707"/>
      <c r="HLJ31" s="707"/>
      <c r="HLK31" s="707"/>
      <c r="HLL31" s="707"/>
      <c r="HLM31" s="707"/>
      <c r="HLN31" s="707"/>
      <c r="HLO31" s="707"/>
      <c r="HLP31" s="707"/>
      <c r="HLQ31" s="707"/>
      <c r="HLR31" s="707"/>
      <c r="HLS31" s="707"/>
      <c r="HLT31" s="707"/>
      <c r="HLU31" s="707"/>
      <c r="HLV31" s="707"/>
      <c r="HLW31" s="707"/>
      <c r="HLX31" s="707"/>
      <c r="HLY31" s="707"/>
      <c r="HLZ31" s="707"/>
      <c r="HMA31" s="707"/>
      <c r="HMB31" s="707"/>
      <c r="HMC31" s="707"/>
      <c r="HMD31" s="707"/>
      <c r="HME31" s="707"/>
      <c r="HMF31" s="707"/>
      <c r="HMG31" s="707"/>
      <c r="HMH31" s="707"/>
      <c r="HMI31" s="707"/>
      <c r="HMJ31" s="707"/>
      <c r="HMK31" s="707"/>
      <c r="HML31" s="707"/>
      <c r="HMM31" s="707"/>
      <c r="HMN31" s="707"/>
      <c r="HMO31" s="707"/>
      <c r="HMP31" s="707"/>
      <c r="HMQ31" s="707"/>
      <c r="HMR31" s="707"/>
      <c r="HMS31" s="707"/>
      <c r="HMT31" s="707"/>
      <c r="HMU31" s="707"/>
      <c r="HMV31" s="707"/>
      <c r="HMW31" s="707"/>
      <c r="HMX31" s="707"/>
      <c r="HMY31" s="707"/>
      <c r="HMZ31" s="707"/>
      <c r="HNA31" s="707"/>
      <c r="HNB31" s="707"/>
      <c r="HNC31" s="707"/>
      <c r="HND31" s="707"/>
      <c r="HNE31" s="707"/>
      <c r="HNF31" s="707"/>
      <c r="HNG31" s="707"/>
      <c r="HNH31" s="707"/>
      <c r="HNI31" s="707"/>
      <c r="HNJ31" s="707"/>
      <c r="HNK31" s="707"/>
      <c r="HNL31" s="707"/>
      <c r="HNM31" s="707"/>
      <c r="HNN31" s="707"/>
      <c r="HNO31" s="707"/>
      <c r="HNP31" s="707"/>
      <c r="HNQ31" s="707"/>
      <c r="HNR31" s="707"/>
      <c r="HNS31" s="707"/>
      <c r="HNT31" s="707"/>
      <c r="HNU31" s="707"/>
      <c r="HNV31" s="707"/>
      <c r="HNW31" s="707"/>
      <c r="HNX31" s="707"/>
      <c r="HNY31" s="707"/>
      <c r="HNZ31" s="707"/>
      <c r="HOA31" s="707"/>
      <c r="HOB31" s="707"/>
      <c r="HOC31" s="707"/>
      <c r="HOD31" s="707"/>
      <c r="HOE31" s="707"/>
      <c r="HOF31" s="707"/>
      <c r="HOG31" s="707"/>
      <c r="HOH31" s="707"/>
      <c r="HOI31" s="707"/>
      <c r="HOJ31" s="707"/>
      <c r="HOK31" s="707"/>
      <c r="HOL31" s="707"/>
      <c r="HOM31" s="707"/>
      <c r="HON31" s="707"/>
      <c r="HOO31" s="707"/>
      <c r="HOP31" s="707"/>
      <c r="HOQ31" s="707"/>
      <c r="HOR31" s="707"/>
      <c r="HOS31" s="707"/>
      <c r="HOT31" s="707"/>
      <c r="HOU31" s="707"/>
      <c r="HOV31" s="707"/>
      <c r="HOW31" s="707"/>
      <c r="HOX31" s="707"/>
      <c r="HOY31" s="707"/>
      <c r="HOZ31" s="707"/>
      <c r="HPA31" s="707"/>
      <c r="HPB31" s="707"/>
      <c r="HPC31" s="707"/>
      <c r="HPD31" s="707"/>
      <c r="HPE31" s="707"/>
      <c r="HPF31" s="707"/>
      <c r="HPG31" s="707"/>
      <c r="HPH31" s="707"/>
      <c r="HPI31" s="707"/>
      <c r="HPJ31" s="707"/>
      <c r="HPK31" s="707"/>
      <c r="HPL31" s="707"/>
      <c r="HPM31" s="707"/>
      <c r="HPN31" s="707"/>
      <c r="HPO31" s="707"/>
      <c r="HPP31" s="707"/>
      <c r="HPQ31" s="707"/>
      <c r="HPR31" s="707"/>
      <c r="HPS31" s="707"/>
      <c r="HPT31" s="707"/>
      <c r="HPU31" s="707"/>
      <c r="HPV31" s="707"/>
      <c r="HPW31" s="707"/>
      <c r="HPX31" s="707"/>
      <c r="HPY31" s="707"/>
      <c r="HPZ31" s="707"/>
      <c r="HQA31" s="707"/>
      <c r="HQB31" s="707"/>
      <c r="HQC31" s="707"/>
      <c r="HQD31" s="707"/>
      <c r="HQE31" s="707"/>
      <c r="HQF31" s="707"/>
      <c r="HQG31" s="707"/>
      <c r="HQH31" s="707"/>
      <c r="HQI31" s="707"/>
      <c r="HQJ31" s="707"/>
      <c r="HQK31" s="707"/>
      <c r="HQL31" s="707"/>
      <c r="HQM31" s="707"/>
      <c r="HQN31" s="707"/>
      <c r="HQO31" s="707"/>
      <c r="HQP31" s="707"/>
      <c r="HQQ31" s="707"/>
      <c r="HQR31" s="707"/>
      <c r="HQS31" s="707"/>
      <c r="HQT31" s="707"/>
      <c r="HQU31" s="707"/>
      <c r="HQV31" s="707"/>
      <c r="HQW31" s="707"/>
      <c r="HQX31" s="707"/>
      <c r="HQY31" s="707"/>
      <c r="HQZ31" s="707"/>
      <c r="HRA31" s="707"/>
      <c r="HRB31" s="707"/>
      <c r="HRC31" s="707"/>
      <c r="HRD31" s="707"/>
      <c r="HRE31" s="707"/>
      <c r="HRF31" s="707"/>
      <c r="HRG31" s="707"/>
      <c r="HRH31" s="707"/>
      <c r="HRI31" s="707"/>
      <c r="HRJ31" s="707"/>
      <c r="HRK31" s="707"/>
      <c r="HRL31" s="707"/>
      <c r="HRM31" s="707"/>
      <c r="HRN31" s="707"/>
      <c r="HRO31" s="707"/>
      <c r="HRP31" s="707"/>
      <c r="HRQ31" s="707"/>
      <c r="HRR31" s="707"/>
      <c r="HRS31" s="707"/>
      <c r="HRT31" s="707"/>
      <c r="HRU31" s="707"/>
      <c r="HRV31" s="707"/>
      <c r="HRW31" s="707"/>
      <c r="HRX31" s="707"/>
      <c r="HRY31" s="707"/>
      <c r="HRZ31" s="707"/>
      <c r="HSA31" s="707"/>
      <c r="HSB31" s="707"/>
      <c r="HSC31" s="707"/>
      <c r="HSD31" s="707"/>
      <c r="HSE31" s="707"/>
      <c r="HSF31" s="707"/>
      <c r="HSG31" s="707"/>
      <c r="HSH31" s="707"/>
      <c r="HSI31" s="707"/>
      <c r="HSJ31" s="707"/>
      <c r="HSK31" s="707"/>
      <c r="HSL31" s="707"/>
      <c r="HSM31" s="707"/>
      <c r="HSN31" s="707"/>
      <c r="HSO31" s="707"/>
      <c r="HSP31" s="707"/>
      <c r="HSQ31" s="707"/>
      <c r="HSR31" s="707"/>
      <c r="HSS31" s="707"/>
      <c r="HST31" s="707"/>
      <c r="HSU31" s="707"/>
      <c r="HSV31" s="707"/>
      <c r="HSW31" s="707"/>
      <c r="HSX31" s="707"/>
      <c r="HSY31" s="707"/>
      <c r="HSZ31" s="707"/>
      <c r="HTA31" s="707"/>
      <c r="HTB31" s="707"/>
      <c r="HTC31" s="707"/>
      <c r="HTD31" s="707"/>
      <c r="HTE31" s="707"/>
      <c r="HTF31" s="707"/>
      <c r="HTG31" s="707"/>
      <c r="HTH31" s="707"/>
      <c r="HTI31" s="707"/>
      <c r="HTJ31" s="707"/>
      <c r="HTK31" s="707"/>
      <c r="HTL31" s="707"/>
      <c r="HTM31" s="707"/>
      <c r="HTN31" s="707"/>
      <c r="HTO31" s="707"/>
      <c r="HTP31" s="707"/>
      <c r="HTQ31" s="707"/>
      <c r="HTR31" s="707"/>
      <c r="HTS31" s="707"/>
      <c r="HTT31" s="707"/>
      <c r="HTU31" s="707"/>
      <c r="HTV31" s="707"/>
      <c r="HTW31" s="707"/>
      <c r="HTX31" s="707"/>
      <c r="HTY31" s="707"/>
      <c r="HTZ31" s="707"/>
      <c r="HUA31" s="707"/>
      <c r="HUB31" s="707"/>
      <c r="HUC31" s="707"/>
      <c r="HUD31" s="707"/>
      <c r="HUE31" s="707"/>
      <c r="HUF31" s="707"/>
      <c r="HUG31" s="707"/>
      <c r="HUH31" s="707"/>
      <c r="HUI31" s="707"/>
      <c r="HUJ31" s="707"/>
      <c r="HUK31" s="707"/>
      <c r="HUL31" s="707"/>
      <c r="HUM31" s="707"/>
      <c r="HUN31" s="707"/>
      <c r="HUO31" s="707"/>
      <c r="HUP31" s="707"/>
      <c r="HUQ31" s="707"/>
      <c r="HUR31" s="707"/>
      <c r="HUS31" s="707"/>
      <c r="HUT31" s="707"/>
      <c r="HUU31" s="707"/>
      <c r="HUV31" s="707"/>
      <c r="HUW31" s="707"/>
      <c r="HUX31" s="707"/>
      <c r="HUY31" s="707"/>
      <c r="HUZ31" s="707"/>
      <c r="HVA31" s="707"/>
      <c r="HVB31" s="707"/>
      <c r="HVC31" s="707"/>
      <c r="HVD31" s="707"/>
      <c r="HVE31" s="707"/>
      <c r="HVF31" s="707"/>
      <c r="HVG31" s="707"/>
      <c r="HVH31" s="707"/>
      <c r="HVI31" s="707"/>
      <c r="HVJ31" s="707"/>
      <c r="HVK31" s="707"/>
      <c r="HVL31" s="707"/>
      <c r="HVM31" s="707"/>
      <c r="HVN31" s="707"/>
      <c r="HVO31" s="707"/>
      <c r="HVP31" s="707"/>
      <c r="HVQ31" s="707"/>
      <c r="HVR31" s="707"/>
      <c r="HVS31" s="707"/>
      <c r="HVT31" s="707"/>
      <c r="HVU31" s="707"/>
      <c r="HVV31" s="707"/>
      <c r="HVW31" s="707"/>
      <c r="HVX31" s="707"/>
      <c r="HVY31" s="707"/>
      <c r="HVZ31" s="707"/>
      <c r="HWA31" s="707"/>
      <c r="HWB31" s="707"/>
      <c r="HWC31" s="707"/>
      <c r="HWD31" s="707"/>
      <c r="HWE31" s="707"/>
      <c r="HWF31" s="707"/>
      <c r="HWG31" s="707"/>
      <c r="HWH31" s="707"/>
      <c r="HWI31" s="707"/>
      <c r="HWJ31" s="707"/>
      <c r="HWK31" s="707"/>
      <c r="HWL31" s="707"/>
      <c r="HWM31" s="707"/>
      <c r="HWN31" s="707"/>
      <c r="HWO31" s="707"/>
      <c r="HWP31" s="707"/>
      <c r="HWQ31" s="707"/>
      <c r="HWR31" s="707"/>
      <c r="HWS31" s="707"/>
      <c r="HWT31" s="707"/>
      <c r="HWU31" s="707"/>
      <c r="HWV31" s="707"/>
      <c r="HWW31" s="707"/>
      <c r="HWX31" s="707"/>
      <c r="HWY31" s="707"/>
      <c r="HWZ31" s="707"/>
      <c r="HXA31" s="707"/>
      <c r="HXB31" s="707"/>
      <c r="HXC31" s="707"/>
      <c r="HXD31" s="707"/>
      <c r="HXE31" s="707"/>
      <c r="HXF31" s="707"/>
      <c r="HXG31" s="707"/>
      <c r="HXH31" s="707"/>
      <c r="HXI31" s="707"/>
      <c r="HXJ31" s="707"/>
      <c r="HXK31" s="707"/>
      <c r="HXL31" s="707"/>
      <c r="HXM31" s="707"/>
      <c r="HXN31" s="707"/>
      <c r="HXO31" s="707"/>
      <c r="HXP31" s="707"/>
      <c r="HXQ31" s="707"/>
      <c r="HXR31" s="707"/>
      <c r="HXS31" s="707"/>
      <c r="HXT31" s="707"/>
      <c r="HXU31" s="707"/>
      <c r="HXV31" s="707"/>
      <c r="HXW31" s="707"/>
      <c r="HXX31" s="707"/>
      <c r="HXY31" s="707"/>
      <c r="HXZ31" s="707"/>
      <c r="HYA31" s="707"/>
      <c r="HYB31" s="707"/>
      <c r="HYC31" s="707"/>
      <c r="HYD31" s="707"/>
      <c r="HYE31" s="707"/>
      <c r="HYF31" s="707"/>
      <c r="HYG31" s="707"/>
      <c r="HYH31" s="707"/>
      <c r="HYI31" s="707"/>
      <c r="HYJ31" s="707"/>
      <c r="HYK31" s="707"/>
      <c r="HYL31" s="707"/>
      <c r="HYM31" s="707"/>
      <c r="HYN31" s="707"/>
      <c r="HYO31" s="707"/>
      <c r="HYP31" s="707"/>
      <c r="HYQ31" s="707"/>
      <c r="HYR31" s="707"/>
      <c r="HYS31" s="707"/>
      <c r="HYT31" s="707"/>
      <c r="HYU31" s="707"/>
      <c r="HYV31" s="707"/>
      <c r="HYW31" s="707"/>
      <c r="HYX31" s="707"/>
      <c r="HYY31" s="707"/>
      <c r="HYZ31" s="707"/>
      <c r="HZA31" s="707"/>
      <c r="HZB31" s="707"/>
      <c r="HZC31" s="707"/>
      <c r="HZD31" s="707"/>
      <c r="HZE31" s="707"/>
      <c r="HZF31" s="707"/>
      <c r="HZG31" s="707"/>
      <c r="HZH31" s="707"/>
      <c r="HZI31" s="707"/>
      <c r="HZJ31" s="707"/>
      <c r="HZK31" s="707"/>
      <c r="HZL31" s="707"/>
      <c r="HZM31" s="707"/>
      <c r="HZN31" s="707"/>
      <c r="HZO31" s="707"/>
      <c r="HZP31" s="707"/>
      <c r="HZQ31" s="707"/>
      <c r="HZR31" s="707"/>
      <c r="HZS31" s="707"/>
      <c r="HZT31" s="707"/>
      <c r="HZU31" s="707"/>
      <c r="HZV31" s="707"/>
      <c r="HZW31" s="707"/>
      <c r="HZX31" s="707"/>
      <c r="HZY31" s="707"/>
      <c r="HZZ31" s="707"/>
      <c r="IAA31" s="707"/>
      <c r="IAB31" s="707"/>
      <c r="IAC31" s="707"/>
      <c r="IAD31" s="707"/>
      <c r="IAE31" s="707"/>
      <c r="IAF31" s="707"/>
      <c r="IAG31" s="707"/>
      <c r="IAH31" s="707"/>
      <c r="IAI31" s="707"/>
      <c r="IAJ31" s="707"/>
      <c r="IAK31" s="707"/>
      <c r="IAL31" s="707"/>
      <c r="IAM31" s="707"/>
      <c r="IAN31" s="707"/>
      <c r="IAO31" s="707"/>
      <c r="IAP31" s="707"/>
      <c r="IAQ31" s="707"/>
      <c r="IAR31" s="707"/>
      <c r="IAS31" s="707"/>
      <c r="IAT31" s="707"/>
      <c r="IAU31" s="707"/>
      <c r="IAV31" s="707"/>
      <c r="IAW31" s="707"/>
      <c r="IAX31" s="707"/>
      <c r="IAY31" s="707"/>
      <c r="IAZ31" s="707"/>
      <c r="IBA31" s="707"/>
      <c r="IBB31" s="707"/>
      <c r="IBC31" s="707"/>
      <c r="IBD31" s="707"/>
      <c r="IBE31" s="707"/>
      <c r="IBF31" s="707"/>
      <c r="IBG31" s="707"/>
      <c r="IBH31" s="707"/>
      <c r="IBI31" s="707"/>
      <c r="IBJ31" s="707"/>
      <c r="IBK31" s="707"/>
      <c r="IBL31" s="707"/>
      <c r="IBM31" s="707"/>
      <c r="IBN31" s="707"/>
      <c r="IBO31" s="707"/>
      <c r="IBP31" s="707"/>
      <c r="IBQ31" s="707"/>
      <c r="IBR31" s="707"/>
      <c r="IBS31" s="707"/>
      <c r="IBT31" s="707"/>
      <c r="IBU31" s="707"/>
      <c r="IBV31" s="707"/>
      <c r="IBW31" s="707"/>
      <c r="IBX31" s="707"/>
      <c r="IBY31" s="707"/>
      <c r="IBZ31" s="707"/>
      <c r="ICA31" s="707"/>
      <c r="ICB31" s="707"/>
      <c r="ICC31" s="707"/>
      <c r="ICD31" s="707"/>
      <c r="ICE31" s="707"/>
      <c r="ICF31" s="707"/>
      <c r="ICG31" s="707"/>
      <c r="ICH31" s="707"/>
      <c r="ICI31" s="707"/>
      <c r="ICJ31" s="707"/>
      <c r="ICK31" s="707"/>
      <c r="ICL31" s="707"/>
      <c r="ICM31" s="707"/>
      <c r="ICN31" s="707"/>
      <c r="ICO31" s="707"/>
      <c r="ICP31" s="707"/>
      <c r="ICQ31" s="707"/>
      <c r="ICR31" s="707"/>
      <c r="ICS31" s="707"/>
      <c r="ICT31" s="707"/>
      <c r="ICU31" s="707"/>
      <c r="ICV31" s="707"/>
      <c r="ICW31" s="707"/>
      <c r="ICX31" s="707"/>
      <c r="ICY31" s="707"/>
      <c r="ICZ31" s="707"/>
      <c r="IDA31" s="707"/>
      <c r="IDB31" s="707"/>
      <c r="IDC31" s="707"/>
      <c r="IDD31" s="707"/>
      <c r="IDE31" s="707"/>
      <c r="IDF31" s="707"/>
      <c r="IDG31" s="707"/>
      <c r="IDH31" s="707"/>
      <c r="IDI31" s="707"/>
      <c r="IDJ31" s="707"/>
      <c r="IDK31" s="707"/>
      <c r="IDL31" s="707"/>
      <c r="IDM31" s="707"/>
      <c r="IDN31" s="707"/>
      <c r="IDO31" s="707"/>
      <c r="IDP31" s="707"/>
      <c r="IDQ31" s="707"/>
      <c r="IDR31" s="707"/>
      <c r="IDS31" s="707"/>
      <c r="IDT31" s="707"/>
      <c r="IDU31" s="707"/>
      <c r="IDV31" s="707"/>
      <c r="IDW31" s="707"/>
      <c r="IDX31" s="707"/>
      <c r="IDY31" s="707"/>
      <c r="IDZ31" s="707"/>
      <c r="IEA31" s="707"/>
      <c r="IEB31" s="707"/>
      <c r="IEC31" s="707"/>
      <c r="IED31" s="707"/>
      <c r="IEE31" s="707"/>
      <c r="IEF31" s="707"/>
      <c r="IEG31" s="707"/>
      <c r="IEH31" s="707"/>
      <c r="IEI31" s="707"/>
      <c r="IEJ31" s="707"/>
      <c r="IEK31" s="707"/>
      <c r="IEL31" s="707"/>
      <c r="IEM31" s="707"/>
      <c r="IEN31" s="707"/>
      <c r="IEO31" s="707"/>
      <c r="IEP31" s="707"/>
      <c r="IEQ31" s="707"/>
      <c r="IER31" s="707"/>
      <c r="IES31" s="707"/>
      <c r="IET31" s="707"/>
      <c r="IEU31" s="707"/>
      <c r="IEV31" s="707"/>
      <c r="IEW31" s="707"/>
      <c r="IEX31" s="707"/>
      <c r="IEY31" s="707"/>
      <c r="IEZ31" s="707"/>
      <c r="IFA31" s="707"/>
      <c r="IFB31" s="707"/>
      <c r="IFC31" s="707"/>
      <c r="IFD31" s="707"/>
      <c r="IFE31" s="707"/>
      <c r="IFF31" s="707"/>
      <c r="IFG31" s="707"/>
      <c r="IFH31" s="707"/>
      <c r="IFI31" s="707"/>
      <c r="IFJ31" s="707"/>
      <c r="IFK31" s="707"/>
      <c r="IFL31" s="707"/>
      <c r="IFM31" s="707"/>
      <c r="IFN31" s="707"/>
      <c r="IFO31" s="707"/>
      <c r="IFP31" s="707"/>
      <c r="IFQ31" s="707"/>
      <c r="IFR31" s="707"/>
      <c r="IFS31" s="707"/>
      <c r="IFT31" s="707"/>
      <c r="IFU31" s="707"/>
      <c r="IFV31" s="707"/>
      <c r="IFW31" s="707"/>
      <c r="IFX31" s="707"/>
      <c r="IFY31" s="707"/>
      <c r="IFZ31" s="707"/>
      <c r="IGA31" s="707"/>
      <c r="IGB31" s="707"/>
      <c r="IGC31" s="707"/>
      <c r="IGD31" s="707"/>
      <c r="IGE31" s="707"/>
      <c r="IGF31" s="707"/>
      <c r="IGG31" s="707"/>
      <c r="IGH31" s="707"/>
      <c r="IGI31" s="707"/>
      <c r="IGJ31" s="707"/>
      <c r="IGK31" s="707"/>
      <c r="IGL31" s="707"/>
      <c r="IGM31" s="707"/>
      <c r="IGN31" s="707"/>
      <c r="IGO31" s="707"/>
      <c r="IGP31" s="707"/>
      <c r="IGQ31" s="707"/>
      <c r="IGR31" s="707"/>
      <c r="IGS31" s="707"/>
      <c r="IGT31" s="707"/>
      <c r="IGU31" s="707"/>
      <c r="IGV31" s="707"/>
      <c r="IGW31" s="707"/>
      <c r="IGX31" s="707"/>
      <c r="IGY31" s="707"/>
      <c r="IGZ31" s="707"/>
      <c r="IHA31" s="707"/>
      <c r="IHB31" s="707"/>
      <c r="IHC31" s="707"/>
      <c r="IHD31" s="707"/>
      <c r="IHE31" s="707"/>
      <c r="IHF31" s="707"/>
      <c r="IHG31" s="707"/>
      <c r="IHH31" s="707"/>
      <c r="IHI31" s="707"/>
      <c r="IHJ31" s="707"/>
      <c r="IHK31" s="707"/>
      <c r="IHL31" s="707"/>
      <c r="IHM31" s="707"/>
      <c r="IHN31" s="707"/>
      <c r="IHO31" s="707"/>
      <c r="IHP31" s="707"/>
      <c r="IHQ31" s="707"/>
      <c r="IHR31" s="707"/>
      <c r="IHS31" s="707"/>
      <c r="IHT31" s="707"/>
      <c r="IHU31" s="707"/>
      <c r="IHV31" s="707"/>
      <c r="IHW31" s="707"/>
      <c r="IHX31" s="707"/>
      <c r="IHY31" s="707"/>
      <c r="IHZ31" s="707"/>
      <c r="IIA31" s="707"/>
      <c r="IIB31" s="707"/>
      <c r="IIC31" s="707"/>
      <c r="IID31" s="707"/>
      <c r="IIE31" s="707"/>
      <c r="IIF31" s="707"/>
      <c r="IIG31" s="707"/>
      <c r="IIH31" s="707"/>
      <c r="III31" s="707"/>
      <c r="IIJ31" s="707"/>
      <c r="IIK31" s="707"/>
      <c r="IIL31" s="707"/>
      <c r="IIM31" s="707"/>
      <c r="IIN31" s="707"/>
      <c r="IIO31" s="707"/>
      <c r="IIP31" s="707"/>
      <c r="IIQ31" s="707"/>
      <c r="IIR31" s="707"/>
      <c r="IIS31" s="707"/>
      <c r="IIT31" s="707"/>
      <c r="IIU31" s="707"/>
      <c r="IIV31" s="707"/>
      <c r="IIW31" s="707"/>
      <c r="IIX31" s="707"/>
      <c r="IIY31" s="707"/>
      <c r="IIZ31" s="707"/>
      <c r="IJA31" s="707"/>
      <c r="IJB31" s="707"/>
      <c r="IJC31" s="707"/>
      <c r="IJD31" s="707"/>
      <c r="IJE31" s="707"/>
      <c r="IJF31" s="707"/>
      <c r="IJG31" s="707"/>
      <c r="IJH31" s="707"/>
      <c r="IJI31" s="707"/>
      <c r="IJJ31" s="707"/>
      <c r="IJK31" s="707"/>
      <c r="IJL31" s="707"/>
      <c r="IJM31" s="707"/>
      <c r="IJN31" s="707"/>
      <c r="IJO31" s="707"/>
      <c r="IJP31" s="707"/>
      <c r="IJQ31" s="707"/>
      <c r="IJR31" s="707"/>
      <c r="IJS31" s="707"/>
      <c r="IJT31" s="707"/>
      <c r="IJU31" s="707"/>
      <c r="IJV31" s="707"/>
      <c r="IJW31" s="707"/>
      <c r="IJX31" s="707"/>
      <c r="IJY31" s="707"/>
      <c r="IJZ31" s="707"/>
      <c r="IKA31" s="707"/>
      <c r="IKB31" s="707"/>
      <c r="IKC31" s="707"/>
      <c r="IKD31" s="707"/>
      <c r="IKE31" s="707"/>
      <c r="IKF31" s="707"/>
      <c r="IKG31" s="707"/>
      <c r="IKH31" s="707"/>
      <c r="IKI31" s="707"/>
      <c r="IKJ31" s="707"/>
      <c r="IKK31" s="707"/>
      <c r="IKL31" s="707"/>
      <c r="IKM31" s="707"/>
      <c r="IKN31" s="707"/>
      <c r="IKO31" s="707"/>
      <c r="IKP31" s="707"/>
      <c r="IKQ31" s="707"/>
      <c r="IKR31" s="707"/>
      <c r="IKS31" s="707"/>
      <c r="IKT31" s="707"/>
      <c r="IKU31" s="707"/>
      <c r="IKV31" s="707"/>
      <c r="IKW31" s="707"/>
      <c r="IKX31" s="707"/>
      <c r="IKY31" s="707"/>
      <c r="IKZ31" s="707"/>
      <c r="ILA31" s="707"/>
      <c r="ILB31" s="707"/>
      <c r="ILC31" s="707"/>
      <c r="ILD31" s="707"/>
      <c r="ILE31" s="707"/>
      <c r="ILF31" s="707"/>
      <c r="ILG31" s="707"/>
      <c r="ILH31" s="707"/>
      <c r="ILI31" s="707"/>
      <c r="ILJ31" s="707"/>
      <c r="ILK31" s="707"/>
      <c r="ILL31" s="707"/>
      <c r="ILM31" s="707"/>
      <c r="ILN31" s="707"/>
      <c r="ILO31" s="707"/>
      <c r="ILP31" s="707"/>
      <c r="ILQ31" s="707"/>
      <c r="ILR31" s="707"/>
      <c r="ILS31" s="707"/>
      <c r="ILT31" s="707"/>
      <c r="ILU31" s="707"/>
      <c r="ILV31" s="707"/>
      <c r="ILW31" s="707"/>
      <c r="ILX31" s="707"/>
      <c r="ILY31" s="707"/>
      <c r="ILZ31" s="707"/>
      <c r="IMA31" s="707"/>
      <c r="IMB31" s="707"/>
      <c r="IMC31" s="707"/>
      <c r="IMD31" s="707"/>
      <c r="IME31" s="707"/>
      <c r="IMF31" s="707"/>
      <c r="IMG31" s="707"/>
      <c r="IMH31" s="707"/>
      <c r="IMI31" s="707"/>
      <c r="IMJ31" s="707"/>
      <c r="IMK31" s="707"/>
      <c r="IML31" s="707"/>
      <c r="IMM31" s="707"/>
      <c r="IMN31" s="707"/>
      <c r="IMO31" s="707"/>
      <c r="IMP31" s="707"/>
      <c r="IMQ31" s="707"/>
      <c r="IMR31" s="707"/>
      <c r="IMS31" s="707"/>
      <c r="IMT31" s="707"/>
      <c r="IMU31" s="707"/>
      <c r="IMV31" s="707"/>
      <c r="IMW31" s="707"/>
      <c r="IMX31" s="707"/>
      <c r="IMY31" s="707"/>
      <c r="IMZ31" s="707"/>
      <c r="INA31" s="707"/>
      <c r="INB31" s="707"/>
      <c r="INC31" s="707"/>
      <c r="IND31" s="707"/>
      <c r="INE31" s="707"/>
      <c r="INF31" s="707"/>
      <c r="ING31" s="707"/>
      <c r="INH31" s="707"/>
      <c r="INI31" s="707"/>
      <c r="INJ31" s="707"/>
      <c r="INK31" s="707"/>
      <c r="INL31" s="707"/>
      <c r="INM31" s="707"/>
      <c r="INN31" s="707"/>
      <c r="INO31" s="707"/>
      <c r="INP31" s="707"/>
      <c r="INQ31" s="707"/>
      <c r="INR31" s="707"/>
      <c r="INS31" s="707"/>
      <c r="INT31" s="707"/>
      <c r="INU31" s="707"/>
      <c r="INV31" s="707"/>
      <c r="INW31" s="707"/>
      <c r="INX31" s="707"/>
      <c r="INY31" s="707"/>
      <c r="INZ31" s="707"/>
      <c r="IOA31" s="707"/>
      <c r="IOB31" s="707"/>
      <c r="IOC31" s="707"/>
      <c r="IOD31" s="707"/>
      <c r="IOE31" s="707"/>
      <c r="IOF31" s="707"/>
      <c r="IOG31" s="707"/>
      <c r="IOH31" s="707"/>
      <c r="IOI31" s="707"/>
      <c r="IOJ31" s="707"/>
      <c r="IOK31" s="707"/>
      <c r="IOL31" s="707"/>
      <c r="IOM31" s="707"/>
      <c r="ION31" s="707"/>
      <c r="IOO31" s="707"/>
      <c r="IOP31" s="707"/>
      <c r="IOQ31" s="707"/>
      <c r="IOR31" s="707"/>
      <c r="IOS31" s="707"/>
      <c r="IOT31" s="707"/>
      <c r="IOU31" s="707"/>
      <c r="IOV31" s="707"/>
      <c r="IOW31" s="707"/>
      <c r="IOX31" s="707"/>
      <c r="IOY31" s="707"/>
      <c r="IOZ31" s="707"/>
      <c r="IPA31" s="707"/>
      <c r="IPB31" s="707"/>
      <c r="IPC31" s="707"/>
      <c r="IPD31" s="707"/>
      <c r="IPE31" s="707"/>
      <c r="IPF31" s="707"/>
      <c r="IPG31" s="707"/>
      <c r="IPH31" s="707"/>
      <c r="IPI31" s="707"/>
      <c r="IPJ31" s="707"/>
      <c r="IPK31" s="707"/>
      <c r="IPL31" s="707"/>
      <c r="IPM31" s="707"/>
      <c r="IPN31" s="707"/>
      <c r="IPO31" s="707"/>
      <c r="IPP31" s="707"/>
      <c r="IPQ31" s="707"/>
      <c r="IPR31" s="707"/>
      <c r="IPS31" s="707"/>
      <c r="IPT31" s="707"/>
      <c r="IPU31" s="707"/>
      <c r="IPV31" s="707"/>
      <c r="IPW31" s="707"/>
      <c r="IPX31" s="707"/>
      <c r="IPY31" s="707"/>
      <c r="IPZ31" s="707"/>
      <c r="IQA31" s="707"/>
      <c r="IQB31" s="707"/>
      <c r="IQC31" s="707"/>
      <c r="IQD31" s="707"/>
      <c r="IQE31" s="707"/>
      <c r="IQF31" s="707"/>
      <c r="IQG31" s="707"/>
      <c r="IQH31" s="707"/>
      <c r="IQI31" s="707"/>
      <c r="IQJ31" s="707"/>
      <c r="IQK31" s="707"/>
      <c r="IQL31" s="707"/>
      <c r="IQM31" s="707"/>
      <c r="IQN31" s="707"/>
      <c r="IQO31" s="707"/>
      <c r="IQP31" s="707"/>
      <c r="IQQ31" s="707"/>
      <c r="IQR31" s="707"/>
      <c r="IQS31" s="707"/>
      <c r="IQT31" s="707"/>
      <c r="IQU31" s="707"/>
      <c r="IQV31" s="707"/>
      <c r="IQW31" s="707"/>
      <c r="IQX31" s="707"/>
      <c r="IQY31" s="707"/>
      <c r="IQZ31" s="707"/>
      <c r="IRA31" s="707"/>
      <c r="IRB31" s="707"/>
      <c r="IRC31" s="707"/>
      <c r="IRD31" s="707"/>
      <c r="IRE31" s="707"/>
      <c r="IRF31" s="707"/>
      <c r="IRG31" s="707"/>
      <c r="IRH31" s="707"/>
      <c r="IRI31" s="707"/>
      <c r="IRJ31" s="707"/>
      <c r="IRK31" s="707"/>
      <c r="IRL31" s="707"/>
      <c r="IRM31" s="707"/>
      <c r="IRN31" s="707"/>
      <c r="IRO31" s="707"/>
      <c r="IRP31" s="707"/>
      <c r="IRQ31" s="707"/>
      <c r="IRR31" s="707"/>
      <c r="IRS31" s="707"/>
      <c r="IRT31" s="707"/>
      <c r="IRU31" s="707"/>
      <c r="IRV31" s="707"/>
      <c r="IRW31" s="707"/>
      <c r="IRX31" s="707"/>
      <c r="IRY31" s="707"/>
      <c r="IRZ31" s="707"/>
      <c r="ISA31" s="707"/>
      <c r="ISB31" s="707"/>
      <c r="ISC31" s="707"/>
      <c r="ISD31" s="707"/>
      <c r="ISE31" s="707"/>
      <c r="ISF31" s="707"/>
      <c r="ISG31" s="707"/>
      <c r="ISH31" s="707"/>
      <c r="ISI31" s="707"/>
      <c r="ISJ31" s="707"/>
      <c r="ISK31" s="707"/>
      <c r="ISL31" s="707"/>
      <c r="ISM31" s="707"/>
      <c r="ISN31" s="707"/>
      <c r="ISO31" s="707"/>
      <c r="ISP31" s="707"/>
      <c r="ISQ31" s="707"/>
      <c r="ISR31" s="707"/>
      <c r="ISS31" s="707"/>
      <c r="IST31" s="707"/>
      <c r="ISU31" s="707"/>
      <c r="ISV31" s="707"/>
      <c r="ISW31" s="707"/>
      <c r="ISX31" s="707"/>
      <c r="ISY31" s="707"/>
      <c r="ISZ31" s="707"/>
      <c r="ITA31" s="707"/>
      <c r="ITB31" s="707"/>
      <c r="ITC31" s="707"/>
      <c r="ITD31" s="707"/>
      <c r="ITE31" s="707"/>
      <c r="ITF31" s="707"/>
      <c r="ITG31" s="707"/>
      <c r="ITH31" s="707"/>
      <c r="ITI31" s="707"/>
      <c r="ITJ31" s="707"/>
      <c r="ITK31" s="707"/>
      <c r="ITL31" s="707"/>
      <c r="ITM31" s="707"/>
      <c r="ITN31" s="707"/>
      <c r="ITO31" s="707"/>
      <c r="ITP31" s="707"/>
      <c r="ITQ31" s="707"/>
      <c r="ITR31" s="707"/>
      <c r="ITS31" s="707"/>
      <c r="ITT31" s="707"/>
      <c r="ITU31" s="707"/>
      <c r="ITV31" s="707"/>
      <c r="ITW31" s="707"/>
      <c r="ITX31" s="707"/>
      <c r="ITY31" s="707"/>
      <c r="ITZ31" s="707"/>
      <c r="IUA31" s="707"/>
      <c r="IUB31" s="707"/>
      <c r="IUC31" s="707"/>
      <c r="IUD31" s="707"/>
      <c r="IUE31" s="707"/>
      <c r="IUF31" s="707"/>
      <c r="IUG31" s="707"/>
      <c r="IUH31" s="707"/>
      <c r="IUI31" s="707"/>
      <c r="IUJ31" s="707"/>
      <c r="IUK31" s="707"/>
      <c r="IUL31" s="707"/>
      <c r="IUM31" s="707"/>
      <c r="IUN31" s="707"/>
      <c r="IUO31" s="707"/>
      <c r="IUP31" s="707"/>
      <c r="IUQ31" s="707"/>
      <c r="IUR31" s="707"/>
      <c r="IUS31" s="707"/>
      <c r="IUT31" s="707"/>
      <c r="IUU31" s="707"/>
      <c r="IUV31" s="707"/>
      <c r="IUW31" s="707"/>
      <c r="IUX31" s="707"/>
      <c r="IUY31" s="707"/>
      <c r="IUZ31" s="707"/>
      <c r="IVA31" s="707"/>
      <c r="IVB31" s="707"/>
      <c r="IVC31" s="707"/>
      <c r="IVD31" s="707"/>
      <c r="IVE31" s="707"/>
      <c r="IVF31" s="707"/>
      <c r="IVG31" s="707"/>
      <c r="IVH31" s="707"/>
      <c r="IVI31" s="707"/>
      <c r="IVJ31" s="707"/>
      <c r="IVK31" s="707"/>
      <c r="IVL31" s="707"/>
      <c r="IVM31" s="707"/>
      <c r="IVN31" s="707"/>
      <c r="IVO31" s="707"/>
      <c r="IVP31" s="707"/>
      <c r="IVQ31" s="707"/>
      <c r="IVR31" s="707"/>
      <c r="IVS31" s="707"/>
      <c r="IVT31" s="707"/>
      <c r="IVU31" s="707"/>
      <c r="IVV31" s="707"/>
      <c r="IVW31" s="707"/>
      <c r="IVX31" s="707"/>
      <c r="IVY31" s="707"/>
      <c r="IVZ31" s="707"/>
      <c r="IWA31" s="707"/>
      <c r="IWB31" s="707"/>
      <c r="IWC31" s="707"/>
      <c r="IWD31" s="707"/>
      <c r="IWE31" s="707"/>
      <c r="IWF31" s="707"/>
      <c r="IWG31" s="707"/>
      <c r="IWH31" s="707"/>
      <c r="IWI31" s="707"/>
      <c r="IWJ31" s="707"/>
      <c r="IWK31" s="707"/>
      <c r="IWL31" s="707"/>
      <c r="IWM31" s="707"/>
      <c r="IWN31" s="707"/>
      <c r="IWO31" s="707"/>
      <c r="IWP31" s="707"/>
      <c r="IWQ31" s="707"/>
      <c r="IWR31" s="707"/>
      <c r="IWS31" s="707"/>
      <c r="IWT31" s="707"/>
      <c r="IWU31" s="707"/>
      <c r="IWV31" s="707"/>
      <c r="IWW31" s="707"/>
      <c r="IWX31" s="707"/>
      <c r="IWY31" s="707"/>
      <c r="IWZ31" s="707"/>
      <c r="IXA31" s="707"/>
      <c r="IXB31" s="707"/>
      <c r="IXC31" s="707"/>
      <c r="IXD31" s="707"/>
      <c r="IXE31" s="707"/>
      <c r="IXF31" s="707"/>
      <c r="IXG31" s="707"/>
      <c r="IXH31" s="707"/>
      <c r="IXI31" s="707"/>
      <c r="IXJ31" s="707"/>
      <c r="IXK31" s="707"/>
      <c r="IXL31" s="707"/>
      <c r="IXM31" s="707"/>
      <c r="IXN31" s="707"/>
      <c r="IXO31" s="707"/>
      <c r="IXP31" s="707"/>
      <c r="IXQ31" s="707"/>
      <c r="IXR31" s="707"/>
      <c r="IXS31" s="707"/>
      <c r="IXT31" s="707"/>
      <c r="IXU31" s="707"/>
      <c r="IXV31" s="707"/>
      <c r="IXW31" s="707"/>
      <c r="IXX31" s="707"/>
      <c r="IXY31" s="707"/>
      <c r="IXZ31" s="707"/>
      <c r="IYA31" s="707"/>
      <c r="IYB31" s="707"/>
      <c r="IYC31" s="707"/>
      <c r="IYD31" s="707"/>
      <c r="IYE31" s="707"/>
      <c r="IYF31" s="707"/>
      <c r="IYG31" s="707"/>
      <c r="IYH31" s="707"/>
      <c r="IYI31" s="707"/>
      <c r="IYJ31" s="707"/>
      <c r="IYK31" s="707"/>
      <c r="IYL31" s="707"/>
      <c r="IYM31" s="707"/>
      <c r="IYN31" s="707"/>
      <c r="IYO31" s="707"/>
      <c r="IYP31" s="707"/>
      <c r="IYQ31" s="707"/>
      <c r="IYR31" s="707"/>
      <c r="IYS31" s="707"/>
      <c r="IYT31" s="707"/>
      <c r="IYU31" s="707"/>
      <c r="IYV31" s="707"/>
      <c r="IYW31" s="707"/>
      <c r="IYX31" s="707"/>
      <c r="IYY31" s="707"/>
      <c r="IYZ31" s="707"/>
      <c r="IZA31" s="707"/>
      <c r="IZB31" s="707"/>
      <c r="IZC31" s="707"/>
      <c r="IZD31" s="707"/>
      <c r="IZE31" s="707"/>
      <c r="IZF31" s="707"/>
      <c r="IZG31" s="707"/>
      <c r="IZH31" s="707"/>
      <c r="IZI31" s="707"/>
      <c r="IZJ31" s="707"/>
      <c r="IZK31" s="707"/>
      <c r="IZL31" s="707"/>
      <c r="IZM31" s="707"/>
      <c r="IZN31" s="707"/>
      <c r="IZO31" s="707"/>
      <c r="IZP31" s="707"/>
      <c r="IZQ31" s="707"/>
      <c r="IZR31" s="707"/>
      <c r="IZS31" s="707"/>
      <c r="IZT31" s="707"/>
      <c r="IZU31" s="707"/>
      <c r="IZV31" s="707"/>
      <c r="IZW31" s="707"/>
      <c r="IZX31" s="707"/>
      <c r="IZY31" s="707"/>
      <c r="IZZ31" s="707"/>
      <c r="JAA31" s="707"/>
      <c r="JAB31" s="707"/>
      <c r="JAC31" s="707"/>
      <c r="JAD31" s="707"/>
      <c r="JAE31" s="707"/>
      <c r="JAF31" s="707"/>
      <c r="JAG31" s="707"/>
      <c r="JAH31" s="707"/>
      <c r="JAI31" s="707"/>
      <c r="JAJ31" s="707"/>
      <c r="JAK31" s="707"/>
      <c r="JAL31" s="707"/>
      <c r="JAM31" s="707"/>
      <c r="JAN31" s="707"/>
      <c r="JAO31" s="707"/>
      <c r="JAP31" s="707"/>
      <c r="JAQ31" s="707"/>
      <c r="JAR31" s="707"/>
      <c r="JAS31" s="707"/>
      <c r="JAT31" s="707"/>
      <c r="JAU31" s="707"/>
      <c r="JAV31" s="707"/>
      <c r="JAW31" s="707"/>
      <c r="JAX31" s="707"/>
      <c r="JAY31" s="707"/>
      <c r="JAZ31" s="707"/>
      <c r="JBA31" s="707"/>
      <c r="JBB31" s="707"/>
      <c r="JBC31" s="707"/>
      <c r="JBD31" s="707"/>
      <c r="JBE31" s="707"/>
      <c r="JBF31" s="707"/>
      <c r="JBG31" s="707"/>
      <c r="JBH31" s="707"/>
      <c r="JBI31" s="707"/>
      <c r="JBJ31" s="707"/>
      <c r="JBK31" s="707"/>
      <c r="JBL31" s="707"/>
      <c r="JBM31" s="707"/>
      <c r="JBN31" s="707"/>
      <c r="JBO31" s="707"/>
      <c r="JBP31" s="707"/>
      <c r="JBQ31" s="707"/>
      <c r="JBR31" s="707"/>
      <c r="JBS31" s="707"/>
      <c r="JBT31" s="707"/>
      <c r="JBU31" s="707"/>
      <c r="JBV31" s="707"/>
      <c r="JBW31" s="707"/>
      <c r="JBX31" s="707"/>
      <c r="JBY31" s="707"/>
      <c r="JBZ31" s="707"/>
      <c r="JCA31" s="707"/>
      <c r="JCB31" s="707"/>
      <c r="JCC31" s="707"/>
      <c r="JCD31" s="707"/>
      <c r="JCE31" s="707"/>
      <c r="JCF31" s="707"/>
      <c r="JCG31" s="707"/>
      <c r="JCH31" s="707"/>
      <c r="JCI31" s="707"/>
      <c r="JCJ31" s="707"/>
      <c r="JCK31" s="707"/>
      <c r="JCL31" s="707"/>
      <c r="JCM31" s="707"/>
      <c r="JCN31" s="707"/>
      <c r="JCO31" s="707"/>
      <c r="JCP31" s="707"/>
      <c r="JCQ31" s="707"/>
      <c r="JCR31" s="707"/>
      <c r="JCS31" s="707"/>
      <c r="JCT31" s="707"/>
      <c r="JCU31" s="707"/>
      <c r="JCV31" s="707"/>
      <c r="JCW31" s="707"/>
      <c r="JCX31" s="707"/>
      <c r="JCY31" s="707"/>
      <c r="JCZ31" s="707"/>
      <c r="JDA31" s="707"/>
      <c r="JDB31" s="707"/>
      <c r="JDC31" s="707"/>
      <c r="JDD31" s="707"/>
      <c r="JDE31" s="707"/>
      <c r="JDF31" s="707"/>
      <c r="JDG31" s="707"/>
      <c r="JDH31" s="707"/>
      <c r="JDI31" s="707"/>
      <c r="JDJ31" s="707"/>
      <c r="JDK31" s="707"/>
      <c r="JDL31" s="707"/>
      <c r="JDM31" s="707"/>
      <c r="JDN31" s="707"/>
      <c r="JDO31" s="707"/>
      <c r="JDP31" s="707"/>
      <c r="JDQ31" s="707"/>
      <c r="JDR31" s="707"/>
      <c r="JDS31" s="707"/>
      <c r="JDT31" s="707"/>
      <c r="JDU31" s="707"/>
      <c r="JDV31" s="707"/>
      <c r="JDW31" s="707"/>
      <c r="JDX31" s="707"/>
      <c r="JDY31" s="707"/>
      <c r="JDZ31" s="707"/>
      <c r="JEA31" s="707"/>
      <c r="JEB31" s="707"/>
      <c r="JEC31" s="707"/>
      <c r="JED31" s="707"/>
      <c r="JEE31" s="707"/>
      <c r="JEF31" s="707"/>
      <c r="JEG31" s="707"/>
      <c r="JEH31" s="707"/>
      <c r="JEI31" s="707"/>
      <c r="JEJ31" s="707"/>
      <c r="JEK31" s="707"/>
      <c r="JEL31" s="707"/>
      <c r="JEM31" s="707"/>
      <c r="JEN31" s="707"/>
      <c r="JEO31" s="707"/>
      <c r="JEP31" s="707"/>
      <c r="JEQ31" s="707"/>
      <c r="JER31" s="707"/>
      <c r="JES31" s="707"/>
      <c r="JET31" s="707"/>
      <c r="JEU31" s="707"/>
      <c r="JEV31" s="707"/>
      <c r="JEW31" s="707"/>
      <c r="JEX31" s="707"/>
      <c r="JEY31" s="707"/>
      <c r="JEZ31" s="707"/>
      <c r="JFA31" s="707"/>
      <c r="JFB31" s="707"/>
      <c r="JFC31" s="707"/>
      <c r="JFD31" s="707"/>
      <c r="JFE31" s="707"/>
      <c r="JFF31" s="707"/>
      <c r="JFG31" s="707"/>
      <c r="JFH31" s="707"/>
      <c r="JFI31" s="707"/>
      <c r="JFJ31" s="707"/>
      <c r="JFK31" s="707"/>
      <c r="JFL31" s="707"/>
      <c r="JFM31" s="707"/>
      <c r="JFN31" s="707"/>
      <c r="JFO31" s="707"/>
      <c r="JFP31" s="707"/>
      <c r="JFQ31" s="707"/>
      <c r="JFR31" s="707"/>
      <c r="JFS31" s="707"/>
      <c r="JFT31" s="707"/>
      <c r="JFU31" s="707"/>
      <c r="JFV31" s="707"/>
      <c r="JFW31" s="707"/>
      <c r="JFX31" s="707"/>
      <c r="JFY31" s="707"/>
      <c r="JFZ31" s="707"/>
      <c r="JGA31" s="707"/>
      <c r="JGB31" s="707"/>
      <c r="JGC31" s="707"/>
      <c r="JGD31" s="707"/>
      <c r="JGE31" s="707"/>
      <c r="JGF31" s="707"/>
      <c r="JGG31" s="707"/>
      <c r="JGH31" s="707"/>
      <c r="JGI31" s="707"/>
      <c r="JGJ31" s="707"/>
      <c r="JGK31" s="707"/>
      <c r="JGL31" s="707"/>
      <c r="JGM31" s="707"/>
      <c r="JGN31" s="707"/>
      <c r="JGO31" s="707"/>
      <c r="JGP31" s="707"/>
      <c r="JGQ31" s="707"/>
      <c r="JGR31" s="707"/>
      <c r="JGS31" s="707"/>
      <c r="JGT31" s="707"/>
      <c r="JGU31" s="707"/>
      <c r="JGV31" s="707"/>
      <c r="JGW31" s="707"/>
      <c r="JGX31" s="707"/>
      <c r="JGY31" s="707"/>
      <c r="JGZ31" s="707"/>
      <c r="JHA31" s="707"/>
      <c r="JHB31" s="707"/>
      <c r="JHC31" s="707"/>
      <c r="JHD31" s="707"/>
      <c r="JHE31" s="707"/>
      <c r="JHF31" s="707"/>
      <c r="JHG31" s="707"/>
      <c r="JHH31" s="707"/>
      <c r="JHI31" s="707"/>
      <c r="JHJ31" s="707"/>
      <c r="JHK31" s="707"/>
      <c r="JHL31" s="707"/>
      <c r="JHM31" s="707"/>
      <c r="JHN31" s="707"/>
      <c r="JHO31" s="707"/>
      <c r="JHP31" s="707"/>
      <c r="JHQ31" s="707"/>
      <c r="JHR31" s="707"/>
      <c r="JHS31" s="707"/>
      <c r="JHT31" s="707"/>
      <c r="JHU31" s="707"/>
      <c r="JHV31" s="707"/>
      <c r="JHW31" s="707"/>
      <c r="JHX31" s="707"/>
      <c r="JHY31" s="707"/>
      <c r="JHZ31" s="707"/>
      <c r="JIA31" s="707"/>
      <c r="JIB31" s="707"/>
      <c r="JIC31" s="707"/>
      <c r="JID31" s="707"/>
      <c r="JIE31" s="707"/>
      <c r="JIF31" s="707"/>
      <c r="JIG31" s="707"/>
      <c r="JIH31" s="707"/>
      <c r="JII31" s="707"/>
      <c r="JIJ31" s="707"/>
      <c r="JIK31" s="707"/>
      <c r="JIL31" s="707"/>
      <c r="JIM31" s="707"/>
      <c r="JIN31" s="707"/>
      <c r="JIO31" s="707"/>
      <c r="JIP31" s="707"/>
      <c r="JIQ31" s="707"/>
      <c r="JIR31" s="707"/>
      <c r="JIS31" s="707"/>
      <c r="JIT31" s="707"/>
      <c r="JIU31" s="707"/>
      <c r="JIV31" s="707"/>
      <c r="JIW31" s="707"/>
      <c r="JIX31" s="707"/>
      <c r="JIY31" s="707"/>
      <c r="JIZ31" s="707"/>
      <c r="JJA31" s="707"/>
      <c r="JJB31" s="707"/>
      <c r="JJC31" s="707"/>
      <c r="JJD31" s="707"/>
      <c r="JJE31" s="707"/>
      <c r="JJF31" s="707"/>
      <c r="JJG31" s="707"/>
      <c r="JJH31" s="707"/>
      <c r="JJI31" s="707"/>
      <c r="JJJ31" s="707"/>
      <c r="JJK31" s="707"/>
      <c r="JJL31" s="707"/>
      <c r="JJM31" s="707"/>
      <c r="JJN31" s="707"/>
      <c r="JJO31" s="707"/>
      <c r="JJP31" s="707"/>
      <c r="JJQ31" s="707"/>
      <c r="JJR31" s="707"/>
      <c r="JJS31" s="707"/>
      <c r="JJT31" s="707"/>
      <c r="JJU31" s="707"/>
      <c r="JJV31" s="707"/>
      <c r="JJW31" s="707"/>
      <c r="JJX31" s="707"/>
      <c r="JJY31" s="707"/>
      <c r="JJZ31" s="707"/>
      <c r="JKA31" s="707"/>
      <c r="JKB31" s="707"/>
      <c r="JKC31" s="707"/>
      <c r="JKD31" s="707"/>
      <c r="JKE31" s="707"/>
      <c r="JKF31" s="707"/>
      <c r="JKG31" s="707"/>
      <c r="JKH31" s="707"/>
      <c r="JKI31" s="707"/>
      <c r="JKJ31" s="707"/>
      <c r="JKK31" s="707"/>
      <c r="JKL31" s="707"/>
      <c r="JKM31" s="707"/>
      <c r="JKN31" s="707"/>
      <c r="JKO31" s="707"/>
      <c r="JKP31" s="707"/>
      <c r="JKQ31" s="707"/>
      <c r="JKR31" s="707"/>
      <c r="JKS31" s="707"/>
      <c r="JKT31" s="707"/>
      <c r="JKU31" s="707"/>
      <c r="JKV31" s="707"/>
      <c r="JKW31" s="707"/>
      <c r="JKX31" s="707"/>
      <c r="JKY31" s="707"/>
      <c r="JKZ31" s="707"/>
      <c r="JLA31" s="707"/>
      <c r="JLB31" s="707"/>
      <c r="JLC31" s="707"/>
      <c r="JLD31" s="707"/>
      <c r="JLE31" s="707"/>
      <c r="JLF31" s="707"/>
      <c r="JLG31" s="707"/>
      <c r="JLH31" s="707"/>
      <c r="JLI31" s="707"/>
      <c r="JLJ31" s="707"/>
      <c r="JLK31" s="707"/>
      <c r="JLL31" s="707"/>
      <c r="JLM31" s="707"/>
      <c r="JLN31" s="707"/>
      <c r="JLO31" s="707"/>
      <c r="JLP31" s="707"/>
      <c r="JLQ31" s="707"/>
      <c r="JLR31" s="707"/>
      <c r="JLS31" s="707"/>
      <c r="JLT31" s="707"/>
      <c r="JLU31" s="707"/>
      <c r="JLV31" s="707"/>
      <c r="JLW31" s="707"/>
      <c r="JLX31" s="707"/>
      <c r="JLY31" s="707"/>
      <c r="JLZ31" s="707"/>
      <c r="JMA31" s="707"/>
      <c r="JMB31" s="707"/>
      <c r="JMC31" s="707"/>
      <c r="JMD31" s="707"/>
      <c r="JME31" s="707"/>
      <c r="JMF31" s="707"/>
      <c r="JMG31" s="707"/>
      <c r="JMH31" s="707"/>
      <c r="JMI31" s="707"/>
      <c r="JMJ31" s="707"/>
      <c r="JMK31" s="707"/>
      <c r="JML31" s="707"/>
      <c r="JMM31" s="707"/>
      <c r="JMN31" s="707"/>
      <c r="JMO31" s="707"/>
      <c r="JMP31" s="707"/>
      <c r="JMQ31" s="707"/>
      <c r="JMR31" s="707"/>
      <c r="JMS31" s="707"/>
      <c r="JMT31" s="707"/>
      <c r="JMU31" s="707"/>
      <c r="JMV31" s="707"/>
      <c r="JMW31" s="707"/>
      <c r="JMX31" s="707"/>
      <c r="JMY31" s="707"/>
      <c r="JMZ31" s="707"/>
      <c r="JNA31" s="707"/>
      <c r="JNB31" s="707"/>
      <c r="JNC31" s="707"/>
      <c r="JND31" s="707"/>
      <c r="JNE31" s="707"/>
      <c r="JNF31" s="707"/>
      <c r="JNG31" s="707"/>
      <c r="JNH31" s="707"/>
      <c r="JNI31" s="707"/>
      <c r="JNJ31" s="707"/>
      <c r="JNK31" s="707"/>
      <c r="JNL31" s="707"/>
      <c r="JNM31" s="707"/>
      <c r="JNN31" s="707"/>
      <c r="JNO31" s="707"/>
      <c r="JNP31" s="707"/>
      <c r="JNQ31" s="707"/>
      <c r="JNR31" s="707"/>
      <c r="JNS31" s="707"/>
      <c r="JNT31" s="707"/>
      <c r="JNU31" s="707"/>
      <c r="JNV31" s="707"/>
      <c r="JNW31" s="707"/>
      <c r="JNX31" s="707"/>
      <c r="JNY31" s="707"/>
      <c r="JNZ31" s="707"/>
      <c r="JOA31" s="707"/>
      <c r="JOB31" s="707"/>
      <c r="JOC31" s="707"/>
      <c r="JOD31" s="707"/>
      <c r="JOE31" s="707"/>
      <c r="JOF31" s="707"/>
      <c r="JOG31" s="707"/>
      <c r="JOH31" s="707"/>
      <c r="JOI31" s="707"/>
      <c r="JOJ31" s="707"/>
      <c r="JOK31" s="707"/>
      <c r="JOL31" s="707"/>
      <c r="JOM31" s="707"/>
      <c r="JON31" s="707"/>
      <c r="JOO31" s="707"/>
      <c r="JOP31" s="707"/>
      <c r="JOQ31" s="707"/>
      <c r="JOR31" s="707"/>
      <c r="JOS31" s="707"/>
      <c r="JOT31" s="707"/>
      <c r="JOU31" s="707"/>
      <c r="JOV31" s="707"/>
      <c r="JOW31" s="707"/>
      <c r="JOX31" s="707"/>
      <c r="JOY31" s="707"/>
      <c r="JOZ31" s="707"/>
      <c r="JPA31" s="707"/>
      <c r="JPB31" s="707"/>
      <c r="JPC31" s="707"/>
      <c r="JPD31" s="707"/>
      <c r="JPE31" s="707"/>
      <c r="JPF31" s="707"/>
      <c r="JPG31" s="707"/>
      <c r="JPH31" s="707"/>
      <c r="JPI31" s="707"/>
      <c r="JPJ31" s="707"/>
      <c r="JPK31" s="707"/>
      <c r="JPL31" s="707"/>
      <c r="JPM31" s="707"/>
      <c r="JPN31" s="707"/>
      <c r="JPO31" s="707"/>
      <c r="JPP31" s="707"/>
      <c r="JPQ31" s="707"/>
      <c r="JPR31" s="707"/>
      <c r="JPS31" s="707"/>
      <c r="JPT31" s="707"/>
      <c r="JPU31" s="707"/>
      <c r="JPV31" s="707"/>
      <c r="JPW31" s="707"/>
      <c r="JPX31" s="707"/>
      <c r="JPY31" s="707"/>
      <c r="JPZ31" s="707"/>
      <c r="JQA31" s="707"/>
      <c r="JQB31" s="707"/>
      <c r="JQC31" s="707"/>
      <c r="JQD31" s="707"/>
      <c r="JQE31" s="707"/>
      <c r="JQF31" s="707"/>
      <c r="JQG31" s="707"/>
      <c r="JQH31" s="707"/>
      <c r="JQI31" s="707"/>
      <c r="JQJ31" s="707"/>
      <c r="JQK31" s="707"/>
      <c r="JQL31" s="707"/>
      <c r="JQM31" s="707"/>
      <c r="JQN31" s="707"/>
      <c r="JQO31" s="707"/>
      <c r="JQP31" s="707"/>
      <c r="JQQ31" s="707"/>
      <c r="JQR31" s="707"/>
      <c r="JQS31" s="707"/>
      <c r="JQT31" s="707"/>
      <c r="JQU31" s="707"/>
      <c r="JQV31" s="707"/>
      <c r="JQW31" s="707"/>
      <c r="JQX31" s="707"/>
      <c r="JQY31" s="707"/>
      <c r="JQZ31" s="707"/>
      <c r="JRA31" s="707"/>
      <c r="JRB31" s="707"/>
      <c r="JRC31" s="707"/>
      <c r="JRD31" s="707"/>
      <c r="JRE31" s="707"/>
      <c r="JRF31" s="707"/>
      <c r="JRG31" s="707"/>
      <c r="JRH31" s="707"/>
      <c r="JRI31" s="707"/>
      <c r="JRJ31" s="707"/>
      <c r="JRK31" s="707"/>
      <c r="JRL31" s="707"/>
      <c r="JRM31" s="707"/>
      <c r="JRN31" s="707"/>
      <c r="JRO31" s="707"/>
      <c r="JRP31" s="707"/>
      <c r="JRQ31" s="707"/>
      <c r="JRR31" s="707"/>
      <c r="JRS31" s="707"/>
      <c r="JRT31" s="707"/>
      <c r="JRU31" s="707"/>
      <c r="JRV31" s="707"/>
      <c r="JRW31" s="707"/>
      <c r="JRX31" s="707"/>
      <c r="JRY31" s="707"/>
      <c r="JRZ31" s="707"/>
      <c r="JSA31" s="707"/>
      <c r="JSB31" s="707"/>
      <c r="JSC31" s="707"/>
      <c r="JSD31" s="707"/>
      <c r="JSE31" s="707"/>
      <c r="JSF31" s="707"/>
      <c r="JSG31" s="707"/>
      <c r="JSH31" s="707"/>
      <c r="JSI31" s="707"/>
      <c r="JSJ31" s="707"/>
      <c r="JSK31" s="707"/>
      <c r="JSL31" s="707"/>
      <c r="JSM31" s="707"/>
      <c r="JSN31" s="707"/>
      <c r="JSO31" s="707"/>
      <c r="JSP31" s="707"/>
      <c r="JSQ31" s="707"/>
      <c r="JSR31" s="707"/>
      <c r="JSS31" s="707"/>
      <c r="JST31" s="707"/>
      <c r="JSU31" s="707"/>
      <c r="JSV31" s="707"/>
      <c r="JSW31" s="707"/>
      <c r="JSX31" s="707"/>
      <c r="JSY31" s="707"/>
      <c r="JSZ31" s="707"/>
      <c r="JTA31" s="707"/>
      <c r="JTB31" s="707"/>
      <c r="JTC31" s="707"/>
      <c r="JTD31" s="707"/>
      <c r="JTE31" s="707"/>
      <c r="JTF31" s="707"/>
      <c r="JTG31" s="707"/>
      <c r="JTH31" s="707"/>
      <c r="JTI31" s="707"/>
      <c r="JTJ31" s="707"/>
      <c r="JTK31" s="707"/>
      <c r="JTL31" s="707"/>
      <c r="JTM31" s="707"/>
      <c r="JTN31" s="707"/>
      <c r="JTO31" s="707"/>
      <c r="JTP31" s="707"/>
      <c r="JTQ31" s="707"/>
      <c r="JTR31" s="707"/>
      <c r="JTS31" s="707"/>
      <c r="JTT31" s="707"/>
      <c r="JTU31" s="707"/>
      <c r="JTV31" s="707"/>
      <c r="JTW31" s="707"/>
      <c r="JTX31" s="707"/>
      <c r="JTY31" s="707"/>
      <c r="JTZ31" s="707"/>
      <c r="JUA31" s="707"/>
      <c r="JUB31" s="707"/>
      <c r="JUC31" s="707"/>
      <c r="JUD31" s="707"/>
      <c r="JUE31" s="707"/>
      <c r="JUF31" s="707"/>
      <c r="JUG31" s="707"/>
      <c r="JUH31" s="707"/>
      <c r="JUI31" s="707"/>
      <c r="JUJ31" s="707"/>
      <c r="JUK31" s="707"/>
      <c r="JUL31" s="707"/>
      <c r="JUM31" s="707"/>
      <c r="JUN31" s="707"/>
      <c r="JUO31" s="707"/>
      <c r="JUP31" s="707"/>
      <c r="JUQ31" s="707"/>
      <c r="JUR31" s="707"/>
      <c r="JUS31" s="707"/>
      <c r="JUT31" s="707"/>
      <c r="JUU31" s="707"/>
      <c r="JUV31" s="707"/>
      <c r="JUW31" s="707"/>
      <c r="JUX31" s="707"/>
      <c r="JUY31" s="707"/>
      <c r="JUZ31" s="707"/>
      <c r="JVA31" s="707"/>
      <c r="JVB31" s="707"/>
      <c r="JVC31" s="707"/>
      <c r="JVD31" s="707"/>
      <c r="JVE31" s="707"/>
      <c r="JVF31" s="707"/>
      <c r="JVG31" s="707"/>
      <c r="JVH31" s="707"/>
      <c r="JVI31" s="707"/>
      <c r="JVJ31" s="707"/>
      <c r="JVK31" s="707"/>
      <c r="JVL31" s="707"/>
      <c r="JVM31" s="707"/>
      <c r="JVN31" s="707"/>
      <c r="JVO31" s="707"/>
      <c r="JVP31" s="707"/>
      <c r="JVQ31" s="707"/>
      <c r="JVR31" s="707"/>
      <c r="JVS31" s="707"/>
      <c r="JVT31" s="707"/>
      <c r="JVU31" s="707"/>
      <c r="JVV31" s="707"/>
      <c r="JVW31" s="707"/>
      <c r="JVX31" s="707"/>
      <c r="JVY31" s="707"/>
      <c r="JVZ31" s="707"/>
      <c r="JWA31" s="707"/>
      <c r="JWB31" s="707"/>
      <c r="JWC31" s="707"/>
      <c r="JWD31" s="707"/>
      <c r="JWE31" s="707"/>
      <c r="JWF31" s="707"/>
      <c r="JWG31" s="707"/>
      <c r="JWH31" s="707"/>
      <c r="JWI31" s="707"/>
      <c r="JWJ31" s="707"/>
      <c r="JWK31" s="707"/>
      <c r="JWL31" s="707"/>
      <c r="JWM31" s="707"/>
      <c r="JWN31" s="707"/>
      <c r="JWO31" s="707"/>
      <c r="JWP31" s="707"/>
      <c r="JWQ31" s="707"/>
      <c r="JWR31" s="707"/>
      <c r="JWS31" s="707"/>
      <c r="JWT31" s="707"/>
      <c r="JWU31" s="707"/>
      <c r="JWV31" s="707"/>
      <c r="JWW31" s="707"/>
      <c r="JWX31" s="707"/>
      <c r="JWY31" s="707"/>
      <c r="JWZ31" s="707"/>
      <c r="JXA31" s="707"/>
      <c r="JXB31" s="707"/>
      <c r="JXC31" s="707"/>
      <c r="JXD31" s="707"/>
      <c r="JXE31" s="707"/>
      <c r="JXF31" s="707"/>
      <c r="JXG31" s="707"/>
      <c r="JXH31" s="707"/>
      <c r="JXI31" s="707"/>
      <c r="JXJ31" s="707"/>
      <c r="JXK31" s="707"/>
      <c r="JXL31" s="707"/>
      <c r="JXM31" s="707"/>
      <c r="JXN31" s="707"/>
      <c r="JXO31" s="707"/>
      <c r="JXP31" s="707"/>
      <c r="JXQ31" s="707"/>
      <c r="JXR31" s="707"/>
      <c r="JXS31" s="707"/>
      <c r="JXT31" s="707"/>
      <c r="JXU31" s="707"/>
      <c r="JXV31" s="707"/>
      <c r="JXW31" s="707"/>
      <c r="JXX31" s="707"/>
      <c r="JXY31" s="707"/>
      <c r="JXZ31" s="707"/>
      <c r="JYA31" s="707"/>
      <c r="JYB31" s="707"/>
      <c r="JYC31" s="707"/>
      <c r="JYD31" s="707"/>
      <c r="JYE31" s="707"/>
      <c r="JYF31" s="707"/>
      <c r="JYG31" s="707"/>
      <c r="JYH31" s="707"/>
      <c r="JYI31" s="707"/>
      <c r="JYJ31" s="707"/>
      <c r="JYK31" s="707"/>
      <c r="JYL31" s="707"/>
      <c r="JYM31" s="707"/>
      <c r="JYN31" s="707"/>
      <c r="JYO31" s="707"/>
      <c r="JYP31" s="707"/>
      <c r="JYQ31" s="707"/>
      <c r="JYR31" s="707"/>
      <c r="JYS31" s="707"/>
      <c r="JYT31" s="707"/>
      <c r="JYU31" s="707"/>
      <c r="JYV31" s="707"/>
      <c r="JYW31" s="707"/>
      <c r="JYX31" s="707"/>
      <c r="JYY31" s="707"/>
      <c r="JYZ31" s="707"/>
      <c r="JZA31" s="707"/>
      <c r="JZB31" s="707"/>
      <c r="JZC31" s="707"/>
      <c r="JZD31" s="707"/>
      <c r="JZE31" s="707"/>
      <c r="JZF31" s="707"/>
      <c r="JZG31" s="707"/>
      <c r="JZH31" s="707"/>
      <c r="JZI31" s="707"/>
      <c r="JZJ31" s="707"/>
      <c r="JZK31" s="707"/>
      <c r="JZL31" s="707"/>
      <c r="JZM31" s="707"/>
      <c r="JZN31" s="707"/>
      <c r="JZO31" s="707"/>
      <c r="JZP31" s="707"/>
      <c r="JZQ31" s="707"/>
      <c r="JZR31" s="707"/>
      <c r="JZS31" s="707"/>
      <c r="JZT31" s="707"/>
      <c r="JZU31" s="707"/>
      <c r="JZV31" s="707"/>
      <c r="JZW31" s="707"/>
      <c r="JZX31" s="707"/>
      <c r="JZY31" s="707"/>
      <c r="JZZ31" s="707"/>
      <c r="KAA31" s="707"/>
      <c r="KAB31" s="707"/>
      <c r="KAC31" s="707"/>
      <c r="KAD31" s="707"/>
      <c r="KAE31" s="707"/>
      <c r="KAF31" s="707"/>
      <c r="KAG31" s="707"/>
      <c r="KAH31" s="707"/>
      <c r="KAI31" s="707"/>
      <c r="KAJ31" s="707"/>
      <c r="KAK31" s="707"/>
      <c r="KAL31" s="707"/>
      <c r="KAM31" s="707"/>
      <c r="KAN31" s="707"/>
      <c r="KAO31" s="707"/>
      <c r="KAP31" s="707"/>
      <c r="KAQ31" s="707"/>
      <c r="KAR31" s="707"/>
      <c r="KAS31" s="707"/>
      <c r="KAT31" s="707"/>
      <c r="KAU31" s="707"/>
      <c r="KAV31" s="707"/>
      <c r="KAW31" s="707"/>
      <c r="KAX31" s="707"/>
      <c r="KAY31" s="707"/>
      <c r="KAZ31" s="707"/>
      <c r="KBA31" s="707"/>
      <c r="KBB31" s="707"/>
      <c r="KBC31" s="707"/>
      <c r="KBD31" s="707"/>
      <c r="KBE31" s="707"/>
      <c r="KBF31" s="707"/>
      <c r="KBG31" s="707"/>
      <c r="KBH31" s="707"/>
      <c r="KBI31" s="707"/>
      <c r="KBJ31" s="707"/>
      <c r="KBK31" s="707"/>
      <c r="KBL31" s="707"/>
      <c r="KBM31" s="707"/>
      <c r="KBN31" s="707"/>
      <c r="KBO31" s="707"/>
      <c r="KBP31" s="707"/>
      <c r="KBQ31" s="707"/>
      <c r="KBR31" s="707"/>
      <c r="KBS31" s="707"/>
      <c r="KBT31" s="707"/>
      <c r="KBU31" s="707"/>
      <c r="KBV31" s="707"/>
      <c r="KBW31" s="707"/>
      <c r="KBX31" s="707"/>
      <c r="KBY31" s="707"/>
      <c r="KBZ31" s="707"/>
      <c r="KCA31" s="707"/>
      <c r="KCB31" s="707"/>
      <c r="KCC31" s="707"/>
      <c r="KCD31" s="707"/>
      <c r="KCE31" s="707"/>
      <c r="KCF31" s="707"/>
      <c r="KCG31" s="707"/>
      <c r="KCH31" s="707"/>
      <c r="KCI31" s="707"/>
      <c r="KCJ31" s="707"/>
      <c r="KCK31" s="707"/>
      <c r="KCL31" s="707"/>
      <c r="KCM31" s="707"/>
      <c r="KCN31" s="707"/>
      <c r="KCO31" s="707"/>
      <c r="KCP31" s="707"/>
      <c r="KCQ31" s="707"/>
      <c r="KCR31" s="707"/>
      <c r="KCS31" s="707"/>
      <c r="KCT31" s="707"/>
      <c r="KCU31" s="707"/>
      <c r="KCV31" s="707"/>
      <c r="KCW31" s="707"/>
      <c r="KCX31" s="707"/>
      <c r="KCY31" s="707"/>
      <c r="KCZ31" s="707"/>
      <c r="KDA31" s="707"/>
      <c r="KDB31" s="707"/>
      <c r="KDC31" s="707"/>
      <c r="KDD31" s="707"/>
      <c r="KDE31" s="707"/>
      <c r="KDF31" s="707"/>
      <c r="KDG31" s="707"/>
      <c r="KDH31" s="707"/>
      <c r="KDI31" s="707"/>
      <c r="KDJ31" s="707"/>
      <c r="KDK31" s="707"/>
      <c r="KDL31" s="707"/>
      <c r="KDM31" s="707"/>
      <c r="KDN31" s="707"/>
      <c r="KDO31" s="707"/>
      <c r="KDP31" s="707"/>
      <c r="KDQ31" s="707"/>
      <c r="KDR31" s="707"/>
      <c r="KDS31" s="707"/>
      <c r="KDT31" s="707"/>
      <c r="KDU31" s="707"/>
      <c r="KDV31" s="707"/>
      <c r="KDW31" s="707"/>
      <c r="KDX31" s="707"/>
      <c r="KDY31" s="707"/>
      <c r="KDZ31" s="707"/>
      <c r="KEA31" s="707"/>
      <c r="KEB31" s="707"/>
      <c r="KEC31" s="707"/>
      <c r="KED31" s="707"/>
      <c r="KEE31" s="707"/>
      <c r="KEF31" s="707"/>
      <c r="KEG31" s="707"/>
      <c r="KEH31" s="707"/>
      <c r="KEI31" s="707"/>
      <c r="KEJ31" s="707"/>
      <c r="KEK31" s="707"/>
      <c r="KEL31" s="707"/>
      <c r="KEM31" s="707"/>
      <c r="KEN31" s="707"/>
      <c r="KEO31" s="707"/>
      <c r="KEP31" s="707"/>
      <c r="KEQ31" s="707"/>
      <c r="KER31" s="707"/>
      <c r="KES31" s="707"/>
      <c r="KET31" s="707"/>
      <c r="KEU31" s="707"/>
      <c r="KEV31" s="707"/>
      <c r="KEW31" s="707"/>
      <c r="KEX31" s="707"/>
      <c r="KEY31" s="707"/>
      <c r="KEZ31" s="707"/>
      <c r="KFA31" s="707"/>
      <c r="KFB31" s="707"/>
      <c r="KFC31" s="707"/>
      <c r="KFD31" s="707"/>
      <c r="KFE31" s="707"/>
      <c r="KFF31" s="707"/>
      <c r="KFG31" s="707"/>
      <c r="KFH31" s="707"/>
      <c r="KFI31" s="707"/>
      <c r="KFJ31" s="707"/>
      <c r="KFK31" s="707"/>
      <c r="KFL31" s="707"/>
      <c r="KFM31" s="707"/>
      <c r="KFN31" s="707"/>
      <c r="KFO31" s="707"/>
      <c r="KFP31" s="707"/>
      <c r="KFQ31" s="707"/>
      <c r="KFR31" s="707"/>
      <c r="KFS31" s="707"/>
      <c r="KFT31" s="707"/>
      <c r="KFU31" s="707"/>
      <c r="KFV31" s="707"/>
      <c r="KFW31" s="707"/>
      <c r="KFX31" s="707"/>
      <c r="KFY31" s="707"/>
      <c r="KFZ31" s="707"/>
      <c r="KGA31" s="707"/>
      <c r="KGB31" s="707"/>
      <c r="KGC31" s="707"/>
      <c r="KGD31" s="707"/>
      <c r="KGE31" s="707"/>
      <c r="KGF31" s="707"/>
      <c r="KGG31" s="707"/>
      <c r="KGH31" s="707"/>
      <c r="KGI31" s="707"/>
      <c r="KGJ31" s="707"/>
      <c r="KGK31" s="707"/>
      <c r="KGL31" s="707"/>
      <c r="KGM31" s="707"/>
      <c r="KGN31" s="707"/>
      <c r="KGO31" s="707"/>
      <c r="KGP31" s="707"/>
      <c r="KGQ31" s="707"/>
      <c r="KGR31" s="707"/>
      <c r="KGS31" s="707"/>
      <c r="KGT31" s="707"/>
      <c r="KGU31" s="707"/>
      <c r="KGV31" s="707"/>
      <c r="KGW31" s="707"/>
      <c r="KGX31" s="707"/>
      <c r="KGY31" s="707"/>
      <c r="KGZ31" s="707"/>
      <c r="KHA31" s="707"/>
      <c r="KHB31" s="707"/>
      <c r="KHC31" s="707"/>
      <c r="KHD31" s="707"/>
      <c r="KHE31" s="707"/>
      <c r="KHF31" s="707"/>
      <c r="KHG31" s="707"/>
      <c r="KHH31" s="707"/>
      <c r="KHI31" s="707"/>
      <c r="KHJ31" s="707"/>
      <c r="KHK31" s="707"/>
      <c r="KHL31" s="707"/>
      <c r="KHM31" s="707"/>
      <c r="KHN31" s="707"/>
      <c r="KHO31" s="707"/>
      <c r="KHP31" s="707"/>
      <c r="KHQ31" s="707"/>
      <c r="KHR31" s="707"/>
      <c r="KHS31" s="707"/>
      <c r="KHT31" s="707"/>
      <c r="KHU31" s="707"/>
      <c r="KHV31" s="707"/>
      <c r="KHW31" s="707"/>
      <c r="KHX31" s="707"/>
      <c r="KHY31" s="707"/>
      <c r="KHZ31" s="707"/>
      <c r="KIA31" s="707"/>
      <c r="KIB31" s="707"/>
      <c r="KIC31" s="707"/>
      <c r="KID31" s="707"/>
      <c r="KIE31" s="707"/>
      <c r="KIF31" s="707"/>
      <c r="KIG31" s="707"/>
      <c r="KIH31" s="707"/>
      <c r="KII31" s="707"/>
      <c r="KIJ31" s="707"/>
      <c r="KIK31" s="707"/>
      <c r="KIL31" s="707"/>
      <c r="KIM31" s="707"/>
      <c r="KIN31" s="707"/>
      <c r="KIO31" s="707"/>
      <c r="KIP31" s="707"/>
      <c r="KIQ31" s="707"/>
      <c r="KIR31" s="707"/>
      <c r="KIS31" s="707"/>
      <c r="KIT31" s="707"/>
      <c r="KIU31" s="707"/>
      <c r="KIV31" s="707"/>
      <c r="KIW31" s="707"/>
      <c r="KIX31" s="707"/>
      <c r="KIY31" s="707"/>
      <c r="KIZ31" s="707"/>
      <c r="KJA31" s="707"/>
      <c r="KJB31" s="707"/>
      <c r="KJC31" s="707"/>
      <c r="KJD31" s="707"/>
      <c r="KJE31" s="707"/>
      <c r="KJF31" s="707"/>
      <c r="KJG31" s="707"/>
      <c r="KJH31" s="707"/>
      <c r="KJI31" s="707"/>
      <c r="KJJ31" s="707"/>
      <c r="KJK31" s="707"/>
      <c r="KJL31" s="707"/>
      <c r="KJM31" s="707"/>
      <c r="KJN31" s="707"/>
      <c r="KJO31" s="707"/>
      <c r="KJP31" s="707"/>
      <c r="KJQ31" s="707"/>
      <c r="KJR31" s="707"/>
      <c r="KJS31" s="707"/>
      <c r="KJT31" s="707"/>
      <c r="KJU31" s="707"/>
      <c r="KJV31" s="707"/>
      <c r="KJW31" s="707"/>
      <c r="KJX31" s="707"/>
      <c r="KJY31" s="707"/>
      <c r="KJZ31" s="707"/>
      <c r="KKA31" s="707"/>
      <c r="KKB31" s="707"/>
      <c r="KKC31" s="707"/>
      <c r="KKD31" s="707"/>
      <c r="KKE31" s="707"/>
      <c r="KKF31" s="707"/>
      <c r="KKG31" s="707"/>
      <c r="KKH31" s="707"/>
      <c r="KKI31" s="707"/>
      <c r="KKJ31" s="707"/>
      <c r="KKK31" s="707"/>
      <c r="KKL31" s="707"/>
      <c r="KKM31" s="707"/>
      <c r="KKN31" s="707"/>
      <c r="KKO31" s="707"/>
      <c r="KKP31" s="707"/>
      <c r="KKQ31" s="707"/>
      <c r="KKR31" s="707"/>
      <c r="KKS31" s="707"/>
      <c r="KKT31" s="707"/>
      <c r="KKU31" s="707"/>
      <c r="KKV31" s="707"/>
      <c r="KKW31" s="707"/>
      <c r="KKX31" s="707"/>
      <c r="KKY31" s="707"/>
      <c r="KKZ31" s="707"/>
      <c r="KLA31" s="707"/>
      <c r="KLB31" s="707"/>
      <c r="KLC31" s="707"/>
      <c r="KLD31" s="707"/>
      <c r="KLE31" s="707"/>
      <c r="KLF31" s="707"/>
      <c r="KLG31" s="707"/>
      <c r="KLH31" s="707"/>
      <c r="KLI31" s="707"/>
      <c r="KLJ31" s="707"/>
      <c r="KLK31" s="707"/>
      <c r="KLL31" s="707"/>
      <c r="KLM31" s="707"/>
      <c r="KLN31" s="707"/>
      <c r="KLO31" s="707"/>
      <c r="KLP31" s="707"/>
      <c r="KLQ31" s="707"/>
      <c r="KLR31" s="707"/>
      <c r="KLS31" s="707"/>
      <c r="KLT31" s="707"/>
      <c r="KLU31" s="707"/>
      <c r="KLV31" s="707"/>
      <c r="KLW31" s="707"/>
      <c r="KLX31" s="707"/>
      <c r="KLY31" s="707"/>
      <c r="KLZ31" s="707"/>
      <c r="KMA31" s="707"/>
      <c r="KMB31" s="707"/>
      <c r="KMC31" s="707"/>
      <c r="KMD31" s="707"/>
      <c r="KME31" s="707"/>
      <c r="KMF31" s="707"/>
      <c r="KMG31" s="707"/>
      <c r="KMH31" s="707"/>
      <c r="KMI31" s="707"/>
      <c r="KMJ31" s="707"/>
      <c r="KMK31" s="707"/>
      <c r="KML31" s="707"/>
      <c r="KMM31" s="707"/>
      <c r="KMN31" s="707"/>
      <c r="KMO31" s="707"/>
      <c r="KMP31" s="707"/>
      <c r="KMQ31" s="707"/>
      <c r="KMR31" s="707"/>
      <c r="KMS31" s="707"/>
      <c r="KMT31" s="707"/>
      <c r="KMU31" s="707"/>
      <c r="KMV31" s="707"/>
      <c r="KMW31" s="707"/>
      <c r="KMX31" s="707"/>
      <c r="KMY31" s="707"/>
      <c r="KMZ31" s="707"/>
      <c r="KNA31" s="707"/>
      <c r="KNB31" s="707"/>
      <c r="KNC31" s="707"/>
      <c r="KND31" s="707"/>
      <c r="KNE31" s="707"/>
      <c r="KNF31" s="707"/>
      <c r="KNG31" s="707"/>
      <c r="KNH31" s="707"/>
      <c r="KNI31" s="707"/>
      <c r="KNJ31" s="707"/>
      <c r="KNK31" s="707"/>
      <c r="KNL31" s="707"/>
      <c r="KNM31" s="707"/>
      <c r="KNN31" s="707"/>
      <c r="KNO31" s="707"/>
      <c r="KNP31" s="707"/>
      <c r="KNQ31" s="707"/>
      <c r="KNR31" s="707"/>
      <c r="KNS31" s="707"/>
      <c r="KNT31" s="707"/>
      <c r="KNU31" s="707"/>
      <c r="KNV31" s="707"/>
      <c r="KNW31" s="707"/>
      <c r="KNX31" s="707"/>
      <c r="KNY31" s="707"/>
      <c r="KNZ31" s="707"/>
      <c r="KOA31" s="707"/>
      <c r="KOB31" s="707"/>
      <c r="KOC31" s="707"/>
      <c r="KOD31" s="707"/>
      <c r="KOE31" s="707"/>
      <c r="KOF31" s="707"/>
      <c r="KOG31" s="707"/>
      <c r="KOH31" s="707"/>
      <c r="KOI31" s="707"/>
      <c r="KOJ31" s="707"/>
      <c r="KOK31" s="707"/>
      <c r="KOL31" s="707"/>
      <c r="KOM31" s="707"/>
      <c r="KON31" s="707"/>
      <c r="KOO31" s="707"/>
      <c r="KOP31" s="707"/>
      <c r="KOQ31" s="707"/>
      <c r="KOR31" s="707"/>
      <c r="KOS31" s="707"/>
      <c r="KOT31" s="707"/>
      <c r="KOU31" s="707"/>
      <c r="KOV31" s="707"/>
      <c r="KOW31" s="707"/>
      <c r="KOX31" s="707"/>
      <c r="KOY31" s="707"/>
      <c r="KOZ31" s="707"/>
      <c r="KPA31" s="707"/>
      <c r="KPB31" s="707"/>
      <c r="KPC31" s="707"/>
      <c r="KPD31" s="707"/>
      <c r="KPE31" s="707"/>
      <c r="KPF31" s="707"/>
      <c r="KPG31" s="707"/>
      <c r="KPH31" s="707"/>
      <c r="KPI31" s="707"/>
      <c r="KPJ31" s="707"/>
      <c r="KPK31" s="707"/>
      <c r="KPL31" s="707"/>
      <c r="KPM31" s="707"/>
      <c r="KPN31" s="707"/>
      <c r="KPO31" s="707"/>
      <c r="KPP31" s="707"/>
      <c r="KPQ31" s="707"/>
      <c r="KPR31" s="707"/>
      <c r="KPS31" s="707"/>
      <c r="KPT31" s="707"/>
      <c r="KPU31" s="707"/>
      <c r="KPV31" s="707"/>
      <c r="KPW31" s="707"/>
      <c r="KPX31" s="707"/>
      <c r="KPY31" s="707"/>
      <c r="KPZ31" s="707"/>
      <c r="KQA31" s="707"/>
      <c r="KQB31" s="707"/>
      <c r="KQC31" s="707"/>
      <c r="KQD31" s="707"/>
      <c r="KQE31" s="707"/>
      <c r="KQF31" s="707"/>
      <c r="KQG31" s="707"/>
      <c r="KQH31" s="707"/>
      <c r="KQI31" s="707"/>
      <c r="KQJ31" s="707"/>
      <c r="KQK31" s="707"/>
      <c r="KQL31" s="707"/>
      <c r="KQM31" s="707"/>
      <c r="KQN31" s="707"/>
      <c r="KQO31" s="707"/>
      <c r="KQP31" s="707"/>
      <c r="KQQ31" s="707"/>
      <c r="KQR31" s="707"/>
      <c r="KQS31" s="707"/>
      <c r="KQT31" s="707"/>
      <c r="KQU31" s="707"/>
      <c r="KQV31" s="707"/>
      <c r="KQW31" s="707"/>
      <c r="KQX31" s="707"/>
      <c r="KQY31" s="707"/>
      <c r="KQZ31" s="707"/>
      <c r="KRA31" s="707"/>
      <c r="KRB31" s="707"/>
      <c r="KRC31" s="707"/>
      <c r="KRD31" s="707"/>
      <c r="KRE31" s="707"/>
      <c r="KRF31" s="707"/>
      <c r="KRG31" s="707"/>
      <c r="KRH31" s="707"/>
      <c r="KRI31" s="707"/>
      <c r="KRJ31" s="707"/>
      <c r="KRK31" s="707"/>
      <c r="KRL31" s="707"/>
      <c r="KRM31" s="707"/>
      <c r="KRN31" s="707"/>
      <c r="KRO31" s="707"/>
      <c r="KRP31" s="707"/>
      <c r="KRQ31" s="707"/>
      <c r="KRR31" s="707"/>
      <c r="KRS31" s="707"/>
      <c r="KRT31" s="707"/>
      <c r="KRU31" s="707"/>
      <c r="KRV31" s="707"/>
      <c r="KRW31" s="707"/>
      <c r="KRX31" s="707"/>
      <c r="KRY31" s="707"/>
      <c r="KRZ31" s="707"/>
      <c r="KSA31" s="707"/>
      <c r="KSB31" s="707"/>
      <c r="KSC31" s="707"/>
      <c r="KSD31" s="707"/>
      <c r="KSE31" s="707"/>
      <c r="KSF31" s="707"/>
      <c r="KSG31" s="707"/>
      <c r="KSH31" s="707"/>
      <c r="KSI31" s="707"/>
      <c r="KSJ31" s="707"/>
      <c r="KSK31" s="707"/>
      <c r="KSL31" s="707"/>
      <c r="KSM31" s="707"/>
      <c r="KSN31" s="707"/>
      <c r="KSO31" s="707"/>
      <c r="KSP31" s="707"/>
      <c r="KSQ31" s="707"/>
      <c r="KSR31" s="707"/>
      <c r="KSS31" s="707"/>
      <c r="KST31" s="707"/>
      <c r="KSU31" s="707"/>
      <c r="KSV31" s="707"/>
      <c r="KSW31" s="707"/>
      <c r="KSX31" s="707"/>
      <c r="KSY31" s="707"/>
      <c r="KSZ31" s="707"/>
      <c r="KTA31" s="707"/>
      <c r="KTB31" s="707"/>
      <c r="KTC31" s="707"/>
      <c r="KTD31" s="707"/>
      <c r="KTE31" s="707"/>
      <c r="KTF31" s="707"/>
      <c r="KTG31" s="707"/>
      <c r="KTH31" s="707"/>
      <c r="KTI31" s="707"/>
      <c r="KTJ31" s="707"/>
      <c r="KTK31" s="707"/>
      <c r="KTL31" s="707"/>
      <c r="KTM31" s="707"/>
      <c r="KTN31" s="707"/>
      <c r="KTO31" s="707"/>
      <c r="KTP31" s="707"/>
      <c r="KTQ31" s="707"/>
      <c r="KTR31" s="707"/>
      <c r="KTS31" s="707"/>
      <c r="KTT31" s="707"/>
      <c r="KTU31" s="707"/>
      <c r="KTV31" s="707"/>
      <c r="KTW31" s="707"/>
      <c r="KTX31" s="707"/>
      <c r="KTY31" s="707"/>
      <c r="KTZ31" s="707"/>
      <c r="KUA31" s="707"/>
      <c r="KUB31" s="707"/>
      <c r="KUC31" s="707"/>
      <c r="KUD31" s="707"/>
      <c r="KUE31" s="707"/>
      <c r="KUF31" s="707"/>
      <c r="KUG31" s="707"/>
      <c r="KUH31" s="707"/>
      <c r="KUI31" s="707"/>
      <c r="KUJ31" s="707"/>
      <c r="KUK31" s="707"/>
      <c r="KUL31" s="707"/>
      <c r="KUM31" s="707"/>
      <c r="KUN31" s="707"/>
      <c r="KUO31" s="707"/>
      <c r="KUP31" s="707"/>
      <c r="KUQ31" s="707"/>
      <c r="KUR31" s="707"/>
      <c r="KUS31" s="707"/>
      <c r="KUT31" s="707"/>
      <c r="KUU31" s="707"/>
      <c r="KUV31" s="707"/>
      <c r="KUW31" s="707"/>
      <c r="KUX31" s="707"/>
      <c r="KUY31" s="707"/>
      <c r="KUZ31" s="707"/>
      <c r="KVA31" s="707"/>
      <c r="KVB31" s="707"/>
      <c r="KVC31" s="707"/>
      <c r="KVD31" s="707"/>
      <c r="KVE31" s="707"/>
      <c r="KVF31" s="707"/>
      <c r="KVG31" s="707"/>
      <c r="KVH31" s="707"/>
      <c r="KVI31" s="707"/>
      <c r="KVJ31" s="707"/>
      <c r="KVK31" s="707"/>
      <c r="KVL31" s="707"/>
      <c r="KVM31" s="707"/>
      <c r="KVN31" s="707"/>
      <c r="KVO31" s="707"/>
      <c r="KVP31" s="707"/>
      <c r="KVQ31" s="707"/>
      <c r="KVR31" s="707"/>
      <c r="KVS31" s="707"/>
      <c r="KVT31" s="707"/>
      <c r="KVU31" s="707"/>
      <c r="KVV31" s="707"/>
      <c r="KVW31" s="707"/>
      <c r="KVX31" s="707"/>
      <c r="KVY31" s="707"/>
      <c r="KVZ31" s="707"/>
      <c r="KWA31" s="707"/>
      <c r="KWB31" s="707"/>
      <c r="KWC31" s="707"/>
      <c r="KWD31" s="707"/>
      <c r="KWE31" s="707"/>
      <c r="KWF31" s="707"/>
      <c r="KWG31" s="707"/>
      <c r="KWH31" s="707"/>
      <c r="KWI31" s="707"/>
      <c r="KWJ31" s="707"/>
      <c r="KWK31" s="707"/>
      <c r="KWL31" s="707"/>
      <c r="KWM31" s="707"/>
      <c r="KWN31" s="707"/>
      <c r="KWO31" s="707"/>
      <c r="KWP31" s="707"/>
      <c r="KWQ31" s="707"/>
      <c r="KWR31" s="707"/>
      <c r="KWS31" s="707"/>
      <c r="KWT31" s="707"/>
      <c r="KWU31" s="707"/>
      <c r="KWV31" s="707"/>
      <c r="KWW31" s="707"/>
      <c r="KWX31" s="707"/>
      <c r="KWY31" s="707"/>
      <c r="KWZ31" s="707"/>
      <c r="KXA31" s="707"/>
      <c r="KXB31" s="707"/>
      <c r="KXC31" s="707"/>
      <c r="KXD31" s="707"/>
      <c r="KXE31" s="707"/>
      <c r="KXF31" s="707"/>
      <c r="KXG31" s="707"/>
      <c r="KXH31" s="707"/>
      <c r="KXI31" s="707"/>
      <c r="KXJ31" s="707"/>
      <c r="KXK31" s="707"/>
      <c r="KXL31" s="707"/>
      <c r="KXM31" s="707"/>
      <c r="KXN31" s="707"/>
      <c r="KXO31" s="707"/>
      <c r="KXP31" s="707"/>
      <c r="KXQ31" s="707"/>
      <c r="KXR31" s="707"/>
      <c r="KXS31" s="707"/>
      <c r="KXT31" s="707"/>
      <c r="KXU31" s="707"/>
      <c r="KXV31" s="707"/>
      <c r="KXW31" s="707"/>
      <c r="KXX31" s="707"/>
      <c r="KXY31" s="707"/>
      <c r="KXZ31" s="707"/>
      <c r="KYA31" s="707"/>
      <c r="KYB31" s="707"/>
      <c r="KYC31" s="707"/>
      <c r="KYD31" s="707"/>
      <c r="KYE31" s="707"/>
      <c r="KYF31" s="707"/>
      <c r="KYG31" s="707"/>
      <c r="KYH31" s="707"/>
      <c r="KYI31" s="707"/>
      <c r="KYJ31" s="707"/>
      <c r="KYK31" s="707"/>
      <c r="KYL31" s="707"/>
      <c r="KYM31" s="707"/>
      <c r="KYN31" s="707"/>
      <c r="KYO31" s="707"/>
      <c r="KYP31" s="707"/>
      <c r="KYQ31" s="707"/>
      <c r="KYR31" s="707"/>
      <c r="KYS31" s="707"/>
      <c r="KYT31" s="707"/>
      <c r="KYU31" s="707"/>
      <c r="KYV31" s="707"/>
      <c r="KYW31" s="707"/>
      <c r="KYX31" s="707"/>
      <c r="KYY31" s="707"/>
      <c r="KYZ31" s="707"/>
      <c r="KZA31" s="707"/>
      <c r="KZB31" s="707"/>
      <c r="KZC31" s="707"/>
      <c r="KZD31" s="707"/>
      <c r="KZE31" s="707"/>
      <c r="KZF31" s="707"/>
      <c r="KZG31" s="707"/>
      <c r="KZH31" s="707"/>
      <c r="KZI31" s="707"/>
      <c r="KZJ31" s="707"/>
      <c r="KZK31" s="707"/>
      <c r="KZL31" s="707"/>
      <c r="KZM31" s="707"/>
      <c r="KZN31" s="707"/>
      <c r="KZO31" s="707"/>
      <c r="KZP31" s="707"/>
      <c r="KZQ31" s="707"/>
      <c r="KZR31" s="707"/>
      <c r="KZS31" s="707"/>
      <c r="KZT31" s="707"/>
      <c r="KZU31" s="707"/>
      <c r="KZV31" s="707"/>
      <c r="KZW31" s="707"/>
      <c r="KZX31" s="707"/>
      <c r="KZY31" s="707"/>
      <c r="KZZ31" s="707"/>
      <c r="LAA31" s="707"/>
      <c r="LAB31" s="707"/>
      <c r="LAC31" s="707"/>
      <c r="LAD31" s="707"/>
      <c r="LAE31" s="707"/>
      <c r="LAF31" s="707"/>
      <c r="LAG31" s="707"/>
      <c r="LAH31" s="707"/>
      <c r="LAI31" s="707"/>
      <c r="LAJ31" s="707"/>
      <c r="LAK31" s="707"/>
      <c r="LAL31" s="707"/>
      <c r="LAM31" s="707"/>
      <c r="LAN31" s="707"/>
      <c r="LAO31" s="707"/>
      <c r="LAP31" s="707"/>
      <c r="LAQ31" s="707"/>
      <c r="LAR31" s="707"/>
      <c r="LAS31" s="707"/>
      <c r="LAT31" s="707"/>
      <c r="LAU31" s="707"/>
      <c r="LAV31" s="707"/>
      <c r="LAW31" s="707"/>
      <c r="LAX31" s="707"/>
      <c r="LAY31" s="707"/>
      <c r="LAZ31" s="707"/>
      <c r="LBA31" s="707"/>
      <c r="LBB31" s="707"/>
      <c r="LBC31" s="707"/>
      <c r="LBD31" s="707"/>
      <c r="LBE31" s="707"/>
      <c r="LBF31" s="707"/>
      <c r="LBG31" s="707"/>
      <c r="LBH31" s="707"/>
      <c r="LBI31" s="707"/>
      <c r="LBJ31" s="707"/>
      <c r="LBK31" s="707"/>
      <c r="LBL31" s="707"/>
      <c r="LBM31" s="707"/>
      <c r="LBN31" s="707"/>
      <c r="LBO31" s="707"/>
      <c r="LBP31" s="707"/>
      <c r="LBQ31" s="707"/>
      <c r="LBR31" s="707"/>
      <c r="LBS31" s="707"/>
      <c r="LBT31" s="707"/>
      <c r="LBU31" s="707"/>
      <c r="LBV31" s="707"/>
      <c r="LBW31" s="707"/>
      <c r="LBX31" s="707"/>
      <c r="LBY31" s="707"/>
      <c r="LBZ31" s="707"/>
      <c r="LCA31" s="707"/>
      <c r="LCB31" s="707"/>
      <c r="LCC31" s="707"/>
      <c r="LCD31" s="707"/>
      <c r="LCE31" s="707"/>
      <c r="LCF31" s="707"/>
      <c r="LCG31" s="707"/>
      <c r="LCH31" s="707"/>
      <c r="LCI31" s="707"/>
      <c r="LCJ31" s="707"/>
      <c r="LCK31" s="707"/>
      <c r="LCL31" s="707"/>
      <c r="LCM31" s="707"/>
      <c r="LCN31" s="707"/>
      <c r="LCO31" s="707"/>
      <c r="LCP31" s="707"/>
      <c r="LCQ31" s="707"/>
      <c r="LCR31" s="707"/>
      <c r="LCS31" s="707"/>
      <c r="LCT31" s="707"/>
      <c r="LCU31" s="707"/>
      <c r="LCV31" s="707"/>
      <c r="LCW31" s="707"/>
      <c r="LCX31" s="707"/>
      <c r="LCY31" s="707"/>
      <c r="LCZ31" s="707"/>
      <c r="LDA31" s="707"/>
      <c r="LDB31" s="707"/>
      <c r="LDC31" s="707"/>
      <c r="LDD31" s="707"/>
      <c r="LDE31" s="707"/>
      <c r="LDF31" s="707"/>
      <c r="LDG31" s="707"/>
      <c r="LDH31" s="707"/>
      <c r="LDI31" s="707"/>
      <c r="LDJ31" s="707"/>
      <c r="LDK31" s="707"/>
      <c r="LDL31" s="707"/>
      <c r="LDM31" s="707"/>
      <c r="LDN31" s="707"/>
      <c r="LDO31" s="707"/>
      <c r="LDP31" s="707"/>
      <c r="LDQ31" s="707"/>
      <c r="LDR31" s="707"/>
      <c r="LDS31" s="707"/>
      <c r="LDT31" s="707"/>
      <c r="LDU31" s="707"/>
      <c r="LDV31" s="707"/>
      <c r="LDW31" s="707"/>
      <c r="LDX31" s="707"/>
      <c r="LDY31" s="707"/>
      <c r="LDZ31" s="707"/>
      <c r="LEA31" s="707"/>
      <c r="LEB31" s="707"/>
      <c r="LEC31" s="707"/>
      <c r="LED31" s="707"/>
      <c r="LEE31" s="707"/>
      <c r="LEF31" s="707"/>
      <c r="LEG31" s="707"/>
      <c r="LEH31" s="707"/>
      <c r="LEI31" s="707"/>
      <c r="LEJ31" s="707"/>
      <c r="LEK31" s="707"/>
      <c r="LEL31" s="707"/>
      <c r="LEM31" s="707"/>
      <c r="LEN31" s="707"/>
      <c r="LEO31" s="707"/>
      <c r="LEP31" s="707"/>
      <c r="LEQ31" s="707"/>
      <c r="LER31" s="707"/>
      <c r="LES31" s="707"/>
      <c r="LET31" s="707"/>
      <c r="LEU31" s="707"/>
      <c r="LEV31" s="707"/>
      <c r="LEW31" s="707"/>
      <c r="LEX31" s="707"/>
      <c r="LEY31" s="707"/>
      <c r="LEZ31" s="707"/>
      <c r="LFA31" s="707"/>
      <c r="LFB31" s="707"/>
      <c r="LFC31" s="707"/>
      <c r="LFD31" s="707"/>
      <c r="LFE31" s="707"/>
      <c r="LFF31" s="707"/>
      <c r="LFG31" s="707"/>
      <c r="LFH31" s="707"/>
      <c r="LFI31" s="707"/>
      <c r="LFJ31" s="707"/>
      <c r="LFK31" s="707"/>
      <c r="LFL31" s="707"/>
      <c r="LFM31" s="707"/>
      <c r="LFN31" s="707"/>
      <c r="LFO31" s="707"/>
      <c r="LFP31" s="707"/>
      <c r="LFQ31" s="707"/>
      <c r="LFR31" s="707"/>
      <c r="LFS31" s="707"/>
      <c r="LFT31" s="707"/>
      <c r="LFU31" s="707"/>
      <c r="LFV31" s="707"/>
      <c r="LFW31" s="707"/>
      <c r="LFX31" s="707"/>
      <c r="LFY31" s="707"/>
      <c r="LFZ31" s="707"/>
      <c r="LGA31" s="707"/>
      <c r="LGB31" s="707"/>
      <c r="LGC31" s="707"/>
      <c r="LGD31" s="707"/>
      <c r="LGE31" s="707"/>
      <c r="LGF31" s="707"/>
      <c r="LGG31" s="707"/>
      <c r="LGH31" s="707"/>
      <c r="LGI31" s="707"/>
      <c r="LGJ31" s="707"/>
      <c r="LGK31" s="707"/>
      <c r="LGL31" s="707"/>
      <c r="LGM31" s="707"/>
      <c r="LGN31" s="707"/>
      <c r="LGO31" s="707"/>
      <c r="LGP31" s="707"/>
      <c r="LGQ31" s="707"/>
      <c r="LGR31" s="707"/>
      <c r="LGS31" s="707"/>
      <c r="LGT31" s="707"/>
      <c r="LGU31" s="707"/>
      <c r="LGV31" s="707"/>
      <c r="LGW31" s="707"/>
      <c r="LGX31" s="707"/>
      <c r="LGY31" s="707"/>
      <c r="LGZ31" s="707"/>
      <c r="LHA31" s="707"/>
      <c r="LHB31" s="707"/>
      <c r="LHC31" s="707"/>
      <c r="LHD31" s="707"/>
      <c r="LHE31" s="707"/>
      <c r="LHF31" s="707"/>
      <c r="LHG31" s="707"/>
      <c r="LHH31" s="707"/>
      <c r="LHI31" s="707"/>
      <c r="LHJ31" s="707"/>
      <c r="LHK31" s="707"/>
      <c r="LHL31" s="707"/>
      <c r="LHM31" s="707"/>
      <c r="LHN31" s="707"/>
      <c r="LHO31" s="707"/>
      <c r="LHP31" s="707"/>
      <c r="LHQ31" s="707"/>
      <c r="LHR31" s="707"/>
      <c r="LHS31" s="707"/>
      <c r="LHT31" s="707"/>
      <c r="LHU31" s="707"/>
      <c r="LHV31" s="707"/>
      <c r="LHW31" s="707"/>
      <c r="LHX31" s="707"/>
      <c r="LHY31" s="707"/>
      <c r="LHZ31" s="707"/>
      <c r="LIA31" s="707"/>
      <c r="LIB31" s="707"/>
      <c r="LIC31" s="707"/>
      <c r="LID31" s="707"/>
      <c r="LIE31" s="707"/>
      <c r="LIF31" s="707"/>
      <c r="LIG31" s="707"/>
      <c r="LIH31" s="707"/>
      <c r="LII31" s="707"/>
      <c r="LIJ31" s="707"/>
      <c r="LIK31" s="707"/>
      <c r="LIL31" s="707"/>
      <c r="LIM31" s="707"/>
      <c r="LIN31" s="707"/>
      <c r="LIO31" s="707"/>
      <c r="LIP31" s="707"/>
      <c r="LIQ31" s="707"/>
      <c r="LIR31" s="707"/>
      <c r="LIS31" s="707"/>
      <c r="LIT31" s="707"/>
      <c r="LIU31" s="707"/>
      <c r="LIV31" s="707"/>
      <c r="LIW31" s="707"/>
      <c r="LIX31" s="707"/>
      <c r="LIY31" s="707"/>
      <c r="LIZ31" s="707"/>
      <c r="LJA31" s="707"/>
      <c r="LJB31" s="707"/>
      <c r="LJC31" s="707"/>
      <c r="LJD31" s="707"/>
      <c r="LJE31" s="707"/>
      <c r="LJF31" s="707"/>
      <c r="LJG31" s="707"/>
      <c r="LJH31" s="707"/>
      <c r="LJI31" s="707"/>
      <c r="LJJ31" s="707"/>
      <c r="LJK31" s="707"/>
      <c r="LJL31" s="707"/>
      <c r="LJM31" s="707"/>
      <c r="LJN31" s="707"/>
      <c r="LJO31" s="707"/>
      <c r="LJP31" s="707"/>
      <c r="LJQ31" s="707"/>
      <c r="LJR31" s="707"/>
      <c r="LJS31" s="707"/>
      <c r="LJT31" s="707"/>
      <c r="LJU31" s="707"/>
      <c r="LJV31" s="707"/>
      <c r="LJW31" s="707"/>
      <c r="LJX31" s="707"/>
      <c r="LJY31" s="707"/>
      <c r="LJZ31" s="707"/>
      <c r="LKA31" s="707"/>
      <c r="LKB31" s="707"/>
      <c r="LKC31" s="707"/>
      <c r="LKD31" s="707"/>
      <c r="LKE31" s="707"/>
      <c r="LKF31" s="707"/>
      <c r="LKG31" s="707"/>
      <c r="LKH31" s="707"/>
      <c r="LKI31" s="707"/>
      <c r="LKJ31" s="707"/>
      <c r="LKK31" s="707"/>
      <c r="LKL31" s="707"/>
      <c r="LKM31" s="707"/>
      <c r="LKN31" s="707"/>
      <c r="LKO31" s="707"/>
      <c r="LKP31" s="707"/>
      <c r="LKQ31" s="707"/>
      <c r="LKR31" s="707"/>
      <c r="LKS31" s="707"/>
      <c r="LKT31" s="707"/>
      <c r="LKU31" s="707"/>
      <c r="LKV31" s="707"/>
      <c r="LKW31" s="707"/>
      <c r="LKX31" s="707"/>
      <c r="LKY31" s="707"/>
      <c r="LKZ31" s="707"/>
      <c r="LLA31" s="707"/>
      <c r="LLB31" s="707"/>
      <c r="LLC31" s="707"/>
      <c r="LLD31" s="707"/>
      <c r="LLE31" s="707"/>
      <c r="LLF31" s="707"/>
      <c r="LLG31" s="707"/>
      <c r="LLH31" s="707"/>
      <c r="LLI31" s="707"/>
      <c r="LLJ31" s="707"/>
      <c r="LLK31" s="707"/>
      <c r="LLL31" s="707"/>
      <c r="LLM31" s="707"/>
      <c r="LLN31" s="707"/>
      <c r="LLO31" s="707"/>
      <c r="LLP31" s="707"/>
      <c r="LLQ31" s="707"/>
      <c r="LLR31" s="707"/>
      <c r="LLS31" s="707"/>
      <c r="LLT31" s="707"/>
      <c r="LLU31" s="707"/>
      <c r="LLV31" s="707"/>
      <c r="LLW31" s="707"/>
      <c r="LLX31" s="707"/>
      <c r="LLY31" s="707"/>
      <c r="LLZ31" s="707"/>
      <c r="LMA31" s="707"/>
      <c r="LMB31" s="707"/>
      <c r="LMC31" s="707"/>
      <c r="LMD31" s="707"/>
      <c r="LME31" s="707"/>
      <c r="LMF31" s="707"/>
      <c r="LMG31" s="707"/>
      <c r="LMH31" s="707"/>
      <c r="LMI31" s="707"/>
      <c r="LMJ31" s="707"/>
      <c r="LMK31" s="707"/>
      <c r="LML31" s="707"/>
      <c r="LMM31" s="707"/>
      <c r="LMN31" s="707"/>
      <c r="LMO31" s="707"/>
      <c r="LMP31" s="707"/>
      <c r="LMQ31" s="707"/>
      <c r="LMR31" s="707"/>
      <c r="LMS31" s="707"/>
      <c r="LMT31" s="707"/>
      <c r="LMU31" s="707"/>
      <c r="LMV31" s="707"/>
      <c r="LMW31" s="707"/>
      <c r="LMX31" s="707"/>
      <c r="LMY31" s="707"/>
      <c r="LMZ31" s="707"/>
      <c r="LNA31" s="707"/>
      <c r="LNB31" s="707"/>
      <c r="LNC31" s="707"/>
      <c r="LND31" s="707"/>
      <c r="LNE31" s="707"/>
      <c r="LNF31" s="707"/>
      <c r="LNG31" s="707"/>
      <c r="LNH31" s="707"/>
      <c r="LNI31" s="707"/>
      <c r="LNJ31" s="707"/>
      <c r="LNK31" s="707"/>
      <c r="LNL31" s="707"/>
      <c r="LNM31" s="707"/>
      <c r="LNN31" s="707"/>
      <c r="LNO31" s="707"/>
      <c r="LNP31" s="707"/>
      <c r="LNQ31" s="707"/>
      <c r="LNR31" s="707"/>
      <c r="LNS31" s="707"/>
      <c r="LNT31" s="707"/>
      <c r="LNU31" s="707"/>
      <c r="LNV31" s="707"/>
      <c r="LNW31" s="707"/>
      <c r="LNX31" s="707"/>
      <c r="LNY31" s="707"/>
      <c r="LNZ31" s="707"/>
      <c r="LOA31" s="707"/>
      <c r="LOB31" s="707"/>
      <c r="LOC31" s="707"/>
      <c r="LOD31" s="707"/>
      <c r="LOE31" s="707"/>
      <c r="LOF31" s="707"/>
      <c r="LOG31" s="707"/>
      <c r="LOH31" s="707"/>
      <c r="LOI31" s="707"/>
      <c r="LOJ31" s="707"/>
      <c r="LOK31" s="707"/>
      <c r="LOL31" s="707"/>
      <c r="LOM31" s="707"/>
      <c r="LON31" s="707"/>
      <c r="LOO31" s="707"/>
      <c r="LOP31" s="707"/>
      <c r="LOQ31" s="707"/>
      <c r="LOR31" s="707"/>
      <c r="LOS31" s="707"/>
      <c r="LOT31" s="707"/>
      <c r="LOU31" s="707"/>
      <c r="LOV31" s="707"/>
      <c r="LOW31" s="707"/>
      <c r="LOX31" s="707"/>
      <c r="LOY31" s="707"/>
      <c r="LOZ31" s="707"/>
      <c r="LPA31" s="707"/>
      <c r="LPB31" s="707"/>
      <c r="LPC31" s="707"/>
      <c r="LPD31" s="707"/>
      <c r="LPE31" s="707"/>
      <c r="LPF31" s="707"/>
      <c r="LPG31" s="707"/>
      <c r="LPH31" s="707"/>
      <c r="LPI31" s="707"/>
      <c r="LPJ31" s="707"/>
      <c r="LPK31" s="707"/>
      <c r="LPL31" s="707"/>
      <c r="LPM31" s="707"/>
      <c r="LPN31" s="707"/>
      <c r="LPO31" s="707"/>
      <c r="LPP31" s="707"/>
      <c r="LPQ31" s="707"/>
      <c r="LPR31" s="707"/>
      <c r="LPS31" s="707"/>
      <c r="LPT31" s="707"/>
      <c r="LPU31" s="707"/>
      <c r="LPV31" s="707"/>
      <c r="LPW31" s="707"/>
      <c r="LPX31" s="707"/>
      <c r="LPY31" s="707"/>
      <c r="LPZ31" s="707"/>
      <c r="LQA31" s="707"/>
      <c r="LQB31" s="707"/>
      <c r="LQC31" s="707"/>
      <c r="LQD31" s="707"/>
      <c r="LQE31" s="707"/>
      <c r="LQF31" s="707"/>
      <c r="LQG31" s="707"/>
      <c r="LQH31" s="707"/>
      <c r="LQI31" s="707"/>
      <c r="LQJ31" s="707"/>
      <c r="LQK31" s="707"/>
      <c r="LQL31" s="707"/>
      <c r="LQM31" s="707"/>
      <c r="LQN31" s="707"/>
      <c r="LQO31" s="707"/>
      <c r="LQP31" s="707"/>
      <c r="LQQ31" s="707"/>
      <c r="LQR31" s="707"/>
      <c r="LQS31" s="707"/>
      <c r="LQT31" s="707"/>
      <c r="LQU31" s="707"/>
      <c r="LQV31" s="707"/>
      <c r="LQW31" s="707"/>
      <c r="LQX31" s="707"/>
      <c r="LQY31" s="707"/>
      <c r="LQZ31" s="707"/>
      <c r="LRA31" s="707"/>
      <c r="LRB31" s="707"/>
      <c r="LRC31" s="707"/>
      <c r="LRD31" s="707"/>
      <c r="LRE31" s="707"/>
      <c r="LRF31" s="707"/>
      <c r="LRG31" s="707"/>
      <c r="LRH31" s="707"/>
      <c r="LRI31" s="707"/>
      <c r="LRJ31" s="707"/>
      <c r="LRK31" s="707"/>
      <c r="LRL31" s="707"/>
      <c r="LRM31" s="707"/>
      <c r="LRN31" s="707"/>
      <c r="LRO31" s="707"/>
      <c r="LRP31" s="707"/>
      <c r="LRQ31" s="707"/>
      <c r="LRR31" s="707"/>
      <c r="LRS31" s="707"/>
      <c r="LRT31" s="707"/>
      <c r="LRU31" s="707"/>
      <c r="LRV31" s="707"/>
      <c r="LRW31" s="707"/>
      <c r="LRX31" s="707"/>
      <c r="LRY31" s="707"/>
      <c r="LRZ31" s="707"/>
      <c r="LSA31" s="707"/>
      <c r="LSB31" s="707"/>
      <c r="LSC31" s="707"/>
      <c r="LSD31" s="707"/>
      <c r="LSE31" s="707"/>
      <c r="LSF31" s="707"/>
      <c r="LSG31" s="707"/>
      <c r="LSH31" s="707"/>
      <c r="LSI31" s="707"/>
      <c r="LSJ31" s="707"/>
      <c r="LSK31" s="707"/>
      <c r="LSL31" s="707"/>
      <c r="LSM31" s="707"/>
      <c r="LSN31" s="707"/>
      <c r="LSO31" s="707"/>
      <c r="LSP31" s="707"/>
      <c r="LSQ31" s="707"/>
      <c r="LSR31" s="707"/>
      <c r="LSS31" s="707"/>
      <c r="LST31" s="707"/>
      <c r="LSU31" s="707"/>
      <c r="LSV31" s="707"/>
      <c r="LSW31" s="707"/>
      <c r="LSX31" s="707"/>
      <c r="LSY31" s="707"/>
      <c r="LSZ31" s="707"/>
      <c r="LTA31" s="707"/>
      <c r="LTB31" s="707"/>
      <c r="LTC31" s="707"/>
      <c r="LTD31" s="707"/>
      <c r="LTE31" s="707"/>
      <c r="LTF31" s="707"/>
      <c r="LTG31" s="707"/>
      <c r="LTH31" s="707"/>
      <c r="LTI31" s="707"/>
      <c r="LTJ31" s="707"/>
      <c r="LTK31" s="707"/>
      <c r="LTL31" s="707"/>
      <c r="LTM31" s="707"/>
      <c r="LTN31" s="707"/>
      <c r="LTO31" s="707"/>
      <c r="LTP31" s="707"/>
      <c r="LTQ31" s="707"/>
      <c r="LTR31" s="707"/>
      <c r="LTS31" s="707"/>
      <c r="LTT31" s="707"/>
      <c r="LTU31" s="707"/>
      <c r="LTV31" s="707"/>
      <c r="LTW31" s="707"/>
      <c r="LTX31" s="707"/>
      <c r="LTY31" s="707"/>
      <c r="LTZ31" s="707"/>
      <c r="LUA31" s="707"/>
      <c r="LUB31" s="707"/>
      <c r="LUC31" s="707"/>
      <c r="LUD31" s="707"/>
      <c r="LUE31" s="707"/>
      <c r="LUF31" s="707"/>
      <c r="LUG31" s="707"/>
      <c r="LUH31" s="707"/>
      <c r="LUI31" s="707"/>
      <c r="LUJ31" s="707"/>
      <c r="LUK31" s="707"/>
      <c r="LUL31" s="707"/>
      <c r="LUM31" s="707"/>
      <c r="LUN31" s="707"/>
      <c r="LUO31" s="707"/>
      <c r="LUP31" s="707"/>
      <c r="LUQ31" s="707"/>
      <c r="LUR31" s="707"/>
      <c r="LUS31" s="707"/>
      <c r="LUT31" s="707"/>
      <c r="LUU31" s="707"/>
      <c r="LUV31" s="707"/>
      <c r="LUW31" s="707"/>
      <c r="LUX31" s="707"/>
      <c r="LUY31" s="707"/>
      <c r="LUZ31" s="707"/>
      <c r="LVA31" s="707"/>
      <c r="LVB31" s="707"/>
      <c r="LVC31" s="707"/>
      <c r="LVD31" s="707"/>
      <c r="LVE31" s="707"/>
      <c r="LVF31" s="707"/>
      <c r="LVG31" s="707"/>
      <c r="LVH31" s="707"/>
      <c r="LVI31" s="707"/>
      <c r="LVJ31" s="707"/>
      <c r="LVK31" s="707"/>
      <c r="LVL31" s="707"/>
      <c r="LVM31" s="707"/>
      <c r="LVN31" s="707"/>
      <c r="LVO31" s="707"/>
      <c r="LVP31" s="707"/>
      <c r="LVQ31" s="707"/>
      <c r="LVR31" s="707"/>
      <c r="LVS31" s="707"/>
      <c r="LVT31" s="707"/>
      <c r="LVU31" s="707"/>
      <c r="LVV31" s="707"/>
      <c r="LVW31" s="707"/>
      <c r="LVX31" s="707"/>
      <c r="LVY31" s="707"/>
      <c r="LVZ31" s="707"/>
      <c r="LWA31" s="707"/>
      <c r="LWB31" s="707"/>
      <c r="LWC31" s="707"/>
      <c r="LWD31" s="707"/>
      <c r="LWE31" s="707"/>
      <c r="LWF31" s="707"/>
      <c r="LWG31" s="707"/>
      <c r="LWH31" s="707"/>
      <c r="LWI31" s="707"/>
      <c r="LWJ31" s="707"/>
      <c r="LWK31" s="707"/>
      <c r="LWL31" s="707"/>
      <c r="LWM31" s="707"/>
      <c r="LWN31" s="707"/>
      <c r="LWO31" s="707"/>
      <c r="LWP31" s="707"/>
      <c r="LWQ31" s="707"/>
      <c r="LWR31" s="707"/>
      <c r="LWS31" s="707"/>
      <c r="LWT31" s="707"/>
      <c r="LWU31" s="707"/>
      <c r="LWV31" s="707"/>
      <c r="LWW31" s="707"/>
      <c r="LWX31" s="707"/>
      <c r="LWY31" s="707"/>
      <c r="LWZ31" s="707"/>
      <c r="LXA31" s="707"/>
      <c r="LXB31" s="707"/>
      <c r="LXC31" s="707"/>
      <c r="LXD31" s="707"/>
      <c r="LXE31" s="707"/>
      <c r="LXF31" s="707"/>
      <c r="LXG31" s="707"/>
      <c r="LXH31" s="707"/>
      <c r="LXI31" s="707"/>
      <c r="LXJ31" s="707"/>
      <c r="LXK31" s="707"/>
      <c r="LXL31" s="707"/>
      <c r="LXM31" s="707"/>
      <c r="LXN31" s="707"/>
      <c r="LXO31" s="707"/>
      <c r="LXP31" s="707"/>
      <c r="LXQ31" s="707"/>
      <c r="LXR31" s="707"/>
      <c r="LXS31" s="707"/>
      <c r="LXT31" s="707"/>
      <c r="LXU31" s="707"/>
      <c r="LXV31" s="707"/>
      <c r="LXW31" s="707"/>
      <c r="LXX31" s="707"/>
      <c r="LXY31" s="707"/>
      <c r="LXZ31" s="707"/>
      <c r="LYA31" s="707"/>
      <c r="LYB31" s="707"/>
      <c r="LYC31" s="707"/>
      <c r="LYD31" s="707"/>
      <c r="LYE31" s="707"/>
      <c r="LYF31" s="707"/>
      <c r="LYG31" s="707"/>
      <c r="LYH31" s="707"/>
      <c r="LYI31" s="707"/>
      <c r="LYJ31" s="707"/>
      <c r="LYK31" s="707"/>
      <c r="LYL31" s="707"/>
      <c r="LYM31" s="707"/>
      <c r="LYN31" s="707"/>
      <c r="LYO31" s="707"/>
      <c r="LYP31" s="707"/>
      <c r="LYQ31" s="707"/>
      <c r="LYR31" s="707"/>
      <c r="LYS31" s="707"/>
      <c r="LYT31" s="707"/>
      <c r="LYU31" s="707"/>
      <c r="LYV31" s="707"/>
      <c r="LYW31" s="707"/>
      <c r="LYX31" s="707"/>
      <c r="LYY31" s="707"/>
      <c r="LYZ31" s="707"/>
      <c r="LZA31" s="707"/>
      <c r="LZB31" s="707"/>
      <c r="LZC31" s="707"/>
      <c r="LZD31" s="707"/>
      <c r="LZE31" s="707"/>
      <c r="LZF31" s="707"/>
      <c r="LZG31" s="707"/>
      <c r="LZH31" s="707"/>
      <c r="LZI31" s="707"/>
      <c r="LZJ31" s="707"/>
      <c r="LZK31" s="707"/>
      <c r="LZL31" s="707"/>
      <c r="LZM31" s="707"/>
      <c r="LZN31" s="707"/>
      <c r="LZO31" s="707"/>
      <c r="LZP31" s="707"/>
      <c r="LZQ31" s="707"/>
      <c r="LZR31" s="707"/>
      <c r="LZS31" s="707"/>
      <c r="LZT31" s="707"/>
      <c r="LZU31" s="707"/>
      <c r="LZV31" s="707"/>
      <c r="LZW31" s="707"/>
      <c r="LZX31" s="707"/>
      <c r="LZY31" s="707"/>
      <c r="LZZ31" s="707"/>
      <c r="MAA31" s="707"/>
      <c r="MAB31" s="707"/>
      <c r="MAC31" s="707"/>
      <c r="MAD31" s="707"/>
      <c r="MAE31" s="707"/>
      <c r="MAF31" s="707"/>
      <c r="MAG31" s="707"/>
      <c r="MAH31" s="707"/>
      <c r="MAI31" s="707"/>
      <c r="MAJ31" s="707"/>
      <c r="MAK31" s="707"/>
      <c r="MAL31" s="707"/>
      <c r="MAM31" s="707"/>
      <c r="MAN31" s="707"/>
      <c r="MAO31" s="707"/>
      <c r="MAP31" s="707"/>
      <c r="MAQ31" s="707"/>
      <c r="MAR31" s="707"/>
      <c r="MAS31" s="707"/>
      <c r="MAT31" s="707"/>
      <c r="MAU31" s="707"/>
      <c r="MAV31" s="707"/>
      <c r="MAW31" s="707"/>
      <c r="MAX31" s="707"/>
      <c r="MAY31" s="707"/>
      <c r="MAZ31" s="707"/>
      <c r="MBA31" s="707"/>
      <c r="MBB31" s="707"/>
      <c r="MBC31" s="707"/>
      <c r="MBD31" s="707"/>
      <c r="MBE31" s="707"/>
      <c r="MBF31" s="707"/>
      <c r="MBG31" s="707"/>
      <c r="MBH31" s="707"/>
      <c r="MBI31" s="707"/>
      <c r="MBJ31" s="707"/>
      <c r="MBK31" s="707"/>
      <c r="MBL31" s="707"/>
      <c r="MBM31" s="707"/>
      <c r="MBN31" s="707"/>
      <c r="MBO31" s="707"/>
      <c r="MBP31" s="707"/>
      <c r="MBQ31" s="707"/>
      <c r="MBR31" s="707"/>
      <c r="MBS31" s="707"/>
      <c r="MBT31" s="707"/>
      <c r="MBU31" s="707"/>
      <c r="MBV31" s="707"/>
      <c r="MBW31" s="707"/>
      <c r="MBX31" s="707"/>
      <c r="MBY31" s="707"/>
      <c r="MBZ31" s="707"/>
      <c r="MCA31" s="707"/>
      <c r="MCB31" s="707"/>
      <c r="MCC31" s="707"/>
      <c r="MCD31" s="707"/>
      <c r="MCE31" s="707"/>
      <c r="MCF31" s="707"/>
      <c r="MCG31" s="707"/>
      <c r="MCH31" s="707"/>
      <c r="MCI31" s="707"/>
      <c r="MCJ31" s="707"/>
      <c r="MCK31" s="707"/>
      <c r="MCL31" s="707"/>
      <c r="MCM31" s="707"/>
      <c r="MCN31" s="707"/>
      <c r="MCO31" s="707"/>
      <c r="MCP31" s="707"/>
      <c r="MCQ31" s="707"/>
      <c r="MCR31" s="707"/>
      <c r="MCS31" s="707"/>
      <c r="MCT31" s="707"/>
      <c r="MCU31" s="707"/>
      <c r="MCV31" s="707"/>
      <c r="MCW31" s="707"/>
      <c r="MCX31" s="707"/>
      <c r="MCY31" s="707"/>
      <c r="MCZ31" s="707"/>
      <c r="MDA31" s="707"/>
      <c r="MDB31" s="707"/>
      <c r="MDC31" s="707"/>
      <c r="MDD31" s="707"/>
      <c r="MDE31" s="707"/>
      <c r="MDF31" s="707"/>
      <c r="MDG31" s="707"/>
      <c r="MDH31" s="707"/>
      <c r="MDI31" s="707"/>
      <c r="MDJ31" s="707"/>
      <c r="MDK31" s="707"/>
      <c r="MDL31" s="707"/>
      <c r="MDM31" s="707"/>
      <c r="MDN31" s="707"/>
      <c r="MDO31" s="707"/>
      <c r="MDP31" s="707"/>
      <c r="MDQ31" s="707"/>
      <c r="MDR31" s="707"/>
      <c r="MDS31" s="707"/>
      <c r="MDT31" s="707"/>
      <c r="MDU31" s="707"/>
      <c r="MDV31" s="707"/>
      <c r="MDW31" s="707"/>
      <c r="MDX31" s="707"/>
      <c r="MDY31" s="707"/>
      <c r="MDZ31" s="707"/>
      <c r="MEA31" s="707"/>
      <c r="MEB31" s="707"/>
      <c r="MEC31" s="707"/>
      <c r="MED31" s="707"/>
      <c r="MEE31" s="707"/>
      <c r="MEF31" s="707"/>
      <c r="MEG31" s="707"/>
      <c r="MEH31" s="707"/>
      <c r="MEI31" s="707"/>
      <c r="MEJ31" s="707"/>
      <c r="MEK31" s="707"/>
      <c r="MEL31" s="707"/>
      <c r="MEM31" s="707"/>
      <c r="MEN31" s="707"/>
      <c r="MEO31" s="707"/>
      <c r="MEP31" s="707"/>
      <c r="MEQ31" s="707"/>
      <c r="MER31" s="707"/>
      <c r="MES31" s="707"/>
      <c r="MET31" s="707"/>
      <c r="MEU31" s="707"/>
      <c r="MEV31" s="707"/>
      <c r="MEW31" s="707"/>
      <c r="MEX31" s="707"/>
      <c r="MEY31" s="707"/>
      <c r="MEZ31" s="707"/>
      <c r="MFA31" s="707"/>
      <c r="MFB31" s="707"/>
      <c r="MFC31" s="707"/>
      <c r="MFD31" s="707"/>
      <c r="MFE31" s="707"/>
      <c r="MFF31" s="707"/>
      <c r="MFG31" s="707"/>
      <c r="MFH31" s="707"/>
      <c r="MFI31" s="707"/>
      <c r="MFJ31" s="707"/>
      <c r="MFK31" s="707"/>
      <c r="MFL31" s="707"/>
      <c r="MFM31" s="707"/>
      <c r="MFN31" s="707"/>
      <c r="MFO31" s="707"/>
      <c r="MFP31" s="707"/>
      <c r="MFQ31" s="707"/>
      <c r="MFR31" s="707"/>
      <c r="MFS31" s="707"/>
      <c r="MFT31" s="707"/>
      <c r="MFU31" s="707"/>
      <c r="MFV31" s="707"/>
      <c r="MFW31" s="707"/>
      <c r="MFX31" s="707"/>
      <c r="MFY31" s="707"/>
      <c r="MFZ31" s="707"/>
      <c r="MGA31" s="707"/>
      <c r="MGB31" s="707"/>
      <c r="MGC31" s="707"/>
      <c r="MGD31" s="707"/>
      <c r="MGE31" s="707"/>
      <c r="MGF31" s="707"/>
      <c r="MGG31" s="707"/>
      <c r="MGH31" s="707"/>
      <c r="MGI31" s="707"/>
      <c r="MGJ31" s="707"/>
      <c r="MGK31" s="707"/>
      <c r="MGL31" s="707"/>
      <c r="MGM31" s="707"/>
      <c r="MGN31" s="707"/>
      <c r="MGO31" s="707"/>
      <c r="MGP31" s="707"/>
      <c r="MGQ31" s="707"/>
      <c r="MGR31" s="707"/>
      <c r="MGS31" s="707"/>
      <c r="MGT31" s="707"/>
      <c r="MGU31" s="707"/>
      <c r="MGV31" s="707"/>
      <c r="MGW31" s="707"/>
      <c r="MGX31" s="707"/>
      <c r="MGY31" s="707"/>
      <c r="MGZ31" s="707"/>
      <c r="MHA31" s="707"/>
      <c r="MHB31" s="707"/>
      <c r="MHC31" s="707"/>
      <c r="MHD31" s="707"/>
      <c r="MHE31" s="707"/>
      <c r="MHF31" s="707"/>
      <c r="MHG31" s="707"/>
      <c r="MHH31" s="707"/>
      <c r="MHI31" s="707"/>
      <c r="MHJ31" s="707"/>
      <c r="MHK31" s="707"/>
      <c r="MHL31" s="707"/>
      <c r="MHM31" s="707"/>
      <c r="MHN31" s="707"/>
      <c r="MHO31" s="707"/>
      <c r="MHP31" s="707"/>
      <c r="MHQ31" s="707"/>
      <c r="MHR31" s="707"/>
      <c r="MHS31" s="707"/>
      <c r="MHT31" s="707"/>
      <c r="MHU31" s="707"/>
      <c r="MHV31" s="707"/>
      <c r="MHW31" s="707"/>
      <c r="MHX31" s="707"/>
      <c r="MHY31" s="707"/>
      <c r="MHZ31" s="707"/>
      <c r="MIA31" s="707"/>
      <c r="MIB31" s="707"/>
      <c r="MIC31" s="707"/>
      <c r="MID31" s="707"/>
      <c r="MIE31" s="707"/>
      <c r="MIF31" s="707"/>
      <c r="MIG31" s="707"/>
      <c r="MIH31" s="707"/>
      <c r="MII31" s="707"/>
      <c r="MIJ31" s="707"/>
      <c r="MIK31" s="707"/>
      <c r="MIL31" s="707"/>
      <c r="MIM31" s="707"/>
      <c r="MIN31" s="707"/>
      <c r="MIO31" s="707"/>
      <c r="MIP31" s="707"/>
      <c r="MIQ31" s="707"/>
      <c r="MIR31" s="707"/>
      <c r="MIS31" s="707"/>
      <c r="MIT31" s="707"/>
      <c r="MIU31" s="707"/>
      <c r="MIV31" s="707"/>
      <c r="MIW31" s="707"/>
      <c r="MIX31" s="707"/>
      <c r="MIY31" s="707"/>
      <c r="MIZ31" s="707"/>
      <c r="MJA31" s="707"/>
      <c r="MJB31" s="707"/>
      <c r="MJC31" s="707"/>
      <c r="MJD31" s="707"/>
      <c r="MJE31" s="707"/>
      <c r="MJF31" s="707"/>
      <c r="MJG31" s="707"/>
      <c r="MJH31" s="707"/>
      <c r="MJI31" s="707"/>
      <c r="MJJ31" s="707"/>
      <c r="MJK31" s="707"/>
      <c r="MJL31" s="707"/>
      <c r="MJM31" s="707"/>
      <c r="MJN31" s="707"/>
      <c r="MJO31" s="707"/>
      <c r="MJP31" s="707"/>
      <c r="MJQ31" s="707"/>
      <c r="MJR31" s="707"/>
      <c r="MJS31" s="707"/>
      <c r="MJT31" s="707"/>
      <c r="MJU31" s="707"/>
      <c r="MJV31" s="707"/>
      <c r="MJW31" s="707"/>
      <c r="MJX31" s="707"/>
      <c r="MJY31" s="707"/>
      <c r="MJZ31" s="707"/>
      <c r="MKA31" s="707"/>
      <c r="MKB31" s="707"/>
      <c r="MKC31" s="707"/>
      <c r="MKD31" s="707"/>
      <c r="MKE31" s="707"/>
      <c r="MKF31" s="707"/>
      <c r="MKG31" s="707"/>
      <c r="MKH31" s="707"/>
      <c r="MKI31" s="707"/>
      <c r="MKJ31" s="707"/>
      <c r="MKK31" s="707"/>
      <c r="MKL31" s="707"/>
      <c r="MKM31" s="707"/>
      <c r="MKN31" s="707"/>
      <c r="MKO31" s="707"/>
      <c r="MKP31" s="707"/>
      <c r="MKQ31" s="707"/>
      <c r="MKR31" s="707"/>
      <c r="MKS31" s="707"/>
      <c r="MKT31" s="707"/>
      <c r="MKU31" s="707"/>
      <c r="MKV31" s="707"/>
      <c r="MKW31" s="707"/>
      <c r="MKX31" s="707"/>
      <c r="MKY31" s="707"/>
      <c r="MKZ31" s="707"/>
      <c r="MLA31" s="707"/>
      <c r="MLB31" s="707"/>
      <c r="MLC31" s="707"/>
      <c r="MLD31" s="707"/>
      <c r="MLE31" s="707"/>
      <c r="MLF31" s="707"/>
      <c r="MLG31" s="707"/>
      <c r="MLH31" s="707"/>
      <c r="MLI31" s="707"/>
      <c r="MLJ31" s="707"/>
      <c r="MLK31" s="707"/>
      <c r="MLL31" s="707"/>
      <c r="MLM31" s="707"/>
      <c r="MLN31" s="707"/>
      <c r="MLO31" s="707"/>
      <c r="MLP31" s="707"/>
      <c r="MLQ31" s="707"/>
      <c r="MLR31" s="707"/>
      <c r="MLS31" s="707"/>
      <c r="MLT31" s="707"/>
      <c r="MLU31" s="707"/>
      <c r="MLV31" s="707"/>
      <c r="MLW31" s="707"/>
      <c r="MLX31" s="707"/>
      <c r="MLY31" s="707"/>
      <c r="MLZ31" s="707"/>
      <c r="MMA31" s="707"/>
      <c r="MMB31" s="707"/>
      <c r="MMC31" s="707"/>
      <c r="MMD31" s="707"/>
      <c r="MME31" s="707"/>
      <c r="MMF31" s="707"/>
      <c r="MMG31" s="707"/>
      <c r="MMH31" s="707"/>
      <c r="MMI31" s="707"/>
      <c r="MMJ31" s="707"/>
      <c r="MMK31" s="707"/>
      <c r="MML31" s="707"/>
      <c r="MMM31" s="707"/>
      <c r="MMN31" s="707"/>
      <c r="MMO31" s="707"/>
      <c r="MMP31" s="707"/>
      <c r="MMQ31" s="707"/>
      <c r="MMR31" s="707"/>
      <c r="MMS31" s="707"/>
      <c r="MMT31" s="707"/>
      <c r="MMU31" s="707"/>
      <c r="MMV31" s="707"/>
      <c r="MMW31" s="707"/>
      <c r="MMX31" s="707"/>
      <c r="MMY31" s="707"/>
      <c r="MMZ31" s="707"/>
      <c r="MNA31" s="707"/>
      <c r="MNB31" s="707"/>
      <c r="MNC31" s="707"/>
      <c r="MND31" s="707"/>
      <c r="MNE31" s="707"/>
      <c r="MNF31" s="707"/>
      <c r="MNG31" s="707"/>
      <c r="MNH31" s="707"/>
      <c r="MNI31" s="707"/>
      <c r="MNJ31" s="707"/>
      <c r="MNK31" s="707"/>
      <c r="MNL31" s="707"/>
      <c r="MNM31" s="707"/>
      <c r="MNN31" s="707"/>
      <c r="MNO31" s="707"/>
      <c r="MNP31" s="707"/>
      <c r="MNQ31" s="707"/>
      <c r="MNR31" s="707"/>
      <c r="MNS31" s="707"/>
      <c r="MNT31" s="707"/>
      <c r="MNU31" s="707"/>
      <c r="MNV31" s="707"/>
      <c r="MNW31" s="707"/>
      <c r="MNX31" s="707"/>
      <c r="MNY31" s="707"/>
      <c r="MNZ31" s="707"/>
      <c r="MOA31" s="707"/>
      <c r="MOB31" s="707"/>
      <c r="MOC31" s="707"/>
      <c r="MOD31" s="707"/>
      <c r="MOE31" s="707"/>
      <c r="MOF31" s="707"/>
      <c r="MOG31" s="707"/>
      <c r="MOH31" s="707"/>
      <c r="MOI31" s="707"/>
      <c r="MOJ31" s="707"/>
      <c r="MOK31" s="707"/>
      <c r="MOL31" s="707"/>
      <c r="MOM31" s="707"/>
      <c r="MON31" s="707"/>
      <c r="MOO31" s="707"/>
      <c r="MOP31" s="707"/>
      <c r="MOQ31" s="707"/>
      <c r="MOR31" s="707"/>
      <c r="MOS31" s="707"/>
      <c r="MOT31" s="707"/>
      <c r="MOU31" s="707"/>
      <c r="MOV31" s="707"/>
      <c r="MOW31" s="707"/>
      <c r="MOX31" s="707"/>
      <c r="MOY31" s="707"/>
      <c r="MOZ31" s="707"/>
      <c r="MPA31" s="707"/>
      <c r="MPB31" s="707"/>
      <c r="MPC31" s="707"/>
      <c r="MPD31" s="707"/>
      <c r="MPE31" s="707"/>
      <c r="MPF31" s="707"/>
      <c r="MPG31" s="707"/>
      <c r="MPH31" s="707"/>
      <c r="MPI31" s="707"/>
      <c r="MPJ31" s="707"/>
      <c r="MPK31" s="707"/>
      <c r="MPL31" s="707"/>
      <c r="MPM31" s="707"/>
      <c r="MPN31" s="707"/>
      <c r="MPO31" s="707"/>
      <c r="MPP31" s="707"/>
      <c r="MPQ31" s="707"/>
      <c r="MPR31" s="707"/>
      <c r="MPS31" s="707"/>
      <c r="MPT31" s="707"/>
      <c r="MPU31" s="707"/>
      <c r="MPV31" s="707"/>
      <c r="MPW31" s="707"/>
      <c r="MPX31" s="707"/>
      <c r="MPY31" s="707"/>
      <c r="MPZ31" s="707"/>
      <c r="MQA31" s="707"/>
      <c r="MQB31" s="707"/>
      <c r="MQC31" s="707"/>
      <c r="MQD31" s="707"/>
      <c r="MQE31" s="707"/>
      <c r="MQF31" s="707"/>
      <c r="MQG31" s="707"/>
      <c r="MQH31" s="707"/>
      <c r="MQI31" s="707"/>
      <c r="MQJ31" s="707"/>
      <c r="MQK31" s="707"/>
      <c r="MQL31" s="707"/>
      <c r="MQM31" s="707"/>
      <c r="MQN31" s="707"/>
      <c r="MQO31" s="707"/>
      <c r="MQP31" s="707"/>
      <c r="MQQ31" s="707"/>
      <c r="MQR31" s="707"/>
      <c r="MQS31" s="707"/>
      <c r="MQT31" s="707"/>
      <c r="MQU31" s="707"/>
      <c r="MQV31" s="707"/>
      <c r="MQW31" s="707"/>
      <c r="MQX31" s="707"/>
      <c r="MQY31" s="707"/>
      <c r="MQZ31" s="707"/>
      <c r="MRA31" s="707"/>
      <c r="MRB31" s="707"/>
      <c r="MRC31" s="707"/>
      <c r="MRD31" s="707"/>
      <c r="MRE31" s="707"/>
      <c r="MRF31" s="707"/>
      <c r="MRG31" s="707"/>
      <c r="MRH31" s="707"/>
      <c r="MRI31" s="707"/>
      <c r="MRJ31" s="707"/>
      <c r="MRK31" s="707"/>
      <c r="MRL31" s="707"/>
      <c r="MRM31" s="707"/>
      <c r="MRN31" s="707"/>
      <c r="MRO31" s="707"/>
      <c r="MRP31" s="707"/>
      <c r="MRQ31" s="707"/>
      <c r="MRR31" s="707"/>
      <c r="MRS31" s="707"/>
      <c r="MRT31" s="707"/>
      <c r="MRU31" s="707"/>
      <c r="MRV31" s="707"/>
      <c r="MRW31" s="707"/>
      <c r="MRX31" s="707"/>
      <c r="MRY31" s="707"/>
      <c r="MRZ31" s="707"/>
      <c r="MSA31" s="707"/>
      <c r="MSB31" s="707"/>
      <c r="MSC31" s="707"/>
      <c r="MSD31" s="707"/>
      <c r="MSE31" s="707"/>
      <c r="MSF31" s="707"/>
      <c r="MSG31" s="707"/>
      <c r="MSH31" s="707"/>
      <c r="MSI31" s="707"/>
      <c r="MSJ31" s="707"/>
      <c r="MSK31" s="707"/>
      <c r="MSL31" s="707"/>
      <c r="MSM31" s="707"/>
      <c r="MSN31" s="707"/>
      <c r="MSO31" s="707"/>
      <c r="MSP31" s="707"/>
      <c r="MSQ31" s="707"/>
      <c r="MSR31" s="707"/>
      <c r="MSS31" s="707"/>
      <c r="MST31" s="707"/>
      <c r="MSU31" s="707"/>
      <c r="MSV31" s="707"/>
      <c r="MSW31" s="707"/>
      <c r="MSX31" s="707"/>
      <c r="MSY31" s="707"/>
      <c r="MSZ31" s="707"/>
      <c r="MTA31" s="707"/>
      <c r="MTB31" s="707"/>
      <c r="MTC31" s="707"/>
      <c r="MTD31" s="707"/>
      <c r="MTE31" s="707"/>
      <c r="MTF31" s="707"/>
      <c r="MTG31" s="707"/>
      <c r="MTH31" s="707"/>
      <c r="MTI31" s="707"/>
      <c r="MTJ31" s="707"/>
      <c r="MTK31" s="707"/>
      <c r="MTL31" s="707"/>
      <c r="MTM31" s="707"/>
      <c r="MTN31" s="707"/>
      <c r="MTO31" s="707"/>
      <c r="MTP31" s="707"/>
      <c r="MTQ31" s="707"/>
      <c r="MTR31" s="707"/>
      <c r="MTS31" s="707"/>
      <c r="MTT31" s="707"/>
      <c r="MTU31" s="707"/>
      <c r="MTV31" s="707"/>
      <c r="MTW31" s="707"/>
      <c r="MTX31" s="707"/>
      <c r="MTY31" s="707"/>
      <c r="MTZ31" s="707"/>
      <c r="MUA31" s="707"/>
      <c r="MUB31" s="707"/>
      <c r="MUC31" s="707"/>
      <c r="MUD31" s="707"/>
      <c r="MUE31" s="707"/>
      <c r="MUF31" s="707"/>
      <c r="MUG31" s="707"/>
      <c r="MUH31" s="707"/>
      <c r="MUI31" s="707"/>
      <c r="MUJ31" s="707"/>
      <c r="MUK31" s="707"/>
      <c r="MUL31" s="707"/>
      <c r="MUM31" s="707"/>
      <c r="MUN31" s="707"/>
      <c r="MUO31" s="707"/>
      <c r="MUP31" s="707"/>
      <c r="MUQ31" s="707"/>
      <c r="MUR31" s="707"/>
      <c r="MUS31" s="707"/>
      <c r="MUT31" s="707"/>
      <c r="MUU31" s="707"/>
      <c r="MUV31" s="707"/>
      <c r="MUW31" s="707"/>
      <c r="MUX31" s="707"/>
      <c r="MUY31" s="707"/>
      <c r="MUZ31" s="707"/>
      <c r="MVA31" s="707"/>
      <c r="MVB31" s="707"/>
      <c r="MVC31" s="707"/>
      <c r="MVD31" s="707"/>
      <c r="MVE31" s="707"/>
      <c r="MVF31" s="707"/>
      <c r="MVG31" s="707"/>
      <c r="MVH31" s="707"/>
      <c r="MVI31" s="707"/>
      <c r="MVJ31" s="707"/>
      <c r="MVK31" s="707"/>
      <c r="MVL31" s="707"/>
      <c r="MVM31" s="707"/>
      <c r="MVN31" s="707"/>
      <c r="MVO31" s="707"/>
      <c r="MVP31" s="707"/>
      <c r="MVQ31" s="707"/>
      <c r="MVR31" s="707"/>
      <c r="MVS31" s="707"/>
      <c r="MVT31" s="707"/>
      <c r="MVU31" s="707"/>
      <c r="MVV31" s="707"/>
      <c r="MVW31" s="707"/>
      <c r="MVX31" s="707"/>
      <c r="MVY31" s="707"/>
      <c r="MVZ31" s="707"/>
      <c r="MWA31" s="707"/>
      <c r="MWB31" s="707"/>
      <c r="MWC31" s="707"/>
      <c r="MWD31" s="707"/>
      <c r="MWE31" s="707"/>
      <c r="MWF31" s="707"/>
      <c r="MWG31" s="707"/>
      <c r="MWH31" s="707"/>
      <c r="MWI31" s="707"/>
      <c r="MWJ31" s="707"/>
      <c r="MWK31" s="707"/>
      <c r="MWL31" s="707"/>
      <c r="MWM31" s="707"/>
      <c r="MWN31" s="707"/>
      <c r="MWO31" s="707"/>
      <c r="MWP31" s="707"/>
      <c r="MWQ31" s="707"/>
      <c r="MWR31" s="707"/>
      <c r="MWS31" s="707"/>
      <c r="MWT31" s="707"/>
      <c r="MWU31" s="707"/>
      <c r="MWV31" s="707"/>
      <c r="MWW31" s="707"/>
      <c r="MWX31" s="707"/>
      <c r="MWY31" s="707"/>
      <c r="MWZ31" s="707"/>
      <c r="MXA31" s="707"/>
      <c r="MXB31" s="707"/>
      <c r="MXC31" s="707"/>
      <c r="MXD31" s="707"/>
      <c r="MXE31" s="707"/>
      <c r="MXF31" s="707"/>
      <c r="MXG31" s="707"/>
      <c r="MXH31" s="707"/>
      <c r="MXI31" s="707"/>
      <c r="MXJ31" s="707"/>
      <c r="MXK31" s="707"/>
      <c r="MXL31" s="707"/>
      <c r="MXM31" s="707"/>
      <c r="MXN31" s="707"/>
      <c r="MXO31" s="707"/>
      <c r="MXP31" s="707"/>
      <c r="MXQ31" s="707"/>
      <c r="MXR31" s="707"/>
      <c r="MXS31" s="707"/>
      <c r="MXT31" s="707"/>
      <c r="MXU31" s="707"/>
      <c r="MXV31" s="707"/>
      <c r="MXW31" s="707"/>
      <c r="MXX31" s="707"/>
      <c r="MXY31" s="707"/>
      <c r="MXZ31" s="707"/>
      <c r="MYA31" s="707"/>
      <c r="MYB31" s="707"/>
      <c r="MYC31" s="707"/>
      <c r="MYD31" s="707"/>
      <c r="MYE31" s="707"/>
      <c r="MYF31" s="707"/>
      <c r="MYG31" s="707"/>
      <c r="MYH31" s="707"/>
      <c r="MYI31" s="707"/>
      <c r="MYJ31" s="707"/>
      <c r="MYK31" s="707"/>
      <c r="MYL31" s="707"/>
      <c r="MYM31" s="707"/>
      <c r="MYN31" s="707"/>
      <c r="MYO31" s="707"/>
      <c r="MYP31" s="707"/>
      <c r="MYQ31" s="707"/>
      <c r="MYR31" s="707"/>
      <c r="MYS31" s="707"/>
      <c r="MYT31" s="707"/>
      <c r="MYU31" s="707"/>
      <c r="MYV31" s="707"/>
      <c r="MYW31" s="707"/>
      <c r="MYX31" s="707"/>
      <c r="MYY31" s="707"/>
      <c r="MYZ31" s="707"/>
      <c r="MZA31" s="707"/>
      <c r="MZB31" s="707"/>
      <c r="MZC31" s="707"/>
      <c r="MZD31" s="707"/>
      <c r="MZE31" s="707"/>
      <c r="MZF31" s="707"/>
      <c r="MZG31" s="707"/>
      <c r="MZH31" s="707"/>
      <c r="MZI31" s="707"/>
      <c r="MZJ31" s="707"/>
      <c r="MZK31" s="707"/>
      <c r="MZL31" s="707"/>
      <c r="MZM31" s="707"/>
      <c r="MZN31" s="707"/>
      <c r="MZO31" s="707"/>
      <c r="MZP31" s="707"/>
      <c r="MZQ31" s="707"/>
      <c r="MZR31" s="707"/>
      <c r="MZS31" s="707"/>
      <c r="MZT31" s="707"/>
      <c r="MZU31" s="707"/>
      <c r="MZV31" s="707"/>
      <c r="MZW31" s="707"/>
      <c r="MZX31" s="707"/>
      <c r="MZY31" s="707"/>
      <c r="MZZ31" s="707"/>
      <c r="NAA31" s="707"/>
      <c r="NAB31" s="707"/>
      <c r="NAC31" s="707"/>
      <c r="NAD31" s="707"/>
      <c r="NAE31" s="707"/>
      <c r="NAF31" s="707"/>
      <c r="NAG31" s="707"/>
      <c r="NAH31" s="707"/>
      <c r="NAI31" s="707"/>
      <c r="NAJ31" s="707"/>
      <c r="NAK31" s="707"/>
      <c r="NAL31" s="707"/>
      <c r="NAM31" s="707"/>
      <c r="NAN31" s="707"/>
      <c r="NAO31" s="707"/>
      <c r="NAP31" s="707"/>
      <c r="NAQ31" s="707"/>
      <c r="NAR31" s="707"/>
      <c r="NAS31" s="707"/>
      <c r="NAT31" s="707"/>
      <c r="NAU31" s="707"/>
      <c r="NAV31" s="707"/>
      <c r="NAW31" s="707"/>
      <c r="NAX31" s="707"/>
      <c r="NAY31" s="707"/>
      <c r="NAZ31" s="707"/>
      <c r="NBA31" s="707"/>
      <c r="NBB31" s="707"/>
      <c r="NBC31" s="707"/>
      <c r="NBD31" s="707"/>
      <c r="NBE31" s="707"/>
      <c r="NBF31" s="707"/>
      <c r="NBG31" s="707"/>
      <c r="NBH31" s="707"/>
      <c r="NBI31" s="707"/>
      <c r="NBJ31" s="707"/>
      <c r="NBK31" s="707"/>
      <c r="NBL31" s="707"/>
      <c r="NBM31" s="707"/>
      <c r="NBN31" s="707"/>
      <c r="NBO31" s="707"/>
      <c r="NBP31" s="707"/>
      <c r="NBQ31" s="707"/>
      <c r="NBR31" s="707"/>
      <c r="NBS31" s="707"/>
      <c r="NBT31" s="707"/>
      <c r="NBU31" s="707"/>
      <c r="NBV31" s="707"/>
      <c r="NBW31" s="707"/>
      <c r="NBX31" s="707"/>
      <c r="NBY31" s="707"/>
      <c r="NBZ31" s="707"/>
      <c r="NCA31" s="707"/>
      <c r="NCB31" s="707"/>
      <c r="NCC31" s="707"/>
      <c r="NCD31" s="707"/>
      <c r="NCE31" s="707"/>
      <c r="NCF31" s="707"/>
      <c r="NCG31" s="707"/>
      <c r="NCH31" s="707"/>
      <c r="NCI31" s="707"/>
      <c r="NCJ31" s="707"/>
      <c r="NCK31" s="707"/>
      <c r="NCL31" s="707"/>
      <c r="NCM31" s="707"/>
      <c r="NCN31" s="707"/>
      <c r="NCO31" s="707"/>
      <c r="NCP31" s="707"/>
      <c r="NCQ31" s="707"/>
      <c r="NCR31" s="707"/>
      <c r="NCS31" s="707"/>
      <c r="NCT31" s="707"/>
      <c r="NCU31" s="707"/>
      <c r="NCV31" s="707"/>
      <c r="NCW31" s="707"/>
      <c r="NCX31" s="707"/>
      <c r="NCY31" s="707"/>
      <c r="NCZ31" s="707"/>
      <c r="NDA31" s="707"/>
      <c r="NDB31" s="707"/>
      <c r="NDC31" s="707"/>
      <c r="NDD31" s="707"/>
      <c r="NDE31" s="707"/>
      <c r="NDF31" s="707"/>
      <c r="NDG31" s="707"/>
      <c r="NDH31" s="707"/>
      <c r="NDI31" s="707"/>
      <c r="NDJ31" s="707"/>
      <c r="NDK31" s="707"/>
      <c r="NDL31" s="707"/>
      <c r="NDM31" s="707"/>
      <c r="NDN31" s="707"/>
      <c r="NDO31" s="707"/>
      <c r="NDP31" s="707"/>
      <c r="NDQ31" s="707"/>
      <c r="NDR31" s="707"/>
      <c r="NDS31" s="707"/>
      <c r="NDT31" s="707"/>
      <c r="NDU31" s="707"/>
      <c r="NDV31" s="707"/>
      <c r="NDW31" s="707"/>
      <c r="NDX31" s="707"/>
      <c r="NDY31" s="707"/>
      <c r="NDZ31" s="707"/>
      <c r="NEA31" s="707"/>
      <c r="NEB31" s="707"/>
      <c r="NEC31" s="707"/>
      <c r="NED31" s="707"/>
      <c r="NEE31" s="707"/>
      <c r="NEF31" s="707"/>
      <c r="NEG31" s="707"/>
      <c r="NEH31" s="707"/>
      <c r="NEI31" s="707"/>
      <c r="NEJ31" s="707"/>
      <c r="NEK31" s="707"/>
      <c r="NEL31" s="707"/>
      <c r="NEM31" s="707"/>
      <c r="NEN31" s="707"/>
      <c r="NEO31" s="707"/>
      <c r="NEP31" s="707"/>
      <c r="NEQ31" s="707"/>
      <c r="NER31" s="707"/>
      <c r="NES31" s="707"/>
      <c r="NET31" s="707"/>
      <c r="NEU31" s="707"/>
      <c r="NEV31" s="707"/>
      <c r="NEW31" s="707"/>
      <c r="NEX31" s="707"/>
      <c r="NEY31" s="707"/>
      <c r="NEZ31" s="707"/>
      <c r="NFA31" s="707"/>
      <c r="NFB31" s="707"/>
      <c r="NFC31" s="707"/>
      <c r="NFD31" s="707"/>
      <c r="NFE31" s="707"/>
      <c r="NFF31" s="707"/>
      <c r="NFG31" s="707"/>
      <c r="NFH31" s="707"/>
      <c r="NFI31" s="707"/>
      <c r="NFJ31" s="707"/>
      <c r="NFK31" s="707"/>
      <c r="NFL31" s="707"/>
      <c r="NFM31" s="707"/>
      <c r="NFN31" s="707"/>
      <c r="NFO31" s="707"/>
      <c r="NFP31" s="707"/>
      <c r="NFQ31" s="707"/>
      <c r="NFR31" s="707"/>
      <c r="NFS31" s="707"/>
      <c r="NFT31" s="707"/>
      <c r="NFU31" s="707"/>
      <c r="NFV31" s="707"/>
      <c r="NFW31" s="707"/>
      <c r="NFX31" s="707"/>
      <c r="NFY31" s="707"/>
      <c r="NFZ31" s="707"/>
      <c r="NGA31" s="707"/>
      <c r="NGB31" s="707"/>
      <c r="NGC31" s="707"/>
      <c r="NGD31" s="707"/>
      <c r="NGE31" s="707"/>
      <c r="NGF31" s="707"/>
      <c r="NGG31" s="707"/>
      <c r="NGH31" s="707"/>
      <c r="NGI31" s="707"/>
      <c r="NGJ31" s="707"/>
      <c r="NGK31" s="707"/>
      <c r="NGL31" s="707"/>
      <c r="NGM31" s="707"/>
      <c r="NGN31" s="707"/>
      <c r="NGO31" s="707"/>
      <c r="NGP31" s="707"/>
      <c r="NGQ31" s="707"/>
      <c r="NGR31" s="707"/>
      <c r="NGS31" s="707"/>
      <c r="NGT31" s="707"/>
      <c r="NGU31" s="707"/>
      <c r="NGV31" s="707"/>
      <c r="NGW31" s="707"/>
      <c r="NGX31" s="707"/>
      <c r="NGY31" s="707"/>
      <c r="NGZ31" s="707"/>
      <c r="NHA31" s="707"/>
      <c r="NHB31" s="707"/>
      <c r="NHC31" s="707"/>
      <c r="NHD31" s="707"/>
      <c r="NHE31" s="707"/>
      <c r="NHF31" s="707"/>
      <c r="NHG31" s="707"/>
      <c r="NHH31" s="707"/>
      <c r="NHI31" s="707"/>
      <c r="NHJ31" s="707"/>
      <c r="NHK31" s="707"/>
      <c r="NHL31" s="707"/>
      <c r="NHM31" s="707"/>
      <c r="NHN31" s="707"/>
      <c r="NHO31" s="707"/>
      <c r="NHP31" s="707"/>
      <c r="NHQ31" s="707"/>
      <c r="NHR31" s="707"/>
      <c r="NHS31" s="707"/>
      <c r="NHT31" s="707"/>
      <c r="NHU31" s="707"/>
      <c r="NHV31" s="707"/>
      <c r="NHW31" s="707"/>
      <c r="NHX31" s="707"/>
      <c r="NHY31" s="707"/>
      <c r="NHZ31" s="707"/>
      <c r="NIA31" s="707"/>
      <c r="NIB31" s="707"/>
      <c r="NIC31" s="707"/>
      <c r="NID31" s="707"/>
      <c r="NIE31" s="707"/>
      <c r="NIF31" s="707"/>
      <c r="NIG31" s="707"/>
      <c r="NIH31" s="707"/>
      <c r="NII31" s="707"/>
      <c r="NIJ31" s="707"/>
      <c r="NIK31" s="707"/>
      <c r="NIL31" s="707"/>
      <c r="NIM31" s="707"/>
      <c r="NIN31" s="707"/>
      <c r="NIO31" s="707"/>
      <c r="NIP31" s="707"/>
      <c r="NIQ31" s="707"/>
      <c r="NIR31" s="707"/>
      <c r="NIS31" s="707"/>
      <c r="NIT31" s="707"/>
      <c r="NIU31" s="707"/>
      <c r="NIV31" s="707"/>
      <c r="NIW31" s="707"/>
      <c r="NIX31" s="707"/>
      <c r="NIY31" s="707"/>
      <c r="NIZ31" s="707"/>
      <c r="NJA31" s="707"/>
      <c r="NJB31" s="707"/>
      <c r="NJC31" s="707"/>
      <c r="NJD31" s="707"/>
      <c r="NJE31" s="707"/>
      <c r="NJF31" s="707"/>
      <c r="NJG31" s="707"/>
      <c r="NJH31" s="707"/>
      <c r="NJI31" s="707"/>
      <c r="NJJ31" s="707"/>
      <c r="NJK31" s="707"/>
      <c r="NJL31" s="707"/>
      <c r="NJM31" s="707"/>
      <c r="NJN31" s="707"/>
      <c r="NJO31" s="707"/>
      <c r="NJP31" s="707"/>
      <c r="NJQ31" s="707"/>
      <c r="NJR31" s="707"/>
      <c r="NJS31" s="707"/>
      <c r="NJT31" s="707"/>
      <c r="NJU31" s="707"/>
      <c r="NJV31" s="707"/>
      <c r="NJW31" s="707"/>
      <c r="NJX31" s="707"/>
      <c r="NJY31" s="707"/>
      <c r="NJZ31" s="707"/>
      <c r="NKA31" s="707"/>
      <c r="NKB31" s="707"/>
      <c r="NKC31" s="707"/>
      <c r="NKD31" s="707"/>
      <c r="NKE31" s="707"/>
      <c r="NKF31" s="707"/>
      <c r="NKG31" s="707"/>
      <c r="NKH31" s="707"/>
      <c r="NKI31" s="707"/>
      <c r="NKJ31" s="707"/>
      <c r="NKK31" s="707"/>
      <c r="NKL31" s="707"/>
      <c r="NKM31" s="707"/>
      <c r="NKN31" s="707"/>
      <c r="NKO31" s="707"/>
      <c r="NKP31" s="707"/>
      <c r="NKQ31" s="707"/>
      <c r="NKR31" s="707"/>
      <c r="NKS31" s="707"/>
      <c r="NKT31" s="707"/>
      <c r="NKU31" s="707"/>
      <c r="NKV31" s="707"/>
      <c r="NKW31" s="707"/>
      <c r="NKX31" s="707"/>
      <c r="NKY31" s="707"/>
      <c r="NKZ31" s="707"/>
      <c r="NLA31" s="707"/>
      <c r="NLB31" s="707"/>
      <c r="NLC31" s="707"/>
      <c r="NLD31" s="707"/>
      <c r="NLE31" s="707"/>
      <c r="NLF31" s="707"/>
      <c r="NLG31" s="707"/>
      <c r="NLH31" s="707"/>
      <c r="NLI31" s="707"/>
      <c r="NLJ31" s="707"/>
      <c r="NLK31" s="707"/>
      <c r="NLL31" s="707"/>
      <c r="NLM31" s="707"/>
      <c r="NLN31" s="707"/>
      <c r="NLO31" s="707"/>
      <c r="NLP31" s="707"/>
      <c r="NLQ31" s="707"/>
      <c r="NLR31" s="707"/>
      <c r="NLS31" s="707"/>
      <c r="NLT31" s="707"/>
      <c r="NLU31" s="707"/>
      <c r="NLV31" s="707"/>
      <c r="NLW31" s="707"/>
      <c r="NLX31" s="707"/>
      <c r="NLY31" s="707"/>
      <c r="NLZ31" s="707"/>
      <c r="NMA31" s="707"/>
      <c r="NMB31" s="707"/>
      <c r="NMC31" s="707"/>
      <c r="NMD31" s="707"/>
      <c r="NME31" s="707"/>
      <c r="NMF31" s="707"/>
      <c r="NMG31" s="707"/>
      <c r="NMH31" s="707"/>
      <c r="NMI31" s="707"/>
      <c r="NMJ31" s="707"/>
      <c r="NMK31" s="707"/>
      <c r="NML31" s="707"/>
      <c r="NMM31" s="707"/>
      <c r="NMN31" s="707"/>
      <c r="NMO31" s="707"/>
      <c r="NMP31" s="707"/>
      <c r="NMQ31" s="707"/>
      <c r="NMR31" s="707"/>
      <c r="NMS31" s="707"/>
      <c r="NMT31" s="707"/>
      <c r="NMU31" s="707"/>
      <c r="NMV31" s="707"/>
      <c r="NMW31" s="707"/>
      <c r="NMX31" s="707"/>
      <c r="NMY31" s="707"/>
      <c r="NMZ31" s="707"/>
      <c r="NNA31" s="707"/>
      <c r="NNB31" s="707"/>
      <c r="NNC31" s="707"/>
      <c r="NND31" s="707"/>
      <c r="NNE31" s="707"/>
      <c r="NNF31" s="707"/>
      <c r="NNG31" s="707"/>
      <c r="NNH31" s="707"/>
      <c r="NNI31" s="707"/>
      <c r="NNJ31" s="707"/>
      <c r="NNK31" s="707"/>
      <c r="NNL31" s="707"/>
      <c r="NNM31" s="707"/>
      <c r="NNN31" s="707"/>
      <c r="NNO31" s="707"/>
      <c r="NNP31" s="707"/>
      <c r="NNQ31" s="707"/>
      <c r="NNR31" s="707"/>
      <c r="NNS31" s="707"/>
      <c r="NNT31" s="707"/>
      <c r="NNU31" s="707"/>
      <c r="NNV31" s="707"/>
      <c r="NNW31" s="707"/>
      <c r="NNX31" s="707"/>
      <c r="NNY31" s="707"/>
      <c r="NNZ31" s="707"/>
      <c r="NOA31" s="707"/>
      <c r="NOB31" s="707"/>
      <c r="NOC31" s="707"/>
      <c r="NOD31" s="707"/>
      <c r="NOE31" s="707"/>
      <c r="NOF31" s="707"/>
      <c r="NOG31" s="707"/>
      <c r="NOH31" s="707"/>
      <c r="NOI31" s="707"/>
      <c r="NOJ31" s="707"/>
      <c r="NOK31" s="707"/>
      <c r="NOL31" s="707"/>
      <c r="NOM31" s="707"/>
      <c r="NON31" s="707"/>
      <c r="NOO31" s="707"/>
      <c r="NOP31" s="707"/>
      <c r="NOQ31" s="707"/>
      <c r="NOR31" s="707"/>
      <c r="NOS31" s="707"/>
      <c r="NOT31" s="707"/>
      <c r="NOU31" s="707"/>
      <c r="NOV31" s="707"/>
      <c r="NOW31" s="707"/>
      <c r="NOX31" s="707"/>
      <c r="NOY31" s="707"/>
      <c r="NOZ31" s="707"/>
      <c r="NPA31" s="707"/>
      <c r="NPB31" s="707"/>
      <c r="NPC31" s="707"/>
      <c r="NPD31" s="707"/>
      <c r="NPE31" s="707"/>
      <c r="NPF31" s="707"/>
      <c r="NPG31" s="707"/>
      <c r="NPH31" s="707"/>
      <c r="NPI31" s="707"/>
      <c r="NPJ31" s="707"/>
      <c r="NPK31" s="707"/>
      <c r="NPL31" s="707"/>
      <c r="NPM31" s="707"/>
      <c r="NPN31" s="707"/>
      <c r="NPO31" s="707"/>
      <c r="NPP31" s="707"/>
      <c r="NPQ31" s="707"/>
      <c r="NPR31" s="707"/>
      <c r="NPS31" s="707"/>
      <c r="NPT31" s="707"/>
      <c r="NPU31" s="707"/>
      <c r="NPV31" s="707"/>
      <c r="NPW31" s="707"/>
      <c r="NPX31" s="707"/>
      <c r="NPY31" s="707"/>
      <c r="NPZ31" s="707"/>
      <c r="NQA31" s="707"/>
      <c r="NQB31" s="707"/>
      <c r="NQC31" s="707"/>
      <c r="NQD31" s="707"/>
      <c r="NQE31" s="707"/>
      <c r="NQF31" s="707"/>
      <c r="NQG31" s="707"/>
      <c r="NQH31" s="707"/>
      <c r="NQI31" s="707"/>
      <c r="NQJ31" s="707"/>
      <c r="NQK31" s="707"/>
      <c r="NQL31" s="707"/>
      <c r="NQM31" s="707"/>
      <c r="NQN31" s="707"/>
      <c r="NQO31" s="707"/>
      <c r="NQP31" s="707"/>
      <c r="NQQ31" s="707"/>
      <c r="NQR31" s="707"/>
      <c r="NQS31" s="707"/>
      <c r="NQT31" s="707"/>
      <c r="NQU31" s="707"/>
      <c r="NQV31" s="707"/>
      <c r="NQW31" s="707"/>
      <c r="NQX31" s="707"/>
      <c r="NQY31" s="707"/>
      <c r="NQZ31" s="707"/>
      <c r="NRA31" s="707"/>
      <c r="NRB31" s="707"/>
      <c r="NRC31" s="707"/>
      <c r="NRD31" s="707"/>
      <c r="NRE31" s="707"/>
      <c r="NRF31" s="707"/>
      <c r="NRG31" s="707"/>
      <c r="NRH31" s="707"/>
      <c r="NRI31" s="707"/>
      <c r="NRJ31" s="707"/>
      <c r="NRK31" s="707"/>
      <c r="NRL31" s="707"/>
      <c r="NRM31" s="707"/>
      <c r="NRN31" s="707"/>
      <c r="NRO31" s="707"/>
      <c r="NRP31" s="707"/>
      <c r="NRQ31" s="707"/>
      <c r="NRR31" s="707"/>
      <c r="NRS31" s="707"/>
      <c r="NRT31" s="707"/>
      <c r="NRU31" s="707"/>
      <c r="NRV31" s="707"/>
      <c r="NRW31" s="707"/>
      <c r="NRX31" s="707"/>
      <c r="NRY31" s="707"/>
      <c r="NRZ31" s="707"/>
      <c r="NSA31" s="707"/>
      <c r="NSB31" s="707"/>
      <c r="NSC31" s="707"/>
      <c r="NSD31" s="707"/>
      <c r="NSE31" s="707"/>
      <c r="NSF31" s="707"/>
      <c r="NSG31" s="707"/>
      <c r="NSH31" s="707"/>
      <c r="NSI31" s="707"/>
      <c r="NSJ31" s="707"/>
      <c r="NSK31" s="707"/>
      <c r="NSL31" s="707"/>
      <c r="NSM31" s="707"/>
      <c r="NSN31" s="707"/>
      <c r="NSO31" s="707"/>
      <c r="NSP31" s="707"/>
      <c r="NSQ31" s="707"/>
      <c r="NSR31" s="707"/>
      <c r="NSS31" s="707"/>
      <c r="NST31" s="707"/>
      <c r="NSU31" s="707"/>
      <c r="NSV31" s="707"/>
      <c r="NSW31" s="707"/>
      <c r="NSX31" s="707"/>
      <c r="NSY31" s="707"/>
      <c r="NSZ31" s="707"/>
      <c r="NTA31" s="707"/>
      <c r="NTB31" s="707"/>
      <c r="NTC31" s="707"/>
      <c r="NTD31" s="707"/>
      <c r="NTE31" s="707"/>
      <c r="NTF31" s="707"/>
      <c r="NTG31" s="707"/>
      <c r="NTH31" s="707"/>
      <c r="NTI31" s="707"/>
      <c r="NTJ31" s="707"/>
      <c r="NTK31" s="707"/>
      <c r="NTL31" s="707"/>
      <c r="NTM31" s="707"/>
      <c r="NTN31" s="707"/>
      <c r="NTO31" s="707"/>
      <c r="NTP31" s="707"/>
      <c r="NTQ31" s="707"/>
      <c r="NTR31" s="707"/>
      <c r="NTS31" s="707"/>
      <c r="NTT31" s="707"/>
      <c r="NTU31" s="707"/>
      <c r="NTV31" s="707"/>
      <c r="NTW31" s="707"/>
      <c r="NTX31" s="707"/>
      <c r="NTY31" s="707"/>
      <c r="NTZ31" s="707"/>
      <c r="NUA31" s="707"/>
      <c r="NUB31" s="707"/>
      <c r="NUC31" s="707"/>
      <c r="NUD31" s="707"/>
      <c r="NUE31" s="707"/>
      <c r="NUF31" s="707"/>
      <c r="NUG31" s="707"/>
      <c r="NUH31" s="707"/>
      <c r="NUI31" s="707"/>
      <c r="NUJ31" s="707"/>
      <c r="NUK31" s="707"/>
      <c r="NUL31" s="707"/>
      <c r="NUM31" s="707"/>
      <c r="NUN31" s="707"/>
      <c r="NUO31" s="707"/>
      <c r="NUP31" s="707"/>
      <c r="NUQ31" s="707"/>
      <c r="NUR31" s="707"/>
      <c r="NUS31" s="707"/>
      <c r="NUT31" s="707"/>
      <c r="NUU31" s="707"/>
      <c r="NUV31" s="707"/>
      <c r="NUW31" s="707"/>
      <c r="NUX31" s="707"/>
      <c r="NUY31" s="707"/>
      <c r="NUZ31" s="707"/>
      <c r="NVA31" s="707"/>
      <c r="NVB31" s="707"/>
      <c r="NVC31" s="707"/>
      <c r="NVD31" s="707"/>
      <c r="NVE31" s="707"/>
      <c r="NVF31" s="707"/>
      <c r="NVG31" s="707"/>
      <c r="NVH31" s="707"/>
      <c r="NVI31" s="707"/>
      <c r="NVJ31" s="707"/>
      <c r="NVK31" s="707"/>
      <c r="NVL31" s="707"/>
      <c r="NVM31" s="707"/>
      <c r="NVN31" s="707"/>
      <c r="NVO31" s="707"/>
      <c r="NVP31" s="707"/>
      <c r="NVQ31" s="707"/>
      <c r="NVR31" s="707"/>
      <c r="NVS31" s="707"/>
      <c r="NVT31" s="707"/>
      <c r="NVU31" s="707"/>
      <c r="NVV31" s="707"/>
      <c r="NVW31" s="707"/>
      <c r="NVX31" s="707"/>
      <c r="NVY31" s="707"/>
      <c r="NVZ31" s="707"/>
      <c r="NWA31" s="707"/>
      <c r="NWB31" s="707"/>
      <c r="NWC31" s="707"/>
      <c r="NWD31" s="707"/>
      <c r="NWE31" s="707"/>
      <c r="NWF31" s="707"/>
      <c r="NWG31" s="707"/>
      <c r="NWH31" s="707"/>
      <c r="NWI31" s="707"/>
      <c r="NWJ31" s="707"/>
      <c r="NWK31" s="707"/>
      <c r="NWL31" s="707"/>
      <c r="NWM31" s="707"/>
      <c r="NWN31" s="707"/>
      <c r="NWO31" s="707"/>
      <c r="NWP31" s="707"/>
      <c r="NWQ31" s="707"/>
      <c r="NWR31" s="707"/>
      <c r="NWS31" s="707"/>
      <c r="NWT31" s="707"/>
      <c r="NWU31" s="707"/>
      <c r="NWV31" s="707"/>
      <c r="NWW31" s="707"/>
      <c r="NWX31" s="707"/>
      <c r="NWY31" s="707"/>
      <c r="NWZ31" s="707"/>
      <c r="NXA31" s="707"/>
      <c r="NXB31" s="707"/>
      <c r="NXC31" s="707"/>
      <c r="NXD31" s="707"/>
      <c r="NXE31" s="707"/>
      <c r="NXF31" s="707"/>
      <c r="NXG31" s="707"/>
      <c r="NXH31" s="707"/>
      <c r="NXI31" s="707"/>
      <c r="NXJ31" s="707"/>
      <c r="NXK31" s="707"/>
      <c r="NXL31" s="707"/>
      <c r="NXM31" s="707"/>
      <c r="NXN31" s="707"/>
      <c r="NXO31" s="707"/>
      <c r="NXP31" s="707"/>
      <c r="NXQ31" s="707"/>
      <c r="NXR31" s="707"/>
      <c r="NXS31" s="707"/>
      <c r="NXT31" s="707"/>
      <c r="NXU31" s="707"/>
      <c r="NXV31" s="707"/>
      <c r="NXW31" s="707"/>
      <c r="NXX31" s="707"/>
      <c r="NXY31" s="707"/>
      <c r="NXZ31" s="707"/>
      <c r="NYA31" s="707"/>
      <c r="NYB31" s="707"/>
      <c r="NYC31" s="707"/>
      <c r="NYD31" s="707"/>
      <c r="NYE31" s="707"/>
      <c r="NYF31" s="707"/>
      <c r="NYG31" s="707"/>
      <c r="NYH31" s="707"/>
      <c r="NYI31" s="707"/>
      <c r="NYJ31" s="707"/>
      <c r="NYK31" s="707"/>
      <c r="NYL31" s="707"/>
      <c r="NYM31" s="707"/>
      <c r="NYN31" s="707"/>
      <c r="NYO31" s="707"/>
      <c r="NYP31" s="707"/>
      <c r="NYQ31" s="707"/>
      <c r="NYR31" s="707"/>
      <c r="NYS31" s="707"/>
      <c r="NYT31" s="707"/>
      <c r="NYU31" s="707"/>
      <c r="NYV31" s="707"/>
      <c r="NYW31" s="707"/>
      <c r="NYX31" s="707"/>
      <c r="NYY31" s="707"/>
      <c r="NYZ31" s="707"/>
      <c r="NZA31" s="707"/>
      <c r="NZB31" s="707"/>
      <c r="NZC31" s="707"/>
      <c r="NZD31" s="707"/>
      <c r="NZE31" s="707"/>
      <c r="NZF31" s="707"/>
      <c r="NZG31" s="707"/>
      <c r="NZH31" s="707"/>
      <c r="NZI31" s="707"/>
      <c r="NZJ31" s="707"/>
      <c r="NZK31" s="707"/>
      <c r="NZL31" s="707"/>
      <c r="NZM31" s="707"/>
      <c r="NZN31" s="707"/>
      <c r="NZO31" s="707"/>
      <c r="NZP31" s="707"/>
      <c r="NZQ31" s="707"/>
      <c r="NZR31" s="707"/>
      <c r="NZS31" s="707"/>
      <c r="NZT31" s="707"/>
      <c r="NZU31" s="707"/>
      <c r="NZV31" s="707"/>
      <c r="NZW31" s="707"/>
      <c r="NZX31" s="707"/>
      <c r="NZY31" s="707"/>
      <c r="NZZ31" s="707"/>
      <c r="OAA31" s="707"/>
      <c r="OAB31" s="707"/>
      <c r="OAC31" s="707"/>
      <c r="OAD31" s="707"/>
      <c r="OAE31" s="707"/>
      <c r="OAF31" s="707"/>
      <c r="OAG31" s="707"/>
      <c r="OAH31" s="707"/>
      <c r="OAI31" s="707"/>
      <c r="OAJ31" s="707"/>
      <c r="OAK31" s="707"/>
      <c r="OAL31" s="707"/>
      <c r="OAM31" s="707"/>
      <c r="OAN31" s="707"/>
      <c r="OAO31" s="707"/>
      <c r="OAP31" s="707"/>
      <c r="OAQ31" s="707"/>
      <c r="OAR31" s="707"/>
      <c r="OAS31" s="707"/>
      <c r="OAT31" s="707"/>
      <c r="OAU31" s="707"/>
      <c r="OAV31" s="707"/>
      <c r="OAW31" s="707"/>
      <c r="OAX31" s="707"/>
      <c r="OAY31" s="707"/>
      <c r="OAZ31" s="707"/>
      <c r="OBA31" s="707"/>
      <c r="OBB31" s="707"/>
      <c r="OBC31" s="707"/>
      <c r="OBD31" s="707"/>
      <c r="OBE31" s="707"/>
      <c r="OBF31" s="707"/>
      <c r="OBG31" s="707"/>
      <c r="OBH31" s="707"/>
      <c r="OBI31" s="707"/>
      <c r="OBJ31" s="707"/>
      <c r="OBK31" s="707"/>
      <c r="OBL31" s="707"/>
      <c r="OBM31" s="707"/>
      <c r="OBN31" s="707"/>
      <c r="OBO31" s="707"/>
      <c r="OBP31" s="707"/>
      <c r="OBQ31" s="707"/>
      <c r="OBR31" s="707"/>
      <c r="OBS31" s="707"/>
      <c r="OBT31" s="707"/>
      <c r="OBU31" s="707"/>
      <c r="OBV31" s="707"/>
      <c r="OBW31" s="707"/>
      <c r="OBX31" s="707"/>
      <c r="OBY31" s="707"/>
      <c r="OBZ31" s="707"/>
      <c r="OCA31" s="707"/>
      <c r="OCB31" s="707"/>
      <c r="OCC31" s="707"/>
      <c r="OCD31" s="707"/>
      <c r="OCE31" s="707"/>
      <c r="OCF31" s="707"/>
      <c r="OCG31" s="707"/>
      <c r="OCH31" s="707"/>
      <c r="OCI31" s="707"/>
      <c r="OCJ31" s="707"/>
      <c r="OCK31" s="707"/>
      <c r="OCL31" s="707"/>
      <c r="OCM31" s="707"/>
      <c r="OCN31" s="707"/>
      <c r="OCO31" s="707"/>
      <c r="OCP31" s="707"/>
      <c r="OCQ31" s="707"/>
      <c r="OCR31" s="707"/>
      <c r="OCS31" s="707"/>
      <c r="OCT31" s="707"/>
      <c r="OCU31" s="707"/>
      <c r="OCV31" s="707"/>
      <c r="OCW31" s="707"/>
      <c r="OCX31" s="707"/>
      <c r="OCY31" s="707"/>
      <c r="OCZ31" s="707"/>
      <c r="ODA31" s="707"/>
      <c r="ODB31" s="707"/>
      <c r="ODC31" s="707"/>
      <c r="ODD31" s="707"/>
      <c r="ODE31" s="707"/>
      <c r="ODF31" s="707"/>
      <c r="ODG31" s="707"/>
      <c r="ODH31" s="707"/>
      <c r="ODI31" s="707"/>
      <c r="ODJ31" s="707"/>
      <c r="ODK31" s="707"/>
      <c r="ODL31" s="707"/>
      <c r="ODM31" s="707"/>
      <c r="ODN31" s="707"/>
      <c r="ODO31" s="707"/>
      <c r="ODP31" s="707"/>
      <c r="ODQ31" s="707"/>
      <c r="ODR31" s="707"/>
      <c r="ODS31" s="707"/>
      <c r="ODT31" s="707"/>
      <c r="ODU31" s="707"/>
      <c r="ODV31" s="707"/>
      <c r="ODW31" s="707"/>
      <c r="ODX31" s="707"/>
      <c r="ODY31" s="707"/>
      <c r="ODZ31" s="707"/>
      <c r="OEA31" s="707"/>
      <c r="OEB31" s="707"/>
      <c r="OEC31" s="707"/>
      <c r="OED31" s="707"/>
      <c r="OEE31" s="707"/>
      <c r="OEF31" s="707"/>
      <c r="OEG31" s="707"/>
      <c r="OEH31" s="707"/>
      <c r="OEI31" s="707"/>
      <c r="OEJ31" s="707"/>
      <c r="OEK31" s="707"/>
      <c r="OEL31" s="707"/>
      <c r="OEM31" s="707"/>
      <c r="OEN31" s="707"/>
      <c r="OEO31" s="707"/>
      <c r="OEP31" s="707"/>
      <c r="OEQ31" s="707"/>
      <c r="OER31" s="707"/>
      <c r="OES31" s="707"/>
      <c r="OET31" s="707"/>
      <c r="OEU31" s="707"/>
      <c r="OEV31" s="707"/>
      <c r="OEW31" s="707"/>
      <c r="OEX31" s="707"/>
      <c r="OEY31" s="707"/>
      <c r="OEZ31" s="707"/>
      <c r="OFA31" s="707"/>
      <c r="OFB31" s="707"/>
      <c r="OFC31" s="707"/>
      <c r="OFD31" s="707"/>
      <c r="OFE31" s="707"/>
      <c r="OFF31" s="707"/>
      <c r="OFG31" s="707"/>
      <c r="OFH31" s="707"/>
      <c r="OFI31" s="707"/>
      <c r="OFJ31" s="707"/>
      <c r="OFK31" s="707"/>
      <c r="OFL31" s="707"/>
      <c r="OFM31" s="707"/>
      <c r="OFN31" s="707"/>
      <c r="OFO31" s="707"/>
      <c r="OFP31" s="707"/>
      <c r="OFQ31" s="707"/>
      <c r="OFR31" s="707"/>
      <c r="OFS31" s="707"/>
      <c r="OFT31" s="707"/>
      <c r="OFU31" s="707"/>
      <c r="OFV31" s="707"/>
      <c r="OFW31" s="707"/>
      <c r="OFX31" s="707"/>
      <c r="OFY31" s="707"/>
      <c r="OFZ31" s="707"/>
      <c r="OGA31" s="707"/>
      <c r="OGB31" s="707"/>
      <c r="OGC31" s="707"/>
      <c r="OGD31" s="707"/>
      <c r="OGE31" s="707"/>
      <c r="OGF31" s="707"/>
      <c r="OGG31" s="707"/>
      <c r="OGH31" s="707"/>
      <c r="OGI31" s="707"/>
      <c r="OGJ31" s="707"/>
      <c r="OGK31" s="707"/>
      <c r="OGL31" s="707"/>
      <c r="OGM31" s="707"/>
      <c r="OGN31" s="707"/>
      <c r="OGO31" s="707"/>
      <c r="OGP31" s="707"/>
      <c r="OGQ31" s="707"/>
      <c r="OGR31" s="707"/>
      <c r="OGS31" s="707"/>
      <c r="OGT31" s="707"/>
      <c r="OGU31" s="707"/>
      <c r="OGV31" s="707"/>
      <c r="OGW31" s="707"/>
      <c r="OGX31" s="707"/>
      <c r="OGY31" s="707"/>
      <c r="OGZ31" s="707"/>
      <c r="OHA31" s="707"/>
      <c r="OHB31" s="707"/>
      <c r="OHC31" s="707"/>
      <c r="OHD31" s="707"/>
      <c r="OHE31" s="707"/>
      <c r="OHF31" s="707"/>
      <c r="OHG31" s="707"/>
      <c r="OHH31" s="707"/>
      <c r="OHI31" s="707"/>
      <c r="OHJ31" s="707"/>
      <c r="OHK31" s="707"/>
      <c r="OHL31" s="707"/>
      <c r="OHM31" s="707"/>
      <c r="OHN31" s="707"/>
      <c r="OHO31" s="707"/>
      <c r="OHP31" s="707"/>
      <c r="OHQ31" s="707"/>
      <c r="OHR31" s="707"/>
      <c r="OHS31" s="707"/>
      <c r="OHT31" s="707"/>
      <c r="OHU31" s="707"/>
      <c r="OHV31" s="707"/>
      <c r="OHW31" s="707"/>
      <c r="OHX31" s="707"/>
      <c r="OHY31" s="707"/>
      <c r="OHZ31" s="707"/>
      <c r="OIA31" s="707"/>
      <c r="OIB31" s="707"/>
      <c r="OIC31" s="707"/>
      <c r="OID31" s="707"/>
      <c r="OIE31" s="707"/>
      <c r="OIF31" s="707"/>
      <c r="OIG31" s="707"/>
      <c r="OIH31" s="707"/>
      <c r="OII31" s="707"/>
      <c r="OIJ31" s="707"/>
      <c r="OIK31" s="707"/>
      <c r="OIL31" s="707"/>
      <c r="OIM31" s="707"/>
      <c r="OIN31" s="707"/>
      <c r="OIO31" s="707"/>
      <c r="OIP31" s="707"/>
      <c r="OIQ31" s="707"/>
      <c r="OIR31" s="707"/>
      <c r="OIS31" s="707"/>
      <c r="OIT31" s="707"/>
      <c r="OIU31" s="707"/>
      <c r="OIV31" s="707"/>
      <c r="OIW31" s="707"/>
      <c r="OIX31" s="707"/>
      <c r="OIY31" s="707"/>
      <c r="OIZ31" s="707"/>
      <c r="OJA31" s="707"/>
      <c r="OJB31" s="707"/>
      <c r="OJC31" s="707"/>
      <c r="OJD31" s="707"/>
      <c r="OJE31" s="707"/>
      <c r="OJF31" s="707"/>
      <c r="OJG31" s="707"/>
      <c r="OJH31" s="707"/>
      <c r="OJI31" s="707"/>
      <c r="OJJ31" s="707"/>
      <c r="OJK31" s="707"/>
      <c r="OJL31" s="707"/>
      <c r="OJM31" s="707"/>
      <c r="OJN31" s="707"/>
      <c r="OJO31" s="707"/>
      <c r="OJP31" s="707"/>
      <c r="OJQ31" s="707"/>
      <c r="OJR31" s="707"/>
      <c r="OJS31" s="707"/>
      <c r="OJT31" s="707"/>
      <c r="OJU31" s="707"/>
      <c r="OJV31" s="707"/>
      <c r="OJW31" s="707"/>
      <c r="OJX31" s="707"/>
      <c r="OJY31" s="707"/>
      <c r="OJZ31" s="707"/>
      <c r="OKA31" s="707"/>
      <c r="OKB31" s="707"/>
      <c r="OKC31" s="707"/>
      <c r="OKD31" s="707"/>
      <c r="OKE31" s="707"/>
      <c r="OKF31" s="707"/>
      <c r="OKG31" s="707"/>
      <c r="OKH31" s="707"/>
      <c r="OKI31" s="707"/>
      <c r="OKJ31" s="707"/>
      <c r="OKK31" s="707"/>
      <c r="OKL31" s="707"/>
      <c r="OKM31" s="707"/>
      <c r="OKN31" s="707"/>
      <c r="OKO31" s="707"/>
      <c r="OKP31" s="707"/>
      <c r="OKQ31" s="707"/>
      <c r="OKR31" s="707"/>
      <c r="OKS31" s="707"/>
      <c r="OKT31" s="707"/>
      <c r="OKU31" s="707"/>
      <c r="OKV31" s="707"/>
      <c r="OKW31" s="707"/>
      <c r="OKX31" s="707"/>
      <c r="OKY31" s="707"/>
      <c r="OKZ31" s="707"/>
      <c r="OLA31" s="707"/>
      <c r="OLB31" s="707"/>
      <c r="OLC31" s="707"/>
      <c r="OLD31" s="707"/>
      <c r="OLE31" s="707"/>
      <c r="OLF31" s="707"/>
      <c r="OLG31" s="707"/>
      <c r="OLH31" s="707"/>
      <c r="OLI31" s="707"/>
      <c r="OLJ31" s="707"/>
      <c r="OLK31" s="707"/>
      <c r="OLL31" s="707"/>
      <c r="OLM31" s="707"/>
      <c r="OLN31" s="707"/>
      <c r="OLO31" s="707"/>
      <c r="OLP31" s="707"/>
      <c r="OLQ31" s="707"/>
      <c r="OLR31" s="707"/>
      <c r="OLS31" s="707"/>
      <c r="OLT31" s="707"/>
      <c r="OLU31" s="707"/>
      <c r="OLV31" s="707"/>
      <c r="OLW31" s="707"/>
      <c r="OLX31" s="707"/>
      <c r="OLY31" s="707"/>
      <c r="OLZ31" s="707"/>
      <c r="OMA31" s="707"/>
      <c r="OMB31" s="707"/>
      <c r="OMC31" s="707"/>
      <c r="OMD31" s="707"/>
      <c r="OME31" s="707"/>
      <c r="OMF31" s="707"/>
      <c r="OMG31" s="707"/>
      <c r="OMH31" s="707"/>
      <c r="OMI31" s="707"/>
      <c r="OMJ31" s="707"/>
      <c r="OMK31" s="707"/>
      <c r="OML31" s="707"/>
      <c r="OMM31" s="707"/>
      <c r="OMN31" s="707"/>
      <c r="OMO31" s="707"/>
      <c r="OMP31" s="707"/>
      <c r="OMQ31" s="707"/>
      <c r="OMR31" s="707"/>
      <c r="OMS31" s="707"/>
      <c r="OMT31" s="707"/>
      <c r="OMU31" s="707"/>
      <c r="OMV31" s="707"/>
      <c r="OMW31" s="707"/>
      <c r="OMX31" s="707"/>
      <c r="OMY31" s="707"/>
      <c r="OMZ31" s="707"/>
      <c r="ONA31" s="707"/>
      <c r="ONB31" s="707"/>
      <c r="ONC31" s="707"/>
      <c r="OND31" s="707"/>
      <c r="ONE31" s="707"/>
      <c r="ONF31" s="707"/>
      <c r="ONG31" s="707"/>
      <c r="ONH31" s="707"/>
      <c r="ONI31" s="707"/>
      <c r="ONJ31" s="707"/>
      <c r="ONK31" s="707"/>
      <c r="ONL31" s="707"/>
      <c r="ONM31" s="707"/>
      <c r="ONN31" s="707"/>
      <c r="ONO31" s="707"/>
      <c r="ONP31" s="707"/>
      <c r="ONQ31" s="707"/>
      <c r="ONR31" s="707"/>
      <c r="ONS31" s="707"/>
      <c r="ONT31" s="707"/>
      <c r="ONU31" s="707"/>
      <c r="ONV31" s="707"/>
      <c r="ONW31" s="707"/>
      <c r="ONX31" s="707"/>
      <c r="ONY31" s="707"/>
      <c r="ONZ31" s="707"/>
      <c r="OOA31" s="707"/>
      <c r="OOB31" s="707"/>
      <c r="OOC31" s="707"/>
      <c r="OOD31" s="707"/>
      <c r="OOE31" s="707"/>
      <c r="OOF31" s="707"/>
      <c r="OOG31" s="707"/>
      <c r="OOH31" s="707"/>
      <c r="OOI31" s="707"/>
      <c r="OOJ31" s="707"/>
      <c r="OOK31" s="707"/>
      <c r="OOL31" s="707"/>
      <c r="OOM31" s="707"/>
      <c r="OON31" s="707"/>
      <c r="OOO31" s="707"/>
      <c r="OOP31" s="707"/>
      <c r="OOQ31" s="707"/>
      <c r="OOR31" s="707"/>
      <c r="OOS31" s="707"/>
      <c r="OOT31" s="707"/>
      <c r="OOU31" s="707"/>
      <c r="OOV31" s="707"/>
      <c r="OOW31" s="707"/>
      <c r="OOX31" s="707"/>
      <c r="OOY31" s="707"/>
      <c r="OOZ31" s="707"/>
      <c r="OPA31" s="707"/>
      <c r="OPB31" s="707"/>
      <c r="OPC31" s="707"/>
      <c r="OPD31" s="707"/>
      <c r="OPE31" s="707"/>
      <c r="OPF31" s="707"/>
      <c r="OPG31" s="707"/>
      <c r="OPH31" s="707"/>
      <c r="OPI31" s="707"/>
      <c r="OPJ31" s="707"/>
      <c r="OPK31" s="707"/>
      <c r="OPL31" s="707"/>
      <c r="OPM31" s="707"/>
      <c r="OPN31" s="707"/>
      <c r="OPO31" s="707"/>
      <c r="OPP31" s="707"/>
      <c r="OPQ31" s="707"/>
      <c r="OPR31" s="707"/>
      <c r="OPS31" s="707"/>
      <c r="OPT31" s="707"/>
      <c r="OPU31" s="707"/>
      <c r="OPV31" s="707"/>
      <c r="OPW31" s="707"/>
      <c r="OPX31" s="707"/>
      <c r="OPY31" s="707"/>
      <c r="OPZ31" s="707"/>
      <c r="OQA31" s="707"/>
      <c r="OQB31" s="707"/>
      <c r="OQC31" s="707"/>
      <c r="OQD31" s="707"/>
      <c r="OQE31" s="707"/>
      <c r="OQF31" s="707"/>
      <c r="OQG31" s="707"/>
      <c r="OQH31" s="707"/>
      <c r="OQI31" s="707"/>
      <c r="OQJ31" s="707"/>
      <c r="OQK31" s="707"/>
      <c r="OQL31" s="707"/>
      <c r="OQM31" s="707"/>
      <c r="OQN31" s="707"/>
      <c r="OQO31" s="707"/>
      <c r="OQP31" s="707"/>
      <c r="OQQ31" s="707"/>
      <c r="OQR31" s="707"/>
      <c r="OQS31" s="707"/>
      <c r="OQT31" s="707"/>
      <c r="OQU31" s="707"/>
      <c r="OQV31" s="707"/>
      <c r="OQW31" s="707"/>
      <c r="OQX31" s="707"/>
      <c r="OQY31" s="707"/>
      <c r="OQZ31" s="707"/>
      <c r="ORA31" s="707"/>
      <c r="ORB31" s="707"/>
      <c r="ORC31" s="707"/>
      <c r="ORD31" s="707"/>
      <c r="ORE31" s="707"/>
      <c r="ORF31" s="707"/>
      <c r="ORG31" s="707"/>
      <c r="ORH31" s="707"/>
      <c r="ORI31" s="707"/>
      <c r="ORJ31" s="707"/>
      <c r="ORK31" s="707"/>
      <c r="ORL31" s="707"/>
      <c r="ORM31" s="707"/>
      <c r="ORN31" s="707"/>
      <c r="ORO31" s="707"/>
      <c r="ORP31" s="707"/>
      <c r="ORQ31" s="707"/>
      <c r="ORR31" s="707"/>
      <c r="ORS31" s="707"/>
      <c r="ORT31" s="707"/>
      <c r="ORU31" s="707"/>
      <c r="ORV31" s="707"/>
      <c r="ORW31" s="707"/>
      <c r="ORX31" s="707"/>
      <c r="ORY31" s="707"/>
      <c r="ORZ31" s="707"/>
      <c r="OSA31" s="707"/>
      <c r="OSB31" s="707"/>
      <c r="OSC31" s="707"/>
      <c r="OSD31" s="707"/>
      <c r="OSE31" s="707"/>
      <c r="OSF31" s="707"/>
      <c r="OSG31" s="707"/>
      <c r="OSH31" s="707"/>
      <c r="OSI31" s="707"/>
      <c r="OSJ31" s="707"/>
      <c r="OSK31" s="707"/>
      <c r="OSL31" s="707"/>
      <c r="OSM31" s="707"/>
      <c r="OSN31" s="707"/>
      <c r="OSO31" s="707"/>
      <c r="OSP31" s="707"/>
      <c r="OSQ31" s="707"/>
      <c r="OSR31" s="707"/>
      <c r="OSS31" s="707"/>
      <c r="OST31" s="707"/>
      <c r="OSU31" s="707"/>
      <c r="OSV31" s="707"/>
      <c r="OSW31" s="707"/>
      <c r="OSX31" s="707"/>
      <c r="OSY31" s="707"/>
      <c r="OSZ31" s="707"/>
      <c r="OTA31" s="707"/>
      <c r="OTB31" s="707"/>
      <c r="OTC31" s="707"/>
      <c r="OTD31" s="707"/>
      <c r="OTE31" s="707"/>
      <c r="OTF31" s="707"/>
      <c r="OTG31" s="707"/>
      <c r="OTH31" s="707"/>
      <c r="OTI31" s="707"/>
      <c r="OTJ31" s="707"/>
      <c r="OTK31" s="707"/>
      <c r="OTL31" s="707"/>
      <c r="OTM31" s="707"/>
      <c r="OTN31" s="707"/>
      <c r="OTO31" s="707"/>
      <c r="OTP31" s="707"/>
      <c r="OTQ31" s="707"/>
      <c r="OTR31" s="707"/>
      <c r="OTS31" s="707"/>
      <c r="OTT31" s="707"/>
      <c r="OTU31" s="707"/>
      <c r="OTV31" s="707"/>
      <c r="OTW31" s="707"/>
      <c r="OTX31" s="707"/>
      <c r="OTY31" s="707"/>
      <c r="OTZ31" s="707"/>
      <c r="OUA31" s="707"/>
      <c r="OUB31" s="707"/>
      <c r="OUC31" s="707"/>
      <c r="OUD31" s="707"/>
      <c r="OUE31" s="707"/>
      <c r="OUF31" s="707"/>
      <c r="OUG31" s="707"/>
      <c r="OUH31" s="707"/>
      <c r="OUI31" s="707"/>
      <c r="OUJ31" s="707"/>
      <c r="OUK31" s="707"/>
      <c r="OUL31" s="707"/>
      <c r="OUM31" s="707"/>
      <c r="OUN31" s="707"/>
      <c r="OUO31" s="707"/>
      <c r="OUP31" s="707"/>
      <c r="OUQ31" s="707"/>
      <c r="OUR31" s="707"/>
      <c r="OUS31" s="707"/>
      <c r="OUT31" s="707"/>
      <c r="OUU31" s="707"/>
      <c r="OUV31" s="707"/>
      <c r="OUW31" s="707"/>
      <c r="OUX31" s="707"/>
      <c r="OUY31" s="707"/>
      <c r="OUZ31" s="707"/>
      <c r="OVA31" s="707"/>
      <c r="OVB31" s="707"/>
      <c r="OVC31" s="707"/>
      <c r="OVD31" s="707"/>
      <c r="OVE31" s="707"/>
      <c r="OVF31" s="707"/>
      <c r="OVG31" s="707"/>
      <c r="OVH31" s="707"/>
      <c r="OVI31" s="707"/>
      <c r="OVJ31" s="707"/>
      <c r="OVK31" s="707"/>
      <c r="OVL31" s="707"/>
      <c r="OVM31" s="707"/>
      <c r="OVN31" s="707"/>
      <c r="OVO31" s="707"/>
      <c r="OVP31" s="707"/>
      <c r="OVQ31" s="707"/>
      <c r="OVR31" s="707"/>
      <c r="OVS31" s="707"/>
      <c r="OVT31" s="707"/>
      <c r="OVU31" s="707"/>
      <c r="OVV31" s="707"/>
      <c r="OVW31" s="707"/>
      <c r="OVX31" s="707"/>
      <c r="OVY31" s="707"/>
      <c r="OVZ31" s="707"/>
      <c r="OWA31" s="707"/>
      <c r="OWB31" s="707"/>
      <c r="OWC31" s="707"/>
      <c r="OWD31" s="707"/>
      <c r="OWE31" s="707"/>
      <c r="OWF31" s="707"/>
      <c r="OWG31" s="707"/>
      <c r="OWH31" s="707"/>
      <c r="OWI31" s="707"/>
      <c r="OWJ31" s="707"/>
      <c r="OWK31" s="707"/>
      <c r="OWL31" s="707"/>
      <c r="OWM31" s="707"/>
      <c r="OWN31" s="707"/>
      <c r="OWO31" s="707"/>
      <c r="OWP31" s="707"/>
      <c r="OWQ31" s="707"/>
      <c r="OWR31" s="707"/>
      <c r="OWS31" s="707"/>
      <c r="OWT31" s="707"/>
      <c r="OWU31" s="707"/>
      <c r="OWV31" s="707"/>
      <c r="OWW31" s="707"/>
      <c r="OWX31" s="707"/>
      <c r="OWY31" s="707"/>
      <c r="OWZ31" s="707"/>
      <c r="OXA31" s="707"/>
      <c r="OXB31" s="707"/>
      <c r="OXC31" s="707"/>
      <c r="OXD31" s="707"/>
      <c r="OXE31" s="707"/>
      <c r="OXF31" s="707"/>
      <c r="OXG31" s="707"/>
      <c r="OXH31" s="707"/>
      <c r="OXI31" s="707"/>
      <c r="OXJ31" s="707"/>
      <c r="OXK31" s="707"/>
      <c r="OXL31" s="707"/>
      <c r="OXM31" s="707"/>
      <c r="OXN31" s="707"/>
      <c r="OXO31" s="707"/>
      <c r="OXP31" s="707"/>
      <c r="OXQ31" s="707"/>
      <c r="OXR31" s="707"/>
      <c r="OXS31" s="707"/>
      <c r="OXT31" s="707"/>
      <c r="OXU31" s="707"/>
      <c r="OXV31" s="707"/>
      <c r="OXW31" s="707"/>
      <c r="OXX31" s="707"/>
      <c r="OXY31" s="707"/>
      <c r="OXZ31" s="707"/>
      <c r="OYA31" s="707"/>
      <c r="OYB31" s="707"/>
      <c r="OYC31" s="707"/>
      <c r="OYD31" s="707"/>
      <c r="OYE31" s="707"/>
      <c r="OYF31" s="707"/>
      <c r="OYG31" s="707"/>
      <c r="OYH31" s="707"/>
      <c r="OYI31" s="707"/>
      <c r="OYJ31" s="707"/>
      <c r="OYK31" s="707"/>
      <c r="OYL31" s="707"/>
      <c r="OYM31" s="707"/>
      <c r="OYN31" s="707"/>
      <c r="OYO31" s="707"/>
      <c r="OYP31" s="707"/>
      <c r="OYQ31" s="707"/>
      <c r="OYR31" s="707"/>
      <c r="OYS31" s="707"/>
      <c r="OYT31" s="707"/>
      <c r="OYU31" s="707"/>
      <c r="OYV31" s="707"/>
      <c r="OYW31" s="707"/>
      <c r="OYX31" s="707"/>
      <c r="OYY31" s="707"/>
      <c r="OYZ31" s="707"/>
      <c r="OZA31" s="707"/>
      <c r="OZB31" s="707"/>
      <c r="OZC31" s="707"/>
      <c r="OZD31" s="707"/>
      <c r="OZE31" s="707"/>
      <c r="OZF31" s="707"/>
      <c r="OZG31" s="707"/>
      <c r="OZH31" s="707"/>
      <c r="OZI31" s="707"/>
      <c r="OZJ31" s="707"/>
      <c r="OZK31" s="707"/>
      <c r="OZL31" s="707"/>
      <c r="OZM31" s="707"/>
      <c r="OZN31" s="707"/>
      <c r="OZO31" s="707"/>
      <c r="OZP31" s="707"/>
      <c r="OZQ31" s="707"/>
      <c r="OZR31" s="707"/>
      <c r="OZS31" s="707"/>
      <c r="OZT31" s="707"/>
      <c r="OZU31" s="707"/>
      <c r="OZV31" s="707"/>
      <c r="OZW31" s="707"/>
      <c r="OZX31" s="707"/>
      <c r="OZY31" s="707"/>
      <c r="OZZ31" s="707"/>
      <c r="PAA31" s="707"/>
      <c r="PAB31" s="707"/>
      <c r="PAC31" s="707"/>
      <c r="PAD31" s="707"/>
      <c r="PAE31" s="707"/>
      <c r="PAF31" s="707"/>
      <c r="PAG31" s="707"/>
      <c r="PAH31" s="707"/>
      <c r="PAI31" s="707"/>
      <c r="PAJ31" s="707"/>
      <c r="PAK31" s="707"/>
      <c r="PAL31" s="707"/>
      <c r="PAM31" s="707"/>
      <c r="PAN31" s="707"/>
      <c r="PAO31" s="707"/>
      <c r="PAP31" s="707"/>
      <c r="PAQ31" s="707"/>
      <c r="PAR31" s="707"/>
      <c r="PAS31" s="707"/>
      <c r="PAT31" s="707"/>
      <c r="PAU31" s="707"/>
      <c r="PAV31" s="707"/>
      <c r="PAW31" s="707"/>
      <c r="PAX31" s="707"/>
      <c r="PAY31" s="707"/>
      <c r="PAZ31" s="707"/>
      <c r="PBA31" s="707"/>
      <c r="PBB31" s="707"/>
      <c r="PBC31" s="707"/>
      <c r="PBD31" s="707"/>
      <c r="PBE31" s="707"/>
      <c r="PBF31" s="707"/>
      <c r="PBG31" s="707"/>
      <c r="PBH31" s="707"/>
      <c r="PBI31" s="707"/>
      <c r="PBJ31" s="707"/>
      <c r="PBK31" s="707"/>
      <c r="PBL31" s="707"/>
      <c r="PBM31" s="707"/>
      <c r="PBN31" s="707"/>
      <c r="PBO31" s="707"/>
      <c r="PBP31" s="707"/>
      <c r="PBQ31" s="707"/>
      <c r="PBR31" s="707"/>
      <c r="PBS31" s="707"/>
      <c r="PBT31" s="707"/>
      <c r="PBU31" s="707"/>
      <c r="PBV31" s="707"/>
      <c r="PBW31" s="707"/>
      <c r="PBX31" s="707"/>
      <c r="PBY31" s="707"/>
      <c r="PBZ31" s="707"/>
      <c r="PCA31" s="707"/>
      <c r="PCB31" s="707"/>
      <c r="PCC31" s="707"/>
      <c r="PCD31" s="707"/>
      <c r="PCE31" s="707"/>
      <c r="PCF31" s="707"/>
      <c r="PCG31" s="707"/>
      <c r="PCH31" s="707"/>
      <c r="PCI31" s="707"/>
      <c r="PCJ31" s="707"/>
      <c r="PCK31" s="707"/>
      <c r="PCL31" s="707"/>
      <c r="PCM31" s="707"/>
      <c r="PCN31" s="707"/>
      <c r="PCO31" s="707"/>
      <c r="PCP31" s="707"/>
      <c r="PCQ31" s="707"/>
      <c r="PCR31" s="707"/>
      <c r="PCS31" s="707"/>
      <c r="PCT31" s="707"/>
      <c r="PCU31" s="707"/>
      <c r="PCV31" s="707"/>
      <c r="PCW31" s="707"/>
      <c r="PCX31" s="707"/>
      <c r="PCY31" s="707"/>
      <c r="PCZ31" s="707"/>
      <c r="PDA31" s="707"/>
      <c r="PDB31" s="707"/>
      <c r="PDC31" s="707"/>
      <c r="PDD31" s="707"/>
      <c r="PDE31" s="707"/>
      <c r="PDF31" s="707"/>
      <c r="PDG31" s="707"/>
      <c r="PDH31" s="707"/>
      <c r="PDI31" s="707"/>
      <c r="PDJ31" s="707"/>
      <c r="PDK31" s="707"/>
      <c r="PDL31" s="707"/>
      <c r="PDM31" s="707"/>
      <c r="PDN31" s="707"/>
      <c r="PDO31" s="707"/>
      <c r="PDP31" s="707"/>
      <c r="PDQ31" s="707"/>
      <c r="PDR31" s="707"/>
      <c r="PDS31" s="707"/>
      <c r="PDT31" s="707"/>
      <c r="PDU31" s="707"/>
      <c r="PDV31" s="707"/>
      <c r="PDW31" s="707"/>
      <c r="PDX31" s="707"/>
      <c r="PDY31" s="707"/>
      <c r="PDZ31" s="707"/>
      <c r="PEA31" s="707"/>
      <c r="PEB31" s="707"/>
      <c r="PEC31" s="707"/>
      <c r="PED31" s="707"/>
      <c r="PEE31" s="707"/>
      <c r="PEF31" s="707"/>
      <c r="PEG31" s="707"/>
      <c r="PEH31" s="707"/>
      <c r="PEI31" s="707"/>
      <c r="PEJ31" s="707"/>
      <c r="PEK31" s="707"/>
      <c r="PEL31" s="707"/>
      <c r="PEM31" s="707"/>
      <c r="PEN31" s="707"/>
      <c r="PEO31" s="707"/>
      <c r="PEP31" s="707"/>
      <c r="PEQ31" s="707"/>
      <c r="PER31" s="707"/>
      <c r="PES31" s="707"/>
      <c r="PET31" s="707"/>
      <c r="PEU31" s="707"/>
      <c r="PEV31" s="707"/>
      <c r="PEW31" s="707"/>
      <c r="PEX31" s="707"/>
      <c r="PEY31" s="707"/>
      <c r="PEZ31" s="707"/>
      <c r="PFA31" s="707"/>
      <c r="PFB31" s="707"/>
      <c r="PFC31" s="707"/>
      <c r="PFD31" s="707"/>
      <c r="PFE31" s="707"/>
      <c r="PFF31" s="707"/>
      <c r="PFG31" s="707"/>
      <c r="PFH31" s="707"/>
      <c r="PFI31" s="707"/>
      <c r="PFJ31" s="707"/>
      <c r="PFK31" s="707"/>
      <c r="PFL31" s="707"/>
      <c r="PFM31" s="707"/>
      <c r="PFN31" s="707"/>
      <c r="PFO31" s="707"/>
      <c r="PFP31" s="707"/>
      <c r="PFQ31" s="707"/>
      <c r="PFR31" s="707"/>
      <c r="PFS31" s="707"/>
      <c r="PFT31" s="707"/>
      <c r="PFU31" s="707"/>
      <c r="PFV31" s="707"/>
      <c r="PFW31" s="707"/>
      <c r="PFX31" s="707"/>
      <c r="PFY31" s="707"/>
      <c r="PFZ31" s="707"/>
      <c r="PGA31" s="707"/>
      <c r="PGB31" s="707"/>
      <c r="PGC31" s="707"/>
      <c r="PGD31" s="707"/>
      <c r="PGE31" s="707"/>
      <c r="PGF31" s="707"/>
      <c r="PGG31" s="707"/>
      <c r="PGH31" s="707"/>
      <c r="PGI31" s="707"/>
      <c r="PGJ31" s="707"/>
      <c r="PGK31" s="707"/>
      <c r="PGL31" s="707"/>
      <c r="PGM31" s="707"/>
      <c r="PGN31" s="707"/>
      <c r="PGO31" s="707"/>
      <c r="PGP31" s="707"/>
      <c r="PGQ31" s="707"/>
      <c r="PGR31" s="707"/>
      <c r="PGS31" s="707"/>
      <c r="PGT31" s="707"/>
      <c r="PGU31" s="707"/>
      <c r="PGV31" s="707"/>
      <c r="PGW31" s="707"/>
      <c r="PGX31" s="707"/>
      <c r="PGY31" s="707"/>
      <c r="PGZ31" s="707"/>
      <c r="PHA31" s="707"/>
      <c r="PHB31" s="707"/>
      <c r="PHC31" s="707"/>
      <c r="PHD31" s="707"/>
      <c r="PHE31" s="707"/>
      <c r="PHF31" s="707"/>
      <c r="PHG31" s="707"/>
      <c r="PHH31" s="707"/>
      <c r="PHI31" s="707"/>
      <c r="PHJ31" s="707"/>
      <c r="PHK31" s="707"/>
      <c r="PHL31" s="707"/>
      <c r="PHM31" s="707"/>
      <c r="PHN31" s="707"/>
      <c r="PHO31" s="707"/>
      <c r="PHP31" s="707"/>
      <c r="PHQ31" s="707"/>
      <c r="PHR31" s="707"/>
      <c r="PHS31" s="707"/>
      <c r="PHT31" s="707"/>
      <c r="PHU31" s="707"/>
      <c r="PHV31" s="707"/>
      <c r="PHW31" s="707"/>
      <c r="PHX31" s="707"/>
      <c r="PHY31" s="707"/>
      <c r="PHZ31" s="707"/>
      <c r="PIA31" s="707"/>
      <c r="PIB31" s="707"/>
      <c r="PIC31" s="707"/>
      <c r="PID31" s="707"/>
      <c r="PIE31" s="707"/>
      <c r="PIF31" s="707"/>
      <c r="PIG31" s="707"/>
      <c r="PIH31" s="707"/>
      <c r="PII31" s="707"/>
      <c r="PIJ31" s="707"/>
      <c r="PIK31" s="707"/>
      <c r="PIL31" s="707"/>
      <c r="PIM31" s="707"/>
      <c r="PIN31" s="707"/>
      <c r="PIO31" s="707"/>
      <c r="PIP31" s="707"/>
      <c r="PIQ31" s="707"/>
      <c r="PIR31" s="707"/>
      <c r="PIS31" s="707"/>
      <c r="PIT31" s="707"/>
      <c r="PIU31" s="707"/>
      <c r="PIV31" s="707"/>
      <c r="PIW31" s="707"/>
      <c r="PIX31" s="707"/>
      <c r="PIY31" s="707"/>
      <c r="PIZ31" s="707"/>
      <c r="PJA31" s="707"/>
      <c r="PJB31" s="707"/>
      <c r="PJC31" s="707"/>
      <c r="PJD31" s="707"/>
      <c r="PJE31" s="707"/>
      <c r="PJF31" s="707"/>
      <c r="PJG31" s="707"/>
      <c r="PJH31" s="707"/>
      <c r="PJI31" s="707"/>
      <c r="PJJ31" s="707"/>
      <c r="PJK31" s="707"/>
      <c r="PJL31" s="707"/>
      <c r="PJM31" s="707"/>
      <c r="PJN31" s="707"/>
      <c r="PJO31" s="707"/>
      <c r="PJP31" s="707"/>
      <c r="PJQ31" s="707"/>
      <c r="PJR31" s="707"/>
      <c r="PJS31" s="707"/>
      <c r="PJT31" s="707"/>
      <c r="PJU31" s="707"/>
      <c r="PJV31" s="707"/>
      <c r="PJW31" s="707"/>
      <c r="PJX31" s="707"/>
      <c r="PJY31" s="707"/>
      <c r="PJZ31" s="707"/>
      <c r="PKA31" s="707"/>
      <c r="PKB31" s="707"/>
      <c r="PKC31" s="707"/>
      <c r="PKD31" s="707"/>
      <c r="PKE31" s="707"/>
      <c r="PKF31" s="707"/>
      <c r="PKG31" s="707"/>
      <c r="PKH31" s="707"/>
      <c r="PKI31" s="707"/>
      <c r="PKJ31" s="707"/>
      <c r="PKK31" s="707"/>
      <c r="PKL31" s="707"/>
      <c r="PKM31" s="707"/>
      <c r="PKN31" s="707"/>
      <c r="PKO31" s="707"/>
      <c r="PKP31" s="707"/>
      <c r="PKQ31" s="707"/>
      <c r="PKR31" s="707"/>
      <c r="PKS31" s="707"/>
      <c r="PKT31" s="707"/>
      <c r="PKU31" s="707"/>
      <c r="PKV31" s="707"/>
      <c r="PKW31" s="707"/>
      <c r="PKX31" s="707"/>
      <c r="PKY31" s="707"/>
      <c r="PKZ31" s="707"/>
      <c r="PLA31" s="707"/>
      <c r="PLB31" s="707"/>
      <c r="PLC31" s="707"/>
      <c r="PLD31" s="707"/>
      <c r="PLE31" s="707"/>
      <c r="PLF31" s="707"/>
      <c r="PLG31" s="707"/>
      <c r="PLH31" s="707"/>
      <c r="PLI31" s="707"/>
      <c r="PLJ31" s="707"/>
      <c r="PLK31" s="707"/>
      <c r="PLL31" s="707"/>
      <c r="PLM31" s="707"/>
      <c r="PLN31" s="707"/>
      <c r="PLO31" s="707"/>
      <c r="PLP31" s="707"/>
      <c r="PLQ31" s="707"/>
      <c r="PLR31" s="707"/>
      <c r="PLS31" s="707"/>
      <c r="PLT31" s="707"/>
      <c r="PLU31" s="707"/>
      <c r="PLV31" s="707"/>
      <c r="PLW31" s="707"/>
      <c r="PLX31" s="707"/>
      <c r="PLY31" s="707"/>
      <c r="PLZ31" s="707"/>
      <c r="PMA31" s="707"/>
      <c r="PMB31" s="707"/>
      <c r="PMC31" s="707"/>
      <c r="PMD31" s="707"/>
      <c r="PME31" s="707"/>
      <c r="PMF31" s="707"/>
      <c r="PMG31" s="707"/>
      <c r="PMH31" s="707"/>
      <c r="PMI31" s="707"/>
      <c r="PMJ31" s="707"/>
      <c r="PMK31" s="707"/>
      <c r="PML31" s="707"/>
      <c r="PMM31" s="707"/>
      <c r="PMN31" s="707"/>
      <c r="PMO31" s="707"/>
      <c r="PMP31" s="707"/>
      <c r="PMQ31" s="707"/>
      <c r="PMR31" s="707"/>
      <c r="PMS31" s="707"/>
      <c r="PMT31" s="707"/>
      <c r="PMU31" s="707"/>
      <c r="PMV31" s="707"/>
      <c r="PMW31" s="707"/>
      <c r="PMX31" s="707"/>
      <c r="PMY31" s="707"/>
      <c r="PMZ31" s="707"/>
      <c r="PNA31" s="707"/>
      <c r="PNB31" s="707"/>
      <c r="PNC31" s="707"/>
      <c r="PND31" s="707"/>
      <c r="PNE31" s="707"/>
      <c r="PNF31" s="707"/>
      <c r="PNG31" s="707"/>
      <c r="PNH31" s="707"/>
      <c r="PNI31" s="707"/>
      <c r="PNJ31" s="707"/>
      <c r="PNK31" s="707"/>
      <c r="PNL31" s="707"/>
      <c r="PNM31" s="707"/>
      <c r="PNN31" s="707"/>
      <c r="PNO31" s="707"/>
      <c r="PNP31" s="707"/>
      <c r="PNQ31" s="707"/>
      <c r="PNR31" s="707"/>
      <c r="PNS31" s="707"/>
      <c r="PNT31" s="707"/>
      <c r="PNU31" s="707"/>
      <c r="PNV31" s="707"/>
      <c r="PNW31" s="707"/>
      <c r="PNX31" s="707"/>
      <c r="PNY31" s="707"/>
      <c r="PNZ31" s="707"/>
      <c r="POA31" s="707"/>
      <c r="POB31" s="707"/>
      <c r="POC31" s="707"/>
      <c r="POD31" s="707"/>
      <c r="POE31" s="707"/>
      <c r="POF31" s="707"/>
      <c r="POG31" s="707"/>
      <c r="POH31" s="707"/>
      <c r="POI31" s="707"/>
      <c r="POJ31" s="707"/>
      <c r="POK31" s="707"/>
      <c r="POL31" s="707"/>
      <c r="POM31" s="707"/>
      <c r="PON31" s="707"/>
      <c r="POO31" s="707"/>
      <c r="POP31" s="707"/>
      <c r="POQ31" s="707"/>
      <c r="POR31" s="707"/>
      <c r="POS31" s="707"/>
      <c r="POT31" s="707"/>
      <c r="POU31" s="707"/>
      <c r="POV31" s="707"/>
      <c r="POW31" s="707"/>
      <c r="POX31" s="707"/>
      <c r="POY31" s="707"/>
      <c r="POZ31" s="707"/>
      <c r="PPA31" s="707"/>
      <c r="PPB31" s="707"/>
      <c r="PPC31" s="707"/>
      <c r="PPD31" s="707"/>
      <c r="PPE31" s="707"/>
      <c r="PPF31" s="707"/>
      <c r="PPG31" s="707"/>
      <c r="PPH31" s="707"/>
      <c r="PPI31" s="707"/>
      <c r="PPJ31" s="707"/>
      <c r="PPK31" s="707"/>
      <c r="PPL31" s="707"/>
      <c r="PPM31" s="707"/>
      <c r="PPN31" s="707"/>
      <c r="PPO31" s="707"/>
      <c r="PPP31" s="707"/>
      <c r="PPQ31" s="707"/>
      <c r="PPR31" s="707"/>
      <c r="PPS31" s="707"/>
      <c r="PPT31" s="707"/>
      <c r="PPU31" s="707"/>
      <c r="PPV31" s="707"/>
      <c r="PPW31" s="707"/>
      <c r="PPX31" s="707"/>
      <c r="PPY31" s="707"/>
      <c r="PPZ31" s="707"/>
      <c r="PQA31" s="707"/>
      <c r="PQB31" s="707"/>
      <c r="PQC31" s="707"/>
      <c r="PQD31" s="707"/>
      <c r="PQE31" s="707"/>
      <c r="PQF31" s="707"/>
      <c r="PQG31" s="707"/>
      <c r="PQH31" s="707"/>
      <c r="PQI31" s="707"/>
      <c r="PQJ31" s="707"/>
      <c r="PQK31" s="707"/>
      <c r="PQL31" s="707"/>
      <c r="PQM31" s="707"/>
      <c r="PQN31" s="707"/>
      <c r="PQO31" s="707"/>
      <c r="PQP31" s="707"/>
      <c r="PQQ31" s="707"/>
      <c r="PQR31" s="707"/>
      <c r="PQS31" s="707"/>
      <c r="PQT31" s="707"/>
      <c r="PQU31" s="707"/>
      <c r="PQV31" s="707"/>
      <c r="PQW31" s="707"/>
      <c r="PQX31" s="707"/>
      <c r="PQY31" s="707"/>
      <c r="PQZ31" s="707"/>
      <c r="PRA31" s="707"/>
      <c r="PRB31" s="707"/>
      <c r="PRC31" s="707"/>
      <c r="PRD31" s="707"/>
      <c r="PRE31" s="707"/>
      <c r="PRF31" s="707"/>
      <c r="PRG31" s="707"/>
      <c r="PRH31" s="707"/>
      <c r="PRI31" s="707"/>
      <c r="PRJ31" s="707"/>
      <c r="PRK31" s="707"/>
      <c r="PRL31" s="707"/>
      <c r="PRM31" s="707"/>
      <c r="PRN31" s="707"/>
      <c r="PRO31" s="707"/>
      <c r="PRP31" s="707"/>
      <c r="PRQ31" s="707"/>
      <c r="PRR31" s="707"/>
      <c r="PRS31" s="707"/>
      <c r="PRT31" s="707"/>
      <c r="PRU31" s="707"/>
      <c r="PRV31" s="707"/>
      <c r="PRW31" s="707"/>
      <c r="PRX31" s="707"/>
      <c r="PRY31" s="707"/>
      <c r="PRZ31" s="707"/>
      <c r="PSA31" s="707"/>
      <c r="PSB31" s="707"/>
      <c r="PSC31" s="707"/>
      <c r="PSD31" s="707"/>
      <c r="PSE31" s="707"/>
      <c r="PSF31" s="707"/>
      <c r="PSG31" s="707"/>
      <c r="PSH31" s="707"/>
      <c r="PSI31" s="707"/>
      <c r="PSJ31" s="707"/>
      <c r="PSK31" s="707"/>
      <c r="PSL31" s="707"/>
      <c r="PSM31" s="707"/>
      <c r="PSN31" s="707"/>
      <c r="PSO31" s="707"/>
      <c r="PSP31" s="707"/>
      <c r="PSQ31" s="707"/>
      <c r="PSR31" s="707"/>
      <c r="PSS31" s="707"/>
      <c r="PST31" s="707"/>
      <c r="PSU31" s="707"/>
      <c r="PSV31" s="707"/>
      <c r="PSW31" s="707"/>
      <c r="PSX31" s="707"/>
      <c r="PSY31" s="707"/>
      <c r="PSZ31" s="707"/>
      <c r="PTA31" s="707"/>
      <c r="PTB31" s="707"/>
      <c r="PTC31" s="707"/>
      <c r="PTD31" s="707"/>
      <c r="PTE31" s="707"/>
      <c r="PTF31" s="707"/>
      <c r="PTG31" s="707"/>
      <c r="PTH31" s="707"/>
      <c r="PTI31" s="707"/>
      <c r="PTJ31" s="707"/>
      <c r="PTK31" s="707"/>
      <c r="PTL31" s="707"/>
      <c r="PTM31" s="707"/>
      <c r="PTN31" s="707"/>
      <c r="PTO31" s="707"/>
      <c r="PTP31" s="707"/>
      <c r="PTQ31" s="707"/>
      <c r="PTR31" s="707"/>
      <c r="PTS31" s="707"/>
      <c r="PTT31" s="707"/>
      <c r="PTU31" s="707"/>
      <c r="PTV31" s="707"/>
      <c r="PTW31" s="707"/>
      <c r="PTX31" s="707"/>
      <c r="PTY31" s="707"/>
      <c r="PTZ31" s="707"/>
      <c r="PUA31" s="707"/>
      <c r="PUB31" s="707"/>
      <c r="PUC31" s="707"/>
      <c r="PUD31" s="707"/>
      <c r="PUE31" s="707"/>
      <c r="PUF31" s="707"/>
      <c r="PUG31" s="707"/>
      <c r="PUH31" s="707"/>
      <c r="PUI31" s="707"/>
      <c r="PUJ31" s="707"/>
      <c r="PUK31" s="707"/>
      <c r="PUL31" s="707"/>
      <c r="PUM31" s="707"/>
      <c r="PUN31" s="707"/>
      <c r="PUO31" s="707"/>
      <c r="PUP31" s="707"/>
      <c r="PUQ31" s="707"/>
      <c r="PUR31" s="707"/>
      <c r="PUS31" s="707"/>
      <c r="PUT31" s="707"/>
      <c r="PUU31" s="707"/>
      <c r="PUV31" s="707"/>
      <c r="PUW31" s="707"/>
      <c r="PUX31" s="707"/>
      <c r="PUY31" s="707"/>
      <c r="PUZ31" s="707"/>
      <c r="PVA31" s="707"/>
      <c r="PVB31" s="707"/>
      <c r="PVC31" s="707"/>
      <c r="PVD31" s="707"/>
      <c r="PVE31" s="707"/>
      <c r="PVF31" s="707"/>
      <c r="PVG31" s="707"/>
      <c r="PVH31" s="707"/>
      <c r="PVI31" s="707"/>
      <c r="PVJ31" s="707"/>
      <c r="PVK31" s="707"/>
      <c r="PVL31" s="707"/>
      <c r="PVM31" s="707"/>
      <c r="PVN31" s="707"/>
      <c r="PVO31" s="707"/>
      <c r="PVP31" s="707"/>
      <c r="PVQ31" s="707"/>
      <c r="PVR31" s="707"/>
      <c r="PVS31" s="707"/>
      <c r="PVT31" s="707"/>
      <c r="PVU31" s="707"/>
      <c r="PVV31" s="707"/>
      <c r="PVW31" s="707"/>
      <c r="PVX31" s="707"/>
      <c r="PVY31" s="707"/>
      <c r="PVZ31" s="707"/>
      <c r="PWA31" s="707"/>
      <c r="PWB31" s="707"/>
      <c r="PWC31" s="707"/>
      <c r="PWD31" s="707"/>
      <c r="PWE31" s="707"/>
      <c r="PWF31" s="707"/>
      <c r="PWG31" s="707"/>
      <c r="PWH31" s="707"/>
      <c r="PWI31" s="707"/>
      <c r="PWJ31" s="707"/>
      <c r="PWK31" s="707"/>
      <c r="PWL31" s="707"/>
      <c r="PWM31" s="707"/>
      <c r="PWN31" s="707"/>
      <c r="PWO31" s="707"/>
      <c r="PWP31" s="707"/>
      <c r="PWQ31" s="707"/>
      <c r="PWR31" s="707"/>
      <c r="PWS31" s="707"/>
      <c r="PWT31" s="707"/>
      <c r="PWU31" s="707"/>
      <c r="PWV31" s="707"/>
      <c r="PWW31" s="707"/>
      <c r="PWX31" s="707"/>
      <c r="PWY31" s="707"/>
      <c r="PWZ31" s="707"/>
      <c r="PXA31" s="707"/>
      <c r="PXB31" s="707"/>
      <c r="PXC31" s="707"/>
      <c r="PXD31" s="707"/>
      <c r="PXE31" s="707"/>
      <c r="PXF31" s="707"/>
      <c r="PXG31" s="707"/>
      <c r="PXH31" s="707"/>
      <c r="PXI31" s="707"/>
      <c r="PXJ31" s="707"/>
      <c r="PXK31" s="707"/>
      <c r="PXL31" s="707"/>
      <c r="PXM31" s="707"/>
      <c r="PXN31" s="707"/>
      <c r="PXO31" s="707"/>
      <c r="PXP31" s="707"/>
      <c r="PXQ31" s="707"/>
      <c r="PXR31" s="707"/>
      <c r="PXS31" s="707"/>
      <c r="PXT31" s="707"/>
      <c r="PXU31" s="707"/>
      <c r="PXV31" s="707"/>
      <c r="PXW31" s="707"/>
      <c r="PXX31" s="707"/>
      <c r="PXY31" s="707"/>
      <c r="PXZ31" s="707"/>
      <c r="PYA31" s="707"/>
      <c r="PYB31" s="707"/>
      <c r="PYC31" s="707"/>
      <c r="PYD31" s="707"/>
      <c r="PYE31" s="707"/>
      <c r="PYF31" s="707"/>
      <c r="PYG31" s="707"/>
      <c r="PYH31" s="707"/>
      <c r="PYI31" s="707"/>
      <c r="PYJ31" s="707"/>
      <c r="PYK31" s="707"/>
      <c r="PYL31" s="707"/>
      <c r="PYM31" s="707"/>
      <c r="PYN31" s="707"/>
      <c r="PYO31" s="707"/>
      <c r="PYP31" s="707"/>
      <c r="PYQ31" s="707"/>
      <c r="PYR31" s="707"/>
      <c r="PYS31" s="707"/>
      <c r="PYT31" s="707"/>
      <c r="PYU31" s="707"/>
      <c r="PYV31" s="707"/>
      <c r="PYW31" s="707"/>
      <c r="PYX31" s="707"/>
      <c r="PYY31" s="707"/>
      <c r="PYZ31" s="707"/>
      <c r="PZA31" s="707"/>
      <c r="PZB31" s="707"/>
      <c r="PZC31" s="707"/>
      <c r="PZD31" s="707"/>
      <c r="PZE31" s="707"/>
      <c r="PZF31" s="707"/>
      <c r="PZG31" s="707"/>
      <c r="PZH31" s="707"/>
      <c r="PZI31" s="707"/>
      <c r="PZJ31" s="707"/>
      <c r="PZK31" s="707"/>
      <c r="PZL31" s="707"/>
      <c r="PZM31" s="707"/>
      <c r="PZN31" s="707"/>
      <c r="PZO31" s="707"/>
      <c r="PZP31" s="707"/>
      <c r="PZQ31" s="707"/>
      <c r="PZR31" s="707"/>
      <c r="PZS31" s="707"/>
      <c r="PZT31" s="707"/>
      <c r="PZU31" s="707"/>
      <c r="PZV31" s="707"/>
      <c r="PZW31" s="707"/>
      <c r="PZX31" s="707"/>
      <c r="PZY31" s="707"/>
      <c r="PZZ31" s="707"/>
      <c r="QAA31" s="707"/>
      <c r="QAB31" s="707"/>
      <c r="QAC31" s="707"/>
      <c r="QAD31" s="707"/>
      <c r="QAE31" s="707"/>
      <c r="QAF31" s="707"/>
      <c r="QAG31" s="707"/>
      <c r="QAH31" s="707"/>
      <c r="QAI31" s="707"/>
      <c r="QAJ31" s="707"/>
      <c r="QAK31" s="707"/>
      <c r="QAL31" s="707"/>
      <c r="QAM31" s="707"/>
      <c r="QAN31" s="707"/>
      <c r="QAO31" s="707"/>
      <c r="QAP31" s="707"/>
      <c r="QAQ31" s="707"/>
      <c r="QAR31" s="707"/>
      <c r="QAS31" s="707"/>
      <c r="QAT31" s="707"/>
      <c r="QAU31" s="707"/>
      <c r="QAV31" s="707"/>
      <c r="QAW31" s="707"/>
      <c r="QAX31" s="707"/>
      <c r="QAY31" s="707"/>
      <c r="QAZ31" s="707"/>
      <c r="QBA31" s="707"/>
      <c r="QBB31" s="707"/>
      <c r="QBC31" s="707"/>
      <c r="QBD31" s="707"/>
      <c r="QBE31" s="707"/>
      <c r="QBF31" s="707"/>
      <c r="QBG31" s="707"/>
      <c r="QBH31" s="707"/>
      <c r="QBI31" s="707"/>
      <c r="QBJ31" s="707"/>
      <c r="QBK31" s="707"/>
      <c r="QBL31" s="707"/>
      <c r="QBM31" s="707"/>
      <c r="QBN31" s="707"/>
      <c r="QBO31" s="707"/>
      <c r="QBP31" s="707"/>
      <c r="QBQ31" s="707"/>
      <c r="QBR31" s="707"/>
      <c r="QBS31" s="707"/>
      <c r="QBT31" s="707"/>
      <c r="QBU31" s="707"/>
      <c r="QBV31" s="707"/>
      <c r="QBW31" s="707"/>
      <c r="QBX31" s="707"/>
      <c r="QBY31" s="707"/>
      <c r="QBZ31" s="707"/>
      <c r="QCA31" s="707"/>
      <c r="QCB31" s="707"/>
      <c r="QCC31" s="707"/>
      <c r="QCD31" s="707"/>
      <c r="QCE31" s="707"/>
      <c r="QCF31" s="707"/>
      <c r="QCG31" s="707"/>
      <c r="QCH31" s="707"/>
      <c r="QCI31" s="707"/>
      <c r="QCJ31" s="707"/>
      <c r="QCK31" s="707"/>
      <c r="QCL31" s="707"/>
      <c r="QCM31" s="707"/>
      <c r="QCN31" s="707"/>
      <c r="QCO31" s="707"/>
      <c r="QCP31" s="707"/>
      <c r="QCQ31" s="707"/>
      <c r="QCR31" s="707"/>
      <c r="QCS31" s="707"/>
      <c r="QCT31" s="707"/>
      <c r="QCU31" s="707"/>
      <c r="QCV31" s="707"/>
      <c r="QCW31" s="707"/>
      <c r="QCX31" s="707"/>
      <c r="QCY31" s="707"/>
      <c r="QCZ31" s="707"/>
      <c r="QDA31" s="707"/>
      <c r="QDB31" s="707"/>
      <c r="QDC31" s="707"/>
      <c r="QDD31" s="707"/>
      <c r="QDE31" s="707"/>
      <c r="QDF31" s="707"/>
      <c r="QDG31" s="707"/>
      <c r="QDH31" s="707"/>
      <c r="QDI31" s="707"/>
      <c r="QDJ31" s="707"/>
      <c r="QDK31" s="707"/>
      <c r="QDL31" s="707"/>
      <c r="QDM31" s="707"/>
      <c r="QDN31" s="707"/>
      <c r="QDO31" s="707"/>
      <c r="QDP31" s="707"/>
      <c r="QDQ31" s="707"/>
      <c r="QDR31" s="707"/>
      <c r="QDS31" s="707"/>
      <c r="QDT31" s="707"/>
      <c r="QDU31" s="707"/>
      <c r="QDV31" s="707"/>
      <c r="QDW31" s="707"/>
      <c r="QDX31" s="707"/>
      <c r="QDY31" s="707"/>
      <c r="QDZ31" s="707"/>
      <c r="QEA31" s="707"/>
      <c r="QEB31" s="707"/>
      <c r="QEC31" s="707"/>
      <c r="QED31" s="707"/>
      <c r="QEE31" s="707"/>
      <c r="QEF31" s="707"/>
      <c r="QEG31" s="707"/>
      <c r="QEH31" s="707"/>
      <c r="QEI31" s="707"/>
      <c r="QEJ31" s="707"/>
      <c r="QEK31" s="707"/>
      <c r="QEL31" s="707"/>
      <c r="QEM31" s="707"/>
      <c r="QEN31" s="707"/>
      <c r="QEO31" s="707"/>
      <c r="QEP31" s="707"/>
      <c r="QEQ31" s="707"/>
      <c r="QER31" s="707"/>
      <c r="QES31" s="707"/>
      <c r="QET31" s="707"/>
      <c r="QEU31" s="707"/>
      <c r="QEV31" s="707"/>
      <c r="QEW31" s="707"/>
      <c r="QEX31" s="707"/>
      <c r="QEY31" s="707"/>
      <c r="QEZ31" s="707"/>
      <c r="QFA31" s="707"/>
      <c r="QFB31" s="707"/>
      <c r="QFC31" s="707"/>
      <c r="QFD31" s="707"/>
      <c r="QFE31" s="707"/>
      <c r="QFF31" s="707"/>
      <c r="QFG31" s="707"/>
      <c r="QFH31" s="707"/>
      <c r="QFI31" s="707"/>
      <c r="QFJ31" s="707"/>
      <c r="QFK31" s="707"/>
      <c r="QFL31" s="707"/>
      <c r="QFM31" s="707"/>
      <c r="QFN31" s="707"/>
      <c r="QFO31" s="707"/>
      <c r="QFP31" s="707"/>
      <c r="QFQ31" s="707"/>
      <c r="QFR31" s="707"/>
      <c r="QFS31" s="707"/>
      <c r="QFT31" s="707"/>
      <c r="QFU31" s="707"/>
      <c r="QFV31" s="707"/>
      <c r="QFW31" s="707"/>
      <c r="QFX31" s="707"/>
      <c r="QFY31" s="707"/>
      <c r="QFZ31" s="707"/>
      <c r="QGA31" s="707"/>
      <c r="QGB31" s="707"/>
      <c r="QGC31" s="707"/>
      <c r="QGD31" s="707"/>
      <c r="QGE31" s="707"/>
      <c r="QGF31" s="707"/>
      <c r="QGG31" s="707"/>
      <c r="QGH31" s="707"/>
      <c r="QGI31" s="707"/>
      <c r="QGJ31" s="707"/>
      <c r="QGK31" s="707"/>
      <c r="QGL31" s="707"/>
      <c r="QGM31" s="707"/>
      <c r="QGN31" s="707"/>
      <c r="QGO31" s="707"/>
      <c r="QGP31" s="707"/>
      <c r="QGQ31" s="707"/>
      <c r="QGR31" s="707"/>
      <c r="QGS31" s="707"/>
      <c r="QGT31" s="707"/>
      <c r="QGU31" s="707"/>
      <c r="QGV31" s="707"/>
      <c r="QGW31" s="707"/>
      <c r="QGX31" s="707"/>
      <c r="QGY31" s="707"/>
      <c r="QGZ31" s="707"/>
      <c r="QHA31" s="707"/>
      <c r="QHB31" s="707"/>
      <c r="QHC31" s="707"/>
      <c r="QHD31" s="707"/>
      <c r="QHE31" s="707"/>
      <c r="QHF31" s="707"/>
      <c r="QHG31" s="707"/>
      <c r="QHH31" s="707"/>
      <c r="QHI31" s="707"/>
      <c r="QHJ31" s="707"/>
      <c r="QHK31" s="707"/>
      <c r="QHL31" s="707"/>
      <c r="QHM31" s="707"/>
      <c r="QHN31" s="707"/>
      <c r="QHO31" s="707"/>
      <c r="QHP31" s="707"/>
      <c r="QHQ31" s="707"/>
      <c r="QHR31" s="707"/>
      <c r="QHS31" s="707"/>
      <c r="QHT31" s="707"/>
      <c r="QHU31" s="707"/>
      <c r="QHV31" s="707"/>
      <c r="QHW31" s="707"/>
      <c r="QHX31" s="707"/>
      <c r="QHY31" s="707"/>
      <c r="QHZ31" s="707"/>
      <c r="QIA31" s="707"/>
      <c r="QIB31" s="707"/>
      <c r="QIC31" s="707"/>
      <c r="QID31" s="707"/>
      <c r="QIE31" s="707"/>
      <c r="QIF31" s="707"/>
      <c r="QIG31" s="707"/>
      <c r="QIH31" s="707"/>
      <c r="QII31" s="707"/>
      <c r="QIJ31" s="707"/>
      <c r="QIK31" s="707"/>
      <c r="QIL31" s="707"/>
      <c r="QIM31" s="707"/>
      <c r="QIN31" s="707"/>
      <c r="QIO31" s="707"/>
      <c r="QIP31" s="707"/>
      <c r="QIQ31" s="707"/>
      <c r="QIR31" s="707"/>
      <c r="QIS31" s="707"/>
      <c r="QIT31" s="707"/>
      <c r="QIU31" s="707"/>
      <c r="QIV31" s="707"/>
      <c r="QIW31" s="707"/>
      <c r="QIX31" s="707"/>
      <c r="QIY31" s="707"/>
      <c r="QIZ31" s="707"/>
      <c r="QJA31" s="707"/>
      <c r="QJB31" s="707"/>
      <c r="QJC31" s="707"/>
      <c r="QJD31" s="707"/>
      <c r="QJE31" s="707"/>
      <c r="QJF31" s="707"/>
      <c r="QJG31" s="707"/>
      <c r="QJH31" s="707"/>
      <c r="QJI31" s="707"/>
      <c r="QJJ31" s="707"/>
      <c r="QJK31" s="707"/>
      <c r="QJL31" s="707"/>
      <c r="QJM31" s="707"/>
      <c r="QJN31" s="707"/>
      <c r="QJO31" s="707"/>
      <c r="QJP31" s="707"/>
      <c r="QJQ31" s="707"/>
      <c r="QJR31" s="707"/>
      <c r="QJS31" s="707"/>
      <c r="QJT31" s="707"/>
      <c r="QJU31" s="707"/>
      <c r="QJV31" s="707"/>
      <c r="QJW31" s="707"/>
      <c r="QJX31" s="707"/>
      <c r="QJY31" s="707"/>
      <c r="QJZ31" s="707"/>
      <c r="QKA31" s="707"/>
      <c r="QKB31" s="707"/>
      <c r="QKC31" s="707"/>
      <c r="QKD31" s="707"/>
      <c r="QKE31" s="707"/>
      <c r="QKF31" s="707"/>
      <c r="QKG31" s="707"/>
      <c r="QKH31" s="707"/>
      <c r="QKI31" s="707"/>
      <c r="QKJ31" s="707"/>
      <c r="QKK31" s="707"/>
      <c r="QKL31" s="707"/>
      <c r="QKM31" s="707"/>
      <c r="QKN31" s="707"/>
      <c r="QKO31" s="707"/>
      <c r="QKP31" s="707"/>
      <c r="QKQ31" s="707"/>
      <c r="QKR31" s="707"/>
      <c r="QKS31" s="707"/>
      <c r="QKT31" s="707"/>
      <c r="QKU31" s="707"/>
      <c r="QKV31" s="707"/>
      <c r="QKW31" s="707"/>
      <c r="QKX31" s="707"/>
      <c r="QKY31" s="707"/>
      <c r="QKZ31" s="707"/>
      <c r="QLA31" s="707"/>
      <c r="QLB31" s="707"/>
      <c r="QLC31" s="707"/>
      <c r="QLD31" s="707"/>
      <c r="QLE31" s="707"/>
      <c r="QLF31" s="707"/>
      <c r="QLG31" s="707"/>
      <c r="QLH31" s="707"/>
      <c r="QLI31" s="707"/>
      <c r="QLJ31" s="707"/>
      <c r="QLK31" s="707"/>
      <c r="QLL31" s="707"/>
      <c r="QLM31" s="707"/>
      <c r="QLN31" s="707"/>
      <c r="QLO31" s="707"/>
      <c r="QLP31" s="707"/>
      <c r="QLQ31" s="707"/>
      <c r="QLR31" s="707"/>
      <c r="QLS31" s="707"/>
      <c r="QLT31" s="707"/>
      <c r="QLU31" s="707"/>
      <c r="QLV31" s="707"/>
      <c r="QLW31" s="707"/>
      <c r="QLX31" s="707"/>
      <c r="QLY31" s="707"/>
      <c r="QLZ31" s="707"/>
      <c r="QMA31" s="707"/>
      <c r="QMB31" s="707"/>
      <c r="QMC31" s="707"/>
      <c r="QMD31" s="707"/>
      <c r="QME31" s="707"/>
      <c r="QMF31" s="707"/>
      <c r="QMG31" s="707"/>
      <c r="QMH31" s="707"/>
      <c r="QMI31" s="707"/>
      <c r="QMJ31" s="707"/>
      <c r="QMK31" s="707"/>
      <c r="QML31" s="707"/>
      <c r="QMM31" s="707"/>
      <c r="QMN31" s="707"/>
      <c r="QMO31" s="707"/>
      <c r="QMP31" s="707"/>
      <c r="QMQ31" s="707"/>
      <c r="QMR31" s="707"/>
      <c r="QMS31" s="707"/>
      <c r="QMT31" s="707"/>
      <c r="QMU31" s="707"/>
      <c r="QMV31" s="707"/>
      <c r="QMW31" s="707"/>
      <c r="QMX31" s="707"/>
      <c r="QMY31" s="707"/>
      <c r="QMZ31" s="707"/>
      <c r="QNA31" s="707"/>
      <c r="QNB31" s="707"/>
      <c r="QNC31" s="707"/>
      <c r="QND31" s="707"/>
      <c r="QNE31" s="707"/>
      <c r="QNF31" s="707"/>
      <c r="QNG31" s="707"/>
      <c r="QNH31" s="707"/>
      <c r="QNI31" s="707"/>
      <c r="QNJ31" s="707"/>
      <c r="QNK31" s="707"/>
      <c r="QNL31" s="707"/>
      <c r="QNM31" s="707"/>
      <c r="QNN31" s="707"/>
      <c r="QNO31" s="707"/>
      <c r="QNP31" s="707"/>
      <c r="QNQ31" s="707"/>
      <c r="QNR31" s="707"/>
      <c r="QNS31" s="707"/>
      <c r="QNT31" s="707"/>
      <c r="QNU31" s="707"/>
      <c r="QNV31" s="707"/>
      <c r="QNW31" s="707"/>
      <c r="QNX31" s="707"/>
      <c r="QNY31" s="707"/>
      <c r="QNZ31" s="707"/>
      <c r="QOA31" s="707"/>
      <c r="QOB31" s="707"/>
      <c r="QOC31" s="707"/>
      <c r="QOD31" s="707"/>
      <c r="QOE31" s="707"/>
      <c r="QOF31" s="707"/>
      <c r="QOG31" s="707"/>
      <c r="QOH31" s="707"/>
      <c r="QOI31" s="707"/>
      <c r="QOJ31" s="707"/>
      <c r="QOK31" s="707"/>
      <c r="QOL31" s="707"/>
      <c r="QOM31" s="707"/>
      <c r="QON31" s="707"/>
      <c r="QOO31" s="707"/>
      <c r="QOP31" s="707"/>
      <c r="QOQ31" s="707"/>
      <c r="QOR31" s="707"/>
      <c r="QOS31" s="707"/>
      <c r="QOT31" s="707"/>
      <c r="QOU31" s="707"/>
      <c r="QOV31" s="707"/>
      <c r="QOW31" s="707"/>
      <c r="QOX31" s="707"/>
      <c r="QOY31" s="707"/>
      <c r="QOZ31" s="707"/>
      <c r="QPA31" s="707"/>
      <c r="QPB31" s="707"/>
      <c r="QPC31" s="707"/>
      <c r="QPD31" s="707"/>
      <c r="QPE31" s="707"/>
      <c r="QPF31" s="707"/>
      <c r="QPG31" s="707"/>
      <c r="QPH31" s="707"/>
      <c r="QPI31" s="707"/>
      <c r="QPJ31" s="707"/>
      <c r="QPK31" s="707"/>
      <c r="QPL31" s="707"/>
      <c r="QPM31" s="707"/>
      <c r="QPN31" s="707"/>
      <c r="QPO31" s="707"/>
      <c r="QPP31" s="707"/>
      <c r="QPQ31" s="707"/>
      <c r="QPR31" s="707"/>
      <c r="QPS31" s="707"/>
      <c r="QPT31" s="707"/>
      <c r="QPU31" s="707"/>
      <c r="QPV31" s="707"/>
      <c r="QPW31" s="707"/>
      <c r="QPX31" s="707"/>
      <c r="QPY31" s="707"/>
      <c r="QPZ31" s="707"/>
      <c r="QQA31" s="707"/>
      <c r="QQB31" s="707"/>
      <c r="QQC31" s="707"/>
      <c r="QQD31" s="707"/>
      <c r="QQE31" s="707"/>
      <c r="QQF31" s="707"/>
      <c r="QQG31" s="707"/>
      <c r="QQH31" s="707"/>
      <c r="QQI31" s="707"/>
      <c r="QQJ31" s="707"/>
      <c r="QQK31" s="707"/>
      <c r="QQL31" s="707"/>
      <c r="QQM31" s="707"/>
      <c r="QQN31" s="707"/>
      <c r="QQO31" s="707"/>
      <c r="QQP31" s="707"/>
      <c r="QQQ31" s="707"/>
      <c r="QQR31" s="707"/>
      <c r="QQS31" s="707"/>
      <c r="QQT31" s="707"/>
      <c r="QQU31" s="707"/>
      <c r="QQV31" s="707"/>
      <c r="QQW31" s="707"/>
      <c r="QQX31" s="707"/>
      <c r="QQY31" s="707"/>
      <c r="QQZ31" s="707"/>
      <c r="QRA31" s="707"/>
      <c r="QRB31" s="707"/>
      <c r="QRC31" s="707"/>
      <c r="QRD31" s="707"/>
      <c r="QRE31" s="707"/>
      <c r="QRF31" s="707"/>
      <c r="QRG31" s="707"/>
      <c r="QRH31" s="707"/>
      <c r="QRI31" s="707"/>
      <c r="QRJ31" s="707"/>
      <c r="QRK31" s="707"/>
      <c r="QRL31" s="707"/>
      <c r="QRM31" s="707"/>
      <c r="QRN31" s="707"/>
      <c r="QRO31" s="707"/>
      <c r="QRP31" s="707"/>
      <c r="QRQ31" s="707"/>
      <c r="QRR31" s="707"/>
      <c r="QRS31" s="707"/>
      <c r="QRT31" s="707"/>
      <c r="QRU31" s="707"/>
      <c r="QRV31" s="707"/>
      <c r="QRW31" s="707"/>
      <c r="QRX31" s="707"/>
      <c r="QRY31" s="707"/>
      <c r="QRZ31" s="707"/>
      <c r="QSA31" s="707"/>
      <c r="QSB31" s="707"/>
      <c r="QSC31" s="707"/>
      <c r="QSD31" s="707"/>
      <c r="QSE31" s="707"/>
      <c r="QSF31" s="707"/>
      <c r="QSG31" s="707"/>
      <c r="QSH31" s="707"/>
      <c r="QSI31" s="707"/>
      <c r="QSJ31" s="707"/>
      <c r="QSK31" s="707"/>
      <c r="QSL31" s="707"/>
      <c r="QSM31" s="707"/>
      <c r="QSN31" s="707"/>
      <c r="QSO31" s="707"/>
      <c r="QSP31" s="707"/>
      <c r="QSQ31" s="707"/>
      <c r="QSR31" s="707"/>
      <c r="QSS31" s="707"/>
      <c r="QST31" s="707"/>
      <c r="QSU31" s="707"/>
      <c r="QSV31" s="707"/>
      <c r="QSW31" s="707"/>
      <c r="QSX31" s="707"/>
      <c r="QSY31" s="707"/>
      <c r="QSZ31" s="707"/>
      <c r="QTA31" s="707"/>
      <c r="QTB31" s="707"/>
      <c r="QTC31" s="707"/>
      <c r="QTD31" s="707"/>
      <c r="QTE31" s="707"/>
      <c r="QTF31" s="707"/>
      <c r="QTG31" s="707"/>
      <c r="QTH31" s="707"/>
      <c r="QTI31" s="707"/>
      <c r="QTJ31" s="707"/>
      <c r="QTK31" s="707"/>
      <c r="QTL31" s="707"/>
      <c r="QTM31" s="707"/>
      <c r="QTN31" s="707"/>
      <c r="QTO31" s="707"/>
      <c r="QTP31" s="707"/>
      <c r="QTQ31" s="707"/>
      <c r="QTR31" s="707"/>
      <c r="QTS31" s="707"/>
      <c r="QTT31" s="707"/>
      <c r="QTU31" s="707"/>
      <c r="QTV31" s="707"/>
      <c r="QTW31" s="707"/>
      <c r="QTX31" s="707"/>
      <c r="QTY31" s="707"/>
      <c r="QTZ31" s="707"/>
      <c r="QUA31" s="707"/>
      <c r="QUB31" s="707"/>
      <c r="QUC31" s="707"/>
      <c r="QUD31" s="707"/>
      <c r="QUE31" s="707"/>
      <c r="QUF31" s="707"/>
      <c r="QUG31" s="707"/>
      <c r="QUH31" s="707"/>
      <c r="QUI31" s="707"/>
      <c r="QUJ31" s="707"/>
      <c r="QUK31" s="707"/>
      <c r="QUL31" s="707"/>
      <c r="QUM31" s="707"/>
      <c r="QUN31" s="707"/>
      <c r="QUO31" s="707"/>
      <c r="QUP31" s="707"/>
      <c r="QUQ31" s="707"/>
      <c r="QUR31" s="707"/>
      <c r="QUS31" s="707"/>
      <c r="QUT31" s="707"/>
      <c r="QUU31" s="707"/>
      <c r="QUV31" s="707"/>
      <c r="QUW31" s="707"/>
      <c r="QUX31" s="707"/>
      <c r="QUY31" s="707"/>
      <c r="QUZ31" s="707"/>
      <c r="QVA31" s="707"/>
      <c r="QVB31" s="707"/>
      <c r="QVC31" s="707"/>
      <c r="QVD31" s="707"/>
      <c r="QVE31" s="707"/>
      <c r="QVF31" s="707"/>
      <c r="QVG31" s="707"/>
      <c r="QVH31" s="707"/>
      <c r="QVI31" s="707"/>
      <c r="QVJ31" s="707"/>
      <c r="QVK31" s="707"/>
      <c r="QVL31" s="707"/>
      <c r="QVM31" s="707"/>
      <c r="QVN31" s="707"/>
      <c r="QVO31" s="707"/>
      <c r="QVP31" s="707"/>
      <c r="QVQ31" s="707"/>
      <c r="QVR31" s="707"/>
      <c r="QVS31" s="707"/>
      <c r="QVT31" s="707"/>
      <c r="QVU31" s="707"/>
      <c r="QVV31" s="707"/>
      <c r="QVW31" s="707"/>
      <c r="QVX31" s="707"/>
      <c r="QVY31" s="707"/>
      <c r="QVZ31" s="707"/>
      <c r="QWA31" s="707"/>
      <c r="QWB31" s="707"/>
      <c r="QWC31" s="707"/>
      <c r="QWD31" s="707"/>
      <c r="QWE31" s="707"/>
      <c r="QWF31" s="707"/>
      <c r="QWG31" s="707"/>
      <c r="QWH31" s="707"/>
      <c r="QWI31" s="707"/>
      <c r="QWJ31" s="707"/>
      <c r="QWK31" s="707"/>
      <c r="QWL31" s="707"/>
      <c r="QWM31" s="707"/>
      <c r="QWN31" s="707"/>
      <c r="QWO31" s="707"/>
      <c r="QWP31" s="707"/>
      <c r="QWQ31" s="707"/>
      <c r="QWR31" s="707"/>
      <c r="QWS31" s="707"/>
      <c r="QWT31" s="707"/>
      <c r="QWU31" s="707"/>
      <c r="QWV31" s="707"/>
      <c r="QWW31" s="707"/>
      <c r="QWX31" s="707"/>
      <c r="QWY31" s="707"/>
      <c r="QWZ31" s="707"/>
      <c r="QXA31" s="707"/>
      <c r="QXB31" s="707"/>
      <c r="QXC31" s="707"/>
      <c r="QXD31" s="707"/>
      <c r="QXE31" s="707"/>
      <c r="QXF31" s="707"/>
      <c r="QXG31" s="707"/>
      <c r="QXH31" s="707"/>
      <c r="QXI31" s="707"/>
      <c r="QXJ31" s="707"/>
      <c r="QXK31" s="707"/>
      <c r="QXL31" s="707"/>
      <c r="QXM31" s="707"/>
      <c r="QXN31" s="707"/>
      <c r="QXO31" s="707"/>
      <c r="QXP31" s="707"/>
      <c r="QXQ31" s="707"/>
      <c r="QXR31" s="707"/>
      <c r="QXS31" s="707"/>
      <c r="QXT31" s="707"/>
      <c r="QXU31" s="707"/>
      <c r="QXV31" s="707"/>
      <c r="QXW31" s="707"/>
      <c r="QXX31" s="707"/>
      <c r="QXY31" s="707"/>
      <c r="QXZ31" s="707"/>
      <c r="QYA31" s="707"/>
      <c r="QYB31" s="707"/>
      <c r="QYC31" s="707"/>
      <c r="QYD31" s="707"/>
      <c r="QYE31" s="707"/>
      <c r="QYF31" s="707"/>
      <c r="QYG31" s="707"/>
      <c r="QYH31" s="707"/>
      <c r="QYI31" s="707"/>
      <c r="QYJ31" s="707"/>
      <c r="QYK31" s="707"/>
      <c r="QYL31" s="707"/>
      <c r="QYM31" s="707"/>
      <c r="QYN31" s="707"/>
      <c r="QYO31" s="707"/>
      <c r="QYP31" s="707"/>
      <c r="QYQ31" s="707"/>
      <c r="QYR31" s="707"/>
      <c r="QYS31" s="707"/>
      <c r="QYT31" s="707"/>
      <c r="QYU31" s="707"/>
      <c r="QYV31" s="707"/>
      <c r="QYW31" s="707"/>
      <c r="QYX31" s="707"/>
      <c r="QYY31" s="707"/>
      <c r="QYZ31" s="707"/>
      <c r="QZA31" s="707"/>
      <c r="QZB31" s="707"/>
      <c r="QZC31" s="707"/>
      <c r="QZD31" s="707"/>
      <c r="QZE31" s="707"/>
      <c r="QZF31" s="707"/>
      <c r="QZG31" s="707"/>
      <c r="QZH31" s="707"/>
      <c r="QZI31" s="707"/>
      <c r="QZJ31" s="707"/>
      <c r="QZK31" s="707"/>
      <c r="QZL31" s="707"/>
      <c r="QZM31" s="707"/>
      <c r="QZN31" s="707"/>
      <c r="QZO31" s="707"/>
      <c r="QZP31" s="707"/>
      <c r="QZQ31" s="707"/>
      <c r="QZR31" s="707"/>
      <c r="QZS31" s="707"/>
      <c r="QZT31" s="707"/>
      <c r="QZU31" s="707"/>
      <c r="QZV31" s="707"/>
      <c r="QZW31" s="707"/>
      <c r="QZX31" s="707"/>
      <c r="QZY31" s="707"/>
      <c r="QZZ31" s="707"/>
      <c r="RAA31" s="707"/>
      <c r="RAB31" s="707"/>
      <c r="RAC31" s="707"/>
      <c r="RAD31" s="707"/>
      <c r="RAE31" s="707"/>
      <c r="RAF31" s="707"/>
      <c r="RAG31" s="707"/>
      <c r="RAH31" s="707"/>
      <c r="RAI31" s="707"/>
      <c r="RAJ31" s="707"/>
      <c r="RAK31" s="707"/>
      <c r="RAL31" s="707"/>
      <c r="RAM31" s="707"/>
      <c r="RAN31" s="707"/>
      <c r="RAO31" s="707"/>
      <c r="RAP31" s="707"/>
      <c r="RAQ31" s="707"/>
      <c r="RAR31" s="707"/>
      <c r="RAS31" s="707"/>
      <c r="RAT31" s="707"/>
      <c r="RAU31" s="707"/>
      <c r="RAV31" s="707"/>
      <c r="RAW31" s="707"/>
      <c r="RAX31" s="707"/>
      <c r="RAY31" s="707"/>
      <c r="RAZ31" s="707"/>
      <c r="RBA31" s="707"/>
      <c r="RBB31" s="707"/>
      <c r="RBC31" s="707"/>
      <c r="RBD31" s="707"/>
      <c r="RBE31" s="707"/>
      <c r="RBF31" s="707"/>
      <c r="RBG31" s="707"/>
      <c r="RBH31" s="707"/>
      <c r="RBI31" s="707"/>
      <c r="RBJ31" s="707"/>
      <c r="RBK31" s="707"/>
      <c r="RBL31" s="707"/>
      <c r="RBM31" s="707"/>
      <c r="RBN31" s="707"/>
      <c r="RBO31" s="707"/>
      <c r="RBP31" s="707"/>
      <c r="RBQ31" s="707"/>
      <c r="RBR31" s="707"/>
      <c r="RBS31" s="707"/>
      <c r="RBT31" s="707"/>
      <c r="RBU31" s="707"/>
      <c r="RBV31" s="707"/>
      <c r="RBW31" s="707"/>
      <c r="RBX31" s="707"/>
      <c r="RBY31" s="707"/>
      <c r="RBZ31" s="707"/>
      <c r="RCA31" s="707"/>
      <c r="RCB31" s="707"/>
      <c r="RCC31" s="707"/>
      <c r="RCD31" s="707"/>
      <c r="RCE31" s="707"/>
      <c r="RCF31" s="707"/>
      <c r="RCG31" s="707"/>
      <c r="RCH31" s="707"/>
      <c r="RCI31" s="707"/>
      <c r="RCJ31" s="707"/>
      <c r="RCK31" s="707"/>
      <c r="RCL31" s="707"/>
      <c r="RCM31" s="707"/>
      <c r="RCN31" s="707"/>
      <c r="RCO31" s="707"/>
      <c r="RCP31" s="707"/>
      <c r="RCQ31" s="707"/>
      <c r="RCR31" s="707"/>
      <c r="RCS31" s="707"/>
      <c r="RCT31" s="707"/>
      <c r="RCU31" s="707"/>
      <c r="RCV31" s="707"/>
      <c r="RCW31" s="707"/>
      <c r="RCX31" s="707"/>
      <c r="RCY31" s="707"/>
      <c r="RCZ31" s="707"/>
      <c r="RDA31" s="707"/>
      <c r="RDB31" s="707"/>
      <c r="RDC31" s="707"/>
      <c r="RDD31" s="707"/>
      <c r="RDE31" s="707"/>
      <c r="RDF31" s="707"/>
      <c r="RDG31" s="707"/>
      <c r="RDH31" s="707"/>
      <c r="RDI31" s="707"/>
      <c r="RDJ31" s="707"/>
      <c r="RDK31" s="707"/>
      <c r="RDL31" s="707"/>
      <c r="RDM31" s="707"/>
      <c r="RDN31" s="707"/>
      <c r="RDO31" s="707"/>
      <c r="RDP31" s="707"/>
      <c r="RDQ31" s="707"/>
      <c r="RDR31" s="707"/>
      <c r="RDS31" s="707"/>
      <c r="RDT31" s="707"/>
      <c r="RDU31" s="707"/>
      <c r="RDV31" s="707"/>
      <c r="RDW31" s="707"/>
      <c r="RDX31" s="707"/>
      <c r="RDY31" s="707"/>
      <c r="RDZ31" s="707"/>
      <c r="REA31" s="707"/>
      <c r="REB31" s="707"/>
      <c r="REC31" s="707"/>
      <c r="RED31" s="707"/>
      <c r="REE31" s="707"/>
      <c r="REF31" s="707"/>
      <c r="REG31" s="707"/>
      <c r="REH31" s="707"/>
      <c r="REI31" s="707"/>
      <c r="REJ31" s="707"/>
      <c r="REK31" s="707"/>
      <c r="REL31" s="707"/>
      <c r="REM31" s="707"/>
      <c r="REN31" s="707"/>
      <c r="REO31" s="707"/>
      <c r="REP31" s="707"/>
      <c r="REQ31" s="707"/>
      <c r="RER31" s="707"/>
      <c r="RES31" s="707"/>
      <c r="RET31" s="707"/>
      <c r="REU31" s="707"/>
      <c r="REV31" s="707"/>
      <c r="REW31" s="707"/>
      <c r="REX31" s="707"/>
      <c r="REY31" s="707"/>
      <c r="REZ31" s="707"/>
      <c r="RFA31" s="707"/>
      <c r="RFB31" s="707"/>
      <c r="RFC31" s="707"/>
      <c r="RFD31" s="707"/>
      <c r="RFE31" s="707"/>
      <c r="RFF31" s="707"/>
      <c r="RFG31" s="707"/>
      <c r="RFH31" s="707"/>
      <c r="RFI31" s="707"/>
      <c r="RFJ31" s="707"/>
      <c r="RFK31" s="707"/>
      <c r="RFL31" s="707"/>
      <c r="RFM31" s="707"/>
      <c r="RFN31" s="707"/>
      <c r="RFO31" s="707"/>
      <c r="RFP31" s="707"/>
      <c r="RFQ31" s="707"/>
      <c r="RFR31" s="707"/>
      <c r="RFS31" s="707"/>
      <c r="RFT31" s="707"/>
      <c r="RFU31" s="707"/>
      <c r="RFV31" s="707"/>
      <c r="RFW31" s="707"/>
      <c r="RFX31" s="707"/>
      <c r="RFY31" s="707"/>
      <c r="RFZ31" s="707"/>
      <c r="RGA31" s="707"/>
      <c r="RGB31" s="707"/>
      <c r="RGC31" s="707"/>
      <c r="RGD31" s="707"/>
      <c r="RGE31" s="707"/>
      <c r="RGF31" s="707"/>
      <c r="RGG31" s="707"/>
      <c r="RGH31" s="707"/>
      <c r="RGI31" s="707"/>
      <c r="RGJ31" s="707"/>
      <c r="RGK31" s="707"/>
      <c r="RGL31" s="707"/>
      <c r="RGM31" s="707"/>
      <c r="RGN31" s="707"/>
      <c r="RGO31" s="707"/>
      <c r="RGP31" s="707"/>
      <c r="RGQ31" s="707"/>
      <c r="RGR31" s="707"/>
      <c r="RGS31" s="707"/>
      <c r="RGT31" s="707"/>
      <c r="RGU31" s="707"/>
      <c r="RGV31" s="707"/>
      <c r="RGW31" s="707"/>
      <c r="RGX31" s="707"/>
      <c r="RGY31" s="707"/>
      <c r="RGZ31" s="707"/>
      <c r="RHA31" s="707"/>
      <c r="RHB31" s="707"/>
      <c r="RHC31" s="707"/>
      <c r="RHD31" s="707"/>
      <c r="RHE31" s="707"/>
      <c r="RHF31" s="707"/>
      <c r="RHG31" s="707"/>
      <c r="RHH31" s="707"/>
      <c r="RHI31" s="707"/>
      <c r="RHJ31" s="707"/>
      <c r="RHK31" s="707"/>
      <c r="RHL31" s="707"/>
      <c r="RHM31" s="707"/>
      <c r="RHN31" s="707"/>
      <c r="RHO31" s="707"/>
      <c r="RHP31" s="707"/>
      <c r="RHQ31" s="707"/>
      <c r="RHR31" s="707"/>
      <c r="RHS31" s="707"/>
      <c r="RHT31" s="707"/>
      <c r="RHU31" s="707"/>
      <c r="RHV31" s="707"/>
      <c r="RHW31" s="707"/>
      <c r="RHX31" s="707"/>
      <c r="RHY31" s="707"/>
      <c r="RHZ31" s="707"/>
      <c r="RIA31" s="707"/>
      <c r="RIB31" s="707"/>
      <c r="RIC31" s="707"/>
      <c r="RID31" s="707"/>
      <c r="RIE31" s="707"/>
      <c r="RIF31" s="707"/>
      <c r="RIG31" s="707"/>
      <c r="RIH31" s="707"/>
      <c r="RII31" s="707"/>
      <c r="RIJ31" s="707"/>
      <c r="RIK31" s="707"/>
      <c r="RIL31" s="707"/>
      <c r="RIM31" s="707"/>
      <c r="RIN31" s="707"/>
      <c r="RIO31" s="707"/>
      <c r="RIP31" s="707"/>
      <c r="RIQ31" s="707"/>
      <c r="RIR31" s="707"/>
      <c r="RIS31" s="707"/>
      <c r="RIT31" s="707"/>
      <c r="RIU31" s="707"/>
      <c r="RIV31" s="707"/>
      <c r="RIW31" s="707"/>
      <c r="RIX31" s="707"/>
      <c r="RIY31" s="707"/>
      <c r="RIZ31" s="707"/>
      <c r="RJA31" s="707"/>
      <c r="RJB31" s="707"/>
      <c r="RJC31" s="707"/>
      <c r="RJD31" s="707"/>
      <c r="RJE31" s="707"/>
      <c r="RJF31" s="707"/>
      <c r="RJG31" s="707"/>
      <c r="RJH31" s="707"/>
      <c r="RJI31" s="707"/>
      <c r="RJJ31" s="707"/>
      <c r="RJK31" s="707"/>
      <c r="RJL31" s="707"/>
      <c r="RJM31" s="707"/>
      <c r="RJN31" s="707"/>
      <c r="RJO31" s="707"/>
      <c r="RJP31" s="707"/>
      <c r="RJQ31" s="707"/>
      <c r="RJR31" s="707"/>
      <c r="RJS31" s="707"/>
      <c r="RJT31" s="707"/>
      <c r="RJU31" s="707"/>
      <c r="RJV31" s="707"/>
      <c r="RJW31" s="707"/>
      <c r="RJX31" s="707"/>
      <c r="RJY31" s="707"/>
      <c r="RJZ31" s="707"/>
      <c r="RKA31" s="707"/>
      <c r="RKB31" s="707"/>
      <c r="RKC31" s="707"/>
      <c r="RKD31" s="707"/>
      <c r="RKE31" s="707"/>
      <c r="RKF31" s="707"/>
      <c r="RKG31" s="707"/>
      <c r="RKH31" s="707"/>
      <c r="RKI31" s="707"/>
      <c r="RKJ31" s="707"/>
      <c r="RKK31" s="707"/>
      <c r="RKL31" s="707"/>
      <c r="RKM31" s="707"/>
      <c r="RKN31" s="707"/>
      <c r="RKO31" s="707"/>
      <c r="RKP31" s="707"/>
      <c r="RKQ31" s="707"/>
      <c r="RKR31" s="707"/>
      <c r="RKS31" s="707"/>
      <c r="RKT31" s="707"/>
      <c r="RKU31" s="707"/>
      <c r="RKV31" s="707"/>
      <c r="RKW31" s="707"/>
      <c r="RKX31" s="707"/>
      <c r="RKY31" s="707"/>
      <c r="RKZ31" s="707"/>
      <c r="RLA31" s="707"/>
      <c r="RLB31" s="707"/>
      <c r="RLC31" s="707"/>
      <c r="RLD31" s="707"/>
      <c r="RLE31" s="707"/>
      <c r="RLF31" s="707"/>
      <c r="RLG31" s="707"/>
      <c r="RLH31" s="707"/>
      <c r="RLI31" s="707"/>
      <c r="RLJ31" s="707"/>
      <c r="RLK31" s="707"/>
      <c r="RLL31" s="707"/>
      <c r="RLM31" s="707"/>
      <c r="RLN31" s="707"/>
      <c r="RLO31" s="707"/>
      <c r="RLP31" s="707"/>
      <c r="RLQ31" s="707"/>
      <c r="RLR31" s="707"/>
      <c r="RLS31" s="707"/>
      <c r="RLT31" s="707"/>
      <c r="RLU31" s="707"/>
      <c r="RLV31" s="707"/>
      <c r="RLW31" s="707"/>
      <c r="RLX31" s="707"/>
      <c r="RLY31" s="707"/>
      <c r="RLZ31" s="707"/>
      <c r="RMA31" s="707"/>
      <c r="RMB31" s="707"/>
      <c r="RMC31" s="707"/>
      <c r="RMD31" s="707"/>
      <c r="RME31" s="707"/>
      <c r="RMF31" s="707"/>
      <c r="RMG31" s="707"/>
      <c r="RMH31" s="707"/>
      <c r="RMI31" s="707"/>
      <c r="RMJ31" s="707"/>
      <c r="RMK31" s="707"/>
      <c r="RML31" s="707"/>
      <c r="RMM31" s="707"/>
      <c r="RMN31" s="707"/>
      <c r="RMO31" s="707"/>
      <c r="RMP31" s="707"/>
      <c r="RMQ31" s="707"/>
      <c r="RMR31" s="707"/>
      <c r="RMS31" s="707"/>
      <c r="RMT31" s="707"/>
      <c r="RMU31" s="707"/>
      <c r="RMV31" s="707"/>
      <c r="RMW31" s="707"/>
      <c r="RMX31" s="707"/>
      <c r="RMY31" s="707"/>
      <c r="RMZ31" s="707"/>
      <c r="RNA31" s="707"/>
      <c r="RNB31" s="707"/>
      <c r="RNC31" s="707"/>
      <c r="RND31" s="707"/>
      <c r="RNE31" s="707"/>
      <c r="RNF31" s="707"/>
      <c r="RNG31" s="707"/>
      <c r="RNH31" s="707"/>
      <c r="RNI31" s="707"/>
      <c r="RNJ31" s="707"/>
      <c r="RNK31" s="707"/>
      <c r="RNL31" s="707"/>
      <c r="RNM31" s="707"/>
      <c r="RNN31" s="707"/>
      <c r="RNO31" s="707"/>
      <c r="RNP31" s="707"/>
      <c r="RNQ31" s="707"/>
      <c r="RNR31" s="707"/>
      <c r="RNS31" s="707"/>
      <c r="RNT31" s="707"/>
      <c r="RNU31" s="707"/>
      <c r="RNV31" s="707"/>
      <c r="RNW31" s="707"/>
      <c r="RNX31" s="707"/>
      <c r="RNY31" s="707"/>
      <c r="RNZ31" s="707"/>
      <c r="ROA31" s="707"/>
      <c r="ROB31" s="707"/>
      <c r="ROC31" s="707"/>
      <c r="ROD31" s="707"/>
      <c r="ROE31" s="707"/>
      <c r="ROF31" s="707"/>
      <c r="ROG31" s="707"/>
      <c r="ROH31" s="707"/>
      <c r="ROI31" s="707"/>
      <c r="ROJ31" s="707"/>
      <c r="ROK31" s="707"/>
      <c r="ROL31" s="707"/>
      <c r="ROM31" s="707"/>
      <c r="RON31" s="707"/>
      <c r="ROO31" s="707"/>
      <c r="ROP31" s="707"/>
      <c r="ROQ31" s="707"/>
      <c r="ROR31" s="707"/>
      <c r="ROS31" s="707"/>
      <c r="ROT31" s="707"/>
      <c r="ROU31" s="707"/>
      <c r="ROV31" s="707"/>
      <c r="ROW31" s="707"/>
      <c r="ROX31" s="707"/>
      <c r="ROY31" s="707"/>
      <c r="ROZ31" s="707"/>
      <c r="RPA31" s="707"/>
      <c r="RPB31" s="707"/>
      <c r="RPC31" s="707"/>
      <c r="RPD31" s="707"/>
      <c r="RPE31" s="707"/>
      <c r="RPF31" s="707"/>
      <c r="RPG31" s="707"/>
      <c r="RPH31" s="707"/>
      <c r="RPI31" s="707"/>
      <c r="RPJ31" s="707"/>
      <c r="RPK31" s="707"/>
      <c r="RPL31" s="707"/>
      <c r="RPM31" s="707"/>
      <c r="RPN31" s="707"/>
      <c r="RPO31" s="707"/>
      <c r="RPP31" s="707"/>
      <c r="RPQ31" s="707"/>
      <c r="RPR31" s="707"/>
      <c r="RPS31" s="707"/>
      <c r="RPT31" s="707"/>
      <c r="RPU31" s="707"/>
      <c r="RPV31" s="707"/>
      <c r="RPW31" s="707"/>
      <c r="RPX31" s="707"/>
      <c r="RPY31" s="707"/>
      <c r="RPZ31" s="707"/>
      <c r="RQA31" s="707"/>
      <c r="RQB31" s="707"/>
      <c r="RQC31" s="707"/>
      <c r="RQD31" s="707"/>
      <c r="RQE31" s="707"/>
      <c r="RQF31" s="707"/>
      <c r="RQG31" s="707"/>
      <c r="RQH31" s="707"/>
      <c r="RQI31" s="707"/>
      <c r="RQJ31" s="707"/>
      <c r="RQK31" s="707"/>
      <c r="RQL31" s="707"/>
      <c r="RQM31" s="707"/>
      <c r="RQN31" s="707"/>
      <c r="RQO31" s="707"/>
      <c r="RQP31" s="707"/>
      <c r="RQQ31" s="707"/>
      <c r="RQR31" s="707"/>
      <c r="RQS31" s="707"/>
      <c r="RQT31" s="707"/>
      <c r="RQU31" s="707"/>
      <c r="RQV31" s="707"/>
      <c r="RQW31" s="707"/>
      <c r="RQX31" s="707"/>
      <c r="RQY31" s="707"/>
      <c r="RQZ31" s="707"/>
      <c r="RRA31" s="707"/>
      <c r="RRB31" s="707"/>
      <c r="RRC31" s="707"/>
      <c r="RRD31" s="707"/>
      <c r="RRE31" s="707"/>
      <c r="RRF31" s="707"/>
      <c r="RRG31" s="707"/>
      <c r="RRH31" s="707"/>
      <c r="RRI31" s="707"/>
      <c r="RRJ31" s="707"/>
      <c r="RRK31" s="707"/>
      <c r="RRL31" s="707"/>
      <c r="RRM31" s="707"/>
      <c r="RRN31" s="707"/>
      <c r="RRO31" s="707"/>
      <c r="RRP31" s="707"/>
      <c r="RRQ31" s="707"/>
      <c r="RRR31" s="707"/>
      <c r="RRS31" s="707"/>
      <c r="RRT31" s="707"/>
      <c r="RRU31" s="707"/>
      <c r="RRV31" s="707"/>
      <c r="RRW31" s="707"/>
      <c r="RRX31" s="707"/>
      <c r="RRY31" s="707"/>
      <c r="RRZ31" s="707"/>
      <c r="RSA31" s="707"/>
      <c r="RSB31" s="707"/>
      <c r="RSC31" s="707"/>
      <c r="RSD31" s="707"/>
      <c r="RSE31" s="707"/>
      <c r="RSF31" s="707"/>
      <c r="RSG31" s="707"/>
      <c r="RSH31" s="707"/>
      <c r="RSI31" s="707"/>
      <c r="RSJ31" s="707"/>
      <c r="RSK31" s="707"/>
      <c r="RSL31" s="707"/>
      <c r="RSM31" s="707"/>
      <c r="RSN31" s="707"/>
      <c r="RSO31" s="707"/>
      <c r="RSP31" s="707"/>
      <c r="RSQ31" s="707"/>
      <c r="RSR31" s="707"/>
      <c r="RSS31" s="707"/>
      <c r="RST31" s="707"/>
      <c r="RSU31" s="707"/>
      <c r="RSV31" s="707"/>
      <c r="RSW31" s="707"/>
      <c r="RSX31" s="707"/>
      <c r="RSY31" s="707"/>
      <c r="RSZ31" s="707"/>
      <c r="RTA31" s="707"/>
      <c r="RTB31" s="707"/>
      <c r="RTC31" s="707"/>
      <c r="RTD31" s="707"/>
      <c r="RTE31" s="707"/>
      <c r="RTF31" s="707"/>
      <c r="RTG31" s="707"/>
      <c r="RTH31" s="707"/>
      <c r="RTI31" s="707"/>
      <c r="RTJ31" s="707"/>
      <c r="RTK31" s="707"/>
      <c r="RTL31" s="707"/>
      <c r="RTM31" s="707"/>
      <c r="RTN31" s="707"/>
      <c r="RTO31" s="707"/>
      <c r="RTP31" s="707"/>
      <c r="RTQ31" s="707"/>
      <c r="RTR31" s="707"/>
      <c r="RTS31" s="707"/>
      <c r="RTT31" s="707"/>
      <c r="RTU31" s="707"/>
      <c r="RTV31" s="707"/>
      <c r="RTW31" s="707"/>
      <c r="RTX31" s="707"/>
      <c r="RTY31" s="707"/>
      <c r="RTZ31" s="707"/>
      <c r="RUA31" s="707"/>
      <c r="RUB31" s="707"/>
      <c r="RUC31" s="707"/>
      <c r="RUD31" s="707"/>
      <c r="RUE31" s="707"/>
      <c r="RUF31" s="707"/>
      <c r="RUG31" s="707"/>
      <c r="RUH31" s="707"/>
      <c r="RUI31" s="707"/>
      <c r="RUJ31" s="707"/>
      <c r="RUK31" s="707"/>
      <c r="RUL31" s="707"/>
      <c r="RUM31" s="707"/>
      <c r="RUN31" s="707"/>
      <c r="RUO31" s="707"/>
      <c r="RUP31" s="707"/>
      <c r="RUQ31" s="707"/>
      <c r="RUR31" s="707"/>
      <c r="RUS31" s="707"/>
      <c r="RUT31" s="707"/>
      <c r="RUU31" s="707"/>
      <c r="RUV31" s="707"/>
      <c r="RUW31" s="707"/>
      <c r="RUX31" s="707"/>
      <c r="RUY31" s="707"/>
      <c r="RUZ31" s="707"/>
      <c r="RVA31" s="707"/>
      <c r="RVB31" s="707"/>
      <c r="RVC31" s="707"/>
      <c r="RVD31" s="707"/>
      <c r="RVE31" s="707"/>
      <c r="RVF31" s="707"/>
      <c r="RVG31" s="707"/>
      <c r="RVH31" s="707"/>
      <c r="RVI31" s="707"/>
      <c r="RVJ31" s="707"/>
      <c r="RVK31" s="707"/>
      <c r="RVL31" s="707"/>
      <c r="RVM31" s="707"/>
      <c r="RVN31" s="707"/>
      <c r="RVO31" s="707"/>
      <c r="RVP31" s="707"/>
      <c r="RVQ31" s="707"/>
      <c r="RVR31" s="707"/>
      <c r="RVS31" s="707"/>
      <c r="RVT31" s="707"/>
      <c r="RVU31" s="707"/>
      <c r="RVV31" s="707"/>
      <c r="RVW31" s="707"/>
      <c r="RVX31" s="707"/>
      <c r="RVY31" s="707"/>
      <c r="RVZ31" s="707"/>
      <c r="RWA31" s="707"/>
      <c r="RWB31" s="707"/>
      <c r="RWC31" s="707"/>
      <c r="RWD31" s="707"/>
      <c r="RWE31" s="707"/>
      <c r="RWF31" s="707"/>
      <c r="RWG31" s="707"/>
      <c r="RWH31" s="707"/>
      <c r="RWI31" s="707"/>
      <c r="RWJ31" s="707"/>
      <c r="RWK31" s="707"/>
      <c r="RWL31" s="707"/>
      <c r="RWM31" s="707"/>
      <c r="RWN31" s="707"/>
      <c r="RWO31" s="707"/>
      <c r="RWP31" s="707"/>
      <c r="RWQ31" s="707"/>
      <c r="RWR31" s="707"/>
      <c r="RWS31" s="707"/>
      <c r="RWT31" s="707"/>
      <c r="RWU31" s="707"/>
      <c r="RWV31" s="707"/>
      <c r="RWW31" s="707"/>
      <c r="RWX31" s="707"/>
      <c r="RWY31" s="707"/>
      <c r="RWZ31" s="707"/>
      <c r="RXA31" s="707"/>
      <c r="RXB31" s="707"/>
      <c r="RXC31" s="707"/>
      <c r="RXD31" s="707"/>
      <c r="RXE31" s="707"/>
      <c r="RXF31" s="707"/>
      <c r="RXG31" s="707"/>
      <c r="RXH31" s="707"/>
      <c r="RXI31" s="707"/>
      <c r="RXJ31" s="707"/>
      <c r="RXK31" s="707"/>
      <c r="RXL31" s="707"/>
      <c r="RXM31" s="707"/>
      <c r="RXN31" s="707"/>
      <c r="RXO31" s="707"/>
      <c r="RXP31" s="707"/>
      <c r="RXQ31" s="707"/>
      <c r="RXR31" s="707"/>
      <c r="RXS31" s="707"/>
      <c r="RXT31" s="707"/>
      <c r="RXU31" s="707"/>
      <c r="RXV31" s="707"/>
      <c r="RXW31" s="707"/>
      <c r="RXX31" s="707"/>
      <c r="RXY31" s="707"/>
      <c r="RXZ31" s="707"/>
      <c r="RYA31" s="707"/>
      <c r="RYB31" s="707"/>
      <c r="RYC31" s="707"/>
      <c r="RYD31" s="707"/>
      <c r="RYE31" s="707"/>
      <c r="RYF31" s="707"/>
      <c r="RYG31" s="707"/>
      <c r="RYH31" s="707"/>
      <c r="RYI31" s="707"/>
      <c r="RYJ31" s="707"/>
      <c r="RYK31" s="707"/>
      <c r="RYL31" s="707"/>
      <c r="RYM31" s="707"/>
      <c r="RYN31" s="707"/>
      <c r="RYO31" s="707"/>
      <c r="RYP31" s="707"/>
      <c r="RYQ31" s="707"/>
      <c r="RYR31" s="707"/>
      <c r="RYS31" s="707"/>
      <c r="RYT31" s="707"/>
      <c r="RYU31" s="707"/>
      <c r="RYV31" s="707"/>
      <c r="RYW31" s="707"/>
      <c r="RYX31" s="707"/>
      <c r="RYY31" s="707"/>
      <c r="RYZ31" s="707"/>
      <c r="RZA31" s="707"/>
      <c r="RZB31" s="707"/>
      <c r="RZC31" s="707"/>
      <c r="RZD31" s="707"/>
      <c r="RZE31" s="707"/>
      <c r="RZF31" s="707"/>
      <c r="RZG31" s="707"/>
      <c r="RZH31" s="707"/>
      <c r="RZI31" s="707"/>
      <c r="RZJ31" s="707"/>
      <c r="RZK31" s="707"/>
      <c r="RZL31" s="707"/>
      <c r="RZM31" s="707"/>
      <c r="RZN31" s="707"/>
      <c r="RZO31" s="707"/>
      <c r="RZP31" s="707"/>
      <c r="RZQ31" s="707"/>
      <c r="RZR31" s="707"/>
      <c r="RZS31" s="707"/>
      <c r="RZT31" s="707"/>
      <c r="RZU31" s="707"/>
      <c r="RZV31" s="707"/>
      <c r="RZW31" s="707"/>
      <c r="RZX31" s="707"/>
      <c r="RZY31" s="707"/>
      <c r="RZZ31" s="707"/>
      <c r="SAA31" s="707"/>
      <c r="SAB31" s="707"/>
      <c r="SAC31" s="707"/>
      <c r="SAD31" s="707"/>
      <c r="SAE31" s="707"/>
      <c r="SAF31" s="707"/>
      <c r="SAG31" s="707"/>
      <c r="SAH31" s="707"/>
      <c r="SAI31" s="707"/>
      <c r="SAJ31" s="707"/>
      <c r="SAK31" s="707"/>
      <c r="SAL31" s="707"/>
      <c r="SAM31" s="707"/>
      <c r="SAN31" s="707"/>
      <c r="SAO31" s="707"/>
      <c r="SAP31" s="707"/>
      <c r="SAQ31" s="707"/>
      <c r="SAR31" s="707"/>
      <c r="SAS31" s="707"/>
      <c r="SAT31" s="707"/>
      <c r="SAU31" s="707"/>
      <c r="SAV31" s="707"/>
      <c r="SAW31" s="707"/>
      <c r="SAX31" s="707"/>
      <c r="SAY31" s="707"/>
      <c r="SAZ31" s="707"/>
      <c r="SBA31" s="707"/>
      <c r="SBB31" s="707"/>
      <c r="SBC31" s="707"/>
      <c r="SBD31" s="707"/>
      <c r="SBE31" s="707"/>
      <c r="SBF31" s="707"/>
      <c r="SBG31" s="707"/>
      <c r="SBH31" s="707"/>
      <c r="SBI31" s="707"/>
      <c r="SBJ31" s="707"/>
      <c r="SBK31" s="707"/>
      <c r="SBL31" s="707"/>
      <c r="SBM31" s="707"/>
      <c r="SBN31" s="707"/>
      <c r="SBO31" s="707"/>
      <c r="SBP31" s="707"/>
      <c r="SBQ31" s="707"/>
      <c r="SBR31" s="707"/>
      <c r="SBS31" s="707"/>
      <c r="SBT31" s="707"/>
      <c r="SBU31" s="707"/>
      <c r="SBV31" s="707"/>
      <c r="SBW31" s="707"/>
      <c r="SBX31" s="707"/>
      <c r="SBY31" s="707"/>
      <c r="SBZ31" s="707"/>
      <c r="SCA31" s="707"/>
      <c r="SCB31" s="707"/>
      <c r="SCC31" s="707"/>
      <c r="SCD31" s="707"/>
      <c r="SCE31" s="707"/>
      <c r="SCF31" s="707"/>
      <c r="SCG31" s="707"/>
      <c r="SCH31" s="707"/>
      <c r="SCI31" s="707"/>
      <c r="SCJ31" s="707"/>
      <c r="SCK31" s="707"/>
      <c r="SCL31" s="707"/>
      <c r="SCM31" s="707"/>
      <c r="SCN31" s="707"/>
      <c r="SCO31" s="707"/>
      <c r="SCP31" s="707"/>
      <c r="SCQ31" s="707"/>
      <c r="SCR31" s="707"/>
      <c r="SCS31" s="707"/>
      <c r="SCT31" s="707"/>
      <c r="SCU31" s="707"/>
      <c r="SCV31" s="707"/>
      <c r="SCW31" s="707"/>
      <c r="SCX31" s="707"/>
      <c r="SCY31" s="707"/>
      <c r="SCZ31" s="707"/>
      <c r="SDA31" s="707"/>
      <c r="SDB31" s="707"/>
      <c r="SDC31" s="707"/>
      <c r="SDD31" s="707"/>
      <c r="SDE31" s="707"/>
      <c r="SDF31" s="707"/>
      <c r="SDG31" s="707"/>
      <c r="SDH31" s="707"/>
      <c r="SDI31" s="707"/>
      <c r="SDJ31" s="707"/>
      <c r="SDK31" s="707"/>
      <c r="SDL31" s="707"/>
      <c r="SDM31" s="707"/>
      <c r="SDN31" s="707"/>
      <c r="SDO31" s="707"/>
      <c r="SDP31" s="707"/>
      <c r="SDQ31" s="707"/>
      <c r="SDR31" s="707"/>
      <c r="SDS31" s="707"/>
      <c r="SDT31" s="707"/>
      <c r="SDU31" s="707"/>
      <c r="SDV31" s="707"/>
      <c r="SDW31" s="707"/>
      <c r="SDX31" s="707"/>
      <c r="SDY31" s="707"/>
      <c r="SDZ31" s="707"/>
      <c r="SEA31" s="707"/>
      <c r="SEB31" s="707"/>
      <c r="SEC31" s="707"/>
      <c r="SED31" s="707"/>
      <c r="SEE31" s="707"/>
      <c r="SEF31" s="707"/>
      <c r="SEG31" s="707"/>
      <c r="SEH31" s="707"/>
      <c r="SEI31" s="707"/>
      <c r="SEJ31" s="707"/>
      <c r="SEK31" s="707"/>
      <c r="SEL31" s="707"/>
      <c r="SEM31" s="707"/>
      <c r="SEN31" s="707"/>
      <c r="SEO31" s="707"/>
      <c r="SEP31" s="707"/>
      <c r="SEQ31" s="707"/>
      <c r="SER31" s="707"/>
      <c r="SES31" s="707"/>
      <c r="SET31" s="707"/>
      <c r="SEU31" s="707"/>
      <c r="SEV31" s="707"/>
      <c r="SEW31" s="707"/>
      <c r="SEX31" s="707"/>
      <c r="SEY31" s="707"/>
      <c r="SEZ31" s="707"/>
      <c r="SFA31" s="707"/>
      <c r="SFB31" s="707"/>
      <c r="SFC31" s="707"/>
      <c r="SFD31" s="707"/>
      <c r="SFE31" s="707"/>
      <c r="SFF31" s="707"/>
      <c r="SFG31" s="707"/>
      <c r="SFH31" s="707"/>
      <c r="SFI31" s="707"/>
      <c r="SFJ31" s="707"/>
      <c r="SFK31" s="707"/>
      <c r="SFL31" s="707"/>
      <c r="SFM31" s="707"/>
      <c r="SFN31" s="707"/>
      <c r="SFO31" s="707"/>
      <c r="SFP31" s="707"/>
      <c r="SFQ31" s="707"/>
      <c r="SFR31" s="707"/>
      <c r="SFS31" s="707"/>
      <c r="SFT31" s="707"/>
      <c r="SFU31" s="707"/>
      <c r="SFV31" s="707"/>
      <c r="SFW31" s="707"/>
      <c r="SFX31" s="707"/>
      <c r="SFY31" s="707"/>
      <c r="SFZ31" s="707"/>
      <c r="SGA31" s="707"/>
      <c r="SGB31" s="707"/>
      <c r="SGC31" s="707"/>
      <c r="SGD31" s="707"/>
      <c r="SGE31" s="707"/>
      <c r="SGF31" s="707"/>
      <c r="SGG31" s="707"/>
      <c r="SGH31" s="707"/>
      <c r="SGI31" s="707"/>
      <c r="SGJ31" s="707"/>
      <c r="SGK31" s="707"/>
      <c r="SGL31" s="707"/>
      <c r="SGM31" s="707"/>
      <c r="SGN31" s="707"/>
      <c r="SGO31" s="707"/>
      <c r="SGP31" s="707"/>
      <c r="SGQ31" s="707"/>
      <c r="SGR31" s="707"/>
      <c r="SGS31" s="707"/>
      <c r="SGT31" s="707"/>
      <c r="SGU31" s="707"/>
      <c r="SGV31" s="707"/>
      <c r="SGW31" s="707"/>
      <c r="SGX31" s="707"/>
      <c r="SGY31" s="707"/>
      <c r="SGZ31" s="707"/>
      <c r="SHA31" s="707"/>
      <c r="SHB31" s="707"/>
      <c r="SHC31" s="707"/>
      <c r="SHD31" s="707"/>
      <c r="SHE31" s="707"/>
      <c r="SHF31" s="707"/>
      <c r="SHG31" s="707"/>
      <c r="SHH31" s="707"/>
      <c r="SHI31" s="707"/>
      <c r="SHJ31" s="707"/>
      <c r="SHK31" s="707"/>
      <c r="SHL31" s="707"/>
      <c r="SHM31" s="707"/>
      <c r="SHN31" s="707"/>
      <c r="SHO31" s="707"/>
      <c r="SHP31" s="707"/>
      <c r="SHQ31" s="707"/>
      <c r="SHR31" s="707"/>
      <c r="SHS31" s="707"/>
      <c r="SHT31" s="707"/>
      <c r="SHU31" s="707"/>
      <c r="SHV31" s="707"/>
      <c r="SHW31" s="707"/>
      <c r="SHX31" s="707"/>
      <c r="SHY31" s="707"/>
      <c r="SHZ31" s="707"/>
      <c r="SIA31" s="707"/>
      <c r="SIB31" s="707"/>
      <c r="SIC31" s="707"/>
      <c r="SID31" s="707"/>
      <c r="SIE31" s="707"/>
      <c r="SIF31" s="707"/>
      <c r="SIG31" s="707"/>
      <c r="SIH31" s="707"/>
      <c r="SII31" s="707"/>
      <c r="SIJ31" s="707"/>
      <c r="SIK31" s="707"/>
      <c r="SIL31" s="707"/>
      <c r="SIM31" s="707"/>
      <c r="SIN31" s="707"/>
      <c r="SIO31" s="707"/>
      <c r="SIP31" s="707"/>
      <c r="SIQ31" s="707"/>
      <c r="SIR31" s="707"/>
      <c r="SIS31" s="707"/>
      <c r="SIT31" s="707"/>
      <c r="SIU31" s="707"/>
      <c r="SIV31" s="707"/>
      <c r="SIW31" s="707"/>
      <c r="SIX31" s="707"/>
      <c r="SIY31" s="707"/>
      <c r="SIZ31" s="707"/>
      <c r="SJA31" s="707"/>
      <c r="SJB31" s="707"/>
      <c r="SJC31" s="707"/>
      <c r="SJD31" s="707"/>
      <c r="SJE31" s="707"/>
      <c r="SJF31" s="707"/>
      <c r="SJG31" s="707"/>
      <c r="SJH31" s="707"/>
      <c r="SJI31" s="707"/>
      <c r="SJJ31" s="707"/>
      <c r="SJK31" s="707"/>
      <c r="SJL31" s="707"/>
      <c r="SJM31" s="707"/>
      <c r="SJN31" s="707"/>
      <c r="SJO31" s="707"/>
      <c r="SJP31" s="707"/>
      <c r="SJQ31" s="707"/>
      <c r="SJR31" s="707"/>
      <c r="SJS31" s="707"/>
      <c r="SJT31" s="707"/>
      <c r="SJU31" s="707"/>
      <c r="SJV31" s="707"/>
      <c r="SJW31" s="707"/>
      <c r="SJX31" s="707"/>
      <c r="SJY31" s="707"/>
      <c r="SJZ31" s="707"/>
      <c r="SKA31" s="707"/>
      <c r="SKB31" s="707"/>
      <c r="SKC31" s="707"/>
      <c r="SKD31" s="707"/>
      <c r="SKE31" s="707"/>
      <c r="SKF31" s="707"/>
      <c r="SKG31" s="707"/>
      <c r="SKH31" s="707"/>
      <c r="SKI31" s="707"/>
      <c r="SKJ31" s="707"/>
      <c r="SKK31" s="707"/>
      <c r="SKL31" s="707"/>
      <c r="SKM31" s="707"/>
      <c r="SKN31" s="707"/>
      <c r="SKO31" s="707"/>
      <c r="SKP31" s="707"/>
      <c r="SKQ31" s="707"/>
      <c r="SKR31" s="707"/>
      <c r="SKS31" s="707"/>
      <c r="SKT31" s="707"/>
      <c r="SKU31" s="707"/>
      <c r="SKV31" s="707"/>
      <c r="SKW31" s="707"/>
      <c r="SKX31" s="707"/>
      <c r="SKY31" s="707"/>
      <c r="SKZ31" s="707"/>
      <c r="SLA31" s="707"/>
      <c r="SLB31" s="707"/>
      <c r="SLC31" s="707"/>
      <c r="SLD31" s="707"/>
      <c r="SLE31" s="707"/>
      <c r="SLF31" s="707"/>
      <c r="SLG31" s="707"/>
      <c r="SLH31" s="707"/>
      <c r="SLI31" s="707"/>
      <c r="SLJ31" s="707"/>
      <c r="SLK31" s="707"/>
      <c r="SLL31" s="707"/>
      <c r="SLM31" s="707"/>
      <c r="SLN31" s="707"/>
      <c r="SLO31" s="707"/>
      <c r="SLP31" s="707"/>
      <c r="SLQ31" s="707"/>
      <c r="SLR31" s="707"/>
      <c r="SLS31" s="707"/>
      <c r="SLT31" s="707"/>
      <c r="SLU31" s="707"/>
      <c r="SLV31" s="707"/>
      <c r="SLW31" s="707"/>
      <c r="SLX31" s="707"/>
      <c r="SLY31" s="707"/>
      <c r="SLZ31" s="707"/>
      <c r="SMA31" s="707"/>
      <c r="SMB31" s="707"/>
      <c r="SMC31" s="707"/>
      <c r="SMD31" s="707"/>
      <c r="SME31" s="707"/>
      <c r="SMF31" s="707"/>
      <c r="SMG31" s="707"/>
      <c r="SMH31" s="707"/>
      <c r="SMI31" s="707"/>
      <c r="SMJ31" s="707"/>
      <c r="SMK31" s="707"/>
      <c r="SML31" s="707"/>
      <c r="SMM31" s="707"/>
      <c r="SMN31" s="707"/>
      <c r="SMO31" s="707"/>
      <c r="SMP31" s="707"/>
      <c r="SMQ31" s="707"/>
      <c r="SMR31" s="707"/>
      <c r="SMS31" s="707"/>
      <c r="SMT31" s="707"/>
      <c r="SMU31" s="707"/>
      <c r="SMV31" s="707"/>
      <c r="SMW31" s="707"/>
      <c r="SMX31" s="707"/>
      <c r="SMY31" s="707"/>
      <c r="SMZ31" s="707"/>
      <c r="SNA31" s="707"/>
      <c r="SNB31" s="707"/>
      <c r="SNC31" s="707"/>
      <c r="SND31" s="707"/>
      <c r="SNE31" s="707"/>
      <c r="SNF31" s="707"/>
      <c r="SNG31" s="707"/>
      <c r="SNH31" s="707"/>
      <c r="SNI31" s="707"/>
      <c r="SNJ31" s="707"/>
      <c r="SNK31" s="707"/>
      <c r="SNL31" s="707"/>
      <c r="SNM31" s="707"/>
      <c r="SNN31" s="707"/>
      <c r="SNO31" s="707"/>
      <c r="SNP31" s="707"/>
      <c r="SNQ31" s="707"/>
      <c r="SNR31" s="707"/>
      <c r="SNS31" s="707"/>
      <c r="SNT31" s="707"/>
      <c r="SNU31" s="707"/>
      <c r="SNV31" s="707"/>
      <c r="SNW31" s="707"/>
      <c r="SNX31" s="707"/>
      <c r="SNY31" s="707"/>
      <c r="SNZ31" s="707"/>
      <c r="SOA31" s="707"/>
      <c r="SOB31" s="707"/>
      <c r="SOC31" s="707"/>
      <c r="SOD31" s="707"/>
      <c r="SOE31" s="707"/>
      <c r="SOF31" s="707"/>
      <c r="SOG31" s="707"/>
      <c r="SOH31" s="707"/>
      <c r="SOI31" s="707"/>
      <c r="SOJ31" s="707"/>
      <c r="SOK31" s="707"/>
      <c r="SOL31" s="707"/>
      <c r="SOM31" s="707"/>
      <c r="SON31" s="707"/>
      <c r="SOO31" s="707"/>
      <c r="SOP31" s="707"/>
      <c r="SOQ31" s="707"/>
      <c r="SOR31" s="707"/>
      <c r="SOS31" s="707"/>
      <c r="SOT31" s="707"/>
      <c r="SOU31" s="707"/>
      <c r="SOV31" s="707"/>
      <c r="SOW31" s="707"/>
      <c r="SOX31" s="707"/>
      <c r="SOY31" s="707"/>
      <c r="SOZ31" s="707"/>
      <c r="SPA31" s="707"/>
      <c r="SPB31" s="707"/>
      <c r="SPC31" s="707"/>
      <c r="SPD31" s="707"/>
      <c r="SPE31" s="707"/>
      <c r="SPF31" s="707"/>
      <c r="SPG31" s="707"/>
      <c r="SPH31" s="707"/>
      <c r="SPI31" s="707"/>
      <c r="SPJ31" s="707"/>
      <c r="SPK31" s="707"/>
      <c r="SPL31" s="707"/>
      <c r="SPM31" s="707"/>
      <c r="SPN31" s="707"/>
      <c r="SPO31" s="707"/>
      <c r="SPP31" s="707"/>
      <c r="SPQ31" s="707"/>
      <c r="SPR31" s="707"/>
      <c r="SPS31" s="707"/>
      <c r="SPT31" s="707"/>
      <c r="SPU31" s="707"/>
      <c r="SPV31" s="707"/>
      <c r="SPW31" s="707"/>
      <c r="SPX31" s="707"/>
      <c r="SPY31" s="707"/>
      <c r="SPZ31" s="707"/>
      <c r="SQA31" s="707"/>
      <c r="SQB31" s="707"/>
      <c r="SQC31" s="707"/>
      <c r="SQD31" s="707"/>
      <c r="SQE31" s="707"/>
      <c r="SQF31" s="707"/>
      <c r="SQG31" s="707"/>
      <c r="SQH31" s="707"/>
      <c r="SQI31" s="707"/>
      <c r="SQJ31" s="707"/>
      <c r="SQK31" s="707"/>
      <c r="SQL31" s="707"/>
      <c r="SQM31" s="707"/>
      <c r="SQN31" s="707"/>
      <c r="SQO31" s="707"/>
      <c r="SQP31" s="707"/>
      <c r="SQQ31" s="707"/>
      <c r="SQR31" s="707"/>
      <c r="SQS31" s="707"/>
      <c r="SQT31" s="707"/>
      <c r="SQU31" s="707"/>
      <c r="SQV31" s="707"/>
      <c r="SQW31" s="707"/>
      <c r="SQX31" s="707"/>
      <c r="SQY31" s="707"/>
      <c r="SQZ31" s="707"/>
      <c r="SRA31" s="707"/>
      <c r="SRB31" s="707"/>
      <c r="SRC31" s="707"/>
      <c r="SRD31" s="707"/>
      <c r="SRE31" s="707"/>
      <c r="SRF31" s="707"/>
      <c r="SRG31" s="707"/>
      <c r="SRH31" s="707"/>
      <c r="SRI31" s="707"/>
      <c r="SRJ31" s="707"/>
      <c r="SRK31" s="707"/>
      <c r="SRL31" s="707"/>
      <c r="SRM31" s="707"/>
      <c r="SRN31" s="707"/>
      <c r="SRO31" s="707"/>
      <c r="SRP31" s="707"/>
      <c r="SRQ31" s="707"/>
      <c r="SRR31" s="707"/>
      <c r="SRS31" s="707"/>
      <c r="SRT31" s="707"/>
      <c r="SRU31" s="707"/>
      <c r="SRV31" s="707"/>
      <c r="SRW31" s="707"/>
      <c r="SRX31" s="707"/>
      <c r="SRY31" s="707"/>
      <c r="SRZ31" s="707"/>
      <c r="SSA31" s="707"/>
      <c r="SSB31" s="707"/>
      <c r="SSC31" s="707"/>
      <c r="SSD31" s="707"/>
      <c r="SSE31" s="707"/>
      <c r="SSF31" s="707"/>
      <c r="SSG31" s="707"/>
      <c r="SSH31" s="707"/>
      <c r="SSI31" s="707"/>
      <c r="SSJ31" s="707"/>
      <c r="SSK31" s="707"/>
      <c r="SSL31" s="707"/>
      <c r="SSM31" s="707"/>
      <c r="SSN31" s="707"/>
      <c r="SSO31" s="707"/>
      <c r="SSP31" s="707"/>
      <c r="SSQ31" s="707"/>
      <c r="SSR31" s="707"/>
      <c r="SSS31" s="707"/>
      <c r="SST31" s="707"/>
      <c r="SSU31" s="707"/>
      <c r="SSV31" s="707"/>
      <c r="SSW31" s="707"/>
      <c r="SSX31" s="707"/>
      <c r="SSY31" s="707"/>
      <c r="SSZ31" s="707"/>
      <c r="STA31" s="707"/>
      <c r="STB31" s="707"/>
      <c r="STC31" s="707"/>
      <c r="STD31" s="707"/>
      <c r="STE31" s="707"/>
      <c r="STF31" s="707"/>
      <c r="STG31" s="707"/>
      <c r="STH31" s="707"/>
      <c r="STI31" s="707"/>
      <c r="STJ31" s="707"/>
      <c r="STK31" s="707"/>
      <c r="STL31" s="707"/>
      <c r="STM31" s="707"/>
      <c r="STN31" s="707"/>
      <c r="STO31" s="707"/>
      <c r="STP31" s="707"/>
      <c r="STQ31" s="707"/>
      <c r="STR31" s="707"/>
      <c r="STS31" s="707"/>
      <c r="STT31" s="707"/>
      <c r="STU31" s="707"/>
      <c r="STV31" s="707"/>
      <c r="STW31" s="707"/>
      <c r="STX31" s="707"/>
      <c r="STY31" s="707"/>
      <c r="STZ31" s="707"/>
      <c r="SUA31" s="707"/>
      <c r="SUB31" s="707"/>
      <c r="SUC31" s="707"/>
      <c r="SUD31" s="707"/>
      <c r="SUE31" s="707"/>
      <c r="SUF31" s="707"/>
      <c r="SUG31" s="707"/>
      <c r="SUH31" s="707"/>
      <c r="SUI31" s="707"/>
      <c r="SUJ31" s="707"/>
      <c r="SUK31" s="707"/>
      <c r="SUL31" s="707"/>
      <c r="SUM31" s="707"/>
      <c r="SUN31" s="707"/>
      <c r="SUO31" s="707"/>
      <c r="SUP31" s="707"/>
      <c r="SUQ31" s="707"/>
      <c r="SUR31" s="707"/>
      <c r="SUS31" s="707"/>
      <c r="SUT31" s="707"/>
      <c r="SUU31" s="707"/>
      <c r="SUV31" s="707"/>
      <c r="SUW31" s="707"/>
      <c r="SUX31" s="707"/>
      <c r="SUY31" s="707"/>
      <c r="SUZ31" s="707"/>
      <c r="SVA31" s="707"/>
      <c r="SVB31" s="707"/>
      <c r="SVC31" s="707"/>
      <c r="SVD31" s="707"/>
      <c r="SVE31" s="707"/>
      <c r="SVF31" s="707"/>
      <c r="SVG31" s="707"/>
      <c r="SVH31" s="707"/>
      <c r="SVI31" s="707"/>
      <c r="SVJ31" s="707"/>
      <c r="SVK31" s="707"/>
      <c r="SVL31" s="707"/>
      <c r="SVM31" s="707"/>
      <c r="SVN31" s="707"/>
      <c r="SVO31" s="707"/>
      <c r="SVP31" s="707"/>
      <c r="SVQ31" s="707"/>
      <c r="SVR31" s="707"/>
      <c r="SVS31" s="707"/>
      <c r="SVT31" s="707"/>
      <c r="SVU31" s="707"/>
      <c r="SVV31" s="707"/>
      <c r="SVW31" s="707"/>
      <c r="SVX31" s="707"/>
      <c r="SVY31" s="707"/>
      <c r="SVZ31" s="707"/>
      <c r="SWA31" s="707"/>
      <c r="SWB31" s="707"/>
      <c r="SWC31" s="707"/>
      <c r="SWD31" s="707"/>
      <c r="SWE31" s="707"/>
      <c r="SWF31" s="707"/>
      <c r="SWG31" s="707"/>
      <c r="SWH31" s="707"/>
      <c r="SWI31" s="707"/>
      <c r="SWJ31" s="707"/>
      <c r="SWK31" s="707"/>
      <c r="SWL31" s="707"/>
      <c r="SWM31" s="707"/>
      <c r="SWN31" s="707"/>
      <c r="SWO31" s="707"/>
      <c r="SWP31" s="707"/>
      <c r="SWQ31" s="707"/>
      <c r="SWR31" s="707"/>
      <c r="SWS31" s="707"/>
      <c r="SWT31" s="707"/>
      <c r="SWU31" s="707"/>
      <c r="SWV31" s="707"/>
      <c r="SWW31" s="707"/>
      <c r="SWX31" s="707"/>
      <c r="SWY31" s="707"/>
      <c r="SWZ31" s="707"/>
      <c r="SXA31" s="707"/>
      <c r="SXB31" s="707"/>
      <c r="SXC31" s="707"/>
      <c r="SXD31" s="707"/>
      <c r="SXE31" s="707"/>
      <c r="SXF31" s="707"/>
      <c r="SXG31" s="707"/>
      <c r="SXH31" s="707"/>
      <c r="SXI31" s="707"/>
      <c r="SXJ31" s="707"/>
      <c r="SXK31" s="707"/>
      <c r="SXL31" s="707"/>
      <c r="SXM31" s="707"/>
      <c r="SXN31" s="707"/>
      <c r="SXO31" s="707"/>
      <c r="SXP31" s="707"/>
      <c r="SXQ31" s="707"/>
      <c r="SXR31" s="707"/>
      <c r="SXS31" s="707"/>
      <c r="SXT31" s="707"/>
      <c r="SXU31" s="707"/>
      <c r="SXV31" s="707"/>
      <c r="SXW31" s="707"/>
      <c r="SXX31" s="707"/>
      <c r="SXY31" s="707"/>
      <c r="SXZ31" s="707"/>
      <c r="SYA31" s="707"/>
      <c r="SYB31" s="707"/>
      <c r="SYC31" s="707"/>
      <c r="SYD31" s="707"/>
      <c r="SYE31" s="707"/>
      <c r="SYF31" s="707"/>
      <c r="SYG31" s="707"/>
      <c r="SYH31" s="707"/>
      <c r="SYI31" s="707"/>
      <c r="SYJ31" s="707"/>
      <c r="SYK31" s="707"/>
      <c r="SYL31" s="707"/>
      <c r="SYM31" s="707"/>
      <c r="SYN31" s="707"/>
      <c r="SYO31" s="707"/>
      <c r="SYP31" s="707"/>
      <c r="SYQ31" s="707"/>
      <c r="SYR31" s="707"/>
      <c r="SYS31" s="707"/>
      <c r="SYT31" s="707"/>
      <c r="SYU31" s="707"/>
      <c r="SYV31" s="707"/>
      <c r="SYW31" s="707"/>
      <c r="SYX31" s="707"/>
      <c r="SYY31" s="707"/>
      <c r="SYZ31" s="707"/>
      <c r="SZA31" s="707"/>
      <c r="SZB31" s="707"/>
      <c r="SZC31" s="707"/>
      <c r="SZD31" s="707"/>
      <c r="SZE31" s="707"/>
      <c r="SZF31" s="707"/>
      <c r="SZG31" s="707"/>
      <c r="SZH31" s="707"/>
      <c r="SZI31" s="707"/>
      <c r="SZJ31" s="707"/>
      <c r="SZK31" s="707"/>
      <c r="SZL31" s="707"/>
      <c r="SZM31" s="707"/>
      <c r="SZN31" s="707"/>
      <c r="SZO31" s="707"/>
      <c r="SZP31" s="707"/>
      <c r="SZQ31" s="707"/>
      <c r="SZR31" s="707"/>
      <c r="SZS31" s="707"/>
      <c r="SZT31" s="707"/>
      <c r="SZU31" s="707"/>
      <c r="SZV31" s="707"/>
      <c r="SZW31" s="707"/>
      <c r="SZX31" s="707"/>
      <c r="SZY31" s="707"/>
      <c r="SZZ31" s="707"/>
      <c r="TAA31" s="707"/>
      <c r="TAB31" s="707"/>
      <c r="TAC31" s="707"/>
      <c r="TAD31" s="707"/>
      <c r="TAE31" s="707"/>
      <c r="TAF31" s="707"/>
      <c r="TAG31" s="707"/>
      <c r="TAH31" s="707"/>
      <c r="TAI31" s="707"/>
      <c r="TAJ31" s="707"/>
      <c r="TAK31" s="707"/>
      <c r="TAL31" s="707"/>
      <c r="TAM31" s="707"/>
      <c r="TAN31" s="707"/>
      <c r="TAO31" s="707"/>
      <c r="TAP31" s="707"/>
      <c r="TAQ31" s="707"/>
      <c r="TAR31" s="707"/>
      <c r="TAS31" s="707"/>
      <c r="TAT31" s="707"/>
      <c r="TAU31" s="707"/>
      <c r="TAV31" s="707"/>
      <c r="TAW31" s="707"/>
      <c r="TAX31" s="707"/>
      <c r="TAY31" s="707"/>
      <c r="TAZ31" s="707"/>
      <c r="TBA31" s="707"/>
      <c r="TBB31" s="707"/>
      <c r="TBC31" s="707"/>
      <c r="TBD31" s="707"/>
      <c r="TBE31" s="707"/>
      <c r="TBF31" s="707"/>
      <c r="TBG31" s="707"/>
      <c r="TBH31" s="707"/>
      <c r="TBI31" s="707"/>
      <c r="TBJ31" s="707"/>
      <c r="TBK31" s="707"/>
      <c r="TBL31" s="707"/>
      <c r="TBM31" s="707"/>
      <c r="TBN31" s="707"/>
      <c r="TBO31" s="707"/>
      <c r="TBP31" s="707"/>
      <c r="TBQ31" s="707"/>
      <c r="TBR31" s="707"/>
      <c r="TBS31" s="707"/>
      <c r="TBT31" s="707"/>
      <c r="TBU31" s="707"/>
      <c r="TBV31" s="707"/>
      <c r="TBW31" s="707"/>
      <c r="TBX31" s="707"/>
      <c r="TBY31" s="707"/>
      <c r="TBZ31" s="707"/>
      <c r="TCA31" s="707"/>
      <c r="TCB31" s="707"/>
      <c r="TCC31" s="707"/>
      <c r="TCD31" s="707"/>
      <c r="TCE31" s="707"/>
      <c r="TCF31" s="707"/>
      <c r="TCG31" s="707"/>
      <c r="TCH31" s="707"/>
      <c r="TCI31" s="707"/>
      <c r="TCJ31" s="707"/>
      <c r="TCK31" s="707"/>
      <c r="TCL31" s="707"/>
      <c r="TCM31" s="707"/>
      <c r="TCN31" s="707"/>
      <c r="TCO31" s="707"/>
      <c r="TCP31" s="707"/>
      <c r="TCQ31" s="707"/>
      <c r="TCR31" s="707"/>
      <c r="TCS31" s="707"/>
      <c r="TCT31" s="707"/>
      <c r="TCU31" s="707"/>
      <c r="TCV31" s="707"/>
      <c r="TCW31" s="707"/>
      <c r="TCX31" s="707"/>
      <c r="TCY31" s="707"/>
      <c r="TCZ31" s="707"/>
      <c r="TDA31" s="707"/>
      <c r="TDB31" s="707"/>
      <c r="TDC31" s="707"/>
      <c r="TDD31" s="707"/>
      <c r="TDE31" s="707"/>
      <c r="TDF31" s="707"/>
      <c r="TDG31" s="707"/>
      <c r="TDH31" s="707"/>
      <c r="TDI31" s="707"/>
      <c r="TDJ31" s="707"/>
      <c r="TDK31" s="707"/>
      <c r="TDL31" s="707"/>
      <c r="TDM31" s="707"/>
      <c r="TDN31" s="707"/>
      <c r="TDO31" s="707"/>
      <c r="TDP31" s="707"/>
      <c r="TDQ31" s="707"/>
      <c r="TDR31" s="707"/>
      <c r="TDS31" s="707"/>
      <c r="TDT31" s="707"/>
      <c r="TDU31" s="707"/>
      <c r="TDV31" s="707"/>
      <c r="TDW31" s="707"/>
      <c r="TDX31" s="707"/>
      <c r="TDY31" s="707"/>
      <c r="TDZ31" s="707"/>
      <c r="TEA31" s="707"/>
      <c r="TEB31" s="707"/>
      <c r="TEC31" s="707"/>
      <c r="TED31" s="707"/>
      <c r="TEE31" s="707"/>
      <c r="TEF31" s="707"/>
      <c r="TEG31" s="707"/>
      <c r="TEH31" s="707"/>
      <c r="TEI31" s="707"/>
      <c r="TEJ31" s="707"/>
      <c r="TEK31" s="707"/>
      <c r="TEL31" s="707"/>
      <c r="TEM31" s="707"/>
      <c r="TEN31" s="707"/>
      <c r="TEO31" s="707"/>
      <c r="TEP31" s="707"/>
      <c r="TEQ31" s="707"/>
      <c r="TER31" s="707"/>
      <c r="TES31" s="707"/>
      <c r="TET31" s="707"/>
      <c r="TEU31" s="707"/>
      <c r="TEV31" s="707"/>
      <c r="TEW31" s="707"/>
      <c r="TEX31" s="707"/>
      <c r="TEY31" s="707"/>
      <c r="TEZ31" s="707"/>
      <c r="TFA31" s="707"/>
      <c r="TFB31" s="707"/>
      <c r="TFC31" s="707"/>
      <c r="TFD31" s="707"/>
      <c r="TFE31" s="707"/>
      <c r="TFF31" s="707"/>
      <c r="TFG31" s="707"/>
      <c r="TFH31" s="707"/>
      <c r="TFI31" s="707"/>
      <c r="TFJ31" s="707"/>
      <c r="TFK31" s="707"/>
      <c r="TFL31" s="707"/>
      <c r="TFM31" s="707"/>
      <c r="TFN31" s="707"/>
      <c r="TFO31" s="707"/>
      <c r="TFP31" s="707"/>
      <c r="TFQ31" s="707"/>
      <c r="TFR31" s="707"/>
      <c r="TFS31" s="707"/>
      <c r="TFT31" s="707"/>
      <c r="TFU31" s="707"/>
      <c r="TFV31" s="707"/>
      <c r="TFW31" s="707"/>
      <c r="TFX31" s="707"/>
      <c r="TFY31" s="707"/>
      <c r="TFZ31" s="707"/>
      <c r="TGA31" s="707"/>
      <c r="TGB31" s="707"/>
      <c r="TGC31" s="707"/>
      <c r="TGD31" s="707"/>
      <c r="TGE31" s="707"/>
      <c r="TGF31" s="707"/>
      <c r="TGG31" s="707"/>
      <c r="TGH31" s="707"/>
      <c r="TGI31" s="707"/>
      <c r="TGJ31" s="707"/>
      <c r="TGK31" s="707"/>
      <c r="TGL31" s="707"/>
      <c r="TGM31" s="707"/>
      <c r="TGN31" s="707"/>
      <c r="TGO31" s="707"/>
      <c r="TGP31" s="707"/>
      <c r="TGQ31" s="707"/>
      <c r="TGR31" s="707"/>
      <c r="TGS31" s="707"/>
      <c r="TGT31" s="707"/>
      <c r="TGU31" s="707"/>
      <c r="TGV31" s="707"/>
      <c r="TGW31" s="707"/>
      <c r="TGX31" s="707"/>
      <c r="TGY31" s="707"/>
      <c r="TGZ31" s="707"/>
      <c r="THA31" s="707"/>
      <c r="THB31" s="707"/>
      <c r="THC31" s="707"/>
      <c r="THD31" s="707"/>
      <c r="THE31" s="707"/>
      <c r="THF31" s="707"/>
      <c r="THG31" s="707"/>
      <c r="THH31" s="707"/>
      <c r="THI31" s="707"/>
      <c r="THJ31" s="707"/>
      <c r="THK31" s="707"/>
      <c r="THL31" s="707"/>
      <c r="THM31" s="707"/>
      <c r="THN31" s="707"/>
      <c r="THO31" s="707"/>
      <c r="THP31" s="707"/>
      <c r="THQ31" s="707"/>
      <c r="THR31" s="707"/>
      <c r="THS31" s="707"/>
      <c r="THT31" s="707"/>
      <c r="THU31" s="707"/>
      <c r="THV31" s="707"/>
      <c r="THW31" s="707"/>
      <c r="THX31" s="707"/>
      <c r="THY31" s="707"/>
      <c r="THZ31" s="707"/>
      <c r="TIA31" s="707"/>
      <c r="TIB31" s="707"/>
      <c r="TIC31" s="707"/>
      <c r="TID31" s="707"/>
      <c r="TIE31" s="707"/>
      <c r="TIF31" s="707"/>
      <c r="TIG31" s="707"/>
      <c r="TIH31" s="707"/>
      <c r="TII31" s="707"/>
      <c r="TIJ31" s="707"/>
      <c r="TIK31" s="707"/>
      <c r="TIL31" s="707"/>
      <c r="TIM31" s="707"/>
      <c r="TIN31" s="707"/>
      <c r="TIO31" s="707"/>
      <c r="TIP31" s="707"/>
      <c r="TIQ31" s="707"/>
      <c r="TIR31" s="707"/>
      <c r="TIS31" s="707"/>
      <c r="TIT31" s="707"/>
      <c r="TIU31" s="707"/>
      <c r="TIV31" s="707"/>
      <c r="TIW31" s="707"/>
      <c r="TIX31" s="707"/>
      <c r="TIY31" s="707"/>
      <c r="TIZ31" s="707"/>
      <c r="TJA31" s="707"/>
      <c r="TJB31" s="707"/>
      <c r="TJC31" s="707"/>
      <c r="TJD31" s="707"/>
      <c r="TJE31" s="707"/>
      <c r="TJF31" s="707"/>
      <c r="TJG31" s="707"/>
      <c r="TJH31" s="707"/>
      <c r="TJI31" s="707"/>
      <c r="TJJ31" s="707"/>
      <c r="TJK31" s="707"/>
      <c r="TJL31" s="707"/>
      <c r="TJM31" s="707"/>
      <c r="TJN31" s="707"/>
      <c r="TJO31" s="707"/>
      <c r="TJP31" s="707"/>
      <c r="TJQ31" s="707"/>
      <c r="TJR31" s="707"/>
      <c r="TJS31" s="707"/>
      <c r="TJT31" s="707"/>
      <c r="TJU31" s="707"/>
      <c r="TJV31" s="707"/>
      <c r="TJW31" s="707"/>
      <c r="TJX31" s="707"/>
      <c r="TJY31" s="707"/>
      <c r="TJZ31" s="707"/>
      <c r="TKA31" s="707"/>
      <c r="TKB31" s="707"/>
      <c r="TKC31" s="707"/>
      <c r="TKD31" s="707"/>
      <c r="TKE31" s="707"/>
      <c r="TKF31" s="707"/>
      <c r="TKG31" s="707"/>
      <c r="TKH31" s="707"/>
      <c r="TKI31" s="707"/>
      <c r="TKJ31" s="707"/>
      <c r="TKK31" s="707"/>
      <c r="TKL31" s="707"/>
      <c r="TKM31" s="707"/>
      <c r="TKN31" s="707"/>
      <c r="TKO31" s="707"/>
      <c r="TKP31" s="707"/>
      <c r="TKQ31" s="707"/>
      <c r="TKR31" s="707"/>
      <c r="TKS31" s="707"/>
      <c r="TKT31" s="707"/>
      <c r="TKU31" s="707"/>
      <c r="TKV31" s="707"/>
      <c r="TKW31" s="707"/>
      <c r="TKX31" s="707"/>
      <c r="TKY31" s="707"/>
      <c r="TKZ31" s="707"/>
      <c r="TLA31" s="707"/>
      <c r="TLB31" s="707"/>
      <c r="TLC31" s="707"/>
      <c r="TLD31" s="707"/>
      <c r="TLE31" s="707"/>
      <c r="TLF31" s="707"/>
      <c r="TLG31" s="707"/>
      <c r="TLH31" s="707"/>
      <c r="TLI31" s="707"/>
      <c r="TLJ31" s="707"/>
      <c r="TLK31" s="707"/>
      <c r="TLL31" s="707"/>
      <c r="TLM31" s="707"/>
      <c r="TLN31" s="707"/>
      <c r="TLO31" s="707"/>
      <c r="TLP31" s="707"/>
      <c r="TLQ31" s="707"/>
      <c r="TLR31" s="707"/>
      <c r="TLS31" s="707"/>
      <c r="TLT31" s="707"/>
      <c r="TLU31" s="707"/>
      <c r="TLV31" s="707"/>
      <c r="TLW31" s="707"/>
      <c r="TLX31" s="707"/>
      <c r="TLY31" s="707"/>
      <c r="TLZ31" s="707"/>
      <c r="TMA31" s="707"/>
      <c r="TMB31" s="707"/>
      <c r="TMC31" s="707"/>
      <c r="TMD31" s="707"/>
      <c r="TME31" s="707"/>
      <c r="TMF31" s="707"/>
      <c r="TMG31" s="707"/>
      <c r="TMH31" s="707"/>
      <c r="TMI31" s="707"/>
      <c r="TMJ31" s="707"/>
      <c r="TMK31" s="707"/>
      <c r="TML31" s="707"/>
      <c r="TMM31" s="707"/>
      <c r="TMN31" s="707"/>
      <c r="TMO31" s="707"/>
      <c r="TMP31" s="707"/>
      <c r="TMQ31" s="707"/>
      <c r="TMR31" s="707"/>
      <c r="TMS31" s="707"/>
      <c r="TMT31" s="707"/>
      <c r="TMU31" s="707"/>
      <c r="TMV31" s="707"/>
      <c r="TMW31" s="707"/>
      <c r="TMX31" s="707"/>
      <c r="TMY31" s="707"/>
      <c r="TMZ31" s="707"/>
      <c r="TNA31" s="707"/>
      <c r="TNB31" s="707"/>
      <c r="TNC31" s="707"/>
      <c r="TND31" s="707"/>
      <c r="TNE31" s="707"/>
      <c r="TNF31" s="707"/>
      <c r="TNG31" s="707"/>
      <c r="TNH31" s="707"/>
      <c r="TNI31" s="707"/>
      <c r="TNJ31" s="707"/>
      <c r="TNK31" s="707"/>
      <c r="TNL31" s="707"/>
      <c r="TNM31" s="707"/>
      <c r="TNN31" s="707"/>
      <c r="TNO31" s="707"/>
      <c r="TNP31" s="707"/>
      <c r="TNQ31" s="707"/>
      <c r="TNR31" s="707"/>
      <c r="TNS31" s="707"/>
      <c r="TNT31" s="707"/>
      <c r="TNU31" s="707"/>
      <c r="TNV31" s="707"/>
      <c r="TNW31" s="707"/>
      <c r="TNX31" s="707"/>
      <c r="TNY31" s="707"/>
      <c r="TNZ31" s="707"/>
      <c r="TOA31" s="707"/>
      <c r="TOB31" s="707"/>
      <c r="TOC31" s="707"/>
      <c r="TOD31" s="707"/>
      <c r="TOE31" s="707"/>
      <c r="TOF31" s="707"/>
      <c r="TOG31" s="707"/>
      <c r="TOH31" s="707"/>
      <c r="TOI31" s="707"/>
      <c r="TOJ31" s="707"/>
      <c r="TOK31" s="707"/>
      <c r="TOL31" s="707"/>
      <c r="TOM31" s="707"/>
      <c r="TON31" s="707"/>
      <c r="TOO31" s="707"/>
      <c r="TOP31" s="707"/>
      <c r="TOQ31" s="707"/>
      <c r="TOR31" s="707"/>
      <c r="TOS31" s="707"/>
      <c r="TOT31" s="707"/>
      <c r="TOU31" s="707"/>
      <c r="TOV31" s="707"/>
      <c r="TOW31" s="707"/>
      <c r="TOX31" s="707"/>
      <c r="TOY31" s="707"/>
      <c r="TOZ31" s="707"/>
      <c r="TPA31" s="707"/>
      <c r="TPB31" s="707"/>
      <c r="TPC31" s="707"/>
      <c r="TPD31" s="707"/>
      <c r="TPE31" s="707"/>
      <c r="TPF31" s="707"/>
      <c r="TPG31" s="707"/>
      <c r="TPH31" s="707"/>
      <c r="TPI31" s="707"/>
      <c r="TPJ31" s="707"/>
      <c r="TPK31" s="707"/>
      <c r="TPL31" s="707"/>
      <c r="TPM31" s="707"/>
      <c r="TPN31" s="707"/>
      <c r="TPO31" s="707"/>
      <c r="TPP31" s="707"/>
      <c r="TPQ31" s="707"/>
      <c r="TPR31" s="707"/>
      <c r="TPS31" s="707"/>
      <c r="TPT31" s="707"/>
      <c r="TPU31" s="707"/>
      <c r="TPV31" s="707"/>
      <c r="TPW31" s="707"/>
      <c r="TPX31" s="707"/>
      <c r="TPY31" s="707"/>
      <c r="TPZ31" s="707"/>
      <c r="TQA31" s="707"/>
      <c r="TQB31" s="707"/>
      <c r="TQC31" s="707"/>
      <c r="TQD31" s="707"/>
      <c r="TQE31" s="707"/>
      <c r="TQF31" s="707"/>
      <c r="TQG31" s="707"/>
      <c r="TQH31" s="707"/>
      <c r="TQI31" s="707"/>
      <c r="TQJ31" s="707"/>
      <c r="TQK31" s="707"/>
      <c r="TQL31" s="707"/>
      <c r="TQM31" s="707"/>
      <c r="TQN31" s="707"/>
      <c r="TQO31" s="707"/>
      <c r="TQP31" s="707"/>
      <c r="TQQ31" s="707"/>
      <c r="TQR31" s="707"/>
      <c r="TQS31" s="707"/>
      <c r="TQT31" s="707"/>
      <c r="TQU31" s="707"/>
      <c r="TQV31" s="707"/>
      <c r="TQW31" s="707"/>
      <c r="TQX31" s="707"/>
      <c r="TQY31" s="707"/>
      <c r="TQZ31" s="707"/>
      <c r="TRA31" s="707"/>
      <c r="TRB31" s="707"/>
      <c r="TRC31" s="707"/>
      <c r="TRD31" s="707"/>
      <c r="TRE31" s="707"/>
      <c r="TRF31" s="707"/>
      <c r="TRG31" s="707"/>
      <c r="TRH31" s="707"/>
      <c r="TRI31" s="707"/>
      <c r="TRJ31" s="707"/>
      <c r="TRK31" s="707"/>
      <c r="TRL31" s="707"/>
      <c r="TRM31" s="707"/>
      <c r="TRN31" s="707"/>
      <c r="TRO31" s="707"/>
      <c r="TRP31" s="707"/>
      <c r="TRQ31" s="707"/>
      <c r="TRR31" s="707"/>
      <c r="TRS31" s="707"/>
      <c r="TRT31" s="707"/>
      <c r="TRU31" s="707"/>
      <c r="TRV31" s="707"/>
      <c r="TRW31" s="707"/>
      <c r="TRX31" s="707"/>
      <c r="TRY31" s="707"/>
      <c r="TRZ31" s="707"/>
      <c r="TSA31" s="707"/>
      <c r="TSB31" s="707"/>
      <c r="TSC31" s="707"/>
      <c r="TSD31" s="707"/>
      <c r="TSE31" s="707"/>
      <c r="TSF31" s="707"/>
      <c r="TSG31" s="707"/>
      <c r="TSH31" s="707"/>
      <c r="TSI31" s="707"/>
      <c r="TSJ31" s="707"/>
      <c r="TSK31" s="707"/>
      <c r="TSL31" s="707"/>
      <c r="TSM31" s="707"/>
      <c r="TSN31" s="707"/>
      <c r="TSO31" s="707"/>
      <c r="TSP31" s="707"/>
      <c r="TSQ31" s="707"/>
      <c r="TSR31" s="707"/>
      <c r="TSS31" s="707"/>
      <c r="TST31" s="707"/>
      <c r="TSU31" s="707"/>
      <c r="TSV31" s="707"/>
      <c r="TSW31" s="707"/>
      <c r="TSX31" s="707"/>
      <c r="TSY31" s="707"/>
      <c r="TSZ31" s="707"/>
      <c r="TTA31" s="707"/>
      <c r="TTB31" s="707"/>
      <c r="TTC31" s="707"/>
      <c r="TTD31" s="707"/>
      <c r="TTE31" s="707"/>
      <c r="TTF31" s="707"/>
      <c r="TTG31" s="707"/>
      <c r="TTH31" s="707"/>
      <c r="TTI31" s="707"/>
      <c r="TTJ31" s="707"/>
      <c r="TTK31" s="707"/>
      <c r="TTL31" s="707"/>
      <c r="TTM31" s="707"/>
      <c r="TTN31" s="707"/>
      <c r="TTO31" s="707"/>
      <c r="TTP31" s="707"/>
      <c r="TTQ31" s="707"/>
      <c r="TTR31" s="707"/>
      <c r="TTS31" s="707"/>
      <c r="TTT31" s="707"/>
      <c r="TTU31" s="707"/>
      <c r="TTV31" s="707"/>
      <c r="TTW31" s="707"/>
      <c r="TTX31" s="707"/>
      <c r="TTY31" s="707"/>
      <c r="TTZ31" s="707"/>
      <c r="TUA31" s="707"/>
      <c r="TUB31" s="707"/>
      <c r="TUC31" s="707"/>
      <c r="TUD31" s="707"/>
      <c r="TUE31" s="707"/>
      <c r="TUF31" s="707"/>
      <c r="TUG31" s="707"/>
      <c r="TUH31" s="707"/>
      <c r="TUI31" s="707"/>
      <c r="TUJ31" s="707"/>
      <c r="TUK31" s="707"/>
      <c r="TUL31" s="707"/>
      <c r="TUM31" s="707"/>
      <c r="TUN31" s="707"/>
      <c r="TUO31" s="707"/>
      <c r="TUP31" s="707"/>
      <c r="TUQ31" s="707"/>
      <c r="TUR31" s="707"/>
      <c r="TUS31" s="707"/>
      <c r="TUT31" s="707"/>
      <c r="TUU31" s="707"/>
      <c r="TUV31" s="707"/>
      <c r="TUW31" s="707"/>
      <c r="TUX31" s="707"/>
      <c r="TUY31" s="707"/>
      <c r="TUZ31" s="707"/>
      <c r="TVA31" s="707"/>
      <c r="TVB31" s="707"/>
      <c r="TVC31" s="707"/>
      <c r="TVD31" s="707"/>
      <c r="TVE31" s="707"/>
      <c r="TVF31" s="707"/>
      <c r="TVG31" s="707"/>
      <c r="TVH31" s="707"/>
      <c r="TVI31" s="707"/>
      <c r="TVJ31" s="707"/>
      <c r="TVK31" s="707"/>
      <c r="TVL31" s="707"/>
      <c r="TVM31" s="707"/>
      <c r="TVN31" s="707"/>
      <c r="TVO31" s="707"/>
      <c r="TVP31" s="707"/>
      <c r="TVQ31" s="707"/>
      <c r="TVR31" s="707"/>
      <c r="TVS31" s="707"/>
      <c r="TVT31" s="707"/>
      <c r="TVU31" s="707"/>
      <c r="TVV31" s="707"/>
      <c r="TVW31" s="707"/>
      <c r="TVX31" s="707"/>
      <c r="TVY31" s="707"/>
      <c r="TVZ31" s="707"/>
      <c r="TWA31" s="707"/>
      <c r="TWB31" s="707"/>
      <c r="TWC31" s="707"/>
      <c r="TWD31" s="707"/>
      <c r="TWE31" s="707"/>
      <c r="TWF31" s="707"/>
      <c r="TWG31" s="707"/>
      <c r="TWH31" s="707"/>
      <c r="TWI31" s="707"/>
      <c r="TWJ31" s="707"/>
      <c r="TWK31" s="707"/>
      <c r="TWL31" s="707"/>
      <c r="TWM31" s="707"/>
      <c r="TWN31" s="707"/>
      <c r="TWO31" s="707"/>
      <c r="TWP31" s="707"/>
      <c r="TWQ31" s="707"/>
      <c r="TWR31" s="707"/>
      <c r="TWS31" s="707"/>
      <c r="TWT31" s="707"/>
      <c r="TWU31" s="707"/>
      <c r="TWV31" s="707"/>
      <c r="TWW31" s="707"/>
      <c r="TWX31" s="707"/>
      <c r="TWY31" s="707"/>
      <c r="TWZ31" s="707"/>
      <c r="TXA31" s="707"/>
      <c r="TXB31" s="707"/>
      <c r="TXC31" s="707"/>
      <c r="TXD31" s="707"/>
      <c r="TXE31" s="707"/>
      <c r="TXF31" s="707"/>
      <c r="TXG31" s="707"/>
      <c r="TXH31" s="707"/>
      <c r="TXI31" s="707"/>
      <c r="TXJ31" s="707"/>
      <c r="TXK31" s="707"/>
      <c r="TXL31" s="707"/>
      <c r="TXM31" s="707"/>
      <c r="TXN31" s="707"/>
      <c r="TXO31" s="707"/>
      <c r="TXP31" s="707"/>
      <c r="TXQ31" s="707"/>
      <c r="TXR31" s="707"/>
      <c r="TXS31" s="707"/>
      <c r="TXT31" s="707"/>
      <c r="TXU31" s="707"/>
      <c r="TXV31" s="707"/>
      <c r="TXW31" s="707"/>
      <c r="TXX31" s="707"/>
      <c r="TXY31" s="707"/>
      <c r="TXZ31" s="707"/>
      <c r="TYA31" s="707"/>
      <c r="TYB31" s="707"/>
      <c r="TYC31" s="707"/>
      <c r="TYD31" s="707"/>
      <c r="TYE31" s="707"/>
      <c r="TYF31" s="707"/>
      <c r="TYG31" s="707"/>
      <c r="TYH31" s="707"/>
      <c r="TYI31" s="707"/>
      <c r="TYJ31" s="707"/>
      <c r="TYK31" s="707"/>
      <c r="TYL31" s="707"/>
      <c r="TYM31" s="707"/>
      <c r="TYN31" s="707"/>
      <c r="TYO31" s="707"/>
      <c r="TYP31" s="707"/>
      <c r="TYQ31" s="707"/>
      <c r="TYR31" s="707"/>
      <c r="TYS31" s="707"/>
      <c r="TYT31" s="707"/>
      <c r="TYU31" s="707"/>
      <c r="TYV31" s="707"/>
      <c r="TYW31" s="707"/>
      <c r="TYX31" s="707"/>
      <c r="TYY31" s="707"/>
      <c r="TYZ31" s="707"/>
      <c r="TZA31" s="707"/>
      <c r="TZB31" s="707"/>
      <c r="TZC31" s="707"/>
      <c r="TZD31" s="707"/>
      <c r="TZE31" s="707"/>
      <c r="TZF31" s="707"/>
      <c r="TZG31" s="707"/>
      <c r="TZH31" s="707"/>
      <c r="TZI31" s="707"/>
      <c r="TZJ31" s="707"/>
      <c r="TZK31" s="707"/>
      <c r="TZL31" s="707"/>
      <c r="TZM31" s="707"/>
      <c r="TZN31" s="707"/>
      <c r="TZO31" s="707"/>
      <c r="TZP31" s="707"/>
      <c r="TZQ31" s="707"/>
      <c r="TZR31" s="707"/>
      <c r="TZS31" s="707"/>
      <c r="TZT31" s="707"/>
      <c r="TZU31" s="707"/>
      <c r="TZV31" s="707"/>
      <c r="TZW31" s="707"/>
      <c r="TZX31" s="707"/>
      <c r="TZY31" s="707"/>
      <c r="TZZ31" s="707"/>
      <c r="UAA31" s="707"/>
      <c r="UAB31" s="707"/>
      <c r="UAC31" s="707"/>
      <c r="UAD31" s="707"/>
      <c r="UAE31" s="707"/>
      <c r="UAF31" s="707"/>
      <c r="UAG31" s="707"/>
      <c r="UAH31" s="707"/>
      <c r="UAI31" s="707"/>
      <c r="UAJ31" s="707"/>
      <c r="UAK31" s="707"/>
      <c r="UAL31" s="707"/>
      <c r="UAM31" s="707"/>
      <c r="UAN31" s="707"/>
      <c r="UAO31" s="707"/>
      <c r="UAP31" s="707"/>
      <c r="UAQ31" s="707"/>
      <c r="UAR31" s="707"/>
      <c r="UAS31" s="707"/>
      <c r="UAT31" s="707"/>
      <c r="UAU31" s="707"/>
      <c r="UAV31" s="707"/>
      <c r="UAW31" s="707"/>
      <c r="UAX31" s="707"/>
      <c r="UAY31" s="707"/>
      <c r="UAZ31" s="707"/>
      <c r="UBA31" s="707"/>
      <c r="UBB31" s="707"/>
      <c r="UBC31" s="707"/>
      <c r="UBD31" s="707"/>
      <c r="UBE31" s="707"/>
      <c r="UBF31" s="707"/>
      <c r="UBG31" s="707"/>
      <c r="UBH31" s="707"/>
      <c r="UBI31" s="707"/>
      <c r="UBJ31" s="707"/>
      <c r="UBK31" s="707"/>
      <c r="UBL31" s="707"/>
      <c r="UBM31" s="707"/>
      <c r="UBN31" s="707"/>
      <c r="UBO31" s="707"/>
      <c r="UBP31" s="707"/>
      <c r="UBQ31" s="707"/>
      <c r="UBR31" s="707"/>
      <c r="UBS31" s="707"/>
      <c r="UBT31" s="707"/>
      <c r="UBU31" s="707"/>
      <c r="UBV31" s="707"/>
      <c r="UBW31" s="707"/>
      <c r="UBX31" s="707"/>
      <c r="UBY31" s="707"/>
      <c r="UBZ31" s="707"/>
      <c r="UCA31" s="707"/>
      <c r="UCB31" s="707"/>
      <c r="UCC31" s="707"/>
      <c r="UCD31" s="707"/>
      <c r="UCE31" s="707"/>
      <c r="UCF31" s="707"/>
      <c r="UCG31" s="707"/>
      <c r="UCH31" s="707"/>
      <c r="UCI31" s="707"/>
      <c r="UCJ31" s="707"/>
      <c r="UCK31" s="707"/>
      <c r="UCL31" s="707"/>
      <c r="UCM31" s="707"/>
      <c r="UCN31" s="707"/>
      <c r="UCO31" s="707"/>
      <c r="UCP31" s="707"/>
      <c r="UCQ31" s="707"/>
      <c r="UCR31" s="707"/>
      <c r="UCS31" s="707"/>
      <c r="UCT31" s="707"/>
      <c r="UCU31" s="707"/>
      <c r="UCV31" s="707"/>
      <c r="UCW31" s="707"/>
      <c r="UCX31" s="707"/>
      <c r="UCY31" s="707"/>
      <c r="UCZ31" s="707"/>
      <c r="UDA31" s="707"/>
      <c r="UDB31" s="707"/>
      <c r="UDC31" s="707"/>
      <c r="UDD31" s="707"/>
      <c r="UDE31" s="707"/>
      <c r="UDF31" s="707"/>
      <c r="UDG31" s="707"/>
      <c r="UDH31" s="707"/>
      <c r="UDI31" s="707"/>
      <c r="UDJ31" s="707"/>
      <c r="UDK31" s="707"/>
      <c r="UDL31" s="707"/>
      <c r="UDM31" s="707"/>
      <c r="UDN31" s="707"/>
      <c r="UDO31" s="707"/>
      <c r="UDP31" s="707"/>
      <c r="UDQ31" s="707"/>
      <c r="UDR31" s="707"/>
      <c r="UDS31" s="707"/>
      <c r="UDT31" s="707"/>
      <c r="UDU31" s="707"/>
      <c r="UDV31" s="707"/>
      <c r="UDW31" s="707"/>
      <c r="UDX31" s="707"/>
      <c r="UDY31" s="707"/>
      <c r="UDZ31" s="707"/>
      <c r="UEA31" s="707"/>
      <c r="UEB31" s="707"/>
      <c r="UEC31" s="707"/>
      <c r="UED31" s="707"/>
      <c r="UEE31" s="707"/>
      <c r="UEF31" s="707"/>
      <c r="UEG31" s="707"/>
      <c r="UEH31" s="707"/>
      <c r="UEI31" s="707"/>
      <c r="UEJ31" s="707"/>
      <c r="UEK31" s="707"/>
      <c r="UEL31" s="707"/>
      <c r="UEM31" s="707"/>
      <c r="UEN31" s="707"/>
      <c r="UEO31" s="707"/>
      <c r="UEP31" s="707"/>
      <c r="UEQ31" s="707"/>
      <c r="UER31" s="707"/>
      <c r="UES31" s="707"/>
      <c r="UET31" s="707"/>
      <c r="UEU31" s="707"/>
      <c r="UEV31" s="707"/>
      <c r="UEW31" s="707"/>
      <c r="UEX31" s="707"/>
      <c r="UEY31" s="707"/>
      <c r="UEZ31" s="707"/>
      <c r="UFA31" s="707"/>
      <c r="UFB31" s="707"/>
      <c r="UFC31" s="707"/>
      <c r="UFD31" s="707"/>
      <c r="UFE31" s="707"/>
      <c r="UFF31" s="707"/>
      <c r="UFG31" s="707"/>
      <c r="UFH31" s="707"/>
      <c r="UFI31" s="707"/>
      <c r="UFJ31" s="707"/>
      <c r="UFK31" s="707"/>
      <c r="UFL31" s="707"/>
      <c r="UFM31" s="707"/>
      <c r="UFN31" s="707"/>
      <c r="UFO31" s="707"/>
      <c r="UFP31" s="707"/>
      <c r="UFQ31" s="707"/>
      <c r="UFR31" s="707"/>
      <c r="UFS31" s="707"/>
      <c r="UFT31" s="707"/>
      <c r="UFU31" s="707"/>
      <c r="UFV31" s="707"/>
      <c r="UFW31" s="707"/>
      <c r="UFX31" s="707"/>
      <c r="UFY31" s="707"/>
      <c r="UFZ31" s="707"/>
      <c r="UGA31" s="707"/>
      <c r="UGB31" s="707"/>
      <c r="UGC31" s="707"/>
      <c r="UGD31" s="707"/>
      <c r="UGE31" s="707"/>
      <c r="UGF31" s="707"/>
      <c r="UGG31" s="707"/>
      <c r="UGH31" s="707"/>
      <c r="UGI31" s="707"/>
      <c r="UGJ31" s="707"/>
      <c r="UGK31" s="707"/>
      <c r="UGL31" s="707"/>
      <c r="UGM31" s="707"/>
      <c r="UGN31" s="707"/>
      <c r="UGO31" s="707"/>
      <c r="UGP31" s="707"/>
      <c r="UGQ31" s="707"/>
      <c r="UGR31" s="707"/>
      <c r="UGS31" s="707"/>
      <c r="UGT31" s="707"/>
      <c r="UGU31" s="707"/>
      <c r="UGV31" s="707"/>
      <c r="UGW31" s="707"/>
      <c r="UGX31" s="707"/>
      <c r="UGY31" s="707"/>
      <c r="UGZ31" s="707"/>
      <c r="UHA31" s="707"/>
      <c r="UHB31" s="707"/>
      <c r="UHC31" s="707"/>
      <c r="UHD31" s="707"/>
      <c r="UHE31" s="707"/>
      <c r="UHF31" s="707"/>
      <c r="UHG31" s="707"/>
      <c r="UHH31" s="707"/>
      <c r="UHI31" s="707"/>
      <c r="UHJ31" s="707"/>
      <c r="UHK31" s="707"/>
      <c r="UHL31" s="707"/>
      <c r="UHM31" s="707"/>
      <c r="UHN31" s="707"/>
      <c r="UHO31" s="707"/>
      <c r="UHP31" s="707"/>
      <c r="UHQ31" s="707"/>
      <c r="UHR31" s="707"/>
      <c r="UHS31" s="707"/>
      <c r="UHT31" s="707"/>
      <c r="UHU31" s="707"/>
      <c r="UHV31" s="707"/>
      <c r="UHW31" s="707"/>
      <c r="UHX31" s="707"/>
      <c r="UHY31" s="707"/>
      <c r="UHZ31" s="707"/>
      <c r="UIA31" s="707"/>
      <c r="UIB31" s="707"/>
      <c r="UIC31" s="707"/>
      <c r="UID31" s="707"/>
      <c r="UIE31" s="707"/>
      <c r="UIF31" s="707"/>
      <c r="UIG31" s="707"/>
      <c r="UIH31" s="707"/>
      <c r="UII31" s="707"/>
      <c r="UIJ31" s="707"/>
      <c r="UIK31" s="707"/>
      <c r="UIL31" s="707"/>
      <c r="UIM31" s="707"/>
      <c r="UIN31" s="707"/>
      <c r="UIO31" s="707"/>
      <c r="UIP31" s="707"/>
      <c r="UIQ31" s="707"/>
      <c r="UIR31" s="707"/>
      <c r="UIS31" s="707"/>
      <c r="UIT31" s="707"/>
      <c r="UIU31" s="707"/>
      <c r="UIV31" s="707"/>
      <c r="UIW31" s="707"/>
      <c r="UIX31" s="707"/>
      <c r="UIY31" s="707"/>
      <c r="UIZ31" s="707"/>
      <c r="UJA31" s="707"/>
      <c r="UJB31" s="707"/>
      <c r="UJC31" s="707"/>
      <c r="UJD31" s="707"/>
      <c r="UJE31" s="707"/>
      <c r="UJF31" s="707"/>
      <c r="UJG31" s="707"/>
      <c r="UJH31" s="707"/>
      <c r="UJI31" s="707"/>
      <c r="UJJ31" s="707"/>
      <c r="UJK31" s="707"/>
      <c r="UJL31" s="707"/>
      <c r="UJM31" s="707"/>
      <c r="UJN31" s="707"/>
      <c r="UJO31" s="707"/>
      <c r="UJP31" s="707"/>
      <c r="UJQ31" s="707"/>
      <c r="UJR31" s="707"/>
      <c r="UJS31" s="707"/>
      <c r="UJT31" s="707"/>
      <c r="UJU31" s="707"/>
      <c r="UJV31" s="707"/>
      <c r="UJW31" s="707"/>
      <c r="UJX31" s="707"/>
      <c r="UJY31" s="707"/>
      <c r="UJZ31" s="707"/>
      <c r="UKA31" s="707"/>
      <c r="UKB31" s="707"/>
      <c r="UKC31" s="707"/>
      <c r="UKD31" s="707"/>
      <c r="UKE31" s="707"/>
      <c r="UKF31" s="707"/>
      <c r="UKG31" s="707"/>
      <c r="UKH31" s="707"/>
      <c r="UKI31" s="707"/>
      <c r="UKJ31" s="707"/>
      <c r="UKK31" s="707"/>
      <c r="UKL31" s="707"/>
      <c r="UKM31" s="707"/>
      <c r="UKN31" s="707"/>
      <c r="UKO31" s="707"/>
      <c r="UKP31" s="707"/>
      <c r="UKQ31" s="707"/>
      <c r="UKR31" s="707"/>
      <c r="UKS31" s="707"/>
      <c r="UKT31" s="707"/>
      <c r="UKU31" s="707"/>
      <c r="UKV31" s="707"/>
      <c r="UKW31" s="707"/>
      <c r="UKX31" s="707"/>
      <c r="UKY31" s="707"/>
      <c r="UKZ31" s="707"/>
      <c r="ULA31" s="707"/>
      <c r="ULB31" s="707"/>
      <c r="ULC31" s="707"/>
      <c r="ULD31" s="707"/>
      <c r="ULE31" s="707"/>
      <c r="ULF31" s="707"/>
      <c r="ULG31" s="707"/>
      <c r="ULH31" s="707"/>
      <c r="ULI31" s="707"/>
      <c r="ULJ31" s="707"/>
      <c r="ULK31" s="707"/>
      <c r="ULL31" s="707"/>
      <c r="ULM31" s="707"/>
      <c r="ULN31" s="707"/>
      <c r="ULO31" s="707"/>
      <c r="ULP31" s="707"/>
      <c r="ULQ31" s="707"/>
      <c r="ULR31" s="707"/>
      <c r="ULS31" s="707"/>
      <c r="ULT31" s="707"/>
      <c r="ULU31" s="707"/>
      <c r="ULV31" s="707"/>
      <c r="ULW31" s="707"/>
      <c r="ULX31" s="707"/>
      <c r="ULY31" s="707"/>
      <c r="ULZ31" s="707"/>
      <c r="UMA31" s="707"/>
      <c r="UMB31" s="707"/>
      <c r="UMC31" s="707"/>
      <c r="UMD31" s="707"/>
      <c r="UME31" s="707"/>
      <c r="UMF31" s="707"/>
      <c r="UMG31" s="707"/>
      <c r="UMH31" s="707"/>
      <c r="UMI31" s="707"/>
      <c r="UMJ31" s="707"/>
      <c r="UMK31" s="707"/>
      <c r="UML31" s="707"/>
      <c r="UMM31" s="707"/>
      <c r="UMN31" s="707"/>
      <c r="UMO31" s="707"/>
      <c r="UMP31" s="707"/>
      <c r="UMQ31" s="707"/>
      <c r="UMR31" s="707"/>
      <c r="UMS31" s="707"/>
      <c r="UMT31" s="707"/>
      <c r="UMU31" s="707"/>
      <c r="UMV31" s="707"/>
      <c r="UMW31" s="707"/>
      <c r="UMX31" s="707"/>
      <c r="UMY31" s="707"/>
      <c r="UMZ31" s="707"/>
      <c r="UNA31" s="707"/>
      <c r="UNB31" s="707"/>
      <c r="UNC31" s="707"/>
      <c r="UND31" s="707"/>
      <c r="UNE31" s="707"/>
      <c r="UNF31" s="707"/>
      <c r="UNG31" s="707"/>
      <c r="UNH31" s="707"/>
      <c r="UNI31" s="707"/>
      <c r="UNJ31" s="707"/>
      <c r="UNK31" s="707"/>
      <c r="UNL31" s="707"/>
      <c r="UNM31" s="707"/>
      <c r="UNN31" s="707"/>
      <c r="UNO31" s="707"/>
      <c r="UNP31" s="707"/>
      <c r="UNQ31" s="707"/>
      <c r="UNR31" s="707"/>
      <c r="UNS31" s="707"/>
      <c r="UNT31" s="707"/>
      <c r="UNU31" s="707"/>
      <c r="UNV31" s="707"/>
      <c r="UNW31" s="707"/>
      <c r="UNX31" s="707"/>
      <c r="UNY31" s="707"/>
      <c r="UNZ31" s="707"/>
      <c r="UOA31" s="707"/>
      <c r="UOB31" s="707"/>
      <c r="UOC31" s="707"/>
      <c r="UOD31" s="707"/>
      <c r="UOE31" s="707"/>
      <c r="UOF31" s="707"/>
      <c r="UOG31" s="707"/>
      <c r="UOH31" s="707"/>
      <c r="UOI31" s="707"/>
      <c r="UOJ31" s="707"/>
      <c r="UOK31" s="707"/>
      <c r="UOL31" s="707"/>
      <c r="UOM31" s="707"/>
      <c r="UON31" s="707"/>
      <c r="UOO31" s="707"/>
      <c r="UOP31" s="707"/>
      <c r="UOQ31" s="707"/>
      <c r="UOR31" s="707"/>
      <c r="UOS31" s="707"/>
      <c r="UOT31" s="707"/>
      <c r="UOU31" s="707"/>
      <c r="UOV31" s="707"/>
      <c r="UOW31" s="707"/>
      <c r="UOX31" s="707"/>
      <c r="UOY31" s="707"/>
      <c r="UOZ31" s="707"/>
      <c r="UPA31" s="707"/>
      <c r="UPB31" s="707"/>
      <c r="UPC31" s="707"/>
      <c r="UPD31" s="707"/>
      <c r="UPE31" s="707"/>
      <c r="UPF31" s="707"/>
      <c r="UPG31" s="707"/>
      <c r="UPH31" s="707"/>
      <c r="UPI31" s="707"/>
      <c r="UPJ31" s="707"/>
      <c r="UPK31" s="707"/>
      <c r="UPL31" s="707"/>
      <c r="UPM31" s="707"/>
      <c r="UPN31" s="707"/>
      <c r="UPO31" s="707"/>
      <c r="UPP31" s="707"/>
      <c r="UPQ31" s="707"/>
      <c r="UPR31" s="707"/>
      <c r="UPS31" s="707"/>
      <c r="UPT31" s="707"/>
      <c r="UPU31" s="707"/>
      <c r="UPV31" s="707"/>
      <c r="UPW31" s="707"/>
      <c r="UPX31" s="707"/>
      <c r="UPY31" s="707"/>
      <c r="UPZ31" s="707"/>
      <c r="UQA31" s="707"/>
      <c r="UQB31" s="707"/>
      <c r="UQC31" s="707"/>
      <c r="UQD31" s="707"/>
      <c r="UQE31" s="707"/>
      <c r="UQF31" s="707"/>
      <c r="UQG31" s="707"/>
      <c r="UQH31" s="707"/>
      <c r="UQI31" s="707"/>
      <c r="UQJ31" s="707"/>
      <c r="UQK31" s="707"/>
      <c r="UQL31" s="707"/>
      <c r="UQM31" s="707"/>
      <c r="UQN31" s="707"/>
      <c r="UQO31" s="707"/>
      <c r="UQP31" s="707"/>
      <c r="UQQ31" s="707"/>
      <c r="UQR31" s="707"/>
      <c r="UQS31" s="707"/>
      <c r="UQT31" s="707"/>
      <c r="UQU31" s="707"/>
      <c r="UQV31" s="707"/>
      <c r="UQW31" s="707"/>
      <c r="UQX31" s="707"/>
      <c r="UQY31" s="707"/>
      <c r="UQZ31" s="707"/>
      <c r="URA31" s="707"/>
      <c r="URB31" s="707"/>
      <c r="URC31" s="707"/>
      <c r="URD31" s="707"/>
      <c r="URE31" s="707"/>
      <c r="URF31" s="707"/>
      <c r="URG31" s="707"/>
      <c r="URH31" s="707"/>
      <c r="URI31" s="707"/>
      <c r="URJ31" s="707"/>
      <c r="URK31" s="707"/>
      <c r="URL31" s="707"/>
      <c r="URM31" s="707"/>
      <c r="URN31" s="707"/>
      <c r="URO31" s="707"/>
      <c r="URP31" s="707"/>
      <c r="URQ31" s="707"/>
      <c r="URR31" s="707"/>
      <c r="URS31" s="707"/>
      <c r="URT31" s="707"/>
      <c r="URU31" s="707"/>
      <c r="URV31" s="707"/>
      <c r="URW31" s="707"/>
      <c r="URX31" s="707"/>
      <c r="URY31" s="707"/>
      <c r="URZ31" s="707"/>
      <c r="USA31" s="707"/>
      <c r="USB31" s="707"/>
      <c r="USC31" s="707"/>
      <c r="USD31" s="707"/>
      <c r="USE31" s="707"/>
      <c r="USF31" s="707"/>
      <c r="USG31" s="707"/>
      <c r="USH31" s="707"/>
      <c r="USI31" s="707"/>
      <c r="USJ31" s="707"/>
      <c r="USK31" s="707"/>
      <c r="USL31" s="707"/>
      <c r="USM31" s="707"/>
      <c r="USN31" s="707"/>
      <c r="USO31" s="707"/>
      <c r="USP31" s="707"/>
      <c r="USQ31" s="707"/>
      <c r="USR31" s="707"/>
      <c r="USS31" s="707"/>
      <c r="UST31" s="707"/>
      <c r="USU31" s="707"/>
      <c r="USV31" s="707"/>
      <c r="USW31" s="707"/>
      <c r="USX31" s="707"/>
      <c r="USY31" s="707"/>
      <c r="USZ31" s="707"/>
      <c r="UTA31" s="707"/>
      <c r="UTB31" s="707"/>
      <c r="UTC31" s="707"/>
      <c r="UTD31" s="707"/>
      <c r="UTE31" s="707"/>
      <c r="UTF31" s="707"/>
      <c r="UTG31" s="707"/>
      <c r="UTH31" s="707"/>
      <c r="UTI31" s="707"/>
      <c r="UTJ31" s="707"/>
      <c r="UTK31" s="707"/>
      <c r="UTL31" s="707"/>
      <c r="UTM31" s="707"/>
      <c r="UTN31" s="707"/>
      <c r="UTO31" s="707"/>
      <c r="UTP31" s="707"/>
      <c r="UTQ31" s="707"/>
      <c r="UTR31" s="707"/>
      <c r="UTS31" s="707"/>
      <c r="UTT31" s="707"/>
      <c r="UTU31" s="707"/>
      <c r="UTV31" s="707"/>
      <c r="UTW31" s="707"/>
      <c r="UTX31" s="707"/>
      <c r="UTY31" s="707"/>
      <c r="UTZ31" s="707"/>
      <c r="UUA31" s="707"/>
      <c r="UUB31" s="707"/>
      <c r="UUC31" s="707"/>
      <c r="UUD31" s="707"/>
      <c r="UUE31" s="707"/>
      <c r="UUF31" s="707"/>
      <c r="UUG31" s="707"/>
      <c r="UUH31" s="707"/>
      <c r="UUI31" s="707"/>
      <c r="UUJ31" s="707"/>
      <c r="UUK31" s="707"/>
      <c r="UUL31" s="707"/>
      <c r="UUM31" s="707"/>
      <c r="UUN31" s="707"/>
      <c r="UUO31" s="707"/>
      <c r="UUP31" s="707"/>
      <c r="UUQ31" s="707"/>
      <c r="UUR31" s="707"/>
      <c r="UUS31" s="707"/>
      <c r="UUT31" s="707"/>
      <c r="UUU31" s="707"/>
      <c r="UUV31" s="707"/>
      <c r="UUW31" s="707"/>
      <c r="UUX31" s="707"/>
      <c r="UUY31" s="707"/>
      <c r="UUZ31" s="707"/>
      <c r="UVA31" s="707"/>
      <c r="UVB31" s="707"/>
      <c r="UVC31" s="707"/>
      <c r="UVD31" s="707"/>
      <c r="UVE31" s="707"/>
      <c r="UVF31" s="707"/>
      <c r="UVG31" s="707"/>
      <c r="UVH31" s="707"/>
      <c r="UVI31" s="707"/>
      <c r="UVJ31" s="707"/>
      <c r="UVK31" s="707"/>
      <c r="UVL31" s="707"/>
      <c r="UVM31" s="707"/>
      <c r="UVN31" s="707"/>
      <c r="UVO31" s="707"/>
      <c r="UVP31" s="707"/>
      <c r="UVQ31" s="707"/>
      <c r="UVR31" s="707"/>
      <c r="UVS31" s="707"/>
      <c r="UVT31" s="707"/>
      <c r="UVU31" s="707"/>
      <c r="UVV31" s="707"/>
      <c r="UVW31" s="707"/>
      <c r="UVX31" s="707"/>
      <c r="UVY31" s="707"/>
      <c r="UVZ31" s="707"/>
      <c r="UWA31" s="707"/>
      <c r="UWB31" s="707"/>
      <c r="UWC31" s="707"/>
      <c r="UWD31" s="707"/>
      <c r="UWE31" s="707"/>
      <c r="UWF31" s="707"/>
      <c r="UWG31" s="707"/>
      <c r="UWH31" s="707"/>
      <c r="UWI31" s="707"/>
      <c r="UWJ31" s="707"/>
      <c r="UWK31" s="707"/>
      <c r="UWL31" s="707"/>
      <c r="UWM31" s="707"/>
      <c r="UWN31" s="707"/>
      <c r="UWO31" s="707"/>
      <c r="UWP31" s="707"/>
      <c r="UWQ31" s="707"/>
      <c r="UWR31" s="707"/>
      <c r="UWS31" s="707"/>
      <c r="UWT31" s="707"/>
      <c r="UWU31" s="707"/>
      <c r="UWV31" s="707"/>
      <c r="UWW31" s="707"/>
      <c r="UWX31" s="707"/>
      <c r="UWY31" s="707"/>
      <c r="UWZ31" s="707"/>
      <c r="UXA31" s="707"/>
      <c r="UXB31" s="707"/>
      <c r="UXC31" s="707"/>
      <c r="UXD31" s="707"/>
      <c r="UXE31" s="707"/>
      <c r="UXF31" s="707"/>
      <c r="UXG31" s="707"/>
      <c r="UXH31" s="707"/>
      <c r="UXI31" s="707"/>
      <c r="UXJ31" s="707"/>
      <c r="UXK31" s="707"/>
      <c r="UXL31" s="707"/>
      <c r="UXM31" s="707"/>
      <c r="UXN31" s="707"/>
      <c r="UXO31" s="707"/>
      <c r="UXP31" s="707"/>
      <c r="UXQ31" s="707"/>
      <c r="UXR31" s="707"/>
      <c r="UXS31" s="707"/>
      <c r="UXT31" s="707"/>
      <c r="UXU31" s="707"/>
      <c r="UXV31" s="707"/>
      <c r="UXW31" s="707"/>
      <c r="UXX31" s="707"/>
      <c r="UXY31" s="707"/>
      <c r="UXZ31" s="707"/>
      <c r="UYA31" s="707"/>
      <c r="UYB31" s="707"/>
      <c r="UYC31" s="707"/>
      <c r="UYD31" s="707"/>
      <c r="UYE31" s="707"/>
      <c r="UYF31" s="707"/>
      <c r="UYG31" s="707"/>
      <c r="UYH31" s="707"/>
      <c r="UYI31" s="707"/>
      <c r="UYJ31" s="707"/>
      <c r="UYK31" s="707"/>
      <c r="UYL31" s="707"/>
      <c r="UYM31" s="707"/>
      <c r="UYN31" s="707"/>
      <c r="UYO31" s="707"/>
      <c r="UYP31" s="707"/>
      <c r="UYQ31" s="707"/>
      <c r="UYR31" s="707"/>
      <c r="UYS31" s="707"/>
      <c r="UYT31" s="707"/>
      <c r="UYU31" s="707"/>
      <c r="UYV31" s="707"/>
      <c r="UYW31" s="707"/>
      <c r="UYX31" s="707"/>
      <c r="UYY31" s="707"/>
      <c r="UYZ31" s="707"/>
      <c r="UZA31" s="707"/>
      <c r="UZB31" s="707"/>
      <c r="UZC31" s="707"/>
      <c r="UZD31" s="707"/>
      <c r="UZE31" s="707"/>
      <c r="UZF31" s="707"/>
      <c r="UZG31" s="707"/>
      <c r="UZH31" s="707"/>
      <c r="UZI31" s="707"/>
      <c r="UZJ31" s="707"/>
      <c r="UZK31" s="707"/>
      <c r="UZL31" s="707"/>
      <c r="UZM31" s="707"/>
      <c r="UZN31" s="707"/>
      <c r="UZO31" s="707"/>
      <c r="UZP31" s="707"/>
      <c r="UZQ31" s="707"/>
      <c r="UZR31" s="707"/>
      <c r="UZS31" s="707"/>
      <c r="UZT31" s="707"/>
      <c r="UZU31" s="707"/>
      <c r="UZV31" s="707"/>
      <c r="UZW31" s="707"/>
      <c r="UZX31" s="707"/>
      <c r="UZY31" s="707"/>
      <c r="UZZ31" s="707"/>
      <c r="VAA31" s="707"/>
      <c r="VAB31" s="707"/>
      <c r="VAC31" s="707"/>
      <c r="VAD31" s="707"/>
      <c r="VAE31" s="707"/>
      <c r="VAF31" s="707"/>
      <c r="VAG31" s="707"/>
      <c r="VAH31" s="707"/>
      <c r="VAI31" s="707"/>
      <c r="VAJ31" s="707"/>
      <c r="VAK31" s="707"/>
      <c r="VAL31" s="707"/>
      <c r="VAM31" s="707"/>
      <c r="VAN31" s="707"/>
      <c r="VAO31" s="707"/>
      <c r="VAP31" s="707"/>
      <c r="VAQ31" s="707"/>
      <c r="VAR31" s="707"/>
      <c r="VAS31" s="707"/>
      <c r="VAT31" s="707"/>
      <c r="VAU31" s="707"/>
      <c r="VAV31" s="707"/>
      <c r="VAW31" s="707"/>
      <c r="VAX31" s="707"/>
      <c r="VAY31" s="707"/>
      <c r="VAZ31" s="707"/>
      <c r="VBA31" s="707"/>
      <c r="VBB31" s="707"/>
      <c r="VBC31" s="707"/>
      <c r="VBD31" s="707"/>
      <c r="VBE31" s="707"/>
      <c r="VBF31" s="707"/>
      <c r="VBG31" s="707"/>
      <c r="VBH31" s="707"/>
      <c r="VBI31" s="707"/>
      <c r="VBJ31" s="707"/>
      <c r="VBK31" s="707"/>
      <c r="VBL31" s="707"/>
      <c r="VBM31" s="707"/>
      <c r="VBN31" s="707"/>
      <c r="VBO31" s="707"/>
      <c r="VBP31" s="707"/>
      <c r="VBQ31" s="707"/>
      <c r="VBR31" s="707"/>
      <c r="VBS31" s="707"/>
      <c r="VBT31" s="707"/>
      <c r="VBU31" s="707"/>
      <c r="VBV31" s="707"/>
      <c r="VBW31" s="707"/>
      <c r="VBX31" s="707"/>
      <c r="VBY31" s="707"/>
      <c r="VBZ31" s="707"/>
      <c r="VCA31" s="707"/>
      <c r="VCB31" s="707"/>
      <c r="VCC31" s="707"/>
      <c r="VCD31" s="707"/>
      <c r="VCE31" s="707"/>
      <c r="VCF31" s="707"/>
      <c r="VCG31" s="707"/>
      <c r="VCH31" s="707"/>
      <c r="VCI31" s="707"/>
      <c r="VCJ31" s="707"/>
      <c r="VCK31" s="707"/>
      <c r="VCL31" s="707"/>
      <c r="VCM31" s="707"/>
      <c r="VCN31" s="707"/>
      <c r="VCO31" s="707"/>
      <c r="VCP31" s="707"/>
      <c r="VCQ31" s="707"/>
      <c r="VCR31" s="707"/>
      <c r="VCS31" s="707"/>
      <c r="VCT31" s="707"/>
      <c r="VCU31" s="707"/>
      <c r="VCV31" s="707"/>
      <c r="VCW31" s="707"/>
      <c r="VCX31" s="707"/>
      <c r="VCY31" s="707"/>
      <c r="VCZ31" s="707"/>
      <c r="VDA31" s="707"/>
      <c r="VDB31" s="707"/>
      <c r="VDC31" s="707"/>
      <c r="VDD31" s="707"/>
      <c r="VDE31" s="707"/>
      <c r="VDF31" s="707"/>
      <c r="VDG31" s="707"/>
      <c r="VDH31" s="707"/>
      <c r="VDI31" s="707"/>
      <c r="VDJ31" s="707"/>
      <c r="VDK31" s="707"/>
      <c r="VDL31" s="707"/>
      <c r="VDM31" s="707"/>
      <c r="VDN31" s="707"/>
      <c r="VDO31" s="707"/>
      <c r="VDP31" s="707"/>
      <c r="VDQ31" s="707"/>
      <c r="VDR31" s="707"/>
      <c r="VDS31" s="707"/>
      <c r="VDT31" s="707"/>
      <c r="VDU31" s="707"/>
      <c r="VDV31" s="707"/>
      <c r="VDW31" s="707"/>
      <c r="VDX31" s="707"/>
      <c r="VDY31" s="707"/>
      <c r="VDZ31" s="707"/>
      <c r="VEA31" s="707"/>
      <c r="VEB31" s="707"/>
      <c r="VEC31" s="707"/>
      <c r="VED31" s="707"/>
      <c r="VEE31" s="707"/>
      <c r="VEF31" s="707"/>
      <c r="VEG31" s="707"/>
      <c r="VEH31" s="707"/>
      <c r="VEI31" s="707"/>
      <c r="VEJ31" s="707"/>
      <c r="VEK31" s="707"/>
      <c r="VEL31" s="707"/>
      <c r="VEM31" s="707"/>
      <c r="VEN31" s="707"/>
      <c r="VEO31" s="707"/>
      <c r="VEP31" s="707"/>
      <c r="VEQ31" s="707"/>
      <c r="VER31" s="707"/>
      <c r="VES31" s="707"/>
      <c r="VET31" s="707"/>
      <c r="VEU31" s="707"/>
      <c r="VEV31" s="707"/>
      <c r="VEW31" s="707"/>
      <c r="VEX31" s="707"/>
      <c r="VEY31" s="707"/>
      <c r="VEZ31" s="707"/>
      <c r="VFA31" s="707"/>
      <c r="VFB31" s="707"/>
      <c r="VFC31" s="707"/>
      <c r="VFD31" s="707"/>
      <c r="VFE31" s="707"/>
      <c r="VFF31" s="707"/>
      <c r="VFG31" s="707"/>
      <c r="VFH31" s="707"/>
      <c r="VFI31" s="707"/>
      <c r="VFJ31" s="707"/>
      <c r="VFK31" s="707"/>
      <c r="VFL31" s="707"/>
      <c r="VFM31" s="707"/>
      <c r="VFN31" s="707"/>
      <c r="VFO31" s="707"/>
      <c r="VFP31" s="707"/>
      <c r="VFQ31" s="707"/>
      <c r="VFR31" s="707"/>
      <c r="VFS31" s="707"/>
      <c r="VFT31" s="707"/>
      <c r="VFU31" s="707"/>
      <c r="VFV31" s="707"/>
      <c r="VFW31" s="707"/>
      <c r="VFX31" s="707"/>
      <c r="VFY31" s="707"/>
      <c r="VFZ31" s="707"/>
      <c r="VGA31" s="707"/>
      <c r="VGB31" s="707"/>
      <c r="VGC31" s="707"/>
      <c r="VGD31" s="707"/>
      <c r="VGE31" s="707"/>
      <c r="VGF31" s="707"/>
      <c r="VGG31" s="707"/>
      <c r="VGH31" s="707"/>
      <c r="VGI31" s="707"/>
      <c r="VGJ31" s="707"/>
      <c r="VGK31" s="707"/>
      <c r="VGL31" s="707"/>
      <c r="VGM31" s="707"/>
      <c r="VGN31" s="707"/>
      <c r="VGO31" s="707"/>
      <c r="VGP31" s="707"/>
      <c r="VGQ31" s="707"/>
      <c r="VGR31" s="707"/>
      <c r="VGS31" s="707"/>
      <c r="VGT31" s="707"/>
      <c r="VGU31" s="707"/>
      <c r="VGV31" s="707"/>
      <c r="VGW31" s="707"/>
      <c r="VGX31" s="707"/>
      <c r="VGY31" s="707"/>
      <c r="VGZ31" s="707"/>
      <c r="VHA31" s="707"/>
      <c r="VHB31" s="707"/>
      <c r="VHC31" s="707"/>
      <c r="VHD31" s="707"/>
      <c r="VHE31" s="707"/>
      <c r="VHF31" s="707"/>
      <c r="VHG31" s="707"/>
      <c r="VHH31" s="707"/>
      <c r="VHI31" s="707"/>
      <c r="VHJ31" s="707"/>
      <c r="VHK31" s="707"/>
      <c r="VHL31" s="707"/>
      <c r="VHM31" s="707"/>
      <c r="VHN31" s="707"/>
      <c r="VHO31" s="707"/>
      <c r="VHP31" s="707"/>
      <c r="VHQ31" s="707"/>
      <c r="VHR31" s="707"/>
      <c r="VHS31" s="707"/>
      <c r="VHT31" s="707"/>
      <c r="VHU31" s="707"/>
      <c r="VHV31" s="707"/>
      <c r="VHW31" s="707"/>
      <c r="VHX31" s="707"/>
      <c r="VHY31" s="707"/>
      <c r="VHZ31" s="707"/>
      <c r="VIA31" s="707"/>
      <c r="VIB31" s="707"/>
      <c r="VIC31" s="707"/>
      <c r="VID31" s="707"/>
      <c r="VIE31" s="707"/>
      <c r="VIF31" s="707"/>
      <c r="VIG31" s="707"/>
      <c r="VIH31" s="707"/>
      <c r="VII31" s="707"/>
      <c r="VIJ31" s="707"/>
      <c r="VIK31" s="707"/>
      <c r="VIL31" s="707"/>
      <c r="VIM31" s="707"/>
      <c r="VIN31" s="707"/>
      <c r="VIO31" s="707"/>
      <c r="VIP31" s="707"/>
      <c r="VIQ31" s="707"/>
      <c r="VIR31" s="707"/>
      <c r="VIS31" s="707"/>
      <c r="VIT31" s="707"/>
      <c r="VIU31" s="707"/>
      <c r="VIV31" s="707"/>
      <c r="VIW31" s="707"/>
      <c r="VIX31" s="707"/>
      <c r="VIY31" s="707"/>
      <c r="VIZ31" s="707"/>
      <c r="VJA31" s="707"/>
      <c r="VJB31" s="707"/>
      <c r="VJC31" s="707"/>
      <c r="VJD31" s="707"/>
      <c r="VJE31" s="707"/>
      <c r="VJF31" s="707"/>
      <c r="VJG31" s="707"/>
      <c r="VJH31" s="707"/>
      <c r="VJI31" s="707"/>
      <c r="VJJ31" s="707"/>
      <c r="VJK31" s="707"/>
      <c r="VJL31" s="707"/>
      <c r="VJM31" s="707"/>
      <c r="VJN31" s="707"/>
      <c r="VJO31" s="707"/>
      <c r="VJP31" s="707"/>
      <c r="VJQ31" s="707"/>
      <c r="VJR31" s="707"/>
      <c r="VJS31" s="707"/>
      <c r="VJT31" s="707"/>
      <c r="VJU31" s="707"/>
      <c r="VJV31" s="707"/>
      <c r="VJW31" s="707"/>
      <c r="VJX31" s="707"/>
      <c r="VJY31" s="707"/>
      <c r="VJZ31" s="707"/>
      <c r="VKA31" s="707"/>
      <c r="VKB31" s="707"/>
      <c r="VKC31" s="707"/>
      <c r="VKD31" s="707"/>
      <c r="VKE31" s="707"/>
      <c r="VKF31" s="707"/>
      <c r="VKG31" s="707"/>
      <c r="VKH31" s="707"/>
      <c r="VKI31" s="707"/>
      <c r="VKJ31" s="707"/>
      <c r="VKK31" s="707"/>
      <c r="VKL31" s="707"/>
      <c r="VKM31" s="707"/>
      <c r="VKN31" s="707"/>
      <c r="VKO31" s="707"/>
      <c r="VKP31" s="707"/>
      <c r="VKQ31" s="707"/>
      <c r="VKR31" s="707"/>
      <c r="VKS31" s="707"/>
      <c r="VKT31" s="707"/>
      <c r="VKU31" s="707"/>
      <c r="VKV31" s="707"/>
      <c r="VKW31" s="707"/>
      <c r="VKX31" s="707"/>
      <c r="VKY31" s="707"/>
      <c r="VKZ31" s="707"/>
      <c r="VLA31" s="707"/>
      <c r="VLB31" s="707"/>
      <c r="VLC31" s="707"/>
      <c r="VLD31" s="707"/>
      <c r="VLE31" s="707"/>
      <c r="VLF31" s="707"/>
      <c r="VLG31" s="707"/>
      <c r="VLH31" s="707"/>
      <c r="VLI31" s="707"/>
      <c r="VLJ31" s="707"/>
      <c r="VLK31" s="707"/>
      <c r="VLL31" s="707"/>
      <c r="VLM31" s="707"/>
      <c r="VLN31" s="707"/>
      <c r="VLO31" s="707"/>
      <c r="VLP31" s="707"/>
      <c r="VLQ31" s="707"/>
      <c r="VLR31" s="707"/>
      <c r="VLS31" s="707"/>
      <c r="VLT31" s="707"/>
      <c r="VLU31" s="707"/>
      <c r="VLV31" s="707"/>
      <c r="VLW31" s="707"/>
      <c r="VLX31" s="707"/>
      <c r="VLY31" s="707"/>
      <c r="VLZ31" s="707"/>
      <c r="VMA31" s="707"/>
      <c r="VMB31" s="707"/>
      <c r="VMC31" s="707"/>
      <c r="VMD31" s="707"/>
      <c r="VME31" s="707"/>
      <c r="VMF31" s="707"/>
      <c r="VMG31" s="707"/>
      <c r="VMH31" s="707"/>
      <c r="VMI31" s="707"/>
      <c r="VMJ31" s="707"/>
      <c r="VMK31" s="707"/>
      <c r="VML31" s="707"/>
      <c r="VMM31" s="707"/>
      <c r="VMN31" s="707"/>
      <c r="VMO31" s="707"/>
      <c r="VMP31" s="707"/>
      <c r="VMQ31" s="707"/>
      <c r="VMR31" s="707"/>
      <c r="VMS31" s="707"/>
      <c r="VMT31" s="707"/>
      <c r="VMU31" s="707"/>
      <c r="VMV31" s="707"/>
      <c r="VMW31" s="707"/>
      <c r="VMX31" s="707"/>
      <c r="VMY31" s="707"/>
      <c r="VMZ31" s="707"/>
      <c r="VNA31" s="707"/>
      <c r="VNB31" s="707"/>
      <c r="VNC31" s="707"/>
      <c r="VND31" s="707"/>
      <c r="VNE31" s="707"/>
      <c r="VNF31" s="707"/>
      <c r="VNG31" s="707"/>
      <c r="VNH31" s="707"/>
      <c r="VNI31" s="707"/>
      <c r="VNJ31" s="707"/>
      <c r="VNK31" s="707"/>
      <c r="VNL31" s="707"/>
      <c r="VNM31" s="707"/>
      <c r="VNN31" s="707"/>
      <c r="VNO31" s="707"/>
      <c r="VNP31" s="707"/>
      <c r="VNQ31" s="707"/>
      <c r="VNR31" s="707"/>
      <c r="VNS31" s="707"/>
      <c r="VNT31" s="707"/>
      <c r="VNU31" s="707"/>
      <c r="VNV31" s="707"/>
      <c r="VNW31" s="707"/>
      <c r="VNX31" s="707"/>
      <c r="VNY31" s="707"/>
      <c r="VNZ31" s="707"/>
      <c r="VOA31" s="707"/>
      <c r="VOB31" s="707"/>
      <c r="VOC31" s="707"/>
      <c r="VOD31" s="707"/>
      <c r="VOE31" s="707"/>
      <c r="VOF31" s="707"/>
      <c r="VOG31" s="707"/>
      <c r="VOH31" s="707"/>
      <c r="VOI31" s="707"/>
      <c r="VOJ31" s="707"/>
      <c r="VOK31" s="707"/>
      <c r="VOL31" s="707"/>
      <c r="VOM31" s="707"/>
      <c r="VON31" s="707"/>
      <c r="VOO31" s="707"/>
      <c r="VOP31" s="707"/>
      <c r="VOQ31" s="707"/>
      <c r="VOR31" s="707"/>
      <c r="VOS31" s="707"/>
      <c r="VOT31" s="707"/>
      <c r="VOU31" s="707"/>
      <c r="VOV31" s="707"/>
      <c r="VOW31" s="707"/>
      <c r="VOX31" s="707"/>
      <c r="VOY31" s="707"/>
      <c r="VOZ31" s="707"/>
      <c r="VPA31" s="707"/>
      <c r="VPB31" s="707"/>
      <c r="VPC31" s="707"/>
      <c r="VPD31" s="707"/>
      <c r="VPE31" s="707"/>
      <c r="VPF31" s="707"/>
      <c r="VPG31" s="707"/>
      <c r="VPH31" s="707"/>
      <c r="VPI31" s="707"/>
      <c r="VPJ31" s="707"/>
      <c r="VPK31" s="707"/>
      <c r="VPL31" s="707"/>
      <c r="VPM31" s="707"/>
      <c r="VPN31" s="707"/>
      <c r="VPO31" s="707"/>
      <c r="VPP31" s="707"/>
      <c r="VPQ31" s="707"/>
      <c r="VPR31" s="707"/>
      <c r="VPS31" s="707"/>
      <c r="VPT31" s="707"/>
      <c r="VPU31" s="707"/>
      <c r="VPV31" s="707"/>
      <c r="VPW31" s="707"/>
      <c r="VPX31" s="707"/>
      <c r="VPY31" s="707"/>
      <c r="VPZ31" s="707"/>
      <c r="VQA31" s="707"/>
      <c r="VQB31" s="707"/>
      <c r="VQC31" s="707"/>
      <c r="VQD31" s="707"/>
      <c r="VQE31" s="707"/>
      <c r="VQF31" s="707"/>
      <c r="VQG31" s="707"/>
      <c r="VQH31" s="707"/>
      <c r="VQI31" s="707"/>
      <c r="VQJ31" s="707"/>
      <c r="VQK31" s="707"/>
      <c r="VQL31" s="707"/>
      <c r="VQM31" s="707"/>
      <c r="VQN31" s="707"/>
      <c r="VQO31" s="707"/>
      <c r="VQP31" s="707"/>
      <c r="VQQ31" s="707"/>
      <c r="VQR31" s="707"/>
      <c r="VQS31" s="707"/>
      <c r="VQT31" s="707"/>
      <c r="VQU31" s="707"/>
      <c r="VQV31" s="707"/>
      <c r="VQW31" s="707"/>
      <c r="VQX31" s="707"/>
      <c r="VQY31" s="707"/>
      <c r="VQZ31" s="707"/>
      <c r="VRA31" s="707"/>
      <c r="VRB31" s="707"/>
      <c r="VRC31" s="707"/>
      <c r="VRD31" s="707"/>
      <c r="VRE31" s="707"/>
      <c r="VRF31" s="707"/>
      <c r="VRG31" s="707"/>
      <c r="VRH31" s="707"/>
      <c r="VRI31" s="707"/>
      <c r="VRJ31" s="707"/>
      <c r="VRK31" s="707"/>
      <c r="VRL31" s="707"/>
      <c r="VRM31" s="707"/>
      <c r="VRN31" s="707"/>
      <c r="VRO31" s="707"/>
      <c r="VRP31" s="707"/>
      <c r="VRQ31" s="707"/>
      <c r="VRR31" s="707"/>
      <c r="VRS31" s="707"/>
      <c r="VRT31" s="707"/>
      <c r="VRU31" s="707"/>
      <c r="VRV31" s="707"/>
      <c r="VRW31" s="707"/>
      <c r="VRX31" s="707"/>
      <c r="VRY31" s="707"/>
      <c r="VRZ31" s="707"/>
      <c r="VSA31" s="707"/>
      <c r="VSB31" s="707"/>
      <c r="VSC31" s="707"/>
      <c r="VSD31" s="707"/>
      <c r="VSE31" s="707"/>
      <c r="VSF31" s="707"/>
      <c r="VSG31" s="707"/>
      <c r="VSH31" s="707"/>
      <c r="VSI31" s="707"/>
      <c r="VSJ31" s="707"/>
      <c r="VSK31" s="707"/>
      <c r="VSL31" s="707"/>
      <c r="VSM31" s="707"/>
      <c r="VSN31" s="707"/>
      <c r="VSO31" s="707"/>
      <c r="VSP31" s="707"/>
      <c r="VSQ31" s="707"/>
      <c r="VSR31" s="707"/>
      <c r="VSS31" s="707"/>
      <c r="VST31" s="707"/>
      <c r="VSU31" s="707"/>
      <c r="VSV31" s="707"/>
      <c r="VSW31" s="707"/>
      <c r="VSX31" s="707"/>
      <c r="VSY31" s="707"/>
      <c r="VSZ31" s="707"/>
      <c r="VTA31" s="707"/>
      <c r="VTB31" s="707"/>
      <c r="VTC31" s="707"/>
      <c r="VTD31" s="707"/>
      <c r="VTE31" s="707"/>
      <c r="VTF31" s="707"/>
      <c r="VTG31" s="707"/>
      <c r="VTH31" s="707"/>
      <c r="VTI31" s="707"/>
      <c r="VTJ31" s="707"/>
      <c r="VTK31" s="707"/>
      <c r="VTL31" s="707"/>
      <c r="VTM31" s="707"/>
      <c r="VTN31" s="707"/>
      <c r="VTO31" s="707"/>
      <c r="VTP31" s="707"/>
      <c r="VTQ31" s="707"/>
      <c r="VTR31" s="707"/>
      <c r="VTS31" s="707"/>
      <c r="VTT31" s="707"/>
      <c r="VTU31" s="707"/>
      <c r="VTV31" s="707"/>
      <c r="VTW31" s="707"/>
      <c r="VTX31" s="707"/>
      <c r="VTY31" s="707"/>
      <c r="VTZ31" s="707"/>
      <c r="VUA31" s="707"/>
      <c r="VUB31" s="707"/>
      <c r="VUC31" s="707"/>
      <c r="VUD31" s="707"/>
      <c r="VUE31" s="707"/>
      <c r="VUF31" s="707"/>
      <c r="VUG31" s="707"/>
      <c r="VUH31" s="707"/>
      <c r="VUI31" s="707"/>
      <c r="VUJ31" s="707"/>
      <c r="VUK31" s="707"/>
      <c r="VUL31" s="707"/>
      <c r="VUM31" s="707"/>
      <c r="VUN31" s="707"/>
      <c r="VUO31" s="707"/>
      <c r="VUP31" s="707"/>
      <c r="VUQ31" s="707"/>
      <c r="VUR31" s="707"/>
      <c r="VUS31" s="707"/>
      <c r="VUT31" s="707"/>
      <c r="VUU31" s="707"/>
      <c r="VUV31" s="707"/>
      <c r="VUW31" s="707"/>
      <c r="VUX31" s="707"/>
      <c r="VUY31" s="707"/>
      <c r="VUZ31" s="707"/>
      <c r="VVA31" s="707"/>
      <c r="VVB31" s="707"/>
      <c r="VVC31" s="707"/>
      <c r="VVD31" s="707"/>
      <c r="VVE31" s="707"/>
      <c r="VVF31" s="707"/>
      <c r="VVG31" s="707"/>
      <c r="VVH31" s="707"/>
      <c r="VVI31" s="707"/>
      <c r="VVJ31" s="707"/>
      <c r="VVK31" s="707"/>
      <c r="VVL31" s="707"/>
      <c r="VVM31" s="707"/>
      <c r="VVN31" s="707"/>
      <c r="VVO31" s="707"/>
      <c r="VVP31" s="707"/>
      <c r="VVQ31" s="707"/>
      <c r="VVR31" s="707"/>
      <c r="VVS31" s="707"/>
      <c r="VVT31" s="707"/>
      <c r="VVU31" s="707"/>
      <c r="VVV31" s="707"/>
      <c r="VVW31" s="707"/>
      <c r="VVX31" s="707"/>
      <c r="VVY31" s="707"/>
      <c r="VVZ31" s="707"/>
      <c r="VWA31" s="707"/>
      <c r="VWB31" s="707"/>
      <c r="VWC31" s="707"/>
      <c r="VWD31" s="707"/>
      <c r="VWE31" s="707"/>
      <c r="VWF31" s="707"/>
      <c r="VWG31" s="707"/>
      <c r="VWH31" s="707"/>
      <c r="VWI31" s="707"/>
      <c r="VWJ31" s="707"/>
      <c r="VWK31" s="707"/>
      <c r="VWL31" s="707"/>
      <c r="VWM31" s="707"/>
      <c r="VWN31" s="707"/>
      <c r="VWO31" s="707"/>
      <c r="VWP31" s="707"/>
      <c r="VWQ31" s="707"/>
      <c r="VWR31" s="707"/>
      <c r="VWS31" s="707"/>
      <c r="VWT31" s="707"/>
      <c r="VWU31" s="707"/>
      <c r="VWV31" s="707"/>
      <c r="VWW31" s="707"/>
      <c r="VWX31" s="707"/>
      <c r="VWY31" s="707"/>
      <c r="VWZ31" s="707"/>
      <c r="VXA31" s="707"/>
      <c r="VXB31" s="707"/>
      <c r="VXC31" s="707"/>
      <c r="VXD31" s="707"/>
      <c r="VXE31" s="707"/>
      <c r="VXF31" s="707"/>
      <c r="VXG31" s="707"/>
      <c r="VXH31" s="707"/>
      <c r="VXI31" s="707"/>
      <c r="VXJ31" s="707"/>
      <c r="VXK31" s="707"/>
      <c r="VXL31" s="707"/>
      <c r="VXM31" s="707"/>
      <c r="VXN31" s="707"/>
      <c r="VXO31" s="707"/>
      <c r="VXP31" s="707"/>
      <c r="VXQ31" s="707"/>
      <c r="VXR31" s="707"/>
      <c r="VXS31" s="707"/>
      <c r="VXT31" s="707"/>
      <c r="VXU31" s="707"/>
      <c r="VXV31" s="707"/>
      <c r="VXW31" s="707"/>
      <c r="VXX31" s="707"/>
      <c r="VXY31" s="707"/>
      <c r="VXZ31" s="707"/>
      <c r="VYA31" s="707"/>
      <c r="VYB31" s="707"/>
      <c r="VYC31" s="707"/>
      <c r="VYD31" s="707"/>
      <c r="VYE31" s="707"/>
      <c r="VYF31" s="707"/>
      <c r="VYG31" s="707"/>
      <c r="VYH31" s="707"/>
      <c r="VYI31" s="707"/>
      <c r="VYJ31" s="707"/>
      <c r="VYK31" s="707"/>
      <c r="VYL31" s="707"/>
      <c r="VYM31" s="707"/>
      <c r="VYN31" s="707"/>
      <c r="VYO31" s="707"/>
      <c r="VYP31" s="707"/>
      <c r="VYQ31" s="707"/>
      <c r="VYR31" s="707"/>
      <c r="VYS31" s="707"/>
      <c r="VYT31" s="707"/>
      <c r="VYU31" s="707"/>
      <c r="VYV31" s="707"/>
      <c r="VYW31" s="707"/>
      <c r="VYX31" s="707"/>
      <c r="VYY31" s="707"/>
      <c r="VYZ31" s="707"/>
      <c r="VZA31" s="707"/>
      <c r="VZB31" s="707"/>
      <c r="VZC31" s="707"/>
      <c r="VZD31" s="707"/>
      <c r="VZE31" s="707"/>
      <c r="VZF31" s="707"/>
      <c r="VZG31" s="707"/>
      <c r="VZH31" s="707"/>
      <c r="VZI31" s="707"/>
      <c r="VZJ31" s="707"/>
      <c r="VZK31" s="707"/>
      <c r="VZL31" s="707"/>
      <c r="VZM31" s="707"/>
      <c r="VZN31" s="707"/>
      <c r="VZO31" s="707"/>
      <c r="VZP31" s="707"/>
      <c r="VZQ31" s="707"/>
      <c r="VZR31" s="707"/>
      <c r="VZS31" s="707"/>
      <c r="VZT31" s="707"/>
      <c r="VZU31" s="707"/>
      <c r="VZV31" s="707"/>
      <c r="VZW31" s="707"/>
      <c r="VZX31" s="707"/>
      <c r="VZY31" s="707"/>
      <c r="VZZ31" s="707"/>
      <c r="WAA31" s="707"/>
      <c r="WAB31" s="707"/>
      <c r="WAC31" s="707"/>
      <c r="WAD31" s="707"/>
      <c r="WAE31" s="707"/>
      <c r="WAF31" s="707"/>
      <c r="WAG31" s="707"/>
      <c r="WAH31" s="707"/>
      <c r="WAI31" s="707"/>
      <c r="WAJ31" s="707"/>
      <c r="WAK31" s="707"/>
      <c r="WAL31" s="707"/>
      <c r="WAM31" s="707"/>
      <c r="WAN31" s="707"/>
      <c r="WAO31" s="707"/>
      <c r="WAP31" s="707"/>
      <c r="WAQ31" s="707"/>
      <c r="WAR31" s="707"/>
      <c r="WAS31" s="707"/>
      <c r="WAT31" s="707"/>
      <c r="WAU31" s="707"/>
      <c r="WAV31" s="707"/>
      <c r="WAW31" s="707"/>
      <c r="WAX31" s="707"/>
      <c r="WAY31" s="707"/>
      <c r="WAZ31" s="707"/>
      <c r="WBA31" s="707"/>
      <c r="WBB31" s="707"/>
      <c r="WBC31" s="707"/>
      <c r="WBD31" s="707"/>
      <c r="WBE31" s="707"/>
      <c r="WBF31" s="707"/>
      <c r="WBG31" s="707"/>
      <c r="WBH31" s="707"/>
      <c r="WBI31" s="707"/>
      <c r="WBJ31" s="707"/>
      <c r="WBK31" s="707"/>
      <c r="WBL31" s="707"/>
      <c r="WBM31" s="707"/>
      <c r="WBN31" s="707"/>
      <c r="WBO31" s="707"/>
      <c r="WBP31" s="707"/>
      <c r="WBQ31" s="707"/>
      <c r="WBR31" s="707"/>
      <c r="WBS31" s="707"/>
      <c r="WBT31" s="707"/>
      <c r="WBU31" s="707"/>
      <c r="WBV31" s="707"/>
      <c r="WBW31" s="707"/>
      <c r="WBX31" s="707"/>
      <c r="WBY31" s="707"/>
      <c r="WBZ31" s="707"/>
      <c r="WCA31" s="707"/>
      <c r="WCB31" s="707"/>
      <c r="WCC31" s="707"/>
      <c r="WCD31" s="707"/>
      <c r="WCE31" s="707"/>
      <c r="WCF31" s="707"/>
      <c r="WCG31" s="707"/>
      <c r="WCH31" s="707"/>
      <c r="WCI31" s="707"/>
      <c r="WCJ31" s="707"/>
      <c r="WCK31" s="707"/>
      <c r="WCL31" s="707"/>
      <c r="WCM31" s="707"/>
      <c r="WCN31" s="707"/>
      <c r="WCO31" s="707"/>
      <c r="WCP31" s="707"/>
      <c r="WCQ31" s="707"/>
      <c r="WCR31" s="707"/>
      <c r="WCS31" s="707"/>
      <c r="WCT31" s="707"/>
      <c r="WCU31" s="707"/>
      <c r="WCV31" s="707"/>
      <c r="WCW31" s="707"/>
      <c r="WCX31" s="707"/>
      <c r="WCY31" s="707"/>
      <c r="WCZ31" s="707"/>
      <c r="WDA31" s="707"/>
      <c r="WDB31" s="707"/>
      <c r="WDC31" s="707"/>
      <c r="WDD31" s="707"/>
      <c r="WDE31" s="707"/>
      <c r="WDF31" s="707"/>
      <c r="WDG31" s="707"/>
      <c r="WDH31" s="707"/>
      <c r="WDI31" s="707"/>
      <c r="WDJ31" s="707"/>
      <c r="WDK31" s="707"/>
      <c r="WDL31" s="707"/>
      <c r="WDM31" s="707"/>
      <c r="WDN31" s="707"/>
      <c r="WDO31" s="707"/>
      <c r="WDP31" s="707"/>
      <c r="WDQ31" s="707"/>
      <c r="WDR31" s="707"/>
      <c r="WDS31" s="707"/>
      <c r="WDT31" s="707"/>
      <c r="WDU31" s="707"/>
      <c r="WDV31" s="707"/>
      <c r="WDW31" s="707"/>
      <c r="WDX31" s="707"/>
      <c r="WDY31" s="707"/>
      <c r="WDZ31" s="707"/>
      <c r="WEA31" s="707"/>
      <c r="WEB31" s="707"/>
      <c r="WEC31" s="707"/>
      <c r="WED31" s="707"/>
      <c r="WEE31" s="707"/>
      <c r="WEF31" s="707"/>
      <c r="WEG31" s="707"/>
      <c r="WEH31" s="707"/>
      <c r="WEI31" s="707"/>
      <c r="WEJ31" s="707"/>
      <c r="WEK31" s="707"/>
      <c r="WEL31" s="707"/>
      <c r="WEM31" s="707"/>
      <c r="WEN31" s="707"/>
      <c r="WEO31" s="707"/>
      <c r="WEP31" s="707"/>
      <c r="WEQ31" s="707"/>
      <c r="WER31" s="707"/>
      <c r="WES31" s="707"/>
      <c r="WET31" s="707"/>
      <c r="WEU31" s="707"/>
      <c r="WEV31" s="707"/>
      <c r="WEW31" s="707"/>
      <c r="WEX31" s="707"/>
      <c r="WEY31" s="707"/>
      <c r="WEZ31" s="707"/>
      <c r="WFA31" s="707"/>
      <c r="WFB31" s="707"/>
      <c r="WFC31" s="707"/>
      <c r="WFD31" s="707"/>
      <c r="WFE31" s="707"/>
      <c r="WFF31" s="707"/>
      <c r="WFG31" s="707"/>
      <c r="WFH31" s="707"/>
      <c r="WFI31" s="707"/>
      <c r="WFJ31" s="707"/>
      <c r="WFK31" s="707"/>
      <c r="WFL31" s="707"/>
      <c r="WFM31" s="707"/>
      <c r="WFN31" s="707"/>
      <c r="WFO31" s="707"/>
      <c r="WFP31" s="707"/>
      <c r="WFQ31" s="707"/>
      <c r="WFR31" s="707"/>
      <c r="WFS31" s="707"/>
      <c r="WFT31" s="707"/>
      <c r="WFU31" s="707"/>
      <c r="WFV31" s="707"/>
      <c r="WFW31" s="707"/>
      <c r="WFX31" s="707"/>
      <c r="WFY31" s="707"/>
      <c r="WFZ31" s="707"/>
      <c r="WGA31" s="707"/>
      <c r="WGB31" s="707"/>
      <c r="WGC31" s="707"/>
      <c r="WGD31" s="707"/>
      <c r="WGE31" s="707"/>
      <c r="WGF31" s="707"/>
      <c r="WGG31" s="707"/>
      <c r="WGH31" s="707"/>
      <c r="WGI31" s="707"/>
      <c r="WGJ31" s="707"/>
      <c r="WGK31" s="707"/>
      <c r="WGL31" s="707"/>
      <c r="WGM31" s="707"/>
      <c r="WGN31" s="707"/>
      <c r="WGO31" s="707"/>
      <c r="WGP31" s="707"/>
      <c r="WGQ31" s="707"/>
      <c r="WGR31" s="707"/>
      <c r="WGS31" s="707"/>
      <c r="WGT31" s="707"/>
      <c r="WGU31" s="707"/>
      <c r="WGV31" s="707"/>
      <c r="WGW31" s="707"/>
      <c r="WGX31" s="707"/>
      <c r="WGY31" s="707"/>
      <c r="WGZ31" s="707"/>
      <c r="WHA31" s="707"/>
      <c r="WHB31" s="707"/>
      <c r="WHC31" s="707"/>
      <c r="WHD31" s="707"/>
      <c r="WHE31" s="707"/>
      <c r="WHF31" s="707"/>
      <c r="WHG31" s="707"/>
      <c r="WHH31" s="707"/>
      <c r="WHI31" s="707"/>
      <c r="WHJ31" s="707"/>
      <c r="WHK31" s="707"/>
      <c r="WHL31" s="707"/>
      <c r="WHM31" s="707"/>
      <c r="WHN31" s="707"/>
      <c r="WHO31" s="707"/>
      <c r="WHP31" s="707"/>
      <c r="WHQ31" s="707"/>
      <c r="WHR31" s="707"/>
      <c r="WHS31" s="707"/>
      <c r="WHT31" s="707"/>
      <c r="WHU31" s="707"/>
      <c r="WHV31" s="707"/>
      <c r="WHW31" s="707"/>
      <c r="WHX31" s="707"/>
      <c r="WHY31" s="707"/>
      <c r="WHZ31" s="707"/>
      <c r="WIA31" s="707"/>
      <c r="WIB31" s="707"/>
      <c r="WIC31" s="707"/>
      <c r="WID31" s="707"/>
      <c r="WIE31" s="707"/>
      <c r="WIF31" s="707"/>
      <c r="WIG31" s="707"/>
      <c r="WIH31" s="707"/>
      <c r="WII31" s="707"/>
      <c r="WIJ31" s="707"/>
      <c r="WIK31" s="707"/>
      <c r="WIL31" s="707"/>
      <c r="WIM31" s="707"/>
      <c r="WIN31" s="707"/>
      <c r="WIO31" s="707"/>
      <c r="WIP31" s="707"/>
      <c r="WIQ31" s="707"/>
      <c r="WIR31" s="707"/>
      <c r="WIS31" s="707"/>
      <c r="WIT31" s="707"/>
      <c r="WIU31" s="707"/>
      <c r="WIV31" s="707"/>
      <c r="WIW31" s="707"/>
      <c r="WIX31" s="707"/>
      <c r="WIY31" s="707"/>
      <c r="WIZ31" s="707"/>
      <c r="WJA31" s="707"/>
      <c r="WJB31" s="707"/>
      <c r="WJC31" s="707"/>
      <c r="WJD31" s="707"/>
      <c r="WJE31" s="707"/>
      <c r="WJF31" s="707"/>
      <c r="WJG31" s="707"/>
      <c r="WJH31" s="707"/>
      <c r="WJI31" s="707"/>
      <c r="WJJ31" s="707"/>
      <c r="WJK31" s="707"/>
      <c r="WJL31" s="707"/>
      <c r="WJM31" s="707"/>
      <c r="WJN31" s="707"/>
      <c r="WJO31" s="707"/>
      <c r="WJP31" s="707"/>
      <c r="WJQ31" s="707"/>
      <c r="WJR31" s="707"/>
      <c r="WJS31" s="707"/>
      <c r="WJT31" s="707"/>
      <c r="WJU31" s="707"/>
      <c r="WJV31" s="707"/>
      <c r="WJW31" s="707"/>
      <c r="WJX31" s="707"/>
      <c r="WJY31" s="707"/>
      <c r="WJZ31" s="707"/>
      <c r="WKA31" s="707"/>
      <c r="WKB31" s="707"/>
      <c r="WKC31" s="707"/>
      <c r="WKD31" s="707"/>
      <c r="WKE31" s="707"/>
      <c r="WKF31" s="707"/>
      <c r="WKG31" s="707"/>
      <c r="WKH31" s="707"/>
      <c r="WKI31" s="707"/>
      <c r="WKJ31" s="707"/>
      <c r="WKK31" s="707"/>
      <c r="WKL31" s="707"/>
      <c r="WKM31" s="707"/>
      <c r="WKN31" s="707"/>
      <c r="WKO31" s="707"/>
      <c r="WKP31" s="707"/>
      <c r="WKQ31" s="707"/>
      <c r="WKR31" s="707"/>
      <c r="WKS31" s="707"/>
      <c r="WKT31" s="707"/>
      <c r="WKU31" s="707"/>
      <c r="WKV31" s="707"/>
      <c r="WKW31" s="707"/>
      <c r="WKX31" s="707"/>
      <c r="WKY31" s="707"/>
      <c r="WKZ31" s="707"/>
      <c r="WLA31" s="707"/>
      <c r="WLB31" s="707"/>
      <c r="WLC31" s="707"/>
      <c r="WLD31" s="707"/>
      <c r="WLE31" s="707"/>
      <c r="WLF31" s="707"/>
      <c r="WLG31" s="707"/>
      <c r="WLH31" s="707"/>
      <c r="WLI31" s="707"/>
      <c r="WLJ31" s="707"/>
      <c r="WLK31" s="707"/>
      <c r="WLL31" s="707"/>
      <c r="WLM31" s="707"/>
      <c r="WLN31" s="707"/>
      <c r="WLO31" s="707"/>
      <c r="WLP31" s="707"/>
      <c r="WLQ31" s="707"/>
      <c r="WLR31" s="707"/>
      <c r="WLS31" s="707"/>
      <c r="WLT31" s="707"/>
      <c r="WLU31" s="707"/>
      <c r="WLV31" s="707"/>
      <c r="WLW31" s="707"/>
      <c r="WLX31" s="707"/>
      <c r="WLY31" s="707"/>
      <c r="WLZ31" s="707"/>
      <c r="WMA31" s="707"/>
      <c r="WMB31" s="707"/>
      <c r="WMC31" s="707"/>
      <c r="WMD31" s="707"/>
      <c r="WME31" s="707"/>
      <c r="WMF31" s="707"/>
      <c r="WMG31" s="707"/>
      <c r="WMH31" s="707"/>
      <c r="WMI31" s="707"/>
      <c r="WMJ31" s="707"/>
      <c r="WMK31" s="707"/>
      <c r="WML31" s="707"/>
      <c r="WMM31" s="707"/>
      <c r="WMN31" s="707"/>
      <c r="WMO31" s="707"/>
      <c r="WMP31" s="707"/>
      <c r="WMQ31" s="707"/>
      <c r="WMR31" s="707"/>
      <c r="WMS31" s="707"/>
      <c r="WMT31" s="707"/>
      <c r="WMU31" s="707"/>
      <c r="WMV31" s="707"/>
      <c r="WMW31" s="707"/>
      <c r="WMX31" s="707"/>
      <c r="WMY31" s="707"/>
      <c r="WMZ31" s="707"/>
      <c r="WNA31" s="707"/>
      <c r="WNB31" s="707"/>
      <c r="WNC31" s="707"/>
      <c r="WND31" s="707"/>
      <c r="WNE31" s="707"/>
      <c r="WNF31" s="707"/>
      <c r="WNG31" s="707"/>
      <c r="WNH31" s="707"/>
      <c r="WNI31" s="707"/>
      <c r="WNJ31" s="707"/>
      <c r="WNK31" s="707"/>
      <c r="WNL31" s="707"/>
      <c r="WNM31" s="707"/>
      <c r="WNN31" s="707"/>
      <c r="WNO31" s="707"/>
      <c r="WNP31" s="707"/>
      <c r="WNQ31" s="707"/>
      <c r="WNR31" s="707"/>
      <c r="WNS31" s="707"/>
      <c r="WNT31" s="707"/>
      <c r="WNU31" s="707"/>
      <c r="WNV31" s="707"/>
      <c r="WNW31" s="707"/>
      <c r="WNX31" s="707"/>
      <c r="WNY31" s="707"/>
      <c r="WNZ31" s="707"/>
      <c r="WOA31" s="707"/>
      <c r="WOB31" s="707"/>
      <c r="WOC31" s="707"/>
      <c r="WOD31" s="707"/>
      <c r="WOE31" s="707"/>
      <c r="WOF31" s="707"/>
      <c r="WOG31" s="707"/>
      <c r="WOH31" s="707"/>
      <c r="WOI31" s="707"/>
      <c r="WOJ31" s="707"/>
      <c r="WOK31" s="707"/>
      <c r="WOL31" s="707"/>
      <c r="WOM31" s="707"/>
      <c r="WON31" s="707"/>
      <c r="WOO31" s="707"/>
      <c r="WOP31" s="707"/>
      <c r="WOQ31" s="707"/>
      <c r="WOR31" s="707"/>
      <c r="WOS31" s="707"/>
      <c r="WOT31" s="707"/>
      <c r="WOU31" s="707"/>
      <c r="WOV31" s="707"/>
      <c r="WOW31" s="707"/>
      <c r="WOX31" s="707"/>
      <c r="WOY31" s="707"/>
      <c r="WOZ31" s="707"/>
      <c r="WPA31" s="707"/>
      <c r="WPB31" s="707"/>
      <c r="WPC31" s="707"/>
      <c r="WPD31" s="707"/>
      <c r="WPE31" s="707"/>
      <c r="WPF31" s="707"/>
      <c r="WPG31" s="707"/>
      <c r="WPH31" s="707"/>
      <c r="WPI31" s="707"/>
      <c r="WPJ31" s="707"/>
      <c r="WPK31" s="707"/>
      <c r="WPL31" s="707"/>
      <c r="WPM31" s="707"/>
      <c r="WPN31" s="707"/>
      <c r="WPO31" s="707"/>
      <c r="WPP31" s="707"/>
      <c r="WPQ31" s="707"/>
      <c r="WPR31" s="707"/>
      <c r="WPS31" s="707"/>
      <c r="WPT31" s="707"/>
      <c r="WPU31" s="707"/>
      <c r="WPV31" s="707"/>
      <c r="WPW31" s="707"/>
      <c r="WPX31" s="707"/>
      <c r="WPY31" s="707"/>
      <c r="WPZ31" s="707"/>
      <c r="WQA31" s="707"/>
      <c r="WQB31" s="707"/>
      <c r="WQC31" s="707"/>
      <c r="WQD31" s="707"/>
      <c r="WQE31" s="707"/>
      <c r="WQF31" s="707"/>
      <c r="WQG31" s="707"/>
      <c r="WQH31" s="707"/>
      <c r="WQI31" s="707"/>
      <c r="WQJ31" s="707"/>
      <c r="WQK31" s="707"/>
      <c r="WQL31" s="707"/>
      <c r="WQM31" s="707"/>
      <c r="WQN31" s="707"/>
      <c r="WQO31" s="707"/>
      <c r="WQP31" s="707"/>
      <c r="WQQ31" s="707"/>
      <c r="WQR31" s="707"/>
      <c r="WQS31" s="707"/>
      <c r="WQT31" s="707"/>
      <c r="WQU31" s="707"/>
      <c r="WQV31" s="707"/>
      <c r="WQW31" s="707"/>
      <c r="WQX31" s="707"/>
      <c r="WQY31" s="707"/>
      <c r="WQZ31" s="707"/>
      <c r="WRA31" s="707"/>
      <c r="WRB31" s="707"/>
      <c r="WRC31" s="707"/>
      <c r="WRD31" s="707"/>
      <c r="WRE31" s="707"/>
      <c r="WRF31" s="707"/>
      <c r="WRG31" s="707"/>
      <c r="WRH31" s="707"/>
      <c r="WRI31" s="707"/>
      <c r="WRJ31" s="707"/>
      <c r="WRK31" s="707"/>
      <c r="WRL31" s="707"/>
      <c r="WRM31" s="707"/>
      <c r="WRN31" s="707"/>
      <c r="WRO31" s="707"/>
      <c r="WRP31" s="707"/>
      <c r="WRQ31" s="707"/>
      <c r="WRR31" s="707"/>
      <c r="WRS31" s="707"/>
      <c r="WRT31" s="707"/>
      <c r="WRU31" s="707"/>
      <c r="WRV31" s="707"/>
      <c r="WRW31" s="707"/>
      <c r="WRX31" s="707"/>
      <c r="WRY31" s="707"/>
      <c r="WRZ31" s="707"/>
      <c r="WSA31" s="707"/>
      <c r="WSB31" s="707"/>
      <c r="WSC31" s="707"/>
      <c r="WSD31" s="707"/>
      <c r="WSE31" s="707"/>
      <c r="WSF31" s="707"/>
      <c r="WSG31" s="707"/>
      <c r="WSH31" s="707"/>
      <c r="WSI31" s="707"/>
      <c r="WSJ31" s="707"/>
      <c r="WSK31" s="707"/>
      <c r="WSL31" s="707"/>
      <c r="WSM31" s="707"/>
      <c r="WSN31" s="707"/>
      <c r="WSO31" s="707"/>
      <c r="WSP31" s="707"/>
      <c r="WSQ31" s="707"/>
      <c r="WSR31" s="707"/>
      <c r="WSS31" s="707"/>
      <c r="WST31" s="707"/>
      <c r="WSU31" s="707"/>
      <c r="WSV31" s="707"/>
      <c r="WSW31" s="707"/>
      <c r="WSX31" s="707"/>
      <c r="WSY31" s="707"/>
      <c r="WSZ31" s="707"/>
      <c r="WTA31" s="707"/>
      <c r="WTB31" s="707"/>
      <c r="WTC31" s="707"/>
      <c r="WTD31" s="707"/>
      <c r="WTE31" s="707"/>
      <c r="WTF31" s="707"/>
      <c r="WTG31" s="707"/>
      <c r="WTH31" s="707"/>
      <c r="WTI31" s="707"/>
      <c r="WTJ31" s="707"/>
      <c r="WTK31" s="707"/>
      <c r="WTL31" s="707"/>
      <c r="WTM31" s="707"/>
      <c r="WTN31" s="707"/>
      <c r="WTO31" s="707"/>
      <c r="WTP31" s="707"/>
      <c r="WTQ31" s="707"/>
      <c r="WTR31" s="707"/>
      <c r="WTS31" s="707"/>
      <c r="WTT31" s="707"/>
      <c r="WTU31" s="707"/>
      <c r="WTV31" s="707"/>
      <c r="WTW31" s="707"/>
      <c r="WTX31" s="707"/>
      <c r="WTY31" s="707"/>
      <c r="WTZ31" s="707"/>
      <c r="WUA31" s="707"/>
      <c r="WUB31" s="707"/>
      <c r="WUC31" s="707"/>
      <c r="WUD31" s="707"/>
      <c r="WUE31" s="707"/>
      <c r="WUF31" s="707"/>
      <c r="WUG31" s="707"/>
      <c r="WUH31" s="707"/>
      <c r="WUI31" s="707"/>
      <c r="WUJ31" s="707"/>
      <c r="WUK31" s="707"/>
      <c r="WUL31" s="707"/>
      <c r="WUM31" s="707"/>
      <c r="WUN31" s="707"/>
      <c r="WUO31" s="707"/>
      <c r="WUP31" s="707"/>
      <c r="WUQ31" s="707"/>
      <c r="WUR31" s="707"/>
      <c r="WUS31" s="707"/>
      <c r="WUT31" s="707"/>
      <c r="WUU31" s="707"/>
      <c r="WUV31" s="707"/>
      <c r="WUW31" s="707"/>
      <c r="WUX31" s="707"/>
      <c r="WUY31" s="707"/>
      <c r="WUZ31" s="707"/>
      <c r="WVA31" s="707"/>
      <c r="WVB31" s="707"/>
      <c r="WVC31" s="707"/>
      <c r="WVD31" s="707"/>
      <c r="WVE31" s="707"/>
      <c r="WVF31" s="707"/>
      <c r="WVG31" s="707"/>
      <c r="WVH31" s="707"/>
      <c r="WVI31" s="707"/>
      <c r="WVJ31" s="707"/>
      <c r="WVK31" s="707"/>
      <c r="WVL31" s="707"/>
      <c r="WVM31" s="707"/>
      <c r="WVN31" s="707"/>
      <c r="WVO31" s="707"/>
      <c r="WVP31" s="707"/>
      <c r="WVQ31" s="707"/>
      <c r="WVR31" s="707"/>
      <c r="WVS31" s="707"/>
      <c r="WVT31" s="707"/>
      <c r="WVU31" s="707"/>
      <c r="WVV31" s="707"/>
      <c r="WVW31" s="707"/>
      <c r="WVX31" s="707"/>
      <c r="WVY31" s="707"/>
      <c r="WVZ31" s="707"/>
      <c r="WWA31" s="707"/>
      <c r="WWB31" s="707"/>
      <c r="WWC31" s="707"/>
      <c r="WWD31" s="707"/>
      <c r="WWE31" s="707"/>
      <c r="WWF31" s="707"/>
      <c r="WWG31" s="707"/>
      <c r="WWH31" s="707"/>
      <c r="WWI31" s="707"/>
    </row>
    <row r="32" spans="1:16155" ht="2.25" customHeight="1">
      <c r="C32" s="727"/>
      <c r="D32" s="1930"/>
      <c r="E32" s="1930"/>
      <c r="F32" s="1930"/>
      <c r="G32" s="1930"/>
      <c r="H32" s="1930"/>
      <c r="I32" s="1930"/>
      <c r="J32" s="1931"/>
      <c r="K32" s="785"/>
      <c r="L32" s="786"/>
      <c r="M32" s="786"/>
      <c r="N32" s="786"/>
      <c r="O32" s="786"/>
      <c r="P32" s="715"/>
      <c r="Q32" s="730"/>
      <c r="R32" s="793"/>
      <c r="S32" s="794"/>
      <c r="T32" s="793"/>
      <c r="U32" s="793"/>
      <c r="V32" s="793"/>
      <c r="W32" s="732"/>
      <c r="X32" s="728"/>
      <c r="AF32" s="720"/>
      <c r="BX32" s="1"/>
      <c r="BY32" s="1"/>
      <c r="BZ32" s="1">
        <v>30</v>
      </c>
    </row>
    <row r="33" spans="1:16155" s="708" customFormat="1" ht="19.149999999999999" customHeight="1">
      <c r="A33" s="707"/>
      <c r="B33" s="707"/>
      <c r="C33" s="727"/>
      <c r="D33" s="1930"/>
      <c r="E33" s="1930"/>
      <c r="F33" s="1930"/>
      <c r="G33" s="1930"/>
      <c r="H33" s="1930"/>
      <c r="I33" s="1930"/>
      <c r="J33" s="1931"/>
      <c r="K33" s="706"/>
      <c r="L33" s="706" t="s">
        <v>2646</v>
      </c>
      <c r="M33" s="706"/>
      <c r="N33" s="706"/>
      <c r="O33" s="706"/>
      <c r="P33" s="716"/>
      <c r="Q33" s="716"/>
      <c r="R33" s="1934"/>
      <c r="S33" s="1934"/>
      <c r="T33" s="1934"/>
      <c r="U33" s="1934"/>
      <c r="V33" s="1934"/>
      <c r="W33" s="716" t="s">
        <v>2645</v>
      </c>
      <c r="X33" s="744"/>
      <c r="AB33" s="737"/>
      <c r="AC33" s="707"/>
      <c r="AE33" s="707"/>
      <c r="AF33" s="720"/>
      <c r="AG33" s="707"/>
      <c r="AH33" s="707"/>
      <c r="AI33" s="707"/>
      <c r="AJ33" s="707"/>
      <c r="AK33" s="707"/>
      <c r="AL33" s="707"/>
      <c r="AM33" s="707"/>
      <c r="AN33" s="707"/>
      <c r="AO33" s="707"/>
      <c r="AP33" s="707"/>
      <c r="AQ33" s="707"/>
      <c r="AR33" s="707"/>
      <c r="AS33" s="707"/>
      <c r="AT33" s="707"/>
      <c r="AU33" s="707"/>
      <c r="AV33" s="707"/>
      <c r="AW33" s="707"/>
      <c r="AX33" s="707"/>
      <c r="AY33" s="707"/>
      <c r="AZ33" s="707"/>
      <c r="BA33" s="707"/>
      <c r="BB33" s="707"/>
      <c r="BC33" s="707"/>
      <c r="BD33" s="707"/>
      <c r="BE33" s="707"/>
      <c r="BF33" s="707"/>
      <c r="BG33" s="707"/>
      <c r="BH33" s="707"/>
      <c r="BI33" s="707"/>
      <c r="BJ33" s="707"/>
      <c r="BK33" s="707"/>
      <c r="BL33" s="707"/>
      <c r="BM33" s="707"/>
      <c r="BN33" s="707"/>
      <c r="BO33" s="707"/>
      <c r="BP33" s="707"/>
      <c r="BQ33" s="707"/>
      <c r="BR33" s="707"/>
      <c r="BS33" s="707"/>
      <c r="BT33" s="707"/>
      <c r="BU33" s="707"/>
      <c r="BV33" s="707"/>
      <c r="BW33" s="707"/>
      <c r="BX33" s="1"/>
      <c r="BY33" s="1"/>
      <c r="BZ33" s="1">
        <v>31</v>
      </c>
      <c r="CA33" s="707"/>
      <c r="CB33" s="707"/>
      <c r="CC33" s="707"/>
      <c r="CD33" s="707"/>
      <c r="CE33" s="707"/>
      <c r="CF33" s="707"/>
      <c r="CG33" s="707"/>
      <c r="CH33" s="707"/>
      <c r="CI33" s="707"/>
      <c r="CJ33" s="707"/>
      <c r="CK33" s="707"/>
      <c r="CL33" s="707"/>
      <c r="CM33" s="707"/>
      <c r="CN33" s="707"/>
      <c r="CO33" s="707"/>
      <c r="CP33" s="707"/>
      <c r="CQ33" s="707"/>
      <c r="CR33" s="707"/>
      <c r="CS33" s="707"/>
      <c r="CT33" s="707"/>
      <c r="CU33" s="707"/>
      <c r="CV33" s="707"/>
      <c r="CW33" s="707"/>
      <c r="CX33" s="707"/>
      <c r="CY33" s="707"/>
      <c r="CZ33" s="707"/>
      <c r="DA33" s="707"/>
      <c r="DB33" s="707"/>
      <c r="DC33" s="707"/>
      <c r="DD33" s="707"/>
      <c r="DE33" s="707"/>
      <c r="DF33" s="707"/>
      <c r="DG33" s="707"/>
      <c r="DH33" s="707"/>
      <c r="DI33" s="707"/>
      <c r="DJ33" s="707"/>
      <c r="DK33" s="707"/>
      <c r="DL33" s="707"/>
      <c r="DM33" s="707"/>
      <c r="DN33" s="707"/>
      <c r="DO33" s="707"/>
      <c r="DP33" s="707"/>
      <c r="DQ33" s="707"/>
      <c r="DR33" s="707"/>
      <c r="DS33" s="707"/>
      <c r="DT33" s="707"/>
      <c r="DU33" s="707"/>
      <c r="DV33" s="707"/>
      <c r="DW33" s="707"/>
      <c r="DX33" s="707"/>
      <c r="DY33" s="707"/>
      <c r="DZ33" s="707"/>
      <c r="EA33" s="707"/>
      <c r="EB33" s="707"/>
      <c r="EC33" s="707"/>
      <c r="ED33" s="707"/>
      <c r="EE33" s="707"/>
      <c r="EF33" s="707"/>
      <c r="EG33" s="707"/>
      <c r="EH33" s="707"/>
      <c r="EI33" s="707"/>
      <c r="EJ33" s="707"/>
      <c r="EK33" s="707"/>
      <c r="EL33" s="707"/>
      <c r="EM33" s="707"/>
      <c r="EN33" s="707"/>
      <c r="EO33" s="707"/>
      <c r="EP33" s="707"/>
      <c r="EQ33" s="707"/>
      <c r="ER33" s="707"/>
      <c r="ES33" s="707"/>
      <c r="ET33" s="707"/>
      <c r="EU33" s="707"/>
      <c r="EV33" s="707"/>
      <c r="EW33" s="707"/>
      <c r="EX33" s="707"/>
      <c r="EY33" s="707"/>
      <c r="EZ33" s="707"/>
      <c r="FA33" s="707"/>
      <c r="FB33" s="707"/>
      <c r="FC33" s="707"/>
      <c r="FD33" s="707"/>
      <c r="FE33" s="707"/>
      <c r="FF33" s="707"/>
      <c r="FG33" s="707"/>
      <c r="FH33" s="707"/>
      <c r="FI33" s="707"/>
      <c r="FJ33" s="707"/>
      <c r="FK33" s="707"/>
      <c r="FL33" s="707"/>
      <c r="FM33" s="707"/>
      <c r="FN33" s="707"/>
      <c r="FO33" s="707"/>
      <c r="FP33" s="707"/>
      <c r="FQ33" s="707"/>
      <c r="FR33" s="707"/>
      <c r="FS33" s="707"/>
      <c r="FT33" s="707"/>
      <c r="FU33" s="707"/>
      <c r="FV33" s="707"/>
      <c r="FW33" s="707"/>
      <c r="FX33" s="707"/>
      <c r="FY33" s="707"/>
      <c r="FZ33" s="707"/>
      <c r="GA33" s="707"/>
      <c r="GB33" s="707"/>
      <c r="GC33" s="707"/>
      <c r="GD33" s="707"/>
      <c r="GE33" s="707"/>
      <c r="GF33" s="707"/>
      <c r="GG33" s="707"/>
      <c r="GH33" s="707"/>
      <c r="GI33" s="707"/>
      <c r="GJ33" s="707"/>
      <c r="GK33" s="707"/>
      <c r="GL33" s="707"/>
      <c r="GM33" s="707"/>
      <c r="GN33" s="707"/>
      <c r="GO33" s="707"/>
      <c r="GP33" s="707"/>
      <c r="GQ33" s="707"/>
      <c r="GR33" s="707"/>
      <c r="GS33" s="707"/>
      <c r="GT33" s="707"/>
      <c r="GU33" s="707"/>
      <c r="GV33" s="707"/>
      <c r="GW33" s="707"/>
      <c r="GX33" s="707"/>
      <c r="GY33" s="707"/>
      <c r="GZ33" s="707"/>
      <c r="HA33" s="707"/>
      <c r="HB33" s="707"/>
      <c r="HC33" s="707"/>
      <c r="HD33" s="707"/>
      <c r="HE33" s="707"/>
      <c r="HF33" s="707"/>
      <c r="HG33" s="707"/>
      <c r="HH33" s="707"/>
      <c r="HI33" s="707"/>
      <c r="HJ33" s="707"/>
      <c r="HK33" s="707"/>
      <c r="HL33" s="707"/>
      <c r="HM33" s="707"/>
      <c r="HN33" s="707"/>
      <c r="HO33" s="707"/>
      <c r="HP33" s="707"/>
      <c r="HQ33" s="707"/>
      <c r="HR33" s="707"/>
      <c r="HS33" s="707"/>
      <c r="HT33" s="707"/>
      <c r="HU33" s="707"/>
      <c r="HV33" s="707"/>
      <c r="HW33" s="707"/>
      <c r="HX33" s="707"/>
      <c r="HY33" s="707"/>
      <c r="HZ33" s="707"/>
      <c r="IA33" s="707"/>
      <c r="IB33" s="707"/>
      <c r="IC33" s="707"/>
      <c r="ID33" s="707"/>
      <c r="IE33" s="707"/>
      <c r="IF33" s="707"/>
      <c r="IG33" s="707"/>
      <c r="IH33" s="707"/>
      <c r="II33" s="707"/>
      <c r="IJ33" s="707"/>
      <c r="IK33" s="707"/>
      <c r="IL33" s="707"/>
      <c r="IM33" s="707"/>
      <c r="IN33" s="707"/>
      <c r="IO33" s="707"/>
      <c r="IP33" s="707"/>
      <c r="IQ33" s="707"/>
      <c r="IR33" s="707"/>
      <c r="IS33" s="707"/>
      <c r="IT33" s="707"/>
      <c r="IU33" s="707"/>
      <c r="IV33" s="707"/>
      <c r="IW33" s="707"/>
      <c r="IX33" s="707"/>
      <c r="IY33" s="707"/>
      <c r="IZ33" s="707"/>
      <c r="JA33" s="707"/>
      <c r="JB33" s="707"/>
      <c r="JC33" s="707"/>
      <c r="JD33" s="707"/>
      <c r="JE33" s="707"/>
      <c r="JF33" s="707"/>
      <c r="JG33" s="707"/>
      <c r="JH33" s="707"/>
      <c r="JI33" s="707"/>
      <c r="JJ33" s="707"/>
      <c r="JK33" s="707"/>
      <c r="JL33" s="707"/>
      <c r="JM33" s="707"/>
      <c r="JN33" s="707"/>
      <c r="JO33" s="707"/>
      <c r="JP33" s="707"/>
      <c r="JQ33" s="707"/>
      <c r="JR33" s="707"/>
      <c r="JS33" s="707"/>
      <c r="JT33" s="707"/>
      <c r="JU33" s="707"/>
      <c r="JV33" s="707"/>
      <c r="JW33" s="707"/>
      <c r="JX33" s="707"/>
      <c r="JY33" s="707"/>
      <c r="JZ33" s="707"/>
      <c r="KA33" s="707"/>
      <c r="KB33" s="707"/>
      <c r="KC33" s="707"/>
      <c r="KD33" s="707"/>
      <c r="KE33" s="707"/>
      <c r="KF33" s="707"/>
      <c r="KG33" s="707"/>
      <c r="KH33" s="707"/>
      <c r="KI33" s="707"/>
      <c r="KJ33" s="707"/>
      <c r="KK33" s="707"/>
      <c r="KL33" s="707"/>
      <c r="KM33" s="707"/>
      <c r="KN33" s="707"/>
      <c r="KO33" s="707"/>
      <c r="KP33" s="707"/>
      <c r="KQ33" s="707"/>
      <c r="KR33" s="707"/>
      <c r="KS33" s="707"/>
      <c r="KT33" s="707"/>
      <c r="KU33" s="707"/>
      <c r="KV33" s="707"/>
      <c r="KW33" s="707"/>
      <c r="KX33" s="707"/>
      <c r="KY33" s="707"/>
      <c r="KZ33" s="707"/>
      <c r="LA33" s="707"/>
      <c r="LB33" s="707"/>
      <c r="LC33" s="707"/>
      <c r="LD33" s="707"/>
      <c r="LE33" s="707"/>
      <c r="LF33" s="707"/>
      <c r="LG33" s="707"/>
      <c r="LH33" s="707"/>
      <c r="LI33" s="707"/>
      <c r="LJ33" s="707"/>
      <c r="LK33" s="707"/>
      <c r="LL33" s="707"/>
      <c r="LM33" s="707"/>
      <c r="LN33" s="707"/>
      <c r="LO33" s="707"/>
      <c r="LP33" s="707"/>
      <c r="LQ33" s="707"/>
      <c r="LR33" s="707"/>
      <c r="LS33" s="707"/>
      <c r="LT33" s="707"/>
      <c r="LU33" s="707"/>
      <c r="LV33" s="707"/>
      <c r="LW33" s="707"/>
      <c r="LX33" s="707"/>
      <c r="LY33" s="707"/>
      <c r="LZ33" s="707"/>
      <c r="MA33" s="707"/>
      <c r="MB33" s="707"/>
      <c r="MC33" s="707"/>
      <c r="MD33" s="707"/>
      <c r="ME33" s="707"/>
      <c r="MF33" s="707"/>
      <c r="MG33" s="707"/>
      <c r="MH33" s="707"/>
      <c r="MI33" s="707"/>
      <c r="MJ33" s="707"/>
      <c r="MK33" s="707"/>
      <c r="ML33" s="707"/>
      <c r="MM33" s="707"/>
      <c r="MN33" s="707"/>
      <c r="MO33" s="707"/>
      <c r="MP33" s="707"/>
      <c r="MQ33" s="707"/>
      <c r="MR33" s="707"/>
      <c r="MS33" s="707"/>
      <c r="MT33" s="707"/>
      <c r="MU33" s="707"/>
      <c r="MV33" s="707"/>
      <c r="MW33" s="707"/>
      <c r="MX33" s="707"/>
      <c r="MY33" s="707"/>
      <c r="MZ33" s="707"/>
      <c r="NA33" s="707"/>
      <c r="NB33" s="707"/>
      <c r="NC33" s="707"/>
      <c r="ND33" s="707"/>
      <c r="NE33" s="707"/>
      <c r="NF33" s="707"/>
      <c r="NG33" s="707"/>
      <c r="NH33" s="707"/>
      <c r="NI33" s="707"/>
      <c r="NJ33" s="707"/>
      <c r="NK33" s="707"/>
      <c r="NL33" s="707"/>
      <c r="NM33" s="707"/>
      <c r="NN33" s="707"/>
      <c r="NO33" s="707"/>
      <c r="NP33" s="707"/>
      <c r="NQ33" s="707"/>
      <c r="NR33" s="707"/>
      <c r="NS33" s="707"/>
      <c r="NT33" s="707"/>
      <c r="NU33" s="707"/>
      <c r="NV33" s="707"/>
      <c r="NW33" s="707"/>
      <c r="NX33" s="707"/>
      <c r="NY33" s="707"/>
      <c r="NZ33" s="707"/>
      <c r="OA33" s="707"/>
      <c r="OB33" s="707"/>
      <c r="OC33" s="707"/>
      <c r="OD33" s="707"/>
      <c r="OE33" s="707"/>
      <c r="OF33" s="707"/>
      <c r="OG33" s="707"/>
      <c r="OH33" s="707"/>
      <c r="OI33" s="707"/>
      <c r="OJ33" s="707"/>
      <c r="OK33" s="707"/>
      <c r="OL33" s="707"/>
      <c r="OM33" s="707"/>
      <c r="ON33" s="707"/>
      <c r="OO33" s="707"/>
      <c r="OP33" s="707"/>
      <c r="OQ33" s="707"/>
      <c r="OR33" s="707"/>
      <c r="OS33" s="707"/>
      <c r="OT33" s="707"/>
      <c r="OU33" s="707"/>
      <c r="OV33" s="707"/>
      <c r="OW33" s="707"/>
      <c r="OX33" s="707"/>
      <c r="OY33" s="707"/>
      <c r="OZ33" s="707"/>
      <c r="PA33" s="707"/>
      <c r="PB33" s="707"/>
      <c r="PC33" s="707"/>
      <c r="PD33" s="707"/>
      <c r="PE33" s="707"/>
      <c r="PF33" s="707"/>
      <c r="PG33" s="707"/>
      <c r="PH33" s="707"/>
      <c r="PI33" s="707"/>
      <c r="PJ33" s="707"/>
      <c r="PK33" s="707"/>
      <c r="PL33" s="707"/>
      <c r="PM33" s="707"/>
      <c r="PN33" s="707"/>
      <c r="PO33" s="707"/>
      <c r="PP33" s="707"/>
      <c r="PQ33" s="707"/>
      <c r="PR33" s="707"/>
      <c r="PS33" s="707"/>
      <c r="PT33" s="707"/>
      <c r="PU33" s="707"/>
      <c r="PV33" s="707"/>
      <c r="PW33" s="707"/>
      <c r="PX33" s="707"/>
      <c r="PY33" s="707"/>
      <c r="PZ33" s="707"/>
      <c r="QA33" s="707"/>
      <c r="QB33" s="707"/>
      <c r="QC33" s="707"/>
      <c r="QD33" s="707"/>
      <c r="QE33" s="707"/>
      <c r="QF33" s="707"/>
      <c r="QG33" s="707"/>
      <c r="QH33" s="707"/>
      <c r="QI33" s="707"/>
      <c r="QJ33" s="707"/>
      <c r="QK33" s="707"/>
      <c r="QL33" s="707"/>
      <c r="QM33" s="707"/>
      <c r="QN33" s="707"/>
      <c r="QO33" s="707"/>
      <c r="QP33" s="707"/>
      <c r="QQ33" s="707"/>
      <c r="QR33" s="707"/>
      <c r="QS33" s="707"/>
      <c r="QT33" s="707"/>
      <c r="QU33" s="707"/>
      <c r="QV33" s="707"/>
      <c r="QW33" s="707"/>
      <c r="QX33" s="707"/>
      <c r="QY33" s="707"/>
      <c r="QZ33" s="707"/>
      <c r="RA33" s="707"/>
      <c r="RB33" s="707"/>
      <c r="RC33" s="707"/>
      <c r="RD33" s="707"/>
      <c r="RE33" s="707"/>
      <c r="RF33" s="707"/>
      <c r="RG33" s="707"/>
      <c r="RH33" s="707"/>
      <c r="RI33" s="707"/>
      <c r="RJ33" s="707"/>
      <c r="RK33" s="707"/>
      <c r="RL33" s="707"/>
      <c r="RM33" s="707"/>
      <c r="RN33" s="707"/>
      <c r="RO33" s="707"/>
      <c r="RP33" s="707"/>
      <c r="RQ33" s="707"/>
      <c r="RR33" s="707"/>
      <c r="RS33" s="707"/>
      <c r="RT33" s="707"/>
      <c r="RU33" s="707"/>
      <c r="RV33" s="707"/>
      <c r="RW33" s="707"/>
      <c r="RX33" s="707"/>
      <c r="RY33" s="707"/>
      <c r="RZ33" s="707"/>
      <c r="SA33" s="707"/>
      <c r="SB33" s="707"/>
      <c r="SC33" s="707"/>
      <c r="SD33" s="707"/>
      <c r="SE33" s="707"/>
      <c r="SF33" s="707"/>
      <c r="SG33" s="707"/>
      <c r="SH33" s="707"/>
      <c r="SI33" s="707"/>
      <c r="SJ33" s="707"/>
      <c r="SK33" s="707"/>
      <c r="SL33" s="707"/>
      <c r="SM33" s="707"/>
      <c r="SN33" s="707"/>
      <c r="SO33" s="707"/>
      <c r="SP33" s="707"/>
      <c r="SQ33" s="707"/>
      <c r="SR33" s="707"/>
      <c r="SS33" s="707"/>
      <c r="ST33" s="707"/>
      <c r="SU33" s="707"/>
      <c r="SV33" s="707"/>
      <c r="SW33" s="707"/>
      <c r="SX33" s="707"/>
      <c r="SY33" s="707"/>
      <c r="SZ33" s="707"/>
      <c r="TA33" s="707"/>
      <c r="TB33" s="707"/>
      <c r="TC33" s="707"/>
      <c r="TD33" s="707"/>
      <c r="TE33" s="707"/>
      <c r="TF33" s="707"/>
      <c r="TG33" s="707"/>
      <c r="TH33" s="707"/>
      <c r="TI33" s="707"/>
      <c r="TJ33" s="707"/>
      <c r="TK33" s="707"/>
      <c r="TL33" s="707"/>
      <c r="TM33" s="707"/>
      <c r="TN33" s="707"/>
      <c r="TO33" s="707"/>
      <c r="TP33" s="707"/>
      <c r="TQ33" s="707"/>
      <c r="TR33" s="707"/>
      <c r="TS33" s="707"/>
      <c r="TT33" s="707"/>
      <c r="TU33" s="707"/>
      <c r="TV33" s="707"/>
      <c r="TW33" s="707"/>
      <c r="TX33" s="707"/>
      <c r="TY33" s="707"/>
      <c r="TZ33" s="707"/>
      <c r="UA33" s="707"/>
      <c r="UB33" s="707"/>
      <c r="UC33" s="707"/>
      <c r="UD33" s="707"/>
      <c r="UE33" s="707"/>
      <c r="UF33" s="707"/>
      <c r="UG33" s="707"/>
      <c r="UH33" s="707"/>
      <c r="UI33" s="707"/>
      <c r="UJ33" s="707"/>
      <c r="UK33" s="707"/>
      <c r="UL33" s="707"/>
      <c r="UM33" s="707"/>
      <c r="UN33" s="707"/>
      <c r="UO33" s="707"/>
      <c r="UP33" s="707"/>
      <c r="UQ33" s="707"/>
      <c r="UR33" s="707"/>
      <c r="US33" s="707"/>
      <c r="UT33" s="707"/>
      <c r="UU33" s="707"/>
      <c r="UV33" s="707"/>
      <c r="UW33" s="707"/>
      <c r="UX33" s="707"/>
      <c r="UY33" s="707"/>
      <c r="UZ33" s="707"/>
      <c r="VA33" s="707"/>
      <c r="VB33" s="707"/>
      <c r="VC33" s="707"/>
      <c r="VD33" s="707"/>
      <c r="VE33" s="707"/>
      <c r="VF33" s="707"/>
      <c r="VG33" s="707"/>
      <c r="VH33" s="707"/>
      <c r="VI33" s="707"/>
      <c r="VJ33" s="707"/>
      <c r="VK33" s="707"/>
      <c r="VL33" s="707"/>
      <c r="VM33" s="707"/>
      <c r="VN33" s="707"/>
      <c r="VO33" s="707"/>
      <c r="VP33" s="707"/>
      <c r="VQ33" s="707"/>
      <c r="VR33" s="707"/>
      <c r="VS33" s="707"/>
      <c r="VT33" s="707"/>
      <c r="VU33" s="707"/>
      <c r="VV33" s="707"/>
      <c r="VW33" s="707"/>
      <c r="VX33" s="707"/>
      <c r="VY33" s="707"/>
      <c r="VZ33" s="707"/>
      <c r="WA33" s="707"/>
      <c r="WB33" s="707"/>
      <c r="WC33" s="707"/>
      <c r="WD33" s="707"/>
      <c r="WE33" s="707"/>
      <c r="WF33" s="707"/>
      <c r="WG33" s="707"/>
      <c r="WH33" s="707"/>
      <c r="WI33" s="707"/>
      <c r="WJ33" s="707"/>
      <c r="WK33" s="707"/>
      <c r="WL33" s="707"/>
      <c r="WM33" s="707"/>
      <c r="WN33" s="707"/>
      <c r="WO33" s="707"/>
      <c r="WP33" s="707"/>
      <c r="WQ33" s="707"/>
      <c r="WR33" s="707"/>
      <c r="WS33" s="707"/>
      <c r="WT33" s="707"/>
      <c r="WU33" s="707"/>
      <c r="WV33" s="707"/>
      <c r="WW33" s="707"/>
      <c r="WX33" s="707"/>
      <c r="WY33" s="707"/>
      <c r="WZ33" s="707"/>
      <c r="XA33" s="707"/>
      <c r="XB33" s="707"/>
      <c r="XC33" s="707"/>
      <c r="XD33" s="707"/>
      <c r="XE33" s="707"/>
      <c r="XF33" s="707"/>
      <c r="XG33" s="707"/>
      <c r="XH33" s="707"/>
      <c r="XI33" s="707"/>
      <c r="XJ33" s="707"/>
      <c r="XK33" s="707"/>
      <c r="XL33" s="707"/>
      <c r="XM33" s="707"/>
      <c r="XN33" s="707"/>
      <c r="XO33" s="707"/>
      <c r="XP33" s="707"/>
      <c r="XQ33" s="707"/>
      <c r="XR33" s="707"/>
      <c r="XS33" s="707"/>
      <c r="XT33" s="707"/>
      <c r="XU33" s="707"/>
      <c r="XV33" s="707"/>
      <c r="XW33" s="707"/>
      <c r="XX33" s="707"/>
      <c r="XY33" s="707"/>
      <c r="XZ33" s="707"/>
      <c r="YA33" s="707"/>
      <c r="YB33" s="707"/>
      <c r="YC33" s="707"/>
      <c r="YD33" s="707"/>
      <c r="YE33" s="707"/>
      <c r="YF33" s="707"/>
      <c r="YG33" s="707"/>
      <c r="YH33" s="707"/>
      <c r="YI33" s="707"/>
      <c r="YJ33" s="707"/>
      <c r="YK33" s="707"/>
      <c r="YL33" s="707"/>
      <c r="YM33" s="707"/>
      <c r="YN33" s="707"/>
      <c r="YO33" s="707"/>
      <c r="YP33" s="707"/>
      <c r="YQ33" s="707"/>
      <c r="YR33" s="707"/>
      <c r="YS33" s="707"/>
      <c r="YT33" s="707"/>
      <c r="YU33" s="707"/>
      <c r="YV33" s="707"/>
      <c r="YW33" s="707"/>
      <c r="YX33" s="707"/>
      <c r="YY33" s="707"/>
      <c r="YZ33" s="707"/>
      <c r="ZA33" s="707"/>
      <c r="ZB33" s="707"/>
      <c r="ZC33" s="707"/>
      <c r="ZD33" s="707"/>
      <c r="ZE33" s="707"/>
      <c r="ZF33" s="707"/>
      <c r="ZG33" s="707"/>
      <c r="ZH33" s="707"/>
      <c r="ZI33" s="707"/>
      <c r="ZJ33" s="707"/>
      <c r="ZK33" s="707"/>
      <c r="ZL33" s="707"/>
      <c r="ZM33" s="707"/>
      <c r="ZN33" s="707"/>
      <c r="ZO33" s="707"/>
      <c r="ZP33" s="707"/>
      <c r="ZQ33" s="707"/>
      <c r="ZR33" s="707"/>
      <c r="ZS33" s="707"/>
      <c r="ZT33" s="707"/>
      <c r="ZU33" s="707"/>
      <c r="ZV33" s="707"/>
      <c r="ZW33" s="707"/>
      <c r="ZX33" s="707"/>
      <c r="ZY33" s="707"/>
      <c r="ZZ33" s="707"/>
      <c r="AAA33" s="707"/>
      <c r="AAB33" s="707"/>
      <c r="AAC33" s="707"/>
      <c r="AAD33" s="707"/>
      <c r="AAE33" s="707"/>
      <c r="AAF33" s="707"/>
      <c r="AAG33" s="707"/>
      <c r="AAH33" s="707"/>
      <c r="AAI33" s="707"/>
      <c r="AAJ33" s="707"/>
      <c r="AAK33" s="707"/>
      <c r="AAL33" s="707"/>
      <c r="AAM33" s="707"/>
      <c r="AAN33" s="707"/>
      <c r="AAO33" s="707"/>
      <c r="AAP33" s="707"/>
      <c r="AAQ33" s="707"/>
      <c r="AAR33" s="707"/>
      <c r="AAS33" s="707"/>
      <c r="AAT33" s="707"/>
      <c r="AAU33" s="707"/>
      <c r="AAV33" s="707"/>
      <c r="AAW33" s="707"/>
      <c r="AAX33" s="707"/>
      <c r="AAY33" s="707"/>
      <c r="AAZ33" s="707"/>
      <c r="ABA33" s="707"/>
      <c r="ABB33" s="707"/>
      <c r="ABC33" s="707"/>
      <c r="ABD33" s="707"/>
      <c r="ABE33" s="707"/>
      <c r="ABF33" s="707"/>
      <c r="ABG33" s="707"/>
      <c r="ABH33" s="707"/>
      <c r="ABI33" s="707"/>
      <c r="ABJ33" s="707"/>
      <c r="ABK33" s="707"/>
      <c r="ABL33" s="707"/>
      <c r="ABM33" s="707"/>
      <c r="ABN33" s="707"/>
      <c r="ABO33" s="707"/>
      <c r="ABP33" s="707"/>
      <c r="ABQ33" s="707"/>
      <c r="ABR33" s="707"/>
      <c r="ABS33" s="707"/>
      <c r="ABT33" s="707"/>
      <c r="ABU33" s="707"/>
      <c r="ABV33" s="707"/>
      <c r="ABW33" s="707"/>
      <c r="ABX33" s="707"/>
      <c r="ABY33" s="707"/>
      <c r="ABZ33" s="707"/>
      <c r="ACA33" s="707"/>
      <c r="ACB33" s="707"/>
      <c r="ACC33" s="707"/>
      <c r="ACD33" s="707"/>
      <c r="ACE33" s="707"/>
      <c r="ACF33" s="707"/>
      <c r="ACG33" s="707"/>
      <c r="ACH33" s="707"/>
      <c r="ACI33" s="707"/>
      <c r="ACJ33" s="707"/>
      <c r="ACK33" s="707"/>
      <c r="ACL33" s="707"/>
      <c r="ACM33" s="707"/>
      <c r="ACN33" s="707"/>
      <c r="ACO33" s="707"/>
      <c r="ACP33" s="707"/>
      <c r="ACQ33" s="707"/>
      <c r="ACR33" s="707"/>
      <c r="ACS33" s="707"/>
      <c r="ACT33" s="707"/>
      <c r="ACU33" s="707"/>
      <c r="ACV33" s="707"/>
      <c r="ACW33" s="707"/>
      <c r="ACX33" s="707"/>
      <c r="ACY33" s="707"/>
      <c r="ACZ33" s="707"/>
      <c r="ADA33" s="707"/>
      <c r="ADB33" s="707"/>
      <c r="ADC33" s="707"/>
      <c r="ADD33" s="707"/>
      <c r="ADE33" s="707"/>
      <c r="ADF33" s="707"/>
      <c r="ADG33" s="707"/>
      <c r="ADH33" s="707"/>
      <c r="ADI33" s="707"/>
      <c r="ADJ33" s="707"/>
      <c r="ADK33" s="707"/>
      <c r="ADL33" s="707"/>
      <c r="ADM33" s="707"/>
      <c r="ADN33" s="707"/>
      <c r="ADO33" s="707"/>
      <c r="ADP33" s="707"/>
      <c r="ADQ33" s="707"/>
      <c r="ADR33" s="707"/>
      <c r="ADS33" s="707"/>
      <c r="ADT33" s="707"/>
      <c r="ADU33" s="707"/>
      <c r="ADV33" s="707"/>
      <c r="ADW33" s="707"/>
      <c r="ADX33" s="707"/>
      <c r="ADY33" s="707"/>
      <c r="ADZ33" s="707"/>
      <c r="AEA33" s="707"/>
      <c r="AEB33" s="707"/>
      <c r="AEC33" s="707"/>
      <c r="AED33" s="707"/>
      <c r="AEE33" s="707"/>
      <c r="AEF33" s="707"/>
      <c r="AEG33" s="707"/>
      <c r="AEH33" s="707"/>
      <c r="AEI33" s="707"/>
      <c r="AEJ33" s="707"/>
      <c r="AEK33" s="707"/>
      <c r="AEL33" s="707"/>
      <c r="AEM33" s="707"/>
      <c r="AEN33" s="707"/>
      <c r="AEO33" s="707"/>
      <c r="AEP33" s="707"/>
      <c r="AEQ33" s="707"/>
      <c r="AER33" s="707"/>
      <c r="AES33" s="707"/>
      <c r="AET33" s="707"/>
      <c r="AEU33" s="707"/>
      <c r="AEV33" s="707"/>
      <c r="AEW33" s="707"/>
      <c r="AEX33" s="707"/>
      <c r="AEY33" s="707"/>
      <c r="AEZ33" s="707"/>
      <c r="AFA33" s="707"/>
      <c r="AFB33" s="707"/>
      <c r="AFC33" s="707"/>
      <c r="AFD33" s="707"/>
      <c r="AFE33" s="707"/>
      <c r="AFF33" s="707"/>
      <c r="AFG33" s="707"/>
      <c r="AFH33" s="707"/>
      <c r="AFI33" s="707"/>
      <c r="AFJ33" s="707"/>
      <c r="AFK33" s="707"/>
      <c r="AFL33" s="707"/>
      <c r="AFM33" s="707"/>
      <c r="AFN33" s="707"/>
      <c r="AFO33" s="707"/>
      <c r="AFP33" s="707"/>
      <c r="AFQ33" s="707"/>
      <c r="AFR33" s="707"/>
      <c r="AFS33" s="707"/>
      <c r="AFT33" s="707"/>
      <c r="AFU33" s="707"/>
      <c r="AFV33" s="707"/>
      <c r="AFW33" s="707"/>
      <c r="AFX33" s="707"/>
      <c r="AFY33" s="707"/>
      <c r="AFZ33" s="707"/>
      <c r="AGA33" s="707"/>
      <c r="AGB33" s="707"/>
      <c r="AGC33" s="707"/>
      <c r="AGD33" s="707"/>
      <c r="AGE33" s="707"/>
      <c r="AGF33" s="707"/>
      <c r="AGG33" s="707"/>
      <c r="AGH33" s="707"/>
      <c r="AGI33" s="707"/>
      <c r="AGJ33" s="707"/>
      <c r="AGK33" s="707"/>
      <c r="AGL33" s="707"/>
      <c r="AGM33" s="707"/>
      <c r="AGN33" s="707"/>
      <c r="AGO33" s="707"/>
      <c r="AGP33" s="707"/>
      <c r="AGQ33" s="707"/>
      <c r="AGR33" s="707"/>
      <c r="AGS33" s="707"/>
      <c r="AGT33" s="707"/>
      <c r="AGU33" s="707"/>
      <c r="AGV33" s="707"/>
      <c r="AGW33" s="707"/>
      <c r="AGX33" s="707"/>
      <c r="AGY33" s="707"/>
      <c r="AGZ33" s="707"/>
      <c r="AHA33" s="707"/>
      <c r="AHB33" s="707"/>
      <c r="AHC33" s="707"/>
      <c r="AHD33" s="707"/>
      <c r="AHE33" s="707"/>
      <c r="AHF33" s="707"/>
      <c r="AHG33" s="707"/>
      <c r="AHH33" s="707"/>
      <c r="AHI33" s="707"/>
      <c r="AHJ33" s="707"/>
      <c r="AHK33" s="707"/>
      <c r="AHL33" s="707"/>
      <c r="AHM33" s="707"/>
      <c r="AHN33" s="707"/>
      <c r="AHO33" s="707"/>
      <c r="AHP33" s="707"/>
      <c r="AHQ33" s="707"/>
      <c r="AHR33" s="707"/>
      <c r="AHS33" s="707"/>
      <c r="AHT33" s="707"/>
      <c r="AHU33" s="707"/>
      <c r="AHV33" s="707"/>
      <c r="AHW33" s="707"/>
      <c r="AHX33" s="707"/>
      <c r="AHY33" s="707"/>
      <c r="AHZ33" s="707"/>
      <c r="AIA33" s="707"/>
      <c r="AIB33" s="707"/>
      <c r="AIC33" s="707"/>
      <c r="AID33" s="707"/>
      <c r="AIE33" s="707"/>
      <c r="AIF33" s="707"/>
      <c r="AIG33" s="707"/>
      <c r="AIH33" s="707"/>
      <c r="AII33" s="707"/>
      <c r="AIJ33" s="707"/>
      <c r="AIK33" s="707"/>
      <c r="AIL33" s="707"/>
      <c r="AIM33" s="707"/>
      <c r="AIN33" s="707"/>
      <c r="AIO33" s="707"/>
      <c r="AIP33" s="707"/>
      <c r="AIQ33" s="707"/>
      <c r="AIR33" s="707"/>
      <c r="AIS33" s="707"/>
      <c r="AIT33" s="707"/>
      <c r="AIU33" s="707"/>
      <c r="AIV33" s="707"/>
      <c r="AIW33" s="707"/>
      <c r="AIX33" s="707"/>
      <c r="AIY33" s="707"/>
      <c r="AIZ33" s="707"/>
      <c r="AJA33" s="707"/>
      <c r="AJB33" s="707"/>
      <c r="AJC33" s="707"/>
      <c r="AJD33" s="707"/>
      <c r="AJE33" s="707"/>
      <c r="AJF33" s="707"/>
      <c r="AJG33" s="707"/>
      <c r="AJH33" s="707"/>
      <c r="AJI33" s="707"/>
      <c r="AJJ33" s="707"/>
      <c r="AJK33" s="707"/>
      <c r="AJL33" s="707"/>
      <c r="AJM33" s="707"/>
      <c r="AJN33" s="707"/>
      <c r="AJO33" s="707"/>
      <c r="AJP33" s="707"/>
      <c r="AJQ33" s="707"/>
      <c r="AJR33" s="707"/>
      <c r="AJS33" s="707"/>
      <c r="AJT33" s="707"/>
      <c r="AJU33" s="707"/>
      <c r="AJV33" s="707"/>
      <c r="AJW33" s="707"/>
      <c r="AJX33" s="707"/>
      <c r="AJY33" s="707"/>
      <c r="AJZ33" s="707"/>
      <c r="AKA33" s="707"/>
      <c r="AKB33" s="707"/>
      <c r="AKC33" s="707"/>
      <c r="AKD33" s="707"/>
      <c r="AKE33" s="707"/>
      <c r="AKF33" s="707"/>
      <c r="AKG33" s="707"/>
      <c r="AKH33" s="707"/>
      <c r="AKI33" s="707"/>
      <c r="AKJ33" s="707"/>
      <c r="AKK33" s="707"/>
      <c r="AKL33" s="707"/>
      <c r="AKM33" s="707"/>
      <c r="AKN33" s="707"/>
      <c r="AKO33" s="707"/>
      <c r="AKP33" s="707"/>
      <c r="AKQ33" s="707"/>
      <c r="AKR33" s="707"/>
      <c r="AKS33" s="707"/>
      <c r="AKT33" s="707"/>
      <c r="AKU33" s="707"/>
      <c r="AKV33" s="707"/>
      <c r="AKW33" s="707"/>
      <c r="AKX33" s="707"/>
      <c r="AKY33" s="707"/>
      <c r="AKZ33" s="707"/>
      <c r="ALA33" s="707"/>
      <c r="ALB33" s="707"/>
      <c r="ALC33" s="707"/>
      <c r="ALD33" s="707"/>
      <c r="ALE33" s="707"/>
      <c r="ALF33" s="707"/>
      <c r="ALG33" s="707"/>
      <c r="ALH33" s="707"/>
      <c r="ALI33" s="707"/>
      <c r="ALJ33" s="707"/>
      <c r="ALK33" s="707"/>
      <c r="ALL33" s="707"/>
      <c r="ALM33" s="707"/>
      <c r="ALN33" s="707"/>
      <c r="ALO33" s="707"/>
      <c r="ALP33" s="707"/>
      <c r="ALQ33" s="707"/>
      <c r="ALR33" s="707"/>
      <c r="ALS33" s="707"/>
      <c r="ALT33" s="707"/>
      <c r="ALU33" s="707"/>
      <c r="ALV33" s="707"/>
      <c r="ALW33" s="707"/>
      <c r="ALX33" s="707"/>
      <c r="ALY33" s="707"/>
      <c r="ALZ33" s="707"/>
      <c r="AMA33" s="707"/>
      <c r="AMB33" s="707"/>
      <c r="AMC33" s="707"/>
      <c r="AMD33" s="707"/>
      <c r="AME33" s="707"/>
      <c r="AMF33" s="707"/>
      <c r="AMG33" s="707"/>
      <c r="AMH33" s="707"/>
      <c r="AMI33" s="707"/>
      <c r="AMJ33" s="707"/>
      <c r="AMK33" s="707"/>
      <c r="AML33" s="707"/>
      <c r="AMM33" s="707"/>
      <c r="AMN33" s="707"/>
      <c r="AMO33" s="707"/>
      <c r="AMP33" s="707"/>
      <c r="AMQ33" s="707"/>
      <c r="AMR33" s="707"/>
      <c r="AMS33" s="707"/>
      <c r="AMT33" s="707"/>
      <c r="AMU33" s="707"/>
      <c r="AMV33" s="707"/>
      <c r="AMW33" s="707"/>
      <c r="AMX33" s="707"/>
      <c r="AMY33" s="707"/>
      <c r="AMZ33" s="707"/>
      <c r="ANA33" s="707"/>
      <c r="ANB33" s="707"/>
      <c r="ANC33" s="707"/>
      <c r="AND33" s="707"/>
      <c r="ANE33" s="707"/>
      <c r="ANF33" s="707"/>
      <c r="ANG33" s="707"/>
      <c r="ANH33" s="707"/>
      <c r="ANI33" s="707"/>
      <c r="ANJ33" s="707"/>
      <c r="ANK33" s="707"/>
      <c r="ANL33" s="707"/>
      <c r="ANM33" s="707"/>
      <c r="ANN33" s="707"/>
      <c r="ANO33" s="707"/>
      <c r="ANP33" s="707"/>
      <c r="ANQ33" s="707"/>
      <c r="ANR33" s="707"/>
      <c r="ANS33" s="707"/>
      <c r="ANT33" s="707"/>
      <c r="ANU33" s="707"/>
      <c r="ANV33" s="707"/>
      <c r="ANW33" s="707"/>
      <c r="ANX33" s="707"/>
      <c r="ANY33" s="707"/>
      <c r="ANZ33" s="707"/>
      <c r="AOA33" s="707"/>
      <c r="AOB33" s="707"/>
      <c r="AOC33" s="707"/>
      <c r="AOD33" s="707"/>
      <c r="AOE33" s="707"/>
      <c r="AOF33" s="707"/>
      <c r="AOG33" s="707"/>
      <c r="AOH33" s="707"/>
      <c r="AOI33" s="707"/>
      <c r="AOJ33" s="707"/>
      <c r="AOK33" s="707"/>
      <c r="AOL33" s="707"/>
      <c r="AOM33" s="707"/>
      <c r="AON33" s="707"/>
      <c r="AOO33" s="707"/>
      <c r="AOP33" s="707"/>
      <c r="AOQ33" s="707"/>
      <c r="AOR33" s="707"/>
      <c r="AOS33" s="707"/>
      <c r="AOT33" s="707"/>
      <c r="AOU33" s="707"/>
      <c r="AOV33" s="707"/>
      <c r="AOW33" s="707"/>
      <c r="AOX33" s="707"/>
      <c r="AOY33" s="707"/>
      <c r="AOZ33" s="707"/>
      <c r="APA33" s="707"/>
      <c r="APB33" s="707"/>
      <c r="APC33" s="707"/>
      <c r="APD33" s="707"/>
      <c r="APE33" s="707"/>
      <c r="APF33" s="707"/>
      <c r="APG33" s="707"/>
      <c r="APH33" s="707"/>
      <c r="API33" s="707"/>
      <c r="APJ33" s="707"/>
      <c r="APK33" s="707"/>
      <c r="APL33" s="707"/>
      <c r="APM33" s="707"/>
      <c r="APN33" s="707"/>
      <c r="APO33" s="707"/>
      <c r="APP33" s="707"/>
      <c r="APQ33" s="707"/>
      <c r="APR33" s="707"/>
      <c r="APS33" s="707"/>
      <c r="APT33" s="707"/>
      <c r="APU33" s="707"/>
      <c r="APV33" s="707"/>
      <c r="APW33" s="707"/>
      <c r="APX33" s="707"/>
      <c r="APY33" s="707"/>
      <c r="APZ33" s="707"/>
      <c r="AQA33" s="707"/>
      <c r="AQB33" s="707"/>
      <c r="AQC33" s="707"/>
      <c r="AQD33" s="707"/>
      <c r="AQE33" s="707"/>
      <c r="AQF33" s="707"/>
      <c r="AQG33" s="707"/>
      <c r="AQH33" s="707"/>
      <c r="AQI33" s="707"/>
      <c r="AQJ33" s="707"/>
      <c r="AQK33" s="707"/>
      <c r="AQL33" s="707"/>
      <c r="AQM33" s="707"/>
      <c r="AQN33" s="707"/>
      <c r="AQO33" s="707"/>
      <c r="AQP33" s="707"/>
      <c r="AQQ33" s="707"/>
      <c r="AQR33" s="707"/>
      <c r="AQS33" s="707"/>
      <c r="AQT33" s="707"/>
      <c r="AQU33" s="707"/>
      <c r="AQV33" s="707"/>
      <c r="AQW33" s="707"/>
      <c r="AQX33" s="707"/>
      <c r="AQY33" s="707"/>
      <c r="AQZ33" s="707"/>
      <c r="ARA33" s="707"/>
      <c r="ARB33" s="707"/>
      <c r="ARC33" s="707"/>
      <c r="ARD33" s="707"/>
      <c r="ARE33" s="707"/>
      <c r="ARF33" s="707"/>
      <c r="ARG33" s="707"/>
      <c r="ARH33" s="707"/>
      <c r="ARI33" s="707"/>
      <c r="ARJ33" s="707"/>
      <c r="ARK33" s="707"/>
      <c r="ARL33" s="707"/>
      <c r="ARM33" s="707"/>
      <c r="ARN33" s="707"/>
      <c r="ARO33" s="707"/>
      <c r="ARP33" s="707"/>
      <c r="ARQ33" s="707"/>
      <c r="ARR33" s="707"/>
      <c r="ARS33" s="707"/>
      <c r="ART33" s="707"/>
      <c r="ARU33" s="707"/>
      <c r="ARV33" s="707"/>
      <c r="ARW33" s="707"/>
      <c r="ARX33" s="707"/>
      <c r="ARY33" s="707"/>
      <c r="ARZ33" s="707"/>
      <c r="ASA33" s="707"/>
      <c r="ASB33" s="707"/>
      <c r="ASC33" s="707"/>
      <c r="ASD33" s="707"/>
      <c r="ASE33" s="707"/>
      <c r="ASF33" s="707"/>
      <c r="ASG33" s="707"/>
      <c r="ASH33" s="707"/>
      <c r="ASI33" s="707"/>
      <c r="ASJ33" s="707"/>
      <c r="ASK33" s="707"/>
      <c r="ASL33" s="707"/>
      <c r="ASM33" s="707"/>
      <c r="ASN33" s="707"/>
      <c r="ASO33" s="707"/>
      <c r="ASP33" s="707"/>
      <c r="ASQ33" s="707"/>
      <c r="ASR33" s="707"/>
      <c r="ASS33" s="707"/>
      <c r="AST33" s="707"/>
      <c r="ASU33" s="707"/>
      <c r="ASV33" s="707"/>
      <c r="ASW33" s="707"/>
      <c r="ASX33" s="707"/>
      <c r="ASY33" s="707"/>
      <c r="ASZ33" s="707"/>
      <c r="ATA33" s="707"/>
      <c r="ATB33" s="707"/>
      <c r="ATC33" s="707"/>
      <c r="ATD33" s="707"/>
      <c r="ATE33" s="707"/>
      <c r="ATF33" s="707"/>
      <c r="ATG33" s="707"/>
      <c r="ATH33" s="707"/>
      <c r="ATI33" s="707"/>
      <c r="ATJ33" s="707"/>
      <c r="ATK33" s="707"/>
      <c r="ATL33" s="707"/>
      <c r="ATM33" s="707"/>
      <c r="ATN33" s="707"/>
      <c r="ATO33" s="707"/>
      <c r="ATP33" s="707"/>
      <c r="ATQ33" s="707"/>
      <c r="ATR33" s="707"/>
      <c r="ATS33" s="707"/>
      <c r="ATT33" s="707"/>
      <c r="ATU33" s="707"/>
      <c r="ATV33" s="707"/>
      <c r="ATW33" s="707"/>
      <c r="ATX33" s="707"/>
      <c r="ATY33" s="707"/>
      <c r="ATZ33" s="707"/>
      <c r="AUA33" s="707"/>
      <c r="AUB33" s="707"/>
      <c r="AUC33" s="707"/>
      <c r="AUD33" s="707"/>
      <c r="AUE33" s="707"/>
      <c r="AUF33" s="707"/>
      <c r="AUG33" s="707"/>
      <c r="AUH33" s="707"/>
      <c r="AUI33" s="707"/>
      <c r="AUJ33" s="707"/>
      <c r="AUK33" s="707"/>
      <c r="AUL33" s="707"/>
      <c r="AUM33" s="707"/>
      <c r="AUN33" s="707"/>
      <c r="AUO33" s="707"/>
      <c r="AUP33" s="707"/>
      <c r="AUQ33" s="707"/>
      <c r="AUR33" s="707"/>
      <c r="AUS33" s="707"/>
      <c r="AUT33" s="707"/>
      <c r="AUU33" s="707"/>
      <c r="AUV33" s="707"/>
      <c r="AUW33" s="707"/>
      <c r="AUX33" s="707"/>
      <c r="AUY33" s="707"/>
      <c r="AUZ33" s="707"/>
      <c r="AVA33" s="707"/>
      <c r="AVB33" s="707"/>
      <c r="AVC33" s="707"/>
      <c r="AVD33" s="707"/>
      <c r="AVE33" s="707"/>
      <c r="AVF33" s="707"/>
      <c r="AVG33" s="707"/>
      <c r="AVH33" s="707"/>
      <c r="AVI33" s="707"/>
      <c r="AVJ33" s="707"/>
      <c r="AVK33" s="707"/>
      <c r="AVL33" s="707"/>
      <c r="AVM33" s="707"/>
      <c r="AVN33" s="707"/>
      <c r="AVO33" s="707"/>
      <c r="AVP33" s="707"/>
      <c r="AVQ33" s="707"/>
      <c r="AVR33" s="707"/>
      <c r="AVS33" s="707"/>
      <c r="AVT33" s="707"/>
      <c r="AVU33" s="707"/>
      <c r="AVV33" s="707"/>
      <c r="AVW33" s="707"/>
      <c r="AVX33" s="707"/>
      <c r="AVY33" s="707"/>
      <c r="AVZ33" s="707"/>
      <c r="AWA33" s="707"/>
      <c r="AWB33" s="707"/>
      <c r="AWC33" s="707"/>
      <c r="AWD33" s="707"/>
      <c r="AWE33" s="707"/>
      <c r="AWF33" s="707"/>
      <c r="AWG33" s="707"/>
      <c r="AWH33" s="707"/>
      <c r="AWI33" s="707"/>
      <c r="AWJ33" s="707"/>
      <c r="AWK33" s="707"/>
      <c r="AWL33" s="707"/>
      <c r="AWM33" s="707"/>
      <c r="AWN33" s="707"/>
      <c r="AWO33" s="707"/>
      <c r="AWP33" s="707"/>
      <c r="AWQ33" s="707"/>
      <c r="AWR33" s="707"/>
      <c r="AWS33" s="707"/>
      <c r="AWT33" s="707"/>
      <c r="AWU33" s="707"/>
      <c r="AWV33" s="707"/>
      <c r="AWW33" s="707"/>
      <c r="AWX33" s="707"/>
      <c r="AWY33" s="707"/>
      <c r="AWZ33" s="707"/>
      <c r="AXA33" s="707"/>
      <c r="AXB33" s="707"/>
      <c r="AXC33" s="707"/>
      <c r="AXD33" s="707"/>
      <c r="AXE33" s="707"/>
      <c r="AXF33" s="707"/>
      <c r="AXG33" s="707"/>
      <c r="AXH33" s="707"/>
      <c r="AXI33" s="707"/>
      <c r="AXJ33" s="707"/>
      <c r="AXK33" s="707"/>
      <c r="AXL33" s="707"/>
      <c r="AXM33" s="707"/>
      <c r="AXN33" s="707"/>
      <c r="AXO33" s="707"/>
      <c r="AXP33" s="707"/>
      <c r="AXQ33" s="707"/>
      <c r="AXR33" s="707"/>
      <c r="AXS33" s="707"/>
      <c r="AXT33" s="707"/>
      <c r="AXU33" s="707"/>
      <c r="AXV33" s="707"/>
      <c r="AXW33" s="707"/>
      <c r="AXX33" s="707"/>
      <c r="AXY33" s="707"/>
      <c r="AXZ33" s="707"/>
      <c r="AYA33" s="707"/>
      <c r="AYB33" s="707"/>
      <c r="AYC33" s="707"/>
      <c r="AYD33" s="707"/>
      <c r="AYE33" s="707"/>
      <c r="AYF33" s="707"/>
      <c r="AYG33" s="707"/>
      <c r="AYH33" s="707"/>
      <c r="AYI33" s="707"/>
      <c r="AYJ33" s="707"/>
      <c r="AYK33" s="707"/>
      <c r="AYL33" s="707"/>
      <c r="AYM33" s="707"/>
      <c r="AYN33" s="707"/>
      <c r="AYO33" s="707"/>
      <c r="AYP33" s="707"/>
      <c r="AYQ33" s="707"/>
      <c r="AYR33" s="707"/>
      <c r="AYS33" s="707"/>
      <c r="AYT33" s="707"/>
      <c r="AYU33" s="707"/>
      <c r="AYV33" s="707"/>
      <c r="AYW33" s="707"/>
      <c r="AYX33" s="707"/>
      <c r="AYY33" s="707"/>
      <c r="AYZ33" s="707"/>
      <c r="AZA33" s="707"/>
      <c r="AZB33" s="707"/>
      <c r="AZC33" s="707"/>
      <c r="AZD33" s="707"/>
      <c r="AZE33" s="707"/>
      <c r="AZF33" s="707"/>
      <c r="AZG33" s="707"/>
      <c r="AZH33" s="707"/>
      <c r="AZI33" s="707"/>
      <c r="AZJ33" s="707"/>
      <c r="AZK33" s="707"/>
      <c r="AZL33" s="707"/>
      <c r="AZM33" s="707"/>
      <c r="AZN33" s="707"/>
      <c r="AZO33" s="707"/>
      <c r="AZP33" s="707"/>
      <c r="AZQ33" s="707"/>
      <c r="AZR33" s="707"/>
      <c r="AZS33" s="707"/>
      <c r="AZT33" s="707"/>
      <c r="AZU33" s="707"/>
      <c r="AZV33" s="707"/>
      <c r="AZW33" s="707"/>
      <c r="AZX33" s="707"/>
      <c r="AZY33" s="707"/>
      <c r="AZZ33" s="707"/>
      <c r="BAA33" s="707"/>
      <c r="BAB33" s="707"/>
      <c r="BAC33" s="707"/>
      <c r="BAD33" s="707"/>
      <c r="BAE33" s="707"/>
      <c r="BAF33" s="707"/>
      <c r="BAG33" s="707"/>
      <c r="BAH33" s="707"/>
      <c r="BAI33" s="707"/>
      <c r="BAJ33" s="707"/>
      <c r="BAK33" s="707"/>
      <c r="BAL33" s="707"/>
      <c r="BAM33" s="707"/>
      <c r="BAN33" s="707"/>
      <c r="BAO33" s="707"/>
      <c r="BAP33" s="707"/>
      <c r="BAQ33" s="707"/>
      <c r="BAR33" s="707"/>
      <c r="BAS33" s="707"/>
      <c r="BAT33" s="707"/>
      <c r="BAU33" s="707"/>
      <c r="BAV33" s="707"/>
      <c r="BAW33" s="707"/>
      <c r="BAX33" s="707"/>
      <c r="BAY33" s="707"/>
      <c r="BAZ33" s="707"/>
      <c r="BBA33" s="707"/>
      <c r="BBB33" s="707"/>
      <c r="BBC33" s="707"/>
      <c r="BBD33" s="707"/>
      <c r="BBE33" s="707"/>
      <c r="BBF33" s="707"/>
      <c r="BBG33" s="707"/>
      <c r="BBH33" s="707"/>
      <c r="BBI33" s="707"/>
      <c r="BBJ33" s="707"/>
      <c r="BBK33" s="707"/>
      <c r="BBL33" s="707"/>
      <c r="BBM33" s="707"/>
      <c r="BBN33" s="707"/>
      <c r="BBO33" s="707"/>
      <c r="BBP33" s="707"/>
      <c r="BBQ33" s="707"/>
      <c r="BBR33" s="707"/>
      <c r="BBS33" s="707"/>
      <c r="BBT33" s="707"/>
      <c r="BBU33" s="707"/>
      <c r="BBV33" s="707"/>
      <c r="BBW33" s="707"/>
      <c r="BBX33" s="707"/>
      <c r="BBY33" s="707"/>
      <c r="BBZ33" s="707"/>
      <c r="BCA33" s="707"/>
      <c r="BCB33" s="707"/>
      <c r="BCC33" s="707"/>
      <c r="BCD33" s="707"/>
      <c r="BCE33" s="707"/>
      <c r="BCF33" s="707"/>
      <c r="BCG33" s="707"/>
      <c r="BCH33" s="707"/>
      <c r="BCI33" s="707"/>
      <c r="BCJ33" s="707"/>
      <c r="BCK33" s="707"/>
      <c r="BCL33" s="707"/>
      <c r="BCM33" s="707"/>
      <c r="BCN33" s="707"/>
      <c r="BCO33" s="707"/>
      <c r="BCP33" s="707"/>
      <c r="BCQ33" s="707"/>
      <c r="BCR33" s="707"/>
      <c r="BCS33" s="707"/>
      <c r="BCT33" s="707"/>
      <c r="BCU33" s="707"/>
      <c r="BCV33" s="707"/>
      <c r="BCW33" s="707"/>
      <c r="BCX33" s="707"/>
      <c r="BCY33" s="707"/>
      <c r="BCZ33" s="707"/>
      <c r="BDA33" s="707"/>
      <c r="BDB33" s="707"/>
      <c r="BDC33" s="707"/>
      <c r="BDD33" s="707"/>
      <c r="BDE33" s="707"/>
      <c r="BDF33" s="707"/>
      <c r="BDG33" s="707"/>
      <c r="BDH33" s="707"/>
      <c r="BDI33" s="707"/>
      <c r="BDJ33" s="707"/>
      <c r="BDK33" s="707"/>
      <c r="BDL33" s="707"/>
      <c r="BDM33" s="707"/>
      <c r="BDN33" s="707"/>
      <c r="BDO33" s="707"/>
      <c r="BDP33" s="707"/>
      <c r="BDQ33" s="707"/>
      <c r="BDR33" s="707"/>
      <c r="BDS33" s="707"/>
      <c r="BDT33" s="707"/>
      <c r="BDU33" s="707"/>
      <c r="BDV33" s="707"/>
      <c r="BDW33" s="707"/>
      <c r="BDX33" s="707"/>
      <c r="BDY33" s="707"/>
      <c r="BDZ33" s="707"/>
      <c r="BEA33" s="707"/>
      <c r="BEB33" s="707"/>
      <c r="BEC33" s="707"/>
      <c r="BED33" s="707"/>
      <c r="BEE33" s="707"/>
      <c r="BEF33" s="707"/>
      <c r="BEG33" s="707"/>
      <c r="BEH33" s="707"/>
      <c r="BEI33" s="707"/>
      <c r="BEJ33" s="707"/>
      <c r="BEK33" s="707"/>
      <c r="BEL33" s="707"/>
      <c r="BEM33" s="707"/>
      <c r="BEN33" s="707"/>
      <c r="BEO33" s="707"/>
      <c r="BEP33" s="707"/>
      <c r="BEQ33" s="707"/>
      <c r="BER33" s="707"/>
      <c r="BES33" s="707"/>
      <c r="BET33" s="707"/>
      <c r="BEU33" s="707"/>
      <c r="BEV33" s="707"/>
      <c r="BEW33" s="707"/>
      <c r="BEX33" s="707"/>
      <c r="BEY33" s="707"/>
      <c r="BEZ33" s="707"/>
      <c r="BFA33" s="707"/>
      <c r="BFB33" s="707"/>
      <c r="BFC33" s="707"/>
      <c r="BFD33" s="707"/>
      <c r="BFE33" s="707"/>
      <c r="BFF33" s="707"/>
      <c r="BFG33" s="707"/>
      <c r="BFH33" s="707"/>
      <c r="BFI33" s="707"/>
      <c r="BFJ33" s="707"/>
      <c r="BFK33" s="707"/>
      <c r="BFL33" s="707"/>
      <c r="BFM33" s="707"/>
      <c r="BFN33" s="707"/>
      <c r="BFO33" s="707"/>
      <c r="BFP33" s="707"/>
      <c r="BFQ33" s="707"/>
      <c r="BFR33" s="707"/>
      <c r="BFS33" s="707"/>
      <c r="BFT33" s="707"/>
      <c r="BFU33" s="707"/>
      <c r="BFV33" s="707"/>
      <c r="BFW33" s="707"/>
      <c r="BFX33" s="707"/>
      <c r="BFY33" s="707"/>
      <c r="BFZ33" s="707"/>
      <c r="BGA33" s="707"/>
      <c r="BGB33" s="707"/>
      <c r="BGC33" s="707"/>
      <c r="BGD33" s="707"/>
      <c r="BGE33" s="707"/>
      <c r="BGF33" s="707"/>
      <c r="BGG33" s="707"/>
      <c r="BGH33" s="707"/>
      <c r="BGI33" s="707"/>
      <c r="BGJ33" s="707"/>
      <c r="BGK33" s="707"/>
      <c r="BGL33" s="707"/>
      <c r="BGM33" s="707"/>
      <c r="BGN33" s="707"/>
      <c r="BGO33" s="707"/>
      <c r="BGP33" s="707"/>
      <c r="BGQ33" s="707"/>
      <c r="BGR33" s="707"/>
      <c r="BGS33" s="707"/>
      <c r="BGT33" s="707"/>
      <c r="BGU33" s="707"/>
      <c r="BGV33" s="707"/>
      <c r="BGW33" s="707"/>
      <c r="BGX33" s="707"/>
      <c r="BGY33" s="707"/>
      <c r="BGZ33" s="707"/>
      <c r="BHA33" s="707"/>
      <c r="BHB33" s="707"/>
      <c r="BHC33" s="707"/>
      <c r="BHD33" s="707"/>
      <c r="BHE33" s="707"/>
      <c r="BHF33" s="707"/>
      <c r="BHG33" s="707"/>
      <c r="BHH33" s="707"/>
      <c r="BHI33" s="707"/>
      <c r="BHJ33" s="707"/>
      <c r="BHK33" s="707"/>
      <c r="BHL33" s="707"/>
      <c r="BHM33" s="707"/>
      <c r="BHN33" s="707"/>
      <c r="BHO33" s="707"/>
      <c r="BHP33" s="707"/>
      <c r="BHQ33" s="707"/>
      <c r="BHR33" s="707"/>
      <c r="BHS33" s="707"/>
      <c r="BHT33" s="707"/>
      <c r="BHU33" s="707"/>
      <c r="BHV33" s="707"/>
      <c r="BHW33" s="707"/>
      <c r="BHX33" s="707"/>
      <c r="BHY33" s="707"/>
      <c r="BHZ33" s="707"/>
      <c r="BIA33" s="707"/>
      <c r="BIB33" s="707"/>
      <c r="BIC33" s="707"/>
      <c r="BID33" s="707"/>
      <c r="BIE33" s="707"/>
      <c r="BIF33" s="707"/>
      <c r="BIG33" s="707"/>
      <c r="BIH33" s="707"/>
      <c r="BII33" s="707"/>
      <c r="BIJ33" s="707"/>
      <c r="BIK33" s="707"/>
      <c r="BIL33" s="707"/>
      <c r="BIM33" s="707"/>
      <c r="BIN33" s="707"/>
      <c r="BIO33" s="707"/>
      <c r="BIP33" s="707"/>
      <c r="BIQ33" s="707"/>
      <c r="BIR33" s="707"/>
      <c r="BIS33" s="707"/>
      <c r="BIT33" s="707"/>
      <c r="BIU33" s="707"/>
      <c r="BIV33" s="707"/>
      <c r="BIW33" s="707"/>
      <c r="BIX33" s="707"/>
      <c r="BIY33" s="707"/>
      <c r="BIZ33" s="707"/>
      <c r="BJA33" s="707"/>
      <c r="BJB33" s="707"/>
      <c r="BJC33" s="707"/>
      <c r="BJD33" s="707"/>
      <c r="BJE33" s="707"/>
      <c r="BJF33" s="707"/>
      <c r="BJG33" s="707"/>
      <c r="BJH33" s="707"/>
      <c r="BJI33" s="707"/>
      <c r="BJJ33" s="707"/>
      <c r="BJK33" s="707"/>
      <c r="BJL33" s="707"/>
      <c r="BJM33" s="707"/>
      <c r="BJN33" s="707"/>
      <c r="BJO33" s="707"/>
      <c r="BJP33" s="707"/>
      <c r="BJQ33" s="707"/>
      <c r="BJR33" s="707"/>
      <c r="BJS33" s="707"/>
      <c r="BJT33" s="707"/>
      <c r="BJU33" s="707"/>
      <c r="BJV33" s="707"/>
      <c r="BJW33" s="707"/>
      <c r="BJX33" s="707"/>
      <c r="BJY33" s="707"/>
      <c r="BJZ33" s="707"/>
      <c r="BKA33" s="707"/>
      <c r="BKB33" s="707"/>
      <c r="BKC33" s="707"/>
      <c r="BKD33" s="707"/>
      <c r="BKE33" s="707"/>
      <c r="BKF33" s="707"/>
      <c r="BKG33" s="707"/>
      <c r="BKH33" s="707"/>
      <c r="BKI33" s="707"/>
      <c r="BKJ33" s="707"/>
      <c r="BKK33" s="707"/>
      <c r="BKL33" s="707"/>
      <c r="BKM33" s="707"/>
      <c r="BKN33" s="707"/>
      <c r="BKO33" s="707"/>
      <c r="BKP33" s="707"/>
      <c r="BKQ33" s="707"/>
      <c r="BKR33" s="707"/>
      <c r="BKS33" s="707"/>
      <c r="BKT33" s="707"/>
      <c r="BKU33" s="707"/>
      <c r="BKV33" s="707"/>
      <c r="BKW33" s="707"/>
      <c r="BKX33" s="707"/>
      <c r="BKY33" s="707"/>
      <c r="BKZ33" s="707"/>
      <c r="BLA33" s="707"/>
      <c r="BLB33" s="707"/>
      <c r="BLC33" s="707"/>
      <c r="BLD33" s="707"/>
      <c r="BLE33" s="707"/>
      <c r="BLF33" s="707"/>
      <c r="BLG33" s="707"/>
      <c r="BLH33" s="707"/>
      <c r="BLI33" s="707"/>
      <c r="BLJ33" s="707"/>
      <c r="BLK33" s="707"/>
      <c r="BLL33" s="707"/>
      <c r="BLM33" s="707"/>
      <c r="BLN33" s="707"/>
      <c r="BLO33" s="707"/>
      <c r="BLP33" s="707"/>
      <c r="BLQ33" s="707"/>
      <c r="BLR33" s="707"/>
      <c r="BLS33" s="707"/>
      <c r="BLT33" s="707"/>
      <c r="BLU33" s="707"/>
      <c r="BLV33" s="707"/>
      <c r="BLW33" s="707"/>
      <c r="BLX33" s="707"/>
      <c r="BLY33" s="707"/>
      <c r="BLZ33" s="707"/>
      <c r="BMA33" s="707"/>
      <c r="BMB33" s="707"/>
      <c r="BMC33" s="707"/>
      <c r="BMD33" s="707"/>
      <c r="BME33" s="707"/>
      <c r="BMF33" s="707"/>
      <c r="BMG33" s="707"/>
      <c r="BMH33" s="707"/>
      <c r="BMI33" s="707"/>
      <c r="BMJ33" s="707"/>
      <c r="BMK33" s="707"/>
      <c r="BML33" s="707"/>
      <c r="BMM33" s="707"/>
      <c r="BMN33" s="707"/>
      <c r="BMO33" s="707"/>
      <c r="BMP33" s="707"/>
      <c r="BMQ33" s="707"/>
      <c r="BMR33" s="707"/>
      <c r="BMS33" s="707"/>
      <c r="BMT33" s="707"/>
      <c r="BMU33" s="707"/>
      <c r="BMV33" s="707"/>
      <c r="BMW33" s="707"/>
      <c r="BMX33" s="707"/>
      <c r="BMY33" s="707"/>
      <c r="BMZ33" s="707"/>
      <c r="BNA33" s="707"/>
      <c r="BNB33" s="707"/>
      <c r="BNC33" s="707"/>
      <c r="BND33" s="707"/>
      <c r="BNE33" s="707"/>
      <c r="BNF33" s="707"/>
      <c r="BNG33" s="707"/>
      <c r="BNH33" s="707"/>
      <c r="BNI33" s="707"/>
      <c r="BNJ33" s="707"/>
      <c r="BNK33" s="707"/>
      <c r="BNL33" s="707"/>
      <c r="BNM33" s="707"/>
      <c r="BNN33" s="707"/>
      <c r="BNO33" s="707"/>
      <c r="BNP33" s="707"/>
      <c r="BNQ33" s="707"/>
      <c r="BNR33" s="707"/>
      <c r="BNS33" s="707"/>
      <c r="BNT33" s="707"/>
      <c r="BNU33" s="707"/>
      <c r="BNV33" s="707"/>
      <c r="BNW33" s="707"/>
      <c r="BNX33" s="707"/>
      <c r="BNY33" s="707"/>
      <c r="BNZ33" s="707"/>
      <c r="BOA33" s="707"/>
      <c r="BOB33" s="707"/>
      <c r="BOC33" s="707"/>
      <c r="BOD33" s="707"/>
      <c r="BOE33" s="707"/>
      <c r="BOF33" s="707"/>
      <c r="BOG33" s="707"/>
      <c r="BOH33" s="707"/>
      <c r="BOI33" s="707"/>
      <c r="BOJ33" s="707"/>
      <c r="BOK33" s="707"/>
      <c r="BOL33" s="707"/>
      <c r="BOM33" s="707"/>
      <c r="BON33" s="707"/>
      <c r="BOO33" s="707"/>
      <c r="BOP33" s="707"/>
      <c r="BOQ33" s="707"/>
      <c r="BOR33" s="707"/>
      <c r="BOS33" s="707"/>
      <c r="BOT33" s="707"/>
      <c r="BOU33" s="707"/>
      <c r="BOV33" s="707"/>
      <c r="BOW33" s="707"/>
      <c r="BOX33" s="707"/>
      <c r="BOY33" s="707"/>
      <c r="BOZ33" s="707"/>
      <c r="BPA33" s="707"/>
      <c r="BPB33" s="707"/>
      <c r="BPC33" s="707"/>
      <c r="BPD33" s="707"/>
      <c r="BPE33" s="707"/>
      <c r="BPF33" s="707"/>
      <c r="BPG33" s="707"/>
      <c r="BPH33" s="707"/>
      <c r="BPI33" s="707"/>
      <c r="BPJ33" s="707"/>
      <c r="BPK33" s="707"/>
      <c r="BPL33" s="707"/>
      <c r="BPM33" s="707"/>
      <c r="BPN33" s="707"/>
      <c r="BPO33" s="707"/>
      <c r="BPP33" s="707"/>
      <c r="BPQ33" s="707"/>
      <c r="BPR33" s="707"/>
      <c r="BPS33" s="707"/>
      <c r="BPT33" s="707"/>
      <c r="BPU33" s="707"/>
      <c r="BPV33" s="707"/>
      <c r="BPW33" s="707"/>
      <c r="BPX33" s="707"/>
      <c r="BPY33" s="707"/>
      <c r="BPZ33" s="707"/>
      <c r="BQA33" s="707"/>
      <c r="BQB33" s="707"/>
      <c r="BQC33" s="707"/>
      <c r="BQD33" s="707"/>
      <c r="BQE33" s="707"/>
      <c r="BQF33" s="707"/>
      <c r="BQG33" s="707"/>
      <c r="BQH33" s="707"/>
      <c r="BQI33" s="707"/>
      <c r="BQJ33" s="707"/>
      <c r="BQK33" s="707"/>
      <c r="BQL33" s="707"/>
      <c r="BQM33" s="707"/>
      <c r="BQN33" s="707"/>
      <c r="BQO33" s="707"/>
      <c r="BQP33" s="707"/>
      <c r="BQQ33" s="707"/>
      <c r="BQR33" s="707"/>
      <c r="BQS33" s="707"/>
      <c r="BQT33" s="707"/>
      <c r="BQU33" s="707"/>
      <c r="BQV33" s="707"/>
      <c r="BQW33" s="707"/>
      <c r="BQX33" s="707"/>
      <c r="BQY33" s="707"/>
      <c r="BQZ33" s="707"/>
      <c r="BRA33" s="707"/>
      <c r="BRB33" s="707"/>
      <c r="BRC33" s="707"/>
      <c r="BRD33" s="707"/>
      <c r="BRE33" s="707"/>
      <c r="BRF33" s="707"/>
      <c r="BRG33" s="707"/>
      <c r="BRH33" s="707"/>
      <c r="BRI33" s="707"/>
      <c r="BRJ33" s="707"/>
      <c r="BRK33" s="707"/>
      <c r="BRL33" s="707"/>
      <c r="BRM33" s="707"/>
      <c r="BRN33" s="707"/>
      <c r="BRO33" s="707"/>
      <c r="BRP33" s="707"/>
      <c r="BRQ33" s="707"/>
      <c r="BRR33" s="707"/>
      <c r="BRS33" s="707"/>
      <c r="BRT33" s="707"/>
      <c r="BRU33" s="707"/>
      <c r="BRV33" s="707"/>
      <c r="BRW33" s="707"/>
      <c r="BRX33" s="707"/>
      <c r="BRY33" s="707"/>
      <c r="BRZ33" s="707"/>
      <c r="BSA33" s="707"/>
      <c r="BSB33" s="707"/>
      <c r="BSC33" s="707"/>
      <c r="BSD33" s="707"/>
      <c r="BSE33" s="707"/>
      <c r="BSF33" s="707"/>
      <c r="BSG33" s="707"/>
      <c r="BSH33" s="707"/>
      <c r="BSI33" s="707"/>
      <c r="BSJ33" s="707"/>
      <c r="BSK33" s="707"/>
      <c r="BSL33" s="707"/>
      <c r="BSM33" s="707"/>
      <c r="BSN33" s="707"/>
      <c r="BSO33" s="707"/>
      <c r="BSP33" s="707"/>
      <c r="BSQ33" s="707"/>
      <c r="BSR33" s="707"/>
      <c r="BSS33" s="707"/>
      <c r="BST33" s="707"/>
      <c r="BSU33" s="707"/>
      <c r="BSV33" s="707"/>
      <c r="BSW33" s="707"/>
      <c r="BSX33" s="707"/>
      <c r="BSY33" s="707"/>
      <c r="BSZ33" s="707"/>
      <c r="BTA33" s="707"/>
      <c r="BTB33" s="707"/>
      <c r="BTC33" s="707"/>
      <c r="BTD33" s="707"/>
      <c r="BTE33" s="707"/>
      <c r="BTF33" s="707"/>
      <c r="BTG33" s="707"/>
      <c r="BTH33" s="707"/>
      <c r="BTI33" s="707"/>
      <c r="BTJ33" s="707"/>
      <c r="BTK33" s="707"/>
      <c r="BTL33" s="707"/>
      <c r="BTM33" s="707"/>
      <c r="BTN33" s="707"/>
      <c r="BTO33" s="707"/>
      <c r="BTP33" s="707"/>
      <c r="BTQ33" s="707"/>
      <c r="BTR33" s="707"/>
      <c r="BTS33" s="707"/>
      <c r="BTT33" s="707"/>
      <c r="BTU33" s="707"/>
      <c r="BTV33" s="707"/>
      <c r="BTW33" s="707"/>
      <c r="BTX33" s="707"/>
      <c r="BTY33" s="707"/>
      <c r="BTZ33" s="707"/>
      <c r="BUA33" s="707"/>
      <c r="BUB33" s="707"/>
      <c r="BUC33" s="707"/>
      <c r="BUD33" s="707"/>
      <c r="BUE33" s="707"/>
      <c r="BUF33" s="707"/>
      <c r="BUG33" s="707"/>
      <c r="BUH33" s="707"/>
      <c r="BUI33" s="707"/>
      <c r="BUJ33" s="707"/>
      <c r="BUK33" s="707"/>
      <c r="BUL33" s="707"/>
      <c r="BUM33" s="707"/>
      <c r="BUN33" s="707"/>
      <c r="BUO33" s="707"/>
      <c r="BUP33" s="707"/>
      <c r="BUQ33" s="707"/>
      <c r="BUR33" s="707"/>
      <c r="BUS33" s="707"/>
      <c r="BUT33" s="707"/>
      <c r="BUU33" s="707"/>
      <c r="BUV33" s="707"/>
      <c r="BUW33" s="707"/>
      <c r="BUX33" s="707"/>
      <c r="BUY33" s="707"/>
      <c r="BUZ33" s="707"/>
      <c r="BVA33" s="707"/>
      <c r="BVB33" s="707"/>
      <c r="BVC33" s="707"/>
      <c r="BVD33" s="707"/>
      <c r="BVE33" s="707"/>
      <c r="BVF33" s="707"/>
      <c r="BVG33" s="707"/>
      <c r="BVH33" s="707"/>
      <c r="BVI33" s="707"/>
      <c r="BVJ33" s="707"/>
      <c r="BVK33" s="707"/>
      <c r="BVL33" s="707"/>
      <c r="BVM33" s="707"/>
      <c r="BVN33" s="707"/>
      <c r="BVO33" s="707"/>
      <c r="BVP33" s="707"/>
      <c r="BVQ33" s="707"/>
      <c r="BVR33" s="707"/>
      <c r="BVS33" s="707"/>
      <c r="BVT33" s="707"/>
      <c r="BVU33" s="707"/>
      <c r="BVV33" s="707"/>
      <c r="BVW33" s="707"/>
      <c r="BVX33" s="707"/>
      <c r="BVY33" s="707"/>
      <c r="BVZ33" s="707"/>
      <c r="BWA33" s="707"/>
      <c r="BWB33" s="707"/>
      <c r="BWC33" s="707"/>
      <c r="BWD33" s="707"/>
      <c r="BWE33" s="707"/>
      <c r="BWF33" s="707"/>
      <c r="BWG33" s="707"/>
      <c r="BWH33" s="707"/>
      <c r="BWI33" s="707"/>
      <c r="BWJ33" s="707"/>
      <c r="BWK33" s="707"/>
      <c r="BWL33" s="707"/>
      <c r="BWM33" s="707"/>
      <c r="BWN33" s="707"/>
      <c r="BWO33" s="707"/>
      <c r="BWP33" s="707"/>
      <c r="BWQ33" s="707"/>
      <c r="BWR33" s="707"/>
      <c r="BWS33" s="707"/>
      <c r="BWT33" s="707"/>
      <c r="BWU33" s="707"/>
      <c r="BWV33" s="707"/>
      <c r="BWW33" s="707"/>
      <c r="BWX33" s="707"/>
      <c r="BWY33" s="707"/>
      <c r="BWZ33" s="707"/>
      <c r="BXA33" s="707"/>
      <c r="BXB33" s="707"/>
      <c r="BXC33" s="707"/>
      <c r="BXD33" s="707"/>
      <c r="BXE33" s="707"/>
      <c r="BXF33" s="707"/>
      <c r="BXG33" s="707"/>
      <c r="BXH33" s="707"/>
      <c r="BXI33" s="707"/>
      <c r="BXJ33" s="707"/>
      <c r="BXK33" s="707"/>
      <c r="BXL33" s="707"/>
      <c r="BXM33" s="707"/>
      <c r="BXN33" s="707"/>
      <c r="BXO33" s="707"/>
      <c r="BXP33" s="707"/>
      <c r="BXQ33" s="707"/>
      <c r="BXR33" s="707"/>
      <c r="BXS33" s="707"/>
      <c r="BXT33" s="707"/>
      <c r="BXU33" s="707"/>
      <c r="BXV33" s="707"/>
      <c r="BXW33" s="707"/>
      <c r="BXX33" s="707"/>
      <c r="BXY33" s="707"/>
      <c r="BXZ33" s="707"/>
      <c r="BYA33" s="707"/>
      <c r="BYB33" s="707"/>
      <c r="BYC33" s="707"/>
      <c r="BYD33" s="707"/>
      <c r="BYE33" s="707"/>
      <c r="BYF33" s="707"/>
      <c r="BYG33" s="707"/>
      <c r="BYH33" s="707"/>
      <c r="BYI33" s="707"/>
      <c r="BYJ33" s="707"/>
      <c r="BYK33" s="707"/>
      <c r="BYL33" s="707"/>
      <c r="BYM33" s="707"/>
      <c r="BYN33" s="707"/>
      <c r="BYO33" s="707"/>
      <c r="BYP33" s="707"/>
      <c r="BYQ33" s="707"/>
      <c r="BYR33" s="707"/>
      <c r="BYS33" s="707"/>
      <c r="BYT33" s="707"/>
      <c r="BYU33" s="707"/>
      <c r="BYV33" s="707"/>
      <c r="BYW33" s="707"/>
      <c r="BYX33" s="707"/>
      <c r="BYY33" s="707"/>
      <c r="BYZ33" s="707"/>
      <c r="BZA33" s="707"/>
      <c r="BZB33" s="707"/>
      <c r="BZC33" s="707"/>
      <c r="BZD33" s="707"/>
      <c r="BZE33" s="707"/>
      <c r="BZF33" s="707"/>
      <c r="BZG33" s="707"/>
      <c r="BZH33" s="707"/>
      <c r="BZI33" s="707"/>
      <c r="BZJ33" s="707"/>
      <c r="BZK33" s="707"/>
      <c r="BZL33" s="707"/>
      <c r="BZM33" s="707"/>
      <c r="BZN33" s="707"/>
      <c r="BZO33" s="707"/>
      <c r="BZP33" s="707"/>
      <c r="BZQ33" s="707"/>
      <c r="BZR33" s="707"/>
      <c r="BZS33" s="707"/>
      <c r="BZT33" s="707"/>
      <c r="BZU33" s="707"/>
      <c r="BZV33" s="707"/>
      <c r="BZW33" s="707"/>
      <c r="BZX33" s="707"/>
      <c r="BZY33" s="707"/>
      <c r="BZZ33" s="707"/>
      <c r="CAA33" s="707"/>
      <c r="CAB33" s="707"/>
      <c r="CAC33" s="707"/>
      <c r="CAD33" s="707"/>
      <c r="CAE33" s="707"/>
      <c r="CAF33" s="707"/>
      <c r="CAG33" s="707"/>
      <c r="CAH33" s="707"/>
      <c r="CAI33" s="707"/>
      <c r="CAJ33" s="707"/>
      <c r="CAK33" s="707"/>
      <c r="CAL33" s="707"/>
      <c r="CAM33" s="707"/>
      <c r="CAN33" s="707"/>
      <c r="CAO33" s="707"/>
      <c r="CAP33" s="707"/>
      <c r="CAQ33" s="707"/>
      <c r="CAR33" s="707"/>
      <c r="CAS33" s="707"/>
      <c r="CAT33" s="707"/>
      <c r="CAU33" s="707"/>
      <c r="CAV33" s="707"/>
      <c r="CAW33" s="707"/>
      <c r="CAX33" s="707"/>
      <c r="CAY33" s="707"/>
      <c r="CAZ33" s="707"/>
      <c r="CBA33" s="707"/>
      <c r="CBB33" s="707"/>
      <c r="CBC33" s="707"/>
      <c r="CBD33" s="707"/>
      <c r="CBE33" s="707"/>
      <c r="CBF33" s="707"/>
      <c r="CBG33" s="707"/>
      <c r="CBH33" s="707"/>
      <c r="CBI33" s="707"/>
      <c r="CBJ33" s="707"/>
      <c r="CBK33" s="707"/>
      <c r="CBL33" s="707"/>
      <c r="CBM33" s="707"/>
      <c r="CBN33" s="707"/>
      <c r="CBO33" s="707"/>
      <c r="CBP33" s="707"/>
      <c r="CBQ33" s="707"/>
      <c r="CBR33" s="707"/>
      <c r="CBS33" s="707"/>
      <c r="CBT33" s="707"/>
      <c r="CBU33" s="707"/>
      <c r="CBV33" s="707"/>
      <c r="CBW33" s="707"/>
      <c r="CBX33" s="707"/>
      <c r="CBY33" s="707"/>
      <c r="CBZ33" s="707"/>
      <c r="CCA33" s="707"/>
      <c r="CCB33" s="707"/>
      <c r="CCC33" s="707"/>
      <c r="CCD33" s="707"/>
      <c r="CCE33" s="707"/>
      <c r="CCF33" s="707"/>
      <c r="CCG33" s="707"/>
      <c r="CCH33" s="707"/>
      <c r="CCI33" s="707"/>
      <c r="CCJ33" s="707"/>
      <c r="CCK33" s="707"/>
      <c r="CCL33" s="707"/>
      <c r="CCM33" s="707"/>
      <c r="CCN33" s="707"/>
      <c r="CCO33" s="707"/>
      <c r="CCP33" s="707"/>
      <c r="CCQ33" s="707"/>
      <c r="CCR33" s="707"/>
      <c r="CCS33" s="707"/>
      <c r="CCT33" s="707"/>
      <c r="CCU33" s="707"/>
      <c r="CCV33" s="707"/>
      <c r="CCW33" s="707"/>
      <c r="CCX33" s="707"/>
      <c r="CCY33" s="707"/>
      <c r="CCZ33" s="707"/>
      <c r="CDA33" s="707"/>
      <c r="CDB33" s="707"/>
      <c r="CDC33" s="707"/>
      <c r="CDD33" s="707"/>
      <c r="CDE33" s="707"/>
      <c r="CDF33" s="707"/>
      <c r="CDG33" s="707"/>
      <c r="CDH33" s="707"/>
      <c r="CDI33" s="707"/>
      <c r="CDJ33" s="707"/>
      <c r="CDK33" s="707"/>
      <c r="CDL33" s="707"/>
      <c r="CDM33" s="707"/>
      <c r="CDN33" s="707"/>
      <c r="CDO33" s="707"/>
      <c r="CDP33" s="707"/>
      <c r="CDQ33" s="707"/>
      <c r="CDR33" s="707"/>
      <c r="CDS33" s="707"/>
      <c r="CDT33" s="707"/>
      <c r="CDU33" s="707"/>
      <c r="CDV33" s="707"/>
      <c r="CDW33" s="707"/>
      <c r="CDX33" s="707"/>
      <c r="CDY33" s="707"/>
      <c r="CDZ33" s="707"/>
      <c r="CEA33" s="707"/>
      <c r="CEB33" s="707"/>
      <c r="CEC33" s="707"/>
      <c r="CED33" s="707"/>
      <c r="CEE33" s="707"/>
      <c r="CEF33" s="707"/>
      <c r="CEG33" s="707"/>
      <c r="CEH33" s="707"/>
      <c r="CEI33" s="707"/>
      <c r="CEJ33" s="707"/>
      <c r="CEK33" s="707"/>
      <c r="CEL33" s="707"/>
      <c r="CEM33" s="707"/>
      <c r="CEN33" s="707"/>
      <c r="CEO33" s="707"/>
      <c r="CEP33" s="707"/>
      <c r="CEQ33" s="707"/>
      <c r="CER33" s="707"/>
      <c r="CES33" s="707"/>
      <c r="CET33" s="707"/>
      <c r="CEU33" s="707"/>
      <c r="CEV33" s="707"/>
      <c r="CEW33" s="707"/>
      <c r="CEX33" s="707"/>
      <c r="CEY33" s="707"/>
      <c r="CEZ33" s="707"/>
      <c r="CFA33" s="707"/>
      <c r="CFB33" s="707"/>
      <c r="CFC33" s="707"/>
      <c r="CFD33" s="707"/>
      <c r="CFE33" s="707"/>
      <c r="CFF33" s="707"/>
      <c r="CFG33" s="707"/>
      <c r="CFH33" s="707"/>
      <c r="CFI33" s="707"/>
      <c r="CFJ33" s="707"/>
      <c r="CFK33" s="707"/>
      <c r="CFL33" s="707"/>
      <c r="CFM33" s="707"/>
      <c r="CFN33" s="707"/>
      <c r="CFO33" s="707"/>
      <c r="CFP33" s="707"/>
      <c r="CFQ33" s="707"/>
      <c r="CFR33" s="707"/>
      <c r="CFS33" s="707"/>
      <c r="CFT33" s="707"/>
      <c r="CFU33" s="707"/>
      <c r="CFV33" s="707"/>
      <c r="CFW33" s="707"/>
      <c r="CFX33" s="707"/>
      <c r="CFY33" s="707"/>
      <c r="CFZ33" s="707"/>
      <c r="CGA33" s="707"/>
      <c r="CGB33" s="707"/>
      <c r="CGC33" s="707"/>
      <c r="CGD33" s="707"/>
      <c r="CGE33" s="707"/>
      <c r="CGF33" s="707"/>
      <c r="CGG33" s="707"/>
      <c r="CGH33" s="707"/>
      <c r="CGI33" s="707"/>
      <c r="CGJ33" s="707"/>
      <c r="CGK33" s="707"/>
      <c r="CGL33" s="707"/>
      <c r="CGM33" s="707"/>
      <c r="CGN33" s="707"/>
      <c r="CGO33" s="707"/>
      <c r="CGP33" s="707"/>
      <c r="CGQ33" s="707"/>
      <c r="CGR33" s="707"/>
      <c r="CGS33" s="707"/>
      <c r="CGT33" s="707"/>
      <c r="CGU33" s="707"/>
      <c r="CGV33" s="707"/>
      <c r="CGW33" s="707"/>
      <c r="CGX33" s="707"/>
      <c r="CGY33" s="707"/>
      <c r="CGZ33" s="707"/>
      <c r="CHA33" s="707"/>
      <c r="CHB33" s="707"/>
      <c r="CHC33" s="707"/>
      <c r="CHD33" s="707"/>
      <c r="CHE33" s="707"/>
      <c r="CHF33" s="707"/>
      <c r="CHG33" s="707"/>
      <c r="CHH33" s="707"/>
      <c r="CHI33" s="707"/>
      <c r="CHJ33" s="707"/>
      <c r="CHK33" s="707"/>
      <c r="CHL33" s="707"/>
      <c r="CHM33" s="707"/>
      <c r="CHN33" s="707"/>
      <c r="CHO33" s="707"/>
      <c r="CHP33" s="707"/>
      <c r="CHQ33" s="707"/>
      <c r="CHR33" s="707"/>
      <c r="CHS33" s="707"/>
      <c r="CHT33" s="707"/>
      <c r="CHU33" s="707"/>
      <c r="CHV33" s="707"/>
      <c r="CHW33" s="707"/>
      <c r="CHX33" s="707"/>
      <c r="CHY33" s="707"/>
      <c r="CHZ33" s="707"/>
      <c r="CIA33" s="707"/>
      <c r="CIB33" s="707"/>
      <c r="CIC33" s="707"/>
      <c r="CID33" s="707"/>
      <c r="CIE33" s="707"/>
      <c r="CIF33" s="707"/>
      <c r="CIG33" s="707"/>
      <c r="CIH33" s="707"/>
      <c r="CII33" s="707"/>
      <c r="CIJ33" s="707"/>
      <c r="CIK33" s="707"/>
      <c r="CIL33" s="707"/>
      <c r="CIM33" s="707"/>
      <c r="CIN33" s="707"/>
      <c r="CIO33" s="707"/>
      <c r="CIP33" s="707"/>
      <c r="CIQ33" s="707"/>
      <c r="CIR33" s="707"/>
      <c r="CIS33" s="707"/>
      <c r="CIT33" s="707"/>
      <c r="CIU33" s="707"/>
      <c r="CIV33" s="707"/>
      <c r="CIW33" s="707"/>
      <c r="CIX33" s="707"/>
      <c r="CIY33" s="707"/>
      <c r="CIZ33" s="707"/>
      <c r="CJA33" s="707"/>
      <c r="CJB33" s="707"/>
      <c r="CJC33" s="707"/>
      <c r="CJD33" s="707"/>
      <c r="CJE33" s="707"/>
      <c r="CJF33" s="707"/>
      <c r="CJG33" s="707"/>
      <c r="CJH33" s="707"/>
      <c r="CJI33" s="707"/>
      <c r="CJJ33" s="707"/>
      <c r="CJK33" s="707"/>
      <c r="CJL33" s="707"/>
      <c r="CJM33" s="707"/>
      <c r="CJN33" s="707"/>
      <c r="CJO33" s="707"/>
      <c r="CJP33" s="707"/>
      <c r="CJQ33" s="707"/>
      <c r="CJR33" s="707"/>
      <c r="CJS33" s="707"/>
      <c r="CJT33" s="707"/>
      <c r="CJU33" s="707"/>
      <c r="CJV33" s="707"/>
      <c r="CJW33" s="707"/>
      <c r="CJX33" s="707"/>
      <c r="CJY33" s="707"/>
      <c r="CJZ33" s="707"/>
      <c r="CKA33" s="707"/>
      <c r="CKB33" s="707"/>
      <c r="CKC33" s="707"/>
      <c r="CKD33" s="707"/>
      <c r="CKE33" s="707"/>
      <c r="CKF33" s="707"/>
      <c r="CKG33" s="707"/>
      <c r="CKH33" s="707"/>
      <c r="CKI33" s="707"/>
      <c r="CKJ33" s="707"/>
      <c r="CKK33" s="707"/>
      <c r="CKL33" s="707"/>
      <c r="CKM33" s="707"/>
      <c r="CKN33" s="707"/>
      <c r="CKO33" s="707"/>
      <c r="CKP33" s="707"/>
      <c r="CKQ33" s="707"/>
      <c r="CKR33" s="707"/>
      <c r="CKS33" s="707"/>
      <c r="CKT33" s="707"/>
      <c r="CKU33" s="707"/>
      <c r="CKV33" s="707"/>
      <c r="CKW33" s="707"/>
      <c r="CKX33" s="707"/>
      <c r="CKY33" s="707"/>
      <c r="CKZ33" s="707"/>
      <c r="CLA33" s="707"/>
      <c r="CLB33" s="707"/>
      <c r="CLC33" s="707"/>
      <c r="CLD33" s="707"/>
      <c r="CLE33" s="707"/>
      <c r="CLF33" s="707"/>
      <c r="CLG33" s="707"/>
      <c r="CLH33" s="707"/>
      <c r="CLI33" s="707"/>
      <c r="CLJ33" s="707"/>
      <c r="CLK33" s="707"/>
      <c r="CLL33" s="707"/>
      <c r="CLM33" s="707"/>
      <c r="CLN33" s="707"/>
      <c r="CLO33" s="707"/>
      <c r="CLP33" s="707"/>
      <c r="CLQ33" s="707"/>
      <c r="CLR33" s="707"/>
      <c r="CLS33" s="707"/>
      <c r="CLT33" s="707"/>
      <c r="CLU33" s="707"/>
      <c r="CLV33" s="707"/>
      <c r="CLW33" s="707"/>
      <c r="CLX33" s="707"/>
      <c r="CLY33" s="707"/>
      <c r="CLZ33" s="707"/>
      <c r="CMA33" s="707"/>
      <c r="CMB33" s="707"/>
      <c r="CMC33" s="707"/>
      <c r="CMD33" s="707"/>
      <c r="CME33" s="707"/>
      <c r="CMF33" s="707"/>
      <c r="CMG33" s="707"/>
      <c r="CMH33" s="707"/>
      <c r="CMI33" s="707"/>
      <c r="CMJ33" s="707"/>
      <c r="CMK33" s="707"/>
      <c r="CML33" s="707"/>
      <c r="CMM33" s="707"/>
      <c r="CMN33" s="707"/>
      <c r="CMO33" s="707"/>
      <c r="CMP33" s="707"/>
      <c r="CMQ33" s="707"/>
      <c r="CMR33" s="707"/>
      <c r="CMS33" s="707"/>
      <c r="CMT33" s="707"/>
      <c r="CMU33" s="707"/>
      <c r="CMV33" s="707"/>
      <c r="CMW33" s="707"/>
      <c r="CMX33" s="707"/>
      <c r="CMY33" s="707"/>
      <c r="CMZ33" s="707"/>
      <c r="CNA33" s="707"/>
      <c r="CNB33" s="707"/>
      <c r="CNC33" s="707"/>
      <c r="CND33" s="707"/>
      <c r="CNE33" s="707"/>
      <c r="CNF33" s="707"/>
      <c r="CNG33" s="707"/>
      <c r="CNH33" s="707"/>
      <c r="CNI33" s="707"/>
      <c r="CNJ33" s="707"/>
      <c r="CNK33" s="707"/>
      <c r="CNL33" s="707"/>
      <c r="CNM33" s="707"/>
      <c r="CNN33" s="707"/>
      <c r="CNO33" s="707"/>
      <c r="CNP33" s="707"/>
      <c r="CNQ33" s="707"/>
      <c r="CNR33" s="707"/>
      <c r="CNS33" s="707"/>
      <c r="CNT33" s="707"/>
      <c r="CNU33" s="707"/>
      <c r="CNV33" s="707"/>
      <c r="CNW33" s="707"/>
      <c r="CNX33" s="707"/>
      <c r="CNY33" s="707"/>
      <c r="CNZ33" s="707"/>
      <c r="COA33" s="707"/>
      <c r="COB33" s="707"/>
      <c r="COC33" s="707"/>
      <c r="COD33" s="707"/>
      <c r="COE33" s="707"/>
      <c r="COF33" s="707"/>
      <c r="COG33" s="707"/>
      <c r="COH33" s="707"/>
      <c r="COI33" s="707"/>
      <c r="COJ33" s="707"/>
      <c r="COK33" s="707"/>
      <c r="COL33" s="707"/>
      <c r="COM33" s="707"/>
      <c r="CON33" s="707"/>
      <c r="COO33" s="707"/>
      <c r="COP33" s="707"/>
      <c r="COQ33" s="707"/>
      <c r="COR33" s="707"/>
      <c r="COS33" s="707"/>
      <c r="COT33" s="707"/>
      <c r="COU33" s="707"/>
      <c r="COV33" s="707"/>
      <c r="COW33" s="707"/>
      <c r="COX33" s="707"/>
      <c r="COY33" s="707"/>
      <c r="COZ33" s="707"/>
      <c r="CPA33" s="707"/>
      <c r="CPB33" s="707"/>
      <c r="CPC33" s="707"/>
      <c r="CPD33" s="707"/>
      <c r="CPE33" s="707"/>
      <c r="CPF33" s="707"/>
      <c r="CPG33" s="707"/>
      <c r="CPH33" s="707"/>
      <c r="CPI33" s="707"/>
      <c r="CPJ33" s="707"/>
      <c r="CPK33" s="707"/>
      <c r="CPL33" s="707"/>
      <c r="CPM33" s="707"/>
      <c r="CPN33" s="707"/>
      <c r="CPO33" s="707"/>
      <c r="CPP33" s="707"/>
      <c r="CPQ33" s="707"/>
      <c r="CPR33" s="707"/>
      <c r="CPS33" s="707"/>
      <c r="CPT33" s="707"/>
      <c r="CPU33" s="707"/>
      <c r="CPV33" s="707"/>
      <c r="CPW33" s="707"/>
      <c r="CPX33" s="707"/>
      <c r="CPY33" s="707"/>
      <c r="CPZ33" s="707"/>
      <c r="CQA33" s="707"/>
      <c r="CQB33" s="707"/>
      <c r="CQC33" s="707"/>
      <c r="CQD33" s="707"/>
      <c r="CQE33" s="707"/>
      <c r="CQF33" s="707"/>
      <c r="CQG33" s="707"/>
      <c r="CQH33" s="707"/>
      <c r="CQI33" s="707"/>
      <c r="CQJ33" s="707"/>
      <c r="CQK33" s="707"/>
      <c r="CQL33" s="707"/>
      <c r="CQM33" s="707"/>
      <c r="CQN33" s="707"/>
      <c r="CQO33" s="707"/>
      <c r="CQP33" s="707"/>
      <c r="CQQ33" s="707"/>
      <c r="CQR33" s="707"/>
      <c r="CQS33" s="707"/>
      <c r="CQT33" s="707"/>
      <c r="CQU33" s="707"/>
      <c r="CQV33" s="707"/>
      <c r="CQW33" s="707"/>
      <c r="CQX33" s="707"/>
      <c r="CQY33" s="707"/>
      <c r="CQZ33" s="707"/>
      <c r="CRA33" s="707"/>
      <c r="CRB33" s="707"/>
      <c r="CRC33" s="707"/>
      <c r="CRD33" s="707"/>
      <c r="CRE33" s="707"/>
      <c r="CRF33" s="707"/>
      <c r="CRG33" s="707"/>
      <c r="CRH33" s="707"/>
      <c r="CRI33" s="707"/>
      <c r="CRJ33" s="707"/>
      <c r="CRK33" s="707"/>
      <c r="CRL33" s="707"/>
      <c r="CRM33" s="707"/>
      <c r="CRN33" s="707"/>
      <c r="CRO33" s="707"/>
      <c r="CRP33" s="707"/>
      <c r="CRQ33" s="707"/>
      <c r="CRR33" s="707"/>
      <c r="CRS33" s="707"/>
      <c r="CRT33" s="707"/>
      <c r="CRU33" s="707"/>
      <c r="CRV33" s="707"/>
      <c r="CRW33" s="707"/>
      <c r="CRX33" s="707"/>
      <c r="CRY33" s="707"/>
      <c r="CRZ33" s="707"/>
      <c r="CSA33" s="707"/>
      <c r="CSB33" s="707"/>
      <c r="CSC33" s="707"/>
      <c r="CSD33" s="707"/>
      <c r="CSE33" s="707"/>
      <c r="CSF33" s="707"/>
      <c r="CSG33" s="707"/>
      <c r="CSH33" s="707"/>
      <c r="CSI33" s="707"/>
      <c r="CSJ33" s="707"/>
      <c r="CSK33" s="707"/>
      <c r="CSL33" s="707"/>
      <c r="CSM33" s="707"/>
      <c r="CSN33" s="707"/>
      <c r="CSO33" s="707"/>
      <c r="CSP33" s="707"/>
      <c r="CSQ33" s="707"/>
      <c r="CSR33" s="707"/>
      <c r="CSS33" s="707"/>
      <c r="CST33" s="707"/>
      <c r="CSU33" s="707"/>
      <c r="CSV33" s="707"/>
      <c r="CSW33" s="707"/>
      <c r="CSX33" s="707"/>
      <c r="CSY33" s="707"/>
      <c r="CSZ33" s="707"/>
      <c r="CTA33" s="707"/>
      <c r="CTB33" s="707"/>
      <c r="CTC33" s="707"/>
      <c r="CTD33" s="707"/>
      <c r="CTE33" s="707"/>
      <c r="CTF33" s="707"/>
      <c r="CTG33" s="707"/>
      <c r="CTH33" s="707"/>
      <c r="CTI33" s="707"/>
      <c r="CTJ33" s="707"/>
      <c r="CTK33" s="707"/>
      <c r="CTL33" s="707"/>
      <c r="CTM33" s="707"/>
      <c r="CTN33" s="707"/>
      <c r="CTO33" s="707"/>
      <c r="CTP33" s="707"/>
      <c r="CTQ33" s="707"/>
      <c r="CTR33" s="707"/>
      <c r="CTS33" s="707"/>
      <c r="CTT33" s="707"/>
      <c r="CTU33" s="707"/>
      <c r="CTV33" s="707"/>
      <c r="CTW33" s="707"/>
      <c r="CTX33" s="707"/>
      <c r="CTY33" s="707"/>
      <c r="CTZ33" s="707"/>
      <c r="CUA33" s="707"/>
      <c r="CUB33" s="707"/>
      <c r="CUC33" s="707"/>
      <c r="CUD33" s="707"/>
      <c r="CUE33" s="707"/>
      <c r="CUF33" s="707"/>
      <c r="CUG33" s="707"/>
      <c r="CUH33" s="707"/>
      <c r="CUI33" s="707"/>
      <c r="CUJ33" s="707"/>
      <c r="CUK33" s="707"/>
      <c r="CUL33" s="707"/>
      <c r="CUM33" s="707"/>
      <c r="CUN33" s="707"/>
      <c r="CUO33" s="707"/>
      <c r="CUP33" s="707"/>
      <c r="CUQ33" s="707"/>
      <c r="CUR33" s="707"/>
      <c r="CUS33" s="707"/>
      <c r="CUT33" s="707"/>
      <c r="CUU33" s="707"/>
      <c r="CUV33" s="707"/>
      <c r="CUW33" s="707"/>
      <c r="CUX33" s="707"/>
      <c r="CUY33" s="707"/>
      <c r="CUZ33" s="707"/>
      <c r="CVA33" s="707"/>
      <c r="CVB33" s="707"/>
      <c r="CVC33" s="707"/>
      <c r="CVD33" s="707"/>
      <c r="CVE33" s="707"/>
      <c r="CVF33" s="707"/>
      <c r="CVG33" s="707"/>
      <c r="CVH33" s="707"/>
      <c r="CVI33" s="707"/>
      <c r="CVJ33" s="707"/>
      <c r="CVK33" s="707"/>
      <c r="CVL33" s="707"/>
      <c r="CVM33" s="707"/>
      <c r="CVN33" s="707"/>
      <c r="CVO33" s="707"/>
      <c r="CVP33" s="707"/>
      <c r="CVQ33" s="707"/>
      <c r="CVR33" s="707"/>
      <c r="CVS33" s="707"/>
      <c r="CVT33" s="707"/>
      <c r="CVU33" s="707"/>
      <c r="CVV33" s="707"/>
      <c r="CVW33" s="707"/>
      <c r="CVX33" s="707"/>
      <c r="CVY33" s="707"/>
      <c r="CVZ33" s="707"/>
      <c r="CWA33" s="707"/>
      <c r="CWB33" s="707"/>
      <c r="CWC33" s="707"/>
      <c r="CWD33" s="707"/>
      <c r="CWE33" s="707"/>
      <c r="CWF33" s="707"/>
      <c r="CWG33" s="707"/>
      <c r="CWH33" s="707"/>
      <c r="CWI33" s="707"/>
      <c r="CWJ33" s="707"/>
      <c r="CWK33" s="707"/>
      <c r="CWL33" s="707"/>
      <c r="CWM33" s="707"/>
      <c r="CWN33" s="707"/>
      <c r="CWO33" s="707"/>
      <c r="CWP33" s="707"/>
      <c r="CWQ33" s="707"/>
      <c r="CWR33" s="707"/>
      <c r="CWS33" s="707"/>
      <c r="CWT33" s="707"/>
      <c r="CWU33" s="707"/>
      <c r="CWV33" s="707"/>
      <c r="CWW33" s="707"/>
      <c r="CWX33" s="707"/>
      <c r="CWY33" s="707"/>
      <c r="CWZ33" s="707"/>
      <c r="CXA33" s="707"/>
      <c r="CXB33" s="707"/>
      <c r="CXC33" s="707"/>
      <c r="CXD33" s="707"/>
      <c r="CXE33" s="707"/>
      <c r="CXF33" s="707"/>
      <c r="CXG33" s="707"/>
      <c r="CXH33" s="707"/>
      <c r="CXI33" s="707"/>
      <c r="CXJ33" s="707"/>
      <c r="CXK33" s="707"/>
      <c r="CXL33" s="707"/>
      <c r="CXM33" s="707"/>
      <c r="CXN33" s="707"/>
      <c r="CXO33" s="707"/>
      <c r="CXP33" s="707"/>
      <c r="CXQ33" s="707"/>
      <c r="CXR33" s="707"/>
      <c r="CXS33" s="707"/>
      <c r="CXT33" s="707"/>
      <c r="CXU33" s="707"/>
      <c r="CXV33" s="707"/>
      <c r="CXW33" s="707"/>
      <c r="CXX33" s="707"/>
      <c r="CXY33" s="707"/>
      <c r="CXZ33" s="707"/>
      <c r="CYA33" s="707"/>
      <c r="CYB33" s="707"/>
      <c r="CYC33" s="707"/>
      <c r="CYD33" s="707"/>
      <c r="CYE33" s="707"/>
      <c r="CYF33" s="707"/>
      <c r="CYG33" s="707"/>
      <c r="CYH33" s="707"/>
      <c r="CYI33" s="707"/>
      <c r="CYJ33" s="707"/>
      <c r="CYK33" s="707"/>
      <c r="CYL33" s="707"/>
      <c r="CYM33" s="707"/>
      <c r="CYN33" s="707"/>
      <c r="CYO33" s="707"/>
      <c r="CYP33" s="707"/>
      <c r="CYQ33" s="707"/>
      <c r="CYR33" s="707"/>
      <c r="CYS33" s="707"/>
      <c r="CYT33" s="707"/>
      <c r="CYU33" s="707"/>
      <c r="CYV33" s="707"/>
      <c r="CYW33" s="707"/>
      <c r="CYX33" s="707"/>
      <c r="CYY33" s="707"/>
      <c r="CYZ33" s="707"/>
      <c r="CZA33" s="707"/>
      <c r="CZB33" s="707"/>
      <c r="CZC33" s="707"/>
      <c r="CZD33" s="707"/>
      <c r="CZE33" s="707"/>
      <c r="CZF33" s="707"/>
      <c r="CZG33" s="707"/>
      <c r="CZH33" s="707"/>
      <c r="CZI33" s="707"/>
      <c r="CZJ33" s="707"/>
      <c r="CZK33" s="707"/>
      <c r="CZL33" s="707"/>
      <c r="CZM33" s="707"/>
      <c r="CZN33" s="707"/>
      <c r="CZO33" s="707"/>
      <c r="CZP33" s="707"/>
      <c r="CZQ33" s="707"/>
      <c r="CZR33" s="707"/>
      <c r="CZS33" s="707"/>
      <c r="CZT33" s="707"/>
      <c r="CZU33" s="707"/>
      <c r="CZV33" s="707"/>
      <c r="CZW33" s="707"/>
      <c r="CZX33" s="707"/>
      <c r="CZY33" s="707"/>
      <c r="CZZ33" s="707"/>
      <c r="DAA33" s="707"/>
      <c r="DAB33" s="707"/>
      <c r="DAC33" s="707"/>
      <c r="DAD33" s="707"/>
      <c r="DAE33" s="707"/>
      <c r="DAF33" s="707"/>
      <c r="DAG33" s="707"/>
      <c r="DAH33" s="707"/>
      <c r="DAI33" s="707"/>
      <c r="DAJ33" s="707"/>
      <c r="DAK33" s="707"/>
      <c r="DAL33" s="707"/>
      <c r="DAM33" s="707"/>
      <c r="DAN33" s="707"/>
      <c r="DAO33" s="707"/>
      <c r="DAP33" s="707"/>
      <c r="DAQ33" s="707"/>
      <c r="DAR33" s="707"/>
      <c r="DAS33" s="707"/>
      <c r="DAT33" s="707"/>
      <c r="DAU33" s="707"/>
      <c r="DAV33" s="707"/>
      <c r="DAW33" s="707"/>
      <c r="DAX33" s="707"/>
      <c r="DAY33" s="707"/>
      <c r="DAZ33" s="707"/>
      <c r="DBA33" s="707"/>
      <c r="DBB33" s="707"/>
      <c r="DBC33" s="707"/>
      <c r="DBD33" s="707"/>
      <c r="DBE33" s="707"/>
      <c r="DBF33" s="707"/>
      <c r="DBG33" s="707"/>
      <c r="DBH33" s="707"/>
      <c r="DBI33" s="707"/>
      <c r="DBJ33" s="707"/>
      <c r="DBK33" s="707"/>
      <c r="DBL33" s="707"/>
      <c r="DBM33" s="707"/>
      <c r="DBN33" s="707"/>
      <c r="DBO33" s="707"/>
      <c r="DBP33" s="707"/>
      <c r="DBQ33" s="707"/>
      <c r="DBR33" s="707"/>
      <c r="DBS33" s="707"/>
      <c r="DBT33" s="707"/>
      <c r="DBU33" s="707"/>
      <c r="DBV33" s="707"/>
      <c r="DBW33" s="707"/>
      <c r="DBX33" s="707"/>
      <c r="DBY33" s="707"/>
      <c r="DBZ33" s="707"/>
      <c r="DCA33" s="707"/>
      <c r="DCB33" s="707"/>
      <c r="DCC33" s="707"/>
      <c r="DCD33" s="707"/>
      <c r="DCE33" s="707"/>
      <c r="DCF33" s="707"/>
      <c r="DCG33" s="707"/>
      <c r="DCH33" s="707"/>
      <c r="DCI33" s="707"/>
      <c r="DCJ33" s="707"/>
      <c r="DCK33" s="707"/>
      <c r="DCL33" s="707"/>
      <c r="DCM33" s="707"/>
      <c r="DCN33" s="707"/>
      <c r="DCO33" s="707"/>
      <c r="DCP33" s="707"/>
      <c r="DCQ33" s="707"/>
      <c r="DCR33" s="707"/>
      <c r="DCS33" s="707"/>
      <c r="DCT33" s="707"/>
      <c r="DCU33" s="707"/>
      <c r="DCV33" s="707"/>
      <c r="DCW33" s="707"/>
      <c r="DCX33" s="707"/>
      <c r="DCY33" s="707"/>
      <c r="DCZ33" s="707"/>
      <c r="DDA33" s="707"/>
      <c r="DDB33" s="707"/>
      <c r="DDC33" s="707"/>
      <c r="DDD33" s="707"/>
      <c r="DDE33" s="707"/>
      <c r="DDF33" s="707"/>
      <c r="DDG33" s="707"/>
      <c r="DDH33" s="707"/>
      <c r="DDI33" s="707"/>
      <c r="DDJ33" s="707"/>
      <c r="DDK33" s="707"/>
      <c r="DDL33" s="707"/>
      <c r="DDM33" s="707"/>
      <c r="DDN33" s="707"/>
      <c r="DDO33" s="707"/>
      <c r="DDP33" s="707"/>
      <c r="DDQ33" s="707"/>
      <c r="DDR33" s="707"/>
      <c r="DDS33" s="707"/>
      <c r="DDT33" s="707"/>
      <c r="DDU33" s="707"/>
      <c r="DDV33" s="707"/>
      <c r="DDW33" s="707"/>
      <c r="DDX33" s="707"/>
      <c r="DDY33" s="707"/>
      <c r="DDZ33" s="707"/>
      <c r="DEA33" s="707"/>
      <c r="DEB33" s="707"/>
      <c r="DEC33" s="707"/>
      <c r="DED33" s="707"/>
      <c r="DEE33" s="707"/>
      <c r="DEF33" s="707"/>
      <c r="DEG33" s="707"/>
      <c r="DEH33" s="707"/>
      <c r="DEI33" s="707"/>
      <c r="DEJ33" s="707"/>
      <c r="DEK33" s="707"/>
      <c r="DEL33" s="707"/>
      <c r="DEM33" s="707"/>
      <c r="DEN33" s="707"/>
      <c r="DEO33" s="707"/>
      <c r="DEP33" s="707"/>
      <c r="DEQ33" s="707"/>
      <c r="DER33" s="707"/>
      <c r="DES33" s="707"/>
      <c r="DET33" s="707"/>
      <c r="DEU33" s="707"/>
      <c r="DEV33" s="707"/>
      <c r="DEW33" s="707"/>
      <c r="DEX33" s="707"/>
      <c r="DEY33" s="707"/>
      <c r="DEZ33" s="707"/>
      <c r="DFA33" s="707"/>
      <c r="DFB33" s="707"/>
      <c r="DFC33" s="707"/>
      <c r="DFD33" s="707"/>
      <c r="DFE33" s="707"/>
      <c r="DFF33" s="707"/>
      <c r="DFG33" s="707"/>
      <c r="DFH33" s="707"/>
      <c r="DFI33" s="707"/>
      <c r="DFJ33" s="707"/>
      <c r="DFK33" s="707"/>
      <c r="DFL33" s="707"/>
      <c r="DFM33" s="707"/>
      <c r="DFN33" s="707"/>
      <c r="DFO33" s="707"/>
      <c r="DFP33" s="707"/>
      <c r="DFQ33" s="707"/>
      <c r="DFR33" s="707"/>
      <c r="DFS33" s="707"/>
      <c r="DFT33" s="707"/>
      <c r="DFU33" s="707"/>
      <c r="DFV33" s="707"/>
      <c r="DFW33" s="707"/>
      <c r="DFX33" s="707"/>
      <c r="DFY33" s="707"/>
      <c r="DFZ33" s="707"/>
      <c r="DGA33" s="707"/>
      <c r="DGB33" s="707"/>
      <c r="DGC33" s="707"/>
      <c r="DGD33" s="707"/>
      <c r="DGE33" s="707"/>
      <c r="DGF33" s="707"/>
      <c r="DGG33" s="707"/>
      <c r="DGH33" s="707"/>
      <c r="DGI33" s="707"/>
      <c r="DGJ33" s="707"/>
      <c r="DGK33" s="707"/>
      <c r="DGL33" s="707"/>
      <c r="DGM33" s="707"/>
      <c r="DGN33" s="707"/>
      <c r="DGO33" s="707"/>
      <c r="DGP33" s="707"/>
      <c r="DGQ33" s="707"/>
      <c r="DGR33" s="707"/>
      <c r="DGS33" s="707"/>
      <c r="DGT33" s="707"/>
      <c r="DGU33" s="707"/>
      <c r="DGV33" s="707"/>
      <c r="DGW33" s="707"/>
      <c r="DGX33" s="707"/>
      <c r="DGY33" s="707"/>
      <c r="DGZ33" s="707"/>
      <c r="DHA33" s="707"/>
      <c r="DHB33" s="707"/>
      <c r="DHC33" s="707"/>
      <c r="DHD33" s="707"/>
      <c r="DHE33" s="707"/>
      <c r="DHF33" s="707"/>
      <c r="DHG33" s="707"/>
      <c r="DHH33" s="707"/>
      <c r="DHI33" s="707"/>
      <c r="DHJ33" s="707"/>
      <c r="DHK33" s="707"/>
      <c r="DHL33" s="707"/>
      <c r="DHM33" s="707"/>
      <c r="DHN33" s="707"/>
      <c r="DHO33" s="707"/>
      <c r="DHP33" s="707"/>
      <c r="DHQ33" s="707"/>
      <c r="DHR33" s="707"/>
      <c r="DHS33" s="707"/>
      <c r="DHT33" s="707"/>
      <c r="DHU33" s="707"/>
      <c r="DHV33" s="707"/>
      <c r="DHW33" s="707"/>
      <c r="DHX33" s="707"/>
      <c r="DHY33" s="707"/>
      <c r="DHZ33" s="707"/>
      <c r="DIA33" s="707"/>
      <c r="DIB33" s="707"/>
      <c r="DIC33" s="707"/>
      <c r="DID33" s="707"/>
      <c r="DIE33" s="707"/>
      <c r="DIF33" s="707"/>
      <c r="DIG33" s="707"/>
      <c r="DIH33" s="707"/>
      <c r="DII33" s="707"/>
      <c r="DIJ33" s="707"/>
      <c r="DIK33" s="707"/>
      <c r="DIL33" s="707"/>
      <c r="DIM33" s="707"/>
      <c r="DIN33" s="707"/>
      <c r="DIO33" s="707"/>
      <c r="DIP33" s="707"/>
      <c r="DIQ33" s="707"/>
      <c r="DIR33" s="707"/>
      <c r="DIS33" s="707"/>
      <c r="DIT33" s="707"/>
      <c r="DIU33" s="707"/>
      <c r="DIV33" s="707"/>
      <c r="DIW33" s="707"/>
      <c r="DIX33" s="707"/>
      <c r="DIY33" s="707"/>
      <c r="DIZ33" s="707"/>
      <c r="DJA33" s="707"/>
      <c r="DJB33" s="707"/>
      <c r="DJC33" s="707"/>
      <c r="DJD33" s="707"/>
      <c r="DJE33" s="707"/>
      <c r="DJF33" s="707"/>
      <c r="DJG33" s="707"/>
      <c r="DJH33" s="707"/>
      <c r="DJI33" s="707"/>
      <c r="DJJ33" s="707"/>
      <c r="DJK33" s="707"/>
      <c r="DJL33" s="707"/>
      <c r="DJM33" s="707"/>
      <c r="DJN33" s="707"/>
      <c r="DJO33" s="707"/>
      <c r="DJP33" s="707"/>
      <c r="DJQ33" s="707"/>
      <c r="DJR33" s="707"/>
      <c r="DJS33" s="707"/>
      <c r="DJT33" s="707"/>
      <c r="DJU33" s="707"/>
      <c r="DJV33" s="707"/>
      <c r="DJW33" s="707"/>
      <c r="DJX33" s="707"/>
      <c r="DJY33" s="707"/>
      <c r="DJZ33" s="707"/>
      <c r="DKA33" s="707"/>
      <c r="DKB33" s="707"/>
      <c r="DKC33" s="707"/>
      <c r="DKD33" s="707"/>
      <c r="DKE33" s="707"/>
      <c r="DKF33" s="707"/>
      <c r="DKG33" s="707"/>
      <c r="DKH33" s="707"/>
      <c r="DKI33" s="707"/>
      <c r="DKJ33" s="707"/>
      <c r="DKK33" s="707"/>
      <c r="DKL33" s="707"/>
      <c r="DKM33" s="707"/>
      <c r="DKN33" s="707"/>
      <c r="DKO33" s="707"/>
      <c r="DKP33" s="707"/>
      <c r="DKQ33" s="707"/>
      <c r="DKR33" s="707"/>
      <c r="DKS33" s="707"/>
      <c r="DKT33" s="707"/>
      <c r="DKU33" s="707"/>
      <c r="DKV33" s="707"/>
      <c r="DKW33" s="707"/>
      <c r="DKX33" s="707"/>
      <c r="DKY33" s="707"/>
      <c r="DKZ33" s="707"/>
      <c r="DLA33" s="707"/>
      <c r="DLB33" s="707"/>
      <c r="DLC33" s="707"/>
      <c r="DLD33" s="707"/>
      <c r="DLE33" s="707"/>
      <c r="DLF33" s="707"/>
      <c r="DLG33" s="707"/>
      <c r="DLH33" s="707"/>
      <c r="DLI33" s="707"/>
      <c r="DLJ33" s="707"/>
      <c r="DLK33" s="707"/>
      <c r="DLL33" s="707"/>
      <c r="DLM33" s="707"/>
      <c r="DLN33" s="707"/>
      <c r="DLO33" s="707"/>
      <c r="DLP33" s="707"/>
      <c r="DLQ33" s="707"/>
      <c r="DLR33" s="707"/>
      <c r="DLS33" s="707"/>
      <c r="DLT33" s="707"/>
      <c r="DLU33" s="707"/>
      <c r="DLV33" s="707"/>
      <c r="DLW33" s="707"/>
      <c r="DLX33" s="707"/>
      <c r="DLY33" s="707"/>
      <c r="DLZ33" s="707"/>
      <c r="DMA33" s="707"/>
      <c r="DMB33" s="707"/>
      <c r="DMC33" s="707"/>
      <c r="DMD33" s="707"/>
      <c r="DME33" s="707"/>
      <c r="DMF33" s="707"/>
      <c r="DMG33" s="707"/>
      <c r="DMH33" s="707"/>
      <c r="DMI33" s="707"/>
      <c r="DMJ33" s="707"/>
      <c r="DMK33" s="707"/>
      <c r="DML33" s="707"/>
      <c r="DMM33" s="707"/>
      <c r="DMN33" s="707"/>
      <c r="DMO33" s="707"/>
      <c r="DMP33" s="707"/>
      <c r="DMQ33" s="707"/>
      <c r="DMR33" s="707"/>
      <c r="DMS33" s="707"/>
      <c r="DMT33" s="707"/>
      <c r="DMU33" s="707"/>
      <c r="DMV33" s="707"/>
      <c r="DMW33" s="707"/>
      <c r="DMX33" s="707"/>
      <c r="DMY33" s="707"/>
      <c r="DMZ33" s="707"/>
      <c r="DNA33" s="707"/>
      <c r="DNB33" s="707"/>
      <c r="DNC33" s="707"/>
      <c r="DND33" s="707"/>
      <c r="DNE33" s="707"/>
      <c r="DNF33" s="707"/>
      <c r="DNG33" s="707"/>
      <c r="DNH33" s="707"/>
      <c r="DNI33" s="707"/>
      <c r="DNJ33" s="707"/>
      <c r="DNK33" s="707"/>
      <c r="DNL33" s="707"/>
      <c r="DNM33" s="707"/>
      <c r="DNN33" s="707"/>
      <c r="DNO33" s="707"/>
      <c r="DNP33" s="707"/>
      <c r="DNQ33" s="707"/>
      <c r="DNR33" s="707"/>
      <c r="DNS33" s="707"/>
      <c r="DNT33" s="707"/>
      <c r="DNU33" s="707"/>
      <c r="DNV33" s="707"/>
      <c r="DNW33" s="707"/>
      <c r="DNX33" s="707"/>
      <c r="DNY33" s="707"/>
      <c r="DNZ33" s="707"/>
      <c r="DOA33" s="707"/>
      <c r="DOB33" s="707"/>
      <c r="DOC33" s="707"/>
      <c r="DOD33" s="707"/>
      <c r="DOE33" s="707"/>
      <c r="DOF33" s="707"/>
      <c r="DOG33" s="707"/>
      <c r="DOH33" s="707"/>
      <c r="DOI33" s="707"/>
      <c r="DOJ33" s="707"/>
      <c r="DOK33" s="707"/>
      <c r="DOL33" s="707"/>
      <c r="DOM33" s="707"/>
      <c r="DON33" s="707"/>
      <c r="DOO33" s="707"/>
      <c r="DOP33" s="707"/>
      <c r="DOQ33" s="707"/>
      <c r="DOR33" s="707"/>
      <c r="DOS33" s="707"/>
      <c r="DOT33" s="707"/>
      <c r="DOU33" s="707"/>
      <c r="DOV33" s="707"/>
      <c r="DOW33" s="707"/>
      <c r="DOX33" s="707"/>
      <c r="DOY33" s="707"/>
      <c r="DOZ33" s="707"/>
      <c r="DPA33" s="707"/>
      <c r="DPB33" s="707"/>
      <c r="DPC33" s="707"/>
      <c r="DPD33" s="707"/>
      <c r="DPE33" s="707"/>
      <c r="DPF33" s="707"/>
      <c r="DPG33" s="707"/>
      <c r="DPH33" s="707"/>
      <c r="DPI33" s="707"/>
      <c r="DPJ33" s="707"/>
      <c r="DPK33" s="707"/>
      <c r="DPL33" s="707"/>
      <c r="DPM33" s="707"/>
      <c r="DPN33" s="707"/>
      <c r="DPO33" s="707"/>
      <c r="DPP33" s="707"/>
      <c r="DPQ33" s="707"/>
      <c r="DPR33" s="707"/>
      <c r="DPS33" s="707"/>
      <c r="DPT33" s="707"/>
      <c r="DPU33" s="707"/>
      <c r="DPV33" s="707"/>
      <c r="DPW33" s="707"/>
      <c r="DPX33" s="707"/>
      <c r="DPY33" s="707"/>
      <c r="DPZ33" s="707"/>
      <c r="DQA33" s="707"/>
      <c r="DQB33" s="707"/>
      <c r="DQC33" s="707"/>
      <c r="DQD33" s="707"/>
      <c r="DQE33" s="707"/>
      <c r="DQF33" s="707"/>
      <c r="DQG33" s="707"/>
      <c r="DQH33" s="707"/>
      <c r="DQI33" s="707"/>
      <c r="DQJ33" s="707"/>
      <c r="DQK33" s="707"/>
      <c r="DQL33" s="707"/>
      <c r="DQM33" s="707"/>
      <c r="DQN33" s="707"/>
      <c r="DQO33" s="707"/>
      <c r="DQP33" s="707"/>
      <c r="DQQ33" s="707"/>
      <c r="DQR33" s="707"/>
      <c r="DQS33" s="707"/>
      <c r="DQT33" s="707"/>
      <c r="DQU33" s="707"/>
      <c r="DQV33" s="707"/>
      <c r="DQW33" s="707"/>
      <c r="DQX33" s="707"/>
      <c r="DQY33" s="707"/>
      <c r="DQZ33" s="707"/>
      <c r="DRA33" s="707"/>
      <c r="DRB33" s="707"/>
      <c r="DRC33" s="707"/>
      <c r="DRD33" s="707"/>
      <c r="DRE33" s="707"/>
      <c r="DRF33" s="707"/>
      <c r="DRG33" s="707"/>
      <c r="DRH33" s="707"/>
      <c r="DRI33" s="707"/>
      <c r="DRJ33" s="707"/>
      <c r="DRK33" s="707"/>
      <c r="DRL33" s="707"/>
      <c r="DRM33" s="707"/>
      <c r="DRN33" s="707"/>
      <c r="DRO33" s="707"/>
      <c r="DRP33" s="707"/>
      <c r="DRQ33" s="707"/>
      <c r="DRR33" s="707"/>
      <c r="DRS33" s="707"/>
      <c r="DRT33" s="707"/>
      <c r="DRU33" s="707"/>
      <c r="DRV33" s="707"/>
      <c r="DRW33" s="707"/>
      <c r="DRX33" s="707"/>
      <c r="DRY33" s="707"/>
      <c r="DRZ33" s="707"/>
      <c r="DSA33" s="707"/>
      <c r="DSB33" s="707"/>
      <c r="DSC33" s="707"/>
      <c r="DSD33" s="707"/>
      <c r="DSE33" s="707"/>
      <c r="DSF33" s="707"/>
      <c r="DSG33" s="707"/>
      <c r="DSH33" s="707"/>
      <c r="DSI33" s="707"/>
      <c r="DSJ33" s="707"/>
      <c r="DSK33" s="707"/>
      <c r="DSL33" s="707"/>
      <c r="DSM33" s="707"/>
      <c r="DSN33" s="707"/>
      <c r="DSO33" s="707"/>
      <c r="DSP33" s="707"/>
      <c r="DSQ33" s="707"/>
      <c r="DSR33" s="707"/>
      <c r="DSS33" s="707"/>
      <c r="DST33" s="707"/>
      <c r="DSU33" s="707"/>
      <c r="DSV33" s="707"/>
      <c r="DSW33" s="707"/>
      <c r="DSX33" s="707"/>
      <c r="DSY33" s="707"/>
      <c r="DSZ33" s="707"/>
      <c r="DTA33" s="707"/>
      <c r="DTB33" s="707"/>
      <c r="DTC33" s="707"/>
      <c r="DTD33" s="707"/>
      <c r="DTE33" s="707"/>
      <c r="DTF33" s="707"/>
      <c r="DTG33" s="707"/>
      <c r="DTH33" s="707"/>
      <c r="DTI33" s="707"/>
      <c r="DTJ33" s="707"/>
      <c r="DTK33" s="707"/>
      <c r="DTL33" s="707"/>
      <c r="DTM33" s="707"/>
      <c r="DTN33" s="707"/>
      <c r="DTO33" s="707"/>
      <c r="DTP33" s="707"/>
      <c r="DTQ33" s="707"/>
      <c r="DTR33" s="707"/>
      <c r="DTS33" s="707"/>
      <c r="DTT33" s="707"/>
      <c r="DTU33" s="707"/>
      <c r="DTV33" s="707"/>
      <c r="DTW33" s="707"/>
      <c r="DTX33" s="707"/>
      <c r="DTY33" s="707"/>
      <c r="DTZ33" s="707"/>
      <c r="DUA33" s="707"/>
      <c r="DUB33" s="707"/>
      <c r="DUC33" s="707"/>
      <c r="DUD33" s="707"/>
      <c r="DUE33" s="707"/>
      <c r="DUF33" s="707"/>
      <c r="DUG33" s="707"/>
      <c r="DUH33" s="707"/>
      <c r="DUI33" s="707"/>
      <c r="DUJ33" s="707"/>
      <c r="DUK33" s="707"/>
      <c r="DUL33" s="707"/>
      <c r="DUM33" s="707"/>
      <c r="DUN33" s="707"/>
      <c r="DUO33" s="707"/>
      <c r="DUP33" s="707"/>
      <c r="DUQ33" s="707"/>
      <c r="DUR33" s="707"/>
      <c r="DUS33" s="707"/>
      <c r="DUT33" s="707"/>
      <c r="DUU33" s="707"/>
      <c r="DUV33" s="707"/>
      <c r="DUW33" s="707"/>
      <c r="DUX33" s="707"/>
      <c r="DUY33" s="707"/>
      <c r="DUZ33" s="707"/>
      <c r="DVA33" s="707"/>
      <c r="DVB33" s="707"/>
      <c r="DVC33" s="707"/>
      <c r="DVD33" s="707"/>
      <c r="DVE33" s="707"/>
      <c r="DVF33" s="707"/>
      <c r="DVG33" s="707"/>
      <c r="DVH33" s="707"/>
      <c r="DVI33" s="707"/>
      <c r="DVJ33" s="707"/>
      <c r="DVK33" s="707"/>
      <c r="DVL33" s="707"/>
      <c r="DVM33" s="707"/>
      <c r="DVN33" s="707"/>
      <c r="DVO33" s="707"/>
      <c r="DVP33" s="707"/>
      <c r="DVQ33" s="707"/>
      <c r="DVR33" s="707"/>
      <c r="DVS33" s="707"/>
      <c r="DVT33" s="707"/>
      <c r="DVU33" s="707"/>
      <c r="DVV33" s="707"/>
      <c r="DVW33" s="707"/>
      <c r="DVX33" s="707"/>
      <c r="DVY33" s="707"/>
      <c r="DVZ33" s="707"/>
      <c r="DWA33" s="707"/>
      <c r="DWB33" s="707"/>
      <c r="DWC33" s="707"/>
      <c r="DWD33" s="707"/>
      <c r="DWE33" s="707"/>
      <c r="DWF33" s="707"/>
      <c r="DWG33" s="707"/>
      <c r="DWH33" s="707"/>
      <c r="DWI33" s="707"/>
      <c r="DWJ33" s="707"/>
      <c r="DWK33" s="707"/>
      <c r="DWL33" s="707"/>
      <c r="DWM33" s="707"/>
      <c r="DWN33" s="707"/>
      <c r="DWO33" s="707"/>
      <c r="DWP33" s="707"/>
      <c r="DWQ33" s="707"/>
      <c r="DWR33" s="707"/>
      <c r="DWS33" s="707"/>
      <c r="DWT33" s="707"/>
      <c r="DWU33" s="707"/>
      <c r="DWV33" s="707"/>
      <c r="DWW33" s="707"/>
      <c r="DWX33" s="707"/>
      <c r="DWY33" s="707"/>
      <c r="DWZ33" s="707"/>
      <c r="DXA33" s="707"/>
      <c r="DXB33" s="707"/>
      <c r="DXC33" s="707"/>
      <c r="DXD33" s="707"/>
      <c r="DXE33" s="707"/>
      <c r="DXF33" s="707"/>
      <c r="DXG33" s="707"/>
      <c r="DXH33" s="707"/>
      <c r="DXI33" s="707"/>
      <c r="DXJ33" s="707"/>
      <c r="DXK33" s="707"/>
      <c r="DXL33" s="707"/>
      <c r="DXM33" s="707"/>
      <c r="DXN33" s="707"/>
      <c r="DXO33" s="707"/>
      <c r="DXP33" s="707"/>
      <c r="DXQ33" s="707"/>
      <c r="DXR33" s="707"/>
      <c r="DXS33" s="707"/>
      <c r="DXT33" s="707"/>
      <c r="DXU33" s="707"/>
      <c r="DXV33" s="707"/>
      <c r="DXW33" s="707"/>
      <c r="DXX33" s="707"/>
      <c r="DXY33" s="707"/>
      <c r="DXZ33" s="707"/>
      <c r="DYA33" s="707"/>
      <c r="DYB33" s="707"/>
      <c r="DYC33" s="707"/>
      <c r="DYD33" s="707"/>
      <c r="DYE33" s="707"/>
      <c r="DYF33" s="707"/>
      <c r="DYG33" s="707"/>
      <c r="DYH33" s="707"/>
      <c r="DYI33" s="707"/>
      <c r="DYJ33" s="707"/>
      <c r="DYK33" s="707"/>
      <c r="DYL33" s="707"/>
      <c r="DYM33" s="707"/>
      <c r="DYN33" s="707"/>
      <c r="DYO33" s="707"/>
      <c r="DYP33" s="707"/>
      <c r="DYQ33" s="707"/>
      <c r="DYR33" s="707"/>
      <c r="DYS33" s="707"/>
      <c r="DYT33" s="707"/>
      <c r="DYU33" s="707"/>
      <c r="DYV33" s="707"/>
      <c r="DYW33" s="707"/>
      <c r="DYX33" s="707"/>
      <c r="DYY33" s="707"/>
      <c r="DYZ33" s="707"/>
      <c r="DZA33" s="707"/>
      <c r="DZB33" s="707"/>
      <c r="DZC33" s="707"/>
      <c r="DZD33" s="707"/>
      <c r="DZE33" s="707"/>
      <c r="DZF33" s="707"/>
      <c r="DZG33" s="707"/>
      <c r="DZH33" s="707"/>
      <c r="DZI33" s="707"/>
      <c r="DZJ33" s="707"/>
      <c r="DZK33" s="707"/>
      <c r="DZL33" s="707"/>
      <c r="DZM33" s="707"/>
      <c r="DZN33" s="707"/>
      <c r="DZO33" s="707"/>
      <c r="DZP33" s="707"/>
      <c r="DZQ33" s="707"/>
      <c r="DZR33" s="707"/>
      <c r="DZS33" s="707"/>
      <c r="DZT33" s="707"/>
      <c r="DZU33" s="707"/>
      <c r="DZV33" s="707"/>
      <c r="DZW33" s="707"/>
      <c r="DZX33" s="707"/>
      <c r="DZY33" s="707"/>
      <c r="DZZ33" s="707"/>
      <c r="EAA33" s="707"/>
      <c r="EAB33" s="707"/>
      <c r="EAC33" s="707"/>
      <c r="EAD33" s="707"/>
      <c r="EAE33" s="707"/>
      <c r="EAF33" s="707"/>
      <c r="EAG33" s="707"/>
      <c r="EAH33" s="707"/>
      <c r="EAI33" s="707"/>
      <c r="EAJ33" s="707"/>
      <c r="EAK33" s="707"/>
      <c r="EAL33" s="707"/>
      <c r="EAM33" s="707"/>
      <c r="EAN33" s="707"/>
      <c r="EAO33" s="707"/>
      <c r="EAP33" s="707"/>
      <c r="EAQ33" s="707"/>
      <c r="EAR33" s="707"/>
      <c r="EAS33" s="707"/>
      <c r="EAT33" s="707"/>
      <c r="EAU33" s="707"/>
      <c r="EAV33" s="707"/>
      <c r="EAW33" s="707"/>
      <c r="EAX33" s="707"/>
      <c r="EAY33" s="707"/>
      <c r="EAZ33" s="707"/>
      <c r="EBA33" s="707"/>
      <c r="EBB33" s="707"/>
      <c r="EBC33" s="707"/>
      <c r="EBD33" s="707"/>
      <c r="EBE33" s="707"/>
      <c r="EBF33" s="707"/>
      <c r="EBG33" s="707"/>
      <c r="EBH33" s="707"/>
      <c r="EBI33" s="707"/>
      <c r="EBJ33" s="707"/>
      <c r="EBK33" s="707"/>
      <c r="EBL33" s="707"/>
      <c r="EBM33" s="707"/>
      <c r="EBN33" s="707"/>
      <c r="EBO33" s="707"/>
      <c r="EBP33" s="707"/>
      <c r="EBQ33" s="707"/>
      <c r="EBR33" s="707"/>
      <c r="EBS33" s="707"/>
      <c r="EBT33" s="707"/>
      <c r="EBU33" s="707"/>
      <c r="EBV33" s="707"/>
      <c r="EBW33" s="707"/>
      <c r="EBX33" s="707"/>
      <c r="EBY33" s="707"/>
      <c r="EBZ33" s="707"/>
      <c r="ECA33" s="707"/>
      <c r="ECB33" s="707"/>
      <c r="ECC33" s="707"/>
      <c r="ECD33" s="707"/>
      <c r="ECE33" s="707"/>
      <c r="ECF33" s="707"/>
      <c r="ECG33" s="707"/>
      <c r="ECH33" s="707"/>
      <c r="ECI33" s="707"/>
      <c r="ECJ33" s="707"/>
      <c r="ECK33" s="707"/>
      <c r="ECL33" s="707"/>
      <c r="ECM33" s="707"/>
      <c r="ECN33" s="707"/>
      <c r="ECO33" s="707"/>
      <c r="ECP33" s="707"/>
      <c r="ECQ33" s="707"/>
      <c r="ECR33" s="707"/>
      <c r="ECS33" s="707"/>
      <c r="ECT33" s="707"/>
      <c r="ECU33" s="707"/>
      <c r="ECV33" s="707"/>
      <c r="ECW33" s="707"/>
      <c r="ECX33" s="707"/>
      <c r="ECY33" s="707"/>
      <c r="ECZ33" s="707"/>
      <c r="EDA33" s="707"/>
      <c r="EDB33" s="707"/>
      <c r="EDC33" s="707"/>
      <c r="EDD33" s="707"/>
      <c r="EDE33" s="707"/>
      <c r="EDF33" s="707"/>
      <c r="EDG33" s="707"/>
      <c r="EDH33" s="707"/>
      <c r="EDI33" s="707"/>
      <c r="EDJ33" s="707"/>
      <c r="EDK33" s="707"/>
      <c r="EDL33" s="707"/>
      <c r="EDM33" s="707"/>
      <c r="EDN33" s="707"/>
      <c r="EDO33" s="707"/>
      <c r="EDP33" s="707"/>
      <c r="EDQ33" s="707"/>
      <c r="EDR33" s="707"/>
      <c r="EDS33" s="707"/>
      <c r="EDT33" s="707"/>
      <c r="EDU33" s="707"/>
      <c r="EDV33" s="707"/>
      <c r="EDW33" s="707"/>
      <c r="EDX33" s="707"/>
      <c r="EDY33" s="707"/>
      <c r="EDZ33" s="707"/>
      <c r="EEA33" s="707"/>
      <c r="EEB33" s="707"/>
      <c r="EEC33" s="707"/>
      <c r="EED33" s="707"/>
      <c r="EEE33" s="707"/>
      <c r="EEF33" s="707"/>
      <c r="EEG33" s="707"/>
      <c r="EEH33" s="707"/>
      <c r="EEI33" s="707"/>
      <c r="EEJ33" s="707"/>
      <c r="EEK33" s="707"/>
      <c r="EEL33" s="707"/>
      <c r="EEM33" s="707"/>
      <c r="EEN33" s="707"/>
      <c r="EEO33" s="707"/>
      <c r="EEP33" s="707"/>
      <c r="EEQ33" s="707"/>
      <c r="EER33" s="707"/>
      <c r="EES33" s="707"/>
      <c r="EET33" s="707"/>
      <c r="EEU33" s="707"/>
      <c r="EEV33" s="707"/>
      <c r="EEW33" s="707"/>
      <c r="EEX33" s="707"/>
      <c r="EEY33" s="707"/>
      <c r="EEZ33" s="707"/>
      <c r="EFA33" s="707"/>
      <c r="EFB33" s="707"/>
      <c r="EFC33" s="707"/>
      <c r="EFD33" s="707"/>
      <c r="EFE33" s="707"/>
      <c r="EFF33" s="707"/>
      <c r="EFG33" s="707"/>
      <c r="EFH33" s="707"/>
      <c r="EFI33" s="707"/>
      <c r="EFJ33" s="707"/>
      <c r="EFK33" s="707"/>
      <c r="EFL33" s="707"/>
      <c r="EFM33" s="707"/>
      <c r="EFN33" s="707"/>
      <c r="EFO33" s="707"/>
      <c r="EFP33" s="707"/>
      <c r="EFQ33" s="707"/>
      <c r="EFR33" s="707"/>
      <c r="EFS33" s="707"/>
      <c r="EFT33" s="707"/>
      <c r="EFU33" s="707"/>
      <c r="EFV33" s="707"/>
      <c r="EFW33" s="707"/>
      <c r="EFX33" s="707"/>
      <c r="EFY33" s="707"/>
      <c r="EFZ33" s="707"/>
      <c r="EGA33" s="707"/>
      <c r="EGB33" s="707"/>
      <c r="EGC33" s="707"/>
      <c r="EGD33" s="707"/>
      <c r="EGE33" s="707"/>
      <c r="EGF33" s="707"/>
      <c r="EGG33" s="707"/>
      <c r="EGH33" s="707"/>
      <c r="EGI33" s="707"/>
      <c r="EGJ33" s="707"/>
      <c r="EGK33" s="707"/>
      <c r="EGL33" s="707"/>
      <c r="EGM33" s="707"/>
      <c r="EGN33" s="707"/>
      <c r="EGO33" s="707"/>
      <c r="EGP33" s="707"/>
      <c r="EGQ33" s="707"/>
      <c r="EGR33" s="707"/>
      <c r="EGS33" s="707"/>
      <c r="EGT33" s="707"/>
      <c r="EGU33" s="707"/>
      <c r="EGV33" s="707"/>
      <c r="EGW33" s="707"/>
      <c r="EGX33" s="707"/>
      <c r="EGY33" s="707"/>
      <c r="EGZ33" s="707"/>
      <c r="EHA33" s="707"/>
      <c r="EHB33" s="707"/>
      <c r="EHC33" s="707"/>
      <c r="EHD33" s="707"/>
      <c r="EHE33" s="707"/>
      <c r="EHF33" s="707"/>
      <c r="EHG33" s="707"/>
      <c r="EHH33" s="707"/>
      <c r="EHI33" s="707"/>
      <c r="EHJ33" s="707"/>
      <c r="EHK33" s="707"/>
      <c r="EHL33" s="707"/>
      <c r="EHM33" s="707"/>
      <c r="EHN33" s="707"/>
      <c r="EHO33" s="707"/>
      <c r="EHP33" s="707"/>
      <c r="EHQ33" s="707"/>
      <c r="EHR33" s="707"/>
      <c r="EHS33" s="707"/>
      <c r="EHT33" s="707"/>
      <c r="EHU33" s="707"/>
      <c r="EHV33" s="707"/>
      <c r="EHW33" s="707"/>
      <c r="EHX33" s="707"/>
      <c r="EHY33" s="707"/>
      <c r="EHZ33" s="707"/>
      <c r="EIA33" s="707"/>
      <c r="EIB33" s="707"/>
      <c r="EIC33" s="707"/>
      <c r="EID33" s="707"/>
      <c r="EIE33" s="707"/>
      <c r="EIF33" s="707"/>
      <c r="EIG33" s="707"/>
      <c r="EIH33" s="707"/>
      <c r="EII33" s="707"/>
      <c r="EIJ33" s="707"/>
      <c r="EIK33" s="707"/>
      <c r="EIL33" s="707"/>
      <c r="EIM33" s="707"/>
      <c r="EIN33" s="707"/>
      <c r="EIO33" s="707"/>
      <c r="EIP33" s="707"/>
      <c r="EIQ33" s="707"/>
      <c r="EIR33" s="707"/>
      <c r="EIS33" s="707"/>
      <c r="EIT33" s="707"/>
      <c r="EIU33" s="707"/>
      <c r="EIV33" s="707"/>
      <c r="EIW33" s="707"/>
      <c r="EIX33" s="707"/>
      <c r="EIY33" s="707"/>
      <c r="EIZ33" s="707"/>
      <c r="EJA33" s="707"/>
      <c r="EJB33" s="707"/>
      <c r="EJC33" s="707"/>
      <c r="EJD33" s="707"/>
      <c r="EJE33" s="707"/>
      <c r="EJF33" s="707"/>
      <c r="EJG33" s="707"/>
      <c r="EJH33" s="707"/>
      <c r="EJI33" s="707"/>
      <c r="EJJ33" s="707"/>
      <c r="EJK33" s="707"/>
      <c r="EJL33" s="707"/>
      <c r="EJM33" s="707"/>
      <c r="EJN33" s="707"/>
      <c r="EJO33" s="707"/>
      <c r="EJP33" s="707"/>
      <c r="EJQ33" s="707"/>
      <c r="EJR33" s="707"/>
      <c r="EJS33" s="707"/>
      <c r="EJT33" s="707"/>
      <c r="EJU33" s="707"/>
      <c r="EJV33" s="707"/>
      <c r="EJW33" s="707"/>
      <c r="EJX33" s="707"/>
      <c r="EJY33" s="707"/>
      <c r="EJZ33" s="707"/>
      <c r="EKA33" s="707"/>
      <c r="EKB33" s="707"/>
      <c r="EKC33" s="707"/>
      <c r="EKD33" s="707"/>
      <c r="EKE33" s="707"/>
      <c r="EKF33" s="707"/>
      <c r="EKG33" s="707"/>
      <c r="EKH33" s="707"/>
      <c r="EKI33" s="707"/>
      <c r="EKJ33" s="707"/>
      <c r="EKK33" s="707"/>
      <c r="EKL33" s="707"/>
      <c r="EKM33" s="707"/>
      <c r="EKN33" s="707"/>
      <c r="EKO33" s="707"/>
      <c r="EKP33" s="707"/>
      <c r="EKQ33" s="707"/>
      <c r="EKR33" s="707"/>
      <c r="EKS33" s="707"/>
      <c r="EKT33" s="707"/>
      <c r="EKU33" s="707"/>
      <c r="EKV33" s="707"/>
      <c r="EKW33" s="707"/>
      <c r="EKX33" s="707"/>
      <c r="EKY33" s="707"/>
      <c r="EKZ33" s="707"/>
      <c r="ELA33" s="707"/>
      <c r="ELB33" s="707"/>
      <c r="ELC33" s="707"/>
      <c r="ELD33" s="707"/>
      <c r="ELE33" s="707"/>
      <c r="ELF33" s="707"/>
      <c r="ELG33" s="707"/>
      <c r="ELH33" s="707"/>
      <c r="ELI33" s="707"/>
      <c r="ELJ33" s="707"/>
      <c r="ELK33" s="707"/>
      <c r="ELL33" s="707"/>
      <c r="ELM33" s="707"/>
      <c r="ELN33" s="707"/>
      <c r="ELO33" s="707"/>
      <c r="ELP33" s="707"/>
      <c r="ELQ33" s="707"/>
      <c r="ELR33" s="707"/>
      <c r="ELS33" s="707"/>
      <c r="ELT33" s="707"/>
      <c r="ELU33" s="707"/>
      <c r="ELV33" s="707"/>
      <c r="ELW33" s="707"/>
      <c r="ELX33" s="707"/>
      <c r="ELY33" s="707"/>
      <c r="ELZ33" s="707"/>
      <c r="EMA33" s="707"/>
      <c r="EMB33" s="707"/>
      <c r="EMC33" s="707"/>
      <c r="EMD33" s="707"/>
      <c r="EME33" s="707"/>
      <c r="EMF33" s="707"/>
      <c r="EMG33" s="707"/>
      <c r="EMH33" s="707"/>
      <c r="EMI33" s="707"/>
      <c r="EMJ33" s="707"/>
      <c r="EMK33" s="707"/>
      <c r="EML33" s="707"/>
      <c r="EMM33" s="707"/>
      <c r="EMN33" s="707"/>
      <c r="EMO33" s="707"/>
      <c r="EMP33" s="707"/>
      <c r="EMQ33" s="707"/>
      <c r="EMR33" s="707"/>
      <c r="EMS33" s="707"/>
      <c r="EMT33" s="707"/>
      <c r="EMU33" s="707"/>
      <c r="EMV33" s="707"/>
      <c r="EMW33" s="707"/>
      <c r="EMX33" s="707"/>
      <c r="EMY33" s="707"/>
      <c r="EMZ33" s="707"/>
      <c r="ENA33" s="707"/>
      <c r="ENB33" s="707"/>
      <c r="ENC33" s="707"/>
      <c r="END33" s="707"/>
      <c r="ENE33" s="707"/>
      <c r="ENF33" s="707"/>
      <c r="ENG33" s="707"/>
      <c r="ENH33" s="707"/>
      <c r="ENI33" s="707"/>
      <c r="ENJ33" s="707"/>
      <c r="ENK33" s="707"/>
      <c r="ENL33" s="707"/>
      <c r="ENM33" s="707"/>
      <c r="ENN33" s="707"/>
      <c r="ENO33" s="707"/>
      <c r="ENP33" s="707"/>
      <c r="ENQ33" s="707"/>
      <c r="ENR33" s="707"/>
      <c r="ENS33" s="707"/>
      <c r="ENT33" s="707"/>
      <c r="ENU33" s="707"/>
      <c r="ENV33" s="707"/>
      <c r="ENW33" s="707"/>
      <c r="ENX33" s="707"/>
      <c r="ENY33" s="707"/>
      <c r="ENZ33" s="707"/>
      <c r="EOA33" s="707"/>
      <c r="EOB33" s="707"/>
      <c r="EOC33" s="707"/>
      <c r="EOD33" s="707"/>
      <c r="EOE33" s="707"/>
      <c r="EOF33" s="707"/>
      <c r="EOG33" s="707"/>
      <c r="EOH33" s="707"/>
      <c r="EOI33" s="707"/>
      <c r="EOJ33" s="707"/>
      <c r="EOK33" s="707"/>
      <c r="EOL33" s="707"/>
      <c r="EOM33" s="707"/>
      <c r="EON33" s="707"/>
      <c r="EOO33" s="707"/>
      <c r="EOP33" s="707"/>
      <c r="EOQ33" s="707"/>
      <c r="EOR33" s="707"/>
      <c r="EOS33" s="707"/>
      <c r="EOT33" s="707"/>
      <c r="EOU33" s="707"/>
      <c r="EOV33" s="707"/>
      <c r="EOW33" s="707"/>
      <c r="EOX33" s="707"/>
      <c r="EOY33" s="707"/>
      <c r="EOZ33" s="707"/>
      <c r="EPA33" s="707"/>
      <c r="EPB33" s="707"/>
      <c r="EPC33" s="707"/>
      <c r="EPD33" s="707"/>
      <c r="EPE33" s="707"/>
      <c r="EPF33" s="707"/>
      <c r="EPG33" s="707"/>
      <c r="EPH33" s="707"/>
      <c r="EPI33" s="707"/>
      <c r="EPJ33" s="707"/>
      <c r="EPK33" s="707"/>
      <c r="EPL33" s="707"/>
      <c r="EPM33" s="707"/>
      <c r="EPN33" s="707"/>
      <c r="EPO33" s="707"/>
      <c r="EPP33" s="707"/>
      <c r="EPQ33" s="707"/>
      <c r="EPR33" s="707"/>
      <c r="EPS33" s="707"/>
      <c r="EPT33" s="707"/>
      <c r="EPU33" s="707"/>
      <c r="EPV33" s="707"/>
      <c r="EPW33" s="707"/>
      <c r="EPX33" s="707"/>
      <c r="EPY33" s="707"/>
      <c r="EPZ33" s="707"/>
      <c r="EQA33" s="707"/>
      <c r="EQB33" s="707"/>
      <c r="EQC33" s="707"/>
      <c r="EQD33" s="707"/>
      <c r="EQE33" s="707"/>
      <c r="EQF33" s="707"/>
      <c r="EQG33" s="707"/>
      <c r="EQH33" s="707"/>
      <c r="EQI33" s="707"/>
      <c r="EQJ33" s="707"/>
      <c r="EQK33" s="707"/>
      <c r="EQL33" s="707"/>
      <c r="EQM33" s="707"/>
      <c r="EQN33" s="707"/>
      <c r="EQO33" s="707"/>
      <c r="EQP33" s="707"/>
      <c r="EQQ33" s="707"/>
      <c r="EQR33" s="707"/>
      <c r="EQS33" s="707"/>
      <c r="EQT33" s="707"/>
      <c r="EQU33" s="707"/>
      <c r="EQV33" s="707"/>
      <c r="EQW33" s="707"/>
      <c r="EQX33" s="707"/>
      <c r="EQY33" s="707"/>
      <c r="EQZ33" s="707"/>
      <c r="ERA33" s="707"/>
      <c r="ERB33" s="707"/>
      <c r="ERC33" s="707"/>
      <c r="ERD33" s="707"/>
      <c r="ERE33" s="707"/>
      <c r="ERF33" s="707"/>
      <c r="ERG33" s="707"/>
      <c r="ERH33" s="707"/>
      <c r="ERI33" s="707"/>
      <c r="ERJ33" s="707"/>
      <c r="ERK33" s="707"/>
      <c r="ERL33" s="707"/>
      <c r="ERM33" s="707"/>
      <c r="ERN33" s="707"/>
      <c r="ERO33" s="707"/>
      <c r="ERP33" s="707"/>
      <c r="ERQ33" s="707"/>
      <c r="ERR33" s="707"/>
      <c r="ERS33" s="707"/>
      <c r="ERT33" s="707"/>
      <c r="ERU33" s="707"/>
      <c r="ERV33" s="707"/>
      <c r="ERW33" s="707"/>
      <c r="ERX33" s="707"/>
      <c r="ERY33" s="707"/>
      <c r="ERZ33" s="707"/>
      <c r="ESA33" s="707"/>
      <c r="ESB33" s="707"/>
      <c r="ESC33" s="707"/>
      <c r="ESD33" s="707"/>
      <c r="ESE33" s="707"/>
      <c r="ESF33" s="707"/>
      <c r="ESG33" s="707"/>
      <c r="ESH33" s="707"/>
      <c r="ESI33" s="707"/>
      <c r="ESJ33" s="707"/>
      <c r="ESK33" s="707"/>
      <c r="ESL33" s="707"/>
      <c r="ESM33" s="707"/>
      <c r="ESN33" s="707"/>
      <c r="ESO33" s="707"/>
      <c r="ESP33" s="707"/>
      <c r="ESQ33" s="707"/>
      <c r="ESR33" s="707"/>
      <c r="ESS33" s="707"/>
      <c r="EST33" s="707"/>
      <c r="ESU33" s="707"/>
      <c r="ESV33" s="707"/>
      <c r="ESW33" s="707"/>
      <c r="ESX33" s="707"/>
      <c r="ESY33" s="707"/>
      <c r="ESZ33" s="707"/>
      <c r="ETA33" s="707"/>
      <c r="ETB33" s="707"/>
      <c r="ETC33" s="707"/>
      <c r="ETD33" s="707"/>
      <c r="ETE33" s="707"/>
      <c r="ETF33" s="707"/>
      <c r="ETG33" s="707"/>
      <c r="ETH33" s="707"/>
      <c r="ETI33" s="707"/>
      <c r="ETJ33" s="707"/>
      <c r="ETK33" s="707"/>
      <c r="ETL33" s="707"/>
      <c r="ETM33" s="707"/>
      <c r="ETN33" s="707"/>
      <c r="ETO33" s="707"/>
      <c r="ETP33" s="707"/>
      <c r="ETQ33" s="707"/>
      <c r="ETR33" s="707"/>
      <c r="ETS33" s="707"/>
      <c r="ETT33" s="707"/>
      <c r="ETU33" s="707"/>
      <c r="ETV33" s="707"/>
      <c r="ETW33" s="707"/>
      <c r="ETX33" s="707"/>
      <c r="ETY33" s="707"/>
      <c r="ETZ33" s="707"/>
      <c r="EUA33" s="707"/>
      <c r="EUB33" s="707"/>
      <c r="EUC33" s="707"/>
      <c r="EUD33" s="707"/>
      <c r="EUE33" s="707"/>
      <c r="EUF33" s="707"/>
      <c r="EUG33" s="707"/>
      <c r="EUH33" s="707"/>
      <c r="EUI33" s="707"/>
      <c r="EUJ33" s="707"/>
      <c r="EUK33" s="707"/>
      <c r="EUL33" s="707"/>
      <c r="EUM33" s="707"/>
      <c r="EUN33" s="707"/>
      <c r="EUO33" s="707"/>
      <c r="EUP33" s="707"/>
      <c r="EUQ33" s="707"/>
      <c r="EUR33" s="707"/>
      <c r="EUS33" s="707"/>
      <c r="EUT33" s="707"/>
      <c r="EUU33" s="707"/>
      <c r="EUV33" s="707"/>
      <c r="EUW33" s="707"/>
      <c r="EUX33" s="707"/>
      <c r="EUY33" s="707"/>
      <c r="EUZ33" s="707"/>
      <c r="EVA33" s="707"/>
      <c r="EVB33" s="707"/>
      <c r="EVC33" s="707"/>
      <c r="EVD33" s="707"/>
      <c r="EVE33" s="707"/>
      <c r="EVF33" s="707"/>
      <c r="EVG33" s="707"/>
      <c r="EVH33" s="707"/>
      <c r="EVI33" s="707"/>
      <c r="EVJ33" s="707"/>
      <c r="EVK33" s="707"/>
      <c r="EVL33" s="707"/>
      <c r="EVM33" s="707"/>
      <c r="EVN33" s="707"/>
      <c r="EVO33" s="707"/>
      <c r="EVP33" s="707"/>
      <c r="EVQ33" s="707"/>
      <c r="EVR33" s="707"/>
      <c r="EVS33" s="707"/>
      <c r="EVT33" s="707"/>
      <c r="EVU33" s="707"/>
      <c r="EVV33" s="707"/>
      <c r="EVW33" s="707"/>
      <c r="EVX33" s="707"/>
      <c r="EVY33" s="707"/>
      <c r="EVZ33" s="707"/>
      <c r="EWA33" s="707"/>
      <c r="EWB33" s="707"/>
      <c r="EWC33" s="707"/>
      <c r="EWD33" s="707"/>
      <c r="EWE33" s="707"/>
      <c r="EWF33" s="707"/>
      <c r="EWG33" s="707"/>
      <c r="EWH33" s="707"/>
      <c r="EWI33" s="707"/>
      <c r="EWJ33" s="707"/>
      <c r="EWK33" s="707"/>
      <c r="EWL33" s="707"/>
      <c r="EWM33" s="707"/>
      <c r="EWN33" s="707"/>
      <c r="EWO33" s="707"/>
      <c r="EWP33" s="707"/>
      <c r="EWQ33" s="707"/>
      <c r="EWR33" s="707"/>
      <c r="EWS33" s="707"/>
      <c r="EWT33" s="707"/>
      <c r="EWU33" s="707"/>
      <c r="EWV33" s="707"/>
      <c r="EWW33" s="707"/>
      <c r="EWX33" s="707"/>
      <c r="EWY33" s="707"/>
      <c r="EWZ33" s="707"/>
      <c r="EXA33" s="707"/>
      <c r="EXB33" s="707"/>
      <c r="EXC33" s="707"/>
      <c r="EXD33" s="707"/>
      <c r="EXE33" s="707"/>
      <c r="EXF33" s="707"/>
      <c r="EXG33" s="707"/>
      <c r="EXH33" s="707"/>
      <c r="EXI33" s="707"/>
      <c r="EXJ33" s="707"/>
      <c r="EXK33" s="707"/>
      <c r="EXL33" s="707"/>
      <c r="EXM33" s="707"/>
      <c r="EXN33" s="707"/>
      <c r="EXO33" s="707"/>
      <c r="EXP33" s="707"/>
      <c r="EXQ33" s="707"/>
      <c r="EXR33" s="707"/>
      <c r="EXS33" s="707"/>
      <c r="EXT33" s="707"/>
      <c r="EXU33" s="707"/>
      <c r="EXV33" s="707"/>
      <c r="EXW33" s="707"/>
      <c r="EXX33" s="707"/>
      <c r="EXY33" s="707"/>
      <c r="EXZ33" s="707"/>
      <c r="EYA33" s="707"/>
      <c r="EYB33" s="707"/>
      <c r="EYC33" s="707"/>
      <c r="EYD33" s="707"/>
      <c r="EYE33" s="707"/>
      <c r="EYF33" s="707"/>
      <c r="EYG33" s="707"/>
      <c r="EYH33" s="707"/>
      <c r="EYI33" s="707"/>
      <c r="EYJ33" s="707"/>
      <c r="EYK33" s="707"/>
      <c r="EYL33" s="707"/>
      <c r="EYM33" s="707"/>
      <c r="EYN33" s="707"/>
      <c r="EYO33" s="707"/>
      <c r="EYP33" s="707"/>
      <c r="EYQ33" s="707"/>
      <c r="EYR33" s="707"/>
      <c r="EYS33" s="707"/>
      <c r="EYT33" s="707"/>
      <c r="EYU33" s="707"/>
      <c r="EYV33" s="707"/>
      <c r="EYW33" s="707"/>
      <c r="EYX33" s="707"/>
      <c r="EYY33" s="707"/>
      <c r="EYZ33" s="707"/>
      <c r="EZA33" s="707"/>
      <c r="EZB33" s="707"/>
      <c r="EZC33" s="707"/>
      <c r="EZD33" s="707"/>
      <c r="EZE33" s="707"/>
      <c r="EZF33" s="707"/>
      <c r="EZG33" s="707"/>
      <c r="EZH33" s="707"/>
      <c r="EZI33" s="707"/>
      <c r="EZJ33" s="707"/>
      <c r="EZK33" s="707"/>
      <c r="EZL33" s="707"/>
      <c r="EZM33" s="707"/>
      <c r="EZN33" s="707"/>
      <c r="EZO33" s="707"/>
      <c r="EZP33" s="707"/>
      <c r="EZQ33" s="707"/>
      <c r="EZR33" s="707"/>
      <c r="EZS33" s="707"/>
      <c r="EZT33" s="707"/>
      <c r="EZU33" s="707"/>
      <c r="EZV33" s="707"/>
      <c r="EZW33" s="707"/>
      <c r="EZX33" s="707"/>
      <c r="EZY33" s="707"/>
      <c r="EZZ33" s="707"/>
      <c r="FAA33" s="707"/>
      <c r="FAB33" s="707"/>
      <c r="FAC33" s="707"/>
      <c r="FAD33" s="707"/>
      <c r="FAE33" s="707"/>
      <c r="FAF33" s="707"/>
      <c r="FAG33" s="707"/>
      <c r="FAH33" s="707"/>
      <c r="FAI33" s="707"/>
      <c r="FAJ33" s="707"/>
      <c r="FAK33" s="707"/>
      <c r="FAL33" s="707"/>
      <c r="FAM33" s="707"/>
      <c r="FAN33" s="707"/>
      <c r="FAO33" s="707"/>
      <c r="FAP33" s="707"/>
      <c r="FAQ33" s="707"/>
      <c r="FAR33" s="707"/>
      <c r="FAS33" s="707"/>
      <c r="FAT33" s="707"/>
      <c r="FAU33" s="707"/>
      <c r="FAV33" s="707"/>
      <c r="FAW33" s="707"/>
      <c r="FAX33" s="707"/>
      <c r="FAY33" s="707"/>
      <c r="FAZ33" s="707"/>
      <c r="FBA33" s="707"/>
      <c r="FBB33" s="707"/>
      <c r="FBC33" s="707"/>
      <c r="FBD33" s="707"/>
      <c r="FBE33" s="707"/>
      <c r="FBF33" s="707"/>
      <c r="FBG33" s="707"/>
      <c r="FBH33" s="707"/>
      <c r="FBI33" s="707"/>
      <c r="FBJ33" s="707"/>
      <c r="FBK33" s="707"/>
      <c r="FBL33" s="707"/>
      <c r="FBM33" s="707"/>
      <c r="FBN33" s="707"/>
      <c r="FBO33" s="707"/>
      <c r="FBP33" s="707"/>
      <c r="FBQ33" s="707"/>
      <c r="FBR33" s="707"/>
      <c r="FBS33" s="707"/>
      <c r="FBT33" s="707"/>
      <c r="FBU33" s="707"/>
      <c r="FBV33" s="707"/>
      <c r="FBW33" s="707"/>
      <c r="FBX33" s="707"/>
      <c r="FBY33" s="707"/>
      <c r="FBZ33" s="707"/>
      <c r="FCA33" s="707"/>
      <c r="FCB33" s="707"/>
      <c r="FCC33" s="707"/>
      <c r="FCD33" s="707"/>
      <c r="FCE33" s="707"/>
      <c r="FCF33" s="707"/>
      <c r="FCG33" s="707"/>
      <c r="FCH33" s="707"/>
      <c r="FCI33" s="707"/>
      <c r="FCJ33" s="707"/>
      <c r="FCK33" s="707"/>
      <c r="FCL33" s="707"/>
      <c r="FCM33" s="707"/>
      <c r="FCN33" s="707"/>
      <c r="FCO33" s="707"/>
      <c r="FCP33" s="707"/>
      <c r="FCQ33" s="707"/>
      <c r="FCR33" s="707"/>
      <c r="FCS33" s="707"/>
      <c r="FCT33" s="707"/>
      <c r="FCU33" s="707"/>
      <c r="FCV33" s="707"/>
      <c r="FCW33" s="707"/>
      <c r="FCX33" s="707"/>
      <c r="FCY33" s="707"/>
      <c r="FCZ33" s="707"/>
      <c r="FDA33" s="707"/>
      <c r="FDB33" s="707"/>
      <c r="FDC33" s="707"/>
      <c r="FDD33" s="707"/>
      <c r="FDE33" s="707"/>
      <c r="FDF33" s="707"/>
      <c r="FDG33" s="707"/>
      <c r="FDH33" s="707"/>
      <c r="FDI33" s="707"/>
      <c r="FDJ33" s="707"/>
      <c r="FDK33" s="707"/>
      <c r="FDL33" s="707"/>
      <c r="FDM33" s="707"/>
      <c r="FDN33" s="707"/>
      <c r="FDO33" s="707"/>
      <c r="FDP33" s="707"/>
      <c r="FDQ33" s="707"/>
      <c r="FDR33" s="707"/>
      <c r="FDS33" s="707"/>
      <c r="FDT33" s="707"/>
      <c r="FDU33" s="707"/>
      <c r="FDV33" s="707"/>
      <c r="FDW33" s="707"/>
      <c r="FDX33" s="707"/>
      <c r="FDY33" s="707"/>
      <c r="FDZ33" s="707"/>
      <c r="FEA33" s="707"/>
      <c r="FEB33" s="707"/>
      <c r="FEC33" s="707"/>
      <c r="FED33" s="707"/>
      <c r="FEE33" s="707"/>
      <c r="FEF33" s="707"/>
      <c r="FEG33" s="707"/>
      <c r="FEH33" s="707"/>
      <c r="FEI33" s="707"/>
      <c r="FEJ33" s="707"/>
      <c r="FEK33" s="707"/>
      <c r="FEL33" s="707"/>
      <c r="FEM33" s="707"/>
      <c r="FEN33" s="707"/>
      <c r="FEO33" s="707"/>
      <c r="FEP33" s="707"/>
      <c r="FEQ33" s="707"/>
      <c r="FER33" s="707"/>
      <c r="FES33" s="707"/>
      <c r="FET33" s="707"/>
      <c r="FEU33" s="707"/>
      <c r="FEV33" s="707"/>
      <c r="FEW33" s="707"/>
      <c r="FEX33" s="707"/>
      <c r="FEY33" s="707"/>
      <c r="FEZ33" s="707"/>
      <c r="FFA33" s="707"/>
      <c r="FFB33" s="707"/>
      <c r="FFC33" s="707"/>
      <c r="FFD33" s="707"/>
      <c r="FFE33" s="707"/>
      <c r="FFF33" s="707"/>
      <c r="FFG33" s="707"/>
      <c r="FFH33" s="707"/>
      <c r="FFI33" s="707"/>
      <c r="FFJ33" s="707"/>
      <c r="FFK33" s="707"/>
      <c r="FFL33" s="707"/>
      <c r="FFM33" s="707"/>
      <c r="FFN33" s="707"/>
      <c r="FFO33" s="707"/>
      <c r="FFP33" s="707"/>
      <c r="FFQ33" s="707"/>
      <c r="FFR33" s="707"/>
      <c r="FFS33" s="707"/>
      <c r="FFT33" s="707"/>
      <c r="FFU33" s="707"/>
      <c r="FFV33" s="707"/>
      <c r="FFW33" s="707"/>
      <c r="FFX33" s="707"/>
      <c r="FFY33" s="707"/>
      <c r="FFZ33" s="707"/>
      <c r="FGA33" s="707"/>
      <c r="FGB33" s="707"/>
      <c r="FGC33" s="707"/>
      <c r="FGD33" s="707"/>
      <c r="FGE33" s="707"/>
      <c r="FGF33" s="707"/>
      <c r="FGG33" s="707"/>
      <c r="FGH33" s="707"/>
      <c r="FGI33" s="707"/>
      <c r="FGJ33" s="707"/>
      <c r="FGK33" s="707"/>
      <c r="FGL33" s="707"/>
      <c r="FGM33" s="707"/>
      <c r="FGN33" s="707"/>
      <c r="FGO33" s="707"/>
      <c r="FGP33" s="707"/>
      <c r="FGQ33" s="707"/>
      <c r="FGR33" s="707"/>
      <c r="FGS33" s="707"/>
      <c r="FGT33" s="707"/>
      <c r="FGU33" s="707"/>
      <c r="FGV33" s="707"/>
      <c r="FGW33" s="707"/>
      <c r="FGX33" s="707"/>
      <c r="FGY33" s="707"/>
      <c r="FGZ33" s="707"/>
      <c r="FHA33" s="707"/>
      <c r="FHB33" s="707"/>
      <c r="FHC33" s="707"/>
      <c r="FHD33" s="707"/>
      <c r="FHE33" s="707"/>
      <c r="FHF33" s="707"/>
      <c r="FHG33" s="707"/>
      <c r="FHH33" s="707"/>
      <c r="FHI33" s="707"/>
      <c r="FHJ33" s="707"/>
      <c r="FHK33" s="707"/>
      <c r="FHL33" s="707"/>
      <c r="FHM33" s="707"/>
      <c r="FHN33" s="707"/>
      <c r="FHO33" s="707"/>
      <c r="FHP33" s="707"/>
      <c r="FHQ33" s="707"/>
      <c r="FHR33" s="707"/>
      <c r="FHS33" s="707"/>
      <c r="FHT33" s="707"/>
      <c r="FHU33" s="707"/>
      <c r="FHV33" s="707"/>
      <c r="FHW33" s="707"/>
      <c r="FHX33" s="707"/>
      <c r="FHY33" s="707"/>
      <c r="FHZ33" s="707"/>
      <c r="FIA33" s="707"/>
      <c r="FIB33" s="707"/>
      <c r="FIC33" s="707"/>
      <c r="FID33" s="707"/>
      <c r="FIE33" s="707"/>
      <c r="FIF33" s="707"/>
      <c r="FIG33" s="707"/>
      <c r="FIH33" s="707"/>
      <c r="FII33" s="707"/>
      <c r="FIJ33" s="707"/>
      <c r="FIK33" s="707"/>
      <c r="FIL33" s="707"/>
      <c r="FIM33" s="707"/>
      <c r="FIN33" s="707"/>
      <c r="FIO33" s="707"/>
      <c r="FIP33" s="707"/>
      <c r="FIQ33" s="707"/>
      <c r="FIR33" s="707"/>
      <c r="FIS33" s="707"/>
      <c r="FIT33" s="707"/>
      <c r="FIU33" s="707"/>
      <c r="FIV33" s="707"/>
      <c r="FIW33" s="707"/>
      <c r="FIX33" s="707"/>
      <c r="FIY33" s="707"/>
      <c r="FIZ33" s="707"/>
      <c r="FJA33" s="707"/>
      <c r="FJB33" s="707"/>
      <c r="FJC33" s="707"/>
      <c r="FJD33" s="707"/>
      <c r="FJE33" s="707"/>
      <c r="FJF33" s="707"/>
      <c r="FJG33" s="707"/>
      <c r="FJH33" s="707"/>
      <c r="FJI33" s="707"/>
      <c r="FJJ33" s="707"/>
      <c r="FJK33" s="707"/>
      <c r="FJL33" s="707"/>
      <c r="FJM33" s="707"/>
      <c r="FJN33" s="707"/>
      <c r="FJO33" s="707"/>
      <c r="FJP33" s="707"/>
      <c r="FJQ33" s="707"/>
      <c r="FJR33" s="707"/>
      <c r="FJS33" s="707"/>
      <c r="FJT33" s="707"/>
      <c r="FJU33" s="707"/>
      <c r="FJV33" s="707"/>
      <c r="FJW33" s="707"/>
      <c r="FJX33" s="707"/>
      <c r="FJY33" s="707"/>
      <c r="FJZ33" s="707"/>
      <c r="FKA33" s="707"/>
      <c r="FKB33" s="707"/>
      <c r="FKC33" s="707"/>
      <c r="FKD33" s="707"/>
      <c r="FKE33" s="707"/>
      <c r="FKF33" s="707"/>
      <c r="FKG33" s="707"/>
      <c r="FKH33" s="707"/>
      <c r="FKI33" s="707"/>
      <c r="FKJ33" s="707"/>
      <c r="FKK33" s="707"/>
      <c r="FKL33" s="707"/>
      <c r="FKM33" s="707"/>
      <c r="FKN33" s="707"/>
      <c r="FKO33" s="707"/>
      <c r="FKP33" s="707"/>
      <c r="FKQ33" s="707"/>
      <c r="FKR33" s="707"/>
      <c r="FKS33" s="707"/>
      <c r="FKT33" s="707"/>
      <c r="FKU33" s="707"/>
      <c r="FKV33" s="707"/>
      <c r="FKW33" s="707"/>
      <c r="FKX33" s="707"/>
      <c r="FKY33" s="707"/>
      <c r="FKZ33" s="707"/>
      <c r="FLA33" s="707"/>
      <c r="FLB33" s="707"/>
      <c r="FLC33" s="707"/>
      <c r="FLD33" s="707"/>
      <c r="FLE33" s="707"/>
      <c r="FLF33" s="707"/>
      <c r="FLG33" s="707"/>
      <c r="FLH33" s="707"/>
      <c r="FLI33" s="707"/>
      <c r="FLJ33" s="707"/>
      <c r="FLK33" s="707"/>
      <c r="FLL33" s="707"/>
      <c r="FLM33" s="707"/>
      <c r="FLN33" s="707"/>
      <c r="FLO33" s="707"/>
      <c r="FLP33" s="707"/>
      <c r="FLQ33" s="707"/>
      <c r="FLR33" s="707"/>
      <c r="FLS33" s="707"/>
      <c r="FLT33" s="707"/>
      <c r="FLU33" s="707"/>
      <c r="FLV33" s="707"/>
      <c r="FLW33" s="707"/>
      <c r="FLX33" s="707"/>
      <c r="FLY33" s="707"/>
      <c r="FLZ33" s="707"/>
      <c r="FMA33" s="707"/>
      <c r="FMB33" s="707"/>
      <c r="FMC33" s="707"/>
      <c r="FMD33" s="707"/>
      <c r="FME33" s="707"/>
      <c r="FMF33" s="707"/>
      <c r="FMG33" s="707"/>
      <c r="FMH33" s="707"/>
      <c r="FMI33" s="707"/>
      <c r="FMJ33" s="707"/>
      <c r="FMK33" s="707"/>
      <c r="FML33" s="707"/>
      <c r="FMM33" s="707"/>
      <c r="FMN33" s="707"/>
      <c r="FMO33" s="707"/>
      <c r="FMP33" s="707"/>
      <c r="FMQ33" s="707"/>
      <c r="FMR33" s="707"/>
      <c r="FMS33" s="707"/>
      <c r="FMT33" s="707"/>
      <c r="FMU33" s="707"/>
      <c r="FMV33" s="707"/>
      <c r="FMW33" s="707"/>
      <c r="FMX33" s="707"/>
      <c r="FMY33" s="707"/>
      <c r="FMZ33" s="707"/>
      <c r="FNA33" s="707"/>
      <c r="FNB33" s="707"/>
      <c r="FNC33" s="707"/>
      <c r="FND33" s="707"/>
      <c r="FNE33" s="707"/>
      <c r="FNF33" s="707"/>
      <c r="FNG33" s="707"/>
      <c r="FNH33" s="707"/>
      <c r="FNI33" s="707"/>
      <c r="FNJ33" s="707"/>
      <c r="FNK33" s="707"/>
      <c r="FNL33" s="707"/>
      <c r="FNM33" s="707"/>
      <c r="FNN33" s="707"/>
      <c r="FNO33" s="707"/>
      <c r="FNP33" s="707"/>
      <c r="FNQ33" s="707"/>
      <c r="FNR33" s="707"/>
      <c r="FNS33" s="707"/>
      <c r="FNT33" s="707"/>
      <c r="FNU33" s="707"/>
      <c r="FNV33" s="707"/>
      <c r="FNW33" s="707"/>
      <c r="FNX33" s="707"/>
      <c r="FNY33" s="707"/>
      <c r="FNZ33" s="707"/>
      <c r="FOA33" s="707"/>
      <c r="FOB33" s="707"/>
      <c r="FOC33" s="707"/>
      <c r="FOD33" s="707"/>
      <c r="FOE33" s="707"/>
      <c r="FOF33" s="707"/>
      <c r="FOG33" s="707"/>
      <c r="FOH33" s="707"/>
      <c r="FOI33" s="707"/>
      <c r="FOJ33" s="707"/>
      <c r="FOK33" s="707"/>
      <c r="FOL33" s="707"/>
      <c r="FOM33" s="707"/>
      <c r="FON33" s="707"/>
      <c r="FOO33" s="707"/>
      <c r="FOP33" s="707"/>
      <c r="FOQ33" s="707"/>
      <c r="FOR33" s="707"/>
      <c r="FOS33" s="707"/>
      <c r="FOT33" s="707"/>
      <c r="FOU33" s="707"/>
      <c r="FOV33" s="707"/>
      <c r="FOW33" s="707"/>
      <c r="FOX33" s="707"/>
      <c r="FOY33" s="707"/>
      <c r="FOZ33" s="707"/>
      <c r="FPA33" s="707"/>
      <c r="FPB33" s="707"/>
      <c r="FPC33" s="707"/>
      <c r="FPD33" s="707"/>
      <c r="FPE33" s="707"/>
      <c r="FPF33" s="707"/>
      <c r="FPG33" s="707"/>
      <c r="FPH33" s="707"/>
      <c r="FPI33" s="707"/>
      <c r="FPJ33" s="707"/>
      <c r="FPK33" s="707"/>
      <c r="FPL33" s="707"/>
      <c r="FPM33" s="707"/>
      <c r="FPN33" s="707"/>
      <c r="FPO33" s="707"/>
      <c r="FPP33" s="707"/>
      <c r="FPQ33" s="707"/>
      <c r="FPR33" s="707"/>
      <c r="FPS33" s="707"/>
      <c r="FPT33" s="707"/>
      <c r="FPU33" s="707"/>
      <c r="FPV33" s="707"/>
      <c r="FPW33" s="707"/>
      <c r="FPX33" s="707"/>
      <c r="FPY33" s="707"/>
      <c r="FPZ33" s="707"/>
      <c r="FQA33" s="707"/>
      <c r="FQB33" s="707"/>
      <c r="FQC33" s="707"/>
      <c r="FQD33" s="707"/>
      <c r="FQE33" s="707"/>
      <c r="FQF33" s="707"/>
      <c r="FQG33" s="707"/>
      <c r="FQH33" s="707"/>
      <c r="FQI33" s="707"/>
      <c r="FQJ33" s="707"/>
      <c r="FQK33" s="707"/>
      <c r="FQL33" s="707"/>
      <c r="FQM33" s="707"/>
      <c r="FQN33" s="707"/>
      <c r="FQO33" s="707"/>
      <c r="FQP33" s="707"/>
      <c r="FQQ33" s="707"/>
      <c r="FQR33" s="707"/>
      <c r="FQS33" s="707"/>
      <c r="FQT33" s="707"/>
      <c r="FQU33" s="707"/>
      <c r="FQV33" s="707"/>
      <c r="FQW33" s="707"/>
      <c r="FQX33" s="707"/>
      <c r="FQY33" s="707"/>
      <c r="FQZ33" s="707"/>
      <c r="FRA33" s="707"/>
      <c r="FRB33" s="707"/>
      <c r="FRC33" s="707"/>
      <c r="FRD33" s="707"/>
      <c r="FRE33" s="707"/>
      <c r="FRF33" s="707"/>
      <c r="FRG33" s="707"/>
      <c r="FRH33" s="707"/>
      <c r="FRI33" s="707"/>
      <c r="FRJ33" s="707"/>
      <c r="FRK33" s="707"/>
      <c r="FRL33" s="707"/>
      <c r="FRM33" s="707"/>
      <c r="FRN33" s="707"/>
      <c r="FRO33" s="707"/>
      <c r="FRP33" s="707"/>
      <c r="FRQ33" s="707"/>
      <c r="FRR33" s="707"/>
      <c r="FRS33" s="707"/>
      <c r="FRT33" s="707"/>
      <c r="FRU33" s="707"/>
      <c r="FRV33" s="707"/>
      <c r="FRW33" s="707"/>
      <c r="FRX33" s="707"/>
      <c r="FRY33" s="707"/>
      <c r="FRZ33" s="707"/>
      <c r="FSA33" s="707"/>
      <c r="FSB33" s="707"/>
      <c r="FSC33" s="707"/>
      <c r="FSD33" s="707"/>
      <c r="FSE33" s="707"/>
      <c r="FSF33" s="707"/>
      <c r="FSG33" s="707"/>
      <c r="FSH33" s="707"/>
      <c r="FSI33" s="707"/>
      <c r="FSJ33" s="707"/>
      <c r="FSK33" s="707"/>
      <c r="FSL33" s="707"/>
      <c r="FSM33" s="707"/>
      <c r="FSN33" s="707"/>
      <c r="FSO33" s="707"/>
      <c r="FSP33" s="707"/>
      <c r="FSQ33" s="707"/>
      <c r="FSR33" s="707"/>
      <c r="FSS33" s="707"/>
      <c r="FST33" s="707"/>
      <c r="FSU33" s="707"/>
      <c r="FSV33" s="707"/>
      <c r="FSW33" s="707"/>
      <c r="FSX33" s="707"/>
      <c r="FSY33" s="707"/>
      <c r="FSZ33" s="707"/>
      <c r="FTA33" s="707"/>
      <c r="FTB33" s="707"/>
      <c r="FTC33" s="707"/>
      <c r="FTD33" s="707"/>
      <c r="FTE33" s="707"/>
      <c r="FTF33" s="707"/>
      <c r="FTG33" s="707"/>
      <c r="FTH33" s="707"/>
      <c r="FTI33" s="707"/>
      <c r="FTJ33" s="707"/>
      <c r="FTK33" s="707"/>
      <c r="FTL33" s="707"/>
      <c r="FTM33" s="707"/>
      <c r="FTN33" s="707"/>
      <c r="FTO33" s="707"/>
      <c r="FTP33" s="707"/>
      <c r="FTQ33" s="707"/>
      <c r="FTR33" s="707"/>
      <c r="FTS33" s="707"/>
      <c r="FTT33" s="707"/>
      <c r="FTU33" s="707"/>
      <c r="FTV33" s="707"/>
      <c r="FTW33" s="707"/>
      <c r="FTX33" s="707"/>
      <c r="FTY33" s="707"/>
      <c r="FTZ33" s="707"/>
      <c r="FUA33" s="707"/>
      <c r="FUB33" s="707"/>
      <c r="FUC33" s="707"/>
      <c r="FUD33" s="707"/>
      <c r="FUE33" s="707"/>
      <c r="FUF33" s="707"/>
      <c r="FUG33" s="707"/>
      <c r="FUH33" s="707"/>
      <c r="FUI33" s="707"/>
      <c r="FUJ33" s="707"/>
      <c r="FUK33" s="707"/>
      <c r="FUL33" s="707"/>
      <c r="FUM33" s="707"/>
      <c r="FUN33" s="707"/>
      <c r="FUO33" s="707"/>
      <c r="FUP33" s="707"/>
      <c r="FUQ33" s="707"/>
      <c r="FUR33" s="707"/>
      <c r="FUS33" s="707"/>
      <c r="FUT33" s="707"/>
      <c r="FUU33" s="707"/>
      <c r="FUV33" s="707"/>
      <c r="FUW33" s="707"/>
      <c r="FUX33" s="707"/>
      <c r="FUY33" s="707"/>
      <c r="FUZ33" s="707"/>
      <c r="FVA33" s="707"/>
      <c r="FVB33" s="707"/>
      <c r="FVC33" s="707"/>
      <c r="FVD33" s="707"/>
      <c r="FVE33" s="707"/>
      <c r="FVF33" s="707"/>
      <c r="FVG33" s="707"/>
      <c r="FVH33" s="707"/>
      <c r="FVI33" s="707"/>
      <c r="FVJ33" s="707"/>
      <c r="FVK33" s="707"/>
      <c r="FVL33" s="707"/>
      <c r="FVM33" s="707"/>
      <c r="FVN33" s="707"/>
      <c r="FVO33" s="707"/>
      <c r="FVP33" s="707"/>
      <c r="FVQ33" s="707"/>
      <c r="FVR33" s="707"/>
      <c r="FVS33" s="707"/>
      <c r="FVT33" s="707"/>
      <c r="FVU33" s="707"/>
      <c r="FVV33" s="707"/>
      <c r="FVW33" s="707"/>
      <c r="FVX33" s="707"/>
      <c r="FVY33" s="707"/>
      <c r="FVZ33" s="707"/>
      <c r="FWA33" s="707"/>
      <c r="FWB33" s="707"/>
      <c r="FWC33" s="707"/>
      <c r="FWD33" s="707"/>
      <c r="FWE33" s="707"/>
      <c r="FWF33" s="707"/>
      <c r="FWG33" s="707"/>
      <c r="FWH33" s="707"/>
      <c r="FWI33" s="707"/>
      <c r="FWJ33" s="707"/>
      <c r="FWK33" s="707"/>
      <c r="FWL33" s="707"/>
      <c r="FWM33" s="707"/>
      <c r="FWN33" s="707"/>
      <c r="FWO33" s="707"/>
      <c r="FWP33" s="707"/>
      <c r="FWQ33" s="707"/>
      <c r="FWR33" s="707"/>
      <c r="FWS33" s="707"/>
      <c r="FWT33" s="707"/>
      <c r="FWU33" s="707"/>
      <c r="FWV33" s="707"/>
      <c r="FWW33" s="707"/>
      <c r="FWX33" s="707"/>
      <c r="FWY33" s="707"/>
      <c r="FWZ33" s="707"/>
      <c r="FXA33" s="707"/>
      <c r="FXB33" s="707"/>
      <c r="FXC33" s="707"/>
      <c r="FXD33" s="707"/>
      <c r="FXE33" s="707"/>
      <c r="FXF33" s="707"/>
      <c r="FXG33" s="707"/>
      <c r="FXH33" s="707"/>
      <c r="FXI33" s="707"/>
      <c r="FXJ33" s="707"/>
      <c r="FXK33" s="707"/>
      <c r="FXL33" s="707"/>
      <c r="FXM33" s="707"/>
      <c r="FXN33" s="707"/>
      <c r="FXO33" s="707"/>
      <c r="FXP33" s="707"/>
      <c r="FXQ33" s="707"/>
      <c r="FXR33" s="707"/>
      <c r="FXS33" s="707"/>
      <c r="FXT33" s="707"/>
      <c r="FXU33" s="707"/>
      <c r="FXV33" s="707"/>
      <c r="FXW33" s="707"/>
      <c r="FXX33" s="707"/>
      <c r="FXY33" s="707"/>
      <c r="FXZ33" s="707"/>
      <c r="FYA33" s="707"/>
      <c r="FYB33" s="707"/>
      <c r="FYC33" s="707"/>
      <c r="FYD33" s="707"/>
      <c r="FYE33" s="707"/>
      <c r="FYF33" s="707"/>
      <c r="FYG33" s="707"/>
      <c r="FYH33" s="707"/>
      <c r="FYI33" s="707"/>
      <c r="FYJ33" s="707"/>
      <c r="FYK33" s="707"/>
      <c r="FYL33" s="707"/>
      <c r="FYM33" s="707"/>
      <c r="FYN33" s="707"/>
      <c r="FYO33" s="707"/>
      <c r="FYP33" s="707"/>
      <c r="FYQ33" s="707"/>
      <c r="FYR33" s="707"/>
      <c r="FYS33" s="707"/>
      <c r="FYT33" s="707"/>
      <c r="FYU33" s="707"/>
      <c r="FYV33" s="707"/>
      <c r="FYW33" s="707"/>
      <c r="FYX33" s="707"/>
      <c r="FYY33" s="707"/>
      <c r="FYZ33" s="707"/>
      <c r="FZA33" s="707"/>
      <c r="FZB33" s="707"/>
      <c r="FZC33" s="707"/>
      <c r="FZD33" s="707"/>
      <c r="FZE33" s="707"/>
      <c r="FZF33" s="707"/>
      <c r="FZG33" s="707"/>
      <c r="FZH33" s="707"/>
      <c r="FZI33" s="707"/>
      <c r="FZJ33" s="707"/>
      <c r="FZK33" s="707"/>
      <c r="FZL33" s="707"/>
      <c r="FZM33" s="707"/>
      <c r="FZN33" s="707"/>
      <c r="FZO33" s="707"/>
      <c r="FZP33" s="707"/>
      <c r="FZQ33" s="707"/>
      <c r="FZR33" s="707"/>
      <c r="FZS33" s="707"/>
      <c r="FZT33" s="707"/>
      <c r="FZU33" s="707"/>
      <c r="FZV33" s="707"/>
      <c r="FZW33" s="707"/>
      <c r="FZX33" s="707"/>
      <c r="FZY33" s="707"/>
      <c r="FZZ33" s="707"/>
      <c r="GAA33" s="707"/>
      <c r="GAB33" s="707"/>
      <c r="GAC33" s="707"/>
      <c r="GAD33" s="707"/>
      <c r="GAE33" s="707"/>
      <c r="GAF33" s="707"/>
      <c r="GAG33" s="707"/>
      <c r="GAH33" s="707"/>
      <c r="GAI33" s="707"/>
      <c r="GAJ33" s="707"/>
      <c r="GAK33" s="707"/>
      <c r="GAL33" s="707"/>
      <c r="GAM33" s="707"/>
      <c r="GAN33" s="707"/>
      <c r="GAO33" s="707"/>
      <c r="GAP33" s="707"/>
      <c r="GAQ33" s="707"/>
      <c r="GAR33" s="707"/>
      <c r="GAS33" s="707"/>
      <c r="GAT33" s="707"/>
      <c r="GAU33" s="707"/>
      <c r="GAV33" s="707"/>
      <c r="GAW33" s="707"/>
      <c r="GAX33" s="707"/>
      <c r="GAY33" s="707"/>
      <c r="GAZ33" s="707"/>
      <c r="GBA33" s="707"/>
      <c r="GBB33" s="707"/>
      <c r="GBC33" s="707"/>
      <c r="GBD33" s="707"/>
      <c r="GBE33" s="707"/>
      <c r="GBF33" s="707"/>
      <c r="GBG33" s="707"/>
      <c r="GBH33" s="707"/>
      <c r="GBI33" s="707"/>
      <c r="GBJ33" s="707"/>
      <c r="GBK33" s="707"/>
      <c r="GBL33" s="707"/>
      <c r="GBM33" s="707"/>
      <c r="GBN33" s="707"/>
      <c r="GBO33" s="707"/>
      <c r="GBP33" s="707"/>
      <c r="GBQ33" s="707"/>
      <c r="GBR33" s="707"/>
      <c r="GBS33" s="707"/>
      <c r="GBT33" s="707"/>
      <c r="GBU33" s="707"/>
      <c r="GBV33" s="707"/>
      <c r="GBW33" s="707"/>
      <c r="GBX33" s="707"/>
      <c r="GBY33" s="707"/>
      <c r="GBZ33" s="707"/>
      <c r="GCA33" s="707"/>
      <c r="GCB33" s="707"/>
      <c r="GCC33" s="707"/>
      <c r="GCD33" s="707"/>
      <c r="GCE33" s="707"/>
      <c r="GCF33" s="707"/>
      <c r="GCG33" s="707"/>
      <c r="GCH33" s="707"/>
      <c r="GCI33" s="707"/>
      <c r="GCJ33" s="707"/>
      <c r="GCK33" s="707"/>
      <c r="GCL33" s="707"/>
      <c r="GCM33" s="707"/>
      <c r="GCN33" s="707"/>
      <c r="GCO33" s="707"/>
      <c r="GCP33" s="707"/>
      <c r="GCQ33" s="707"/>
      <c r="GCR33" s="707"/>
      <c r="GCS33" s="707"/>
      <c r="GCT33" s="707"/>
      <c r="GCU33" s="707"/>
      <c r="GCV33" s="707"/>
      <c r="GCW33" s="707"/>
      <c r="GCX33" s="707"/>
      <c r="GCY33" s="707"/>
      <c r="GCZ33" s="707"/>
      <c r="GDA33" s="707"/>
      <c r="GDB33" s="707"/>
      <c r="GDC33" s="707"/>
      <c r="GDD33" s="707"/>
      <c r="GDE33" s="707"/>
      <c r="GDF33" s="707"/>
      <c r="GDG33" s="707"/>
      <c r="GDH33" s="707"/>
      <c r="GDI33" s="707"/>
      <c r="GDJ33" s="707"/>
      <c r="GDK33" s="707"/>
      <c r="GDL33" s="707"/>
      <c r="GDM33" s="707"/>
      <c r="GDN33" s="707"/>
      <c r="GDO33" s="707"/>
      <c r="GDP33" s="707"/>
      <c r="GDQ33" s="707"/>
      <c r="GDR33" s="707"/>
      <c r="GDS33" s="707"/>
      <c r="GDT33" s="707"/>
      <c r="GDU33" s="707"/>
      <c r="GDV33" s="707"/>
      <c r="GDW33" s="707"/>
      <c r="GDX33" s="707"/>
      <c r="GDY33" s="707"/>
      <c r="GDZ33" s="707"/>
      <c r="GEA33" s="707"/>
      <c r="GEB33" s="707"/>
      <c r="GEC33" s="707"/>
      <c r="GED33" s="707"/>
      <c r="GEE33" s="707"/>
      <c r="GEF33" s="707"/>
      <c r="GEG33" s="707"/>
      <c r="GEH33" s="707"/>
      <c r="GEI33" s="707"/>
      <c r="GEJ33" s="707"/>
      <c r="GEK33" s="707"/>
      <c r="GEL33" s="707"/>
      <c r="GEM33" s="707"/>
      <c r="GEN33" s="707"/>
      <c r="GEO33" s="707"/>
      <c r="GEP33" s="707"/>
      <c r="GEQ33" s="707"/>
      <c r="GER33" s="707"/>
      <c r="GES33" s="707"/>
      <c r="GET33" s="707"/>
      <c r="GEU33" s="707"/>
      <c r="GEV33" s="707"/>
      <c r="GEW33" s="707"/>
      <c r="GEX33" s="707"/>
      <c r="GEY33" s="707"/>
      <c r="GEZ33" s="707"/>
      <c r="GFA33" s="707"/>
      <c r="GFB33" s="707"/>
      <c r="GFC33" s="707"/>
      <c r="GFD33" s="707"/>
      <c r="GFE33" s="707"/>
      <c r="GFF33" s="707"/>
      <c r="GFG33" s="707"/>
      <c r="GFH33" s="707"/>
      <c r="GFI33" s="707"/>
      <c r="GFJ33" s="707"/>
      <c r="GFK33" s="707"/>
      <c r="GFL33" s="707"/>
      <c r="GFM33" s="707"/>
      <c r="GFN33" s="707"/>
      <c r="GFO33" s="707"/>
      <c r="GFP33" s="707"/>
      <c r="GFQ33" s="707"/>
      <c r="GFR33" s="707"/>
      <c r="GFS33" s="707"/>
      <c r="GFT33" s="707"/>
      <c r="GFU33" s="707"/>
      <c r="GFV33" s="707"/>
      <c r="GFW33" s="707"/>
      <c r="GFX33" s="707"/>
      <c r="GFY33" s="707"/>
      <c r="GFZ33" s="707"/>
      <c r="GGA33" s="707"/>
      <c r="GGB33" s="707"/>
      <c r="GGC33" s="707"/>
      <c r="GGD33" s="707"/>
      <c r="GGE33" s="707"/>
      <c r="GGF33" s="707"/>
      <c r="GGG33" s="707"/>
      <c r="GGH33" s="707"/>
      <c r="GGI33" s="707"/>
      <c r="GGJ33" s="707"/>
      <c r="GGK33" s="707"/>
      <c r="GGL33" s="707"/>
      <c r="GGM33" s="707"/>
      <c r="GGN33" s="707"/>
      <c r="GGO33" s="707"/>
      <c r="GGP33" s="707"/>
      <c r="GGQ33" s="707"/>
      <c r="GGR33" s="707"/>
      <c r="GGS33" s="707"/>
      <c r="GGT33" s="707"/>
      <c r="GGU33" s="707"/>
      <c r="GGV33" s="707"/>
      <c r="GGW33" s="707"/>
      <c r="GGX33" s="707"/>
      <c r="GGY33" s="707"/>
      <c r="GGZ33" s="707"/>
      <c r="GHA33" s="707"/>
      <c r="GHB33" s="707"/>
      <c r="GHC33" s="707"/>
      <c r="GHD33" s="707"/>
      <c r="GHE33" s="707"/>
      <c r="GHF33" s="707"/>
      <c r="GHG33" s="707"/>
      <c r="GHH33" s="707"/>
      <c r="GHI33" s="707"/>
      <c r="GHJ33" s="707"/>
      <c r="GHK33" s="707"/>
      <c r="GHL33" s="707"/>
      <c r="GHM33" s="707"/>
      <c r="GHN33" s="707"/>
      <c r="GHO33" s="707"/>
      <c r="GHP33" s="707"/>
      <c r="GHQ33" s="707"/>
      <c r="GHR33" s="707"/>
      <c r="GHS33" s="707"/>
      <c r="GHT33" s="707"/>
      <c r="GHU33" s="707"/>
      <c r="GHV33" s="707"/>
      <c r="GHW33" s="707"/>
      <c r="GHX33" s="707"/>
      <c r="GHY33" s="707"/>
      <c r="GHZ33" s="707"/>
      <c r="GIA33" s="707"/>
      <c r="GIB33" s="707"/>
      <c r="GIC33" s="707"/>
      <c r="GID33" s="707"/>
      <c r="GIE33" s="707"/>
      <c r="GIF33" s="707"/>
      <c r="GIG33" s="707"/>
      <c r="GIH33" s="707"/>
      <c r="GII33" s="707"/>
      <c r="GIJ33" s="707"/>
      <c r="GIK33" s="707"/>
      <c r="GIL33" s="707"/>
      <c r="GIM33" s="707"/>
      <c r="GIN33" s="707"/>
      <c r="GIO33" s="707"/>
      <c r="GIP33" s="707"/>
      <c r="GIQ33" s="707"/>
      <c r="GIR33" s="707"/>
      <c r="GIS33" s="707"/>
      <c r="GIT33" s="707"/>
      <c r="GIU33" s="707"/>
      <c r="GIV33" s="707"/>
      <c r="GIW33" s="707"/>
      <c r="GIX33" s="707"/>
      <c r="GIY33" s="707"/>
      <c r="GIZ33" s="707"/>
      <c r="GJA33" s="707"/>
      <c r="GJB33" s="707"/>
      <c r="GJC33" s="707"/>
      <c r="GJD33" s="707"/>
      <c r="GJE33" s="707"/>
      <c r="GJF33" s="707"/>
      <c r="GJG33" s="707"/>
      <c r="GJH33" s="707"/>
      <c r="GJI33" s="707"/>
      <c r="GJJ33" s="707"/>
      <c r="GJK33" s="707"/>
      <c r="GJL33" s="707"/>
      <c r="GJM33" s="707"/>
      <c r="GJN33" s="707"/>
      <c r="GJO33" s="707"/>
      <c r="GJP33" s="707"/>
      <c r="GJQ33" s="707"/>
      <c r="GJR33" s="707"/>
      <c r="GJS33" s="707"/>
      <c r="GJT33" s="707"/>
      <c r="GJU33" s="707"/>
      <c r="GJV33" s="707"/>
      <c r="GJW33" s="707"/>
      <c r="GJX33" s="707"/>
      <c r="GJY33" s="707"/>
      <c r="GJZ33" s="707"/>
      <c r="GKA33" s="707"/>
      <c r="GKB33" s="707"/>
      <c r="GKC33" s="707"/>
      <c r="GKD33" s="707"/>
      <c r="GKE33" s="707"/>
      <c r="GKF33" s="707"/>
      <c r="GKG33" s="707"/>
      <c r="GKH33" s="707"/>
      <c r="GKI33" s="707"/>
      <c r="GKJ33" s="707"/>
      <c r="GKK33" s="707"/>
      <c r="GKL33" s="707"/>
      <c r="GKM33" s="707"/>
      <c r="GKN33" s="707"/>
      <c r="GKO33" s="707"/>
      <c r="GKP33" s="707"/>
      <c r="GKQ33" s="707"/>
      <c r="GKR33" s="707"/>
      <c r="GKS33" s="707"/>
      <c r="GKT33" s="707"/>
      <c r="GKU33" s="707"/>
      <c r="GKV33" s="707"/>
      <c r="GKW33" s="707"/>
      <c r="GKX33" s="707"/>
      <c r="GKY33" s="707"/>
      <c r="GKZ33" s="707"/>
      <c r="GLA33" s="707"/>
      <c r="GLB33" s="707"/>
      <c r="GLC33" s="707"/>
      <c r="GLD33" s="707"/>
      <c r="GLE33" s="707"/>
      <c r="GLF33" s="707"/>
      <c r="GLG33" s="707"/>
      <c r="GLH33" s="707"/>
      <c r="GLI33" s="707"/>
      <c r="GLJ33" s="707"/>
      <c r="GLK33" s="707"/>
      <c r="GLL33" s="707"/>
      <c r="GLM33" s="707"/>
      <c r="GLN33" s="707"/>
      <c r="GLO33" s="707"/>
      <c r="GLP33" s="707"/>
      <c r="GLQ33" s="707"/>
      <c r="GLR33" s="707"/>
      <c r="GLS33" s="707"/>
      <c r="GLT33" s="707"/>
      <c r="GLU33" s="707"/>
      <c r="GLV33" s="707"/>
      <c r="GLW33" s="707"/>
      <c r="GLX33" s="707"/>
      <c r="GLY33" s="707"/>
      <c r="GLZ33" s="707"/>
      <c r="GMA33" s="707"/>
      <c r="GMB33" s="707"/>
      <c r="GMC33" s="707"/>
      <c r="GMD33" s="707"/>
      <c r="GME33" s="707"/>
      <c r="GMF33" s="707"/>
      <c r="GMG33" s="707"/>
      <c r="GMH33" s="707"/>
      <c r="GMI33" s="707"/>
      <c r="GMJ33" s="707"/>
      <c r="GMK33" s="707"/>
      <c r="GML33" s="707"/>
      <c r="GMM33" s="707"/>
      <c r="GMN33" s="707"/>
      <c r="GMO33" s="707"/>
      <c r="GMP33" s="707"/>
      <c r="GMQ33" s="707"/>
      <c r="GMR33" s="707"/>
      <c r="GMS33" s="707"/>
      <c r="GMT33" s="707"/>
      <c r="GMU33" s="707"/>
      <c r="GMV33" s="707"/>
      <c r="GMW33" s="707"/>
      <c r="GMX33" s="707"/>
      <c r="GMY33" s="707"/>
      <c r="GMZ33" s="707"/>
      <c r="GNA33" s="707"/>
      <c r="GNB33" s="707"/>
      <c r="GNC33" s="707"/>
      <c r="GND33" s="707"/>
      <c r="GNE33" s="707"/>
      <c r="GNF33" s="707"/>
      <c r="GNG33" s="707"/>
      <c r="GNH33" s="707"/>
      <c r="GNI33" s="707"/>
      <c r="GNJ33" s="707"/>
      <c r="GNK33" s="707"/>
      <c r="GNL33" s="707"/>
      <c r="GNM33" s="707"/>
      <c r="GNN33" s="707"/>
      <c r="GNO33" s="707"/>
      <c r="GNP33" s="707"/>
      <c r="GNQ33" s="707"/>
      <c r="GNR33" s="707"/>
      <c r="GNS33" s="707"/>
      <c r="GNT33" s="707"/>
      <c r="GNU33" s="707"/>
      <c r="GNV33" s="707"/>
      <c r="GNW33" s="707"/>
      <c r="GNX33" s="707"/>
      <c r="GNY33" s="707"/>
      <c r="GNZ33" s="707"/>
      <c r="GOA33" s="707"/>
      <c r="GOB33" s="707"/>
      <c r="GOC33" s="707"/>
      <c r="GOD33" s="707"/>
      <c r="GOE33" s="707"/>
      <c r="GOF33" s="707"/>
      <c r="GOG33" s="707"/>
      <c r="GOH33" s="707"/>
      <c r="GOI33" s="707"/>
      <c r="GOJ33" s="707"/>
      <c r="GOK33" s="707"/>
      <c r="GOL33" s="707"/>
      <c r="GOM33" s="707"/>
      <c r="GON33" s="707"/>
      <c r="GOO33" s="707"/>
      <c r="GOP33" s="707"/>
      <c r="GOQ33" s="707"/>
      <c r="GOR33" s="707"/>
      <c r="GOS33" s="707"/>
      <c r="GOT33" s="707"/>
      <c r="GOU33" s="707"/>
      <c r="GOV33" s="707"/>
      <c r="GOW33" s="707"/>
      <c r="GOX33" s="707"/>
      <c r="GOY33" s="707"/>
      <c r="GOZ33" s="707"/>
      <c r="GPA33" s="707"/>
      <c r="GPB33" s="707"/>
      <c r="GPC33" s="707"/>
      <c r="GPD33" s="707"/>
      <c r="GPE33" s="707"/>
      <c r="GPF33" s="707"/>
      <c r="GPG33" s="707"/>
      <c r="GPH33" s="707"/>
      <c r="GPI33" s="707"/>
      <c r="GPJ33" s="707"/>
      <c r="GPK33" s="707"/>
      <c r="GPL33" s="707"/>
      <c r="GPM33" s="707"/>
      <c r="GPN33" s="707"/>
      <c r="GPO33" s="707"/>
      <c r="GPP33" s="707"/>
      <c r="GPQ33" s="707"/>
      <c r="GPR33" s="707"/>
      <c r="GPS33" s="707"/>
      <c r="GPT33" s="707"/>
      <c r="GPU33" s="707"/>
      <c r="GPV33" s="707"/>
      <c r="GPW33" s="707"/>
      <c r="GPX33" s="707"/>
      <c r="GPY33" s="707"/>
      <c r="GPZ33" s="707"/>
      <c r="GQA33" s="707"/>
      <c r="GQB33" s="707"/>
      <c r="GQC33" s="707"/>
      <c r="GQD33" s="707"/>
      <c r="GQE33" s="707"/>
      <c r="GQF33" s="707"/>
      <c r="GQG33" s="707"/>
      <c r="GQH33" s="707"/>
      <c r="GQI33" s="707"/>
      <c r="GQJ33" s="707"/>
      <c r="GQK33" s="707"/>
      <c r="GQL33" s="707"/>
      <c r="GQM33" s="707"/>
      <c r="GQN33" s="707"/>
      <c r="GQO33" s="707"/>
      <c r="GQP33" s="707"/>
      <c r="GQQ33" s="707"/>
      <c r="GQR33" s="707"/>
      <c r="GQS33" s="707"/>
      <c r="GQT33" s="707"/>
      <c r="GQU33" s="707"/>
      <c r="GQV33" s="707"/>
      <c r="GQW33" s="707"/>
      <c r="GQX33" s="707"/>
      <c r="GQY33" s="707"/>
      <c r="GQZ33" s="707"/>
      <c r="GRA33" s="707"/>
      <c r="GRB33" s="707"/>
      <c r="GRC33" s="707"/>
      <c r="GRD33" s="707"/>
      <c r="GRE33" s="707"/>
      <c r="GRF33" s="707"/>
      <c r="GRG33" s="707"/>
      <c r="GRH33" s="707"/>
      <c r="GRI33" s="707"/>
      <c r="GRJ33" s="707"/>
      <c r="GRK33" s="707"/>
      <c r="GRL33" s="707"/>
      <c r="GRM33" s="707"/>
      <c r="GRN33" s="707"/>
      <c r="GRO33" s="707"/>
      <c r="GRP33" s="707"/>
      <c r="GRQ33" s="707"/>
      <c r="GRR33" s="707"/>
      <c r="GRS33" s="707"/>
      <c r="GRT33" s="707"/>
      <c r="GRU33" s="707"/>
      <c r="GRV33" s="707"/>
      <c r="GRW33" s="707"/>
      <c r="GRX33" s="707"/>
      <c r="GRY33" s="707"/>
      <c r="GRZ33" s="707"/>
      <c r="GSA33" s="707"/>
      <c r="GSB33" s="707"/>
      <c r="GSC33" s="707"/>
      <c r="GSD33" s="707"/>
      <c r="GSE33" s="707"/>
      <c r="GSF33" s="707"/>
      <c r="GSG33" s="707"/>
      <c r="GSH33" s="707"/>
      <c r="GSI33" s="707"/>
      <c r="GSJ33" s="707"/>
      <c r="GSK33" s="707"/>
      <c r="GSL33" s="707"/>
      <c r="GSM33" s="707"/>
      <c r="GSN33" s="707"/>
      <c r="GSO33" s="707"/>
      <c r="GSP33" s="707"/>
      <c r="GSQ33" s="707"/>
      <c r="GSR33" s="707"/>
      <c r="GSS33" s="707"/>
      <c r="GST33" s="707"/>
      <c r="GSU33" s="707"/>
      <c r="GSV33" s="707"/>
      <c r="GSW33" s="707"/>
      <c r="GSX33" s="707"/>
      <c r="GSY33" s="707"/>
      <c r="GSZ33" s="707"/>
      <c r="GTA33" s="707"/>
      <c r="GTB33" s="707"/>
      <c r="GTC33" s="707"/>
      <c r="GTD33" s="707"/>
      <c r="GTE33" s="707"/>
      <c r="GTF33" s="707"/>
      <c r="GTG33" s="707"/>
      <c r="GTH33" s="707"/>
      <c r="GTI33" s="707"/>
      <c r="GTJ33" s="707"/>
      <c r="GTK33" s="707"/>
      <c r="GTL33" s="707"/>
      <c r="GTM33" s="707"/>
      <c r="GTN33" s="707"/>
      <c r="GTO33" s="707"/>
      <c r="GTP33" s="707"/>
      <c r="GTQ33" s="707"/>
      <c r="GTR33" s="707"/>
      <c r="GTS33" s="707"/>
      <c r="GTT33" s="707"/>
      <c r="GTU33" s="707"/>
      <c r="GTV33" s="707"/>
      <c r="GTW33" s="707"/>
      <c r="GTX33" s="707"/>
      <c r="GTY33" s="707"/>
      <c r="GTZ33" s="707"/>
      <c r="GUA33" s="707"/>
      <c r="GUB33" s="707"/>
      <c r="GUC33" s="707"/>
      <c r="GUD33" s="707"/>
      <c r="GUE33" s="707"/>
      <c r="GUF33" s="707"/>
      <c r="GUG33" s="707"/>
      <c r="GUH33" s="707"/>
      <c r="GUI33" s="707"/>
      <c r="GUJ33" s="707"/>
      <c r="GUK33" s="707"/>
      <c r="GUL33" s="707"/>
      <c r="GUM33" s="707"/>
      <c r="GUN33" s="707"/>
      <c r="GUO33" s="707"/>
      <c r="GUP33" s="707"/>
      <c r="GUQ33" s="707"/>
      <c r="GUR33" s="707"/>
      <c r="GUS33" s="707"/>
      <c r="GUT33" s="707"/>
      <c r="GUU33" s="707"/>
      <c r="GUV33" s="707"/>
      <c r="GUW33" s="707"/>
      <c r="GUX33" s="707"/>
      <c r="GUY33" s="707"/>
      <c r="GUZ33" s="707"/>
      <c r="GVA33" s="707"/>
      <c r="GVB33" s="707"/>
      <c r="GVC33" s="707"/>
      <c r="GVD33" s="707"/>
      <c r="GVE33" s="707"/>
      <c r="GVF33" s="707"/>
      <c r="GVG33" s="707"/>
      <c r="GVH33" s="707"/>
      <c r="GVI33" s="707"/>
      <c r="GVJ33" s="707"/>
      <c r="GVK33" s="707"/>
      <c r="GVL33" s="707"/>
      <c r="GVM33" s="707"/>
      <c r="GVN33" s="707"/>
      <c r="GVO33" s="707"/>
      <c r="GVP33" s="707"/>
      <c r="GVQ33" s="707"/>
      <c r="GVR33" s="707"/>
      <c r="GVS33" s="707"/>
      <c r="GVT33" s="707"/>
      <c r="GVU33" s="707"/>
      <c r="GVV33" s="707"/>
      <c r="GVW33" s="707"/>
      <c r="GVX33" s="707"/>
      <c r="GVY33" s="707"/>
      <c r="GVZ33" s="707"/>
      <c r="GWA33" s="707"/>
      <c r="GWB33" s="707"/>
      <c r="GWC33" s="707"/>
      <c r="GWD33" s="707"/>
      <c r="GWE33" s="707"/>
      <c r="GWF33" s="707"/>
      <c r="GWG33" s="707"/>
      <c r="GWH33" s="707"/>
      <c r="GWI33" s="707"/>
      <c r="GWJ33" s="707"/>
      <c r="GWK33" s="707"/>
      <c r="GWL33" s="707"/>
      <c r="GWM33" s="707"/>
      <c r="GWN33" s="707"/>
      <c r="GWO33" s="707"/>
      <c r="GWP33" s="707"/>
      <c r="GWQ33" s="707"/>
      <c r="GWR33" s="707"/>
      <c r="GWS33" s="707"/>
      <c r="GWT33" s="707"/>
      <c r="GWU33" s="707"/>
      <c r="GWV33" s="707"/>
      <c r="GWW33" s="707"/>
      <c r="GWX33" s="707"/>
      <c r="GWY33" s="707"/>
      <c r="GWZ33" s="707"/>
      <c r="GXA33" s="707"/>
      <c r="GXB33" s="707"/>
      <c r="GXC33" s="707"/>
      <c r="GXD33" s="707"/>
      <c r="GXE33" s="707"/>
      <c r="GXF33" s="707"/>
      <c r="GXG33" s="707"/>
      <c r="GXH33" s="707"/>
      <c r="GXI33" s="707"/>
      <c r="GXJ33" s="707"/>
      <c r="GXK33" s="707"/>
      <c r="GXL33" s="707"/>
      <c r="GXM33" s="707"/>
      <c r="GXN33" s="707"/>
      <c r="GXO33" s="707"/>
      <c r="GXP33" s="707"/>
      <c r="GXQ33" s="707"/>
      <c r="GXR33" s="707"/>
      <c r="GXS33" s="707"/>
      <c r="GXT33" s="707"/>
      <c r="GXU33" s="707"/>
      <c r="GXV33" s="707"/>
      <c r="GXW33" s="707"/>
      <c r="GXX33" s="707"/>
      <c r="GXY33" s="707"/>
      <c r="GXZ33" s="707"/>
      <c r="GYA33" s="707"/>
      <c r="GYB33" s="707"/>
      <c r="GYC33" s="707"/>
      <c r="GYD33" s="707"/>
      <c r="GYE33" s="707"/>
      <c r="GYF33" s="707"/>
      <c r="GYG33" s="707"/>
      <c r="GYH33" s="707"/>
      <c r="GYI33" s="707"/>
      <c r="GYJ33" s="707"/>
      <c r="GYK33" s="707"/>
      <c r="GYL33" s="707"/>
      <c r="GYM33" s="707"/>
      <c r="GYN33" s="707"/>
      <c r="GYO33" s="707"/>
      <c r="GYP33" s="707"/>
      <c r="GYQ33" s="707"/>
      <c r="GYR33" s="707"/>
      <c r="GYS33" s="707"/>
      <c r="GYT33" s="707"/>
      <c r="GYU33" s="707"/>
      <c r="GYV33" s="707"/>
      <c r="GYW33" s="707"/>
      <c r="GYX33" s="707"/>
      <c r="GYY33" s="707"/>
      <c r="GYZ33" s="707"/>
      <c r="GZA33" s="707"/>
      <c r="GZB33" s="707"/>
      <c r="GZC33" s="707"/>
      <c r="GZD33" s="707"/>
      <c r="GZE33" s="707"/>
      <c r="GZF33" s="707"/>
      <c r="GZG33" s="707"/>
      <c r="GZH33" s="707"/>
      <c r="GZI33" s="707"/>
      <c r="GZJ33" s="707"/>
      <c r="GZK33" s="707"/>
      <c r="GZL33" s="707"/>
      <c r="GZM33" s="707"/>
      <c r="GZN33" s="707"/>
      <c r="GZO33" s="707"/>
      <c r="GZP33" s="707"/>
      <c r="GZQ33" s="707"/>
      <c r="GZR33" s="707"/>
      <c r="GZS33" s="707"/>
      <c r="GZT33" s="707"/>
      <c r="GZU33" s="707"/>
      <c r="GZV33" s="707"/>
      <c r="GZW33" s="707"/>
      <c r="GZX33" s="707"/>
      <c r="GZY33" s="707"/>
      <c r="GZZ33" s="707"/>
      <c r="HAA33" s="707"/>
      <c r="HAB33" s="707"/>
      <c r="HAC33" s="707"/>
      <c r="HAD33" s="707"/>
      <c r="HAE33" s="707"/>
      <c r="HAF33" s="707"/>
      <c r="HAG33" s="707"/>
      <c r="HAH33" s="707"/>
      <c r="HAI33" s="707"/>
      <c r="HAJ33" s="707"/>
      <c r="HAK33" s="707"/>
      <c r="HAL33" s="707"/>
      <c r="HAM33" s="707"/>
      <c r="HAN33" s="707"/>
      <c r="HAO33" s="707"/>
      <c r="HAP33" s="707"/>
      <c r="HAQ33" s="707"/>
      <c r="HAR33" s="707"/>
      <c r="HAS33" s="707"/>
      <c r="HAT33" s="707"/>
      <c r="HAU33" s="707"/>
      <c r="HAV33" s="707"/>
      <c r="HAW33" s="707"/>
      <c r="HAX33" s="707"/>
      <c r="HAY33" s="707"/>
      <c r="HAZ33" s="707"/>
      <c r="HBA33" s="707"/>
      <c r="HBB33" s="707"/>
      <c r="HBC33" s="707"/>
      <c r="HBD33" s="707"/>
      <c r="HBE33" s="707"/>
      <c r="HBF33" s="707"/>
      <c r="HBG33" s="707"/>
      <c r="HBH33" s="707"/>
      <c r="HBI33" s="707"/>
      <c r="HBJ33" s="707"/>
      <c r="HBK33" s="707"/>
      <c r="HBL33" s="707"/>
      <c r="HBM33" s="707"/>
      <c r="HBN33" s="707"/>
      <c r="HBO33" s="707"/>
      <c r="HBP33" s="707"/>
      <c r="HBQ33" s="707"/>
      <c r="HBR33" s="707"/>
      <c r="HBS33" s="707"/>
      <c r="HBT33" s="707"/>
      <c r="HBU33" s="707"/>
      <c r="HBV33" s="707"/>
      <c r="HBW33" s="707"/>
      <c r="HBX33" s="707"/>
      <c r="HBY33" s="707"/>
      <c r="HBZ33" s="707"/>
      <c r="HCA33" s="707"/>
      <c r="HCB33" s="707"/>
      <c r="HCC33" s="707"/>
      <c r="HCD33" s="707"/>
      <c r="HCE33" s="707"/>
      <c r="HCF33" s="707"/>
      <c r="HCG33" s="707"/>
      <c r="HCH33" s="707"/>
      <c r="HCI33" s="707"/>
      <c r="HCJ33" s="707"/>
      <c r="HCK33" s="707"/>
      <c r="HCL33" s="707"/>
      <c r="HCM33" s="707"/>
      <c r="HCN33" s="707"/>
      <c r="HCO33" s="707"/>
      <c r="HCP33" s="707"/>
      <c r="HCQ33" s="707"/>
      <c r="HCR33" s="707"/>
      <c r="HCS33" s="707"/>
      <c r="HCT33" s="707"/>
      <c r="HCU33" s="707"/>
      <c r="HCV33" s="707"/>
      <c r="HCW33" s="707"/>
      <c r="HCX33" s="707"/>
      <c r="HCY33" s="707"/>
      <c r="HCZ33" s="707"/>
      <c r="HDA33" s="707"/>
      <c r="HDB33" s="707"/>
      <c r="HDC33" s="707"/>
      <c r="HDD33" s="707"/>
      <c r="HDE33" s="707"/>
      <c r="HDF33" s="707"/>
      <c r="HDG33" s="707"/>
      <c r="HDH33" s="707"/>
      <c r="HDI33" s="707"/>
      <c r="HDJ33" s="707"/>
      <c r="HDK33" s="707"/>
      <c r="HDL33" s="707"/>
      <c r="HDM33" s="707"/>
      <c r="HDN33" s="707"/>
      <c r="HDO33" s="707"/>
      <c r="HDP33" s="707"/>
      <c r="HDQ33" s="707"/>
      <c r="HDR33" s="707"/>
      <c r="HDS33" s="707"/>
      <c r="HDT33" s="707"/>
      <c r="HDU33" s="707"/>
      <c r="HDV33" s="707"/>
      <c r="HDW33" s="707"/>
      <c r="HDX33" s="707"/>
      <c r="HDY33" s="707"/>
      <c r="HDZ33" s="707"/>
      <c r="HEA33" s="707"/>
      <c r="HEB33" s="707"/>
      <c r="HEC33" s="707"/>
      <c r="HED33" s="707"/>
      <c r="HEE33" s="707"/>
      <c r="HEF33" s="707"/>
      <c r="HEG33" s="707"/>
      <c r="HEH33" s="707"/>
      <c r="HEI33" s="707"/>
      <c r="HEJ33" s="707"/>
      <c r="HEK33" s="707"/>
      <c r="HEL33" s="707"/>
      <c r="HEM33" s="707"/>
      <c r="HEN33" s="707"/>
      <c r="HEO33" s="707"/>
      <c r="HEP33" s="707"/>
      <c r="HEQ33" s="707"/>
      <c r="HER33" s="707"/>
      <c r="HES33" s="707"/>
      <c r="HET33" s="707"/>
      <c r="HEU33" s="707"/>
      <c r="HEV33" s="707"/>
      <c r="HEW33" s="707"/>
      <c r="HEX33" s="707"/>
      <c r="HEY33" s="707"/>
      <c r="HEZ33" s="707"/>
      <c r="HFA33" s="707"/>
      <c r="HFB33" s="707"/>
      <c r="HFC33" s="707"/>
      <c r="HFD33" s="707"/>
      <c r="HFE33" s="707"/>
      <c r="HFF33" s="707"/>
      <c r="HFG33" s="707"/>
      <c r="HFH33" s="707"/>
      <c r="HFI33" s="707"/>
      <c r="HFJ33" s="707"/>
      <c r="HFK33" s="707"/>
      <c r="HFL33" s="707"/>
      <c r="HFM33" s="707"/>
      <c r="HFN33" s="707"/>
      <c r="HFO33" s="707"/>
      <c r="HFP33" s="707"/>
      <c r="HFQ33" s="707"/>
      <c r="HFR33" s="707"/>
      <c r="HFS33" s="707"/>
      <c r="HFT33" s="707"/>
      <c r="HFU33" s="707"/>
      <c r="HFV33" s="707"/>
      <c r="HFW33" s="707"/>
      <c r="HFX33" s="707"/>
      <c r="HFY33" s="707"/>
      <c r="HFZ33" s="707"/>
      <c r="HGA33" s="707"/>
      <c r="HGB33" s="707"/>
      <c r="HGC33" s="707"/>
      <c r="HGD33" s="707"/>
      <c r="HGE33" s="707"/>
      <c r="HGF33" s="707"/>
      <c r="HGG33" s="707"/>
      <c r="HGH33" s="707"/>
      <c r="HGI33" s="707"/>
      <c r="HGJ33" s="707"/>
      <c r="HGK33" s="707"/>
      <c r="HGL33" s="707"/>
      <c r="HGM33" s="707"/>
      <c r="HGN33" s="707"/>
      <c r="HGO33" s="707"/>
      <c r="HGP33" s="707"/>
      <c r="HGQ33" s="707"/>
      <c r="HGR33" s="707"/>
      <c r="HGS33" s="707"/>
      <c r="HGT33" s="707"/>
      <c r="HGU33" s="707"/>
      <c r="HGV33" s="707"/>
      <c r="HGW33" s="707"/>
      <c r="HGX33" s="707"/>
      <c r="HGY33" s="707"/>
      <c r="HGZ33" s="707"/>
      <c r="HHA33" s="707"/>
      <c r="HHB33" s="707"/>
      <c r="HHC33" s="707"/>
      <c r="HHD33" s="707"/>
      <c r="HHE33" s="707"/>
      <c r="HHF33" s="707"/>
      <c r="HHG33" s="707"/>
      <c r="HHH33" s="707"/>
      <c r="HHI33" s="707"/>
      <c r="HHJ33" s="707"/>
      <c r="HHK33" s="707"/>
      <c r="HHL33" s="707"/>
      <c r="HHM33" s="707"/>
      <c r="HHN33" s="707"/>
      <c r="HHO33" s="707"/>
      <c r="HHP33" s="707"/>
      <c r="HHQ33" s="707"/>
      <c r="HHR33" s="707"/>
      <c r="HHS33" s="707"/>
      <c r="HHT33" s="707"/>
      <c r="HHU33" s="707"/>
      <c r="HHV33" s="707"/>
      <c r="HHW33" s="707"/>
      <c r="HHX33" s="707"/>
      <c r="HHY33" s="707"/>
      <c r="HHZ33" s="707"/>
      <c r="HIA33" s="707"/>
      <c r="HIB33" s="707"/>
      <c r="HIC33" s="707"/>
      <c r="HID33" s="707"/>
      <c r="HIE33" s="707"/>
      <c r="HIF33" s="707"/>
      <c r="HIG33" s="707"/>
      <c r="HIH33" s="707"/>
      <c r="HII33" s="707"/>
      <c r="HIJ33" s="707"/>
      <c r="HIK33" s="707"/>
      <c r="HIL33" s="707"/>
      <c r="HIM33" s="707"/>
      <c r="HIN33" s="707"/>
      <c r="HIO33" s="707"/>
      <c r="HIP33" s="707"/>
      <c r="HIQ33" s="707"/>
      <c r="HIR33" s="707"/>
      <c r="HIS33" s="707"/>
      <c r="HIT33" s="707"/>
      <c r="HIU33" s="707"/>
      <c r="HIV33" s="707"/>
      <c r="HIW33" s="707"/>
      <c r="HIX33" s="707"/>
      <c r="HIY33" s="707"/>
      <c r="HIZ33" s="707"/>
      <c r="HJA33" s="707"/>
      <c r="HJB33" s="707"/>
      <c r="HJC33" s="707"/>
      <c r="HJD33" s="707"/>
      <c r="HJE33" s="707"/>
      <c r="HJF33" s="707"/>
      <c r="HJG33" s="707"/>
      <c r="HJH33" s="707"/>
      <c r="HJI33" s="707"/>
      <c r="HJJ33" s="707"/>
      <c r="HJK33" s="707"/>
      <c r="HJL33" s="707"/>
      <c r="HJM33" s="707"/>
      <c r="HJN33" s="707"/>
      <c r="HJO33" s="707"/>
      <c r="HJP33" s="707"/>
      <c r="HJQ33" s="707"/>
      <c r="HJR33" s="707"/>
      <c r="HJS33" s="707"/>
      <c r="HJT33" s="707"/>
      <c r="HJU33" s="707"/>
      <c r="HJV33" s="707"/>
      <c r="HJW33" s="707"/>
      <c r="HJX33" s="707"/>
      <c r="HJY33" s="707"/>
      <c r="HJZ33" s="707"/>
      <c r="HKA33" s="707"/>
      <c r="HKB33" s="707"/>
      <c r="HKC33" s="707"/>
      <c r="HKD33" s="707"/>
      <c r="HKE33" s="707"/>
      <c r="HKF33" s="707"/>
      <c r="HKG33" s="707"/>
      <c r="HKH33" s="707"/>
      <c r="HKI33" s="707"/>
      <c r="HKJ33" s="707"/>
      <c r="HKK33" s="707"/>
      <c r="HKL33" s="707"/>
      <c r="HKM33" s="707"/>
      <c r="HKN33" s="707"/>
      <c r="HKO33" s="707"/>
      <c r="HKP33" s="707"/>
      <c r="HKQ33" s="707"/>
      <c r="HKR33" s="707"/>
      <c r="HKS33" s="707"/>
      <c r="HKT33" s="707"/>
      <c r="HKU33" s="707"/>
      <c r="HKV33" s="707"/>
      <c r="HKW33" s="707"/>
      <c r="HKX33" s="707"/>
      <c r="HKY33" s="707"/>
      <c r="HKZ33" s="707"/>
      <c r="HLA33" s="707"/>
      <c r="HLB33" s="707"/>
      <c r="HLC33" s="707"/>
      <c r="HLD33" s="707"/>
      <c r="HLE33" s="707"/>
      <c r="HLF33" s="707"/>
      <c r="HLG33" s="707"/>
      <c r="HLH33" s="707"/>
      <c r="HLI33" s="707"/>
      <c r="HLJ33" s="707"/>
      <c r="HLK33" s="707"/>
      <c r="HLL33" s="707"/>
      <c r="HLM33" s="707"/>
      <c r="HLN33" s="707"/>
      <c r="HLO33" s="707"/>
      <c r="HLP33" s="707"/>
      <c r="HLQ33" s="707"/>
      <c r="HLR33" s="707"/>
      <c r="HLS33" s="707"/>
      <c r="HLT33" s="707"/>
      <c r="HLU33" s="707"/>
      <c r="HLV33" s="707"/>
      <c r="HLW33" s="707"/>
      <c r="HLX33" s="707"/>
      <c r="HLY33" s="707"/>
      <c r="HLZ33" s="707"/>
      <c r="HMA33" s="707"/>
      <c r="HMB33" s="707"/>
      <c r="HMC33" s="707"/>
      <c r="HMD33" s="707"/>
      <c r="HME33" s="707"/>
      <c r="HMF33" s="707"/>
      <c r="HMG33" s="707"/>
      <c r="HMH33" s="707"/>
      <c r="HMI33" s="707"/>
      <c r="HMJ33" s="707"/>
      <c r="HMK33" s="707"/>
      <c r="HML33" s="707"/>
      <c r="HMM33" s="707"/>
      <c r="HMN33" s="707"/>
      <c r="HMO33" s="707"/>
      <c r="HMP33" s="707"/>
      <c r="HMQ33" s="707"/>
      <c r="HMR33" s="707"/>
      <c r="HMS33" s="707"/>
      <c r="HMT33" s="707"/>
      <c r="HMU33" s="707"/>
      <c r="HMV33" s="707"/>
      <c r="HMW33" s="707"/>
      <c r="HMX33" s="707"/>
      <c r="HMY33" s="707"/>
      <c r="HMZ33" s="707"/>
      <c r="HNA33" s="707"/>
      <c r="HNB33" s="707"/>
      <c r="HNC33" s="707"/>
      <c r="HND33" s="707"/>
      <c r="HNE33" s="707"/>
      <c r="HNF33" s="707"/>
      <c r="HNG33" s="707"/>
      <c r="HNH33" s="707"/>
      <c r="HNI33" s="707"/>
      <c r="HNJ33" s="707"/>
      <c r="HNK33" s="707"/>
      <c r="HNL33" s="707"/>
      <c r="HNM33" s="707"/>
      <c r="HNN33" s="707"/>
      <c r="HNO33" s="707"/>
      <c r="HNP33" s="707"/>
      <c r="HNQ33" s="707"/>
      <c r="HNR33" s="707"/>
      <c r="HNS33" s="707"/>
      <c r="HNT33" s="707"/>
      <c r="HNU33" s="707"/>
      <c r="HNV33" s="707"/>
      <c r="HNW33" s="707"/>
      <c r="HNX33" s="707"/>
      <c r="HNY33" s="707"/>
      <c r="HNZ33" s="707"/>
      <c r="HOA33" s="707"/>
      <c r="HOB33" s="707"/>
      <c r="HOC33" s="707"/>
      <c r="HOD33" s="707"/>
      <c r="HOE33" s="707"/>
      <c r="HOF33" s="707"/>
      <c r="HOG33" s="707"/>
      <c r="HOH33" s="707"/>
      <c r="HOI33" s="707"/>
      <c r="HOJ33" s="707"/>
      <c r="HOK33" s="707"/>
      <c r="HOL33" s="707"/>
      <c r="HOM33" s="707"/>
      <c r="HON33" s="707"/>
      <c r="HOO33" s="707"/>
      <c r="HOP33" s="707"/>
      <c r="HOQ33" s="707"/>
      <c r="HOR33" s="707"/>
      <c r="HOS33" s="707"/>
      <c r="HOT33" s="707"/>
      <c r="HOU33" s="707"/>
      <c r="HOV33" s="707"/>
      <c r="HOW33" s="707"/>
      <c r="HOX33" s="707"/>
      <c r="HOY33" s="707"/>
      <c r="HOZ33" s="707"/>
      <c r="HPA33" s="707"/>
      <c r="HPB33" s="707"/>
      <c r="HPC33" s="707"/>
      <c r="HPD33" s="707"/>
      <c r="HPE33" s="707"/>
      <c r="HPF33" s="707"/>
      <c r="HPG33" s="707"/>
      <c r="HPH33" s="707"/>
      <c r="HPI33" s="707"/>
      <c r="HPJ33" s="707"/>
      <c r="HPK33" s="707"/>
      <c r="HPL33" s="707"/>
      <c r="HPM33" s="707"/>
      <c r="HPN33" s="707"/>
      <c r="HPO33" s="707"/>
      <c r="HPP33" s="707"/>
      <c r="HPQ33" s="707"/>
      <c r="HPR33" s="707"/>
      <c r="HPS33" s="707"/>
      <c r="HPT33" s="707"/>
      <c r="HPU33" s="707"/>
      <c r="HPV33" s="707"/>
      <c r="HPW33" s="707"/>
      <c r="HPX33" s="707"/>
      <c r="HPY33" s="707"/>
      <c r="HPZ33" s="707"/>
      <c r="HQA33" s="707"/>
      <c r="HQB33" s="707"/>
      <c r="HQC33" s="707"/>
      <c r="HQD33" s="707"/>
      <c r="HQE33" s="707"/>
      <c r="HQF33" s="707"/>
      <c r="HQG33" s="707"/>
      <c r="HQH33" s="707"/>
      <c r="HQI33" s="707"/>
      <c r="HQJ33" s="707"/>
      <c r="HQK33" s="707"/>
      <c r="HQL33" s="707"/>
      <c r="HQM33" s="707"/>
      <c r="HQN33" s="707"/>
      <c r="HQO33" s="707"/>
      <c r="HQP33" s="707"/>
      <c r="HQQ33" s="707"/>
      <c r="HQR33" s="707"/>
      <c r="HQS33" s="707"/>
      <c r="HQT33" s="707"/>
      <c r="HQU33" s="707"/>
      <c r="HQV33" s="707"/>
      <c r="HQW33" s="707"/>
      <c r="HQX33" s="707"/>
      <c r="HQY33" s="707"/>
      <c r="HQZ33" s="707"/>
      <c r="HRA33" s="707"/>
      <c r="HRB33" s="707"/>
      <c r="HRC33" s="707"/>
      <c r="HRD33" s="707"/>
      <c r="HRE33" s="707"/>
      <c r="HRF33" s="707"/>
      <c r="HRG33" s="707"/>
      <c r="HRH33" s="707"/>
      <c r="HRI33" s="707"/>
      <c r="HRJ33" s="707"/>
      <c r="HRK33" s="707"/>
      <c r="HRL33" s="707"/>
      <c r="HRM33" s="707"/>
      <c r="HRN33" s="707"/>
      <c r="HRO33" s="707"/>
      <c r="HRP33" s="707"/>
      <c r="HRQ33" s="707"/>
      <c r="HRR33" s="707"/>
      <c r="HRS33" s="707"/>
      <c r="HRT33" s="707"/>
      <c r="HRU33" s="707"/>
      <c r="HRV33" s="707"/>
      <c r="HRW33" s="707"/>
      <c r="HRX33" s="707"/>
      <c r="HRY33" s="707"/>
      <c r="HRZ33" s="707"/>
      <c r="HSA33" s="707"/>
      <c r="HSB33" s="707"/>
      <c r="HSC33" s="707"/>
      <c r="HSD33" s="707"/>
      <c r="HSE33" s="707"/>
      <c r="HSF33" s="707"/>
      <c r="HSG33" s="707"/>
      <c r="HSH33" s="707"/>
      <c r="HSI33" s="707"/>
      <c r="HSJ33" s="707"/>
      <c r="HSK33" s="707"/>
      <c r="HSL33" s="707"/>
      <c r="HSM33" s="707"/>
      <c r="HSN33" s="707"/>
      <c r="HSO33" s="707"/>
      <c r="HSP33" s="707"/>
      <c r="HSQ33" s="707"/>
      <c r="HSR33" s="707"/>
      <c r="HSS33" s="707"/>
      <c r="HST33" s="707"/>
      <c r="HSU33" s="707"/>
      <c r="HSV33" s="707"/>
      <c r="HSW33" s="707"/>
      <c r="HSX33" s="707"/>
      <c r="HSY33" s="707"/>
      <c r="HSZ33" s="707"/>
      <c r="HTA33" s="707"/>
      <c r="HTB33" s="707"/>
      <c r="HTC33" s="707"/>
      <c r="HTD33" s="707"/>
      <c r="HTE33" s="707"/>
      <c r="HTF33" s="707"/>
      <c r="HTG33" s="707"/>
      <c r="HTH33" s="707"/>
      <c r="HTI33" s="707"/>
      <c r="HTJ33" s="707"/>
      <c r="HTK33" s="707"/>
      <c r="HTL33" s="707"/>
      <c r="HTM33" s="707"/>
      <c r="HTN33" s="707"/>
      <c r="HTO33" s="707"/>
      <c r="HTP33" s="707"/>
      <c r="HTQ33" s="707"/>
      <c r="HTR33" s="707"/>
      <c r="HTS33" s="707"/>
      <c r="HTT33" s="707"/>
      <c r="HTU33" s="707"/>
      <c r="HTV33" s="707"/>
      <c r="HTW33" s="707"/>
      <c r="HTX33" s="707"/>
      <c r="HTY33" s="707"/>
      <c r="HTZ33" s="707"/>
      <c r="HUA33" s="707"/>
      <c r="HUB33" s="707"/>
      <c r="HUC33" s="707"/>
      <c r="HUD33" s="707"/>
      <c r="HUE33" s="707"/>
      <c r="HUF33" s="707"/>
      <c r="HUG33" s="707"/>
      <c r="HUH33" s="707"/>
      <c r="HUI33" s="707"/>
      <c r="HUJ33" s="707"/>
      <c r="HUK33" s="707"/>
      <c r="HUL33" s="707"/>
      <c r="HUM33" s="707"/>
      <c r="HUN33" s="707"/>
      <c r="HUO33" s="707"/>
      <c r="HUP33" s="707"/>
      <c r="HUQ33" s="707"/>
      <c r="HUR33" s="707"/>
      <c r="HUS33" s="707"/>
      <c r="HUT33" s="707"/>
      <c r="HUU33" s="707"/>
      <c r="HUV33" s="707"/>
      <c r="HUW33" s="707"/>
      <c r="HUX33" s="707"/>
      <c r="HUY33" s="707"/>
      <c r="HUZ33" s="707"/>
      <c r="HVA33" s="707"/>
      <c r="HVB33" s="707"/>
      <c r="HVC33" s="707"/>
      <c r="HVD33" s="707"/>
      <c r="HVE33" s="707"/>
      <c r="HVF33" s="707"/>
      <c r="HVG33" s="707"/>
      <c r="HVH33" s="707"/>
      <c r="HVI33" s="707"/>
      <c r="HVJ33" s="707"/>
      <c r="HVK33" s="707"/>
      <c r="HVL33" s="707"/>
      <c r="HVM33" s="707"/>
      <c r="HVN33" s="707"/>
      <c r="HVO33" s="707"/>
      <c r="HVP33" s="707"/>
      <c r="HVQ33" s="707"/>
      <c r="HVR33" s="707"/>
      <c r="HVS33" s="707"/>
      <c r="HVT33" s="707"/>
      <c r="HVU33" s="707"/>
      <c r="HVV33" s="707"/>
      <c r="HVW33" s="707"/>
      <c r="HVX33" s="707"/>
      <c r="HVY33" s="707"/>
      <c r="HVZ33" s="707"/>
      <c r="HWA33" s="707"/>
      <c r="HWB33" s="707"/>
      <c r="HWC33" s="707"/>
      <c r="HWD33" s="707"/>
      <c r="HWE33" s="707"/>
      <c r="HWF33" s="707"/>
      <c r="HWG33" s="707"/>
      <c r="HWH33" s="707"/>
      <c r="HWI33" s="707"/>
      <c r="HWJ33" s="707"/>
      <c r="HWK33" s="707"/>
      <c r="HWL33" s="707"/>
      <c r="HWM33" s="707"/>
      <c r="HWN33" s="707"/>
      <c r="HWO33" s="707"/>
      <c r="HWP33" s="707"/>
      <c r="HWQ33" s="707"/>
      <c r="HWR33" s="707"/>
      <c r="HWS33" s="707"/>
      <c r="HWT33" s="707"/>
      <c r="HWU33" s="707"/>
      <c r="HWV33" s="707"/>
      <c r="HWW33" s="707"/>
      <c r="HWX33" s="707"/>
      <c r="HWY33" s="707"/>
      <c r="HWZ33" s="707"/>
      <c r="HXA33" s="707"/>
      <c r="HXB33" s="707"/>
      <c r="HXC33" s="707"/>
      <c r="HXD33" s="707"/>
      <c r="HXE33" s="707"/>
      <c r="HXF33" s="707"/>
      <c r="HXG33" s="707"/>
      <c r="HXH33" s="707"/>
      <c r="HXI33" s="707"/>
      <c r="HXJ33" s="707"/>
      <c r="HXK33" s="707"/>
      <c r="HXL33" s="707"/>
      <c r="HXM33" s="707"/>
      <c r="HXN33" s="707"/>
      <c r="HXO33" s="707"/>
      <c r="HXP33" s="707"/>
      <c r="HXQ33" s="707"/>
      <c r="HXR33" s="707"/>
      <c r="HXS33" s="707"/>
      <c r="HXT33" s="707"/>
      <c r="HXU33" s="707"/>
      <c r="HXV33" s="707"/>
      <c r="HXW33" s="707"/>
      <c r="HXX33" s="707"/>
      <c r="HXY33" s="707"/>
      <c r="HXZ33" s="707"/>
      <c r="HYA33" s="707"/>
      <c r="HYB33" s="707"/>
      <c r="HYC33" s="707"/>
      <c r="HYD33" s="707"/>
      <c r="HYE33" s="707"/>
      <c r="HYF33" s="707"/>
      <c r="HYG33" s="707"/>
      <c r="HYH33" s="707"/>
      <c r="HYI33" s="707"/>
      <c r="HYJ33" s="707"/>
      <c r="HYK33" s="707"/>
      <c r="HYL33" s="707"/>
      <c r="HYM33" s="707"/>
      <c r="HYN33" s="707"/>
      <c r="HYO33" s="707"/>
      <c r="HYP33" s="707"/>
      <c r="HYQ33" s="707"/>
      <c r="HYR33" s="707"/>
      <c r="HYS33" s="707"/>
      <c r="HYT33" s="707"/>
      <c r="HYU33" s="707"/>
      <c r="HYV33" s="707"/>
      <c r="HYW33" s="707"/>
      <c r="HYX33" s="707"/>
      <c r="HYY33" s="707"/>
      <c r="HYZ33" s="707"/>
      <c r="HZA33" s="707"/>
      <c r="HZB33" s="707"/>
      <c r="HZC33" s="707"/>
      <c r="HZD33" s="707"/>
      <c r="HZE33" s="707"/>
      <c r="HZF33" s="707"/>
      <c r="HZG33" s="707"/>
      <c r="HZH33" s="707"/>
      <c r="HZI33" s="707"/>
      <c r="HZJ33" s="707"/>
      <c r="HZK33" s="707"/>
      <c r="HZL33" s="707"/>
      <c r="HZM33" s="707"/>
      <c r="HZN33" s="707"/>
      <c r="HZO33" s="707"/>
      <c r="HZP33" s="707"/>
      <c r="HZQ33" s="707"/>
      <c r="HZR33" s="707"/>
      <c r="HZS33" s="707"/>
      <c r="HZT33" s="707"/>
      <c r="HZU33" s="707"/>
      <c r="HZV33" s="707"/>
      <c r="HZW33" s="707"/>
      <c r="HZX33" s="707"/>
      <c r="HZY33" s="707"/>
      <c r="HZZ33" s="707"/>
      <c r="IAA33" s="707"/>
      <c r="IAB33" s="707"/>
      <c r="IAC33" s="707"/>
      <c r="IAD33" s="707"/>
      <c r="IAE33" s="707"/>
      <c r="IAF33" s="707"/>
      <c r="IAG33" s="707"/>
      <c r="IAH33" s="707"/>
      <c r="IAI33" s="707"/>
      <c r="IAJ33" s="707"/>
      <c r="IAK33" s="707"/>
      <c r="IAL33" s="707"/>
      <c r="IAM33" s="707"/>
      <c r="IAN33" s="707"/>
      <c r="IAO33" s="707"/>
      <c r="IAP33" s="707"/>
      <c r="IAQ33" s="707"/>
      <c r="IAR33" s="707"/>
      <c r="IAS33" s="707"/>
      <c r="IAT33" s="707"/>
      <c r="IAU33" s="707"/>
      <c r="IAV33" s="707"/>
      <c r="IAW33" s="707"/>
      <c r="IAX33" s="707"/>
      <c r="IAY33" s="707"/>
      <c r="IAZ33" s="707"/>
      <c r="IBA33" s="707"/>
      <c r="IBB33" s="707"/>
      <c r="IBC33" s="707"/>
      <c r="IBD33" s="707"/>
      <c r="IBE33" s="707"/>
      <c r="IBF33" s="707"/>
      <c r="IBG33" s="707"/>
      <c r="IBH33" s="707"/>
      <c r="IBI33" s="707"/>
      <c r="IBJ33" s="707"/>
      <c r="IBK33" s="707"/>
      <c r="IBL33" s="707"/>
      <c r="IBM33" s="707"/>
      <c r="IBN33" s="707"/>
      <c r="IBO33" s="707"/>
      <c r="IBP33" s="707"/>
      <c r="IBQ33" s="707"/>
      <c r="IBR33" s="707"/>
      <c r="IBS33" s="707"/>
      <c r="IBT33" s="707"/>
      <c r="IBU33" s="707"/>
      <c r="IBV33" s="707"/>
      <c r="IBW33" s="707"/>
      <c r="IBX33" s="707"/>
      <c r="IBY33" s="707"/>
      <c r="IBZ33" s="707"/>
      <c r="ICA33" s="707"/>
      <c r="ICB33" s="707"/>
      <c r="ICC33" s="707"/>
      <c r="ICD33" s="707"/>
      <c r="ICE33" s="707"/>
      <c r="ICF33" s="707"/>
      <c r="ICG33" s="707"/>
      <c r="ICH33" s="707"/>
      <c r="ICI33" s="707"/>
      <c r="ICJ33" s="707"/>
      <c r="ICK33" s="707"/>
      <c r="ICL33" s="707"/>
      <c r="ICM33" s="707"/>
      <c r="ICN33" s="707"/>
      <c r="ICO33" s="707"/>
      <c r="ICP33" s="707"/>
      <c r="ICQ33" s="707"/>
      <c r="ICR33" s="707"/>
      <c r="ICS33" s="707"/>
      <c r="ICT33" s="707"/>
      <c r="ICU33" s="707"/>
      <c r="ICV33" s="707"/>
      <c r="ICW33" s="707"/>
      <c r="ICX33" s="707"/>
      <c r="ICY33" s="707"/>
      <c r="ICZ33" s="707"/>
      <c r="IDA33" s="707"/>
      <c r="IDB33" s="707"/>
      <c r="IDC33" s="707"/>
      <c r="IDD33" s="707"/>
      <c r="IDE33" s="707"/>
      <c r="IDF33" s="707"/>
      <c r="IDG33" s="707"/>
      <c r="IDH33" s="707"/>
      <c r="IDI33" s="707"/>
      <c r="IDJ33" s="707"/>
      <c r="IDK33" s="707"/>
      <c r="IDL33" s="707"/>
      <c r="IDM33" s="707"/>
      <c r="IDN33" s="707"/>
      <c r="IDO33" s="707"/>
      <c r="IDP33" s="707"/>
      <c r="IDQ33" s="707"/>
      <c r="IDR33" s="707"/>
      <c r="IDS33" s="707"/>
      <c r="IDT33" s="707"/>
      <c r="IDU33" s="707"/>
      <c r="IDV33" s="707"/>
      <c r="IDW33" s="707"/>
      <c r="IDX33" s="707"/>
      <c r="IDY33" s="707"/>
      <c r="IDZ33" s="707"/>
      <c r="IEA33" s="707"/>
      <c r="IEB33" s="707"/>
      <c r="IEC33" s="707"/>
      <c r="IED33" s="707"/>
      <c r="IEE33" s="707"/>
      <c r="IEF33" s="707"/>
      <c r="IEG33" s="707"/>
      <c r="IEH33" s="707"/>
      <c r="IEI33" s="707"/>
      <c r="IEJ33" s="707"/>
      <c r="IEK33" s="707"/>
      <c r="IEL33" s="707"/>
      <c r="IEM33" s="707"/>
      <c r="IEN33" s="707"/>
      <c r="IEO33" s="707"/>
      <c r="IEP33" s="707"/>
      <c r="IEQ33" s="707"/>
      <c r="IER33" s="707"/>
      <c r="IES33" s="707"/>
      <c r="IET33" s="707"/>
      <c r="IEU33" s="707"/>
      <c r="IEV33" s="707"/>
      <c r="IEW33" s="707"/>
      <c r="IEX33" s="707"/>
      <c r="IEY33" s="707"/>
      <c r="IEZ33" s="707"/>
      <c r="IFA33" s="707"/>
      <c r="IFB33" s="707"/>
      <c r="IFC33" s="707"/>
      <c r="IFD33" s="707"/>
      <c r="IFE33" s="707"/>
      <c r="IFF33" s="707"/>
      <c r="IFG33" s="707"/>
      <c r="IFH33" s="707"/>
      <c r="IFI33" s="707"/>
      <c r="IFJ33" s="707"/>
      <c r="IFK33" s="707"/>
      <c r="IFL33" s="707"/>
      <c r="IFM33" s="707"/>
      <c r="IFN33" s="707"/>
      <c r="IFO33" s="707"/>
      <c r="IFP33" s="707"/>
      <c r="IFQ33" s="707"/>
      <c r="IFR33" s="707"/>
      <c r="IFS33" s="707"/>
      <c r="IFT33" s="707"/>
      <c r="IFU33" s="707"/>
      <c r="IFV33" s="707"/>
      <c r="IFW33" s="707"/>
      <c r="IFX33" s="707"/>
      <c r="IFY33" s="707"/>
      <c r="IFZ33" s="707"/>
      <c r="IGA33" s="707"/>
      <c r="IGB33" s="707"/>
      <c r="IGC33" s="707"/>
      <c r="IGD33" s="707"/>
      <c r="IGE33" s="707"/>
      <c r="IGF33" s="707"/>
      <c r="IGG33" s="707"/>
      <c r="IGH33" s="707"/>
      <c r="IGI33" s="707"/>
      <c r="IGJ33" s="707"/>
      <c r="IGK33" s="707"/>
      <c r="IGL33" s="707"/>
      <c r="IGM33" s="707"/>
      <c r="IGN33" s="707"/>
      <c r="IGO33" s="707"/>
      <c r="IGP33" s="707"/>
      <c r="IGQ33" s="707"/>
      <c r="IGR33" s="707"/>
      <c r="IGS33" s="707"/>
      <c r="IGT33" s="707"/>
      <c r="IGU33" s="707"/>
      <c r="IGV33" s="707"/>
      <c r="IGW33" s="707"/>
      <c r="IGX33" s="707"/>
      <c r="IGY33" s="707"/>
      <c r="IGZ33" s="707"/>
      <c r="IHA33" s="707"/>
      <c r="IHB33" s="707"/>
      <c r="IHC33" s="707"/>
      <c r="IHD33" s="707"/>
      <c r="IHE33" s="707"/>
      <c r="IHF33" s="707"/>
      <c r="IHG33" s="707"/>
      <c r="IHH33" s="707"/>
      <c r="IHI33" s="707"/>
      <c r="IHJ33" s="707"/>
      <c r="IHK33" s="707"/>
      <c r="IHL33" s="707"/>
      <c r="IHM33" s="707"/>
      <c r="IHN33" s="707"/>
      <c r="IHO33" s="707"/>
      <c r="IHP33" s="707"/>
      <c r="IHQ33" s="707"/>
      <c r="IHR33" s="707"/>
      <c r="IHS33" s="707"/>
      <c r="IHT33" s="707"/>
      <c r="IHU33" s="707"/>
      <c r="IHV33" s="707"/>
      <c r="IHW33" s="707"/>
      <c r="IHX33" s="707"/>
      <c r="IHY33" s="707"/>
      <c r="IHZ33" s="707"/>
      <c r="IIA33" s="707"/>
      <c r="IIB33" s="707"/>
      <c r="IIC33" s="707"/>
      <c r="IID33" s="707"/>
      <c r="IIE33" s="707"/>
      <c r="IIF33" s="707"/>
      <c r="IIG33" s="707"/>
      <c r="IIH33" s="707"/>
      <c r="III33" s="707"/>
      <c r="IIJ33" s="707"/>
      <c r="IIK33" s="707"/>
      <c r="IIL33" s="707"/>
      <c r="IIM33" s="707"/>
      <c r="IIN33" s="707"/>
      <c r="IIO33" s="707"/>
      <c r="IIP33" s="707"/>
      <c r="IIQ33" s="707"/>
      <c r="IIR33" s="707"/>
      <c r="IIS33" s="707"/>
      <c r="IIT33" s="707"/>
      <c r="IIU33" s="707"/>
      <c r="IIV33" s="707"/>
      <c r="IIW33" s="707"/>
      <c r="IIX33" s="707"/>
      <c r="IIY33" s="707"/>
      <c r="IIZ33" s="707"/>
      <c r="IJA33" s="707"/>
      <c r="IJB33" s="707"/>
      <c r="IJC33" s="707"/>
      <c r="IJD33" s="707"/>
      <c r="IJE33" s="707"/>
      <c r="IJF33" s="707"/>
      <c r="IJG33" s="707"/>
      <c r="IJH33" s="707"/>
      <c r="IJI33" s="707"/>
      <c r="IJJ33" s="707"/>
      <c r="IJK33" s="707"/>
      <c r="IJL33" s="707"/>
      <c r="IJM33" s="707"/>
      <c r="IJN33" s="707"/>
      <c r="IJO33" s="707"/>
      <c r="IJP33" s="707"/>
      <c r="IJQ33" s="707"/>
      <c r="IJR33" s="707"/>
      <c r="IJS33" s="707"/>
      <c r="IJT33" s="707"/>
      <c r="IJU33" s="707"/>
      <c r="IJV33" s="707"/>
      <c r="IJW33" s="707"/>
      <c r="IJX33" s="707"/>
      <c r="IJY33" s="707"/>
      <c r="IJZ33" s="707"/>
      <c r="IKA33" s="707"/>
      <c r="IKB33" s="707"/>
      <c r="IKC33" s="707"/>
      <c r="IKD33" s="707"/>
      <c r="IKE33" s="707"/>
      <c r="IKF33" s="707"/>
      <c r="IKG33" s="707"/>
      <c r="IKH33" s="707"/>
      <c r="IKI33" s="707"/>
      <c r="IKJ33" s="707"/>
      <c r="IKK33" s="707"/>
      <c r="IKL33" s="707"/>
      <c r="IKM33" s="707"/>
      <c r="IKN33" s="707"/>
      <c r="IKO33" s="707"/>
      <c r="IKP33" s="707"/>
      <c r="IKQ33" s="707"/>
      <c r="IKR33" s="707"/>
      <c r="IKS33" s="707"/>
      <c r="IKT33" s="707"/>
      <c r="IKU33" s="707"/>
      <c r="IKV33" s="707"/>
      <c r="IKW33" s="707"/>
      <c r="IKX33" s="707"/>
      <c r="IKY33" s="707"/>
      <c r="IKZ33" s="707"/>
      <c r="ILA33" s="707"/>
      <c r="ILB33" s="707"/>
      <c r="ILC33" s="707"/>
      <c r="ILD33" s="707"/>
      <c r="ILE33" s="707"/>
      <c r="ILF33" s="707"/>
      <c r="ILG33" s="707"/>
      <c r="ILH33" s="707"/>
      <c r="ILI33" s="707"/>
      <c r="ILJ33" s="707"/>
      <c r="ILK33" s="707"/>
      <c r="ILL33" s="707"/>
      <c r="ILM33" s="707"/>
      <c r="ILN33" s="707"/>
      <c r="ILO33" s="707"/>
      <c r="ILP33" s="707"/>
      <c r="ILQ33" s="707"/>
      <c r="ILR33" s="707"/>
      <c r="ILS33" s="707"/>
      <c r="ILT33" s="707"/>
      <c r="ILU33" s="707"/>
      <c r="ILV33" s="707"/>
      <c r="ILW33" s="707"/>
      <c r="ILX33" s="707"/>
      <c r="ILY33" s="707"/>
      <c r="ILZ33" s="707"/>
      <c r="IMA33" s="707"/>
      <c r="IMB33" s="707"/>
      <c r="IMC33" s="707"/>
      <c r="IMD33" s="707"/>
      <c r="IME33" s="707"/>
      <c r="IMF33" s="707"/>
      <c r="IMG33" s="707"/>
      <c r="IMH33" s="707"/>
      <c r="IMI33" s="707"/>
      <c r="IMJ33" s="707"/>
      <c r="IMK33" s="707"/>
      <c r="IML33" s="707"/>
      <c r="IMM33" s="707"/>
      <c r="IMN33" s="707"/>
      <c r="IMO33" s="707"/>
      <c r="IMP33" s="707"/>
      <c r="IMQ33" s="707"/>
      <c r="IMR33" s="707"/>
      <c r="IMS33" s="707"/>
      <c r="IMT33" s="707"/>
      <c r="IMU33" s="707"/>
      <c r="IMV33" s="707"/>
      <c r="IMW33" s="707"/>
      <c r="IMX33" s="707"/>
      <c r="IMY33" s="707"/>
      <c r="IMZ33" s="707"/>
      <c r="INA33" s="707"/>
      <c r="INB33" s="707"/>
      <c r="INC33" s="707"/>
      <c r="IND33" s="707"/>
      <c r="INE33" s="707"/>
      <c r="INF33" s="707"/>
      <c r="ING33" s="707"/>
      <c r="INH33" s="707"/>
      <c r="INI33" s="707"/>
      <c r="INJ33" s="707"/>
      <c r="INK33" s="707"/>
      <c r="INL33" s="707"/>
      <c r="INM33" s="707"/>
      <c r="INN33" s="707"/>
      <c r="INO33" s="707"/>
      <c r="INP33" s="707"/>
      <c r="INQ33" s="707"/>
      <c r="INR33" s="707"/>
      <c r="INS33" s="707"/>
      <c r="INT33" s="707"/>
      <c r="INU33" s="707"/>
      <c r="INV33" s="707"/>
      <c r="INW33" s="707"/>
      <c r="INX33" s="707"/>
      <c r="INY33" s="707"/>
      <c r="INZ33" s="707"/>
      <c r="IOA33" s="707"/>
      <c r="IOB33" s="707"/>
      <c r="IOC33" s="707"/>
      <c r="IOD33" s="707"/>
      <c r="IOE33" s="707"/>
      <c r="IOF33" s="707"/>
      <c r="IOG33" s="707"/>
      <c r="IOH33" s="707"/>
      <c r="IOI33" s="707"/>
      <c r="IOJ33" s="707"/>
      <c r="IOK33" s="707"/>
      <c r="IOL33" s="707"/>
      <c r="IOM33" s="707"/>
      <c r="ION33" s="707"/>
      <c r="IOO33" s="707"/>
      <c r="IOP33" s="707"/>
      <c r="IOQ33" s="707"/>
      <c r="IOR33" s="707"/>
      <c r="IOS33" s="707"/>
      <c r="IOT33" s="707"/>
      <c r="IOU33" s="707"/>
      <c r="IOV33" s="707"/>
      <c r="IOW33" s="707"/>
      <c r="IOX33" s="707"/>
      <c r="IOY33" s="707"/>
      <c r="IOZ33" s="707"/>
      <c r="IPA33" s="707"/>
      <c r="IPB33" s="707"/>
      <c r="IPC33" s="707"/>
      <c r="IPD33" s="707"/>
      <c r="IPE33" s="707"/>
      <c r="IPF33" s="707"/>
      <c r="IPG33" s="707"/>
      <c r="IPH33" s="707"/>
      <c r="IPI33" s="707"/>
      <c r="IPJ33" s="707"/>
      <c r="IPK33" s="707"/>
      <c r="IPL33" s="707"/>
      <c r="IPM33" s="707"/>
      <c r="IPN33" s="707"/>
      <c r="IPO33" s="707"/>
      <c r="IPP33" s="707"/>
      <c r="IPQ33" s="707"/>
      <c r="IPR33" s="707"/>
      <c r="IPS33" s="707"/>
      <c r="IPT33" s="707"/>
      <c r="IPU33" s="707"/>
      <c r="IPV33" s="707"/>
      <c r="IPW33" s="707"/>
      <c r="IPX33" s="707"/>
      <c r="IPY33" s="707"/>
      <c r="IPZ33" s="707"/>
      <c r="IQA33" s="707"/>
      <c r="IQB33" s="707"/>
      <c r="IQC33" s="707"/>
      <c r="IQD33" s="707"/>
      <c r="IQE33" s="707"/>
      <c r="IQF33" s="707"/>
      <c r="IQG33" s="707"/>
      <c r="IQH33" s="707"/>
      <c r="IQI33" s="707"/>
      <c r="IQJ33" s="707"/>
      <c r="IQK33" s="707"/>
      <c r="IQL33" s="707"/>
      <c r="IQM33" s="707"/>
      <c r="IQN33" s="707"/>
      <c r="IQO33" s="707"/>
      <c r="IQP33" s="707"/>
      <c r="IQQ33" s="707"/>
      <c r="IQR33" s="707"/>
      <c r="IQS33" s="707"/>
      <c r="IQT33" s="707"/>
      <c r="IQU33" s="707"/>
      <c r="IQV33" s="707"/>
      <c r="IQW33" s="707"/>
      <c r="IQX33" s="707"/>
      <c r="IQY33" s="707"/>
      <c r="IQZ33" s="707"/>
      <c r="IRA33" s="707"/>
      <c r="IRB33" s="707"/>
      <c r="IRC33" s="707"/>
      <c r="IRD33" s="707"/>
      <c r="IRE33" s="707"/>
      <c r="IRF33" s="707"/>
      <c r="IRG33" s="707"/>
      <c r="IRH33" s="707"/>
      <c r="IRI33" s="707"/>
      <c r="IRJ33" s="707"/>
      <c r="IRK33" s="707"/>
      <c r="IRL33" s="707"/>
      <c r="IRM33" s="707"/>
      <c r="IRN33" s="707"/>
      <c r="IRO33" s="707"/>
      <c r="IRP33" s="707"/>
      <c r="IRQ33" s="707"/>
      <c r="IRR33" s="707"/>
      <c r="IRS33" s="707"/>
      <c r="IRT33" s="707"/>
      <c r="IRU33" s="707"/>
      <c r="IRV33" s="707"/>
      <c r="IRW33" s="707"/>
      <c r="IRX33" s="707"/>
      <c r="IRY33" s="707"/>
      <c r="IRZ33" s="707"/>
      <c r="ISA33" s="707"/>
      <c r="ISB33" s="707"/>
      <c r="ISC33" s="707"/>
      <c r="ISD33" s="707"/>
      <c r="ISE33" s="707"/>
      <c r="ISF33" s="707"/>
      <c r="ISG33" s="707"/>
      <c r="ISH33" s="707"/>
      <c r="ISI33" s="707"/>
      <c r="ISJ33" s="707"/>
      <c r="ISK33" s="707"/>
      <c r="ISL33" s="707"/>
      <c r="ISM33" s="707"/>
      <c r="ISN33" s="707"/>
      <c r="ISO33" s="707"/>
      <c r="ISP33" s="707"/>
      <c r="ISQ33" s="707"/>
      <c r="ISR33" s="707"/>
      <c r="ISS33" s="707"/>
      <c r="IST33" s="707"/>
      <c r="ISU33" s="707"/>
      <c r="ISV33" s="707"/>
      <c r="ISW33" s="707"/>
      <c r="ISX33" s="707"/>
      <c r="ISY33" s="707"/>
      <c r="ISZ33" s="707"/>
      <c r="ITA33" s="707"/>
      <c r="ITB33" s="707"/>
      <c r="ITC33" s="707"/>
      <c r="ITD33" s="707"/>
      <c r="ITE33" s="707"/>
      <c r="ITF33" s="707"/>
      <c r="ITG33" s="707"/>
      <c r="ITH33" s="707"/>
      <c r="ITI33" s="707"/>
      <c r="ITJ33" s="707"/>
      <c r="ITK33" s="707"/>
      <c r="ITL33" s="707"/>
      <c r="ITM33" s="707"/>
      <c r="ITN33" s="707"/>
      <c r="ITO33" s="707"/>
      <c r="ITP33" s="707"/>
      <c r="ITQ33" s="707"/>
      <c r="ITR33" s="707"/>
      <c r="ITS33" s="707"/>
      <c r="ITT33" s="707"/>
      <c r="ITU33" s="707"/>
      <c r="ITV33" s="707"/>
      <c r="ITW33" s="707"/>
      <c r="ITX33" s="707"/>
      <c r="ITY33" s="707"/>
      <c r="ITZ33" s="707"/>
      <c r="IUA33" s="707"/>
      <c r="IUB33" s="707"/>
      <c r="IUC33" s="707"/>
      <c r="IUD33" s="707"/>
      <c r="IUE33" s="707"/>
      <c r="IUF33" s="707"/>
      <c r="IUG33" s="707"/>
      <c r="IUH33" s="707"/>
      <c r="IUI33" s="707"/>
      <c r="IUJ33" s="707"/>
      <c r="IUK33" s="707"/>
      <c r="IUL33" s="707"/>
      <c r="IUM33" s="707"/>
      <c r="IUN33" s="707"/>
      <c r="IUO33" s="707"/>
      <c r="IUP33" s="707"/>
      <c r="IUQ33" s="707"/>
      <c r="IUR33" s="707"/>
      <c r="IUS33" s="707"/>
      <c r="IUT33" s="707"/>
      <c r="IUU33" s="707"/>
      <c r="IUV33" s="707"/>
      <c r="IUW33" s="707"/>
      <c r="IUX33" s="707"/>
      <c r="IUY33" s="707"/>
      <c r="IUZ33" s="707"/>
      <c r="IVA33" s="707"/>
      <c r="IVB33" s="707"/>
      <c r="IVC33" s="707"/>
      <c r="IVD33" s="707"/>
      <c r="IVE33" s="707"/>
      <c r="IVF33" s="707"/>
      <c r="IVG33" s="707"/>
      <c r="IVH33" s="707"/>
      <c r="IVI33" s="707"/>
      <c r="IVJ33" s="707"/>
      <c r="IVK33" s="707"/>
      <c r="IVL33" s="707"/>
      <c r="IVM33" s="707"/>
      <c r="IVN33" s="707"/>
      <c r="IVO33" s="707"/>
      <c r="IVP33" s="707"/>
      <c r="IVQ33" s="707"/>
      <c r="IVR33" s="707"/>
      <c r="IVS33" s="707"/>
      <c r="IVT33" s="707"/>
      <c r="IVU33" s="707"/>
      <c r="IVV33" s="707"/>
      <c r="IVW33" s="707"/>
      <c r="IVX33" s="707"/>
      <c r="IVY33" s="707"/>
      <c r="IVZ33" s="707"/>
      <c r="IWA33" s="707"/>
      <c r="IWB33" s="707"/>
      <c r="IWC33" s="707"/>
      <c r="IWD33" s="707"/>
      <c r="IWE33" s="707"/>
      <c r="IWF33" s="707"/>
      <c r="IWG33" s="707"/>
      <c r="IWH33" s="707"/>
      <c r="IWI33" s="707"/>
      <c r="IWJ33" s="707"/>
      <c r="IWK33" s="707"/>
      <c r="IWL33" s="707"/>
      <c r="IWM33" s="707"/>
      <c r="IWN33" s="707"/>
      <c r="IWO33" s="707"/>
      <c r="IWP33" s="707"/>
      <c r="IWQ33" s="707"/>
      <c r="IWR33" s="707"/>
      <c r="IWS33" s="707"/>
      <c r="IWT33" s="707"/>
      <c r="IWU33" s="707"/>
      <c r="IWV33" s="707"/>
      <c r="IWW33" s="707"/>
      <c r="IWX33" s="707"/>
      <c r="IWY33" s="707"/>
      <c r="IWZ33" s="707"/>
      <c r="IXA33" s="707"/>
      <c r="IXB33" s="707"/>
      <c r="IXC33" s="707"/>
      <c r="IXD33" s="707"/>
      <c r="IXE33" s="707"/>
      <c r="IXF33" s="707"/>
      <c r="IXG33" s="707"/>
      <c r="IXH33" s="707"/>
      <c r="IXI33" s="707"/>
      <c r="IXJ33" s="707"/>
      <c r="IXK33" s="707"/>
      <c r="IXL33" s="707"/>
      <c r="IXM33" s="707"/>
      <c r="IXN33" s="707"/>
      <c r="IXO33" s="707"/>
      <c r="IXP33" s="707"/>
      <c r="IXQ33" s="707"/>
      <c r="IXR33" s="707"/>
      <c r="IXS33" s="707"/>
      <c r="IXT33" s="707"/>
      <c r="IXU33" s="707"/>
      <c r="IXV33" s="707"/>
      <c r="IXW33" s="707"/>
      <c r="IXX33" s="707"/>
      <c r="IXY33" s="707"/>
      <c r="IXZ33" s="707"/>
      <c r="IYA33" s="707"/>
      <c r="IYB33" s="707"/>
      <c r="IYC33" s="707"/>
      <c r="IYD33" s="707"/>
      <c r="IYE33" s="707"/>
      <c r="IYF33" s="707"/>
      <c r="IYG33" s="707"/>
      <c r="IYH33" s="707"/>
      <c r="IYI33" s="707"/>
      <c r="IYJ33" s="707"/>
      <c r="IYK33" s="707"/>
      <c r="IYL33" s="707"/>
      <c r="IYM33" s="707"/>
      <c r="IYN33" s="707"/>
      <c r="IYO33" s="707"/>
      <c r="IYP33" s="707"/>
      <c r="IYQ33" s="707"/>
      <c r="IYR33" s="707"/>
      <c r="IYS33" s="707"/>
      <c r="IYT33" s="707"/>
      <c r="IYU33" s="707"/>
      <c r="IYV33" s="707"/>
      <c r="IYW33" s="707"/>
      <c r="IYX33" s="707"/>
      <c r="IYY33" s="707"/>
      <c r="IYZ33" s="707"/>
      <c r="IZA33" s="707"/>
      <c r="IZB33" s="707"/>
      <c r="IZC33" s="707"/>
      <c r="IZD33" s="707"/>
      <c r="IZE33" s="707"/>
      <c r="IZF33" s="707"/>
      <c r="IZG33" s="707"/>
      <c r="IZH33" s="707"/>
      <c r="IZI33" s="707"/>
      <c r="IZJ33" s="707"/>
      <c r="IZK33" s="707"/>
      <c r="IZL33" s="707"/>
      <c r="IZM33" s="707"/>
      <c r="IZN33" s="707"/>
      <c r="IZO33" s="707"/>
      <c r="IZP33" s="707"/>
      <c r="IZQ33" s="707"/>
      <c r="IZR33" s="707"/>
      <c r="IZS33" s="707"/>
      <c r="IZT33" s="707"/>
      <c r="IZU33" s="707"/>
      <c r="IZV33" s="707"/>
      <c r="IZW33" s="707"/>
      <c r="IZX33" s="707"/>
      <c r="IZY33" s="707"/>
      <c r="IZZ33" s="707"/>
      <c r="JAA33" s="707"/>
      <c r="JAB33" s="707"/>
      <c r="JAC33" s="707"/>
      <c r="JAD33" s="707"/>
      <c r="JAE33" s="707"/>
      <c r="JAF33" s="707"/>
      <c r="JAG33" s="707"/>
      <c r="JAH33" s="707"/>
      <c r="JAI33" s="707"/>
      <c r="JAJ33" s="707"/>
      <c r="JAK33" s="707"/>
      <c r="JAL33" s="707"/>
      <c r="JAM33" s="707"/>
      <c r="JAN33" s="707"/>
      <c r="JAO33" s="707"/>
      <c r="JAP33" s="707"/>
      <c r="JAQ33" s="707"/>
      <c r="JAR33" s="707"/>
      <c r="JAS33" s="707"/>
      <c r="JAT33" s="707"/>
      <c r="JAU33" s="707"/>
      <c r="JAV33" s="707"/>
      <c r="JAW33" s="707"/>
      <c r="JAX33" s="707"/>
      <c r="JAY33" s="707"/>
      <c r="JAZ33" s="707"/>
      <c r="JBA33" s="707"/>
      <c r="JBB33" s="707"/>
      <c r="JBC33" s="707"/>
      <c r="JBD33" s="707"/>
      <c r="JBE33" s="707"/>
      <c r="JBF33" s="707"/>
      <c r="JBG33" s="707"/>
      <c r="JBH33" s="707"/>
      <c r="JBI33" s="707"/>
      <c r="JBJ33" s="707"/>
      <c r="JBK33" s="707"/>
      <c r="JBL33" s="707"/>
      <c r="JBM33" s="707"/>
      <c r="JBN33" s="707"/>
      <c r="JBO33" s="707"/>
      <c r="JBP33" s="707"/>
      <c r="JBQ33" s="707"/>
      <c r="JBR33" s="707"/>
      <c r="JBS33" s="707"/>
      <c r="JBT33" s="707"/>
      <c r="JBU33" s="707"/>
      <c r="JBV33" s="707"/>
      <c r="JBW33" s="707"/>
      <c r="JBX33" s="707"/>
      <c r="JBY33" s="707"/>
      <c r="JBZ33" s="707"/>
      <c r="JCA33" s="707"/>
      <c r="JCB33" s="707"/>
      <c r="JCC33" s="707"/>
      <c r="JCD33" s="707"/>
      <c r="JCE33" s="707"/>
      <c r="JCF33" s="707"/>
      <c r="JCG33" s="707"/>
      <c r="JCH33" s="707"/>
      <c r="JCI33" s="707"/>
      <c r="JCJ33" s="707"/>
      <c r="JCK33" s="707"/>
      <c r="JCL33" s="707"/>
      <c r="JCM33" s="707"/>
      <c r="JCN33" s="707"/>
      <c r="JCO33" s="707"/>
      <c r="JCP33" s="707"/>
      <c r="JCQ33" s="707"/>
      <c r="JCR33" s="707"/>
      <c r="JCS33" s="707"/>
      <c r="JCT33" s="707"/>
      <c r="JCU33" s="707"/>
      <c r="JCV33" s="707"/>
      <c r="JCW33" s="707"/>
      <c r="JCX33" s="707"/>
      <c r="JCY33" s="707"/>
      <c r="JCZ33" s="707"/>
      <c r="JDA33" s="707"/>
      <c r="JDB33" s="707"/>
      <c r="JDC33" s="707"/>
      <c r="JDD33" s="707"/>
      <c r="JDE33" s="707"/>
      <c r="JDF33" s="707"/>
      <c r="JDG33" s="707"/>
      <c r="JDH33" s="707"/>
      <c r="JDI33" s="707"/>
      <c r="JDJ33" s="707"/>
      <c r="JDK33" s="707"/>
      <c r="JDL33" s="707"/>
      <c r="JDM33" s="707"/>
      <c r="JDN33" s="707"/>
      <c r="JDO33" s="707"/>
      <c r="JDP33" s="707"/>
      <c r="JDQ33" s="707"/>
      <c r="JDR33" s="707"/>
      <c r="JDS33" s="707"/>
      <c r="JDT33" s="707"/>
      <c r="JDU33" s="707"/>
      <c r="JDV33" s="707"/>
      <c r="JDW33" s="707"/>
      <c r="JDX33" s="707"/>
      <c r="JDY33" s="707"/>
      <c r="JDZ33" s="707"/>
      <c r="JEA33" s="707"/>
      <c r="JEB33" s="707"/>
      <c r="JEC33" s="707"/>
      <c r="JED33" s="707"/>
      <c r="JEE33" s="707"/>
      <c r="JEF33" s="707"/>
      <c r="JEG33" s="707"/>
      <c r="JEH33" s="707"/>
      <c r="JEI33" s="707"/>
      <c r="JEJ33" s="707"/>
      <c r="JEK33" s="707"/>
      <c r="JEL33" s="707"/>
      <c r="JEM33" s="707"/>
      <c r="JEN33" s="707"/>
      <c r="JEO33" s="707"/>
      <c r="JEP33" s="707"/>
      <c r="JEQ33" s="707"/>
      <c r="JER33" s="707"/>
      <c r="JES33" s="707"/>
      <c r="JET33" s="707"/>
      <c r="JEU33" s="707"/>
      <c r="JEV33" s="707"/>
      <c r="JEW33" s="707"/>
      <c r="JEX33" s="707"/>
      <c r="JEY33" s="707"/>
      <c r="JEZ33" s="707"/>
      <c r="JFA33" s="707"/>
      <c r="JFB33" s="707"/>
      <c r="JFC33" s="707"/>
      <c r="JFD33" s="707"/>
      <c r="JFE33" s="707"/>
      <c r="JFF33" s="707"/>
      <c r="JFG33" s="707"/>
      <c r="JFH33" s="707"/>
      <c r="JFI33" s="707"/>
      <c r="JFJ33" s="707"/>
      <c r="JFK33" s="707"/>
      <c r="JFL33" s="707"/>
      <c r="JFM33" s="707"/>
      <c r="JFN33" s="707"/>
      <c r="JFO33" s="707"/>
      <c r="JFP33" s="707"/>
      <c r="JFQ33" s="707"/>
      <c r="JFR33" s="707"/>
      <c r="JFS33" s="707"/>
      <c r="JFT33" s="707"/>
      <c r="JFU33" s="707"/>
      <c r="JFV33" s="707"/>
      <c r="JFW33" s="707"/>
      <c r="JFX33" s="707"/>
      <c r="JFY33" s="707"/>
      <c r="JFZ33" s="707"/>
      <c r="JGA33" s="707"/>
      <c r="JGB33" s="707"/>
      <c r="JGC33" s="707"/>
      <c r="JGD33" s="707"/>
      <c r="JGE33" s="707"/>
      <c r="JGF33" s="707"/>
      <c r="JGG33" s="707"/>
      <c r="JGH33" s="707"/>
      <c r="JGI33" s="707"/>
      <c r="JGJ33" s="707"/>
      <c r="JGK33" s="707"/>
      <c r="JGL33" s="707"/>
      <c r="JGM33" s="707"/>
      <c r="JGN33" s="707"/>
      <c r="JGO33" s="707"/>
      <c r="JGP33" s="707"/>
      <c r="JGQ33" s="707"/>
      <c r="JGR33" s="707"/>
      <c r="JGS33" s="707"/>
      <c r="JGT33" s="707"/>
      <c r="JGU33" s="707"/>
      <c r="JGV33" s="707"/>
      <c r="JGW33" s="707"/>
      <c r="JGX33" s="707"/>
      <c r="JGY33" s="707"/>
      <c r="JGZ33" s="707"/>
      <c r="JHA33" s="707"/>
      <c r="JHB33" s="707"/>
      <c r="JHC33" s="707"/>
      <c r="JHD33" s="707"/>
      <c r="JHE33" s="707"/>
      <c r="JHF33" s="707"/>
      <c r="JHG33" s="707"/>
      <c r="JHH33" s="707"/>
      <c r="JHI33" s="707"/>
      <c r="JHJ33" s="707"/>
      <c r="JHK33" s="707"/>
      <c r="JHL33" s="707"/>
      <c r="JHM33" s="707"/>
      <c r="JHN33" s="707"/>
      <c r="JHO33" s="707"/>
      <c r="JHP33" s="707"/>
      <c r="JHQ33" s="707"/>
      <c r="JHR33" s="707"/>
      <c r="JHS33" s="707"/>
      <c r="JHT33" s="707"/>
      <c r="JHU33" s="707"/>
      <c r="JHV33" s="707"/>
      <c r="JHW33" s="707"/>
      <c r="JHX33" s="707"/>
      <c r="JHY33" s="707"/>
      <c r="JHZ33" s="707"/>
      <c r="JIA33" s="707"/>
      <c r="JIB33" s="707"/>
      <c r="JIC33" s="707"/>
      <c r="JID33" s="707"/>
      <c r="JIE33" s="707"/>
      <c r="JIF33" s="707"/>
      <c r="JIG33" s="707"/>
      <c r="JIH33" s="707"/>
      <c r="JII33" s="707"/>
      <c r="JIJ33" s="707"/>
      <c r="JIK33" s="707"/>
      <c r="JIL33" s="707"/>
      <c r="JIM33" s="707"/>
      <c r="JIN33" s="707"/>
      <c r="JIO33" s="707"/>
      <c r="JIP33" s="707"/>
      <c r="JIQ33" s="707"/>
      <c r="JIR33" s="707"/>
      <c r="JIS33" s="707"/>
      <c r="JIT33" s="707"/>
      <c r="JIU33" s="707"/>
      <c r="JIV33" s="707"/>
      <c r="JIW33" s="707"/>
      <c r="JIX33" s="707"/>
      <c r="JIY33" s="707"/>
      <c r="JIZ33" s="707"/>
      <c r="JJA33" s="707"/>
      <c r="JJB33" s="707"/>
      <c r="JJC33" s="707"/>
      <c r="JJD33" s="707"/>
      <c r="JJE33" s="707"/>
      <c r="JJF33" s="707"/>
      <c r="JJG33" s="707"/>
      <c r="JJH33" s="707"/>
      <c r="JJI33" s="707"/>
      <c r="JJJ33" s="707"/>
      <c r="JJK33" s="707"/>
      <c r="JJL33" s="707"/>
      <c r="JJM33" s="707"/>
      <c r="JJN33" s="707"/>
      <c r="JJO33" s="707"/>
      <c r="JJP33" s="707"/>
      <c r="JJQ33" s="707"/>
      <c r="JJR33" s="707"/>
      <c r="JJS33" s="707"/>
      <c r="JJT33" s="707"/>
      <c r="JJU33" s="707"/>
      <c r="JJV33" s="707"/>
      <c r="JJW33" s="707"/>
      <c r="JJX33" s="707"/>
      <c r="JJY33" s="707"/>
      <c r="JJZ33" s="707"/>
      <c r="JKA33" s="707"/>
      <c r="JKB33" s="707"/>
      <c r="JKC33" s="707"/>
      <c r="JKD33" s="707"/>
      <c r="JKE33" s="707"/>
      <c r="JKF33" s="707"/>
      <c r="JKG33" s="707"/>
      <c r="JKH33" s="707"/>
      <c r="JKI33" s="707"/>
      <c r="JKJ33" s="707"/>
      <c r="JKK33" s="707"/>
      <c r="JKL33" s="707"/>
      <c r="JKM33" s="707"/>
      <c r="JKN33" s="707"/>
      <c r="JKO33" s="707"/>
      <c r="JKP33" s="707"/>
      <c r="JKQ33" s="707"/>
      <c r="JKR33" s="707"/>
      <c r="JKS33" s="707"/>
      <c r="JKT33" s="707"/>
      <c r="JKU33" s="707"/>
      <c r="JKV33" s="707"/>
      <c r="JKW33" s="707"/>
      <c r="JKX33" s="707"/>
      <c r="JKY33" s="707"/>
      <c r="JKZ33" s="707"/>
      <c r="JLA33" s="707"/>
      <c r="JLB33" s="707"/>
      <c r="JLC33" s="707"/>
      <c r="JLD33" s="707"/>
      <c r="JLE33" s="707"/>
      <c r="JLF33" s="707"/>
      <c r="JLG33" s="707"/>
      <c r="JLH33" s="707"/>
      <c r="JLI33" s="707"/>
      <c r="JLJ33" s="707"/>
      <c r="JLK33" s="707"/>
      <c r="JLL33" s="707"/>
      <c r="JLM33" s="707"/>
      <c r="JLN33" s="707"/>
      <c r="JLO33" s="707"/>
      <c r="JLP33" s="707"/>
      <c r="JLQ33" s="707"/>
      <c r="JLR33" s="707"/>
      <c r="JLS33" s="707"/>
      <c r="JLT33" s="707"/>
      <c r="JLU33" s="707"/>
      <c r="JLV33" s="707"/>
      <c r="JLW33" s="707"/>
      <c r="JLX33" s="707"/>
      <c r="JLY33" s="707"/>
      <c r="JLZ33" s="707"/>
      <c r="JMA33" s="707"/>
      <c r="JMB33" s="707"/>
      <c r="JMC33" s="707"/>
      <c r="JMD33" s="707"/>
      <c r="JME33" s="707"/>
      <c r="JMF33" s="707"/>
      <c r="JMG33" s="707"/>
      <c r="JMH33" s="707"/>
      <c r="JMI33" s="707"/>
      <c r="JMJ33" s="707"/>
      <c r="JMK33" s="707"/>
      <c r="JML33" s="707"/>
      <c r="JMM33" s="707"/>
      <c r="JMN33" s="707"/>
      <c r="JMO33" s="707"/>
      <c r="JMP33" s="707"/>
      <c r="JMQ33" s="707"/>
      <c r="JMR33" s="707"/>
      <c r="JMS33" s="707"/>
      <c r="JMT33" s="707"/>
      <c r="JMU33" s="707"/>
      <c r="JMV33" s="707"/>
      <c r="JMW33" s="707"/>
      <c r="JMX33" s="707"/>
      <c r="JMY33" s="707"/>
      <c r="JMZ33" s="707"/>
      <c r="JNA33" s="707"/>
      <c r="JNB33" s="707"/>
      <c r="JNC33" s="707"/>
      <c r="JND33" s="707"/>
      <c r="JNE33" s="707"/>
      <c r="JNF33" s="707"/>
      <c r="JNG33" s="707"/>
      <c r="JNH33" s="707"/>
      <c r="JNI33" s="707"/>
      <c r="JNJ33" s="707"/>
      <c r="JNK33" s="707"/>
      <c r="JNL33" s="707"/>
      <c r="JNM33" s="707"/>
      <c r="JNN33" s="707"/>
      <c r="JNO33" s="707"/>
      <c r="JNP33" s="707"/>
      <c r="JNQ33" s="707"/>
      <c r="JNR33" s="707"/>
      <c r="JNS33" s="707"/>
      <c r="JNT33" s="707"/>
      <c r="JNU33" s="707"/>
      <c r="JNV33" s="707"/>
      <c r="JNW33" s="707"/>
      <c r="JNX33" s="707"/>
      <c r="JNY33" s="707"/>
      <c r="JNZ33" s="707"/>
      <c r="JOA33" s="707"/>
      <c r="JOB33" s="707"/>
      <c r="JOC33" s="707"/>
      <c r="JOD33" s="707"/>
      <c r="JOE33" s="707"/>
      <c r="JOF33" s="707"/>
      <c r="JOG33" s="707"/>
      <c r="JOH33" s="707"/>
      <c r="JOI33" s="707"/>
      <c r="JOJ33" s="707"/>
      <c r="JOK33" s="707"/>
      <c r="JOL33" s="707"/>
      <c r="JOM33" s="707"/>
      <c r="JON33" s="707"/>
      <c r="JOO33" s="707"/>
      <c r="JOP33" s="707"/>
      <c r="JOQ33" s="707"/>
      <c r="JOR33" s="707"/>
      <c r="JOS33" s="707"/>
      <c r="JOT33" s="707"/>
      <c r="JOU33" s="707"/>
      <c r="JOV33" s="707"/>
      <c r="JOW33" s="707"/>
      <c r="JOX33" s="707"/>
      <c r="JOY33" s="707"/>
      <c r="JOZ33" s="707"/>
      <c r="JPA33" s="707"/>
      <c r="JPB33" s="707"/>
      <c r="JPC33" s="707"/>
      <c r="JPD33" s="707"/>
      <c r="JPE33" s="707"/>
      <c r="JPF33" s="707"/>
      <c r="JPG33" s="707"/>
      <c r="JPH33" s="707"/>
      <c r="JPI33" s="707"/>
      <c r="JPJ33" s="707"/>
      <c r="JPK33" s="707"/>
      <c r="JPL33" s="707"/>
      <c r="JPM33" s="707"/>
      <c r="JPN33" s="707"/>
      <c r="JPO33" s="707"/>
      <c r="JPP33" s="707"/>
      <c r="JPQ33" s="707"/>
      <c r="JPR33" s="707"/>
      <c r="JPS33" s="707"/>
      <c r="JPT33" s="707"/>
      <c r="JPU33" s="707"/>
      <c r="JPV33" s="707"/>
      <c r="JPW33" s="707"/>
      <c r="JPX33" s="707"/>
      <c r="JPY33" s="707"/>
      <c r="JPZ33" s="707"/>
      <c r="JQA33" s="707"/>
      <c r="JQB33" s="707"/>
      <c r="JQC33" s="707"/>
      <c r="JQD33" s="707"/>
      <c r="JQE33" s="707"/>
      <c r="JQF33" s="707"/>
      <c r="JQG33" s="707"/>
      <c r="JQH33" s="707"/>
      <c r="JQI33" s="707"/>
      <c r="JQJ33" s="707"/>
      <c r="JQK33" s="707"/>
      <c r="JQL33" s="707"/>
      <c r="JQM33" s="707"/>
      <c r="JQN33" s="707"/>
      <c r="JQO33" s="707"/>
      <c r="JQP33" s="707"/>
      <c r="JQQ33" s="707"/>
      <c r="JQR33" s="707"/>
      <c r="JQS33" s="707"/>
      <c r="JQT33" s="707"/>
      <c r="JQU33" s="707"/>
      <c r="JQV33" s="707"/>
      <c r="JQW33" s="707"/>
      <c r="JQX33" s="707"/>
      <c r="JQY33" s="707"/>
      <c r="JQZ33" s="707"/>
      <c r="JRA33" s="707"/>
      <c r="JRB33" s="707"/>
      <c r="JRC33" s="707"/>
      <c r="JRD33" s="707"/>
      <c r="JRE33" s="707"/>
      <c r="JRF33" s="707"/>
      <c r="JRG33" s="707"/>
      <c r="JRH33" s="707"/>
      <c r="JRI33" s="707"/>
      <c r="JRJ33" s="707"/>
      <c r="JRK33" s="707"/>
      <c r="JRL33" s="707"/>
      <c r="JRM33" s="707"/>
      <c r="JRN33" s="707"/>
      <c r="JRO33" s="707"/>
      <c r="JRP33" s="707"/>
      <c r="JRQ33" s="707"/>
      <c r="JRR33" s="707"/>
      <c r="JRS33" s="707"/>
      <c r="JRT33" s="707"/>
      <c r="JRU33" s="707"/>
      <c r="JRV33" s="707"/>
      <c r="JRW33" s="707"/>
      <c r="JRX33" s="707"/>
      <c r="JRY33" s="707"/>
      <c r="JRZ33" s="707"/>
      <c r="JSA33" s="707"/>
      <c r="JSB33" s="707"/>
      <c r="JSC33" s="707"/>
      <c r="JSD33" s="707"/>
      <c r="JSE33" s="707"/>
      <c r="JSF33" s="707"/>
      <c r="JSG33" s="707"/>
      <c r="JSH33" s="707"/>
      <c r="JSI33" s="707"/>
      <c r="JSJ33" s="707"/>
      <c r="JSK33" s="707"/>
      <c r="JSL33" s="707"/>
      <c r="JSM33" s="707"/>
      <c r="JSN33" s="707"/>
      <c r="JSO33" s="707"/>
      <c r="JSP33" s="707"/>
      <c r="JSQ33" s="707"/>
      <c r="JSR33" s="707"/>
      <c r="JSS33" s="707"/>
      <c r="JST33" s="707"/>
      <c r="JSU33" s="707"/>
      <c r="JSV33" s="707"/>
      <c r="JSW33" s="707"/>
      <c r="JSX33" s="707"/>
      <c r="JSY33" s="707"/>
      <c r="JSZ33" s="707"/>
      <c r="JTA33" s="707"/>
      <c r="JTB33" s="707"/>
      <c r="JTC33" s="707"/>
      <c r="JTD33" s="707"/>
      <c r="JTE33" s="707"/>
      <c r="JTF33" s="707"/>
      <c r="JTG33" s="707"/>
      <c r="JTH33" s="707"/>
      <c r="JTI33" s="707"/>
      <c r="JTJ33" s="707"/>
      <c r="JTK33" s="707"/>
      <c r="JTL33" s="707"/>
      <c r="JTM33" s="707"/>
      <c r="JTN33" s="707"/>
      <c r="JTO33" s="707"/>
      <c r="JTP33" s="707"/>
      <c r="JTQ33" s="707"/>
      <c r="JTR33" s="707"/>
      <c r="JTS33" s="707"/>
      <c r="JTT33" s="707"/>
      <c r="JTU33" s="707"/>
      <c r="JTV33" s="707"/>
      <c r="JTW33" s="707"/>
      <c r="JTX33" s="707"/>
      <c r="JTY33" s="707"/>
      <c r="JTZ33" s="707"/>
      <c r="JUA33" s="707"/>
      <c r="JUB33" s="707"/>
      <c r="JUC33" s="707"/>
      <c r="JUD33" s="707"/>
      <c r="JUE33" s="707"/>
      <c r="JUF33" s="707"/>
      <c r="JUG33" s="707"/>
      <c r="JUH33" s="707"/>
      <c r="JUI33" s="707"/>
      <c r="JUJ33" s="707"/>
      <c r="JUK33" s="707"/>
      <c r="JUL33" s="707"/>
      <c r="JUM33" s="707"/>
      <c r="JUN33" s="707"/>
      <c r="JUO33" s="707"/>
      <c r="JUP33" s="707"/>
      <c r="JUQ33" s="707"/>
      <c r="JUR33" s="707"/>
      <c r="JUS33" s="707"/>
      <c r="JUT33" s="707"/>
      <c r="JUU33" s="707"/>
      <c r="JUV33" s="707"/>
      <c r="JUW33" s="707"/>
      <c r="JUX33" s="707"/>
      <c r="JUY33" s="707"/>
      <c r="JUZ33" s="707"/>
      <c r="JVA33" s="707"/>
      <c r="JVB33" s="707"/>
      <c r="JVC33" s="707"/>
      <c r="JVD33" s="707"/>
      <c r="JVE33" s="707"/>
      <c r="JVF33" s="707"/>
      <c r="JVG33" s="707"/>
      <c r="JVH33" s="707"/>
      <c r="JVI33" s="707"/>
      <c r="JVJ33" s="707"/>
      <c r="JVK33" s="707"/>
      <c r="JVL33" s="707"/>
      <c r="JVM33" s="707"/>
      <c r="JVN33" s="707"/>
      <c r="JVO33" s="707"/>
      <c r="JVP33" s="707"/>
      <c r="JVQ33" s="707"/>
      <c r="JVR33" s="707"/>
      <c r="JVS33" s="707"/>
      <c r="JVT33" s="707"/>
      <c r="JVU33" s="707"/>
      <c r="JVV33" s="707"/>
      <c r="JVW33" s="707"/>
      <c r="JVX33" s="707"/>
      <c r="JVY33" s="707"/>
      <c r="JVZ33" s="707"/>
      <c r="JWA33" s="707"/>
      <c r="JWB33" s="707"/>
      <c r="JWC33" s="707"/>
      <c r="JWD33" s="707"/>
      <c r="JWE33" s="707"/>
      <c r="JWF33" s="707"/>
      <c r="JWG33" s="707"/>
      <c r="JWH33" s="707"/>
      <c r="JWI33" s="707"/>
      <c r="JWJ33" s="707"/>
      <c r="JWK33" s="707"/>
      <c r="JWL33" s="707"/>
      <c r="JWM33" s="707"/>
      <c r="JWN33" s="707"/>
      <c r="JWO33" s="707"/>
      <c r="JWP33" s="707"/>
      <c r="JWQ33" s="707"/>
      <c r="JWR33" s="707"/>
      <c r="JWS33" s="707"/>
      <c r="JWT33" s="707"/>
      <c r="JWU33" s="707"/>
      <c r="JWV33" s="707"/>
      <c r="JWW33" s="707"/>
      <c r="JWX33" s="707"/>
      <c r="JWY33" s="707"/>
      <c r="JWZ33" s="707"/>
      <c r="JXA33" s="707"/>
      <c r="JXB33" s="707"/>
      <c r="JXC33" s="707"/>
      <c r="JXD33" s="707"/>
      <c r="JXE33" s="707"/>
      <c r="JXF33" s="707"/>
      <c r="JXG33" s="707"/>
      <c r="JXH33" s="707"/>
      <c r="JXI33" s="707"/>
      <c r="JXJ33" s="707"/>
      <c r="JXK33" s="707"/>
      <c r="JXL33" s="707"/>
      <c r="JXM33" s="707"/>
      <c r="JXN33" s="707"/>
      <c r="JXO33" s="707"/>
      <c r="JXP33" s="707"/>
      <c r="JXQ33" s="707"/>
      <c r="JXR33" s="707"/>
      <c r="JXS33" s="707"/>
      <c r="JXT33" s="707"/>
      <c r="JXU33" s="707"/>
      <c r="JXV33" s="707"/>
      <c r="JXW33" s="707"/>
      <c r="JXX33" s="707"/>
      <c r="JXY33" s="707"/>
      <c r="JXZ33" s="707"/>
      <c r="JYA33" s="707"/>
      <c r="JYB33" s="707"/>
      <c r="JYC33" s="707"/>
      <c r="JYD33" s="707"/>
      <c r="JYE33" s="707"/>
      <c r="JYF33" s="707"/>
      <c r="JYG33" s="707"/>
      <c r="JYH33" s="707"/>
      <c r="JYI33" s="707"/>
      <c r="JYJ33" s="707"/>
      <c r="JYK33" s="707"/>
      <c r="JYL33" s="707"/>
      <c r="JYM33" s="707"/>
      <c r="JYN33" s="707"/>
      <c r="JYO33" s="707"/>
      <c r="JYP33" s="707"/>
      <c r="JYQ33" s="707"/>
      <c r="JYR33" s="707"/>
      <c r="JYS33" s="707"/>
      <c r="JYT33" s="707"/>
      <c r="JYU33" s="707"/>
      <c r="JYV33" s="707"/>
      <c r="JYW33" s="707"/>
      <c r="JYX33" s="707"/>
      <c r="JYY33" s="707"/>
      <c r="JYZ33" s="707"/>
      <c r="JZA33" s="707"/>
      <c r="JZB33" s="707"/>
      <c r="JZC33" s="707"/>
      <c r="JZD33" s="707"/>
      <c r="JZE33" s="707"/>
      <c r="JZF33" s="707"/>
      <c r="JZG33" s="707"/>
      <c r="JZH33" s="707"/>
      <c r="JZI33" s="707"/>
      <c r="JZJ33" s="707"/>
      <c r="JZK33" s="707"/>
      <c r="JZL33" s="707"/>
      <c r="JZM33" s="707"/>
      <c r="JZN33" s="707"/>
      <c r="JZO33" s="707"/>
      <c r="JZP33" s="707"/>
      <c r="JZQ33" s="707"/>
      <c r="JZR33" s="707"/>
      <c r="JZS33" s="707"/>
      <c r="JZT33" s="707"/>
      <c r="JZU33" s="707"/>
      <c r="JZV33" s="707"/>
      <c r="JZW33" s="707"/>
      <c r="JZX33" s="707"/>
      <c r="JZY33" s="707"/>
      <c r="JZZ33" s="707"/>
      <c r="KAA33" s="707"/>
      <c r="KAB33" s="707"/>
      <c r="KAC33" s="707"/>
      <c r="KAD33" s="707"/>
      <c r="KAE33" s="707"/>
      <c r="KAF33" s="707"/>
      <c r="KAG33" s="707"/>
      <c r="KAH33" s="707"/>
      <c r="KAI33" s="707"/>
      <c r="KAJ33" s="707"/>
      <c r="KAK33" s="707"/>
      <c r="KAL33" s="707"/>
      <c r="KAM33" s="707"/>
      <c r="KAN33" s="707"/>
      <c r="KAO33" s="707"/>
      <c r="KAP33" s="707"/>
      <c r="KAQ33" s="707"/>
      <c r="KAR33" s="707"/>
      <c r="KAS33" s="707"/>
      <c r="KAT33" s="707"/>
      <c r="KAU33" s="707"/>
      <c r="KAV33" s="707"/>
      <c r="KAW33" s="707"/>
      <c r="KAX33" s="707"/>
      <c r="KAY33" s="707"/>
      <c r="KAZ33" s="707"/>
      <c r="KBA33" s="707"/>
      <c r="KBB33" s="707"/>
      <c r="KBC33" s="707"/>
      <c r="KBD33" s="707"/>
      <c r="KBE33" s="707"/>
      <c r="KBF33" s="707"/>
      <c r="KBG33" s="707"/>
      <c r="KBH33" s="707"/>
      <c r="KBI33" s="707"/>
      <c r="KBJ33" s="707"/>
      <c r="KBK33" s="707"/>
      <c r="KBL33" s="707"/>
      <c r="KBM33" s="707"/>
      <c r="KBN33" s="707"/>
      <c r="KBO33" s="707"/>
      <c r="KBP33" s="707"/>
      <c r="KBQ33" s="707"/>
      <c r="KBR33" s="707"/>
      <c r="KBS33" s="707"/>
      <c r="KBT33" s="707"/>
      <c r="KBU33" s="707"/>
      <c r="KBV33" s="707"/>
      <c r="KBW33" s="707"/>
      <c r="KBX33" s="707"/>
      <c r="KBY33" s="707"/>
      <c r="KBZ33" s="707"/>
      <c r="KCA33" s="707"/>
      <c r="KCB33" s="707"/>
      <c r="KCC33" s="707"/>
      <c r="KCD33" s="707"/>
      <c r="KCE33" s="707"/>
      <c r="KCF33" s="707"/>
      <c r="KCG33" s="707"/>
      <c r="KCH33" s="707"/>
      <c r="KCI33" s="707"/>
      <c r="KCJ33" s="707"/>
      <c r="KCK33" s="707"/>
      <c r="KCL33" s="707"/>
      <c r="KCM33" s="707"/>
      <c r="KCN33" s="707"/>
      <c r="KCO33" s="707"/>
      <c r="KCP33" s="707"/>
      <c r="KCQ33" s="707"/>
      <c r="KCR33" s="707"/>
      <c r="KCS33" s="707"/>
      <c r="KCT33" s="707"/>
      <c r="KCU33" s="707"/>
      <c r="KCV33" s="707"/>
      <c r="KCW33" s="707"/>
      <c r="KCX33" s="707"/>
      <c r="KCY33" s="707"/>
      <c r="KCZ33" s="707"/>
      <c r="KDA33" s="707"/>
      <c r="KDB33" s="707"/>
      <c r="KDC33" s="707"/>
      <c r="KDD33" s="707"/>
      <c r="KDE33" s="707"/>
      <c r="KDF33" s="707"/>
      <c r="KDG33" s="707"/>
      <c r="KDH33" s="707"/>
      <c r="KDI33" s="707"/>
      <c r="KDJ33" s="707"/>
      <c r="KDK33" s="707"/>
      <c r="KDL33" s="707"/>
      <c r="KDM33" s="707"/>
      <c r="KDN33" s="707"/>
      <c r="KDO33" s="707"/>
      <c r="KDP33" s="707"/>
      <c r="KDQ33" s="707"/>
      <c r="KDR33" s="707"/>
      <c r="KDS33" s="707"/>
      <c r="KDT33" s="707"/>
      <c r="KDU33" s="707"/>
      <c r="KDV33" s="707"/>
      <c r="KDW33" s="707"/>
      <c r="KDX33" s="707"/>
      <c r="KDY33" s="707"/>
      <c r="KDZ33" s="707"/>
      <c r="KEA33" s="707"/>
      <c r="KEB33" s="707"/>
      <c r="KEC33" s="707"/>
      <c r="KED33" s="707"/>
      <c r="KEE33" s="707"/>
      <c r="KEF33" s="707"/>
      <c r="KEG33" s="707"/>
      <c r="KEH33" s="707"/>
      <c r="KEI33" s="707"/>
      <c r="KEJ33" s="707"/>
      <c r="KEK33" s="707"/>
      <c r="KEL33" s="707"/>
      <c r="KEM33" s="707"/>
      <c r="KEN33" s="707"/>
      <c r="KEO33" s="707"/>
      <c r="KEP33" s="707"/>
      <c r="KEQ33" s="707"/>
      <c r="KER33" s="707"/>
      <c r="KES33" s="707"/>
      <c r="KET33" s="707"/>
      <c r="KEU33" s="707"/>
      <c r="KEV33" s="707"/>
      <c r="KEW33" s="707"/>
      <c r="KEX33" s="707"/>
      <c r="KEY33" s="707"/>
      <c r="KEZ33" s="707"/>
      <c r="KFA33" s="707"/>
      <c r="KFB33" s="707"/>
      <c r="KFC33" s="707"/>
      <c r="KFD33" s="707"/>
      <c r="KFE33" s="707"/>
      <c r="KFF33" s="707"/>
      <c r="KFG33" s="707"/>
      <c r="KFH33" s="707"/>
      <c r="KFI33" s="707"/>
      <c r="KFJ33" s="707"/>
      <c r="KFK33" s="707"/>
      <c r="KFL33" s="707"/>
      <c r="KFM33" s="707"/>
      <c r="KFN33" s="707"/>
      <c r="KFO33" s="707"/>
      <c r="KFP33" s="707"/>
      <c r="KFQ33" s="707"/>
      <c r="KFR33" s="707"/>
      <c r="KFS33" s="707"/>
      <c r="KFT33" s="707"/>
      <c r="KFU33" s="707"/>
      <c r="KFV33" s="707"/>
      <c r="KFW33" s="707"/>
      <c r="KFX33" s="707"/>
      <c r="KFY33" s="707"/>
      <c r="KFZ33" s="707"/>
      <c r="KGA33" s="707"/>
      <c r="KGB33" s="707"/>
      <c r="KGC33" s="707"/>
      <c r="KGD33" s="707"/>
      <c r="KGE33" s="707"/>
      <c r="KGF33" s="707"/>
      <c r="KGG33" s="707"/>
      <c r="KGH33" s="707"/>
      <c r="KGI33" s="707"/>
      <c r="KGJ33" s="707"/>
      <c r="KGK33" s="707"/>
      <c r="KGL33" s="707"/>
      <c r="KGM33" s="707"/>
      <c r="KGN33" s="707"/>
      <c r="KGO33" s="707"/>
      <c r="KGP33" s="707"/>
      <c r="KGQ33" s="707"/>
      <c r="KGR33" s="707"/>
      <c r="KGS33" s="707"/>
      <c r="KGT33" s="707"/>
      <c r="KGU33" s="707"/>
      <c r="KGV33" s="707"/>
      <c r="KGW33" s="707"/>
      <c r="KGX33" s="707"/>
      <c r="KGY33" s="707"/>
      <c r="KGZ33" s="707"/>
      <c r="KHA33" s="707"/>
      <c r="KHB33" s="707"/>
      <c r="KHC33" s="707"/>
      <c r="KHD33" s="707"/>
      <c r="KHE33" s="707"/>
      <c r="KHF33" s="707"/>
      <c r="KHG33" s="707"/>
      <c r="KHH33" s="707"/>
      <c r="KHI33" s="707"/>
      <c r="KHJ33" s="707"/>
      <c r="KHK33" s="707"/>
      <c r="KHL33" s="707"/>
      <c r="KHM33" s="707"/>
      <c r="KHN33" s="707"/>
      <c r="KHO33" s="707"/>
      <c r="KHP33" s="707"/>
      <c r="KHQ33" s="707"/>
      <c r="KHR33" s="707"/>
      <c r="KHS33" s="707"/>
      <c r="KHT33" s="707"/>
      <c r="KHU33" s="707"/>
      <c r="KHV33" s="707"/>
      <c r="KHW33" s="707"/>
      <c r="KHX33" s="707"/>
      <c r="KHY33" s="707"/>
      <c r="KHZ33" s="707"/>
      <c r="KIA33" s="707"/>
      <c r="KIB33" s="707"/>
      <c r="KIC33" s="707"/>
      <c r="KID33" s="707"/>
      <c r="KIE33" s="707"/>
      <c r="KIF33" s="707"/>
      <c r="KIG33" s="707"/>
      <c r="KIH33" s="707"/>
      <c r="KII33" s="707"/>
      <c r="KIJ33" s="707"/>
      <c r="KIK33" s="707"/>
      <c r="KIL33" s="707"/>
      <c r="KIM33" s="707"/>
      <c r="KIN33" s="707"/>
      <c r="KIO33" s="707"/>
      <c r="KIP33" s="707"/>
      <c r="KIQ33" s="707"/>
      <c r="KIR33" s="707"/>
      <c r="KIS33" s="707"/>
      <c r="KIT33" s="707"/>
      <c r="KIU33" s="707"/>
      <c r="KIV33" s="707"/>
      <c r="KIW33" s="707"/>
      <c r="KIX33" s="707"/>
      <c r="KIY33" s="707"/>
      <c r="KIZ33" s="707"/>
      <c r="KJA33" s="707"/>
      <c r="KJB33" s="707"/>
      <c r="KJC33" s="707"/>
      <c r="KJD33" s="707"/>
      <c r="KJE33" s="707"/>
      <c r="KJF33" s="707"/>
      <c r="KJG33" s="707"/>
      <c r="KJH33" s="707"/>
      <c r="KJI33" s="707"/>
      <c r="KJJ33" s="707"/>
      <c r="KJK33" s="707"/>
      <c r="KJL33" s="707"/>
      <c r="KJM33" s="707"/>
      <c r="KJN33" s="707"/>
      <c r="KJO33" s="707"/>
      <c r="KJP33" s="707"/>
      <c r="KJQ33" s="707"/>
      <c r="KJR33" s="707"/>
      <c r="KJS33" s="707"/>
      <c r="KJT33" s="707"/>
      <c r="KJU33" s="707"/>
      <c r="KJV33" s="707"/>
      <c r="KJW33" s="707"/>
      <c r="KJX33" s="707"/>
      <c r="KJY33" s="707"/>
      <c r="KJZ33" s="707"/>
      <c r="KKA33" s="707"/>
      <c r="KKB33" s="707"/>
      <c r="KKC33" s="707"/>
      <c r="KKD33" s="707"/>
      <c r="KKE33" s="707"/>
      <c r="KKF33" s="707"/>
      <c r="KKG33" s="707"/>
      <c r="KKH33" s="707"/>
      <c r="KKI33" s="707"/>
      <c r="KKJ33" s="707"/>
      <c r="KKK33" s="707"/>
      <c r="KKL33" s="707"/>
      <c r="KKM33" s="707"/>
      <c r="KKN33" s="707"/>
      <c r="KKO33" s="707"/>
      <c r="KKP33" s="707"/>
      <c r="KKQ33" s="707"/>
      <c r="KKR33" s="707"/>
      <c r="KKS33" s="707"/>
      <c r="KKT33" s="707"/>
      <c r="KKU33" s="707"/>
      <c r="KKV33" s="707"/>
      <c r="KKW33" s="707"/>
      <c r="KKX33" s="707"/>
      <c r="KKY33" s="707"/>
      <c r="KKZ33" s="707"/>
      <c r="KLA33" s="707"/>
      <c r="KLB33" s="707"/>
      <c r="KLC33" s="707"/>
      <c r="KLD33" s="707"/>
      <c r="KLE33" s="707"/>
      <c r="KLF33" s="707"/>
      <c r="KLG33" s="707"/>
      <c r="KLH33" s="707"/>
      <c r="KLI33" s="707"/>
      <c r="KLJ33" s="707"/>
      <c r="KLK33" s="707"/>
      <c r="KLL33" s="707"/>
      <c r="KLM33" s="707"/>
      <c r="KLN33" s="707"/>
      <c r="KLO33" s="707"/>
      <c r="KLP33" s="707"/>
      <c r="KLQ33" s="707"/>
      <c r="KLR33" s="707"/>
      <c r="KLS33" s="707"/>
      <c r="KLT33" s="707"/>
      <c r="KLU33" s="707"/>
      <c r="KLV33" s="707"/>
      <c r="KLW33" s="707"/>
      <c r="KLX33" s="707"/>
      <c r="KLY33" s="707"/>
      <c r="KLZ33" s="707"/>
      <c r="KMA33" s="707"/>
      <c r="KMB33" s="707"/>
      <c r="KMC33" s="707"/>
      <c r="KMD33" s="707"/>
      <c r="KME33" s="707"/>
      <c r="KMF33" s="707"/>
      <c r="KMG33" s="707"/>
      <c r="KMH33" s="707"/>
      <c r="KMI33" s="707"/>
      <c r="KMJ33" s="707"/>
      <c r="KMK33" s="707"/>
      <c r="KML33" s="707"/>
      <c r="KMM33" s="707"/>
      <c r="KMN33" s="707"/>
      <c r="KMO33" s="707"/>
      <c r="KMP33" s="707"/>
      <c r="KMQ33" s="707"/>
      <c r="KMR33" s="707"/>
      <c r="KMS33" s="707"/>
      <c r="KMT33" s="707"/>
      <c r="KMU33" s="707"/>
      <c r="KMV33" s="707"/>
      <c r="KMW33" s="707"/>
      <c r="KMX33" s="707"/>
      <c r="KMY33" s="707"/>
      <c r="KMZ33" s="707"/>
      <c r="KNA33" s="707"/>
      <c r="KNB33" s="707"/>
      <c r="KNC33" s="707"/>
      <c r="KND33" s="707"/>
      <c r="KNE33" s="707"/>
      <c r="KNF33" s="707"/>
      <c r="KNG33" s="707"/>
      <c r="KNH33" s="707"/>
      <c r="KNI33" s="707"/>
      <c r="KNJ33" s="707"/>
      <c r="KNK33" s="707"/>
      <c r="KNL33" s="707"/>
      <c r="KNM33" s="707"/>
      <c r="KNN33" s="707"/>
      <c r="KNO33" s="707"/>
      <c r="KNP33" s="707"/>
      <c r="KNQ33" s="707"/>
      <c r="KNR33" s="707"/>
      <c r="KNS33" s="707"/>
      <c r="KNT33" s="707"/>
      <c r="KNU33" s="707"/>
      <c r="KNV33" s="707"/>
      <c r="KNW33" s="707"/>
      <c r="KNX33" s="707"/>
      <c r="KNY33" s="707"/>
      <c r="KNZ33" s="707"/>
      <c r="KOA33" s="707"/>
      <c r="KOB33" s="707"/>
      <c r="KOC33" s="707"/>
      <c r="KOD33" s="707"/>
      <c r="KOE33" s="707"/>
      <c r="KOF33" s="707"/>
      <c r="KOG33" s="707"/>
      <c r="KOH33" s="707"/>
      <c r="KOI33" s="707"/>
      <c r="KOJ33" s="707"/>
      <c r="KOK33" s="707"/>
      <c r="KOL33" s="707"/>
      <c r="KOM33" s="707"/>
      <c r="KON33" s="707"/>
      <c r="KOO33" s="707"/>
      <c r="KOP33" s="707"/>
      <c r="KOQ33" s="707"/>
      <c r="KOR33" s="707"/>
      <c r="KOS33" s="707"/>
      <c r="KOT33" s="707"/>
      <c r="KOU33" s="707"/>
      <c r="KOV33" s="707"/>
      <c r="KOW33" s="707"/>
      <c r="KOX33" s="707"/>
      <c r="KOY33" s="707"/>
      <c r="KOZ33" s="707"/>
      <c r="KPA33" s="707"/>
      <c r="KPB33" s="707"/>
      <c r="KPC33" s="707"/>
      <c r="KPD33" s="707"/>
      <c r="KPE33" s="707"/>
      <c r="KPF33" s="707"/>
      <c r="KPG33" s="707"/>
      <c r="KPH33" s="707"/>
      <c r="KPI33" s="707"/>
      <c r="KPJ33" s="707"/>
      <c r="KPK33" s="707"/>
      <c r="KPL33" s="707"/>
      <c r="KPM33" s="707"/>
      <c r="KPN33" s="707"/>
      <c r="KPO33" s="707"/>
      <c r="KPP33" s="707"/>
      <c r="KPQ33" s="707"/>
      <c r="KPR33" s="707"/>
      <c r="KPS33" s="707"/>
      <c r="KPT33" s="707"/>
      <c r="KPU33" s="707"/>
      <c r="KPV33" s="707"/>
      <c r="KPW33" s="707"/>
      <c r="KPX33" s="707"/>
      <c r="KPY33" s="707"/>
      <c r="KPZ33" s="707"/>
      <c r="KQA33" s="707"/>
      <c r="KQB33" s="707"/>
      <c r="KQC33" s="707"/>
      <c r="KQD33" s="707"/>
      <c r="KQE33" s="707"/>
      <c r="KQF33" s="707"/>
      <c r="KQG33" s="707"/>
      <c r="KQH33" s="707"/>
      <c r="KQI33" s="707"/>
      <c r="KQJ33" s="707"/>
      <c r="KQK33" s="707"/>
      <c r="KQL33" s="707"/>
      <c r="KQM33" s="707"/>
      <c r="KQN33" s="707"/>
      <c r="KQO33" s="707"/>
      <c r="KQP33" s="707"/>
      <c r="KQQ33" s="707"/>
      <c r="KQR33" s="707"/>
      <c r="KQS33" s="707"/>
      <c r="KQT33" s="707"/>
      <c r="KQU33" s="707"/>
      <c r="KQV33" s="707"/>
      <c r="KQW33" s="707"/>
      <c r="KQX33" s="707"/>
      <c r="KQY33" s="707"/>
      <c r="KQZ33" s="707"/>
      <c r="KRA33" s="707"/>
      <c r="KRB33" s="707"/>
      <c r="KRC33" s="707"/>
      <c r="KRD33" s="707"/>
      <c r="KRE33" s="707"/>
      <c r="KRF33" s="707"/>
      <c r="KRG33" s="707"/>
      <c r="KRH33" s="707"/>
      <c r="KRI33" s="707"/>
      <c r="KRJ33" s="707"/>
      <c r="KRK33" s="707"/>
      <c r="KRL33" s="707"/>
      <c r="KRM33" s="707"/>
      <c r="KRN33" s="707"/>
      <c r="KRO33" s="707"/>
      <c r="KRP33" s="707"/>
      <c r="KRQ33" s="707"/>
      <c r="KRR33" s="707"/>
      <c r="KRS33" s="707"/>
      <c r="KRT33" s="707"/>
      <c r="KRU33" s="707"/>
      <c r="KRV33" s="707"/>
      <c r="KRW33" s="707"/>
      <c r="KRX33" s="707"/>
      <c r="KRY33" s="707"/>
      <c r="KRZ33" s="707"/>
      <c r="KSA33" s="707"/>
      <c r="KSB33" s="707"/>
      <c r="KSC33" s="707"/>
      <c r="KSD33" s="707"/>
      <c r="KSE33" s="707"/>
      <c r="KSF33" s="707"/>
      <c r="KSG33" s="707"/>
      <c r="KSH33" s="707"/>
      <c r="KSI33" s="707"/>
      <c r="KSJ33" s="707"/>
      <c r="KSK33" s="707"/>
      <c r="KSL33" s="707"/>
      <c r="KSM33" s="707"/>
      <c r="KSN33" s="707"/>
      <c r="KSO33" s="707"/>
      <c r="KSP33" s="707"/>
      <c r="KSQ33" s="707"/>
      <c r="KSR33" s="707"/>
      <c r="KSS33" s="707"/>
      <c r="KST33" s="707"/>
      <c r="KSU33" s="707"/>
      <c r="KSV33" s="707"/>
      <c r="KSW33" s="707"/>
      <c r="KSX33" s="707"/>
      <c r="KSY33" s="707"/>
      <c r="KSZ33" s="707"/>
      <c r="KTA33" s="707"/>
      <c r="KTB33" s="707"/>
      <c r="KTC33" s="707"/>
      <c r="KTD33" s="707"/>
      <c r="KTE33" s="707"/>
      <c r="KTF33" s="707"/>
      <c r="KTG33" s="707"/>
      <c r="KTH33" s="707"/>
      <c r="KTI33" s="707"/>
      <c r="KTJ33" s="707"/>
      <c r="KTK33" s="707"/>
      <c r="KTL33" s="707"/>
      <c r="KTM33" s="707"/>
      <c r="KTN33" s="707"/>
      <c r="KTO33" s="707"/>
      <c r="KTP33" s="707"/>
      <c r="KTQ33" s="707"/>
      <c r="KTR33" s="707"/>
      <c r="KTS33" s="707"/>
      <c r="KTT33" s="707"/>
      <c r="KTU33" s="707"/>
      <c r="KTV33" s="707"/>
      <c r="KTW33" s="707"/>
      <c r="KTX33" s="707"/>
      <c r="KTY33" s="707"/>
      <c r="KTZ33" s="707"/>
      <c r="KUA33" s="707"/>
      <c r="KUB33" s="707"/>
      <c r="KUC33" s="707"/>
      <c r="KUD33" s="707"/>
      <c r="KUE33" s="707"/>
      <c r="KUF33" s="707"/>
      <c r="KUG33" s="707"/>
      <c r="KUH33" s="707"/>
      <c r="KUI33" s="707"/>
      <c r="KUJ33" s="707"/>
      <c r="KUK33" s="707"/>
      <c r="KUL33" s="707"/>
      <c r="KUM33" s="707"/>
      <c r="KUN33" s="707"/>
      <c r="KUO33" s="707"/>
      <c r="KUP33" s="707"/>
      <c r="KUQ33" s="707"/>
      <c r="KUR33" s="707"/>
      <c r="KUS33" s="707"/>
      <c r="KUT33" s="707"/>
      <c r="KUU33" s="707"/>
      <c r="KUV33" s="707"/>
      <c r="KUW33" s="707"/>
      <c r="KUX33" s="707"/>
      <c r="KUY33" s="707"/>
      <c r="KUZ33" s="707"/>
      <c r="KVA33" s="707"/>
      <c r="KVB33" s="707"/>
      <c r="KVC33" s="707"/>
      <c r="KVD33" s="707"/>
      <c r="KVE33" s="707"/>
      <c r="KVF33" s="707"/>
      <c r="KVG33" s="707"/>
      <c r="KVH33" s="707"/>
      <c r="KVI33" s="707"/>
      <c r="KVJ33" s="707"/>
      <c r="KVK33" s="707"/>
      <c r="KVL33" s="707"/>
      <c r="KVM33" s="707"/>
      <c r="KVN33" s="707"/>
      <c r="KVO33" s="707"/>
      <c r="KVP33" s="707"/>
      <c r="KVQ33" s="707"/>
      <c r="KVR33" s="707"/>
      <c r="KVS33" s="707"/>
      <c r="KVT33" s="707"/>
      <c r="KVU33" s="707"/>
      <c r="KVV33" s="707"/>
      <c r="KVW33" s="707"/>
      <c r="KVX33" s="707"/>
      <c r="KVY33" s="707"/>
      <c r="KVZ33" s="707"/>
      <c r="KWA33" s="707"/>
      <c r="KWB33" s="707"/>
      <c r="KWC33" s="707"/>
      <c r="KWD33" s="707"/>
      <c r="KWE33" s="707"/>
      <c r="KWF33" s="707"/>
      <c r="KWG33" s="707"/>
      <c r="KWH33" s="707"/>
      <c r="KWI33" s="707"/>
      <c r="KWJ33" s="707"/>
      <c r="KWK33" s="707"/>
      <c r="KWL33" s="707"/>
      <c r="KWM33" s="707"/>
      <c r="KWN33" s="707"/>
      <c r="KWO33" s="707"/>
      <c r="KWP33" s="707"/>
      <c r="KWQ33" s="707"/>
      <c r="KWR33" s="707"/>
      <c r="KWS33" s="707"/>
      <c r="KWT33" s="707"/>
      <c r="KWU33" s="707"/>
      <c r="KWV33" s="707"/>
      <c r="KWW33" s="707"/>
      <c r="KWX33" s="707"/>
      <c r="KWY33" s="707"/>
      <c r="KWZ33" s="707"/>
      <c r="KXA33" s="707"/>
      <c r="KXB33" s="707"/>
      <c r="KXC33" s="707"/>
      <c r="KXD33" s="707"/>
      <c r="KXE33" s="707"/>
      <c r="KXF33" s="707"/>
      <c r="KXG33" s="707"/>
      <c r="KXH33" s="707"/>
      <c r="KXI33" s="707"/>
      <c r="KXJ33" s="707"/>
      <c r="KXK33" s="707"/>
      <c r="KXL33" s="707"/>
      <c r="KXM33" s="707"/>
      <c r="KXN33" s="707"/>
      <c r="KXO33" s="707"/>
      <c r="KXP33" s="707"/>
      <c r="KXQ33" s="707"/>
      <c r="KXR33" s="707"/>
      <c r="KXS33" s="707"/>
      <c r="KXT33" s="707"/>
      <c r="KXU33" s="707"/>
      <c r="KXV33" s="707"/>
      <c r="KXW33" s="707"/>
      <c r="KXX33" s="707"/>
      <c r="KXY33" s="707"/>
      <c r="KXZ33" s="707"/>
      <c r="KYA33" s="707"/>
      <c r="KYB33" s="707"/>
      <c r="KYC33" s="707"/>
      <c r="KYD33" s="707"/>
      <c r="KYE33" s="707"/>
      <c r="KYF33" s="707"/>
      <c r="KYG33" s="707"/>
      <c r="KYH33" s="707"/>
      <c r="KYI33" s="707"/>
      <c r="KYJ33" s="707"/>
      <c r="KYK33" s="707"/>
      <c r="KYL33" s="707"/>
      <c r="KYM33" s="707"/>
      <c r="KYN33" s="707"/>
      <c r="KYO33" s="707"/>
      <c r="KYP33" s="707"/>
      <c r="KYQ33" s="707"/>
      <c r="KYR33" s="707"/>
      <c r="KYS33" s="707"/>
      <c r="KYT33" s="707"/>
      <c r="KYU33" s="707"/>
      <c r="KYV33" s="707"/>
      <c r="KYW33" s="707"/>
      <c r="KYX33" s="707"/>
      <c r="KYY33" s="707"/>
      <c r="KYZ33" s="707"/>
      <c r="KZA33" s="707"/>
      <c r="KZB33" s="707"/>
      <c r="KZC33" s="707"/>
      <c r="KZD33" s="707"/>
      <c r="KZE33" s="707"/>
      <c r="KZF33" s="707"/>
      <c r="KZG33" s="707"/>
      <c r="KZH33" s="707"/>
      <c r="KZI33" s="707"/>
      <c r="KZJ33" s="707"/>
      <c r="KZK33" s="707"/>
      <c r="KZL33" s="707"/>
      <c r="KZM33" s="707"/>
      <c r="KZN33" s="707"/>
      <c r="KZO33" s="707"/>
      <c r="KZP33" s="707"/>
      <c r="KZQ33" s="707"/>
      <c r="KZR33" s="707"/>
      <c r="KZS33" s="707"/>
      <c r="KZT33" s="707"/>
      <c r="KZU33" s="707"/>
      <c r="KZV33" s="707"/>
      <c r="KZW33" s="707"/>
      <c r="KZX33" s="707"/>
      <c r="KZY33" s="707"/>
      <c r="KZZ33" s="707"/>
      <c r="LAA33" s="707"/>
      <c r="LAB33" s="707"/>
      <c r="LAC33" s="707"/>
      <c r="LAD33" s="707"/>
      <c r="LAE33" s="707"/>
      <c r="LAF33" s="707"/>
      <c r="LAG33" s="707"/>
      <c r="LAH33" s="707"/>
      <c r="LAI33" s="707"/>
      <c r="LAJ33" s="707"/>
      <c r="LAK33" s="707"/>
      <c r="LAL33" s="707"/>
      <c r="LAM33" s="707"/>
      <c r="LAN33" s="707"/>
      <c r="LAO33" s="707"/>
      <c r="LAP33" s="707"/>
      <c r="LAQ33" s="707"/>
      <c r="LAR33" s="707"/>
      <c r="LAS33" s="707"/>
      <c r="LAT33" s="707"/>
      <c r="LAU33" s="707"/>
      <c r="LAV33" s="707"/>
      <c r="LAW33" s="707"/>
      <c r="LAX33" s="707"/>
      <c r="LAY33" s="707"/>
      <c r="LAZ33" s="707"/>
      <c r="LBA33" s="707"/>
      <c r="LBB33" s="707"/>
      <c r="LBC33" s="707"/>
      <c r="LBD33" s="707"/>
      <c r="LBE33" s="707"/>
      <c r="LBF33" s="707"/>
      <c r="LBG33" s="707"/>
      <c r="LBH33" s="707"/>
      <c r="LBI33" s="707"/>
      <c r="LBJ33" s="707"/>
      <c r="LBK33" s="707"/>
      <c r="LBL33" s="707"/>
      <c r="LBM33" s="707"/>
      <c r="LBN33" s="707"/>
      <c r="LBO33" s="707"/>
      <c r="LBP33" s="707"/>
      <c r="LBQ33" s="707"/>
      <c r="LBR33" s="707"/>
      <c r="LBS33" s="707"/>
      <c r="LBT33" s="707"/>
      <c r="LBU33" s="707"/>
      <c r="LBV33" s="707"/>
      <c r="LBW33" s="707"/>
      <c r="LBX33" s="707"/>
      <c r="LBY33" s="707"/>
      <c r="LBZ33" s="707"/>
      <c r="LCA33" s="707"/>
      <c r="LCB33" s="707"/>
      <c r="LCC33" s="707"/>
      <c r="LCD33" s="707"/>
      <c r="LCE33" s="707"/>
      <c r="LCF33" s="707"/>
      <c r="LCG33" s="707"/>
      <c r="LCH33" s="707"/>
      <c r="LCI33" s="707"/>
      <c r="LCJ33" s="707"/>
      <c r="LCK33" s="707"/>
      <c r="LCL33" s="707"/>
      <c r="LCM33" s="707"/>
      <c r="LCN33" s="707"/>
      <c r="LCO33" s="707"/>
      <c r="LCP33" s="707"/>
      <c r="LCQ33" s="707"/>
      <c r="LCR33" s="707"/>
      <c r="LCS33" s="707"/>
      <c r="LCT33" s="707"/>
      <c r="LCU33" s="707"/>
      <c r="LCV33" s="707"/>
      <c r="LCW33" s="707"/>
      <c r="LCX33" s="707"/>
      <c r="LCY33" s="707"/>
      <c r="LCZ33" s="707"/>
      <c r="LDA33" s="707"/>
      <c r="LDB33" s="707"/>
      <c r="LDC33" s="707"/>
      <c r="LDD33" s="707"/>
      <c r="LDE33" s="707"/>
      <c r="LDF33" s="707"/>
      <c r="LDG33" s="707"/>
      <c r="LDH33" s="707"/>
      <c r="LDI33" s="707"/>
      <c r="LDJ33" s="707"/>
      <c r="LDK33" s="707"/>
      <c r="LDL33" s="707"/>
      <c r="LDM33" s="707"/>
      <c r="LDN33" s="707"/>
      <c r="LDO33" s="707"/>
      <c r="LDP33" s="707"/>
      <c r="LDQ33" s="707"/>
      <c r="LDR33" s="707"/>
      <c r="LDS33" s="707"/>
      <c r="LDT33" s="707"/>
      <c r="LDU33" s="707"/>
      <c r="LDV33" s="707"/>
      <c r="LDW33" s="707"/>
      <c r="LDX33" s="707"/>
      <c r="LDY33" s="707"/>
      <c r="LDZ33" s="707"/>
      <c r="LEA33" s="707"/>
      <c r="LEB33" s="707"/>
      <c r="LEC33" s="707"/>
      <c r="LED33" s="707"/>
      <c r="LEE33" s="707"/>
      <c r="LEF33" s="707"/>
      <c r="LEG33" s="707"/>
      <c r="LEH33" s="707"/>
      <c r="LEI33" s="707"/>
      <c r="LEJ33" s="707"/>
      <c r="LEK33" s="707"/>
      <c r="LEL33" s="707"/>
      <c r="LEM33" s="707"/>
      <c r="LEN33" s="707"/>
      <c r="LEO33" s="707"/>
      <c r="LEP33" s="707"/>
      <c r="LEQ33" s="707"/>
      <c r="LER33" s="707"/>
      <c r="LES33" s="707"/>
      <c r="LET33" s="707"/>
      <c r="LEU33" s="707"/>
      <c r="LEV33" s="707"/>
      <c r="LEW33" s="707"/>
      <c r="LEX33" s="707"/>
      <c r="LEY33" s="707"/>
      <c r="LEZ33" s="707"/>
      <c r="LFA33" s="707"/>
      <c r="LFB33" s="707"/>
      <c r="LFC33" s="707"/>
      <c r="LFD33" s="707"/>
      <c r="LFE33" s="707"/>
      <c r="LFF33" s="707"/>
      <c r="LFG33" s="707"/>
      <c r="LFH33" s="707"/>
      <c r="LFI33" s="707"/>
      <c r="LFJ33" s="707"/>
      <c r="LFK33" s="707"/>
      <c r="LFL33" s="707"/>
      <c r="LFM33" s="707"/>
      <c r="LFN33" s="707"/>
      <c r="LFO33" s="707"/>
      <c r="LFP33" s="707"/>
      <c r="LFQ33" s="707"/>
      <c r="LFR33" s="707"/>
      <c r="LFS33" s="707"/>
      <c r="LFT33" s="707"/>
      <c r="LFU33" s="707"/>
      <c r="LFV33" s="707"/>
      <c r="LFW33" s="707"/>
      <c r="LFX33" s="707"/>
      <c r="LFY33" s="707"/>
      <c r="LFZ33" s="707"/>
      <c r="LGA33" s="707"/>
      <c r="LGB33" s="707"/>
      <c r="LGC33" s="707"/>
      <c r="LGD33" s="707"/>
      <c r="LGE33" s="707"/>
      <c r="LGF33" s="707"/>
      <c r="LGG33" s="707"/>
      <c r="LGH33" s="707"/>
      <c r="LGI33" s="707"/>
      <c r="LGJ33" s="707"/>
      <c r="LGK33" s="707"/>
      <c r="LGL33" s="707"/>
      <c r="LGM33" s="707"/>
      <c r="LGN33" s="707"/>
      <c r="LGO33" s="707"/>
      <c r="LGP33" s="707"/>
      <c r="LGQ33" s="707"/>
      <c r="LGR33" s="707"/>
      <c r="LGS33" s="707"/>
      <c r="LGT33" s="707"/>
      <c r="LGU33" s="707"/>
      <c r="LGV33" s="707"/>
      <c r="LGW33" s="707"/>
      <c r="LGX33" s="707"/>
      <c r="LGY33" s="707"/>
      <c r="LGZ33" s="707"/>
      <c r="LHA33" s="707"/>
      <c r="LHB33" s="707"/>
      <c r="LHC33" s="707"/>
      <c r="LHD33" s="707"/>
      <c r="LHE33" s="707"/>
      <c r="LHF33" s="707"/>
      <c r="LHG33" s="707"/>
      <c r="LHH33" s="707"/>
      <c r="LHI33" s="707"/>
      <c r="LHJ33" s="707"/>
      <c r="LHK33" s="707"/>
      <c r="LHL33" s="707"/>
      <c r="LHM33" s="707"/>
      <c r="LHN33" s="707"/>
      <c r="LHO33" s="707"/>
      <c r="LHP33" s="707"/>
      <c r="LHQ33" s="707"/>
      <c r="LHR33" s="707"/>
      <c r="LHS33" s="707"/>
      <c r="LHT33" s="707"/>
      <c r="LHU33" s="707"/>
      <c r="LHV33" s="707"/>
      <c r="LHW33" s="707"/>
      <c r="LHX33" s="707"/>
      <c r="LHY33" s="707"/>
      <c r="LHZ33" s="707"/>
      <c r="LIA33" s="707"/>
      <c r="LIB33" s="707"/>
      <c r="LIC33" s="707"/>
      <c r="LID33" s="707"/>
      <c r="LIE33" s="707"/>
      <c r="LIF33" s="707"/>
      <c r="LIG33" s="707"/>
      <c r="LIH33" s="707"/>
      <c r="LII33" s="707"/>
      <c r="LIJ33" s="707"/>
      <c r="LIK33" s="707"/>
      <c r="LIL33" s="707"/>
      <c r="LIM33" s="707"/>
      <c r="LIN33" s="707"/>
      <c r="LIO33" s="707"/>
      <c r="LIP33" s="707"/>
      <c r="LIQ33" s="707"/>
      <c r="LIR33" s="707"/>
      <c r="LIS33" s="707"/>
      <c r="LIT33" s="707"/>
      <c r="LIU33" s="707"/>
      <c r="LIV33" s="707"/>
      <c r="LIW33" s="707"/>
      <c r="LIX33" s="707"/>
      <c r="LIY33" s="707"/>
      <c r="LIZ33" s="707"/>
      <c r="LJA33" s="707"/>
      <c r="LJB33" s="707"/>
      <c r="LJC33" s="707"/>
      <c r="LJD33" s="707"/>
      <c r="LJE33" s="707"/>
      <c r="LJF33" s="707"/>
      <c r="LJG33" s="707"/>
      <c r="LJH33" s="707"/>
      <c r="LJI33" s="707"/>
      <c r="LJJ33" s="707"/>
      <c r="LJK33" s="707"/>
      <c r="LJL33" s="707"/>
      <c r="LJM33" s="707"/>
      <c r="LJN33" s="707"/>
      <c r="LJO33" s="707"/>
      <c r="LJP33" s="707"/>
      <c r="LJQ33" s="707"/>
      <c r="LJR33" s="707"/>
      <c r="LJS33" s="707"/>
      <c r="LJT33" s="707"/>
      <c r="LJU33" s="707"/>
      <c r="LJV33" s="707"/>
      <c r="LJW33" s="707"/>
      <c r="LJX33" s="707"/>
      <c r="LJY33" s="707"/>
      <c r="LJZ33" s="707"/>
      <c r="LKA33" s="707"/>
      <c r="LKB33" s="707"/>
      <c r="LKC33" s="707"/>
      <c r="LKD33" s="707"/>
      <c r="LKE33" s="707"/>
      <c r="LKF33" s="707"/>
      <c r="LKG33" s="707"/>
      <c r="LKH33" s="707"/>
      <c r="LKI33" s="707"/>
      <c r="LKJ33" s="707"/>
      <c r="LKK33" s="707"/>
      <c r="LKL33" s="707"/>
      <c r="LKM33" s="707"/>
      <c r="LKN33" s="707"/>
      <c r="LKO33" s="707"/>
      <c r="LKP33" s="707"/>
      <c r="LKQ33" s="707"/>
      <c r="LKR33" s="707"/>
      <c r="LKS33" s="707"/>
      <c r="LKT33" s="707"/>
      <c r="LKU33" s="707"/>
      <c r="LKV33" s="707"/>
      <c r="LKW33" s="707"/>
      <c r="LKX33" s="707"/>
      <c r="LKY33" s="707"/>
      <c r="LKZ33" s="707"/>
      <c r="LLA33" s="707"/>
      <c r="LLB33" s="707"/>
      <c r="LLC33" s="707"/>
      <c r="LLD33" s="707"/>
      <c r="LLE33" s="707"/>
      <c r="LLF33" s="707"/>
      <c r="LLG33" s="707"/>
      <c r="LLH33" s="707"/>
      <c r="LLI33" s="707"/>
      <c r="LLJ33" s="707"/>
      <c r="LLK33" s="707"/>
      <c r="LLL33" s="707"/>
      <c r="LLM33" s="707"/>
      <c r="LLN33" s="707"/>
      <c r="LLO33" s="707"/>
      <c r="LLP33" s="707"/>
      <c r="LLQ33" s="707"/>
      <c r="LLR33" s="707"/>
      <c r="LLS33" s="707"/>
      <c r="LLT33" s="707"/>
      <c r="LLU33" s="707"/>
      <c r="LLV33" s="707"/>
      <c r="LLW33" s="707"/>
      <c r="LLX33" s="707"/>
      <c r="LLY33" s="707"/>
      <c r="LLZ33" s="707"/>
      <c r="LMA33" s="707"/>
      <c r="LMB33" s="707"/>
      <c r="LMC33" s="707"/>
      <c r="LMD33" s="707"/>
      <c r="LME33" s="707"/>
      <c r="LMF33" s="707"/>
      <c r="LMG33" s="707"/>
      <c r="LMH33" s="707"/>
      <c r="LMI33" s="707"/>
      <c r="LMJ33" s="707"/>
      <c r="LMK33" s="707"/>
      <c r="LML33" s="707"/>
      <c r="LMM33" s="707"/>
      <c r="LMN33" s="707"/>
      <c r="LMO33" s="707"/>
      <c r="LMP33" s="707"/>
      <c r="LMQ33" s="707"/>
      <c r="LMR33" s="707"/>
      <c r="LMS33" s="707"/>
      <c r="LMT33" s="707"/>
      <c r="LMU33" s="707"/>
      <c r="LMV33" s="707"/>
      <c r="LMW33" s="707"/>
      <c r="LMX33" s="707"/>
      <c r="LMY33" s="707"/>
      <c r="LMZ33" s="707"/>
      <c r="LNA33" s="707"/>
      <c r="LNB33" s="707"/>
      <c r="LNC33" s="707"/>
      <c r="LND33" s="707"/>
      <c r="LNE33" s="707"/>
      <c r="LNF33" s="707"/>
      <c r="LNG33" s="707"/>
      <c r="LNH33" s="707"/>
      <c r="LNI33" s="707"/>
      <c r="LNJ33" s="707"/>
      <c r="LNK33" s="707"/>
      <c r="LNL33" s="707"/>
      <c r="LNM33" s="707"/>
      <c r="LNN33" s="707"/>
      <c r="LNO33" s="707"/>
      <c r="LNP33" s="707"/>
      <c r="LNQ33" s="707"/>
      <c r="LNR33" s="707"/>
      <c r="LNS33" s="707"/>
      <c r="LNT33" s="707"/>
      <c r="LNU33" s="707"/>
      <c r="LNV33" s="707"/>
      <c r="LNW33" s="707"/>
      <c r="LNX33" s="707"/>
      <c r="LNY33" s="707"/>
      <c r="LNZ33" s="707"/>
      <c r="LOA33" s="707"/>
      <c r="LOB33" s="707"/>
      <c r="LOC33" s="707"/>
      <c r="LOD33" s="707"/>
      <c r="LOE33" s="707"/>
      <c r="LOF33" s="707"/>
      <c r="LOG33" s="707"/>
      <c r="LOH33" s="707"/>
      <c r="LOI33" s="707"/>
      <c r="LOJ33" s="707"/>
      <c r="LOK33" s="707"/>
      <c r="LOL33" s="707"/>
      <c r="LOM33" s="707"/>
      <c r="LON33" s="707"/>
      <c r="LOO33" s="707"/>
      <c r="LOP33" s="707"/>
      <c r="LOQ33" s="707"/>
      <c r="LOR33" s="707"/>
      <c r="LOS33" s="707"/>
      <c r="LOT33" s="707"/>
      <c r="LOU33" s="707"/>
      <c r="LOV33" s="707"/>
      <c r="LOW33" s="707"/>
      <c r="LOX33" s="707"/>
      <c r="LOY33" s="707"/>
      <c r="LOZ33" s="707"/>
      <c r="LPA33" s="707"/>
      <c r="LPB33" s="707"/>
      <c r="LPC33" s="707"/>
      <c r="LPD33" s="707"/>
      <c r="LPE33" s="707"/>
      <c r="LPF33" s="707"/>
      <c r="LPG33" s="707"/>
      <c r="LPH33" s="707"/>
      <c r="LPI33" s="707"/>
      <c r="LPJ33" s="707"/>
      <c r="LPK33" s="707"/>
      <c r="LPL33" s="707"/>
      <c r="LPM33" s="707"/>
      <c r="LPN33" s="707"/>
      <c r="LPO33" s="707"/>
      <c r="LPP33" s="707"/>
      <c r="LPQ33" s="707"/>
      <c r="LPR33" s="707"/>
      <c r="LPS33" s="707"/>
      <c r="LPT33" s="707"/>
      <c r="LPU33" s="707"/>
      <c r="LPV33" s="707"/>
      <c r="LPW33" s="707"/>
      <c r="LPX33" s="707"/>
      <c r="LPY33" s="707"/>
      <c r="LPZ33" s="707"/>
      <c r="LQA33" s="707"/>
      <c r="LQB33" s="707"/>
      <c r="LQC33" s="707"/>
      <c r="LQD33" s="707"/>
      <c r="LQE33" s="707"/>
      <c r="LQF33" s="707"/>
      <c r="LQG33" s="707"/>
      <c r="LQH33" s="707"/>
      <c r="LQI33" s="707"/>
      <c r="LQJ33" s="707"/>
      <c r="LQK33" s="707"/>
      <c r="LQL33" s="707"/>
      <c r="LQM33" s="707"/>
      <c r="LQN33" s="707"/>
      <c r="LQO33" s="707"/>
      <c r="LQP33" s="707"/>
      <c r="LQQ33" s="707"/>
      <c r="LQR33" s="707"/>
      <c r="LQS33" s="707"/>
      <c r="LQT33" s="707"/>
      <c r="LQU33" s="707"/>
      <c r="LQV33" s="707"/>
      <c r="LQW33" s="707"/>
      <c r="LQX33" s="707"/>
      <c r="LQY33" s="707"/>
      <c r="LQZ33" s="707"/>
      <c r="LRA33" s="707"/>
      <c r="LRB33" s="707"/>
      <c r="LRC33" s="707"/>
      <c r="LRD33" s="707"/>
      <c r="LRE33" s="707"/>
      <c r="LRF33" s="707"/>
      <c r="LRG33" s="707"/>
      <c r="LRH33" s="707"/>
      <c r="LRI33" s="707"/>
      <c r="LRJ33" s="707"/>
      <c r="LRK33" s="707"/>
      <c r="LRL33" s="707"/>
      <c r="LRM33" s="707"/>
      <c r="LRN33" s="707"/>
      <c r="LRO33" s="707"/>
      <c r="LRP33" s="707"/>
      <c r="LRQ33" s="707"/>
      <c r="LRR33" s="707"/>
      <c r="LRS33" s="707"/>
      <c r="LRT33" s="707"/>
      <c r="LRU33" s="707"/>
      <c r="LRV33" s="707"/>
      <c r="LRW33" s="707"/>
      <c r="LRX33" s="707"/>
      <c r="LRY33" s="707"/>
      <c r="LRZ33" s="707"/>
      <c r="LSA33" s="707"/>
      <c r="LSB33" s="707"/>
      <c r="LSC33" s="707"/>
      <c r="LSD33" s="707"/>
      <c r="LSE33" s="707"/>
      <c r="LSF33" s="707"/>
      <c r="LSG33" s="707"/>
      <c r="LSH33" s="707"/>
      <c r="LSI33" s="707"/>
      <c r="LSJ33" s="707"/>
      <c r="LSK33" s="707"/>
      <c r="LSL33" s="707"/>
      <c r="LSM33" s="707"/>
      <c r="LSN33" s="707"/>
      <c r="LSO33" s="707"/>
      <c r="LSP33" s="707"/>
      <c r="LSQ33" s="707"/>
      <c r="LSR33" s="707"/>
      <c r="LSS33" s="707"/>
      <c r="LST33" s="707"/>
      <c r="LSU33" s="707"/>
      <c r="LSV33" s="707"/>
      <c r="LSW33" s="707"/>
      <c r="LSX33" s="707"/>
      <c r="LSY33" s="707"/>
      <c r="LSZ33" s="707"/>
      <c r="LTA33" s="707"/>
      <c r="LTB33" s="707"/>
      <c r="LTC33" s="707"/>
      <c r="LTD33" s="707"/>
      <c r="LTE33" s="707"/>
      <c r="LTF33" s="707"/>
      <c r="LTG33" s="707"/>
      <c r="LTH33" s="707"/>
      <c r="LTI33" s="707"/>
      <c r="LTJ33" s="707"/>
      <c r="LTK33" s="707"/>
      <c r="LTL33" s="707"/>
      <c r="LTM33" s="707"/>
      <c r="LTN33" s="707"/>
      <c r="LTO33" s="707"/>
      <c r="LTP33" s="707"/>
      <c r="LTQ33" s="707"/>
      <c r="LTR33" s="707"/>
      <c r="LTS33" s="707"/>
      <c r="LTT33" s="707"/>
      <c r="LTU33" s="707"/>
      <c r="LTV33" s="707"/>
      <c r="LTW33" s="707"/>
      <c r="LTX33" s="707"/>
      <c r="LTY33" s="707"/>
      <c r="LTZ33" s="707"/>
      <c r="LUA33" s="707"/>
      <c r="LUB33" s="707"/>
      <c r="LUC33" s="707"/>
      <c r="LUD33" s="707"/>
      <c r="LUE33" s="707"/>
      <c r="LUF33" s="707"/>
      <c r="LUG33" s="707"/>
      <c r="LUH33" s="707"/>
      <c r="LUI33" s="707"/>
      <c r="LUJ33" s="707"/>
      <c r="LUK33" s="707"/>
      <c r="LUL33" s="707"/>
      <c r="LUM33" s="707"/>
      <c r="LUN33" s="707"/>
      <c r="LUO33" s="707"/>
      <c r="LUP33" s="707"/>
      <c r="LUQ33" s="707"/>
      <c r="LUR33" s="707"/>
      <c r="LUS33" s="707"/>
      <c r="LUT33" s="707"/>
      <c r="LUU33" s="707"/>
      <c r="LUV33" s="707"/>
      <c r="LUW33" s="707"/>
      <c r="LUX33" s="707"/>
      <c r="LUY33" s="707"/>
      <c r="LUZ33" s="707"/>
      <c r="LVA33" s="707"/>
      <c r="LVB33" s="707"/>
      <c r="LVC33" s="707"/>
      <c r="LVD33" s="707"/>
      <c r="LVE33" s="707"/>
      <c r="LVF33" s="707"/>
      <c r="LVG33" s="707"/>
      <c r="LVH33" s="707"/>
      <c r="LVI33" s="707"/>
      <c r="LVJ33" s="707"/>
      <c r="LVK33" s="707"/>
      <c r="LVL33" s="707"/>
      <c r="LVM33" s="707"/>
      <c r="LVN33" s="707"/>
      <c r="LVO33" s="707"/>
      <c r="LVP33" s="707"/>
      <c r="LVQ33" s="707"/>
      <c r="LVR33" s="707"/>
      <c r="LVS33" s="707"/>
      <c r="LVT33" s="707"/>
      <c r="LVU33" s="707"/>
      <c r="LVV33" s="707"/>
      <c r="LVW33" s="707"/>
      <c r="LVX33" s="707"/>
      <c r="LVY33" s="707"/>
      <c r="LVZ33" s="707"/>
      <c r="LWA33" s="707"/>
      <c r="LWB33" s="707"/>
      <c r="LWC33" s="707"/>
      <c r="LWD33" s="707"/>
      <c r="LWE33" s="707"/>
      <c r="LWF33" s="707"/>
      <c r="LWG33" s="707"/>
      <c r="LWH33" s="707"/>
      <c r="LWI33" s="707"/>
      <c r="LWJ33" s="707"/>
      <c r="LWK33" s="707"/>
      <c r="LWL33" s="707"/>
      <c r="LWM33" s="707"/>
      <c r="LWN33" s="707"/>
      <c r="LWO33" s="707"/>
      <c r="LWP33" s="707"/>
      <c r="LWQ33" s="707"/>
      <c r="LWR33" s="707"/>
      <c r="LWS33" s="707"/>
      <c r="LWT33" s="707"/>
      <c r="LWU33" s="707"/>
      <c r="LWV33" s="707"/>
      <c r="LWW33" s="707"/>
      <c r="LWX33" s="707"/>
      <c r="LWY33" s="707"/>
      <c r="LWZ33" s="707"/>
      <c r="LXA33" s="707"/>
      <c r="LXB33" s="707"/>
      <c r="LXC33" s="707"/>
      <c r="LXD33" s="707"/>
      <c r="LXE33" s="707"/>
      <c r="LXF33" s="707"/>
      <c r="LXG33" s="707"/>
      <c r="LXH33" s="707"/>
      <c r="LXI33" s="707"/>
      <c r="LXJ33" s="707"/>
      <c r="LXK33" s="707"/>
      <c r="LXL33" s="707"/>
      <c r="LXM33" s="707"/>
      <c r="LXN33" s="707"/>
      <c r="LXO33" s="707"/>
      <c r="LXP33" s="707"/>
      <c r="LXQ33" s="707"/>
      <c r="LXR33" s="707"/>
      <c r="LXS33" s="707"/>
      <c r="LXT33" s="707"/>
      <c r="LXU33" s="707"/>
      <c r="LXV33" s="707"/>
      <c r="LXW33" s="707"/>
      <c r="LXX33" s="707"/>
      <c r="LXY33" s="707"/>
      <c r="LXZ33" s="707"/>
      <c r="LYA33" s="707"/>
      <c r="LYB33" s="707"/>
      <c r="LYC33" s="707"/>
      <c r="LYD33" s="707"/>
      <c r="LYE33" s="707"/>
      <c r="LYF33" s="707"/>
      <c r="LYG33" s="707"/>
      <c r="LYH33" s="707"/>
      <c r="LYI33" s="707"/>
      <c r="LYJ33" s="707"/>
      <c r="LYK33" s="707"/>
      <c r="LYL33" s="707"/>
      <c r="LYM33" s="707"/>
      <c r="LYN33" s="707"/>
      <c r="LYO33" s="707"/>
      <c r="LYP33" s="707"/>
      <c r="LYQ33" s="707"/>
      <c r="LYR33" s="707"/>
      <c r="LYS33" s="707"/>
      <c r="LYT33" s="707"/>
      <c r="LYU33" s="707"/>
      <c r="LYV33" s="707"/>
      <c r="LYW33" s="707"/>
      <c r="LYX33" s="707"/>
      <c r="LYY33" s="707"/>
      <c r="LYZ33" s="707"/>
      <c r="LZA33" s="707"/>
      <c r="LZB33" s="707"/>
      <c r="LZC33" s="707"/>
      <c r="LZD33" s="707"/>
      <c r="LZE33" s="707"/>
      <c r="LZF33" s="707"/>
      <c r="LZG33" s="707"/>
      <c r="LZH33" s="707"/>
      <c r="LZI33" s="707"/>
      <c r="LZJ33" s="707"/>
      <c r="LZK33" s="707"/>
      <c r="LZL33" s="707"/>
      <c r="LZM33" s="707"/>
      <c r="LZN33" s="707"/>
      <c r="LZO33" s="707"/>
      <c r="LZP33" s="707"/>
      <c r="LZQ33" s="707"/>
      <c r="LZR33" s="707"/>
      <c r="LZS33" s="707"/>
      <c r="LZT33" s="707"/>
      <c r="LZU33" s="707"/>
      <c r="LZV33" s="707"/>
      <c r="LZW33" s="707"/>
      <c r="LZX33" s="707"/>
      <c r="LZY33" s="707"/>
      <c r="LZZ33" s="707"/>
      <c r="MAA33" s="707"/>
      <c r="MAB33" s="707"/>
      <c r="MAC33" s="707"/>
      <c r="MAD33" s="707"/>
      <c r="MAE33" s="707"/>
      <c r="MAF33" s="707"/>
      <c r="MAG33" s="707"/>
      <c r="MAH33" s="707"/>
      <c r="MAI33" s="707"/>
      <c r="MAJ33" s="707"/>
      <c r="MAK33" s="707"/>
      <c r="MAL33" s="707"/>
      <c r="MAM33" s="707"/>
      <c r="MAN33" s="707"/>
      <c r="MAO33" s="707"/>
      <c r="MAP33" s="707"/>
      <c r="MAQ33" s="707"/>
      <c r="MAR33" s="707"/>
      <c r="MAS33" s="707"/>
      <c r="MAT33" s="707"/>
      <c r="MAU33" s="707"/>
      <c r="MAV33" s="707"/>
      <c r="MAW33" s="707"/>
      <c r="MAX33" s="707"/>
      <c r="MAY33" s="707"/>
      <c r="MAZ33" s="707"/>
      <c r="MBA33" s="707"/>
      <c r="MBB33" s="707"/>
      <c r="MBC33" s="707"/>
      <c r="MBD33" s="707"/>
      <c r="MBE33" s="707"/>
      <c r="MBF33" s="707"/>
      <c r="MBG33" s="707"/>
      <c r="MBH33" s="707"/>
      <c r="MBI33" s="707"/>
      <c r="MBJ33" s="707"/>
      <c r="MBK33" s="707"/>
      <c r="MBL33" s="707"/>
      <c r="MBM33" s="707"/>
      <c r="MBN33" s="707"/>
      <c r="MBO33" s="707"/>
      <c r="MBP33" s="707"/>
      <c r="MBQ33" s="707"/>
      <c r="MBR33" s="707"/>
      <c r="MBS33" s="707"/>
      <c r="MBT33" s="707"/>
      <c r="MBU33" s="707"/>
      <c r="MBV33" s="707"/>
      <c r="MBW33" s="707"/>
      <c r="MBX33" s="707"/>
      <c r="MBY33" s="707"/>
      <c r="MBZ33" s="707"/>
      <c r="MCA33" s="707"/>
      <c r="MCB33" s="707"/>
      <c r="MCC33" s="707"/>
      <c r="MCD33" s="707"/>
      <c r="MCE33" s="707"/>
      <c r="MCF33" s="707"/>
      <c r="MCG33" s="707"/>
      <c r="MCH33" s="707"/>
      <c r="MCI33" s="707"/>
      <c r="MCJ33" s="707"/>
      <c r="MCK33" s="707"/>
      <c r="MCL33" s="707"/>
      <c r="MCM33" s="707"/>
      <c r="MCN33" s="707"/>
      <c r="MCO33" s="707"/>
      <c r="MCP33" s="707"/>
      <c r="MCQ33" s="707"/>
      <c r="MCR33" s="707"/>
      <c r="MCS33" s="707"/>
      <c r="MCT33" s="707"/>
      <c r="MCU33" s="707"/>
      <c r="MCV33" s="707"/>
      <c r="MCW33" s="707"/>
      <c r="MCX33" s="707"/>
      <c r="MCY33" s="707"/>
      <c r="MCZ33" s="707"/>
      <c r="MDA33" s="707"/>
      <c r="MDB33" s="707"/>
      <c r="MDC33" s="707"/>
      <c r="MDD33" s="707"/>
      <c r="MDE33" s="707"/>
      <c r="MDF33" s="707"/>
      <c r="MDG33" s="707"/>
      <c r="MDH33" s="707"/>
      <c r="MDI33" s="707"/>
      <c r="MDJ33" s="707"/>
      <c r="MDK33" s="707"/>
      <c r="MDL33" s="707"/>
      <c r="MDM33" s="707"/>
      <c r="MDN33" s="707"/>
      <c r="MDO33" s="707"/>
      <c r="MDP33" s="707"/>
      <c r="MDQ33" s="707"/>
      <c r="MDR33" s="707"/>
      <c r="MDS33" s="707"/>
      <c r="MDT33" s="707"/>
      <c r="MDU33" s="707"/>
      <c r="MDV33" s="707"/>
      <c r="MDW33" s="707"/>
      <c r="MDX33" s="707"/>
      <c r="MDY33" s="707"/>
      <c r="MDZ33" s="707"/>
      <c r="MEA33" s="707"/>
      <c r="MEB33" s="707"/>
      <c r="MEC33" s="707"/>
      <c r="MED33" s="707"/>
      <c r="MEE33" s="707"/>
      <c r="MEF33" s="707"/>
      <c r="MEG33" s="707"/>
      <c r="MEH33" s="707"/>
      <c r="MEI33" s="707"/>
      <c r="MEJ33" s="707"/>
      <c r="MEK33" s="707"/>
      <c r="MEL33" s="707"/>
      <c r="MEM33" s="707"/>
      <c r="MEN33" s="707"/>
      <c r="MEO33" s="707"/>
      <c r="MEP33" s="707"/>
      <c r="MEQ33" s="707"/>
      <c r="MER33" s="707"/>
      <c r="MES33" s="707"/>
      <c r="MET33" s="707"/>
      <c r="MEU33" s="707"/>
      <c r="MEV33" s="707"/>
      <c r="MEW33" s="707"/>
      <c r="MEX33" s="707"/>
      <c r="MEY33" s="707"/>
      <c r="MEZ33" s="707"/>
      <c r="MFA33" s="707"/>
      <c r="MFB33" s="707"/>
      <c r="MFC33" s="707"/>
      <c r="MFD33" s="707"/>
      <c r="MFE33" s="707"/>
      <c r="MFF33" s="707"/>
      <c r="MFG33" s="707"/>
      <c r="MFH33" s="707"/>
      <c r="MFI33" s="707"/>
      <c r="MFJ33" s="707"/>
      <c r="MFK33" s="707"/>
      <c r="MFL33" s="707"/>
      <c r="MFM33" s="707"/>
      <c r="MFN33" s="707"/>
      <c r="MFO33" s="707"/>
      <c r="MFP33" s="707"/>
      <c r="MFQ33" s="707"/>
      <c r="MFR33" s="707"/>
      <c r="MFS33" s="707"/>
      <c r="MFT33" s="707"/>
      <c r="MFU33" s="707"/>
      <c r="MFV33" s="707"/>
      <c r="MFW33" s="707"/>
      <c r="MFX33" s="707"/>
      <c r="MFY33" s="707"/>
      <c r="MFZ33" s="707"/>
      <c r="MGA33" s="707"/>
      <c r="MGB33" s="707"/>
      <c r="MGC33" s="707"/>
      <c r="MGD33" s="707"/>
      <c r="MGE33" s="707"/>
      <c r="MGF33" s="707"/>
      <c r="MGG33" s="707"/>
      <c r="MGH33" s="707"/>
      <c r="MGI33" s="707"/>
      <c r="MGJ33" s="707"/>
      <c r="MGK33" s="707"/>
      <c r="MGL33" s="707"/>
      <c r="MGM33" s="707"/>
      <c r="MGN33" s="707"/>
      <c r="MGO33" s="707"/>
      <c r="MGP33" s="707"/>
      <c r="MGQ33" s="707"/>
      <c r="MGR33" s="707"/>
      <c r="MGS33" s="707"/>
      <c r="MGT33" s="707"/>
      <c r="MGU33" s="707"/>
      <c r="MGV33" s="707"/>
      <c r="MGW33" s="707"/>
      <c r="MGX33" s="707"/>
      <c r="MGY33" s="707"/>
      <c r="MGZ33" s="707"/>
      <c r="MHA33" s="707"/>
      <c r="MHB33" s="707"/>
      <c r="MHC33" s="707"/>
      <c r="MHD33" s="707"/>
      <c r="MHE33" s="707"/>
      <c r="MHF33" s="707"/>
      <c r="MHG33" s="707"/>
      <c r="MHH33" s="707"/>
      <c r="MHI33" s="707"/>
      <c r="MHJ33" s="707"/>
      <c r="MHK33" s="707"/>
      <c r="MHL33" s="707"/>
      <c r="MHM33" s="707"/>
      <c r="MHN33" s="707"/>
      <c r="MHO33" s="707"/>
      <c r="MHP33" s="707"/>
      <c r="MHQ33" s="707"/>
      <c r="MHR33" s="707"/>
      <c r="MHS33" s="707"/>
      <c r="MHT33" s="707"/>
      <c r="MHU33" s="707"/>
      <c r="MHV33" s="707"/>
      <c r="MHW33" s="707"/>
      <c r="MHX33" s="707"/>
      <c r="MHY33" s="707"/>
      <c r="MHZ33" s="707"/>
      <c r="MIA33" s="707"/>
      <c r="MIB33" s="707"/>
      <c r="MIC33" s="707"/>
      <c r="MID33" s="707"/>
      <c r="MIE33" s="707"/>
      <c r="MIF33" s="707"/>
      <c r="MIG33" s="707"/>
      <c r="MIH33" s="707"/>
      <c r="MII33" s="707"/>
      <c r="MIJ33" s="707"/>
      <c r="MIK33" s="707"/>
      <c r="MIL33" s="707"/>
      <c r="MIM33" s="707"/>
      <c r="MIN33" s="707"/>
      <c r="MIO33" s="707"/>
      <c r="MIP33" s="707"/>
      <c r="MIQ33" s="707"/>
      <c r="MIR33" s="707"/>
      <c r="MIS33" s="707"/>
      <c r="MIT33" s="707"/>
      <c r="MIU33" s="707"/>
      <c r="MIV33" s="707"/>
      <c r="MIW33" s="707"/>
      <c r="MIX33" s="707"/>
      <c r="MIY33" s="707"/>
      <c r="MIZ33" s="707"/>
      <c r="MJA33" s="707"/>
      <c r="MJB33" s="707"/>
      <c r="MJC33" s="707"/>
      <c r="MJD33" s="707"/>
      <c r="MJE33" s="707"/>
      <c r="MJF33" s="707"/>
      <c r="MJG33" s="707"/>
      <c r="MJH33" s="707"/>
      <c r="MJI33" s="707"/>
      <c r="MJJ33" s="707"/>
      <c r="MJK33" s="707"/>
      <c r="MJL33" s="707"/>
      <c r="MJM33" s="707"/>
      <c r="MJN33" s="707"/>
      <c r="MJO33" s="707"/>
      <c r="MJP33" s="707"/>
      <c r="MJQ33" s="707"/>
      <c r="MJR33" s="707"/>
      <c r="MJS33" s="707"/>
      <c r="MJT33" s="707"/>
      <c r="MJU33" s="707"/>
      <c r="MJV33" s="707"/>
      <c r="MJW33" s="707"/>
      <c r="MJX33" s="707"/>
      <c r="MJY33" s="707"/>
      <c r="MJZ33" s="707"/>
      <c r="MKA33" s="707"/>
      <c r="MKB33" s="707"/>
      <c r="MKC33" s="707"/>
      <c r="MKD33" s="707"/>
      <c r="MKE33" s="707"/>
      <c r="MKF33" s="707"/>
      <c r="MKG33" s="707"/>
      <c r="MKH33" s="707"/>
      <c r="MKI33" s="707"/>
      <c r="MKJ33" s="707"/>
      <c r="MKK33" s="707"/>
      <c r="MKL33" s="707"/>
      <c r="MKM33" s="707"/>
      <c r="MKN33" s="707"/>
      <c r="MKO33" s="707"/>
      <c r="MKP33" s="707"/>
      <c r="MKQ33" s="707"/>
      <c r="MKR33" s="707"/>
      <c r="MKS33" s="707"/>
      <c r="MKT33" s="707"/>
      <c r="MKU33" s="707"/>
      <c r="MKV33" s="707"/>
      <c r="MKW33" s="707"/>
      <c r="MKX33" s="707"/>
      <c r="MKY33" s="707"/>
      <c r="MKZ33" s="707"/>
      <c r="MLA33" s="707"/>
      <c r="MLB33" s="707"/>
      <c r="MLC33" s="707"/>
      <c r="MLD33" s="707"/>
      <c r="MLE33" s="707"/>
      <c r="MLF33" s="707"/>
      <c r="MLG33" s="707"/>
      <c r="MLH33" s="707"/>
      <c r="MLI33" s="707"/>
      <c r="MLJ33" s="707"/>
      <c r="MLK33" s="707"/>
      <c r="MLL33" s="707"/>
      <c r="MLM33" s="707"/>
      <c r="MLN33" s="707"/>
      <c r="MLO33" s="707"/>
      <c r="MLP33" s="707"/>
      <c r="MLQ33" s="707"/>
      <c r="MLR33" s="707"/>
      <c r="MLS33" s="707"/>
      <c r="MLT33" s="707"/>
      <c r="MLU33" s="707"/>
      <c r="MLV33" s="707"/>
      <c r="MLW33" s="707"/>
      <c r="MLX33" s="707"/>
      <c r="MLY33" s="707"/>
      <c r="MLZ33" s="707"/>
      <c r="MMA33" s="707"/>
      <c r="MMB33" s="707"/>
      <c r="MMC33" s="707"/>
      <c r="MMD33" s="707"/>
      <c r="MME33" s="707"/>
      <c r="MMF33" s="707"/>
      <c r="MMG33" s="707"/>
      <c r="MMH33" s="707"/>
      <c r="MMI33" s="707"/>
      <c r="MMJ33" s="707"/>
      <c r="MMK33" s="707"/>
      <c r="MML33" s="707"/>
      <c r="MMM33" s="707"/>
      <c r="MMN33" s="707"/>
      <c r="MMO33" s="707"/>
      <c r="MMP33" s="707"/>
      <c r="MMQ33" s="707"/>
      <c r="MMR33" s="707"/>
      <c r="MMS33" s="707"/>
      <c r="MMT33" s="707"/>
      <c r="MMU33" s="707"/>
      <c r="MMV33" s="707"/>
      <c r="MMW33" s="707"/>
      <c r="MMX33" s="707"/>
      <c r="MMY33" s="707"/>
      <c r="MMZ33" s="707"/>
      <c r="MNA33" s="707"/>
      <c r="MNB33" s="707"/>
      <c r="MNC33" s="707"/>
      <c r="MND33" s="707"/>
      <c r="MNE33" s="707"/>
      <c r="MNF33" s="707"/>
      <c r="MNG33" s="707"/>
      <c r="MNH33" s="707"/>
      <c r="MNI33" s="707"/>
      <c r="MNJ33" s="707"/>
      <c r="MNK33" s="707"/>
      <c r="MNL33" s="707"/>
      <c r="MNM33" s="707"/>
      <c r="MNN33" s="707"/>
      <c r="MNO33" s="707"/>
      <c r="MNP33" s="707"/>
      <c r="MNQ33" s="707"/>
      <c r="MNR33" s="707"/>
      <c r="MNS33" s="707"/>
      <c r="MNT33" s="707"/>
      <c r="MNU33" s="707"/>
      <c r="MNV33" s="707"/>
      <c r="MNW33" s="707"/>
      <c r="MNX33" s="707"/>
      <c r="MNY33" s="707"/>
      <c r="MNZ33" s="707"/>
      <c r="MOA33" s="707"/>
      <c r="MOB33" s="707"/>
      <c r="MOC33" s="707"/>
      <c r="MOD33" s="707"/>
      <c r="MOE33" s="707"/>
      <c r="MOF33" s="707"/>
      <c r="MOG33" s="707"/>
      <c r="MOH33" s="707"/>
      <c r="MOI33" s="707"/>
      <c r="MOJ33" s="707"/>
      <c r="MOK33" s="707"/>
      <c r="MOL33" s="707"/>
      <c r="MOM33" s="707"/>
      <c r="MON33" s="707"/>
      <c r="MOO33" s="707"/>
      <c r="MOP33" s="707"/>
      <c r="MOQ33" s="707"/>
      <c r="MOR33" s="707"/>
      <c r="MOS33" s="707"/>
      <c r="MOT33" s="707"/>
      <c r="MOU33" s="707"/>
      <c r="MOV33" s="707"/>
      <c r="MOW33" s="707"/>
      <c r="MOX33" s="707"/>
      <c r="MOY33" s="707"/>
      <c r="MOZ33" s="707"/>
      <c r="MPA33" s="707"/>
      <c r="MPB33" s="707"/>
      <c r="MPC33" s="707"/>
      <c r="MPD33" s="707"/>
      <c r="MPE33" s="707"/>
      <c r="MPF33" s="707"/>
      <c r="MPG33" s="707"/>
      <c r="MPH33" s="707"/>
      <c r="MPI33" s="707"/>
      <c r="MPJ33" s="707"/>
      <c r="MPK33" s="707"/>
      <c r="MPL33" s="707"/>
      <c r="MPM33" s="707"/>
      <c r="MPN33" s="707"/>
      <c r="MPO33" s="707"/>
      <c r="MPP33" s="707"/>
      <c r="MPQ33" s="707"/>
      <c r="MPR33" s="707"/>
      <c r="MPS33" s="707"/>
      <c r="MPT33" s="707"/>
      <c r="MPU33" s="707"/>
      <c r="MPV33" s="707"/>
      <c r="MPW33" s="707"/>
      <c r="MPX33" s="707"/>
      <c r="MPY33" s="707"/>
      <c r="MPZ33" s="707"/>
      <c r="MQA33" s="707"/>
      <c r="MQB33" s="707"/>
      <c r="MQC33" s="707"/>
      <c r="MQD33" s="707"/>
      <c r="MQE33" s="707"/>
      <c r="MQF33" s="707"/>
      <c r="MQG33" s="707"/>
      <c r="MQH33" s="707"/>
      <c r="MQI33" s="707"/>
      <c r="MQJ33" s="707"/>
      <c r="MQK33" s="707"/>
      <c r="MQL33" s="707"/>
      <c r="MQM33" s="707"/>
      <c r="MQN33" s="707"/>
      <c r="MQO33" s="707"/>
      <c r="MQP33" s="707"/>
      <c r="MQQ33" s="707"/>
      <c r="MQR33" s="707"/>
      <c r="MQS33" s="707"/>
      <c r="MQT33" s="707"/>
      <c r="MQU33" s="707"/>
      <c r="MQV33" s="707"/>
      <c r="MQW33" s="707"/>
      <c r="MQX33" s="707"/>
      <c r="MQY33" s="707"/>
      <c r="MQZ33" s="707"/>
      <c r="MRA33" s="707"/>
      <c r="MRB33" s="707"/>
      <c r="MRC33" s="707"/>
      <c r="MRD33" s="707"/>
      <c r="MRE33" s="707"/>
      <c r="MRF33" s="707"/>
      <c r="MRG33" s="707"/>
      <c r="MRH33" s="707"/>
      <c r="MRI33" s="707"/>
      <c r="MRJ33" s="707"/>
      <c r="MRK33" s="707"/>
      <c r="MRL33" s="707"/>
      <c r="MRM33" s="707"/>
      <c r="MRN33" s="707"/>
      <c r="MRO33" s="707"/>
      <c r="MRP33" s="707"/>
      <c r="MRQ33" s="707"/>
      <c r="MRR33" s="707"/>
      <c r="MRS33" s="707"/>
      <c r="MRT33" s="707"/>
      <c r="MRU33" s="707"/>
      <c r="MRV33" s="707"/>
      <c r="MRW33" s="707"/>
      <c r="MRX33" s="707"/>
      <c r="MRY33" s="707"/>
      <c r="MRZ33" s="707"/>
      <c r="MSA33" s="707"/>
      <c r="MSB33" s="707"/>
      <c r="MSC33" s="707"/>
      <c r="MSD33" s="707"/>
      <c r="MSE33" s="707"/>
      <c r="MSF33" s="707"/>
      <c r="MSG33" s="707"/>
      <c r="MSH33" s="707"/>
      <c r="MSI33" s="707"/>
      <c r="MSJ33" s="707"/>
      <c r="MSK33" s="707"/>
      <c r="MSL33" s="707"/>
      <c r="MSM33" s="707"/>
      <c r="MSN33" s="707"/>
      <c r="MSO33" s="707"/>
      <c r="MSP33" s="707"/>
      <c r="MSQ33" s="707"/>
      <c r="MSR33" s="707"/>
      <c r="MSS33" s="707"/>
      <c r="MST33" s="707"/>
      <c r="MSU33" s="707"/>
      <c r="MSV33" s="707"/>
      <c r="MSW33" s="707"/>
      <c r="MSX33" s="707"/>
      <c r="MSY33" s="707"/>
      <c r="MSZ33" s="707"/>
      <c r="MTA33" s="707"/>
      <c r="MTB33" s="707"/>
      <c r="MTC33" s="707"/>
      <c r="MTD33" s="707"/>
      <c r="MTE33" s="707"/>
      <c r="MTF33" s="707"/>
      <c r="MTG33" s="707"/>
      <c r="MTH33" s="707"/>
      <c r="MTI33" s="707"/>
      <c r="MTJ33" s="707"/>
      <c r="MTK33" s="707"/>
      <c r="MTL33" s="707"/>
      <c r="MTM33" s="707"/>
      <c r="MTN33" s="707"/>
      <c r="MTO33" s="707"/>
      <c r="MTP33" s="707"/>
      <c r="MTQ33" s="707"/>
      <c r="MTR33" s="707"/>
      <c r="MTS33" s="707"/>
      <c r="MTT33" s="707"/>
      <c r="MTU33" s="707"/>
      <c r="MTV33" s="707"/>
      <c r="MTW33" s="707"/>
      <c r="MTX33" s="707"/>
      <c r="MTY33" s="707"/>
      <c r="MTZ33" s="707"/>
      <c r="MUA33" s="707"/>
      <c r="MUB33" s="707"/>
      <c r="MUC33" s="707"/>
      <c r="MUD33" s="707"/>
      <c r="MUE33" s="707"/>
      <c r="MUF33" s="707"/>
      <c r="MUG33" s="707"/>
      <c r="MUH33" s="707"/>
      <c r="MUI33" s="707"/>
      <c r="MUJ33" s="707"/>
      <c r="MUK33" s="707"/>
      <c r="MUL33" s="707"/>
      <c r="MUM33" s="707"/>
      <c r="MUN33" s="707"/>
      <c r="MUO33" s="707"/>
      <c r="MUP33" s="707"/>
      <c r="MUQ33" s="707"/>
      <c r="MUR33" s="707"/>
      <c r="MUS33" s="707"/>
      <c r="MUT33" s="707"/>
      <c r="MUU33" s="707"/>
      <c r="MUV33" s="707"/>
      <c r="MUW33" s="707"/>
      <c r="MUX33" s="707"/>
      <c r="MUY33" s="707"/>
      <c r="MUZ33" s="707"/>
      <c r="MVA33" s="707"/>
      <c r="MVB33" s="707"/>
      <c r="MVC33" s="707"/>
      <c r="MVD33" s="707"/>
      <c r="MVE33" s="707"/>
      <c r="MVF33" s="707"/>
      <c r="MVG33" s="707"/>
      <c r="MVH33" s="707"/>
      <c r="MVI33" s="707"/>
      <c r="MVJ33" s="707"/>
      <c r="MVK33" s="707"/>
      <c r="MVL33" s="707"/>
      <c r="MVM33" s="707"/>
      <c r="MVN33" s="707"/>
      <c r="MVO33" s="707"/>
      <c r="MVP33" s="707"/>
      <c r="MVQ33" s="707"/>
      <c r="MVR33" s="707"/>
      <c r="MVS33" s="707"/>
      <c r="MVT33" s="707"/>
      <c r="MVU33" s="707"/>
      <c r="MVV33" s="707"/>
      <c r="MVW33" s="707"/>
      <c r="MVX33" s="707"/>
      <c r="MVY33" s="707"/>
      <c r="MVZ33" s="707"/>
      <c r="MWA33" s="707"/>
      <c r="MWB33" s="707"/>
      <c r="MWC33" s="707"/>
      <c r="MWD33" s="707"/>
      <c r="MWE33" s="707"/>
      <c r="MWF33" s="707"/>
      <c r="MWG33" s="707"/>
      <c r="MWH33" s="707"/>
      <c r="MWI33" s="707"/>
      <c r="MWJ33" s="707"/>
      <c r="MWK33" s="707"/>
      <c r="MWL33" s="707"/>
      <c r="MWM33" s="707"/>
      <c r="MWN33" s="707"/>
      <c r="MWO33" s="707"/>
      <c r="MWP33" s="707"/>
      <c r="MWQ33" s="707"/>
      <c r="MWR33" s="707"/>
      <c r="MWS33" s="707"/>
      <c r="MWT33" s="707"/>
      <c r="MWU33" s="707"/>
      <c r="MWV33" s="707"/>
      <c r="MWW33" s="707"/>
      <c r="MWX33" s="707"/>
      <c r="MWY33" s="707"/>
      <c r="MWZ33" s="707"/>
      <c r="MXA33" s="707"/>
      <c r="MXB33" s="707"/>
      <c r="MXC33" s="707"/>
      <c r="MXD33" s="707"/>
      <c r="MXE33" s="707"/>
      <c r="MXF33" s="707"/>
      <c r="MXG33" s="707"/>
      <c r="MXH33" s="707"/>
      <c r="MXI33" s="707"/>
      <c r="MXJ33" s="707"/>
      <c r="MXK33" s="707"/>
      <c r="MXL33" s="707"/>
      <c r="MXM33" s="707"/>
      <c r="MXN33" s="707"/>
      <c r="MXO33" s="707"/>
      <c r="MXP33" s="707"/>
      <c r="MXQ33" s="707"/>
      <c r="MXR33" s="707"/>
      <c r="MXS33" s="707"/>
      <c r="MXT33" s="707"/>
      <c r="MXU33" s="707"/>
      <c r="MXV33" s="707"/>
      <c r="MXW33" s="707"/>
      <c r="MXX33" s="707"/>
      <c r="MXY33" s="707"/>
      <c r="MXZ33" s="707"/>
      <c r="MYA33" s="707"/>
      <c r="MYB33" s="707"/>
      <c r="MYC33" s="707"/>
      <c r="MYD33" s="707"/>
      <c r="MYE33" s="707"/>
      <c r="MYF33" s="707"/>
      <c r="MYG33" s="707"/>
      <c r="MYH33" s="707"/>
      <c r="MYI33" s="707"/>
      <c r="MYJ33" s="707"/>
      <c r="MYK33" s="707"/>
      <c r="MYL33" s="707"/>
      <c r="MYM33" s="707"/>
      <c r="MYN33" s="707"/>
      <c r="MYO33" s="707"/>
      <c r="MYP33" s="707"/>
      <c r="MYQ33" s="707"/>
      <c r="MYR33" s="707"/>
      <c r="MYS33" s="707"/>
      <c r="MYT33" s="707"/>
      <c r="MYU33" s="707"/>
      <c r="MYV33" s="707"/>
      <c r="MYW33" s="707"/>
      <c r="MYX33" s="707"/>
      <c r="MYY33" s="707"/>
      <c r="MYZ33" s="707"/>
      <c r="MZA33" s="707"/>
      <c r="MZB33" s="707"/>
      <c r="MZC33" s="707"/>
      <c r="MZD33" s="707"/>
      <c r="MZE33" s="707"/>
      <c r="MZF33" s="707"/>
      <c r="MZG33" s="707"/>
      <c r="MZH33" s="707"/>
      <c r="MZI33" s="707"/>
      <c r="MZJ33" s="707"/>
      <c r="MZK33" s="707"/>
      <c r="MZL33" s="707"/>
      <c r="MZM33" s="707"/>
      <c r="MZN33" s="707"/>
      <c r="MZO33" s="707"/>
      <c r="MZP33" s="707"/>
      <c r="MZQ33" s="707"/>
      <c r="MZR33" s="707"/>
      <c r="MZS33" s="707"/>
      <c r="MZT33" s="707"/>
      <c r="MZU33" s="707"/>
      <c r="MZV33" s="707"/>
      <c r="MZW33" s="707"/>
      <c r="MZX33" s="707"/>
      <c r="MZY33" s="707"/>
      <c r="MZZ33" s="707"/>
      <c r="NAA33" s="707"/>
      <c r="NAB33" s="707"/>
      <c r="NAC33" s="707"/>
      <c r="NAD33" s="707"/>
      <c r="NAE33" s="707"/>
      <c r="NAF33" s="707"/>
      <c r="NAG33" s="707"/>
      <c r="NAH33" s="707"/>
      <c r="NAI33" s="707"/>
      <c r="NAJ33" s="707"/>
      <c r="NAK33" s="707"/>
      <c r="NAL33" s="707"/>
      <c r="NAM33" s="707"/>
      <c r="NAN33" s="707"/>
      <c r="NAO33" s="707"/>
      <c r="NAP33" s="707"/>
      <c r="NAQ33" s="707"/>
      <c r="NAR33" s="707"/>
      <c r="NAS33" s="707"/>
      <c r="NAT33" s="707"/>
      <c r="NAU33" s="707"/>
      <c r="NAV33" s="707"/>
      <c r="NAW33" s="707"/>
      <c r="NAX33" s="707"/>
      <c r="NAY33" s="707"/>
      <c r="NAZ33" s="707"/>
      <c r="NBA33" s="707"/>
      <c r="NBB33" s="707"/>
      <c r="NBC33" s="707"/>
      <c r="NBD33" s="707"/>
      <c r="NBE33" s="707"/>
      <c r="NBF33" s="707"/>
      <c r="NBG33" s="707"/>
      <c r="NBH33" s="707"/>
      <c r="NBI33" s="707"/>
      <c r="NBJ33" s="707"/>
      <c r="NBK33" s="707"/>
      <c r="NBL33" s="707"/>
      <c r="NBM33" s="707"/>
      <c r="NBN33" s="707"/>
      <c r="NBO33" s="707"/>
      <c r="NBP33" s="707"/>
      <c r="NBQ33" s="707"/>
      <c r="NBR33" s="707"/>
      <c r="NBS33" s="707"/>
      <c r="NBT33" s="707"/>
      <c r="NBU33" s="707"/>
      <c r="NBV33" s="707"/>
      <c r="NBW33" s="707"/>
      <c r="NBX33" s="707"/>
      <c r="NBY33" s="707"/>
      <c r="NBZ33" s="707"/>
      <c r="NCA33" s="707"/>
      <c r="NCB33" s="707"/>
      <c r="NCC33" s="707"/>
      <c r="NCD33" s="707"/>
      <c r="NCE33" s="707"/>
      <c r="NCF33" s="707"/>
      <c r="NCG33" s="707"/>
      <c r="NCH33" s="707"/>
      <c r="NCI33" s="707"/>
      <c r="NCJ33" s="707"/>
      <c r="NCK33" s="707"/>
      <c r="NCL33" s="707"/>
      <c r="NCM33" s="707"/>
      <c r="NCN33" s="707"/>
      <c r="NCO33" s="707"/>
      <c r="NCP33" s="707"/>
      <c r="NCQ33" s="707"/>
      <c r="NCR33" s="707"/>
      <c r="NCS33" s="707"/>
      <c r="NCT33" s="707"/>
      <c r="NCU33" s="707"/>
      <c r="NCV33" s="707"/>
      <c r="NCW33" s="707"/>
      <c r="NCX33" s="707"/>
      <c r="NCY33" s="707"/>
      <c r="NCZ33" s="707"/>
      <c r="NDA33" s="707"/>
      <c r="NDB33" s="707"/>
      <c r="NDC33" s="707"/>
      <c r="NDD33" s="707"/>
      <c r="NDE33" s="707"/>
      <c r="NDF33" s="707"/>
      <c r="NDG33" s="707"/>
      <c r="NDH33" s="707"/>
      <c r="NDI33" s="707"/>
      <c r="NDJ33" s="707"/>
      <c r="NDK33" s="707"/>
      <c r="NDL33" s="707"/>
      <c r="NDM33" s="707"/>
      <c r="NDN33" s="707"/>
      <c r="NDO33" s="707"/>
      <c r="NDP33" s="707"/>
      <c r="NDQ33" s="707"/>
      <c r="NDR33" s="707"/>
      <c r="NDS33" s="707"/>
      <c r="NDT33" s="707"/>
      <c r="NDU33" s="707"/>
      <c r="NDV33" s="707"/>
      <c r="NDW33" s="707"/>
      <c r="NDX33" s="707"/>
      <c r="NDY33" s="707"/>
      <c r="NDZ33" s="707"/>
      <c r="NEA33" s="707"/>
      <c r="NEB33" s="707"/>
      <c r="NEC33" s="707"/>
      <c r="NED33" s="707"/>
      <c r="NEE33" s="707"/>
      <c r="NEF33" s="707"/>
      <c r="NEG33" s="707"/>
      <c r="NEH33" s="707"/>
      <c r="NEI33" s="707"/>
      <c r="NEJ33" s="707"/>
      <c r="NEK33" s="707"/>
      <c r="NEL33" s="707"/>
      <c r="NEM33" s="707"/>
      <c r="NEN33" s="707"/>
      <c r="NEO33" s="707"/>
      <c r="NEP33" s="707"/>
      <c r="NEQ33" s="707"/>
      <c r="NER33" s="707"/>
      <c r="NES33" s="707"/>
      <c r="NET33" s="707"/>
      <c r="NEU33" s="707"/>
      <c r="NEV33" s="707"/>
      <c r="NEW33" s="707"/>
      <c r="NEX33" s="707"/>
      <c r="NEY33" s="707"/>
      <c r="NEZ33" s="707"/>
      <c r="NFA33" s="707"/>
      <c r="NFB33" s="707"/>
      <c r="NFC33" s="707"/>
      <c r="NFD33" s="707"/>
      <c r="NFE33" s="707"/>
      <c r="NFF33" s="707"/>
      <c r="NFG33" s="707"/>
      <c r="NFH33" s="707"/>
      <c r="NFI33" s="707"/>
      <c r="NFJ33" s="707"/>
      <c r="NFK33" s="707"/>
      <c r="NFL33" s="707"/>
      <c r="NFM33" s="707"/>
      <c r="NFN33" s="707"/>
      <c r="NFO33" s="707"/>
      <c r="NFP33" s="707"/>
      <c r="NFQ33" s="707"/>
      <c r="NFR33" s="707"/>
      <c r="NFS33" s="707"/>
      <c r="NFT33" s="707"/>
      <c r="NFU33" s="707"/>
      <c r="NFV33" s="707"/>
      <c r="NFW33" s="707"/>
      <c r="NFX33" s="707"/>
      <c r="NFY33" s="707"/>
      <c r="NFZ33" s="707"/>
      <c r="NGA33" s="707"/>
      <c r="NGB33" s="707"/>
      <c r="NGC33" s="707"/>
      <c r="NGD33" s="707"/>
      <c r="NGE33" s="707"/>
      <c r="NGF33" s="707"/>
      <c r="NGG33" s="707"/>
      <c r="NGH33" s="707"/>
      <c r="NGI33" s="707"/>
      <c r="NGJ33" s="707"/>
      <c r="NGK33" s="707"/>
      <c r="NGL33" s="707"/>
      <c r="NGM33" s="707"/>
      <c r="NGN33" s="707"/>
      <c r="NGO33" s="707"/>
      <c r="NGP33" s="707"/>
      <c r="NGQ33" s="707"/>
      <c r="NGR33" s="707"/>
      <c r="NGS33" s="707"/>
      <c r="NGT33" s="707"/>
      <c r="NGU33" s="707"/>
      <c r="NGV33" s="707"/>
      <c r="NGW33" s="707"/>
      <c r="NGX33" s="707"/>
      <c r="NGY33" s="707"/>
      <c r="NGZ33" s="707"/>
      <c r="NHA33" s="707"/>
      <c r="NHB33" s="707"/>
      <c r="NHC33" s="707"/>
      <c r="NHD33" s="707"/>
      <c r="NHE33" s="707"/>
      <c r="NHF33" s="707"/>
      <c r="NHG33" s="707"/>
      <c r="NHH33" s="707"/>
      <c r="NHI33" s="707"/>
      <c r="NHJ33" s="707"/>
      <c r="NHK33" s="707"/>
      <c r="NHL33" s="707"/>
      <c r="NHM33" s="707"/>
      <c r="NHN33" s="707"/>
      <c r="NHO33" s="707"/>
      <c r="NHP33" s="707"/>
      <c r="NHQ33" s="707"/>
      <c r="NHR33" s="707"/>
      <c r="NHS33" s="707"/>
      <c r="NHT33" s="707"/>
      <c r="NHU33" s="707"/>
      <c r="NHV33" s="707"/>
      <c r="NHW33" s="707"/>
      <c r="NHX33" s="707"/>
      <c r="NHY33" s="707"/>
      <c r="NHZ33" s="707"/>
      <c r="NIA33" s="707"/>
      <c r="NIB33" s="707"/>
      <c r="NIC33" s="707"/>
      <c r="NID33" s="707"/>
      <c r="NIE33" s="707"/>
      <c r="NIF33" s="707"/>
      <c r="NIG33" s="707"/>
      <c r="NIH33" s="707"/>
      <c r="NII33" s="707"/>
      <c r="NIJ33" s="707"/>
      <c r="NIK33" s="707"/>
      <c r="NIL33" s="707"/>
      <c r="NIM33" s="707"/>
      <c r="NIN33" s="707"/>
      <c r="NIO33" s="707"/>
      <c r="NIP33" s="707"/>
      <c r="NIQ33" s="707"/>
      <c r="NIR33" s="707"/>
      <c r="NIS33" s="707"/>
      <c r="NIT33" s="707"/>
      <c r="NIU33" s="707"/>
      <c r="NIV33" s="707"/>
      <c r="NIW33" s="707"/>
      <c r="NIX33" s="707"/>
      <c r="NIY33" s="707"/>
      <c r="NIZ33" s="707"/>
      <c r="NJA33" s="707"/>
      <c r="NJB33" s="707"/>
      <c r="NJC33" s="707"/>
      <c r="NJD33" s="707"/>
      <c r="NJE33" s="707"/>
      <c r="NJF33" s="707"/>
      <c r="NJG33" s="707"/>
      <c r="NJH33" s="707"/>
      <c r="NJI33" s="707"/>
      <c r="NJJ33" s="707"/>
      <c r="NJK33" s="707"/>
      <c r="NJL33" s="707"/>
      <c r="NJM33" s="707"/>
      <c r="NJN33" s="707"/>
      <c r="NJO33" s="707"/>
      <c r="NJP33" s="707"/>
      <c r="NJQ33" s="707"/>
      <c r="NJR33" s="707"/>
      <c r="NJS33" s="707"/>
      <c r="NJT33" s="707"/>
      <c r="NJU33" s="707"/>
      <c r="NJV33" s="707"/>
      <c r="NJW33" s="707"/>
      <c r="NJX33" s="707"/>
      <c r="NJY33" s="707"/>
      <c r="NJZ33" s="707"/>
      <c r="NKA33" s="707"/>
      <c r="NKB33" s="707"/>
      <c r="NKC33" s="707"/>
      <c r="NKD33" s="707"/>
      <c r="NKE33" s="707"/>
      <c r="NKF33" s="707"/>
      <c r="NKG33" s="707"/>
      <c r="NKH33" s="707"/>
      <c r="NKI33" s="707"/>
      <c r="NKJ33" s="707"/>
      <c r="NKK33" s="707"/>
      <c r="NKL33" s="707"/>
      <c r="NKM33" s="707"/>
      <c r="NKN33" s="707"/>
      <c r="NKO33" s="707"/>
      <c r="NKP33" s="707"/>
      <c r="NKQ33" s="707"/>
      <c r="NKR33" s="707"/>
      <c r="NKS33" s="707"/>
      <c r="NKT33" s="707"/>
      <c r="NKU33" s="707"/>
      <c r="NKV33" s="707"/>
      <c r="NKW33" s="707"/>
      <c r="NKX33" s="707"/>
      <c r="NKY33" s="707"/>
      <c r="NKZ33" s="707"/>
      <c r="NLA33" s="707"/>
      <c r="NLB33" s="707"/>
      <c r="NLC33" s="707"/>
      <c r="NLD33" s="707"/>
      <c r="NLE33" s="707"/>
      <c r="NLF33" s="707"/>
      <c r="NLG33" s="707"/>
      <c r="NLH33" s="707"/>
      <c r="NLI33" s="707"/>
      <c r="NLJ33" s="707"/>
      <c r="NLK33" s="707"/>
      <c r="NLL33" s="707"/>
      <c r="NLM33" s="707"/>
      <c r="NLN33" s="707"/>
      <c r="NLO33" s="707"/>
      <c r="NLP33" s="707"/>
      <c r="NLQ33" s="707"/>
      <c r="NLR33" s="707"/>
      <c r="NLS33" s="707"/>
      <c r="NLT33" s="707"/>
      <c r="NLU33" s="707"/>
      <c r="NLV33" s="707"/>
      <c r="NLW33" s="707"/>
      <c r="NLX33" s="707"/>
      <c r="NLY33" s="707"/>
      <c r="NLZ33" s="707"/>
      <c r="NMA33" s="707"/>
      <c r="NMB33" s="707"/>
      <c r="NMC33" s="707"/>
      <c r="NMD33" s="707"/>
      <c r="NME33" s="707"/>
      <c r="NMF33" s="707"/>
      <c r="NMG33" s="707"/>
      <c r="NMH33" s="707"/>
      <c r="NMI33" s="707"/>
      <c r="NMJ33" s="707"/>
      <c r="NMK33" s="707"/>
      <c r="NML33" s="707"/>
      <c r="NMM33" s="707"/>
      <c r="NMN33" s="707"/>
      <c r="NMO33" s="707"/>
      <c r="NMP33" s="707"/>
      <c r="NMQ33" s="707"/>
      <c r="NMR33" s="707"/>
      <c r="NMS33" s="707"/>
      <c r="NMT33" s="707"/>
      <c r="NMU33" s="707"/>
      <c r="NMV33" s="707"/>
      <c r="NMW33" s="707"/>
      <c r="NMX33" s="707"/>
      <c r="NMY33" s="707"/>
      <c r="NMZ33" s="707"/>
      <c r="NNA33" s="707"/>
      <c r="NNB33" s="707"/>
      <c r="NNC33" s="707"/>
      <c r="NND33" s="707"/>
      <c r="NNE33" s="707"/>
      <c r="NNF33" s="707"/>
      <c r="NNG33" s="707"/>
      <c r="NNH33" s="707"/>
      <c r="NNI33" s="707"/>
      <c r="NNJ33" s="707"/>
      <c r="NNK33" s="707"/>
      <c r="NNL33" s="707"/>
      <c r="NNM33" s="707"/>
      <c r="NNN33" s="707"/>
      <c r="NNO33" s="707"/>
      <c r="NNP33" s="707"/>
      <c r="NNQ33" s="707"/>
      <c r="NNR33" s="707"/>
      <c r="NNS33" s="707"/>
      <c r="NNT33" s="707"/>
      <c r="NNU33" s="707"/>
      <c r="NNV33" s="707"/>
      <c r="NNW33" s="707"/>
      <c r="NNX33" s="707"/>
      <c r="NNY33" s="707"/>
      <c r="NNZ33" s="707"/>
      <c r="NOA33" s="707"/>
      <c r="NOB33" s="707"/>
      <c r="NOC33" s="707"/>
      <c r="NOD33" s="707"/>
      <c r="NOE33" s="707"/>
      <c r="NOF33" s="707"/>
      <c r="NOG33" s="707"/>
      <c r="NOH33" s="707"/>
      <c r="NOI33" s="707"/>
      <c r="NOJ33" s="707"/>
      <c r="NOK33" s="707"/>
      <c r="NOL33" s="707"/>
      <c r="NOM33" s="707"/>
      <c r="NON33" s="707"/>
      <c r="NOO33" s="707"/>
      <c r="NOP33" s="707"/>
      <c r="NOQ33" s="707"/>
      <c r="NOR33" s="707"/>
      <c r="NOS33" s="707"/>
      <c r="NOT33" s="707"/>
      <c r="NOU33" s="707"/>
      <c r="NOV33" s="707"/>
      <c r="NOW33" s="707"/>
      <c r="NOX33" s="707"/>
      <c r="NOY33" s="707"/>
      <c r="NOZ33" s="707"/>
      <c r="NPA33" s="707"/>
      <c r="NPB33" s="707"/>
      <c r="NPC33" s="707"/>
      <c r="NPD33" s="707"/>
      <c r="NPE33" s="707"/>
      <c r="NPF33" s="707"/>
      <c r="NPG33" s="707"/>
      <c r="NPH33" s="707"/>
      <c r="NPI33" s="707"/>
      <c r="NPJ33" s="707"/>
      <c r="NPK33" s="707"/>
      <c r="NPL33" s="707"/>
      <c r="NPM33" s="707"/>
      <c r="NPN33" s="707"/>
      <c r="NPO33" s="707"/>
      <c r="NPP33" s="707"/>
      <c r="NPQ33" s="707"/>
      <c r="NPR33" s="707"/>
      <c r="NPS33" s="707"/>
      <c r="NPT33" s="707"/>
      <c r="NPU33" s="707"/>
      <c r="NPV33" s="707"/>
      <c r="NPW33" s="707"/>
      <c r="NPX33" s="707"/>
      <c r="NPY33" s="707"/>
      <c r="NPZ33" s="707"/>
      <c r="NQA33" s="707"/>
      <c r="NQB33" s="707"/>
      <c r="NQC33" s="707"/>
      <c r="NQD33" s="707"/>
      <c r="NQE33" s="707"/>
      <c r="NQF33" s="707"/>
      <c r="NQG33" s="707"/>
      <c r="NQH33" s="707"/>
      <c r="NQI33" s="707"/>
      <c r="NQJ33" s="707"/>
      <c r="NQK33" s="707"/>
      <c r="NQL33" s="707"/>
      <c r="NQM33" s="707"/>
      <c r="NQN33" s="707"/>
      <c r="NQO33" s="707"/>
      <c r="NQP33" s="707"/>
      <c r="NQQ33" s="707"/>
      <c r="NQR33" s="707"/>
      <c r="NQS33" s="707"/>
      <c r="NQT33" s="707"/>
      <c r="NQU33" s="707"/>
      <c r="NQV33" s="707"/>
      <c r="NQW33" s="707"/>
      <c r="NQX33" s="707"/>
      <c r="NQY33" s="707"/>
      <c r="NQZ33" s="707"/>
      <c r="NRA33" s="707"/>
      <c r="NRB33" s="707"/>
      <c r="NRC33" s="707"/>
      <c r="NRD33" s="707"/>
      <c r="NRE33" s="707"/>
      <c r="NRF33" s="707"/>
      <c r="NRG33" s="707"/>
      <c r="NRH33" s="707"/>
      <c r="NRI33" s="707"/>
      <c r="NRJ33" s="707"/>
      <c r="NRK33" s="707"/>
      <c r="NRL33" s="707"/>
      <c r="NRM33" s="707"/>
      <c r="NRN33" s="707"/>
      <c r="NRO33" s="707"/>
      <c r="NRP33" s="707"/>
      <c r="NRQ33" s="707"/>
      <c r="NRR33" s="707"/>
      <c r="NRS33" s="707"/>
      <c r="NRT33" s="707"/>
      <c r="NRU33" s="707"/>
      <c r="NRV33" s="707"/>
      <c r="NRW33" s="707"/>
      <c r="NRX33" s="707"/>
      <c r="NRY33" s="707"/>
      <c r="NRZ33" s="707"/>
      <c r="NSA33" s="707"/>
      <c r="NSB33" s="707"/>
      <c r="NSC33" s="707"/>
      <c r="NSD33" s="707"/>
      <c r="NSE33" s="707"/>
      <c r="NSF33" s="707"/>
      <c r="NSG33" s="707"/>
      <c r="NSH33" s="707"/>
      <c r="NSI33" s="707"/>
      <c r="NSJ33" s="707"/>
      <c r="NSK33" s="707"/>
      <c r="NSL33" s="707"/>
      <c r="NSM33" s="707"/>
      <c r="NSN33" s="707"/>
      <c r="NSO33" s="707"/>
      <c r="NSP33" s="707"/>
      <c r="NSQ33" s="707"/>
      <c r="NSR33" s="707"/>
      <c r="NSS33" s="707"/>
      <c r="NST33" s="707"/>
      <c r="NSU33" s="707"/>
      <c r="NSV33" s="707"/>
      <c r="NSW33" s="707"/>
      <c r="NSX33" s="707"/>
      <c r="NSY33" s="707"/>
      <c r="NSZ33" s="707"/>
      <c r="NTA33" s="707"/>
      <c r="NTB33" s="707"/>
      <c r="NTC33" s="707"/>
      <c r="NTD33" s="707"/>
      <c r="NTE33" s="707"/>
      <c r="NTF33" s="707"/>
      <c r="NTG33" s="707"/>
      <c r="NTH33" s="707"/>
      <c r="NTI33" s="707"/>
      <c r="NTJ33" s="707"/>
      <c r="NTK33" s="707"/>
      <c r="NTL33" s="707"/>
      <c r="NTM33" s="707"/>
      <c r="NTN33" s="707"/>
      <c r="NTO33" s="707"/>
      <c r="NTP33" s="707"/>
      <c r="NTQ33" s="707"/>
      <c r="NTR33" s="707"/>
      <c r="NTS33" s="707"/>
      <c r="NTT33" s="707"/>
      <c r="NTU33" s="707"/>
      <c r="NTV33" s="707"/>
      <c r="NTW33" s="707"/>
      <c r="NTX33" s="707"/>
      <c r="NTY33" s="707"/>
      <c r="NTZ33" s="707"/>
      <c r="NUA33" s="707"/>
      <c r="NUB33" s="707"/>
      <c r="NUC33" s="707"/>
      <c r="NUD33" s="707"/>
      <c r="NUE33" s="707"/>
      <c r="NUF33" s="707"/>
      <c r="NUG33" s="707"/>
      <c r="NUH33" s="707"/>
      <c r="NUI33" s="707"/>
      <c r="NUJ33" s="707"/>
      <c r="NUK33" s="707"/>
      <c r="NUL33" s="707"/>
      <c r="NUM33" s="707"/>
      <c r="NUN33" s="707"/>
      <c r="NUO33" s="707"/>
      <c r="NUP33" s="707"/>
      <c r="NUQ33" s="707"/>
      <c r="NUR33" s="707"/>
      <c r="NUS33" s="707"/>
      <c r="NUT33" s="707"/>
      <c r="NUU33" s="707"/>
      <c r="NUV33" s="707"/>
      <c r="NUW33" s="707"/>
      <c r="NUX33" s="707"/>
      <c r="NUY33" s="707"/>
      <c r="NUZ33" s="707"/>
      <c r="NVA33" s="707"/>
      <c r="NVB33" s="707"/>
      <c r="NVC33" s="707"/>
      <c r="NVD33" s="707"/>
      <c r="NVE33" s="707"/>
      <c r="NVF33" s="707"/>
      <c r="NVG33" s="707"/>
      <c r="NVH33" s="707"/>
      <c r="NVI33" s="707"/>
      <c r="NVJ33" s="707"/>
      <c r="NVK33" s="707"/>
      <c r="NVL33" s="707"/>
      <c r="NVM33" s="707"/>
      <c r="NVN33" s="707"/>
      <c r="NVO33" s="707"/>
      <c r="NVP33" s="707"/>
      <c r="NVQ33" s="707"/>
      <c r="NVR33" s="707"/>
      <c r="NVS33" s="707"/>
      <c r="NVT33" s="707"/>
      <c r="NVU33" s="707"/>
      <c r="NVV33" s="707"/>
      <c r="NVW33" s="707"/>
      <c r="NVX33" s="707"/>
      <c r="NVY33" s="707"/>
      <c r="NVZ33" s="707"/>
      <c r="NWA33" s="707"/>
      <c r="NWB33" s="707"/>
      <c r="NWC33" s="707"/>
      <c r="NWD33" s="707"/>
      <c r="NWE33" s="707"/>
      <c r="NWF33" s="707"/>
      <c r="NWG33" s="707"/>
      <c r="NWH33" s="707"/>
      <c r="NWI33" s="707"/>
      <c r="NWJ33" s="707"/>
      <c r="NWK33" s="707"/>
      <c r="NWL33" s="707"/>
      <c r="NWM33" s="707"/>
      <c r="NWN33" s="707"/>
      <c r="NWO33" s="707"/>
      <c r="NWP33" s="707"/>
      <c r="NWQ33" s="707"/>
      <c r="NWR33" s="707"/>
      <c r="NWS33" s="707"/>
      <c r="NWT33" s="707"/>
      <c r="NWU33" s="707"/>
      <c r="NWV33" s="707"/>
      <c r="NWW33" s="707"/>
      <c r="NWX33" s="707"/>
      <c r="NWY33" s="707"/>
      <c r="NWZ33" s="707"/>
      <c r="NXA33" s="707"/>
      <c r="NXB33" s="707"/>
      <c r="NXC33" s="707"/>
      <c r="NXD33" s="707"/>
      <c r="NXE33" s="707"/>
      <c r="NXF33" s="707"/>
      <c r="NXG33" s="707"/>
      <c r="NXH33" s="707"/>
      <c r="NXI33" s="707"/>
      <c r="NXJ33" s="707"/>
      <c r="NXK33" s="707"/>
      <c r="NXL33" s="707"/>
      <c r="NXM33" s="707"/>
      <c r="NXN33" s="707"/>
      <c r="NXO33" s="707"/>
      <c r="NXP33" s="707"/>
      <c r="NXQ33" s="707"/>
      <c r="NXR33" s="707"/>
      <c r="NXS33" s="707"/>
      <c r="NXT33" s="707"/>
      <c r="NXU33" s="707"/>
      <c r="NXV33" s="707"/>
      <c r="NXW33" s="707"/>
      <c r="NXX33" s="707"/>
      <c r="NXY33" s="707"/>
      <c r="NXZ33" s="707"/>
      <c r="NYA33" s="707"/>
      <c r="NYB33" s="707"/>
      <c r="NYC33" s="707"/>
      <c r="NYD33" s="707"/>
      <c r="NYE33" s="707"/>
      <c r="NYF33" s="707"/>
      <c r="NYG33" s="707"/>
      <c r="NYH33" s="707"/>
      <c r="NYI33" s="707"/>
      <c r="NYJ33" s="707"/>
      <c r="NYK33" s="707"/>
      <c r="NYL33" s="707"/>
      <c r="NYM33" s="707"/>
      <c r="NYN33" s="707"/>
      <c r="NYO33" s="707"/>
      <c r="NYP33" s="707"/>
      <c r="NYQ33" s="707"/>
      <c r="NYR33" s="707"/>
      <c r="NYS33" s="707"/>
      <c r="NYT33" s="707"/>
      <c r="NYU33" s="707"/>
      <c r="NYV33" s="707"/>
      <c r="NYW33" s="707"/>
      <c r="NYX33" s="707"/>
      <c r="NYY33" s="707"/>
      <c r="NYZ33" s="707"/>
      <c r="NZA33" s="707"/>
      <c r="NZB33" s="707"/>
      <c r="NZC33" s="707"/>
      <c r="NZD33" s="707"/>
      <c r="NZE33" s="707"/>
      <c r="NZF33" s="707"/>
      <c r="NZG33" s="707"/>
      <c r="NZH33" s="707"/>
      <c r="NZI33" s="707"/>
      <c r="NZJ33" s="707"/>
      <c r="NZK33" s="707"/>
      <c r="NZL33" s="707"/>
      <c r="NZM33" s="707"/>
      <c r="NZN33" s="707"/>
      <c r="NZO33" s="707"/>
      <c r="NZP33" s="707"/>
      <c r="NZQ33" s="707"/>
      <c r="NZR33" s="707"/>
      <c r="NZS33" s="707"/>
      <c r="NZT33" s="707"/>
      <c r="NZU33" s="707"/>
      <c r="NZV33" s="707"/>
      <c r="NZW33" s="707"/>
      <c r="NZX33" s="707"/>
      <c r="NZY33" s="707"/>
      <c r="NZZ33" s="707"/>
      <c r="OAA33" s="707"/>
      <c r="OAB33" s="707"/>
      <c r="OAC33" s="707"/>
      <c r="OAD33" s="707"/>
      <c r="OAE33" s="707"/>
      <c r="OAF33" s="707"/>
      <c r="OAG33" s="707"/>
      <c r="OAH33" s="707"/>
      <c r="OAI33" s="707"/>
      <c r="OAJ33" s="707"/>
      <c r="OAK33" s="707"/>
      <c r="OAL33" s="707"/>
      <c r="OAM33" s="707"/>
      <c r="OAN33" s="707"/>
      <c r="OAO33" s="707"/>
      <c r="OAP33" s="707"/>
      <c r="OAQ33" s="707"/>
      <c r="OAR33" s="707"/>
      <c r="OAS33" s="707"/>
      <c r="OAT33" s="707"/>
      <c r="OAU33" s="707"/>
      <c r="OAV33" s="707"/>
      <c r="OAW33" s="707"/>
      <c r="OAX33" s="707"/>
      <c r="OAY33" s="707"/>
      <c r="OAZ33" s="707"/>
      <c r="OBA33" s="707"/>
      <c r="OBB33" s="707"/>
      <c r="OBC33" s="707"/>
      <c r="OBD33" s="707"/>
      <c r="OBE33" s="707"/>
      <c r="OBF33" s="707"/>
      <c r="OBG33" s="707"/>
      <c r="OBH33" s="707"/>
      <c r="OBI33" s="707"/>
      <c r="OBJ33" s="707"/>
      <c r="OBK33" s="707"/>
      <c r="OBL33" s="707"/>
      <c r="OBM33" s="707"/>
      <c r="OBN33" s="707"/>
      <c r="OBO33" s="707"/>
      <c r="OBP33" s="707"/>
      <c r="OBQ33" s="707"/>
      <c r="OBR33" s="707"/>
      <c r="OBS33" s="707"/>
      <c r="OBT33" s="707"/>
      <c r="OBU33" s="707"/>
      <c r="OBV33" s="707"/>
      <c r="OBW33" s="707"/>
      <c r="OBX33" s="707"/>
      <c r="OBY33" s="707"/>
      <c r="OBZ33" s="707"/>
      <c r="OCA33" s="707"/>
      <c r="OCB33" s="707"/>
      <c r="OCC33" s="707"/>
      <c r="OCD33" s="707"/>
      <c r="OCE33" s="707"/>
      <c r="OCF33" s="707"/>
      <c r="OCG33" s="707"/>
      <c r="OCH33" s="707"/>
      <c r="OCI33" s="707"/>
      <c r="OCJ33" s="707"/>
      <c r="OCK33" s="707"/>
      <c r="OCL33" s="707"/>
      <c r="OCM33" s="707"/>
      <c r="OCN33" s="707"/>
      <c r="OCO33" s="707"/>
      <c r="OCP33" s="707"/>
      <c r="OCQ33" s="707"/>
      <c r="OCR33" s="707"/>
      <c r="OCS33" s="707"/>
      <c r="OCT33" s="707"/>
      <c r="OCU33" s="707"/>
      <c r="OCV33" s="707"/>
      <c r="OCW33" s="707"/>
      <c r="OCX33" s="707"/>
      <c r="OCY33" s="707"/>
      <c r="OCZ33" s="707"/>
      <c r="ODA33" s="707"/>
      <c r="ODB33" s="707"/>
      <c r="ODC33" s="707"/>
      <c r="ODD33" s="707"/>
      <c r="ODE33" s="707"/>
      <c r="ODF33" s="707"/>
      <c r="ODG33" s="707"/>
      <c r="ODH33" s="707"/>
      <c r="ODI33" s="707"/>
      <c r="ODJ33" s="707"/>
      <c r="ODK33" s="707"/>
      <c r="ODL33" s="707"/>
      <c r="ODM33" s="707"/>
      <c r="ODN33" s="707"/>
      <c r="ODO33" s="707"/>
      <c r="ODP33" s="707"/>
      <c r="ODQ33" s="707"/>
      <c r="ODR33" s="707"/>
      <c r="ODS33" s="707"/>
      <c r="ODT33" s="707"/>
      <c r="ODU33" s="707"/>
      <c r="ODV33" s="707"/>
      <c r="ODW33" s="707"/>
      <c r="ODX33" s="707"/>
      <c r="ODY33" s="707"/>
      <c r="ODZ33" s="707"/>
      <c r="OEA33" s="707"/>
      <c r="OEB33" s="707"/>
      <c r="OEC33" s="707"/>
      <c r="OED33" s="707"/>
      <c r="OEE33" s="707"/>
      <c r="OEF33" s="707"/>
      <c r="OEG33" s="707"/>
      <c r="OEH33" s="707"/>
      <c r="OEI33" s="707"/>
      <c r="OEJ33" s="707"/>
      <c r="OEK33" s="707"/>
      <c r="OEL33" s="707"/>
      <c r="OEM33" s="707"/>
      <c r="OEN33" s="707"/>
      <c r="OEO33" s="707"/>
      <c r="OEP33" s="707"/>
      <c r="OEQ33" s="707"/>
      <c r="OER33" s="707"/>
      <c r="OES33" s="707"/>
      <c r="OET33" s="707"/>
      <c r="OEU33" s="707"/>
      <c r="OEV33" s="707"/>
      <c r="OEW33" s="707"/>
      <c r="OEX33" s="707"/>
      <c r="OEY33" s="707"/>
      <c r="OEZ33" s="707"/>
      <c r="OFA33" s="707"/>
      <c r="OFB33" s="707"/>
      <c r="OFC33" s="707"/>
      <c r="OFD33" s="707"/>
      <c r="OFE33" s="707"/>
      <c r="OFF33" s="707"/>
      <c r="OFG33" s="707"/>
      <c r="OFH33" s="707"/>
      <c r="OFI33" s="707"/>
      <c r="OFJ33" s="707"/>
      <c r="OFK33" s="707"/>
      <c r="OFL33" s="707"/>
      <c r="OFM33" s="707"/>
      <c r="OFN33" s="707"/>
      <c r="OFO33" s="707"/>
      <c r="OFP33" s="707"/>
      <c r="OFQ33" s="707"/>
      <c r="OFR33" s="707"/>
      <c r="OFS33" s="707"/>
      <c r="OFT33" s="707"/>
      <c r="OFU33" s="707"/>
      <c r="OFV33" s="707"/>
      <c r="OFW33" s="707"/>
      <c r="OFX33" s="707"/>
      <c r="OFY33" s="707"/>
      <c r="OFZ33" s="707"/>
      <c r="OGA33" s="707"/>
      <c r="OGB33" s="707"/>
      <c r="OGC33" s="707"/>
      <c r="OGD33" s="707"/>
      <c r="OGE33" s="707"/>
      <c r="OGF33" s="707"/>
      <c r="OGG33" s="707"/>
      <c r="OGH33" s="707"/>
      <c r="OGI33" s="707"/>
      <c r="OGJ33" s="707"/>
      <c r="OGK33" s="707"/>
      <c r="OGL33" s="707"/>
      <c r="OGM33" s="707"/>
      <c r="OGN33" s="707"/>
      <c r="OGO33" s="707"/>
      <c r="OGP33" s="707"/>
      <c r="OGQ33" s="707"/>
      <c r="OGR33" s="707"/>
      <c r="OGS33" s="707"/>
      <c r="OGT33" s="707"/>
      <c r="OGU33" s="707"/>
      <c r="OGV33" s="707"/>
      <c r="OGW33" s="707"/>
      <c r="OGX33" s="707"/>
      <c r="OGY33" s="707"/>
      <c r="OGZ33" s="707"/>
      <c r="OHA33" s="707"/>
      <c r="OHB33" s="707"/>
      <c r="OHC33" s="707"/>
      <c r="OHD33" s="707"/>
      <c r="OHE33" s="707"/>
      <c r="OHF33" s="707"/>
      <c r="OHG33" s="707"/>
      <c r="OHH33" s="707"/>
      <c r="OHI33" s="707"/>
      <c r="OHJ33" s="707"/>
      <c r="OHK33" s="707"/>
      <c r="OHL33" s="707"/>
      <c r="OHM33" s="707"/>
      <c r="OHN33" s="707"/>
      <c r="OHO33" s="707"/>
      <c r="OHP33" s="707"/>
      <c r="OHQ33" s="707"/>
      <c r="OHR33" s="707"/>
      <c r="OHS33" s="707"/>
      <c r="OHT33" s="707"/>
      <c r="OHU33" s="707"/>
      <c r="OHV33" s="707"/>
      <c r="OHW33" s="707"/>
      <c r="OHX33" s="707"/>
      <c r="OHY33" s="707"/>
      <c r="OHZ33" s="707"/>
      <c r="OIA33" s="707"/>
      <c r="OIB33" s="707"/>
      <c r="OIC33" s="707"/>
      <c r="OID33" s="707"/>
      <c r="OIE33" s="707"/>
      <c r="OIF33" s="707"/>
      <c r="OIG33" s="707"/>
      <c r="OIH33" s="707"/>
      <c r="OII33" s="707"/>
      <c r="OIJ33" s="707"/>
      <c r="OIK33" s="707"/>
      <c r="OIL33" s="707"/>
      <c r="OIM33" s="707"/>
      <c r="OIN33" s="707"/>
      <c r="OIO33" s="707"/>
      <c r="OIP33" s="707"/>
      <c r="OIQ33" s="707"/>
      <c r="OIR33" s="707"/>
      <c r="OIS33" s="707"/>
      <c r="OIT33" s="707"/>
      <c r="OIU33" s="707"/>
      <c r="OIV33" s="707"/>
      <c r="OIW33" s="707"/>
      <c r="OIX33" s="707"/>
      <c r="OIY33" s="707"/>
      <c r="OIZ33" s="707"/>
      <c r="OJA33" s="707"/>
      <c r="OJB33" s="707"/>
      <c r="OJC33" s="707"/>
      <c r="OJD33" s="707"/>
      <c r="OJE33" s="707"/>
      <c r="OJF33" s="707"/>
      <c r="OJG33" s="707"/>
      <c r="OJH33" s="707"/>
      <c r="OJI33" s="707"/>
      <c r="OJJ33" s="707"/>
      <c r="OJK33" s="707"/>
      <c r="OJL33" s="707"/>
      <c r="OJM33" s="707"/>
      <c r="OJN33" s="707"/>
      <c r="OJO33" s="707"/>
      <c r="OJP33" s="707"/>
      <c r="OJQ33" s="707"/>
      <c r="OJR33" s="707"/>
      <c r="OJS33" s="707"/>
      <c r="OJT33" s="707"/>
      <c r="OJU33" s="707"/>
      <c r="OJV33" s="707"/>
      <c r="OJW33" s="707"/>
      <c r="OJX33" s="707"/>
      <c r="OJY33" s="707"/>
      <c r="OJZ33" s="707"/>
      <c r="OKA33" s="707"/>
      <c r="OKB33" s="707"/>
      <c r="OKC33" s="707"/>
      <c r="OKD33" s="707"/>
      <c r="OKE33" s="707"/>
      <c r="OKF33" s="707"/>
      <c r="OKG33" s="707"/>
      <c r="OKH33" s="707"/>
      <c r="OKI33" s="707"/>
      <c r="OKJ33" s="707"/>
      <c r="OKK33" s="707"/>
      <c r="OKL33" s="707"/>
      <c r="OKM33" s="707"/>
      <c r="OKN33" s="707"/>
      <c r="OKO33" s="707"/>
      <c r="OKP33" s="707"/>
      <c r="OKQ33" s="707"/>
      <c r="OKR33" s="707"/>
      <c r="OKS33" s="707"/>
      <c r="OKT33" s="707"/>
      <c r="OKU33" s="707"/>
      <c r="OKV33" s="707"/>
      <c r="OKW33" s="707"/>
      <c r="OKX33" s="707"/>
      <c r="OKY33" s="707"/>
      <c r="OKZ33" s="707"/>
      <c r="OLA33" s="707"/>
      <c r="OLB33" s="707"/>
      <c r="OLC33" s="707"/>
      <c r="OLD33" s="707"/>
      <c r="OLE33" s="707"/>
      <c r="OLF33" s="707"/>
      <c r="OLG33" s="707"/>
      <c r="OLH33" s="707"/>
      <c r="OLI33" s="707"/>
      <c r="OLJ33" s="707"/>
      <c r="OLK33" s="707"/>
      <c r="OLL33" s="707"/>
      <c r="OLM33" s="707"/>
      <c r="OLN33" s="707"/>
      <c r="OLO33" s="707"/>
      <c r="OLP33" s="707"/>
      <c r="OLQ33" s="707"/>
      <c r="OLR33" s="707"/>
      <c r="OLS33" s="707"/>
      <c r="OLT33" s="707"/>
      <c r="OLU33" s="707"/>
      <c r="OLV33" s="707"/>
      <c r="OLW33" s="707"/>
      <c r="OLX33" s="707"/>
      <c r="OLY33" s="707"/>
      <c r="OLZ33" s="707"/>
      <c r="OMA33" s="707"/>
      <c r="OMB33" s="707"/>
      <c r="OMC33" s="707"/>
      <c r="OMD33" s="707"/>
      <c r="OME33" s="707"/>
      <c r="OMF33" s="707"/>
      <c r="OMG33" s="707"/>
      <c r="OMH33" s="707"/>
      <c r="OMI33" s="707"/>
      <c r="OMJ33" s="707"/>
      <c r="OMK33" s="707"/>
      <c r="OML33" s="707"/>
      <c r="OMM33" s="707"/>
      <c r="OMN33" s="707"/>
      <c r="OMO33" s="707"/>
      <c r="OMP33" s="707"/>
      <c r="OMQ33" s="707"/>
      <c r="OMR33" s="707"/>
      <c r="OMS33" s="707"/>
      <c r="OMT33" s="707"/>
      <c r="OMU33" s="707"/>
      <c r="OMV33" s="707"/>
      <c r="OMW33" s="707"/>
      <c r="OMX33" s="707"/>
      <c r="OMY33" s="707"/>
      <c r="OMZ33" s="707"/>
      <c r="ONA33" s="707"/>
      <c r="ONB33" s="707"/>
      <c r="ONC33" s="707"/>
      <c r="OND33" s="707"/>
      <c r="ONE33" s="707"/>
      <c r="ONF33" s="707"/>
      <c r="ONG33" s="707"/>
      <c r="ONH33" s="707"/>
      <c r="ONI33" s="707"/>
      <c r="ONJ33" s="707"/>
      <c r="ONK33" s="707"/>
      <c r="ONL33" s="707"/>
      <c r="ONM33" s="707"/>
      <c r="ONN33" s="707"/>
      <c r="ONO33" s="707"/>
      <c r="ONP33" s="707"/>
      <c r="ONQ33" s="707"/>
      <c r="ONR33" s="707"/>
      <c r="ONS33" s="707"/>
      <c r="ONT33" s="707"/>
      <c r="ONU33" s="707"/>
      <c r="ONV33" s="707"/>
      <c r="ONW33" s="707"/>
      <c r="ONX33" s="707"/>
      <c r="ONY33" s="707"/>
      <c r="ONZ33" s="707"/>
      <c r="OOA33" s="707"/>
      <c r="OOB33" s="707"/>
      <c r="OOC33" s="707"/>
      <c r="OOD33" s="707"/>
      <c r="OOE33" s="707"/>
      <c r="OOF33" s="707"/>
      <c r="OOG33" s="707"/>
      <c r="OOH33" s="707"/>
      <c r="OOI33" s="707"/>
      <c r="OOJ33" s="707"/>
      <c r="OOK33" s="707"/>
      <c r="OOL33" s="707"/>
      <c r="OOM33" s="707"/>
      <c r="OON33" s="707"/>
      <c r="OOO33" s="707"/>
      <c r="OOP33" s="707"/>
      <c r="OOQ33" s="707"/>
      <c r="OOR33" s="707"/>
      <c r="OOS33" s="707"/>
      <c r="OOT33" s="707"/>
      <c r="OOU33" s="707"/>
      <c r="OOV33" s="707"/>
      <c r="OOW33" s="707"/>
      <c r="OOX33" s="707"/>
      <c r="OOY33" s="707"/>
      <c r="OOZ33" s="707"/>
      <c r="OPA33" s="707"/>
      <c r="OPB33" s="707"/>
      <c r="OPC33" s="707"/>
      <c r="OPD33" s="707"/>
      <c r="OPE33" s="707"/>
      <c r="OPF33" s="707"/>
      <c r="OPG33" s="707"/>
      <c r="OPH33" s="707"/>
      <c r="OPI33" s="707"/>
      <c r="OPJ33" s="707"/>
      <c r="OPK33" s="707"/>
      <c r="OPL33" s="707"/>
      <c r="OPM33" s="707"/>
      <c r="OPN33" s="707"/>
      <c r="OPO33" s="707"/>
      <c r="OPP33" s="707"/>
      <c r="OPQ33" s="707"/>
      <c r="OPR33" s="707"/>
      <c r="OPS33" s="707"/>
      <c r="OPT33" s="707"/>
      <c r="OPU33" s="707"/>
      <c r="OPV33" s="707"/>
      <c r="OPW33" s="707"/>
      <c r="OPX33" s="707"/>
      <c r="OPY33" s="707"/>
      <c r="OPZ33" s="707"/>
      <c r="OQA33" s="707"/>
      <c r="OQB33" s="707"/>
      <c r="OQC33" s="707"/>
      <c r="OQD33" s="707"/>
      <c r="OQE33" s="707"/>
      <c r="OQF33" s="707"/>
      <c r="OQG33" s="707"/>
      <c r="OQH33" s="707"/>
      <c r="OQI33" s="707"/>
      <c r="OQJ33" s="707"/>
      <c r="OQK33" s="707"/>
      <c r="OQL33" s="707"/>
      <c r="OQM33" s="707"/>
      <c r="OQN33" s="707"/>
      <c r="OQO33" s="707"/>
      <c r="OQP33" s="707"/>
      <c r="OQQ33" s="707"/>
      <c r="OQR33" s="707"/>
      <c r="OQS33" s="707"/>
      <c r="OQT33" s="707"/>
      <c r="OQU33" s="707"/>
      <c r="OQV33" s="707"/>
      <c r="OQW33" s="707"/>
      <c r="OQX33" s="707"/>
      <c r="OQY33" s="707"/>
      <c r="OQZ33" s="707"/>
      <c r="ORA33" s="707"/>
      <c r="ORB33" s="707"/>
      <c r="ORC33" s="707"/>
      <c r="ORD33" s="707"/>
      <c r="ORE33" s="707"/>
      <c r="ORF33" s="707"/>
      <c r="ORG33" s="707"/>
      <c r="ORH33" s="707"/>
      <c r="ORI33" s="707"/>
      <c r="ORJ33" s="707"/>
      <c r="ORK33" s="707"/>
      <c r="ORL33" s="707"/>
      <c r="ORM33" s="707"/>
      <c r="ORN33" s="707"/>
      <c r="ORO33" s="707"/>
      <c r="ORP33" s="707"/>
      <c r="ORQ33" s="707"/>
      <c r="ORR33" s="707"/>
      <c r="ORS33" s="707"/>
      <c r="ORT33" s="707"/>
      <c r="ORU33" s="707"/>
      <c r="ORV33" s="707"/>
      <c r="ORW33" s="707"/>
      <c r="ORX33" s="707"/>
      <c r="ORY33" s="707"/>
      <c r="ORZ33" s="707"/>
      <c r="OSA33" s="707"/>
      <c r="OSB33" s="707"/>
      <c r="OSC33" s="707"/>
      <c r="OSD33" s="707"/>
      <c r="OSE33" s="707"/>
      <c r="OSF33" s="707"/>
      <c r="OSG33" s="707"/>
      <c r="OSH33" s="707"/>
      <c r="OSI33" s="707"/>
      <c r="OSJ33" s="707"/>
      <c r="OSK33" s="707"/>
      <c r="OSL33" s="707"/>
      <c r="OSM33" s="707"/>
      <c r="OSN33" s="707"/>
      <c r="OSO33" s="707"/>
      <c r="OSP33" s="707"/>
      <c r="OSQ33" s="707"/>
      <c r="OSR33" s="707"/>
      <c r="OSS33" s="707"/>
      <c r="OST33" s="707"/>
      <c r="OSU33" s="707"/>
      <c r="OSV33" s="707"/>
      <c r="OSW33" s="707"/>
      <c r="OSX33" s="707"/>
      <c r="OSY33" s="707"/>
      <c r="OSZ33" s="707"/>
      <c r="OTA33" s="707"/>
      <c r="OTB33" s="707"/>
      <c r="OTC33" s="707"/>
      <c r="OTD33" s="707"/>
      <c r="OTE33" s="707"/>
      <c r="OTF33" s="707"/>
      <c r="OTG33" s="707"/>
      <c r="OTH33" s="707"/>
      <c r="OTI33" s="707"/>
      <c r="OTJ33" s="707"/>
      <c r="OTK33" s="707"/>
      <c r="OTL33" s="707"/>
      <c r="OTM33" s="707"/>
      <c r="OTN33" s="707"/>
      <c r="OTO33" s="707"/>
      <c r="OTP33" s="707"/>
      <c r="OTQ33" s="707"/>
      <c r="OTR33" s="707"/>
      <c r="OTS33" s="707"/>
      <c r="OTT33" s="707"/>
      <c r="OTU33" s="707"/>
      <c r="OTV33" s="707"/>
      <c r="OTW33" s="707"/>
      <c r="OTX33" s="707"/>
      <c r="OTY33" s="707"/>
      <c r="OTZ33" s="707"/>
      <c r="OUA33" s="707"/>
      <c r="OUB33" s="707"/>
      <c r="OUC33" s="707"/>
      <c r="OUD33" s="707"/>
      <c r="OUE33" s="707"/>
      <c r="OUF33" s="707"/>
      <c r="OUG33" s="707"/>
      <c r="OUH33" s="707"/>
      <c r="OUI33" s="707"/>
      <c r="OUJ33" s="707"/>
      <c r="OUK33" s="707"/>
      <c r="OUL33" s="707"/>
      <c r="OUM33" s="707"/>
      <c r="OUN33" s="707"/>
      <c r="OUO33" s="707"/>
      <c r="OUP33" s="707"/>
      <c r="OUQ33" s="707"/>
      <c r="OUR33" s="707"/>
      <c r="OUS33" s="707"/>
      <c r="OUT33" s="707"/>
      <c r="OUU33" s="707"/>
      <c r="OUV33" s="707"/>
      <c r="OUW33" s="707"/>
      <c r="OUX33" s="707"/>
      <c r="OUY33" s="707"/>
      <c r="OUZ33" s="707"/>
      <c r="OVA33" s="707"/>
      <c r="OVB33" s="707"/>
      <c r="OVC33" s="707"/>
      <c r="OVD33" s="707"/>
      <c r="OVE33" s="707"/>
      <c r="OVF33" s="707"/>
      <c r="OVG33" s="707"/>
      <c r="OVH33" s="707"/>
      <c r="OVI33" s="707"/>
      <c r="OVJ33" s="707"/>
      <c r="OVK33" s="707"/>
      <c r="OVL33" s="707"/>
      <c r="OVM33" s="707"/>
      <c r="OVN33" s="707"/>
      <c r="OVO33" s="707"/>
      <c r="OVP33" s="707"/>
      <c r="OVQ33" s="707"/>
      <c r="OVR33" s="707"/>
      <c r="OVS33" s="707"/>
      <c r="OVT33" s="707"/>
      <c r="OVU33" s="707"/>
      <c r="OVV33" s="707"/>
      <c r="OVW33" s="707"/>
      <c r="OVX33" s="707"/>
      <c r="OVY33" s="707"/>
      <c r="OVZ33" s="707"/>
      <c r="OWA33" s="707"/>
      <c r="OWB33" s="707"/>
      <c r="OWC33" s="707"/>
      <c r="OWD33" s="707"/>
      <c r="OWE33" s="707"/>
      <c r="OWF33" s="707"/>
      <c r="OWG33" s="707"/>
      <c r="OWH33" s="707"/>
      <c r="OWI33" s="707"/>
      <c r="OWJ33" s="707"/>
      <c r="OWK33" s="707"/>
      <c r="OWL33" s="707"/>
      <c r="OWM33" s="707"/>
      <c r="OWN33" s="707"/>
      <c r="OWO33" s="707"/>
      <c r="OWP33" s="707"/>
      <c r="OWQ33" s="707"/>
      <c r="OWR33" s="707"/>
      <c r="OWS33" s="707"/>
      <c r="OWT33" s="707"/>
      <c r="OWU33" s="707"/>
      <c r="OWV33" s="707"/>
      <c r="OWW33" s="707"/>
      <c r="OWX33" s="707"/>
      <c r="OWY33" s="707"/>
      <c r="OWZ33" s="707"/>
      <c r="OXA33" s="707"/>
      <c r="OXB33" s="707"/>
      <c r="OXC33" s="707"/>
      <c r="OXD33" s="707"/>
      <c r="OXE33" s="707"/>
      <c r="OXF33" s="707"/>
      <c r="OXG33" s="707"/>
      <c r="OXH33" s="707"/>
      <c r="OXI33" s="707"/>
      <c r="OXJ33" s="707"/>
      <c r="OXK33" s="707"/>
      <c r="OXL33" s="707"/>
      <c r="OXM33" s="707"/>
      <c r="OXN33" s="707"/>
      <c r="OXO33" s="707"/>
      <c r="OXP33" s="707"/>
      <c r="OXQ33" s="707"/>
      <c r="OXR33" s="707"/>
      <c r="OXS33" s="707"/>
      <c r="OXT33" s="707"/>
      <c r="OXU33" s="707"/>
      <c r="OXV33" s="707"/>
      <c r="OXW33" s="707"/>
      <c r="OXX33" s="707"/>
      <c r="OXY33" s="707"/>
      <c r="OXZ33" s="707"/>
      <c r="OYA33" s="707"/>
      <c r="OYB33" s="707"/>
      <c r="OYC33" s="707"/>
      <c r="OYD33" s="707"/>
      <c r="OYE33" s="707"/>
      <c r="OYF33" s="707"/>
      <c r="OYG33" s="707"/>
      <c r="OYH33" s="707"/>
      <c r="OYI33" s="707"/>
      <c r="OYJ33" s="707"/>
      <c r="OYK33" s="707"/>
      <c r="OYL33" s="707"/>
      <c r="OYM33" s="707"/>
      <c r="OYN33" s="707"/>
      <c r="OYO33" s="707"/>
      <c r="OYP33" s="707"/>
      <c r="OYQ33" s="707"/>
      <c r="OYR33" s="707"/>
      <c r="OYS33" s="707"/>
      <c r="OYT33" s="707"/>
      <c r="OYU33" s="707"/>
      <c r="OYV33" s="707"/>
      <c r="OYW33" s="707"/>
      <c r="OYX33" s="707"/>
      <c r="OYY33" s="707"/>
      <c r="OYZ33" s="707"/>
      <c r="OZA33" s="707"/>
      <c r="OZB33" s="707"/>
      <c r="OZC33" s="707"/>
      <c r="OZD33" s="707"/>
      <c r="OZE33" s="707"/>
      <c r="OZF33" s="707"/>
      <c r="OZG33" s="707"/>
      <c r="OZH33" s="707"/>
      <c r="OZI33" s="707"/>
      <c r="OZJ33" s="707"/>
      <c r="OZK33" s="707"/>
      <c r="OZL33" s="707"/>
      <c r="OZM33" s="707"/>
      <c r="OZN33" s="707"/>
      <c r="OZO33" s="707"/>
      <c r="OZP33" s="707"/>
      <c r="OZQ33" s="707"/>
      <c r="OZR33" s="707"/>
      <c r="OZS33" s="707"/>
      <c r="OZT33" s="707"/>
      <c r="OZU33" s="707"/>
      <c r="OZV33" s="707"/>
      <c r="OZW33" s="707"/>
      <c r="OZX33" s="707"/>
      <c r="OZY33" s="707"/>
      <c r="OZZ33" s="707"/>
      <c r="PAA33" s="707"/>
      <c r="PAB33" s="707"/>
      <c r="PAC33" s="707"/>
      <c r="PAD33" s="707"/>
      <c r="PAE33" s="707"/>
      <c r="PAF33" s="707"/>
      <c r="PAG33" s="707"/>
      <c r="PAH33" s="707"/>
      <c r="PAI33" s="707"/>
      <c r="PAJ33" s="707"/>
      <c r="PAK33" s="707"/>
      <c r="PAL33" s="707"/>
      <c r="PAM33" s="707"/>
      <c r="PAN33" s="707"/>
      <c r="PAO33" s="707"/>
      <c r="PAP33" s="707"/>
      <c r="PAQ33" s="707"/>
      <c r="PAR33" s="707"/>
      <c r="PAS33" s="707"/>
      <c r="PAT33" s="707"/>
      <c r="PAU33" s="707"/>
      <c r="PAV33" s="707"/>
      <c r="PAW33" s="707"/>
      <c r="PAX33" s="707"/>
      <c r="PAY33" s="707"/>
      <c r="PAZ33" s="707"/>
      <c r="PBA33" s="707"/>
      <c r="PBB33" s="707"/>
      <c r="PBC33" s="707"/>
      <c r="PBD33" s="707"/>
      <c r="PBE33" s="707"/>
      <c r="PBF33" s="707"/>
      <c r="PBG33" s="707"/>
      <c r="PBH33" s="707"/>
      <c r="PBI33" s="707"/>
      <c r="PBJ33" s="707"/>
      <c r="PBK33" s="707"/>
      <c r="PBL33" s="707"/>
      <c r="PBM33" s="707"/>
      <c r="PBN33" s="707"/>
      <c r="PBO33" s="707"/>
      <c r="PBP33" s="707"/>
      <c r="PBQ33" s="707"/>
      <c r="PBR33" s="707"/>
      <c r="PBS33" s="707"/>
      <c r="PBT33" s="707"/>
      <c r="PBU33" s="707"/>
      <c r="PBV33" s="707"/>
      <c r="PBW33" s="707"/>
      <c r="PBX33" s="707"/>
      <c r="PBY33" s="707"/>
      <c r="PBZ33" s="707"/>
      <c r="PCA33" s="707"/>
      <c r="PCB33" s="707"/>
      <c r="PCC33" s="707"/>
      <c r="PCD33" s="707"/>
      <c r="PCE33" s="707"/>
      <c r="PCF33" s="707"/>
      <c r="PCG33" s="707"/>
      <c r="PCH33" s="707"/>
      <c r="PCI33" s="707"/>
      <c r="PCJ33" s="707"/>
      <c r="PCK33" s="707"/>
      <c r="PCL33" s="707"/>
      <c r="PCM33" s="707"/>
      <c r="PCN33" s="707"/>
      <c r="PCO33" s="707"/>
      <c r="PCP33" s="707"/>
      <c r="PCQ33" s="707"/>
      <c r="PCR33" s="707"/>
      <c r="PCS33" s="707"/>
      <c r="PCT33" s="707"/>
      <c r="PCU33" s="707"/>
      <c r="PCV33" s="707"/>
      <c r="PCW33" s="707"/>
      <c r="PCX33" s="707"/>
      <c r="PCY33" s="707"/>
      <c r="PCZ33" s="707"/>
      <c r="PDA33" s="707"/>
      <c r="PDB33" s="707"/>
      <c r="PDC33" s="707"/>
      <c r="PDD33" s="707"/>
      <c r="PDE33" s="707"/>
      <c r="PDF33" s="707"/>
      <c r="PDG33" s="707"/>
      <c r="PDH33" s="707"/>
      <c r="PDI33" s="707"/>
      <c r="PDJ33" s="707"/>
      <c r="PDK33" s="707"/>
      <c r="PDL33" s="707"/>
      <c r="PDM33" s="707"/>
      <c r="PDN33" s="707"/>
      <c r="PDO33" s="707"/>
      <c r="PDP33" s="707"/>
      <c r="PDQ33" s="707"/>
      <c r="PDR33" s="707"/>
      <c r="PDS33" s="707"/>
      <c r="PDT33" s="707"/>
      <c r="PDU33" s="707"/>
      <c r="PDV33" s="707"/>
      <c r="PDW33" s="707"/>
      <c r="PDX33" s="707"/>
      <c r="PDY33" s="707"/>
      <c r="PDZ33" s="707"/>
      <c r="PEA33" s="707"/>
      <c r="PEB33" s="707"/>
      <c r="PEC33" s="707"/>
      <c r="PED33" s="707"/>
      <c r="PEE33" s="707"/>
      <c r="PEF33" s="707"/>
      <c r="PEG33" s="707"/>
      <c r="PEH33" s="707"/>
      <c r="PEI33" s="707"/>
      <c r="PEJ33" s="707"/>
      <c r="PEK33" s="707"/>
      <c r="PEL33" s="707"/>
      <c r="PEM33" s="707"/>
      <c r="PEN33" s="707"/>
      <c r="PEO33" s="707"/>
      <c r="PEP33" s="707"/>
      <c r="PEQ33" s="707"/>
      <c r="PER33" s="707"/>
      <c r="PES33" s="707"/>
      <c r="PET33" s="707"/>
      <c r="PEU33" s="707"/>
      <c r="PEV33" s="707"/>
      <c r="PEW33" s="707"/>
      <c r="PEX33" s="707"/>
      <c r="PEY33" s="707"/>
      <c r="PEZ33" s="707"/>
      <c r="PFA33" s="707"/>
      <c r="PFB33" s="707"/>
      <c r="PFC33" s="707"/>
      <c r="PFD33" s="707"/>
      <c r="PFE33" s="707"/>
      <c r="PFF33" s="707"/>
      <c r="PFG33" s="707"/>
      <c r="PFH33" s="707"/>
      <c r="PFI33" s="707"/>
      <c r="PFJ33" s="707"/>
      <c r="PFK33" s="707"/>
      <c r="PFL33" s="707"/>
      <c r="PFM33" s="707"/>
      <c r="PFN33" s="707"/>
      <c r="PFO33" s="707"/>
      <c r="PFP33" s="707"/>
      <c r="PFQ33" s="707"/>
      <c r="PFR33" s="707"/>
      <c r="PFS33" s="707"/>
      <c r="PFT33" s="707"/>
      <c r="PFU33" s="707"/>
      <c r="PFV33" s="707"/>
      <c r="PFW33" s="707"/>
      <c r="PFX33" s="707"/>
      <c r="PFY33" s="707"/>
      <c r="PFZ33" s="707"/>
      <c r="PGA33" s="707"/>
      <c r="PGB33" s="707"/>
      <c r="PGC33" s="707"/>
      <c r="PGD33" s="707"/>
      <c r="PGE33" s="707"/>
      <c r="PGF33" s="707"/>
      <c r="PGG33" s="707"/>
      <c r="PGH33" s="707"/>
      <c r="PGI33" s="707"/>
      <c r="PGJ33" s="707"/>
      <c r="PGK33" s="707"/>
      <c r="PGL33" s="707"/>
      <c r="PGM33" s="707"/>
      <c r="PGN33" s="707"/>
      <c r="PGO33" s="707"/>
      <c r="PGP33" s="707"/>
      <c r="PGQ33" s="707"/>
      <c r="PGR33" s="707"/>
      <c r="PGS33" s="707"/>
      <c r="PGT33" s="707"/>
      <c r="PGU33" s="707"/>
      <c r="PGV33" s="707"/>
      <c r="PGW33" s="707"/>
      <c r="PGX33" s="707"/>
      <c r="PGY33" s="707"/>
      <c r="PGZ33" s="707"/>
      <c r="PHA33" s="707"/>
      <c r="PHB33" s="707"/>
      <c r="PHC33" s="707"/>
      <c r="PHD33" s="707"/>
      <c r="PHE33" s="707"/>
      <c r="PHF33" s="707"/>
      <c r="PHG33" s="707"/>
      <c r="PHH33" s="707"/>
      <c r="PHI33" s="707"/>
      <c r="PHJ33" s="707"/>
      <c r="PHK33" s="707"/>
      <c r="PHL33" s="707"/>
      <c r="PHM33" s="707"/>
      <c r="PHN33" s="707"/>
      <c r="PHO33" s="707"/>
      <c r="PHP33" s="707"/>
      <c r="PHQ33" s="707"/>
      <c r="PHR33" s="707"/>
      <c r="PHS33" s="707"/>
      <c r="PHT33" s="707"/>
      <c r="PHU33" s="707"/>
      <c r="PHV33" s="707"/>
      <c r="PHW33" s="707"/>
      <c r="PHX33" s="707"/>
      <c r="PHY33" s="707"/>
      <c r="PHZ33" s="707"/>
      <c r="PIA33" s="707"/>
      <c r="PIB33" s="707"/>
      <c r="PIC33" s="707"/>
      <c r="PID33" s="707"/>
      <c r="PIE33" s="707"/>
      <c r="PIF33" s="707"/>
      <c r="PIG33" s="707"/>
      <c r="PIH33" s="707"/>
      <c r="PII33" s="707"/>
      <c r="PIJ33" s="707"/>
      <c r="PIK33" s="707"/>
      <c r="PIL33" s="707"/>
      <c r="PIM33" s="707"/>
      <c r="PIN33" s="707"/>
      <c r="PIO33" s="707"/>
      <c r="PIP33" s="707"/>
      <c r="PIQ33" s="707"/>
      <c r="PIR33" s="707"/>
      <c r="PIS33" s="707"/>
      <c r="PIT33" s="707"/>
      <c r="PIU33" s="707"/>
      <c r="PIV33" s="707"/>
      <c r="PIW33" s="707"/>
      <c r="PIX33" s="707"/>
      <c r="PIY33" s="707"/>
      <c r="PIZ33" s="707"/>
      <c r="PJA33" s="707"/>
      <c r="PJB33" s="707"/>
      <c r="PJC33" s="707"/>
      <c r="PJD33" s="707"/>
      <c r="PJE33" s="707"/>
      <c r="PJF33" s="707"/>
      <c r="PJG33" s="707"/>
      <c r="PJH33" s="707"/>
      <c r="PJI33" s="707"/>
      <c r="PJJ33" s="707"/>
      <c r="PJK33" s="707"/>
      <c r="PJL33" s="707"/>
      <c r="PJM33" s="707"/>
      <c r="PJN33" s="707"/>
      <c r="PJO33" s="707"/>
      <c r="PJP33" s="707"/>
      <c r="PJQ33" s="707"/>
      <c r="PJR33" s="707"/>
      <c r="PJS33" s="707"/>
      <c r="PJT33" s="707"/>
      <c r="PJU33" s="707"/>
      <c r="PJV33" s="707"/>
      <c r="PJW33" s="707"/>
      <c r="PJX33" s="707"/>
      <c r="PJY33" s="707"/>
      <c r="PJZ33" s="707"/>
      <c r="PKA33" s="707"/>
      <c r="PKB33" s="707"/>
      <c r="PKC33" s="707"/>
      <c r="PKD33" s="707"/>
      <c r="PKE33" s="707"/>
      <c r="PKF33" s="707"/>
      <c r="PKG33" s="707"/>
      <c r="PKH33" s="707"/>
      <c r="PKI33" s="707"/>
      <c r="PKJ33" s="707"/>
      <c r="PKK33" s="707"/>
      <c r="PKL33" s="707"/>
      <c r="PKM33" s="707"/>
      <c r="PKN33" s="707"/>
      <c r="PKO33" s="707"/>
      <c r="PKP33" s="707"/>
      <c r="PKQ33" s="707"/>
      <c r="PKR33" s="707"/>
      <c r="PKS33" s="707"/>
      <c r="PKT33" s="707"/>
      <c r="PKU33" s="707"/>
      <c r="PKV33" s="707"/>
      <c r="PKW33" s="707"/>
      <c r="PKX33" s="707"/>
      <c r="PKY33" s="707"/>
      <c r="PKZ33" s="707"/>
      <c r="PLA33" s="707"/>
      <c r="PLB33" s="707"/>
      <c r="PLC33" s="707"/>
      <c r="PLD33" s="707"/>
      <c r="PLE33" s="707"/>
      <c r="PLF33" s="707"/>
      <c r="PLG33" s="707"/>
      <c r="PLH33" s="707"/>
      <c r="PLI33" s="707"/>
      <c r="PLJ33" s="707"/>
      <c r="PLK33" s="707"/>
      <c r="PLL33" s="707"/>
      <c r="PLM33" s="707"/>
      <c r="PLN33" s="707"/>
      <c r="PLO33" s="707"/>
      <c r="PLP33" s="707"/>
      <c r="PLQ33" s="707"/>
      <c r="PLR33" s="707"/>
      <c r="PLS33" s="707"/>
      <c r="PLT33" s="707"/>
      <c r="PLU33" s="707"/>
      <c r="PLV33" s="707"/>
      <c r="PLW33" s="707"/>
      <c r="PLX33" s="707"/>
      <c r="PLY33" s="707"/>
      <c r="PLZ33" s="707"/>
      <c r="PMA33" s="707"/>
      <c r="PMB33" s="707"/>
      <c r="PMC33" s="707"/>
      <c r="PMD33" s="707"/>
      <c r="PME33" s="707"/>
      <c r="PMF33" s="707"/>
      <c r="PMG33" s="707"/>
      <c r="PMH33" s="707"/>
      <c r="PMI33" s="707"/>
      <c r="PMJ33" s="707"/>
      <c r="PMK33" s="707"/>
      <c r="PML33" s="707"/>
      <c r="PMM33" s="707"/>
      <c r="PMN33" s="707"/>
      <c r="PMO33" s="707"/>
      <c r="PMP33" s="707"/>
      <c r="PMQ33" s="707"/>
      <c r="PMR33" s="707"/>
      <c r="PMS33" s="707"/>
      <c r="PMT33" s="707"/>
      <c r="PMU33" s="707"/>
      <c r="PMV33" s="707"/>
      <c r="PMW33" s="707"/>
      <c r="PMX33" s="707"/>
      <c r="PMY33" s="707"/>
      <c r="PMZ33" s="707"/>
      <c r="PNA33" s="707"/>
      <c r="PNB33" s="707"/>
      <c r="PNC33" s="707"/>
      <c r="PND33" s="707"/>
      <c r="PNE33" s="707"/>
      <c r="PNF33" s="707"/>
      <c r="PNG33" s="707"/>
      <c r="PNH33" s="707"/>
      <c r="PNI33" s="707"/>
      <c r="PNJ33" s="707"/>
      <c r="PNK33" s="707"/>
      <c r="PNL33" s="707"/>
      <c r="PNM33" s="707"/>
      <c r="PNN33" s="707"/>
      <c r="PNO33" s="707"/>
      <c r="PNP33" s="707"/>
      <c r="PNQ33" s="707"/>
      <c r="PNR33" s="707"/>
      <c r="PNS33" s="707"/>
      <c r="PNT33" s="707"/>
      <c r="PNU33" s="707"/>
      <c r="PNV33" s="707"/>
      <c r="PNW33" s="707"/>
      <c r="PNX33" s="707"/>
      <c r="PNY33" s="707"/>
      <c r="PNZ33" s="707"/>
      <c r="POA33" s="707"/>
      <c r="POB33" s="707"/>
      <c r="POC33" s="707"/>
      <c r="POD33" s="707"/>
      <c r="POE33" s="707"/>
      <c r="POF33" s="707"/>
      <c r="POG33" s="707"/>
      <c r="POH33" s="707"/>
      <c r="POI33" s="707"/>
      <c r="POJ33" s="707"/>
      <c r="POK33" s="707"/>
      <c r="POL33" s="707"/>
      <c r="POM33" s="707"/>
      <c r="PON33" s="707"/>
      <c r="POO33" s="707"/>
      <c r="POP33" s="707"/>
      <c r="POQ33" s="707"/>
      <c r="POR33" s="707"/>
      <c r="POS33" s="707"/>
      <c r="POT33" s="707"/>
      <c r="POU33" s="707"/>
      <c r="POV33" s="707"/>
      <c r="POW33" s="707"/>
      <c r="POX33" s="707"/>
      <c r="POY33" s="707"/>
      <c r="POZ33" s="707"/>
      <c r="PPA33" s="707"/>
      <c r="PPB33" s="707"/>
      <c r="PPC33" s="707"/>
      <c r="PPD33" s="707"/>
      <c r="PPE33" s="707"/>
      <c r="PPF33" s="707"/>
      <c r="PPG33" s="707"/>
      <c r="PPH33" s="707"/>
      <c r="PPI33" s="707"/>
      <c r="PPJ33" s="707"/>
      <c r="PPK33" s="707"/>
      <c r="PPL33" s="707"/>
      <c r="PPM33" s="707"/>
      <c r="PPN33" s="707"/>
      <c r="PPO33" s="707"/>
      <c r="PPP33" s="707"/>
      <c r="PPQ33" s="707"/>
      <c r="PPR33" s="707"/>
      <c r="PPS33" s="707"/>
      <c r="PPT33" s="707"/>
      <c r="PPU33" s="707"/>
      <c r="PPV33" s="707"/>
      <c r="PPW33" s="707"/>
      <c r="PPX33" s="707"/>
      <c r="PPY33" s="707"/>
      <c r="PPZ33" s="707"/>
      <c r="PQA33" s="707"/>
      <c r="PQB33" s="707"/>
      <c r="PQC33" s="707"/>
      <c r="PQD33" s="707"/>
      <c r="PQE33" s="707"/>
      <c r="PQF33" s="707"/>
      <c r="PQG33" s="707"/>
      <c r="PQH33" s="707"/>
      <c r="PQI33" s="707"/>
      <c r="PQJ33" s="707"/>
      <c r="PQK33" s="707"/>
      <c r="PQL33" s="707"/>
      <c r="PQM33" s="707"/>
      <c r="PQN33" s="707"/>
      <c r="PQO33" s="707"/>
      <c r="PQP33" s="707"/>
      <c r="PQQ33" s="707"/>
      <c r="PQR33" s="707"/>
      <c r="PQS33" s="707"/>
      <c r="PQT33" s="707"/>
      <c r="PQU33" s="707"/>
      <c r="PQV33" s="707"/>
      <c r="PQW33" s="707"/>
      <c r="PQX33" s="707"/>
      <c r="PQY33" s="707"/>
      <c r="PQZ33" s="707"/>
      <c r="PRA33" s="707"/>
      <c r="PRB33" s="707"/>
      <c r="PRC33" s="707"/>
      <c r="PRD33" s="707"/>
      <c r="PRE33" s="707"/>
      <c r="PRF33" s="707"/>
      <c r="PRG33" s="707"/>
      <c r="PRH33" s="707"/>
      <c r="PRI33" s="707"/>
      <c r="PRJ33" s="707"/>
      <c r="PRK33" s="707"/>
      <c r="PRL33" s="707"/>
      <c r="PRM33" s="707"/>
      <c r="PRN33" s="707"/>
      <c r="PRO33" s="707"/>
      <c r="PRP33" s="707"/>
      <c r="PRQ33" s="707"/>
      <c r="PRR33" s="707"/>
      <c r="PRS33" s="707"/>
      <c r="PRT33" s="707"/>
      <c r="PRU33" s="707"/>
      <c r="PRV33" s="707"/>
      <c r="PRW33" s="707"/>
      <c r="PRX33" s="707"/>
      <c r="PRY33" s="707"/>
      <c r="PRZ33" s="707"/>
      <c r="PSA33" s="707"/>
      <c r="PSB33" s="707"/>
      <c r="PSC33" s="707"/>
      <c r="PSD33" s="707"/>
      <c r="PSE33" s="707"/>
      <c r="PSF33" s="707"/>
      <c r="PSG33" s="707"/>
      <c r="PSH33" s="707"/>
      <c r="PSI33" s="707"/>
      <c r="PSJ33" s="707"/>
      <c r="PSK33" s="707"/>
      <c r="PSL33" s="707"/>
      <c r="PSM33" s="707"/>
      <c r="PSN33" s="707"/>
      <c r="PSO33" s="707"/>
      <c r="PSP33" s="707"/>
      <c r="PSQ33" s="707"/>
      <c r="PSR33" s="707"/>
      <c r="PSS33" s="707"/>
      <c r="PST33" s="707"/>
      <c r="PSU33" s="707"/>
      <c r="PSV33" s="707"/>
      <c r="PSW33" s="707"/>
      <c r="PSX33" s="707"/>
      <c r="PSY33" s="707"/>
      <c r="PSZ33" s="707"/>
      <c r="PTA33" s="707"/>
      <c r="PTB33" s="707"/>
      <c r="PTC33" s="707"/>
      <c r="PTD33" s="707"/>
      <c r="PTE33" s="707"/>
      <c r="PTF33" s="707"/>
      <c r="PTG33" s="707"/>
      <c r="PTH33" s="707"/>
      <c r="PTI33" s="707"/>
      <c r="PTJ33" s="707"/>
      <c r="PTK33" s="707"/>
      <c r="PTL33" s="707"/>
      <c r="PTM33" s="707"/>
      <c r="PTN33" s="707"/>
      <c r="PTO33" s="707"/>
      <c r="PTP33" s="707"/>
      <c r="PTQ33" s="707"/>
      <c r="PTR33" s="707"/>
      <c r="PTS33" s="707"/>
      <c r="PTT33" s="707"/>
      <c r="PTU33" s="707"/>
      <c r="PTV33" s="707"/>
      <c r="PTW33" s="707"/>
      <c r="PTX33" s="707"/>
      <c r="PTY33" s="707"/>
      <c r="PTZ33" s="707"/>
      <c r="PUA33" s="707"/>
      <c r="PUB33" s="707"/>
      <c r="PUC33" s="707"/>
      <c r="PUD33" s="707"/>
      <c r="PUE33" s="707"/>
      <c r="PUF33" s="707"/>
      <c r="PUG33" s="707"/>
      <c r="PUH33" s="707"/>
      <c r="PUI33" s="707"/>
      <c r="PUJ33" s="707"/>
      <c r="PUK33" s="707"/>
      <c r="PUL33" s="707"/>
      <c r="PUM33" s="707"/>
      <c r="PUN33" s="707"/>
      <c r="PUO33" s="707"/>
      <c r="PUP33" s="707"/>
      <c r="PUQ33" s="707"/>
      <c r="PUR33" s="707"/>
      <c r="PUS33" s="707"/>
      <c r="PUT33" s="707"/>
      <c r="PUU33" s="707"/>
      <c r="PUV33" s="707"/>
      <c r="PUW33" s="707"/>
      <c r="PUX33" s="707"/>
      <c r="PUY33" s="707"/>
      <c r="PUZ33" s="707"/>
      <c r="PVA33" s="707"/>
      <c r="PVB33" s="707"/>
      <c r="PVC33" s="707"/>
      <c r="PVD33" s="707"/>
      <c r="PVE33" s="707"/>
      <c r="PVF33" s="707"/>
      <c r="PVG33" s="707"/>
      <c r="PVH33" s="707"/>
      <c r="PVI33" s="707"/>
      <c r="PVJ33" s="707"/>
      <c r="PVK33" s="707"/>
      <c r="PVL33" s="707"/>
      <c r="PVM33" s="707"/>
      <c r="PVN33" s="707"/>
      <c r="PVO33" s="707"/>
      <c r="PVP33" s="707"/>
      <c r="PVQ33" s="707"/>
      <c r="PVR33" s="707"/>
      <c r="PVS33" s="707"/>
      <c r="PVT33" s="707"/>
      <c r="PVU33" s="707"/>
      <c r="PVV33" s="707"/>
      <c r="PVW33" s="707"/>
      <c r="PVX33" s="707"/>
      <c r="PVY33" s="707"/>
      <c r="PVZ33" s="707"/>
      <c r="PWA33" s="707"/>
      <c r="PWB33" s="707"/>
      <c r="PWC33" s="707"/>
      <c r="PWD33" s="707"/>
      <c r="PWE33" s="707"/>
      <c r="PWF33" s="707"/>
      <c r="PWG33" s="707"/>
      <c r="PWH33" s="707"/>
      <c r="PWI33" s="707"/>
      <c r="PWJ33" s="707"/>
      <c r="PWK33" s="707"/>
      <c r="PWL33" s="707"/>
      <c r="PWM33" s="707"/>
      <c r="PWN33" s="707"/>
      <c r="PWO33" s="707"/>
      <c r="PWP33" s="707"/>
      <c r="PWQ33" s="707"/>
      <c r="PWR33" s="707"/>
      <c r="PWS33" s="707"/>
      <c r="PWT33" s="707"/>
      <c r="PWU33" s="707"/>
      <c r="PWV33" s="707"/>
      <c r="PWW33" s="707"/>
      <c r="PWX33" s="707"/>
      <c r="PWY33" s="707"/>
      <c r="PWZ33" s="707"/>
      <c r="PXA33" s="707"/>
      <c r="PXB33" s="707"/>
      <c r="PXC33" s="707"/>
      <c r="PXD33" s="707"/>
      <c r="PXE33" s="707"/>
      <c r="PXF33" s="707"/>
      <c r="PXG33" s="707"/>
      <c r="PXH33" s="707"/>
      <c r="PXI33" s="707"/>
      <c r="PXJ33" s="707"/>
      <c r="PXK33" s="707"/>
      <c r="PXL33" s="707"/>
      <c r="PXM33" s="707"/>
      <c r="PXN33" s="707"/>
      <c r="PXO33" s="707"/>
      <c r="PXP33" s="707"/>
      <c r="PXQ33" s="707"/>
      <c r="PXR33" s="707"/>
      <c r="PXS33" s="707"/>
      <c r="PXT33" s="707"/>
      <c r="PXU33" s="707"/>
      <c r="PXV33" s="707"/>
      <c r="PXW33" s="707"/>
      <c r="PXX33" s="707"/>
      <c r="PXY33" s="707"/>
      <c r="PXZ33" s="707"/>
      <c r="PYA33" s="707"/>
      <c r="PYB33" s="707"/>
      <c r="PYC33" s="707"/>
      <c r="PYD33" s="707"/>
      <c r="PYE33" s="707"/>
      <c r="PYF33" s="707"/>
      <c r="PYG33" s="707"/>
      <c r="PYH33" s="707"/>
      <c r="PYI33" s="707"/>
      <c r="PYJ33" s="707"/>
      <c r="PYK33" s="707"/>
      <c r="PYL33" s="707"/>
      <c r="PYM33" s="707"/>
      <c r="PYN33" s="707"/>
      <c r="PYO33" s="707"/>
      <c r="PYP33" s="707"/>
      <c r="PYQ33" s="707"/>
      <c r="PYR33" s="707"/>
      <c r="PYS33" s="707"/>
      <c r="PYT33" s="707"/>
      <c r="PYU33" s="707"/>
      <c r="PYV33" s="707"/>
      <c r="PYW33" s="707"/>
      <c r="PYX33" s="707"/>
      <c r="PYY33" s="707"/>
      <c r="PYZ33" s="707"/>
      <c r="PZA33" s="707"/>
      <c r="PZB33" s="707"/>
      <c r="PZC33" s="707"/>
      <c r="PZD33" s="707"/>
      <c r="PZE33" s="707"/>
      <c r="PZF33" s="707"/>
      <c r="PZG33" s="707"/>
      <c r="PZH33" s="707"/>
      <c r="PZI33" s="707"/>
      <c r="PZJ33" s="707"/>
      <c r="PZK33" s="707"/>
      <c r="PZL33" s="707"/>
      <c r="PZM33" s="707"/>
      <c r="PZN33" s="707"/>
      <c r="PZO33" s="707"/>
      <c r="PZP33" s="707"/>
      <c r="PZQ33" s="707"/>
      <c r="PZR33" s="707"/>
      <c r="PZS33" s="707"/>
      <c r="PZT33" s="707"/>
      <c r="PZU33" s="707"/>
      <c r="PZV33" s="707"/>
      <c r="PZW33" s="707"/>
      <c r="PZX33" s="707"/>
      <c r="PZY33" s="707"/>
      <c r="PZZ33" s="707"/>
      <c r="QAA33" s="707"/>
      <c r="QAB33" s="707"/>
      <c r="QAC33" s="707"/>
      <c r="QAD33" s="707"/>
      <c r="QAE33" s="707"/>
      <c r="QAF33" s="707"/>
      <c r="QAG33" s="707"/>
      <c r="QAH33" s="707"/>
      <c r="QAI33" s="707"/>
      <c r="QAJ33" s="707"/>
      <c r="QAK33" s="707"/>
      <c r="QAL33" s="707"/>
      <c r="QAM33" s="707"/>
      <c r="QAN33" s="707"/>
      <c r="QAO33" s="707"/>
      <c r="QAP33" s="707"/>
      <c r="QAQ33" s="707"/>
      <c r="QAR33" s="707"/>
      <c r="QAS33" s="707"/>
      <c r="QAT33" s="707"/>
      <c r="QAU33" s="707"/>
      <c r="QAV33" s="707"/>
      <c r="QAW33" s="707"/>
      <c r="QAX33" s="707"/>
      <c r="QAY33" s="707"/>
      <c r="QAZ33" s="707"/>
      <c r="QBA33" s="707"/>
      <c r="QBB33" s="707"/>
      <c r="QBC33" s="707"/>
      <c r="QBD33" s="707"/>
      <c r="QBE33" s="707"/>
      <c r="QBF33" s="707"/>
      <c r="QBG33" s="707"/>
      <c r="QBH33" s="707"/>
      <c r="QBI33" s="707"/>
      <c r="QBJ33" s="707"/>
      <c r="QBK33" s="707"/>
      <c r="QBL33" s="707"/>
      <c r="QBM33" s="707"/>
      <c r="QBN33" s="707"/>
      <c r="QBO33" s="707"/>
      <c r="QBP33" s="707"/>
      <c r="QBQ33" s="707"/>
      <c r="QBR33" s="707"/>
      <c r="QBS33" s="707"/>
      <c r="QBT33" s="707"/>
      <c r="QBU33" s="707"/>
      <c r="QBV33" s="707"/>
      <c r="QBW33" s="707"/>
      <c r="QBX33" s="707"/>
      <c r="QBY33" s="707"/>
      <c r="QBZ33" s="707"/>
      <c r="QCA33" s="707"/>
      <c r="QCB33" s="707"/>
      <c r="QCC33" s="707"/>
      <c r="QCD33" s="707"/>
      <c r="QCE33" s="707"/>
      <c r="QCF33" s="707"/>
      <c r="QCG33" s="707"/>
      <c r="QCH33" s="707"/>
      <c r="QCI33" s="707"/>
      <c r="QCJ33" s="707"/>
      <c r="QCK33" s="707"/>
      <c r="QCL33" s="707"/>
      <c r="QCM33" s="707"/>
      <c r="QCN33" s="707"/>
      <c r="QCO33" s="707"/>
      <c r="QCP33" s="707"/>
      <c r="QCQ33" s="707"/>
      <c r="QCR33" s="707"/>
      <c r="QCS33" s="707"/>
      <c r="QCT33" s="707"/>
      <c r="QCU33" s="707"/>
      <c r="QCV33" s="707"/>
      <c r="QCW33" s="707"/>
      <c r="QCX33" s="707"/>
      <c r="QCY33" s="707"/>
      <c r="QCZ33" s="707"/>
      <c r="QDA33" s="707"/>
      <c r="QDB33" s="707"/>
      <c r="QDC33" s="707"/>
      <c r="QDD33" s="707"/>
      <c r="QDE33" s="707"/>
      <c r="QDF33" s="707"/>
      <c r="QDG33" s="707"/>
      <c r="QDH33" s="707"/>
      <c r="QDI33" s="707"/>
      <c r="QDJ33" s="707"/>
      <c r="QDK33" s="707"/>
      <c r="QDL33" s="707"/>
      <c r="QDM33" s="707"/>
      <c r="QDN33" s="707"/>
      <c r="QDO33" s="707"/>
      <c r="QDP33" s="707"/>
      <c r="QDQ33" s="707"/>
      <c r="QDR33" s="707"/>
      <c r="QDS33" s="707"/>
      <c r="QDT33" s="707"/>
      <c r="QDU33" s="707"/>
      <c r="QDV33" s="707"/>
      <c r="QDW33" s="707"/>
      <c r="QDX33" s="707"/>
      <c r="QDY33" s="707"/>
      <c r="QDZ33" s="707"/>
      <c r="QEA33" s="707"/>
      <c r="QEB33" s="707"/>
      <c r="QEC33" s="707"/>
      <c r="QED33" s="707"/>
      <c r="QEE33" s="707"/>
      <c r="QEF33" s="707"/>
      <c r="QEG33" s="707"/>
      <c r="QEH33" s="707"/>
      <c r="QEI33" s="707"/>
      <c r="QEJ33" s="707"/>
      <c r="QEK33" s="707"/>
      <c r="QEL33" s="707"/>
      <c r="QEM33" s="707"/>
      <c r="QEN33" s="707"/>
      <c r="QEO33" s="707"/>
      <c r="QEP33" s="707"/>
      <c r="QEQ33" s="707"/>
      <c r="QER33" s="707"/>
      <c r="QES33" s="707"/>
      <c r="QET33" s="707"/>
      <c r="QEU33" s="707"/>
      <c r="QEV33" s="707"/>
      <c r="QEW33" s="707"/>
      <c r="QEX33" s="707"/>
      <c r="QEY33" s="707"/>
      <c r="QEZ33" s="707"/>
      <c r="QFA33" s="707"/>
      <c r="QFB33" s="707"/>
      <c r="QFC33" s="707"/>
      <c r="QFD33" s="707"/>
      <c r="QFE33" s="707"/>
      <c r="QFF33" s="707"/>
      <c r="QFG33" s="707"/>
      <c r="QFH33" s="707"/>
      <c r="QFI33" s="707"/>
      <c r="QFJ33" s="707"/>
      <c r="QFK33" s="707"/>
      <c r="QFL33" s="707"/>
      <c r="QFM33" s="707"/>
      <c r="QFN33" s="707"/>
      <c r="QFO33" s="707"/>
      <c r="QFP33" s="707"/>
      <c r="QFQ33" s="707"/>
      <c r="QFR33" s="707"/>
      <c r="QFS33" s="707"/>
      <c r="QFT33" s="707"/>
      <c r="QFU33" s="707"/>
      <c r="QFV33" s="707"/>
      <c r="QFW33" s="707"/>
      <c r="QFX33" s="707"/>
      <c r="QFY33" s="707"/>
      <c r="QFZ33" s="707"/>
      <c r="QGA33" s="707"/>
      <c r="QGB33" s="707"/>
      <c r="QGC33" s="707"/>
      <c r="QGD33" s="707"/>
      <c r="QGE33" s="707"/>
      <c r="QGF33" s="707"/>
      <c r="QGG33" s="707"/>
      <c r="QGH33" s="707"/>
      <c r="QGI33" s="707"/>
      <c r="QGJ33" s="707"/>
      <c r="QGK33" s="707"/>
      <c r="QGL33" s="707"/>
      <c r="QGM33" s="707"/>
      <c r="QGN33" s="707"/>
      <c r="QGO33" s="707"/>
      <c r="QGP33" s="707"/>
      <c r="QGQ33" s="707"/>
      <c r="QGR33" s="707"/>
      <c r="QGS33" s="707"/>
      <c r="QGT33" s="707"/>
      <c r="QGU33" s="707"/>
      <c r="QGV33" s="707"/>
      <c r="QGW33" s="707"/>
      <c r="QGX33" s="707"/>
      <c r="QGY33" s="707"/>
      <c r="QGZ33" s="707"/>
      <c r="QHA33" s="707"/>
      <c r="QHB33" s="707"/>
      <c r="QHC33" s="707"/>
      <c r="QHD33" s="707"/>
      <c r="QHE33" s="707"/>
      <c r="QHF33" s="707"/>
      <c r="QHG33" s="707"/>
      <c r="QHH33" s="707"/>
      <c r="QHI33" s="707"/>
      <c r="QHJ33" s="707"/>
      <c r="QHK33" s="707"/>
      <c r="QHL33" s="707"/>
      <c r="QHM33" s="707"/>
      <c r="QHN33" s="707"/>
      <c r="QHO33" s="707"/>
      <c r="QHP33" s="707"/>
      <c r="QHQ33" s="707"/>
      <c r="QHR33" s="707"/>
      <c r="QHS33" s="707"/>
      <c r="QHT33" s="707"/>
      <c r="QHU33" s="707"/>
      <c r="QHV33" s="707"/>
      <c r="QHW33" s="707"/>
      <c r="QHX33" s="707"/>
      <c r="QHY33" s="707"/>
      <c r="QHZ33" s="707"/>
      <c r="QIA33" s="707"/>
      <c r="QIB33" s="707"/>
      <c r="QIC33" s="707"/>
      <c r="QID33" s="707"/>
      <c r="QIE33" s="707"/>
      <c r="QIF33" s="707"/>
      <c r="QIG33" s="707"/>
      <c r="QIH33" s="707"/>
      <c r="QII33" s="707"/>
      <c r="QIJ33" s="707"/>
      <c r="QIK33" s="707"/>
      <c r="QIL33" s="707"/>
      <c r="QIM33" s="707"/>
      <c r="QIN33" s="707"/>
      <c r="QIO33" s="707"/>
      <c r="QIP33" s="707"/>
      <c r="QIQ33" s="707"/>
      <c r="QIR33" s="707"/>
      <c r="QIS33" s="707"/>
      <c r="QIT33" s="707"/>
      <c r="QIU33" s="707"/>
      <c r="QIV33" s="707"/>
      <c r="QIW33" s="707"/>
      <c r="QIX33" s="707"/>
      <c r="QIY33" s="707"/>
      <c r="QIZ33" s="707"/>
      <c r="QJA33" s="707"/>
      <c r="QJB33" s="707"/>
      <c r="QJC33" s="707"/>
      <c r="QJD33" s="707"/>
      <c r="QJE33" s="707"/>
      <c r="QJF33" s="707"/>
      <c r="QJG33" s="707"/>
      <c r="QJH33" s="707"/>
      <c r="QJI33" s="707"/>
      <c r="QJJ33" s="707"/>
      <c r="QJK33" s="707"/>
      <c r="QJL33" s="707"/>
      <c r="QJM33" s="707"/>
      <c r="QJN33" s="707"/>
      <c r="QJO33" s="707"/>
      <c r="QJP33" s="707"/>
      <c r="QJQ33" s="707"/>
      <c r="QJR33" s="707"/>
      <c r="QJS33" s="707"/>
      <c r="QJT33" s="707"/>
      <c r="QJU33" s="707"/>
      <c r="QJV33" s="707"/>
      <c r="QJW33" s="707"/>
      <c r="QJX33" s="707"/>
      <c r="QJY33" s="707"/>
      <c r="QJZ33" s="707"/>
      <c r="QKA33" s="707"/>
      <c r="QKB33" s="707"/>
      <c r="QKC33" s="707"/>
      <c r="QKD33" s="707"/>
      <c r="QKE33" s="707"/>
      <c r="QKF33" s="707"/>
      <c r="QKG33" s="707"/>
      <c r="QKH33" s="707"/>
      <c r="QKI33" s="707"/>
      <c r="QKJ33" s="707"/>
      <c r="QKK33" s="707"/>
      <c r="QKL33" s="707"/>
      <c r="QKM33" s="707"/>
      <c r="QKN33" s="707"/>
      <c r="QKO33" s="707"/>
      <c r="QKP33" s="707"/>
      <c r="QKQ33" s="707"/>
      <c r="QKR33" s="707"/>
      <c r="QKS33" s="707"/>
      <c r="QKT33" s="707"/>
      <c r="QKU33" s="707"/>
      <c r="QKV33" s="707"/>
      <c r="QKW33" s="707"/>
      <c r="QKX33" s="707"/>
      <c r="QKY33" s="707"/>
      <c r="QKZ33" s="707"/>
      <c r="QLA33" s="707"/>
      <c r="QLB33" s="707"/>
      <c r="QLC33" s="707"/>
      <c r="QLD33" s="707"/>
      <c r="QLE33" s="707"/>
      <c r="QLF33" s="707"/>
      <c r="QLG33" s="707"/>
      <c r="QLH33" s="707"/>
      <c r="QLI33" s="707"/>
      <c r="QLJ33" s="707"/>
      <c r="QLK33" s="707"/>
      <c r="QLL33" s="707"/>
      <c r="QLM33" s="707"/>
      <c r="QLN33" s="707"/>
      <c r="QLO33" s="707"/>
      <c r="QLP33" s="707"/>
      <c r="QLQ33" s="707"/>
      <c r="QLR33" s="707"/>
      <c r="QLS33" s="707"/>
      <c r="QLT33" s="707"/>
      <c r="QLU33" s="707"/>
      <c r="QLV33" s="707"/>
      <c r="QLW33" s="707"/>
      <c r="QLX33" s="707"/>
      <c r="QLY33" s="707"/>
      <c r="QLZ33" s="707"/>
      <c r="QMA33" s="707"/>
      <c r="QMB33" s="707"/>
      <c r="QMC33" s="707"/>
      <c r="QMD33" s="707"/>
      <c r="QME33" s="707"/>
      <c r="QMF33" s="707"/>
      <c r="QMG33" s="707"/>
      <c r="QMH33" s="707"/>
      <c r="QMI33" s="707"/>
      <c r="QMJ33" s="707"/>
      <c r="QMK33" s="707"/>
      <c r="QML33" s="707"/>
      <c r="QMM33" s="707"/>
      <c r="QMN33" s="707"/>
      <c r="QMO33" s="707"/>
      <c r="QMP33" s="707"/>
      <c r="QMQ33" s="707"/>
      <c r="QMR33" s="707"/>
      <c r="QMS33" s="707"/>
      <c r="QMT33" s="707"/>
      <c r="QMU33" s="707"/>
      <c r="QMV33" s="707"/>
      <c r="QMW33" s="707"/>
      <c r="QMX33" s="707"/>
      <c r="QMY33" s="707"/>
      <c r="QMZ33" s="707"/>
      <c r="QNA33" s="707"/>
      <c r="QNB33" s="707"/>
      <c r="QNC33" s="707"/>
      <c r="QND33" s="707"/>
      <c r="QNE33" s="707"/>
      <c r="QNF33" s="707"/>
      <c r="QNG33" s="707"/>
      <c r="QNH33" s="707"/>
      <c r="QNI33" s="707"/>
      <c r="QNJ33" s="707"/>
      <c r="QNK33" s="707"/>
      <c r="QNL33" s="707"/>
      <c r="QNM33" s="707"/>
      <c r="QNN33" s="707"/>
      <c r="QNO33" s="707"/>
      <c r="QNP33" s="707"/>
      <c r="QNQ33" s="707"/>
      <c r="QNR33" s="707"/>
      <c r="QNS33" s="707"/>
      <c r="QNT33" s="707"/>
      <c r="QNU33" s="707"/>
      <c r="QNV33" s="707"/>
      <c r="QNW33" s="707"/>
      <c r="QNX33" s="707"/>
      <c r="QNY33" s="707"/>
      <c r="QNZ33" s="707"/>
      <c r="QOA33" s="707"/>
      <c r="QOB33" s="707"/>
      <c r="QOC33" s="707"/>
      <c r="QOD33" s="707"/>
      <c r="QOE33" s="707"/>
      <c r="QOF33" s="707"/>
      <c r="QOG33" s="707"/>
      <c r="QOH33" s="707"/>
      <c r="QOI33" s="707"/>
      <c r="QOJ33" s="707"/>
      <c r="QOK33" s="707"/>
      <c r="QOL33" s="707"/>
      <c r="QOM33" s="707"/>
      <c r="QON33" s="707"/>
      <c r="QOO33" s="707"/>
      <c r="QOP33" s="707"/>
      <c r="QOQ33" s="707"/>
      <c r="QOR33" s="707"/>
      <c r="QOS33" s="707"/>
      <c r="QOT33" s="707"/>
      <c r="QOU33" s="707"/>
      <c r="QOV33" s="707"/>
      <c r="QOW33" s="707"/>
      <c r="QOX33" s="707"/>
      <c r="QOY33" s="707"/>
      <c r="QOZ33" s="707"/>
      <c r="QPA33" s="707"/>
      <c r="QPB33" s="707"/>
      <c r="QPC33" s="707"/>
      <c r="QPD33" s="707"/>
      <c r="QPE33" s="707"/>
      <c r="QPF33" s="707"/>
      <c r="QPG33" s="707"/>
      <c r="QPH33" s="707"/>
      <c r="QPI33" s="707"/>
      <c r="QPJ33" s="707"/>
      <c r="QPK33" s="707"/>
      <c r="QPL33" s="707"/>
      <c r="QPM33" s="707"/>
      <c r="QPN33" s="707"/>
      <c r="QPO33" s="707"/>
      <c r="QPP33" s="707"/>
      <c r="QPQ33" s="707"/>
      <c r="QPR33" s="707"/>
      <c r="QPS33" s="707"/>
      <c r="QPT33" s="707"/>
      <c r="QPU33" s="707"/>
      <c r="QPV33" s="707"/>
      <c r="QPW33" s="707"/>
      <c r="QPX33" s="707"/>
      <c r="QPY33" s="707"/>
      <c r="QPZ33" s="707"/>
      <c r="QQA33" s="707"/>
      <c r="QQB33" s="707"/>
      <c r="QQC33" s="707"/>
      <c r="QQD33" s="707"/>
      <c r="QQE33" s="707"/>
      <c r="QQF33" s="707"/>
      <c r="QQG33" s="707"/>
      <c r="QQH33" s="707"/>
      <c r="QQI33" s="707"/>
      <c r="QQJ33" s="707"/>
      <c r="QQK33" s="707"/>
      <c r="QQL33" s="707"/>
      <c r="QQM33" s="707"/>
      <c r="QQN33" s="707"/>
      <c r="QQO33" s="707"/>
      <c r="QQP33" s="707"/>
      <c r="QQQ33" s="707"/>
      <c r="QQR33" s="707"/>
      <c r="QQS33" s="707"/>
      <c r="QQT33" s="707"/>
      <c r="QQU33" s="707"/>
      <c r="QQV33" s="707"/>
      <c r="QQW33" s="707"/>
      <c r="QQX33" s="707"/>
      <c r="QQY33" s="707"/>
      <c r="QQZ33" s="707"/>
      <c r="QRA33" s="707"/>
      <c r="QRB33" s="707"/>
      <c r="QRC33" s="707"/>
      <c r="QRD33" s="707"/>
      <c r="QRE33" s="707"/>
      <c r="QRF33" s="707"/>
      <c r="QRG33" s="707"/>
      <c r="QRH33" s="707"/>
      <c r="QRI33" s="707"/>
      <c r="QRJ33" s="707"/>
      <c r="QRK33" s="707"/>
      <c r="QRL33" s="707"/>
      <c r="QRM33" s="707"/>
      <c r="QRN33" s="707"/>
      <c r="QRO33" s="707"/>
      <c r="QRP33" s="707"/>
      <c r="QRQ33" s="707"/>
      <c r="QRR33" s="707"/>
      <c r="QRS33" s="707"/>
      <c r="QRT33" s="707"/>
      <c r="QRU33" s="707"/>
      <c r="QRV33" s="707"/>
      <c r="QRW33" s="707"/>
      <c r="QRX33" s="707"/>
      <c r="QRY33" s="707"/>
      <c r="QRZ33" s="707"/>
      <c r="QSA33" s="707"/>
      <c r="QSB33" s="707"/>
      <c r="QSC33" s="707"/>
      <c r="QSD33" s="707"/>
      <c r="QSE33" s="707"/>
      <c r="QSF33" s="707"/>
      <c r="QSG33" s="707"/>
      <c r="QSH33" s="707"/>
      <c r="QSI33" s="707"/>
      <c r="QSJ33" s="707"/>
      <c r="QSK33" s="707"/>
      <c r="QSL33" s="707"/>
      <c r="QSM33" s="707"/>
      <c r="QSN33" s="707"/>
      <c r="QSO33" s="707"/>
      <c r="QSP33" s="707"/>
      <c r="QSQ33" s="707"/>
      <c r="QSR33" s="707"/>
      <c r="QSS33" s="707"/>
      <c r="QST33" s="707"/>
      <c r="QSU33" s="707"/>
      <c r="QSV33" s="707"/>
      <c r="QSW33" s="707"/>
      <c r="QSX33" s="707"/>
      <c r="QSY33" s="707"/>
      <c r="QSZ33" s="707"/>
      <c r="QTA33" s="707"/>
      <c r="QTB33" s="707"/>
      <c r="QTC33" s="707"/>
      <c r="QTD33" s="707"/>
      <c r="QTE33" s="707"/>
      <c r="QTF33" s="707"/>
      <c r="QTG33" s="707"/>
      <c r="QTH33" s="707"/>
      <c r="QTI33" s="707"/>
      <c r="QTJ33" s="707"/>
      <c r="QTK33" s="707"/>
      <c r="QTL33" s="707"/>
      <c r="QTM33" s="707"/>
      <c r="QTN33" s="707"/>
      <c r="QTO33" s="707"/>
      <c r="QTP33" s="707"/>
      <c r="QTQ33" s="707"/>
      <c r="QTR33" s="707"/>
      <c r="QTS33" s="707"/>
      <c r="QTT33" s="707"/>
      <c r="QTU33" s="707"/>
      <c r="QTV33" s="707"/>
      <c r="QTW33" s="707"/>
      <c r="QTX33" s="707"/>
      <c r="QTY33" s="707"/>
      <c r="QTZ33" s="707"/>
      <c r="QUA33" s="707"/>
      <c r="QUB33" s="707"/>
      <c r="QUC33" s="707"/>
      <c r="QUD33" s="707"/>
      <c r="QUE33" s="707"/>
      <c r="QUF33" s="707"/>
      <c r="QUG33" s="707"/>
      <c r="QUH33" s="707"/>
      <c r="QUI33" s="707"/>
      <c r="QUJ33" s="707"/>
      <c r="QUK33" s="707"/>
      <c r="QUL33" s="707"/>
      <c r="QUM33" s="707"/>
      <c r="QUN33" s="707"/>
      <c r="QUO33" s="707"/>
      <c r="QUP33" s="707"/>
      <c r="QUQ33" s="707"/>
      <c r="QUR33" s="707"/>
      <c r="QUS33" s="707"/>
      <c r="QUT33" s="707"/>
      <c r="QUU33" s="707"/>
      <c r="QUV33" s="707"/>
      <c r="QUW33" s="707"/>
      <c r="QUX33" s="707"/>
      <c r="QUY33" s="707"/>
      <c r="QUZ33" s="707"/>
      <c r="QVA33" s="707"/>
      <c r="QVB33" s="707"/>
      <c r="QVC33" s="707"/>
      <c r="QVD33" s="707"/>
      <c r="QVE33" s="707"/>
      <c r="QVF33" s="707"/>
      <c r="QVG33" s="707"/>
      <c r="QVH33" s="707"/>
      <c r="QVI33" s="707"/>
      <c r="QVJ33" s="707"/>
      <c r="QVK33" s="707"/>
      <c r="QVL33" s="707"/>
      <c r="QVM33" s="707"/>
      <c r="QVN33" s="707"/>
      <c r="QVO33" s="707"/>
      <c r="QVP33" s="707"/>
      <c r="QVQ33" s="707"/>
      <c r="QVR33" s="707"/>
      <c r="QVS33" s="707"/>
      <c r="QVT33" s="707"/>
      <c r="QVU33" s="707"/>
      <c r="QVV33" s="707"/>
      <c r="QVW33" s="707"/>
      <c r="QVX33" s="707"/>
      <c r="QVY33" s="707"/>
      <c r="QVZ33" s="707"/>
      <c r="QWA33" s="707"/>
      <c r="QWB33" s="707"/>
      <c r="QWC33" s="707"/>
      <c r="QWD33" s="707"/>
      <c r="QWE33" s="707"/>
      <c r="QWF33" s="707"/>
      <c r="QWG33" s="707"/>
      <c r="QWH33" s="707"/>
      <c r="QWI33" s="707"/>
      <c r="QWJ33" s="707"/>
      <c r="QWK33" s="707"/>
      <c r="QWL33" s="707"/>
      <c r="QWM33" s="707"/>
      <c r="QWN33" s="707"/>
      <c r="QWO33" s="707"/>
      <c r="QWP33" s="707"/>
      <c r="QWQ33" s="707"/>
      <c r="QWR33" s="707"/>
      <c r="QWS33" s="707"/>
      <c r="QWT33" s="707"/>
      <c r="QWU33" s="707"/>
      <c r="QWV33" s="707"/>
      <c r="QWW33" s="707"/>
      <c r="QWX33" s="707"/>
      <c r="QWY33" s="707"/>
      <c r="QWZ33" s="707"/>
      <c r="QXA33" s="707"/>
      <c r="QXB33" s="707"/>
      <c r="QXC33" s="707"/>
      <c r="QXD33" s="707"/>
      <c r="QXE33" s="707"/>
      <c r="QXF33" s="707"/>
      <c r="QXG33" s="707"/>
      <c r="QXH33" s="707"/>
      <c r="QXI33" s="707"/>
      <c r="QXJ33" s="707"/>
      <c r="QXK33" s="707"/>
      <c r="QXL33" s="707"/>
      <c r="QXM33" s="707"/>
      <c r="QXN33" s="707"/>
      <c r="QXO33" s="707"/>
      <c r="QXP33" s="707"/>
      <c r="QXQ33" s="707"/>
      <c r="QXR33" s="707"/>
      <c r="QXS33" s="707"/>
      <c r="QXT33" s="707"/>
      <c r="QXU33" s="707"/>
      <c r="QXV33" s="707"/>
      <c r="QXW33" s="707"/>
      <c r="QXX33" s="707"/>
      <c r="QXY33" s="707"/>
      <c r="QXZ33" s="707"/>
      <c r="QYA33" s="707"/>
      <c r="QYB33" s="707"/>
      <c r="QYC33" s="707"/>
      <c r="QYD33" s="707"/>
      <c r="QYE33" s="707"/>
      <c r="QYF33" s="707"/>
      <c r="QYG33" s="707"/>
      <c r="QYH33" s="707"/>
      <c r="QYI33" s="707"/>
      <c r="QYJ33" s="707"/>
      <c r="QYK33" s="707"/>
      <c r="QYL33" s="707"/>
      <c r="QYM33" s="707"/>
      <c r="QYN33" s="707"/>
      <c r="QYO33" s="707"/>
      <c r="QYP33" s="707"/>
      <c r="QYQ33" s="707"/>
      <c r="QYR33" s="707"/>
      <c r="QYS33" s="707"/>
      <c r="QYT33" s="707"/>
      <c r="QYU33" s="707"/>
      <c r="QYV33" s="707"/>
      <c r="QYW33" s="707"/>
      <c r="QYX33" s="707"/>
      <c r="QYY33" s="707"/>
      <c r="QYZ33" s="707"/>
      <c r="QZA33" s="707"/>
      <c r="QZB33" s="707"/>
      <c r="QZC33" s="707"/>
      <c r="QZD33" s="707"/>
      <c r="QZE33" s="707"/>
      <c r="QZF33" s="707"/>
      <c r="QZG33" s="707"/>
      <c r="QZH33" s="707"/>
      <c r="QZI33" s="707"/>
      <c r="QZJ33" s="707"/>
      <c r="QZK33" s="707"/>
      <c r="QZL33" s="707"/>
      <c r="QZM33" s="707"/>
      <c r="QZN33" s="707"/>
      <c r="QZO33" s="707"/>
      <c r="QZP33" s="707"/>
      <c r="QZQ33" s="707"/>
      <c r="QZR33" s="707"/>
      <c r="QZS33" s="707"/>
      <c r="QZT33" s="707"/>
      <c r="QZU33" s="707"/>
      <c r="QZV33" s="707"/>
      <c r="QZW33" s="707"/>
      <c r="QZX33" s="707"/>
      <c r="QZY33" s="707"/>
      <c r="QZZ33" s="707"/>
      <c r="RAA33" s="707"/>
      <c r="RAB33" s="707"/>
      <c r="RAC33" s="707"/>
      <c r="RAD33" s="707"/>
      <c r="RAE33" s="707"/>
      <c r="RAF33" s="707"/>
      <c r="RAG33" s="707"/>
      <c r="RAH33" s="707"/>
      <c r="RAI33" s="707"/>
      <c r="RAJ33" s="707"/>
      <c r="RAK33" s="707"/>
      <c r="RAL33" s="707"/>
      <c r="RAM33" s="707"/>
      <c r="RAN33" s="707"/>
      <c r="RAO33" s="707"/>
      <c r="RAP33" s="707"/>
      <c r="RAQ33" s="707"/>
      <c r="RAR33" s="707"/>
      <c r="RAS33" s="707"/>
      <c r="RAT33" s="707"/>
      <c r="RAU33" s="707"/>
      <c r="RAV33" s="707"/>
      <c r="RAW33" s="707"/>
      <c r="RAX33" s="707"/>
      <c r="RAY33" s="707"/>
      <c r="RAZ33" s="707"/>
      <c r="RBA33" s="707"/>
      <c r="RBB33" s="707"/>
      <c r="RBC33" s="707"/>
      <c r="RBD33" s="707"/>
      <c r="RBE33" s="707"/>
      <c r="RBF33" s="707"/>
      <c r="RBG33" s="707"/>
      <c r="RBH33" s="707"/>
      <c r="RBI33" s="707"/>
      <c r="RBJ33" s="707"/>
      <c r="RBK33" s="707"/>
      <c r="RBL33" s="707"/>
      <c r="RBM33" s="707"/>
      <c r="RBN33" s="707"/>
      <c r="RBO33" s="707"/>
      <c r="RBP33" s="707"/>
      <c r="RBQ33" s="707"/>
      <c r="RBR33" s="707"/>
      <c r="RBS33" s="707"/>
      <c r="RBT33" s="707"/>
      <c r="RBU33" s="707"/>
      <c r="RBV33" s="707"/>
      <c r="RBW33" s="707"/>
      <c r="RBX33" s="707"/>
      <c r="RBY33" s="707"/>
      <c r="RBZ33" s="707"/>
      <c r="RCA33" s="707"/>
      <c r="RCB33" s="707"/>
      <c r="RCC33" s="707"/>
      <c r="RCD33" s="707"/>
      <c r="RCE33" s="707"/>
      <c r="RCF33" s="707"/>
      <c r="RCG33" s="707"/>
      <c r="RCH33" s="707"/>
      <c r="RCI33" s="707"/>
      <c r="RCJ33" s="707"/>
      <c r="RCK33" s="707"/>
      <c r="RCL33" s="707"/>
      <c r="RCM33" s="707"/>
      <c r="RCN33" s="707"/>
      <c r="RCO33" s="707"/>
      <c r="RCP33" s="707"/>
      <c r="RCQ33" s="707"/>
      <c r="RCR33" s="707"/>
      <c r="RCS33" s="707"/>
      <c r="RCT33" s="707"/>
      <c r="RCU33" s="707"/>
      <c r="RCV33" s="707"/>
      <c r="RCW33" s="707"/>
      <c r="RCX33" s="707"/>
      <c r="RCY33" s="707"/>
      <c r="RCZ33" s="707"/>
      <c r="RDA33" s="707"/>
      <c r="RDB33" s="707"/>
      <c r="RDC33" s="707"/>
      <c r="RDD33" s="707"/>
      <c r="RDE33" s="707"/>
      <c r="RDF33" s="707"/>
      <c r="RDG33" s="707"/>
      <c r="RDH33" s="707"/>
      <c r="RDI33" s="707"/>
      <c r="RDJ33" s="707"/>
      <c r="RDK33" s="707"/>
      <c r="RDL33" s="707"/>
      <c r="RDM33" s="707"/>
      <c r="RDN33" s="707"/>
      <c r="RDO33" s="707"/>
      <c r="RDP33" s="707"/>
      <c r="RDQ33" s="707"/>
      <c r="RDR33" s="707"/>
      <c r="RDS33" s="707"/>
      <c r="RDT33" s="707"/>
      <c r="RDU33" s="707"/>
      <c r="RDV33" s="707"/>
      <c r="RDW33" s="707"/>
      <c r="RDX33" s="707"/>
      <c r="RDY33" s="707"/>
      <c r="RDZ33" s="707"/>
      <c r="REA33" s="707"/>
      <c r="REB33" s="707"/>
      <c r="REC33" s="707"/>
      <c r="RED33" s="707"/>
      <c r="REE33" s="707"/>
      <c r="REF33" s="707"/>
      <c r="REG33" s="707"/>
      <c r="REH33" s="707"/>
      <c r="REI33" s="707"/>
      <c r="REJ33" s="707"/>
      <c r="REK33" s="707"/>
      <c r="REL33" s="707"/>
      <c r="REM33" s="707"/>
      <c r="REN33" s="707"/>
      <c r="REO33" s="707"/>
      <c r="REP33" s="707"/>
      <c r="REQ33" s="707"/>
      <c r="RER33" s="707"/>
      <c r="RES33" s="707"/>
      <c r="RET33" s="707"/>
      <c r="REU33" s="707"/>
      <c r="REV33" s="707"/>
      <c r="REW33" s="707"/>
      <c r="REX33" s="707"/>
      <c r="REY33" s="707"/>
      <c r="REZ33" s="707"/>
      <c r="RFA33" s="707"/>
      <c r="RFB33" s="707"/>
      <c r="RFC33" s="707"/>
      <c r="RFD33" s="707"/>
      <c r="RFE33" s="707"/>
      <c r="RFF33" s="707"/>
      <c r="RFG33" s="707"/>
      <c r="RFH33" s="707"/>
      <c r="RFI33" s="707"/>
      <c r="RFJ33" s="707"/>
      <c r="RFK33" s="707"/>
      <c r="RFL33" s="707"/>
      <c r="RFM33" s="707"/>
      <c r="RFN33" s="707"/>
      <c r="RFO33" s="707"/>
      <c r="RFP33" s="707"/>
      <c r="RFQ33" s="707"/>
      <c r="RFR33" s="707"/>
      <c r="RFS33" s="707"/>
      <c r="RFT33" s="707"/>
      <c r="RFU33" s="707"/>
      <c r="RFV33" s="707"/>
      <c r="RFW33" s="707"/>
      <c r="RFX33" s="707"/>
      <c r="RFY33" s="707"/>
      <c r="RFZ33" s="707"/>
      <c r="RGA33" s="707"/>
      <c r="RGB33" s="707"/>
      <c r="RGC33" s="707"/>
      <c r="RGD33" s="707"/>
      <c r="RGE33" s="707"/>
      <c r="RGF33" s="707"/>
      <c r="RGG33" s="707"/>
      <c r="RGH33" s="707"/>
      <c r="RGI33" s="707"/>
      <c r="RGJ33" s="707"/>
      <c r="RGK33" s="707"/>
      <c r="RGL33" s="707"/>
      <c r="RGM33" s="707"/>
      <c r="RGN33" s="707"/>
      <c r="RGO33" s="707"/>
      <c r="RGP33" s="707"/>
      <c r="RGQ33" s="707"/>
      <c r="RGR33" s="707"/>
      <c r="RGS33" s="707"/>
      <c r="RGT33" s="707"/>
      <c r="RGU33" s="707"/>
      <c r="RGV33" s="707"/>
      <c r="RGW33" s="707"/>
      <c r="RGX33" s="707"/>
      <c r="RGY33" s="707"/>
      <c r="RGZ33" s="707"/>
      <c r="RHA33" s="707"/>
      <c r="RHB33" s="707"/>
      <c r="RHC33" s="707"/>
      <c r="RHD33" s="707"/>
      <c r="RHE33" s="707"/>
      <c r="RHF33" s="707"/>
      <c r="RHG33" s="707"/>
      <c r="RHH33" s="707"/>
      <c r="RHI33" s="707"/>
      <c r="RHJ33" s="707"/>
      <c r="RHK33" s="707"/>
      <c r="RHL33" s="707"/>
      <c r="RHM33" s="707"/>
      <c r="RHN33" s="707"/>
      <c r="RHO33" s="707"/>
      <c r="RHP33" s="707"/>
      <c r="RHQ33" s="707"/>
      <c r="RHR33" s="707"/>
      <c r="RHS33" s="707"/>
      <c r="RHT33" s="707"/>
      <c r="RHU33" s="707"/>
      <c r="RHV33" s="707"/>
      <c r="RHW33" s="707"/>
      <c r="RHX33" s="707"/>
      <c r="RHY33" s="707"/>
      <c r="RHZ33" s="707"/>
      <c r="RIA33" s="707"/>
      <c r="RIB33" s="707"/>
      <c r="RIC33" s="707"/>
      <c r="RID33" s="707"/>
      <c r="RIE33" s="707"/>
      <c r="RIF33" s="707"/>
      <c r="RIG33" s="707"/>
      <c r="RIH33" s="707"/>
      <c r="RII33" s="707"/>
      <c r="RIJ33" s="707"/>
      <c r="RIK33" s="707"/>
      <c r="RIL33" s="707"/>
      <c r="RIM33" s="707"/>
      <c r="RIN33" s="707"/>
      <c r="RIO33" s="707"/>
      <c r="RIP33" s="707"/>
      <c r="RIQ33" s="707"/>
      <c r="RIR33" s="707"/>
      <c r="RIS33" s="707"/>
      <c r="RIT33" s="707"/>
      <c r="RIU33" s="707"/>
      <c r="RIV33" s="707"/>
      <c r="RIW33" s="707"/>
      <c r="RIX33" s="707"/>
      <c r="RIY33" s="707"/>
      <c r="RIZ33" s="707"/>
      <c r="RJA33" s="707"/>
      <c r="RJB33" s="707"/>
      <c r="RJC33" s="707"/>
      <c r="RJD33" s="707"/>
      <c r="RJE33" s="707"/>
      <c r="RJF33" s="707"/>
      <c r="RJG33" s="707"/>
      <c r="RJH33" s="707"/>
      <c r="RJI33" s="707"/>
      <c r="RJJ33" s="707"/>
      <c r="RJK33" s="707"/>
      <c r="RJL33" s="707"/>
      <c r="RJM33" s="707"/>
      <c r="RJN33" s="707"/>
      <c r="RJO33" s="707"/>
      <c r="RJP33" s="707"/>
      <c r="RJQ33" s="707"/>
      <c r="RJR33" s="707"/>
      <c r="RJS33" s="707"/>
      <c r="RJT33" s="707"/>
      <c r="RJU33" s="707"/>
      <c r="RJV33" s="707"/>
      <c r="RJW33" s="707"/>
      <c r="RJX33" s="707"/>
      <c r="RJY33" s="707"/>
      <c r="RJZ33" s="707"/>
      <c r="RKA33" s="707"/>
      <c r="RKB33" s="707"/>
      <c r="RKC33" s="707"/>
      <c r="RKD33" s="707"/>
      <c r="RKE33" s="707"/>
      <c r="RKF33" s="707"/>
      <c r="RKG33" s="707"/>
      <c r="RKH33" s="707"/>
      <c r="RKI33" s="707"/>
      <c r="RKJ33" s="707"/>
      <c r="RKK33" s="707"/>
      <c r="RKL33" s="707"/>
      <c r="RKM33" s="707"/>
      <c r="RKN33" s="707"/>
      <c r="RKO33" s="707"/>
      <c r="RKP33" s="707"/>
      <c r="RKQ33" s="707"/>
      <c r="RKR33" s="707"/>
      <c r="RKS33" s="707"/>
      <c r="RKT33" s="707"/>
      <c r="RKU33" s="707"/>
      <c r="RKV33" s="707"/>
      <c r="RKW33" s="707"/>
      <c r="RKX33" s="707"/>
      <c r="RKY33" s="707"/>
      <c r="RKZ33" s="707"/>
      <c r="RLA33" s="707"/>
      <c r="RLB33" s="707"/>
      <c r="RLC33" s="707"/>
      <c r="RLD33" s="707"/>
      <c r="RLE33" s="707"/>
      <c r="RLF33" s="707"/>
      <c r="RLG33" s="707"/>
      <c r="RLH33" s="707"/>
      <c r="RLI33" s="707"/>
      <c r="RLJ33" s="707"/>
      <c r="RLK33" s="707"/>
      <c r="RLL33" s="707"/>
      <c r="RLM33" s="707"/>
      <c r="RLN33" s="707"/>
      <c r="RLO33" s="707"/>
      <c r="RLP33" s="707"/>
      <c r="RLQ33" s="707"/>
      <c r="RLR33" s="707"/>
      <c r="RLS33" s="707"/>
      <c r="RLT33" s="707"/>
      <c r="RLU33" s="707"/>
      <c r="RLV33" s="707"/>
      <c r="RLW33" s="707"/>
      <c r="RLX33" s="707"/>
      <c r="RLY33" s="707"/>
      <c r="RLZ33" s="707"/>
      <c r="RMA33" s="707"/>
      <c r="RMB33" s="707"/>
      <c r="RMC33" s="707"/>
      <c r="RMD33" s="707"/>
      <c r="RME33" s="707"/>
      <c r="RMF33" s="707"/>
      <c r="RMG33" s="707"/>
      <c r="RMH33" s="707"/>
      <c r="RMI33" s="707"/>
      <c r="RMJ33" s="707"/>
      <c r="RMK33" s="707"/>
      <c r="RML33" s="707"/>
      <c r="RMM33" s="707"/>
      <c r="RMN33" s="707"/>
      <c r="RMO33" s="707"/>
      <c r="RMP33" s="707"/>
      <c r="RMQ33" s="707"/>
      <c r="RMR33" s="707"/>
      <c r="RMS33" s="707"/>
      <c r="RMT33" s="707"/>
      <c r="RMU33" s="707"/>
      <c r="RMV33" s="707"/>
      <c r="RMW33" s="707"/>
      <c r="RMX33" s="707"/>
      <c r="RMY33" s="707"/>
      <c r="RMZ33" s="707"/>
      <c r="RNA33" s="707"/>
      <c r="RNB33" s="707"/>
      <c r="RNC33" s="707"/>
      <c r="RND33" s="707"/>
      <c r="RNE33" s="707"/>
      <c r="RNF33" s="707"/>
      <c r="RNG33" s="707"/>
      <c r="RNH33" s="707"/>
      <c r="RNI33" s="707"/>
      <c r="RNJ33" s="707"/>
      <c r="RNK33" s="707"/>
      <c r="RNL33" s="707"/>
      <c r="RNM33" s="707"/>
      <c r="RNN33" s="707"/>
      <c r="RNO33" s="707"/>
      <c r="RNP33" s="707"/>
      <c r="RNQ33" s="707"/>
      <c r="RNR33" s="707"/>
      <c r="RNS33" s="707"/>
      <c r="RNT33" s="707"/>
      <c r="RNU33" s="707"/>
      <c r="RNV33" s="707"/>
      <c r="RNW33" s="707"/>
      <c r="RNX33" s="707"/>
      <c r="RNY33" s="707"/>
      <c r="RNZ33" s="707"/>
      <c r="ROA33" s="707"/>
      <c r="ROB33" s="707"/>
      <c r="ROC33" s="707"/>
      <c r="ROD33" s="707"/>
      <c r="ROE33" s="707"/>
      <c r="ROF33" s="707"/>
      <c r="ROG33" s="707"/>
      <c r="ROH33" s="707"/>
      <c r="ROI33" s="707"/>
      <c r="ROJ33" s="707"/>
      <c r="ROK33" s="707"/>
      <c r="ROL33" s="707"/>
      <c r="ROM33" s="707"/>
      <c r="RON33" s="707"/>
      <c r="ROO33" s="707"/>
      <c r="ROP33" s="707"/>
      <c r="ROQ33" s="707"/>
      <c r="ROR33" s="707"/>
      <c r="ROS33" s="707"/>
      <c r="ROT33" s="707"/>
      <c r="ROU33" s="707"/>
      <c r="ROV33" s="707"/>
      <c r="ROW33" s="707"/>
      <c r="ROX33" s="707"/>
      <c r="ROY33" s="707"/>
      <c r="ROZ33" s="707"/>
      <c r="RPA33" s="707"/>
      <c r="RPB33" s="707"/>
      <c r="RPC33" s="707"/>
      <c r="RPD33" s="707"/>
      <c r="RPE33" s="707"/>
      <c r="RPF33" s="707"/>
      <c r="RPG33" s="707"/>
      <c r="RPH33" s="707"/>
      <c r="RPI33" s="707"/>
      <c r="RPJ33" s="707"/>
      <c r="RPK33" s="707"/>
      <c r="RPL33" s="707"/>
      <c r="RPM33" s="707"/>
      <c r="RPN33" s="707"/>
      <c r="RPO33" s="707"/>
      <c r="RPP33" s="707"/>
      <c r="RPQ33" s="707"/>
      <c r="RPR33" s="707"/>
      <c r="RPS33" s="707"/>
      <c r="RPT33" s="707"/>
      <c r="RPU33" s="707"/>
      <c r="RPV33" s="707"/>
      <c r="RPW33" s="707"/>
      <c r="RPX33" s="707"/>
      <c r="RPY33" s="707"/>
      <c r="RPZ33" s="707"/>
      <c r="RQA33" s="707"/>
      <c r="RQB33" s="707"/>
      <c r="RQC33" s="707"/>
      <c r="RQD33" s="707"/>
      <c r="RQE33" s="707"/>
      <c r="RQF33" s="707"/>
      <c r="RQG33" s="707"/>
      <c r="RQH33" s="707"/>
      <c r="RQI33" s="707"/>
      <c r="RQJ33" s="707"/>
      <c r="RQK33" s="707"/>
      <c r="RQL33" s="707"/>
      <c r="RQM33" s="707"/>
      <c r="RQN33" s="707"/>
      <c r="RQO33" s="707"/>
      <c r="RQP33" s="707"/>
      <c r="RQQ33" s="707"/>
      <c r="RQR33" s="707"/>
      <c r="RQS33" s="707"/>
      <c r="RQT33" s="707"/>
      <c r="RQU33" s="707"/>
      <c r="RQV33" s="707"/>
      <c r="RQW33" s="707"/>
      <c r="RQX33" s="707"/>
      <c r="RQY33" s="707"/>
      <c r="RQZ33" s="707"/>
      <c r="RRA33" s="707"/>
      <c r="RRB33" s="707"/>
      <c r="RRC33" s="707"/>
      <c r="RRD33" s="707"/>
      <c r="RRE33" s="707"/>
      <c r="RRF33" s="707"/>
      <c r="RRG33" s="707"/>
      <c r="RRH33" s="707"/>
      <c r="RRI33" s="707"/>
      <c r="RRJ33" s="707"/>
      <c r="RRK33" s="707"/>
      <c r="RRL33" s="707"/>
      <c r="RRM33" s="707"/>
      <c r="RRN33" s="707"/>
      <c r="RRO33" s="707"/>
      <c r="RRP33" s="707"/>
      <c r="RRQ33" s="707"/>
      <c r="RRR33" s="707"/>
      <c r="RRS33" s="707"/>
      <c r="RRT33" s="707"/>
      <c r="RRU33" s="707"/>
      <c r="RRV33" s="707"/>
      <c r="RRW33" s="707"/>
      <c r="RRX33" s="707"/>
      <c r="RRY33" s="707"/>
      <c r="RRZ33" s="707"/>
      <c r="RSA33" s="707"/>
      <c r="RSB33" s="707"/>
      <c r="RSC33" s="707"/>
      <c r="RSD33" s="707"/>
      <c r="RSE33" s="707"/>
      <c r="RSF33" s="707"/>
      <c r="RSG33" s="707"/>
      <c r="RSH33" s="707"/>
      <c r="RSI33" s="707"/>
      <c r="RSJ33" s="707"/>
      <c r="RSK33" s="707"/>
      <c r="RSL33" s="707"/>
      <c r="RSM33" s="707"/>
      <c r="RSN33" s="707"/>
      <c r="RSO33" s="707"/>
      <c r="RSP33" s="707"/>
      <c r="RSQ33" s="707"/>
      <c r="RSR33" s="707"/>
      <c r="RSS33" s="707"/>
      <c r="RST33" s="707"/>
      <c r="RSU33" s="707"/>
      <c r="RSV33" s="707"/>
      <c r="RSW33" s="707"/>
      <c r="RSX33" s="707"/>
      <c r="RSY33" s="707"/>
      <c r="RSZ33" s="707"/>
      <c r="RTA33" s="707"/>
      <c r="RTB33" s="707"/>
      <c r="RTC33" s="707"/>
      <c r="RTD33" s="707"/>
      <c r="RTE33" s="707"/>
      <c r="RTF33" s="707"/>
      <c r="RTG33" s="707"/>
      <c r="RTH33" s="707"/>
      <c r="RTI33" s="707"/>
      <c r="RTJ33" s="707"/>
      <c r="RTK33" s="707"/>
      <c r="RTL33" s="707"/>
      <c r="RTM33" s="707"/>
      <c r="RTN33" s="707"/>
      <c r="RTO33" s="707"/>
      <c r="RTP33" s="707"/>
      <c r="RTQ33" s="707"/>
      <c r="RTR33" s="707"/>
      <c r="RTS33" s="707"/>
      <c r="RTT33" s="707"/>
      <c r="RTU33" s="707"/>
      <c r="RTV33" s="707"/>
      <c r="RTW33" s="707"/>
      <c r="RTX33" s="707"/>
      <c r="RTY33" s="707"/>
      <c r="RTZ33" s="707"/>
      <c r="RUA33" s="707"/>
      <c r="RUB33" s="707"/>
      <c r="RUC33" s="707"/>
      <c r="RUD33" s="707"/>
      <c r="RUE33" s="707"/>
      <c r="RUF33" s="707"/>
      <c r="RUG33" s="707"/>
      <c r="RUH33" s="707"/>
      <c r="RUI33" s="707"/>
      <c r="RUJ33" s="707"/>
      <c r="RUK33" s="707"/>
      <c r="RUL33" s="707"/>
      <c r="RUM33" s="707"/>
      <c r="RUN33" s="707"/>
      <c r="RUO33" s="707"/>
      <c r="RUP33" s="707"/>
      <c r="RUQ33" s="707"/>
      <c r="RUR33" s="707"/>
      <c r="RUS33" s="707"/>
      <c r="RUT33" s="707"/>
      <c r="RUU33" s="707"/>
      <c r="RUV33" s="707"/>
      <c r="RUW33" s="707"/>
      <c r="RUX33" s="707"/>
      <c r="RUY33" s="707"/>
      <c r="RUZ33" s="707"/>
      <c r="RVA33" s="707"/>
      <c r="RVB33" s="707"/>
      <c r="RVC33" s="707"/>
      <c r="RVD33" s="707"/>
      <c r="RVE33" s="707"/>
      <c r="RVF33" s="707"/>
      <c r="RVG33" s="707"/>
      <c r="RVH33" s="707"/>
      <c r="RVI33" s="707"/>
      <c r="RVJ33" s="707"/>
      <c r="RVK33" s="707"/>
      <c r="RVL33" s="707"/>
      <c r="RVM33" s="707"/>
      <c r="RVN33" s="707"/>
      <c r="RVO33" s="707"/>
      <c r="RVP33" s="707"/>
      <c r="RVQ33" s="707"/>
      <c r="RVR33" s="707"/>
      <c r="RVS33" s="707"/>
      <c r="RVT33" s="707"/>
      <c r="RVU33" s="707"/>
      <c r="RVV33" s="707"/>
      <c r="RVW33" s="707"/>
      <c r="RVX33" s="707"/>
      <c r="RVY33" s="707"/>
      <c r="RVZ33" s="707"/>
      <c r="RWA33" s="707"/>
      <c r="RWB33" s="707"/>
      <c r="RWC33" s="707"/>
      <c r="RWD33" s="707"/>
      <c r="RWE33" s="707"/>
      <c r="RWF33" s="707"/>
      <c r="RWG33" s="707"/>
      <c r="RWH33" s="707"/>
      <c r="RWI33" s="707"/>
      <c r="RWJ33" s="707"/>
      <c r="RWK33" s="707"/>
      <c r="RWL33" s="707"/>
      <c r="RWM33" s="707"/>
      <c r="RWN33" s="707"/>
      <c r="RWO33" s="707"/>
      <c r="RWP33" s="707"/>
      <c r="RWQ33" s="707"/>
      <c r="RWR33" s="707"/>
      <c r="RWS33" s="707"/>
      <c r="RWT33" s="707"/>
      <c r="RWU33" s="707"/>
      <c r="RWV33" s="707"/>
      <c r="RWW33" s="707"/>
      <c r="RWX33" s="707"/>
      <c r="RWY33" s="707"/>
      <c r="RWZ33" s="707"/>
      <c r="RXA33" s="707"/>
      <c r="RXB33" s="707"/>
      <c r="RXC33" s="707"/>
      <c r="RXD33" s="707"/>
      <c r="RXE33" s="707"/>
      <c r="RXF33" s="707"/>
      <c r="RXG33" s="707"/>
      <c r="RXH33" s="707"/>
      <c r="RXI33" s="707"/>
      <c r="RXJ33" s="707"/>
      <c r="RXK33" s="707"/>
      <c r="RXL33" s="707"/>
      <c r="RXM33" s="707"/>
      <c r="RXN33" s="707"/>
      <c r="RXO33" s="707"/>
      <c r="RXP33" s="707"/>
      <c r="RXQ33" s="707"/>
      <c r="RXR33" s="707"/>
      <c r="RXS33" s="707"/>
      <c r="RXT33" s="707"/>
      <c r="RXU33" s="707"/>
      <c r="RXV33" s="707"/>
      <c r="RXW33" s="707"/>
      <c r="RXX33" s="707"/>
      <c r="RXY33" s="707"/>
      <c r="RXZ33" s="707"/>
      <c r="RYA33" s="707"/>
      <c r="RYB33" s="707"/>
      <c r="RYC33" s="707"/>
      <c r="RYD33" s="707"/>
      <c r="RYE33" s="707"/>
      <c r="RYF33" s="707"/>
      <c r="RYG33" s="707"/>
      <c r="RYH33" s="707"/>
      <c r="RYI33" s="707"/>
      <c r="RYJ33" s="707"/>
      <c r="RYK33" s="707"/>
      <c r="RYL33" s="707"/>
      <c r="RYM33" s="707"/>
      <c r="RYN33" s="707"/>
      <c r="RYO33" s="707"/>
      <c r="RYP33" s="707"/>
      <c r="RYQ33" s="707"/>
      <c r="RYR33" s="707"/>
      <c r="RYS33" s="707"/>
      <c r="RYT33" s="707"/>
      <c r="RYU33" s="707"/>
      <c r="RYV33" s="707"/>
      <c r="RYW33" s="707"/>
      <c r="RYX33" s="707"/>
      <c r="RYY33" s="707"/>
      <c r="RYZ33" s="707"/>
      <c r="RZA33" s="707"/>
      <c r="RZB33" s="707"/>
      <c r="RZC33" s="707"/>
      <c r="RZD33" s="707"/>
      <c r="RZE33" s="707"/>
      <c r="RZF33" s="707"/>
      <c r="RZG33" s="707"/>
      <c r="RZH33" s="707"/>
      <c r="RZI33" s="707"/>
      <c r="RZJ33" s="707"/>
      <c r="RZK33" s="707"/>
      <c r="RZL33" s="707"/>
      <c r="RZM33" s="707"/>
      <c r="RZN33" s="707"/>
      <c r="RZO33" s="707"/>
      <c r="RZP33" s="707"/>
      <c r="RZQ33" s="707"/>
      <c r="RZR33" s="707"/>
      <c r="RZS33" s="707"/>
      <c r="RZT33" s="707"/>
      <c r="RZU33" s="707"/>
      <c r="RZV33" s="707"/>
      <c r="RZW33" s="707"/>
      <c r="RZX33" s="707"/>
      <c r="RZY33" s="707"/>
      <c r="RZZ33" s="707"/>
      <c r="SAA33" s="707"/>
      <c r="SAB33" s="707"/>
      <c r="SAC33" s="707"/>
      <c r="SAD33" s="707"/>
      <c r="SAE33" s="707"/>
      <c r="SAF33" s="707"/>
      <c r="SAG33" s="707"/>
      <c r="SAH33" s="707"/>
      <c r="SAI33" s="707"/>
      <c r="SAJ33" s="707"/>
      <c r="SAK33" s="707"/>
      <c r="SAL33" s="707"/>
      <c r="SAM33" s="707"/>
      <c r="SAN33" s="707"/>
      <c r="SAO33" s="707"/>
      <c r="SAP33" s="707"/>
      <c r="SAQ33" s="707"/>
      <c r="SAR33" s="707"/>
      <c r="SAS33" s="707"/>
      <c r="SAT33" s="707"/>
      <c r="SAU33" s="707"/>
      <c r="SAV33" s="707"/>
      <c r="SAW33" s="707"/>
      <c r="SAX33" s="707"/>
      <c r="SAY33" s="707"/>
      <c r="SAZ33" s="707"/>
      <c r="SBA33" s="707"/>
      <c r="SBB33" s="707"/>
      <c r="SBC33" s="707"/>
      <c r="SBD33" s="707"/>
      <c r="SBE33" s="707"/>
      <c r="SBF33" s="707"/>
      <c r="SBG33" s="707"/>
      <c r="SBH33" s="707"/>
      <c r="SBI33" s="707"/>
      <c r="SBJ33" s="707"/>
      <c r="SBK33" s="707"/>
      <c r="SBL33" s="707"/>
      <c r="SBM33" s="707"/>
      <c r="SBN33" s="707"/>
      <c r="SBO33" s="707"/>
      <c r="SBP33" s="707"/>
      <c r="SBQ33" s="707"/>
      <c r="SBR33" s="707"/>
      <c r="SBS33" s="707"/>
      <c r="SBT33" s="707"/>
      <c r="SBU33" s="707"/>
      <c r="SBV33" s="707"/>
      <c r="SBW33" s="707"/>
      <c r="SBX33" s="707"/>
      <c r="SBY33" s="707"/>
      <c r="SBZ33" s="707"/>
      <c r="SCA33" s="707"/>
      <c r="SCB33" s="707"/>
      <c r="SCC33" s="707"/>
      <c r="SCD33" s="707"/>
      <c r="SCE33" s="707"/>
      <c r="SCF33" s="707"/>
      <c r="SCG33" s="707"/>
      <c r="SCH33" s="707"/>
      <c r="SCI33" s="707"/>
      <c r="SCJ33" s="707"/>
      <c r="SCK33" s="707"/>
      <c r="SCL33" s="707"/>
      <c r="SCM33" s="707"/>
      <c r="SCN33" s="707"/>
      <c r="SCO33" s="707"/>
      <c r="SCP33" s="707"/>
      <c r="SCQ33" s="707"/>
      <c r="SCR33" s="707"/>
      <c r="SCS33" s="707"/>
      <c r="SCT33" s="707"/>
      <c r="SCU33" s="707"/>
      <c r="SCV33" s="707"/>
      <c r="SCW33" s="707"/>
      <c r="SCX33" s="707"/>
      <c r="SCY33" s="707"/>
      <c r="SCZ33" s="707"/>
      <c r="SDA33" s="707"/>
      <c r="SDB33" s="707"/>
      <c r="SDC33" s="707"/>
      <c r="SDD33" s="707"/>
      <c r="SDE33" s="707"/>
      <c r="SDF33" s="707"/>
      <c r="SDG33" s="707"/>
      <c r="SDH33" s="707"/>
      <c r="SDI33" s="707"/>
      <c r="SDJ33" s="707"/>
      <c r="SDK33" s="707"/>
      <c r="SDL33" s="707"/>
      <c r="SDM33" s="707"/>
      <c r="SDN33" s="707"/>
      <c r="SDO33" s="707"/>
      <c r="SDP33" s="707"/>
      <c r="SDQ33" s="707"/>
      <c r="SDR33" s="707"/>
      <c r="SDS33" s="707"/>
      <c r="SDT33" s="707"/>
      <c r="SDU33" s="707"/>
      <c r="SDV33" s="707"/>
      <c r="SDW33" s="707"/>
      <c r="SDX33" s="707"/>
      <c r="SDY33" s="707"/>
      <c r="SDZ33" s="707"/>
      <c r="SEA33" s="707"/>
      <c r="SEB33" s="707"/>
      <c r="SEC33" s="707"/>
      <c r="SED33" s="707"/>
      <c r="SEE33" s="707"/>
      <c r="SEF33" s="707"/>
      <c r="SEG33" s="707"/>
      <c r="SEH33" s="707"/>
      <c r="SEI33" s="707"/>
      <c r="SEJ33" s="707"/>
      <c r="SEK33" s="707"/>
      <c r="SEL33" s="707"/>
      <c r="SEM33" s="707"/>
      <c r="SEN33" s="707"/>
      <c r="SEO33" s="707"/>
      <c r="SEP33" s="707"/>
      <c r="SEQ33" s="707"/>
      <c r="SER33" s="707"/>
      <c r="SES33" s="707"/>
      <c r="SET33" s="707"/>
      <c r="SEU33" s="707"/>
      <c r="SEV33" s="707"/>
      <c r="SEW33" s="707"/>
      <c r="SEX33" s="707"/>
      <c r="SEY33" s="707"/>
      <c r="SEZ33" s="707"/>
      <c r="SFA33" s="707"/>
      <c r="SFB33" s="707"/>
      <c r="SFC33" s="707"/>
      <c r="SFD33" s="707"/>
      <c r="SFE33" s="707"/>
      <c r="SFF33" s="707"/>
      <c r="SFG33" s="707"/>
      <c r="SFH33" s="707"/>
      <c r="SFI33" s="707"/>
      <c r="SFJ33" s="707"/>
      <c r="SFK33" s="707"/>
      <c r="SFL33" s="707"/>
      <c r="SFM33" s="707"/>
      <c r="SFN33" s="707"/>
      <c r="SFO33" s="707"/>
      <c r="SFP33" s="707"/>
      <c r="SFQ33" s="707"/>
      <c r="SFR33" s="707"/>
      <c r="SFS33" s="707"/>
      <c r="SFT33" s="707"/>
      <c r="SFU33" s="707"/>
      <c r="SFV33" s="707"/>
      <c r="SFW33" s="707"/>
      <c r="SFX33" s="707"/>
      <c r="SFY33" s="707"/>
      <c r="SFZ33" s="707"/>
      <c r="SGA33" s="707"/>
      <c r="SGB33" s="707"/>
      <c r="SGC33" s="707"/>
      <c r="SGD33" s="707"/>
      <c r="SGE33" s="707"/>
      <c r="SGF33" s="707"/>
      <c r="SGG33" s="707"/>
      <c r="SGH33" s="707"/>
      <c r="SGI33" s="707"/>
      <c r="SGJ33" s="707"/>
      <c r="SGK33" s="707"/>
      <c r="SGL33" s="707"/>
      <c r="SGM33" s="707"/>
      <c r="SGN33" s="707"/>
      <c r="SGO33" s="707"/>
      <c r="SGP33" s="707"/>
      <c r="SGQ33" s="707"/>
      <c r="SGR33" s="707"/>
      <c r="SGS33" s="707"/>
      <c r="SGT33" s="707"/>
      <c r="SGU33" s="707"/>
      <c r="SGV33" s="707"/>
      <c r="SGW33" s="707"/>
      <c r="SGX33" s="707"/>
      <c r="SGY33" s="707"/>
      <c r="SGZ33" s="707"/>
      <c r="SHA33" s="707"/>
      <c r="SHB33" s="707"/>
      <c r="SHC33" s="707"/>
      <c r="SHD33" s="707"/>
      <c r="SHE33" s="707"/>
      <c r="SHF33" s="707"/>
      <c r="SHG33" s="707"/>
      <c r="SHH33" s="707"/>
      <c r="SHI33" s="707"/>
      <c r="SHJ33" s="707"/>
      <c r="SHK33" s="707"/>
      <c r="SHL33" s="707"/>
      <c r="SHM33" s="707"/>
      <c r="SHN33" s="707"/>
      <c r="SHO33" s="707"/>
      <c r="SHP33" s="707"/>
      <c r="SHQ33" s="707"/>
      <c r="SHR33" s="707"/>
      <c r="SHS33" s="707"/>
      <c r="SHT33" s="707"/>
      <c r="SHU33" s="707"/>
      <c r="SHV33" s="707"/>
      <c r="SHW33" s="707"/>
      <c r="SHX33" s="707"/>
      <c r="SHY33" s="707"/>
      <c r="SHZ33" s="707"/>
      <c r="SIA33" s="707"/>
      <c r="SIB33" s="707"/>
      <c r="SIC33" s="707"/>
      <c r="SID33" s="707"/>
      <c r="SIE33" s="707"/>
      <c r="SIF33" s="707"/>
      <c r="SIG33" s="707"/>
      <c r="SIH33" s="707"/>
      <c r="SII33" s="707"/>
      <c r="SIJ33" s="707"/>
      <c r="SIK33" s="707"/>
      <c r="SIL33" s="707"/>
      <c r="SIM33" s="707"/>
      <c r="SIN33" s="707"/>
      <c r="SIO33" s="707"/>
      <c r="SIP33" s="707"/>
      <c r="SIQ33" s="707"/>
      <c r="SIR33" s="707"/>
      <c r="SIS33" s="707"/>
      <c r="SIT33" s="707"/>
      <c r="SIU33" s="707"/>
      <c r="SIV33" s="707"/>
      <c r="SIW33" s="707"/>
      <c r="SIX33" s="707"/>
      <c r="SIY33" s="707"/>
      <c r="SIZ33" s="707"/>
      <c r="SJA33" s="707"/>
      <c r="SJB33" s="707"/>
      <c r="SJC33" s="707"/>
      <c r="SJD33" s="707"/>
      <c r="SJE33" s="707"/>
      <c r="SJF33" s="707"/>
      <c r="SJG33" s="707"/>
      <c r="SJH33" s="707"/>
      <c r="SJI33" s="707"/>
      <c r="SJJ33" s="707"/>
      <c r="SJK33" s="707"/>
      <c r="SJL33" s="707"/>
      <c r="SJM33" s="707"/>
      <c r="SJN33" s="707"/>
      <c r="SJO33" s="707"/>
      <c r="SJP33" s="707"/>
      <c r="SJQ33" s="707"/>
      <c r="SJR33" s="707"/>
      <c r="SJS33" s="707"/>
      <c r="SJT33" s="707"/>
      <c r="SJU33" s="707"/>
      <c r="SJV33" s="707"/>
      <c r="SJW33" s="707"/>
      <c r="SJX33" s="707"/>
      <c r="SJY33" s="707"/>
      <c r="SJZ33" s="707"/>
      <c r="SKA33" s="707"/>
      <c r="SKB33" s="707"/>
      <c r="SKC33" s="707"/>
      <c r="SKD33" s="707"/>
      <c r="SKE33" s="707"/>
      <c r="SKF33" s="707"/>
      <c r="SKG33" s="707"/>
      <c r="SKH33" s="707"/>
      <c r="SKI33" s="707"/>
      <c r="SKJ33" s="707"/>
      <c r="SKK33" s="707"/>
      <c r="SKL33" s="707"/>
      <c r="SKM33" s="707"/>
      <c r="SKN33" s="707"/>
      <c r="SKO33" s="707"/>
      <c r="SKP33" s="707"/>
      <c r="SKQ33" s="707"/>
      <c r="SKR33" s="707"/>
      <c r="SKS33" s="707"/>
      <c r="SKT33" s="707"/>
      <c r="SKU33" s="707"/>
      <c r="SKV33" s="707"/>
      <c r="SKW33" s="707"/>
      <c r="SKX33" s="707"/>
      <c r="SKY33" s="707"/>
      <c r="SKZ33" s="707"/>
      <c r="SLA33" s="707"/>
      <c r="SLB33" s="707"/>
      <c r="SLC33" s="707"/>
      <c r="SLD33" s="707"/>
      <c r="SLE33" s="707"/>
      <c r="SLF33" s="707"/>
      <c r="SLG33" s="707"/>
      <c r="SLH33" s="707"/>
      <c r="SLI33" s="707"/>
      <c r="SLJ33" s="707"/>
      <c r="SLK33" s="707"/>
      <c r="SLL33" s="707"/>
      <c r="SLM33" s="707"/>
      <c r="SLN33" s="707"/>
      <c r="SLO33" s="707"/>
      <c r="SLP33" s="707"/>
      <c r="SLQ33" s="707"/>
      <c r="SLR33" s="707"/>
      <c r="SLS33" s="707"/>
      <c r="SLT33" s="707"/>
      <c r="SLU33" s="707"/>
      <c r="SLV33" s="707"/>
      <c r="SLW33" s="707"/>
      <c r="SLX33" s="707"/>
      <c r="SLY33" s="707"/>
      <c r="SLZ33" s="707"/>
      <c r="SMA33" s="707"/>
      <c r="SMB33" s="707"/>
      <c r="SMC33" s="707"/>
      <c r="SMD33" s="707"/>
      <c r="SME33" s="707"/>
      <c r="SMF33" s="707"/>
      <c r="SMG33" s="707"/>
      <c r="SMH33" s="707"/>
      <c r="SMI33" s="707"/>
      <c r="SMJ33" s="707"/>
      <c r="SMK33" s="707"/>
      <c r="SML33" s="707"/>
      <c r="SMM33" s="707"/>
      <c r="SMN33" s="707"/>
      <c r="SMO33" s="707"/>
      <c r="SMP33" s="707"/>
      <c r="SMQ33" s="707"/>
      <c r="SMR33" s="707"/>
      <c r="SMS33" s="707"/>
      <c r="SMT33" s="707"/>
      <c r="SMU33" s="707"/>
      <c r="SMV33" s="707"/>
      <c r="SMW33" s="707"/>
      <c r="SMX33" s="707"/>
      <c r="SMY33" s="707"/>
      <c r="SMZ33" s="707"/>
      <c r="SNA33" s="707"/>
      <c r="SNB33" s="707"/>
      <c r="SNC33" s="707"/>
      <c r="SND33" s="707"/>
      <c r="SNE33" s="707"/>
      <c r="SNF33" s="707"/>
      <c r="SNG33" s="707"/>
      <c r="SNH33" s="707"/>
      <c r="SNI33" s="707"/>
      <c r="SNJ33" s="707"/>
      <c r="SNK33" s="707"/>
      <c r="SNL33" s="707"/>
      <c r="SNM33" s="707"/>
      <c r="SNN33" s="707"/>
      <c r="SNO33" s="707"/>
      <c r="SNP33" s="707"/>
      <c r="SNQ33" s="707"/>
      <c r="SNR33" s="707"/>
      <c r="SNS33" s="707"/>
      <c r="SNT33" s="707"/>
      <c r="SNU33" s="707"/>
      <c r="SNV33" s="707"/>
      <c r="SNW33" s="707"/>
      <c r="SNX33" s="707"/>
      <c r="SNY33" s="707"/>
      <c r="SNZ33" s="707"/>
      <c r="SOA33" s="707"/>
      <c r="SOB33" s="707"/>
      <c r="SOC33" s="707"/>
      <c r="SOD33" s="707"/>
      <c r="SOE33" s="707"/>
      <c r="SOF33" s="707"/>
      <c r="SOG33" s="707"/>
      <c r="SOH33" s="707"/>
      <c r="SOI33" s="707"/>
      <c r="SOJ33" s="707"/>
      <c r="SOK33" s="707"/>
      <c r="SOL33" s="707"/>
      <c r="SOM33" s="707"/>
      <c r="SON33" s="707"/>
      <c r="SOO33" s="707"/>
      <c r="SOP33" s="707"/>
      <c r="SOQ33" s="707"/>
      <c r="SOR33" s="707"/>
      <c r="SOS33" s="707"/>
      <c r="SOT33" s="707"/>
      <c r="SOU33" s="707"/>
      <c r="SOV33" s="707"/>
      <c r="SOW33" s="707"/>
      <c r="SOX33" s="707"/>
      <c r="SOY33" s="707"/>
      <c r="SOZ33" s="707"/>
      <c r="SPA33" s="707"/>
      <c r="SPB33" s="707"/>
      <c r="SPC33" s="707"/>
      <c r="SPD33" s="707"/>
      <c r="SPE33" s="707"/>
      <c r="SPF33" s="707"/>
      <c r="SPG33" s="707"/>
      <c r="SPH33" s="707"/>
      <c r="SPI33" s="707"/>
      <c r="SPJ33" s="707"/>
      <c r="SPK33" s="707"/>
      <c r="SPL33" s="707"/>
      <c r="SPM33" s="707"/>
      <c r="SPN33" s="707"/>
      <c r="SPO33" s="707"/>
      <c r="SPP33" s="707"/>
      <c r="SPQ33" s="707"/>
      <c r="SPR33" s="707"/>
      <c r="SPS33" s="707"/>
      <c r="SPT33" s="707"/>
      <c r="SPU33" s="707"/>
      <c r="SPV33" s="707"/>
      <c r="SPW33" s="707"/>
      <c r="SPX33" s="707"/>
      <c r="SPY33" s="707"/>
      <c r="SPZ33" s="707"/>
      <c r="SQA33" s="707"/>
      <c r="SQB33" s="707"/>
      <c r="SQC33" s="707"/>
      <c r="SQD33" s="707"/>
      <c r="SQE33" s="707"/>
      <c r="SQF33" s="707"/>
      <c r="SQG33" s="707"/>
      <c r="SQH33" s="707"/>
      <c r="SQI33" s="707"/>
      <c r="SQJ33" s="707"/>
      <c r="SQK33" s="707"/>
      <c r="SQL33" s="707"/>
      <c r="SQM33" s="707"/>
      <c r="SQN33" s="707"/>
      <c r="SQO33" s="707"/>
      <c r="SQP33" s="707"/>
      <c r="SQQ33" s="707"/>
      <c r="SQR33" s="707"/>
      <c r="SQS33" s="707"/>
      <c r="SQT33" s="707"/>
      <c r="SQU33" s="707"/>
      <c r="SQV33" s="707"/>
      <c r="SQW33" s="707"/>
      <c r="SQX33" s="707"/>
      <c r="SQY33" s="707"/>
      <c r="SQZ33" s="707"/>
      <c r="SRA33" s="707"/>
      <c r="SRB33" s="707"/>
      <c r="SRC33" s="707"/>
      <c r="SRD33" s="707"/>
      <c r="SRE33" s="707"/>
      <c r="SRF33" s="707"/>
      <c r="SRG33" s="707"/>
      <c r="SRH33" s="707"/>
      <c r="SRI33" s="707"/>
      <c r="SRJ33" s="707"/>
      <c r="SRK33" s="707"/>
      <c r="SRL33" s="707"/>
      <c r="SRM33" s="707"/>
      <c r="SRN33" s="707"/>
      <c r="SRO33" s="707"/>
      <c r="SRP33" s="707"/>
      <c r="SRQ33" s="707"/>
      <c r="SRR33" s="707"/>
      <c r="SRS33" s="707"/>
      <c r="SRT33" s="707"/>
      <c r="SRU33" s="707"/>
      <c r="SRV33" s="707"/>
      <c r="SRW33" s="707"/>
      <c r="SRX33" s="707"/>
      <c r="SRY33" s="707"/>
      <c r="SRZ33" s="707"/>
      <c r="SSA33" s="707"/>
      <c r="SSB33" s="707"/>
      <c r="SSC33" s="707"/>
      <c r="SSD33" s="707"/>
      <c r="SSE33" s="707"/>
      <c r="SSF33" s="707"/>
      <c r="SSG33" s="707"/>
      <c r="SSH33" s="707"/>
      <c r="SSI33" s="707"/>
      <c r="SSJ33" s="707"/>
      <c r="SSK33" s="707"/>
      <c r="SSL33" s="707"/>
      <c r="SSM33" s="707"/>
      <c r="SSN33" s="707"/>
      <c r="SSO33" s="707"/>
      <c r="SSP33" s="707"/>
      <c r="SSQ33" s="707"/>
      <c r="SSR33" s="707"/>
      <c r="SSS33" s="707"/>
      <c r="SST33" s="707"/>
      <c r="SSU33" s="707"/>
      <c r="SSV33" s="707"/>
      <c r="SSW33" s="707"/>
      <c r="SSX33" s="707"/>
      <c r="SSY33" s="707"/>
      <c r="SSZ33" s="707"/>
      <c r="STA33" s="707"/>
      <c r="STB33" s="707"/>
      <c r="STC33" s="707"/>
      <c r="STD33" s="707"/>
      <c r="STE33" s="707"/>
      <c r="STF33" s="707"/>
      <c r="STG33" s="707"/>
      <c r="STH33" s="707"/>
      <c r="STI33" s="707"/>
      <c r="STJ33" s="707"/>
      <c r="STK33" s="707"/>
      <c r="STL33" s="707"/>
      <c r="STM33" s="707"/>
      <c r="STN33" s="707"/>
      <c r="STO33" s="707"/>
      <c r="STP33" s="707"/>
      <c r="STQ33" s="707"/>
      <c r="STR33" s="707"/>
      <c r="STS33" s="707"/>
      <c r="STT33" s="707"/>
      <c r="STU33" s="707"/>
      <c r="STV33" s="707"/>
      <c r="STW33" s="707"/>
      <c r="STX33" s="707"/>
      <c r="STY33" s="707"/>
      <c r="STZ33" s="707"/>
      <c r="SUA33" s="707"/>
      <c r="SUB33" s="707"/>
      <c r="SUC33" s="707"/>
      <c r="SUD33" s="707"/>
      <c r="SUE33" s="707"/>
      <c r="SUF33" s="707"/>
      <c r="SUG33" s="707"/>
      <c r="SUH33" s="707"/>
      <c r="SUI33" s="707"/>
      <c r="SUJ33" s="707"/>
      <c r="SUK33" s="707"/>
      <c r="SUL33" s="707"/>
      <c r="SUM33" s="707"/>
      <c r="SUN33" s="707"/>
      <c r="SUO33" s="707"/>
      <c r="SUP33" s="707"/>
      <c r="SUQ33" s="707"/>
      <c r="SUR33" s="707"/>
      <c r="SUS33" s="707"/>
      <c r="SUT33" s="707"/>
      <c r="SUU33" s="707"/>
      <c r="SUV33" s="707"/>
      <c r="SUW33" s="707"/>
      <c r="SUX33" s="707"/>
      <c r="SUY33" s="707"/>
      <c r="SUZ33" s="707"/>
      <c r="SVA33" s="707"/>
      <c r="SVB33" s="707"/>
      <c r="SVC33" s="707"/>
      <c r="SVD33" s="707"/>
      <c r="SVE33" s="707"/>
      <c r="SVF33" s="707"/>
      <c r="SVG33" s="707"/>
      <c r="SVH33" s="707"/>
      <c r="SVI33" s="707"/>
      <c r="SVJ33" s="707"/>
      <c r="SVK33" s="707"/>
      <c r="SVL33" s="707"/>
      <c r="SVM33" s="707"/>
      <c r="SVN33" s="707"/>
      <c r="SVO33" s="707"/>
      <c r="SVP33" s="707"/>
      <c r="SVQ33" s="707"/>
      <c r="SVR33" s="707"/>
      <c r="SVS33" s="707"/>
      <c r="SVT33" s="707"/>
      <c r="SVU33" s="707"/>
      <c r="SVV33" s="707"/>
      <c r="SVW33" s="707"/>
      <c r="SVX33" s="707"/>
      <c r="SVY33" s="707"/>
      <c r="SVZ33" s="707"/>
      <c r="SWA33" s="707"/>
      <c r="SWB33" s="707"/>
      <c r="SWC33" s="707"/>
      <c r="SWD33" s="707"/>
      <c r="SWE33" s="707"/>
      <c r="SWF33" s="707"/>
      <c r="SWG33" s="707"/>
      <c r="SWH33" s="707"/>
      <c r="SWI33" s="707"/>
      <c r="SWJ33" s="707"/>
      <c r="SWK33" s="707"/>
      <c r="SWL33" s="707"/>
      <c r="SWM33" s="707"/>
      <c r="SWN33" s="707"/>
      <c r="SWO33" s="707"/>
      <c r="SWP33" s="707"/>
      <c r="SWQ33" s="707"/>
      <c r="SWR33" s="707"/>
      <c r="SWS33" s="707"/>
      <c r="SWT33" s="707"/>
      <c r="SWU33" s="707"/>
      <c r="SWV33" s="707"/>
      <c r="SWW33" s="707"/>
      <c r="SWX33" s="707"/>
      <c r="SWY33" s="707"/>
      <c r="SWZ33" s="707"/>
      <c r="SXA33" s="707"/>
      <c r="SXB33" s="707"/>
      <c r="SXC33" s="707"/>
      <c r="SXD33" s="707"/>
      <c r="SXE33" s="707"/>
      <c r="SXF33" s="707"/>
      <c r="SXG33" s="707"/>
      <c r="SXH33" s="707"/>
      <c r="SXI33" s="707"/>
      <c r="SXJ33" s="707"/>
      <c r="SXK33" s="707"/>
      <c r="SXL33" s="707"/>
      <c r="SXM33" s="707"/>
      <c r="SXN33" s="707"/>
      <c r="SXO33" s="707"/>
      <c r="SXP33" s="707"/>
      <c r="SXQ33" s="707"/>
      <c r="SXR33" s="707"/>
      <c r="SXS33" s="707"/>
      <c r="SXT33" s="707"/>
      <c r="SXU33" s="707"/>
      <c r="SXV33" s="707"/>
      <c r="SXW33" s="707"/>
      <c r="SXX33" s="707"/>
      <c r="SXY33" s="707"/>
      <c r="SXZ33" s="707"/>
      <c r="SYA33" s="707"/>
      <c r="SYB33" s="707"/>
      <c r="SYC33" s="707"/>
      <c r="SYD33" s="707"/>
      <c r="SYE33" s="707"/>
      <c r="SYF33" s="707"/>
      <c r="SYG33" s="707"/>
      <c r="SYH33" s="707"/>
      <c r="SYI33" s="707"/>
      <c r="SYJ33" s="707"/>
      <c r="SYK33" s="707"/>
      <c r="SYL33" s="707"/>
      <c r="SYM33" s="707"/>
      <c r="SYN33" s="707"/>
      <c r="SYO33" s="707"/>
      <c r="SYP33" s="707"/>
      <c r="SYQ33" s="707"/>
      <c r="SYR33" s="707"/>
      <c r="SYS33" s="707"/>
      <c r="SYT33" s="707"/>
      <c r="SYU33" s="707"/>
      <c r="SYV33" s="707"/>
      <c r="SYW33" s="707"/>
      <c r="SYX33" s="707"/>
      <c r="SYY33" s="707"/>
      <c r="SYZ33" s="707"/>
      <c r="SZA33" s="707"/>
      <c r="SZB33" s="707"/>
      <c r="SZC33" s="707"/>
      <c r="SZD33" s="707"/>
      <c r="SZE33" s="707"/>
      <c r="SZF33" s="707"/>
      <c r="SZG33" s="707"/>
      <c r="SZH33" s="707"/>
      <c r="SZI33" s="707"/>
      <c r="SZJ33" s="707"/>
      <c r="SZK33" s="707"/>
      <c r="SZL33" s="707"/>
      <c r="SZM33" s="707"/>
      <c r="SZN33" s="707"/>
      <c r="SZO33" s="707"/>
      <c r="SZP33" s="707"/>
      <c r="SZQ33" s="707"/>
      <c r="SZR33" s="707"/>
      <c r="SZS33" s="707"/>
      <c r="SZT33" s="707"/>
      <c r="SZU33" s="707"/>
      <c r="SZV33" s="707"/>
      <c r="SZW33" s="707"/>
      <c r="SZX33" s="707"/>
      <c r="SZY33" s="707"/>
      <c r="SZZ33" s="707"/>
      <c r="TAA33" s="707"/>
      <c r="TAB33" s="707"/>
      <c r="TAC33" s="707"/>
      <c r="TAD33" s="707"/>
      <c r="TAE33" s="707"/>
      <c r="TAF33" s="707"/>
      <c r="TAG33" s="707"/>
      <c r="TAH33" s="707"/>
      <c r="TAI33" s="707"/>
      <c r="TAJ33" s="707"/>
      <c r="TAK33" s="707"/>
      <c r="TAL33" s="707"/>
      <c r="TAM33" s="707"/>
      <c r="TAN33" s="707"/>
      <c r="TAO33" s="707"/>
      <c r="TAP33" s="707"/>
      <c r="TAQ33" s="707"/>
      <c r="TAR33" s="707"/>
      <c r="TAS33" s="707"/>
      <c r="TAT33" s="707"/>
      <c r="TAU33" s="707"/>
      <c r="TAV33" s="707"/>
      <c r="TAW33" s="707"/>
      <c r="TAX33" s="707"/>
      <c r="TAY33" s="707"/>
      <c r="TAZ33" s="707"/>
      <c r="TBA33" s="707"/>
      <c r="TBB33" s="707"/>
      <c r="TBC33" s="707"/>
      <c r="TBD33" s="707"/>
      <c r="TBE33" s="707"/>
      <c r="TBF33" s="707"/>
      <c r="TBG33" s="707"/>
      <c r="TBH33" s="707"/>
      <c r="TBI33" s="707"/>
      <c r="TBJ33" s="707"/>
      <c r="TBK33" s="707"/>
      <c r="TBL33" s="707"/>
      <c r="TBM33" s="707"/>
      <c r="TBN33" s="707"/>
      <c r="TBO33" s="707"/>
      <c r="TBP33" s="707"/>
      <c r="TBQ33" s="707"/>
      <c r="TBR33" s="707"/>
      <c r="TBS33" s="707"/>
      <c r="TBT33" s="707"/>
      <c r="TBU33" s="707"/>
      <c r="TBV33" s="707"/>
      <c r="TBW33" s="707"/>
      <c r="TBX33" s="707"/>
      <c r="TBY33" s="707"/>
      <c r="TBZ33" s="707"/>
      <c r="TCA33" s="707"/>
      <c r="TCB33" s="707"/>
      <c r="TCC33" s="707"/>
      <c r="TCD33" s="707"/>
      <c r="TCE33" s="707"/>
      <c r="TCF33" s="707"/>
      <c r="TCG33" s="707"/>
      <c r="TCH33" s="707"/>
      <c r="TCI33" s="707"/>
      <c r="TCJ33" s="707"/>
      <c r="TCK33" s="707"/>
      <c r="TCL33" s="707"/>
      <c r="TCM33" s="707"/>
      <c r="TCN33" s="707"/>
      <c r="TCO33" s="707"/>
      <c r="TCP33" s="707"/>
      <c r="TCQ33" s="707"/>
      <c r="TCR33" s="707"/>
      <c r="TCS33" s="707"/>
      <c r="TCT33" s="707"/>
      <c r="TCU33" s="707"/>
      <c r="TCV33" s="707"/>
      <c r="TCW33" s="707"/>
      <c r="TCX33" s="707"/>
      <c r="TCY33" s="707"/>
      <c r="TCZ33" s="707"/>
      <c r="TDA33" s="707"/>
      <c r="TDB33" s="707"/>
      <c r="TDC33" s="707"/>
      <c r="TDD33" s="707"/>
      <c r="TDE33" s="707"/>
      <c r="TDF33" s="707"/>
      <c r="TDG33" s="707"/>
      <c r="TDH33" s="707"/>
      <c r="TDI33" s="707"/>
      <c r="TDJ33" s="707"/>
      <c r="TDK33" s="707"/>
      <c r="TDL33" s="707"/>
      <c r="TDM33" s="707"/>
      <c r="TDN33" s="707"/>
      <c r="TDO33" s="707"/>
      <c r="TDP33" s="707"/>
      <c r="TDQ33" s="707"/>
      <c r="TDR33" s="707"/>
      <c r="TDS33" s="707"/>
      <c r="TDT33" s="707"/>
      <c r="TDU33" s="707"/>
      <c r="TDV33" s="707"/>
      <c r="TDW33" s="707"/>
      <c r="TDX33" s="707"/>
      <c r="TDY33" s="707"/>
      <c r="TDZ33" s="707"/>
      <c r="TEA33" s="707"/>
      <c r="TEB33" s="707"/>
      <c r="TEC33" s="707"/>
      <c r="TED33" s="707"/>
      <c r="TEE33" s="707"/>
      <c r="TEF33" s="707"/>
      <c r="TEG33" s="707"/>
      <c r="TEH33" s="707"/>
      <c r="TEI33" s="707"/>
      <c r="TEJ33" s="707"/>
      <c r="TEK33" s="707"/>
      <c r="TEL33" s="707"/>
      <c r="TEM33" s="707"/>
      <c r="TEN33" s="707"/>
      <c r="TEO33" s="707"/>
      <c r="TEP33" s="707"/>
      <c r="TEQ33" s="707"/>
      <c r="TER33" s="707"/>
      <c r="TES33" s="707"/>
      <c r="TET33" s="707"/>
      <c r="TEU33" s="707"/>
      <c r="TEV33" s="707"/>
      <c r="TEW33" s="707"/>
      <c r="TEX33" s="707"/>
      <c r="TEY33" s="707"/>
      <c r="TEZ33" s="707"/>
      <c r="TFA33" s="707"/>
      <c r="TFB33" s="707"/>
      <c r="TFC33" s="707"/>
      <c r="TFD33" s="707"/>
      <c r="TFE33" s="707"/>
      <c r="TFF33" s="707"/>
      <c r="TFG33" s="707"/>
      <c r="TFH33" s="707"/>
      <c r="TFI33" s="707"/>
      <c r="TFJ33" s="707"/>
      <c r="TFK33" s="707"/>
      <c r="TFL33" s="707"/>
      <c r="TFM33" s="707"/>
      <c r="TFN33" s="707"/>
      <c r="TFO33" s="707"/>
      <c r="TFP33" s="707"/>
      <c r="TFQ33" s="707"/>
      <c r="TFR33" s="707"/>
      <c r="TFS33" s="707"/>
      <c r="TFT33" s="707"/>
      <c r="TFU33" s="707"/>
      <c r="TFV33" s="707"/>
      <c r="TFW33" s="707"/>
      <c r="TFX33" s="707"/>
      <c r="TFY33" s="707"/>
      <c r="TFZ33" s="707"/>
      <c r="TGA33" s="707"/>
      <c r="TGB33" s="707"/>
      <c r="TGC33" s="707"/>
      <c r="TGD33" s="707"/>
      <c r="TGE33" s="707"/>
      <c r="TGF33" s="707"/>
      <c r="TGG33" s="707"/>
      <c r="TGH33" s="707"/>
      <c r="TGI33" s="707"/>
      <c r="TGJ33" s="707"/>
      <c r="TGK33" s="707"/>
      <c r="TGL33" s="707"/>
      <c r="TGM33" s="707"/>
      <c r="TGN33" s="707"/>
      <c r="TGO33" s="707"/>
      <c r="TGP33" s="707"/>
      <c r="TGQ33" s="707"/>
      <c r="TGR33" s="707"/>
      <c r="TGS33" s="707"/>
      <c r="TGT33" s="707"/>
      <c r="TGU33" s="707"/>
      <c r="TGV33" s="707"/>
      <c r="TGW33" s="707"/>
      <c r="TGX33" s="707"/>
      <c r="TGY33" s="707"/>
      <c r="TGZ33" s="707"/>
      <c r="THA33" s="707"/>
      <c r="THB33" s="707"/>
      <c r="THC33" s="707"/>
      <c r="THD33" s="707"/>
      <c r="THE33" s="707"/>
      <c r="THF33" s="707"/>
      <c r="THG33" s="707"/>
      <c r="THH33" s="707"/>
      <c r="THI33" s="707"/>
      <c r="THJ33" s="707"/>
      <c r="THK33" s="707"/>
      <c r="THL33" s="707"/>
      <c r="THM33" s="707"/>
      <c r="THN33" s="707"/>
      <c r="THO33" s="707"/>
      <c r="THP33" s="707"/>
      <c r="THQ33" s="707"/>
      <c r="THR33" s="707"/>
      <c r="THS33" s="707"/>
      <c r="THT33" s="707"/>
      <c r="THU33" s="707"/>
      <c r="THV33" s="707"/>
      <c r="THW33" s="707"/>
      <c r="THX33" s="707"/>
      <c r="THY33" s="707"/>
      <c r="THZ33" s="707"/>
      <c r="TIA33" s="707"/>
      <c r="TIB33" s="707"/>
      <c r="TIC33" s="707"/>
      <c r="TID33" s="707"/>
      <c r="TIE33" s="707"/>
      <c r="TIF33" s="707"/>
      <c r="TIG33" s="707"/>
      <c r="TIH33" s="707"/>
      <c r="TII33" s="707"/>
      <c r="TIJ33" s="707"/>
      <c r="TIK33" s="707"/>
      <c r="TIL33" s="707"/>
      <c r="TIM33" s="707"/>
      <c r="TIN33" s="707"/>
      <c r="TIO33" s="707"/>
      <c r="TIP33" s="707"/>
      <c r="TIQ33" s="707"/>
      <c r="TIR33" s="707"/>
      <c r="TIS33" s="707"/>
      <c r="TIT33" s="707"/>
      <c r="TIU33" s="707"/>
      <c r="TIV33" s="707"/>
      <c r="TIW33" s="707"/>
      <c r="TIX33" s="707"/>
      <c r="TIY33" s="707"/>
      <c r="TIZ33" s="707"/>
      <c r="TJA33" s="707"/>
      <c r="TJB33" s="707"/>
      <c r="TJC33" s="707"/>
      <c r="TJD33" s="707"/>
      <c r="TJE33" s="707"/>
      <c r="TJF33" s="707"/>
      <c r="TJG33" s="707"/>
      <c r="TJH33" s="707"/>
      <c r="TJI33" s="707"/>
      <c r="TJJ33" s="707"/>
      <c r="TJK33" s="707"/>
      <c r="TJL33" s="707"/>
      <c r="TJM33" s="707"/>
      <c r="TJN33" s="707"/>
      <c r="TJO33" s="707"/>
      <c r="TJP33" s="707"/>
      <c r="TJQ33" s="707"/>
      <c r="TJR33" s="707"/>
      <c r="TJS33" s="707"/>
      <c r="TJT33" s="707"/>
      <c r="TJU33" s="707"/>
      <c r="TJV33" s="707"/>
      <c r="TJW33" s="707"/>
      <c r="TJX33" s="707"/>
      <c r="TJY33" s="707"/>
      <c r="TJZ33" s="707"/>
      <c r="TKA33" s="707"/>
      <c r="TKB33" s="707"/>
      <c r="TKC33" s="707"/>
      <c r="TKD33" s="707"/>
      <c r="TKE33" s="707"/>
      <c r="TKF33" s="707"/>
      <c r="TKG33" s="707"/>
      <c r="TKH33" s="707"/>
      <c r="TKI33" s="707"/>
      <c r="TKJ33" s="707"/>
      <c r="TKK33" s="707"/>
      <c r="TKL33" s="707"/>
      <c r="TKM33" s="707"/>
      <c r="TKN33" s="707"/>
      <c r="TKO33" s="707"/>
      <c r="TKP33" s="707"/>
      <c r="TKQ33" s="707"/>
      <c r="TKR33" s="707"/>
      <c r="TKS33" s="707"/>
      <c r="TKT33" s="707"/>
      <c r="TKU33" s="707"/>
      <c r="TKV33" s="707"/>
      <c r="TKW33" s="707"/>
      <c r="TKX33" s="707"/>
      <c r="TKY33" s="707"/>
      <c r="TKZ33" s="707"/>
      <c r="TLA33" s="707"/>
      <c r="TLB33" s="707"/>
      <c r="TLC33" s="707"/>
      <c r="TLD33" s="707"/>
      <c r="TLE33" s="707"/>
      <c r="TLF33" s="707"/>
      <c r="TLG33" s="707"/>
      <c r="TLH33" s="707"/>
      <c r="TLI33" s="707"/>
      <c r="TLJ33" s="707"/>
      <c r="TLK33" s="707"/>
      <c r="TLL33" s="707"/>
      <c r="TLM33" s="707"/>
      <c r="TLN33" s="707"/>
      <c r="TLO33" s="707"/>
      <c r="TLP33" s="707"/>
      <c r="TLQ33" s="707"/>
      <c r="TLR33" s="707"/>
      <c r="TLS33" s="707"/>
      <c r="TLT33" s="707"/>
      <c r="TLU33" s="707"/>
      <c r="TLV33" s="707"/>
      <c r="TLW33" s="707"/>
      <c r="TLX33" s="707"/>
      <c r="TLY33" s="707"/>
      <c r="TLZ33" s="707"/>
      <c r="TMA33" s="707"/>
      <c r="TMB33" s="707"/>
      <c r="TMC33" s="707"/>
      <c r="TMD33" s="707"/>
      <c r="TME33" s="707"/>
      <c r="TMF33" s="707"/>
      <c r="TMG33" s="707"/>
      <c r="TMH33" s="707"/>
      <c r="TMI33" s="707"/>
      <c r="TMJ33" s="707"/>
      <c r="TMK33" s="707"/>
      <c r="TML33" s="707"/>
      <c r="TMM33" s="707"/>
      <c r="TMN33" s="707"/>
      <c r="TMO33" s="707"/>
      <c r="TMP33" s="707"/>
      <c r="TMQ33" s="707"/>
      <c r="TMR33" s="707"/>
      <c r="TMS33" s="707"/>
      <c r="TMT33" s="707"/>
      <c r="TMU33" s="707"/>
      <c r="TMV33" s="707"/>
      <c r="TMW33" s="707"/>
      <c r="TMX33" s="707"/>
      <c r="TMY33" s="707"/>
      <c r="TMZ33" s="707"/>
      <c r="TNA33" s="707"/>
      <c r="TNB33" s="707"/>
      <c r="TNC33" s="707"/>
      <c r="TND33" s="707"/>
      <c r="TNE33" s="707"/>
      <c r="TNF33" s="707"/>
      <c r="TNG33" s="707"/>
      <c r="TNH33" s="707"/>
      <c r="TNI33" s="707"/>
      <c r="TNJ33" s="707"/>
      <c r="TNK33" s="707"/>
      <c r="TNL33" s="707"/>
      <c r="TNM33" s="707"/>
      <c r="TNN33" s="707"/>
      <c r="TNO33" s="707"/>
      <c r="TNP33" s="707"/>
      <c r="TNQ33" s="707"/>
      <c r="TNR33" s="707"/>
      <c r="TNS33" s="707"/>
      <c r="TNT33" s="707"/>
      <c r="TNU33" s="707"/>
      <c r="TNV33" s="707"/>
      <c r="TNW33" s="707"/>
      <c r="TNX33" s="707"/>
      <c r="TNY33" s="707"/>
      <c r="TNZ33" s="707"/>
      <c r="TOA33" s="707"/>
      <c r="TOB33" s="707"/>
      <c r="TOC33" s="707"/>
      <c r="TOD33" s="707"/>
      <c r="TOE33" s="707"/>
      <c r="TOF33" s="707"/>
      <c r="TOG33" s="707"/>
      <c r="TOH33" s="707"/>
      <c r="TOI33" s="707"/>
      <c r="TOJ33" s="707"/>
      <c r="TOK33" s="707"/>
      <c r="TOL33" s="707"/>
      <c r="TOM33" s="707"/>
      <c r="TON33" s="707"/>
      <c r="TOO33" s="707"/>
      <c r="TOP33" s="707"/>
      <c r="TOQ33" s="707"/>
      <c r="TOR33" s="707"/>
      <c r="TOS33" s="707"/>
      <c r="TOT33" s="707"/>
      <c r="TOU33" s="707"/>
      <c r="TOV33" s="707"/>
      <c r="TOW33" s="707"/>
      <c r="TOX33" s="707"/>
      <c r="TOY33" s="707"/>
      <c r="TOZ33" s="707"/>
      <c r="TPA33" s="707"/>
      <c r="TPB33" s="707"/>
      <c r="TPC33" s="707"/>
      <c r="TPD33" s="707"/>
      <c r="TPE33" s="707"/>
      <c r="TPF33" s="707"/>
      <c r="TPG33" s="707"/>
      <c r="TPH33" s="707"/>
      <c r="TPI33" s="707"/>
      <c r="TPJ33" s="707"/>
      <c r="TPK33" s="707"/>
      <c r="TPL33" s="707"/>
      <c r="TPM33" s="707"/>
      <c r="TPN33" s="707"/>
      <c r="TPO33" s="707"/>
      <c r="TPP33" s="707"/>
      <c r="TPQ33" s="707"/>
      <c r="TPR33" s="707"/>
      <c r="TPS33" s="707"/>
      <c r="TPT33" s="707"/>
      <c r="TPU33" s="707"/>
      <c r="TPV33" s="707"/>
      <c r="TPW33" s="707"/>
      <c r="TPX33" s="707"/>
      <c r="TPY33" s="707"/>
      <c r="TPZ33" s="707"/>
      <c r="TQA33" s="707"/>
      <c r="TQB33" s="707"/>
      <c r="TQC33" s="707"/>
      <c r="TQD33" s="707"/>
      <c r="TQE33" s="707"/>
      <c r="TQF33" s="707"/>
      <c r="TQG33" s="707"/>
      <c r="TQH33" s="707"/>
      <c r="TQI33" s="707"/>
      <c r="TQJ33" s="707"/>
      <c r="TQK33" s="707"/>
      <c r="TQL33" s="707"/>
      <c r="TQM33" s="707"/>
      <c r="TQN33" s="707"/>
      <c r="TQO33" s="707"/>
      <c r="TQP33" s="707"/>
      <c r="TQQ33" s="707"/>
      <c r="TQR33" s="707"/>
      <c r="TQS33" s="707"/>
      <c r="TQT33" s="707"/>
      <c r="TQU33" s="707"/>
      <c r="TQV33" s="707"/>
      <c r="TQW33" s="707"/>
      <c r="TQX33" s="707"/>
      <c r="TQY33" s="707"/>
      <c r="TQZ33" s="707"/>
      <c r="TRA33" s="707"/>
      <c r="TRB33" s="707"/>
      <c r="TRC33" s="707"/>
      <c r="TRD33" s="707"/>
      <c r="TRE33" s="707"/>
      <c r="TRF33" s="707"/>
      <c r="TRG33" s="707"/>
      <c r="TRH33" s="707"/>
      <c r="TRI33" s="707"/>
      <c r="TRJ33" s="707"/>
      <c r="TRK33" s="707"/>
      <c r="TRL33" s="707"/>
      <c r="TRM33" s="707"/>
      <c r="TRN33" s="707"/>
      <c r="TRO33" s="707"/>
      <c r="TRP33" s="707"/>
      <c r="TRQ33" s="707"/>
      <c r="TRR33" s="707"/>
      <c r="TRS33" s="707"/>
      <c r="TRT33" s="707"/>
      <c r="TRU33" s="707"/>
      <c r="TRV33" s="707"/>
      <c r="TRW33" s="707"/>
      <c r="TRX33" s="707"/>
      <c r="TRY33" s="707"/>
      <c r="TRZ33" s="707"/>
      <c r="TSA33" s="707"/>
      <c r="TSB33" s="707"/>
      <c r="TSC33" s="707"/>
      <c r="TSD33" s="707"/>
      <c r="TSE33" s="707"/>
      <c r="TSF33" s="707"/>
      <c r="TSG33" s="707"/>
      <c r="TSH33" s="707"/>
      <c r="TSI33" s="707"/>
      <c r="TSJ33" s="707"/>
      <c r="TSK33" s="707"/>
      <c r="TSL33" s="707"/>
      <c r="TSM33" s="707"/>
      <c r="TSN33" s="707"/>
      <c r="TSO33" s="707"/>
      <c r="TSP33" s="707"/>
      <c r="TSQ33" s="707"/>
      <c r="TSR33" s="707"/>
      <c r="TSS33" s="707"/>
      <c r="TST33" s="707"/>
      <c r="TSU33" s="707"/>
      <c r="TSV33" s="707"/>
      <c r="TSW33" s="707"/>
      <c r="TSX33" s="707"/>
      <c r="TSY33" s="707"/>
      <c r="TSZ33" s="707"/>
      <c r="TTA33" s="707"/>
      <c r="TTB33" s="707"/>
      <c r="TTC33" s="707"/>
      <c r="TTD33" s="707"/>
      <c r="TTE33" s="707"/>
      <c r="TTF33" s="707"/>
      <c r="TTG33" s="707"/>
      <c r="TTH33" s="707"/>
      <c r="TTI33" s="707"/>
      <c r="TTJ33" s="707"/>
      <c r="TTK33" s="707"/>
      <c r="TTL33" s="707"/>
      <c r="TTM33" s="707"/>
      <c r="TTN33" s="707"/>
      <c r="TTO33" s="707"/>
      <c r="TTP33" s="707"/>
      <c r="TTQ33" s="707"/>
      <c r="TTR33" s="707"/>
      <c r="TTS33" s="707"/>
      <c r="TTT33" s="707"/>
      <c r="TTU33" s="707"/>
      <c r="TTV33" s="707"/>
      <c r="TTW33" s="707"/>
      <c r="TTX33" s="707"/>
      <c r="TTY33" s="707"/>
      <c r="TTZ33" s="707"/>
      <c r="TUA33" s="707"/>
      <c r="TUB33" s="707"/>
      <c r="TUC33" s="707"/>
      <c r="TUD33" s="707"/>
      <c r="TUE33" s="707"/>
      <c r="TUF33" s="707"/>
      <c r="TUG33" s="707"/>
      <c r="TUH33" s="707"/>
      <c r="TUI33" s="707"/>
      <c r="TUJ33" s="707"/>
      <c r="TUK33" s="707"/>
      <c r="TUL33" s="707"/>
      <c r="TUM33" s="707"/>
      <c r="TUN33" s="707"/>
      <c r="TUO33" s="707"/>
      <c r="TUP33" s="707"/>
      <c r="TUQ33" s="707"/>
      <c r="TUR33" s="707"/>
      <c r="TUS33" s="707"/>
      <c r="TUT33" s="707"/>
      <c r="TUU33" s="707"/>
      <c r="TUV33" s="707"/>
      <c r="TUW33" s="707"/>
      <c r="TUX33" s="707"/>
      <c r="TUY33" s="707"/>
      <c r="TUZ33" s="707"/>
      <c r="TVA33" s="707"/>
      <c r="TVB33" s="707"/>
      <c r="TVC33" s="707"/>
      <c r="TVD33" s="707"/>
      <c r="TVE33" s="707"/>
      <c r="TVF33" s="707"/>
      <c r="TVG33" s="707"/>
      <c r="TVH33" s="707"/>
      <c r="TVI33" s="707"/>
      <c r="TVJ33" s="707"/>
      <c r="TVK33" s="707"/>
      <c r="TVL33" s="707"/>
      <c r="TVM33" s="707"/>
      <c r="TVN33" s="707"/>
      <c r="TVO33" s="707"/>
      <c r="TVP33" s="707"/>
      <c r="TVQ33" s="707"/>
      <c r="TVR33" s="707"/>
      <c r="TVS33" s="707"/>
      <c r="TVT33" s="707"/>
      <c r="TVU33" s="707"/>
      <c r="TVV33" s="707"/>
      <c r="TVW33" s="707"/>
      <c r="TVX33" s="707"/>
      <c r="TVY33" s="707"/>
      <c r="TVZ33" s="707"/>
      <c r="TWA33" s="707"/>
      <c r="TWB33" s="707"/>
      <c r="TWC33" s="707"/>
      <c r="TWD33" s="707"/>
      <c r="TWE33" s="707"/>
      <c r="TWF33" s="707"/>
      <c r="TWG33" s="707"/>
      <c r="TWH33" s="707"/>
      <c r="TWI33" s="707"/>
      <c r="TWJ33" s="707"/>
      <c r="TWK33" s="707"/>
      <c r="TWL33" s="707"/>
      <c r="TWM33" s="707"/>
      <c r="TWN33" s="707"/>
      <c r="TWO33" s="707"/>
      <c r="TWP33" s="707"/>
      <c r="TWQ33" s="707"/>
      <c r="TWR33" s="707"/>
      <c r="TWS33" s="707"/>
      <c r="TWT33" s="707"/>
      <c r="TWU33" s="707"/>
      <c r="TWV33" s="707"/>
      <c r="TWW33" s="707"/>
      <c r="TWX33" s="707"/>
      <c r="TWY33" s="707"/>
      <c r="TWZ33" s="707"/>
      <c r="TXA33" s="707"/>
      <c r="TXB33" s="707"/>
      <c r="TXC33" s="707"/>
      <c r="TXD33" s="707"/>
      <c r="TXE33" s="707"/>
      <c r="TXF33" s="707"/>
      <c r="TXG33" s="707"/>
      <c r="TXH33" s="707"/>
      <c r="TXI33" s="707"/>
      <c r="TXJ33" s="707"/>
      <c r="TXK33" s="707"/>
      <c r="TXL33" s="707"/>
      <c r="TXM33" s="707"/>
      <c r="TXN33" s="707"/>
      <c r="TXO33" s="707"/>
      <c r="TXP33" s="707"/>
      <c r="TXQ33" s="707"/>
      <c r="TXR33" s="707"/>
      <c r="TXS33" s="707"/>
      <c r="TXT33" s="707"/>
      <c r="TXU33" s="707"/>
      <c r="TXV33" s="707"/>
      <c r="TXW33" s="707"/>
      <c r="TXX33" s="707"/>
      <c r="TXY33" s="707"/>
      <c r="TXZ33" s="707"/>
      <c r="TYA33" s="707"/>
      <c r="TYB33" s="707"/>
      <c r="TYC33" s="707"/>
      <c r="TYD33" s="707"/>
      <c r="TYE33" s="707"/>
      <c r="TYF33" s="707"/>
      <c r="TYG33" s="707"/>
      <c r="TYH33" s="707"/>
      <c r="TYI33" s="707"/>
      <c r="TYJ33" s="707"/>
      <c r="TYK33" s="707"/>
      <c r="TYL33" s="707"/>
      <c r="TYM33" s="707"/>
      <c r="TYN33" s="707"/>
      <c r="TYO33" s="707"/>
      <c r="TYP33" s="707"/>
      <c r="TYQ33" s="707"/>
      <c r="TYR33" s="707"/>
      <c r="TYS33" s="707"/>
      <c r="TYT33" s="707"/>
      <c r="TYU33" s="707"/>
      <c r="TYV33" s="707"/>
      <c r="TYW33" s="707"/>
      <c r="TYX33" s="707"/>
      <c r="TYY33" s="707"/>
      <c r="TYZ33" s="707"/>
      <c r="TZA33" s="707"/>
      <c r="TZB33" s="707"/>
      <c r="TZC33" s="707"/>
      <c r="TZD33" s="707"/>
      <c r="TZE33" s="707"/>
      <c r="TZF33" s="707"/>
      <c r="TZG33" s="707"/>
      <c r="TZH33" s="707"/>
      <c r="TZI33" s="707"/>
      <c r="TZJ33" s="707"/>
      <c r="TZK33" s="707"/>
      <c r="TZL33" s="707"/>
      <c r="TZM33" s="707"/>
      <c r="TZN33" s="707"/>
      <c r="TZO33" s="707"/>
      <c r="TZP33" s="707"/>
      <c r="TZQ33" s="707"/>
      <c r="TZR33" s="707"/>
      <c r="TZS33" s="707"/>
      <c r="TZT33" s="707"/>
      <c r="TZU33" s="707"/>
      <c r="TZV33" s="707"/>
      <c r="TZW33" s="707"/>
      <c r="TZX33" s="707"/>
      <c r="TZY33" s="707"/>
      <c r="TZZ33" s="707"/>
      <c r="UAA33" s="707"/>
      <c r="UAB33" s="707"/>
      <c r="UAC33" s="707"/>
      <c r="UAD33" s="707"/>
      <c r="UAE33" s="707"/>
      <c r="UAF33" s="707"/>
      <c r="UAG33" s="707"/>
      <c r="UAH33" s="707"/>
      <c r="UAI33" s="707"/>
      <c r="UAJ33" s="707"/>
      <c r="UAK33" s="707"/>
      <c r="UAL33" s="707"/>
      <c r="UAM33" s="707"/>
      <c r="UAN33" s="707"/>
      <c r="UAO33" s="707"/>
      <c r="UAP33" s="707"/>
      <c r="UAQ33" s="707"/>
      <c r="UAR33" s="707"/>
      <c r="UAS33" s="707"/>
      <c r="UAT33" s="707"/>
      <c r="UAU33" s="707"/>
      <c r="UAV33" s="707"/>
      <c r="UAW33" s="707"/>
      <c r="UAX33" s="707"/>
      <c r="UAY33" s="707"/>
      <c r="UAZ33" s="707"/>
      <c r="UBA33" s="707"/>
      <c r="UBB33" s="707"/>
      <c r="UBC33" s="707"/>
      <c r="UBD33" s="707"/>
      <c r="UBE33" s="707"/>
      <c r="UBF33" s="707"/>
      <c r="UBG33" s="707"/>
      <c r="UBH33" s="707"/>
      <c r="UBI33" s="707"/>
      <c r="UBJ33" s="707"/>
      <c r="UBK33" s="707"/>
      <c r="UBL33" s="707"/>
      <c r="UBM33" s="707"/>
      <c r="UBN33" s="707"/>
      <c r="UBO33" s="707"/>
      <c r="UBP33" s="707"/>
      <c r="UBQ33" s="707"/>
      <c r="UBR33" s="707"/>
      <c r="UBS33" s="707"/>
      <c r="UBT33" s="707"/>
      <c r="UBU33" s="707"/>
      <c r="UBV33" s="707"/>
      <c r="UBW33" s="707"/>
      <c r="UBX33" s="707"/>
      <c r="UBY33" s="707"/>
      <c r="UBZ33" s="707"/>
      <c r="UCA33" s="707"/>
      <c r="UCB33" s="707"/>
      <c r="UCC33" s="707"/>
      <c r="UCD33" s="707"/>
      <c r="UCE33" s="707"/>
      <c r="UCF33" s="707"/>
      <c r="UCG33" s="707"/>
      <c r="UCH33" s="707"/>
      <c r="UCI33" s="707"/>
      <c r="UCJ33" s="707"/>
      <c r="UCK33" s="707"/>
      <c r="UCL33" s="707"/>
      <c r="UCM33" s="707"/>
      <c r="UCN33" s="707"/>
      <c r="UCO33" s="707"/>
      <c r="UCP33" s="707"/>
      <c r="UCQ33" s="707"/>
      <c r="UCR33" s="707"/>
      <c r="UCS33" s="707"/>
      <c r="UCT33" s="707"/>
      <c r="UCU33" s="707"/>
      <c r="UCV33" s="707"/>
      <c r="UCW33" s="707"/>
      <c r="UCX33" s="707"/>
      <c r="UCY33" s="707"/>
      <c r="UCZ33" s="707"/>
      <c r="UDA33" s="707"/>
      <c r="UDB33" s="707"/>
      <c r="UDC33" s="707"/>
      <c r="UDD33" s="707"/>
      <c r="UDE33" s="707"/>
      <c r="UDF33" s="707"/>
      <c r="UDG33" s="707"/>
      <c r="UDH33" s="707"/>
      <c r="UDI33" s="707"/>
      <c r="UDJ33" s="707"/>
      <c r="UDK33" s="707"/>
      <c r="UDL33" s="707"/>
      <c r="UDM33" s="707"/>
      <c r="UDN33" s="707"/>
      <c r="UDO33" s="707"/>
      <c r="UDP33" s="707"/>
      <c r="UDQ33" s="707"/>
      <c r="UDR33" s="707"/>
      <c r="UDS33" s="707"/>
      <c r="UDT33" s="707"/>
      <c r="UDU33" s="707"/>
      <c r="UDV33" s="707"/>
      <c r="UDW33" s="707"/>
      <c r="UDX33" s="707"/>
      <c r="UDY33" s="707"/>
      <c r="UDZ33" s="707"/>
      <c r="UEA33" s="707"/>
      <c r="UEB33" s="707"/>
      <c r="UEC33" s="707"/>
      <c r="UED33" s="707"/>
      <c r="UEE33" s="707"/>
      <c r="UEF33" s="707"/>
      <c r="UEG33" s="707"/>
      <c r="UEH33" s="707"/>
      <c r="UEI33" s="707"/>
      <c r="UEJ33" s="707"/>
      <c r="UEK33" s="707"/>
      <c r="UEL33" s="707"/>
      <c r="UEM33" s="707"/>
      <c r="UEN33" s="707"/>
      <c r="UEO33" s="707"/>
      <c r="UEP33" s="707"/>
      <c r="UEQ33" s="707"/>
      <c r="UER33" s="707"/>
      <c r="UES33" s="707"/>
      <c r="UET33" s="707"/>
      <c r="UEU33" s="707"/>
      <c r="UEV33" s="707"/>
      <c r="UEW33" s="707"/>
      <c r="UEX33" s="707"/>
      <c r="UEY33" s="707"/>
      <c r="UEZ33" s="707"/>
      <c r="UFA33" s="707"/>
      <c r="UFB33" s="707"/>
      <c r="UFC33" s="707"/>
      <c r="UFD33" s="707"/>
      <c r="UFE33" s="707"/>
      <c r="UFF33" s="707"/>
      <c r="UFG33" s="707"/>
      <c r="UFH33" s="707"/>
      <c r="UFI33" s="707"/>
      <c r="UFJ33" s="707"/>
      <c r="UFK33" s="707"/>
      <c r="UFL33" s="707"/>
      <c r="UFM33" s="707"/>
      <c r="UFN33" s="707"/>
      <c r="UFO33" s="707"/>
      <c r="UFP33" s="707"/>
      <c r="UFQ33" s="707"/>
      <c r="UFR33" s="707"/>
      <c r="UFS33" s="707"/>
      <c r="UFT33" s="707"/>
      <c r="UFU33" s="707"/>
      <c r="UFV33" s="707"/>
      <c r="UFW33" s="707"/>
      <c r="UFX33" s="707"/>
      <c r="UFY33" s="707"/>
      <c r="UFZ33" s="707"/>
      <c r="UGA33" s="707"/>
      <c r="UGB33" s="707"/>
      <c r="UGC33" s="707"/>
      <c r="UGD33" s="707"/>
      <c r="UGE33" s="707"/>
      <c r="UGF33" s="707"/>
      <c r="UGG33" s="707"/>
      <c r="UGH33" s="707"/>
      <c r="UGI33" s="707"/>
      <c r="UGJ33" s="707"/>
      <c r="UGK33" s="707"/>
      <c r="UGL33" s="707"/>
      <c r="UGM33" s="707"/>
      <c r="UGN33" s="707"/>
      <c r="UGO33" s="707"/>
      <c r="UGP33" s="707"/>
      <c r="UGQ33" s="707"/>
      <c r="UGR33" s="707"/>
      <c r="UGS33" s="707"/>
      <c r="UGT33" s="707"/>
      <c r="UGU33" s="707"/>
      <c r="UGV33" s="707"/>
      <c r="UGW33" s="707"/>
      <c r="UGX33" s="707"/>
      <c r="UGY33" s="707"/>
      <c r="UGZ33" s="707"/>
      <c r="UHA33" s="707"/>
      <c r="UHB33" s="707"/>
      <c r="UHC33" s="707"/>
      <c r="UHD33" s="707"/>
      <c r="UHE33" s="707"/>
      <c r="UHF33" s="707"/>
      <c r="UHG33" s="707"/>
      <c r="UHH33" s="707"/>
      <c r="UHI33" s="707"/>
      <c r="UHJ33" s="707"/>
      <c r="UHK33" s="707"/>
      <c r="UHL33" s="707"/>
      <c r="UHM33" s="707"/>
      <c r="UHN33" s="707"/>
      <c r="UHO33" s="707"/>
      <c r="UHP33" s="707"/>
      <c r="UHQ33" s="707"/>
      <c r="UHR33" s="707"/>
      <c r="UHS33" s="707"/>
      <c r="UHT33" s="707"/>
      <c r="UHU33" s="707"/>
      <c r="UHV33" s="707"/>
      <c r="UHW33" s="707"/>
      <c r="UHX33" s="707"/>
      <c r="UHY33" s="707"/>
      <c r="UHZ33" s="707"/>
      <c r="UIA33" s="707"/>
      <c r="UIB33" s="707"/>
      <c r="UIC33" s="707"/>
      <c r="UID33" s="707"/>
      <c r="UIE33" s="707"/>
      <c r="UIF33" s="707"/>
      <c r="UIG33" s="707"/>
      <c r="UIH33" s="707"/>
      <c r="UII33" s="707"/>
      <c r="UIJ33" s="707"/>
      <c r="UIK33" s="707"/>
      <c r="UIL33" s="707"/>
      <c r="UIM33" s="707"/>
      <c r="UIN33" s="707"/>
      <c r="UIO33" s="707"/>
      <c r="UIP33" s="707"/>
      <c r="UIQ33" s="707"/>
      <c r="UIR33" s="707"/>
      <c r="UIS33" s="707"/>
      <c r="UIT33" s="707"/>
      <c r="UIU33" s="707"/>
      <c r="UIV33" s="707"/>
      <c r="UIW33" s="707"/>
      <c r="UIX33" s="707"/>
      <c r="UIY33" s="707"/>
      <c r="UIZ33" s="707"/>
      <c r="UJA33" s="707"/>
      <c r="UJB33" s="707"/>
      <c r="UJC33" s="707"/>
      <c r="UJD33" s="707"/>
      <c r="UJE33" s="707"/>
      <c r="UJF33" s="707"/>
      <c r="UJG33" s="707"/>
      <c r="UJH33" s="707"/>
      <c r="UJI33" s="707"/>
      <c r="UJJ33" s="707"/>
      <c r="UJK33" s="707"/>
      <c r="UJL33" s="707"/>
      <c r="UJM33" s="707"/>
      <c r="UJN33" s="707"/>
      <c r="UJO33" s="707"/>
      <c r="UJP33" s="707"/>
      <c r="UJQ33" s="707"/>
      <c r="UJR33" s="707"/>
      <c r="UJS33" s="707"/>
      <c r="UJT33" s="707"/>
      <c r="UJU33" s="707"/>
      <c r="UJV33" s="707"/>
      <c r="UJW33" s="707"/>
      <c r="UJX33" s="707"/>
      <c r="UJY33" s="707"/>
      <c r="UJZ33" s="707"/>
      <c r="UKA33" s="707"/>
      <c r="UKB33" s="707"/>
      <c r="UKC33" s="707"/>
      <c r="UKD33" s="707"/>
      <c r="UKE33" s="707"/>
      <c r="UKF33" s="707"/>
      <c r="UKG33" s="707"/>
      <c r="UKH33" s="707"/>
      <c r="UKI33" s="707"/>
      <c r="UKJ33" s="707"/>
      <c r="UKK33" s="707"/>
      <c r="UKL33" s="707"/>
      <c r="UKM33" s="707"/>
      <c r="UKN33" s="707"/>
      <c r="UKO33" s="707"/>
      <c r="UKP33" s="707"/>
      <c r="UKQ33" s="707"/>
      <c r="UKR33" s="707"/>
      <c r="UKS33" s="707"/>
      <c r="UKT33" s="707"/>
      <c r="UKU33" s="707"/>
      <c r="UKV33" s="707"/>
      <c r="UKW33" s="707"/>
      <c r="UKX33" s="707"/>
      <c r="UKY33" s="707"/>
      <c r="UKZ33" s="707"/>
      <c r="ULA33" s="707"/>
      <c r="ULB33" s="707"/>
      <c r="ULC33" s="707"/>
      <c r="ULD33" s="707"/>
      <c r="ULE33" s="707"/>
      <c r="ULF33" s="707"/>
      <c r="ULG33" s="707"/>
      <c r="ULH33" s="707"/>
      <c r="ULI33" s="707"/>
      <c r="ULJ33" s="707"/>
      <c r="ULK33" s="707"/>
      <c r="ULL33" s="707"/>
      <c r="ULM33" s="707"/>
      <c r="ULN33" s="707"/>
      <c r="ULO33" s="707"/>
      <c r="ULP33" s="707"/>
      <c r="ULQ33" s="707"/>
      <c r="ULR33" s="707"/>
      <c r="ULS33" s="707"/>
      <c r="ULT33" s="707"/>
      <c r="ULU33" s="707"/>
      <c r="ULV33" s="707"/>
      <c r="ULW33" s="707"/>
      <c r="ULX33" s="707"/>
      <c r="ULY33" s="707"/>
      <c r="ULZ33" s="707"/>
      <c r="UMA33" s="707"/>
      <c r="UMB33" s="707"/>
      <c r="UMC33" s="707"/>
      <c r="UMD33" s="707"/>
      <c r="UME33" s="707"/>
      <c r="UMF33" s="707"/>
      <c r="UMG33" s="707"/>
      <c r="UMH33" s="707"/>
      <c r="UMI33" s="707"/>
      <c r="UMJ33" s="707"/>
      <c r="UMK33" s="707"/>
      <c r="UML33" s="707"/>
      <c r="UMM33" s="707"/>
      <c r="UMN33" s="707"/>
      <c r="UMO33" s="707"/>
      <c r="UMP33" s="707"/>
      <c r="UMQ33" s="707"/>
      <c r="UMR33" s="707"/>
      <c r="UMS33" s="707"/>
      <c r="UMT33" s="707"/>
      <c r="UMU33" s="707"/>
      <c r="UMV33" s="707"/>
      <c r="UMW33" s="707"/>
      <c r="UMX33" s="707"/>
      <c r="UMY33" s="707"/>
      <c r="UMZ33" s="707"/>
      <c r="UNA33" s="707"/>
      <c r="UNB33" s="707"/>
      <c r="UNC33" s="707"/>
      <c r="UND33" s="707"/>
      <c r="UNE33" s="707"/>
      <c r="UNF33" s="707"/>
      <c r="UNG33" s="707"/>
      <c r="UNH33" s="707"/>
      <c r="UNI33" s="707"/>
      <c r="UNJ33" s="707"/>
      <c r="UNK33" s="707"/>
      <c r="UNL33" s="707"/>
      <c r="UNM33" s="707"/>
      <c r="UNN33" s="707"/>
      <c r="UNO33" s="707"/>
      <c r="UNP33" s="707"/>
      <c r="UNQ33" s="707"/>
      <c r="UNR33" s="707"/>
      <c r="UNS33" s="707"/>
      <c r="UNT33" s="707"/>
      <c r="UNU33" s="707"/>
      <c r="UNV33" s="707"/>
      <c r="UNW33" s="707"/>
      <c r="UNX33" s="707"/>
      <c r="UNY33" s="707"/>
      <c r="UNZ33" s="707"/>
      <c r="UOA33" s="707"/>
      <c r="UOB33" s="707"/>
      <c r="UOC33" s="707"/>
      <c r="UOD33" s="707"/>
      <c r="UOE33" s="707"/>
      <c r="UOF33" s="707"/>
      <c r="UOG33" s="707"/>
      <c r="UOH33" s="707"/>
      <c r="UOI33" s="707"/>
      <c r="UOJ33" s="707"/>
      <c r="UOK33" s="707"/>
      <c r="UOL33" s="707"/>
      <c r="UOM33" s="707"/>
      <c r="UON33" s="707"/>
      <c r="UOO33" s="707"/>
      <c r="UOP33" s="707"/>
      <c r="UOQ33" s="707"/>
      <c r="UOR33" s="707"/>
      <c r="UOS33" s="707"/>
      <c r="UOT33" s="707"/>
      <c r="UOU33" s="707"/>
      <c r="UOV33" s="707"/>
      <c r="UOW33" s="707"/>
      <c r="UOX33" s="707"/>
      <c r="UOY33" s="707"/>
      <c r="UOZ33" s="707"/>
      <c r="UPA33" s="707"/>
      <c r="UPB33" s="707"/>
      <c r="UPC33" s="707"/>
      <c r="UPD33" s="707"/>
      <c r="UPE33" s="707"/>
      <c r="UPF33" s="707"/>
      <c r="UPG33" s="707"/>
      <c r="UPH33" s="707"/>
      <c r="UPI33" s="707"/>
      <c r="UPJ33" s="707"/>
      <c r="UPK33" s="707"/>
      <c r="UPL33" s="707"/>
      <c r="UPM33" s="707"/>
      <c r="UPN33" s="707"/>
      <c r="UPO33" s="707"/>
      <c r="UPP33" s="707"/>
      <c r="UPQ33" s="707"/>
      <c r="UPR33" s="707"/>
      <c r="UPS33" s="707"/>
      <c r="UPT33" s="707"/>
      <c r="UPU33" s="707"/>
      <c r="UPV33" s="707"/>
      <c r="UPW33" s="707"/>
      <c r="UPX33" s="707"/>
      <c r="UPY33" s="707"/>
      <c r="UPZ33" s="707"/>
      <c r="UQA33" s="707"/>
      <c r="UQB33" s="707"/>
      <c r="UQC33" s="707"/>
      <c r="UQD33" s="707"/>
      <c r="UQE33" s="707"/>
      <c r="UQF33" s="707"/>
      <c r="UQG33" s="707"/>
      <c r="UQH33" s="707"/>
      <c r="UQI33" s="707"/>
      <c r="UQJ33" s="707"/>
      <c r="UQK33" s="707"/>
      <c r="UQL33" s="707"/>
      <c r="UQM33" s="707"/>
      <c r="UQN33" s="707"/>
      <c r="UQO33" s="707"/>
      <c r="UQP33" s="707"/>
      <c r="UQQ33" s="707"/>
      <c r="UQR33" s="707"/>
      <c r="UQS33" s="707"/>
      <c r="UQT33" s="707"/>
      <c r="UQU33" s="707"/>
      <c r="UQV33" s="707"/>
      <c r="UQW33" s="707"/>
      <c r="UQX33" s="707"/>
      <c r="UQY33" s="707"/>
      <c r="UQZ33" s="707"/>
      <c r="URA33" s="707"/>
      <c r="URB33" s="707"/>
      <c r="URC33" s="707"/>
      <c r="URD33" s="707"/>
      <c r="URE33" s="707"/>
      <c r="URF33" s="707"/>
      <c r="URG33" s="707"/>
      <c r="URH33" s="707"/>
      <c r="URI33" s="707"/>
      <c r="URJ33" s="707"/>
      <c r="URK33" s="707"/>
      <c r="URL33" s="707"/>
      <c r="URM33" s="707"/>
      <c r="URN33" s="707"/>
      <c r="URO33" s="707"/>
      <c r="URP33" s="707"/>
      <c r="URQ33" s="707"/>
      <c r="URR33" s="707"/>
      <c r="URS33" s="707"/>
      <c r="URT33" s="707"/>
      <c r="URU33" s="707"/>
      <c r="URV33" s="707"/>
      <c r="URW33" s="707"/>
      <c r="URX33" s="707"/>
      <c r="URY33" s="707"/>
      <c r="URZ33" s="707"/>
      <c r="USA33" s="707"/>
      <c r="USB33" s="707"/>
      <c r="USC33" s="707"/>
      <c r="USD33" s="707"/>
      <c r="USE33" s="707"/>
      <c r="USF33" s="707"/>
      <c r="USG33" s="707"/>
      <c r="USH33" s="707"/>
      <c r="USI33" s="707"/>
      <c r="USJ33" s="707"/>
      <c r="USK33" s="707"/>
      <c r="USL33" s="707"/>
      <c r="USM33" s="707"/>
      <c r="USN33" s="707"/>
      <c r="USO33" s="707"/>
      <c r="USP33" s="707"/>
      <c r="USQ33" s="707"/>
      <c r="USR33" s="707"/>
      <c r="USS33" s="707"/>
      <c r="UST33" s="707"/>
      <c r="USU33" s="707"/>
      <c r="USV33" s="707"/>
      <c r="USW33" s="707"/>
      <c r="USX33" s="707"/>
      <c r="USY33" s="707"/>
      <c r="USZ33" s="707"/>
      <c r="UTA33" s="707"/>
      <c r="UTB33" s="707"/>
      <c r="UTC33" s="707"/>
      <c r="UTD33" s="707"/>
      <c r="UTE33" s="707"/>
      <c r="UTF33" s="707"/>
      <c r="UTG33" s="707"/>
      <c r="UTH33" s="707"/>
      <c r="UTI33" s="707"/>
      <c r="UTJ33" s="707"/>
      <c r="UTK33" s="707"/>
      <c r="UTL33" s="707"/>
      <c r="UTM33" s="707"/>
      <c r="UTN33" s="707"/>
      <c r="UTO33" s="707"/>
      <c r="UTP33" s="707"/>
      <c r="UTQ33" s="707"/>
      <c r="UTR33" s="707"/>
      <c r="UTS33" s="707"/>
      <c r="UTT33" s="707"/>
      <c r="UTU33" s="707"/>
      <c r="UTV33" s="707"/>
      <c r="UTW33" s="707"/>
      <c r="UTX33" s="707"/>
      <c r="UTY33" s="707"/>
      <c r="UTZ33" s="707"/>
      <c r="UUA33" s="707"/>
      <c r="UUB33" s="707"/>
      <c r="UUC33" s="707"/>
      <c r="UUD33" s="707"/>
      <c r="UUE33" s="707"/>
      <c r="UUF33" s="707"/>
      <c r="UUG33" s="707"/>
      <c r="UUH33" s="707"/>
      <c r="UUI33" s="707"/>
      <c r="UUJ33" s="707"/>
      <c r="UUK33" s="707"/>
      <c r="UUL33" s="707"/>
      <c r="UUM33" s="707"/>
      <c r="UUN33" s="707"/>
      <c r="UUO33" s="707"/>
      <c r="UUP33" s="707"/>
      <c r="UUQ33" s="707"/>
      <c r="UUR33" s="707"/>
      <c r="UUS33" s="707"/>
      <c r="UUT33" s="707"/>
      <c r="UUU33" s="707"/>
      <c r="UUV33" s="707"/>
      <c r="UUW33" s="707"/>
      <c r="UUX33" s="707"/>
      <c r="UUY33" s="707"/>
      <c r="UUZ33" s="707"/>
      <c r="UVA33" s="707"/>
      <c r="UVB33" s="707"/>
      <c r="UVC33" s="707"/>
      <c r="UVD33" s="707"/>
      <c r="UVE33" s="707"/>
      <c r="UVF33" s="707"/>
      <c r="UVG33" s="707"/>
      <c r="UVH33" s="707"/>
      <c r="UVI33" s="707"/>
      <c r="UVJ33" s="707"/>
      <c r="UVK33" s="707"/>
      <c r="UVL33" s="707"/>
      <c r="UVM33" s="707"/>
      <c r="UVN33" s="707"/>
      <c r="UVO33" s="707"/>
      <c r="UVP33" s="707"/>
      <c r="UVQ33" s="707"/>
      <c r="UVR33" s="707"/>
      <c r="UVS33" s="707"/>
      <c r="UVT33" s="707"/>
      <c r="UVU33" s="707"/>
      <c r="UVV33" s="707"/>
      <c r="UVW33" s="707"/>
      <c r="UVX33" s="707"/>
      <c r="UVY33" s="707"/>
      <c r="UVZ33" s="707"/>
      <c r="UWA33" s="707"/>
      <c r="UWB33" s="707"/>
      <c r="UWC33" s="707"/>
      <c r="UWD33" s="707"/>
      <c r="UWE33" s="707"/>
      <c r="UWF33" s="707"/>
      <c r="UWG33" s="707"/>
      <c r="UWH33" s="707"/>
      <c r="UWI33" s="707"/>
      <c r="UWJ33" s="707"/>
      <c r="UWK33" s="707"/>
      <c r="UWL33" s="707"/>
      <c r="UWM33" s="707"/>
      <c r="UWN33" s="707"/>
      <c r="UWO33" s="707"/>
      <c r="UWP33" s="707"/>
      <c r="UWQ33" s="707"/>
      <c r="UWR33" s="707"/>
      <c r="UWS33" s="707"/>
      <c r="UWT33" s="707"/>
      <c r="UWU33" s="707"/>
      <c r="UWV33" s="707"/>
      <c r="UWW33" s="707"/>
      <c r="UWX33" s="707"/>
      <c r="UWY33" s="707"/>
      <c r="UWZ33" s="707"/>
      <c r="UXA33" s="707"/>
      <c r="UXB33" s="707"/>
      <c r="UXC33" s="707"/>
      <c r="UXD33" s="707"/>
      <c r="UXE33" s="707"/>
      <c r="UXF33" s="707"/>
      <c r="UXG33" s="707"/>
      <c r="UXH33" s="707"/>
      <c r="UXI33" s="707"/>
      <c r="UXJ33" s="707"/>
      <c r="UXK33" s="707"/>
      <c r="UXL33" s="707"/>
      <c r="UXM33" s="707"/>
      <c r="UXN33" s="707"/>
      <c r="UXO33" s="707"/>
      <c r="UXP33" s="707"/>
      <c r="UXQ33" s="707"/>
      <c r="UXR33" s="707"/>
      <c r="UXS33" s="707"/>
      <c r="UXT33" s="707"/>
      <c r="UXU33" s="707"/>
      <c r="UXV33" s="707"/>
      <c r="UXW33" s="707"/>
      <c r="UXX33" s="707"/>
      <c r="UXY33" s="707"/>
      <c r="UXZ33" s="707"/>
      <c r="UYA33" s="707"/>
      <c r="UYB33" s="707"/>
      <c r="UYC33" s="707"/>
      <c r="UYD33" s="707"/>
      <c r="UYE33" s="707"/>
      <c r="UYF33" s="707"/>
      <c r="UYG33" s="707"/>
      <c r="UYH33" s="707"/>
      <c r="UYI33" s="707"/>
      <c r="UYJ33" s="707"/>
      <c r="UYK33" s="707"/>
      <c r="UYL33" s="707"/>
      <c r="UYM33" s="707"/>
      <c r="UYN33" s="707"/>
      <c r="UYO33" s="707"/>
      <c r="UYP33" s="707"/>
      <c r="UYQ33" s="707"/>
      <c r="UYR33" s="707"/>
      <c r="UYS33" s="707"/>
      <c r="UYT33" s="707"/>
      <c r="UYU33" s="707"/>
      <c r="UYV33" s="707"/>
      <c r="UYW33" s="707"/>
      <c r="UYX33" s="707"/>
      <c r="UYY33" s="707"/>
      <c r="UYZ33" s="707"/>
      <c r="UZA33" s="707"/>
      <c r="UZB33" s="707"/>
      <c r="UZC33" s="707"/>
      <c r="UZD33" s="707"/>
      <c r="UZE33" s="707"/>
      <c r="UZF33" s="707"/>
      <c r="UZG33" s="707"/>
      <c r="UZH33" s="707"/>
      <c r="UZI33" s="707"/>
      <c r="UZJ33" s="707"/>
      <c r="UZK33" s="707"/>
      <c r="UZL33" s="707"/>
      <c r="UZM33" s="707"/>
      <c r="UZN33" s="707"/>
      <c r="UZO33" s="707"/>
      <c r="UZP33" s="707"/>
      <c r="UZQ33" s="707"/>
      <c r="UZR33" s="707"/>
      <c r="UZS33" s="707"/>
      <c r="UZT33" s="707"/>
      <c r="UZU33" s="707"/>
      <c r="UZV33" s="707"/>
      <c r="UZW33" s="707"/>
      <c r="UZX33" s="707"/>
      <c r="UZY33" s="707"/>
      <c r="UZZ33" s="707"/>
      <c r="VAA33" s="707"/>
      <c r="VAB33" s="707"/>
      <c r="VAC33" s="707"/>
      <c r="VAD33" s="707"/>
      <c r="VAE33" s="707"/>
      <c r="VAF33" s="707"/>
      <c r="VAG33" s="707"/>
      <c r="VAH33" s="707"/>
      <c r="VAI33" s="707"/>
      <c r="VAJ33" s="707"/>
      <c r="VAK33" s="707"/>
      <c r="VAL33" s="707"/>
      <c r="VAM33" s="707"/>
      <c r="VAN33" s="707"/>
      <c r="VAO33" s="707"/>
      <c r="VAP33" s="707"/>
      <c r="VAQ33" s="707"/>
      <c r="VAR33" s="707"/>
      <c r="VAS33" s="707"/>
      <c r="VAT33" s="707"/>
      <c r="VAU33" s="707"/>
      <c r="VAV33" s="707"/>
      <c r="VAW33" s="707"/>
      <c r="VAX33" s="707"/>
      <c r="VAY33" s="707"/>
      <c r="VAZ33" s="707"/>
      <c r="VBA33" s="707"/>
      <c r="VBB33" s="707"/>
      <c r="VBC33" s="707"/>
      <c r="VBD33" s="707"/>
      <c r="VBE33" s="707"/>
      <c r="VBF33" s="707"/>
      <c r="VBG33" s="707"/>
      <c r="VBH33" s="707"/>
      <c r="VBI33" s="707"/>
      <c r="VBJ33" s="707"/>
      <c r="VBK33" s="707"/>
      <c r="VBL33" s="707"/>
      <c r="VBM33" s="707"/>
      <c r="VBN33" s="707"/>
      <c r="VBO33" s="707"/>
      <c r="VBP33" s="707"/>
      <c r="VBQ33" s="707"/>
      <c r="VBR33" s="707"/>
      <c r="VBS33" s="707"/>
      <c r="VBT33" s="707"/>
      <c r="VBU33" s="707"/>
      <c r="VBV33" s="707"/>
      <c r="VBW33" s="707"/>
      <c r="VBX33" s="707"/>
      <c r="VBY33" s="707"/>
      <c r="VBZ33" s="707"/>
      <c r="VCA33" s="707"/>
      <c r="VCB33" s="707"/>
      <c r="VCC33" s="707"/>
      <c r="VCD33" s="707"/>
      <c r="VCE33" s="707"/>
      <c r="VCF33" s="707"/>
      <c r="VCG33" s="707"/>
      <c r="VCH33" s="707"/>
      <c r="VCI33" s="707"/>
      <c r="VCJ33" s="707"/>
      <c r="VCK33" s="707"/>
      <c r="VCL33" s="707"/>
      <c r="VCM33" s="707"/>
      <c r="VCN33" s="707"/>
      <c r="VCO33" s="707"/>
      <c r="VCP33" s="707"/>
      <c r="VCQ33" s="707"/>
      <c r="VCR33" s="707"/>
      <c r="VCS33" s="707"/>
      <c r="VCT33" s="707"/>
      <c r="VCU33" s="707"/>
      <c r="VCV33" s="707"/>
      <c r="VCW33" s="707"/>
      <c r="VCX33" s="707"/>
      <c r="VCY33" s="707"/>
      <c r="VCZ33" s="707"/>
      <c r="VDA33" s="707"/>
      <c r="VDB33" s="707"/>
      <c r="VDC33" s="707"/>
      <c r="VDD33" s="707"/>
      <c r="VDE33" s="707"/>
      <c r="VDF33" s="707"/>
      <c r="VDG33" s="707"/>
      <c r="VDH33" s="707"/>
      <c r="VDI33" s="707"/>
      <c r="VDJ33" s="707"/>
      <c r="VDK33" s="707"/>
      <c r="VDL33" s="707"/>
      <c r="VDM33" s="707"/>
      <c r="VDN33" s="707"/>
      <c r="VDO33" s="707"/>
      <c r="VDP33" s="707"/>
      <c r="VDQ33" s="707"/>
      <c r="VDR33" s="707"/>
      <c r="VDS33" s="707"/>
      <c r="VDT33" s="707"/>
      <c r="VDU33" s="707"/>
      <c r="VDV33" s="707"/>
      <c r="VDW33" s="707"/>
      <c r="VDX33" s="707"/>
      <c r="VDY33" s="707"/>
      <c r="VDZ33" s="707"/>
      <c r="VEA33" s="707"/>
      <c r="VEB33" s="707"/>
      <c r="VEC33" s="707"/>
      <c r="VED33" s="707"/>
      <c r="VEE33" s="707"/>
      <c r="VEF33" s="707"/>
      <c r="VEG33" s="707"/>
      <c r="VEH33" s="707"/>
      <c r="VEI33" s="707"/>
      <c r="VEJ33" s="707"/>
      <c r="VEK33" s="707"/>
      <c r="VEL33" s="707"/>
      <c r="VEM33" s="707"/>
      <c r="VEN33" s="707"/>
      <c r="VEO33" s="707"/>
      <c r="VEP33" s="707"/>
      <c r="VEQ33" s="707"/>
      <c r="VER33" s="707"/>
      <c r="VES33" s="707"/>
      <c r="VET33" s="707"/>
      <c r="VEU33" s="707"/>
      <c r="VEV33" s="707"/>
      <c r="VEW33" s="707"/>
      <c r="VEX33" s="707"/>
      <c r="VEY33" s="707"/>
      <c r="VEZ33" s="707"/>
      <c r="VFA33" s="707"/>
      <c r="VFB33" s="707"/>
      <c r="VFC33" s="707"/>
      <c r="VFD33" s="707"/>
      <c r="VFE33" s="707"/>
      <c r="VFF33" s="707"/>
      <c r="VFG33" s="707"/>
      <c r="VFH33" s="707"/>
      <c r="VFI33" s="707"/>
      <c r="VFJ33" s="707"/>
      <c r="VFK33" s="707"/>
      <c r="VFL33" s="707"/>
      <c r="VFM33" s="707"/>
      <c r="VFN33" s="707"/>
      <c r="VFO33" s="707"/>
      <c r="VFP33" s="707"/>
      <c r="VFQ33" s="707"/>
      <c r="VFR33" s="707"/>
      <c r="VFS33" s="707"/>
      <c r="VFT33" s="707"/>
      <c r="VFU33" s="707"/>
      <c r="VFV33" s="707"/>
      <c r="VFW33" s="707"/>
      <c r="VFX33" s="707"/>
      <c r="VFY33" s="707"/>
      <c r="VFZ33" s="707"/>
      <c r="VGA33" s="707"/>
      <c r="VGB33" s="707"/>
      <c r="VGC33" s="707"/>
      <c r="VGD33" s="707"/>
      <c r="VGE33" s="707"/>
      <c r="VGF33" s="707"/>
      <c r="VGG33" s="707"/>
      <c r="VGH33" s="707"/>
      <c r="VGI33" s="707"/>
      <c r="VGJ33" s="707"/>
      <c r="VGK33" s="707"/>
      <c r="VGL33" s="707"/>
      <c r="VGM33" s="707"/>
      <c r="VGN33" s="707"/>
      <c r="VGO33" s="707"/>
      <c r="VGP33" s="707"/>
      <c r="VGQ33" s="707"/>
      <c r="VGR33" s="707"/>
      <c r="VGS33" s="707"/>
      <c r="VGT33" s="707"/>
      <c r="VGU33" s="707"/>
      <c r="VGV33" s="707"/>
      <c r="VGW33" s="707"/>
      <c r="VGX33" s="707"/>
      <c r="VGY33" s="707"/>
      <c r="VGZ33" s="707"/>
      <c r="VHA33" s="707"/>
      <c r="VHB33" s="707"/>
      <c r="VHC33" s="707"/>
      <c r="VHD33" s="707"/>
      <c r="VHE33" s="707"/>
      <c r="VHF33" s="707"/>
      <c r="VHG33" s="707"/>
      <c r="VHH33" s="707"/>
      <c r="VHI33" s="707"/>
      <c r="VHJ33" s="707"/>
      <c r="VHK33" s="707"/>
      <c r="VHL33" s="707"/>
      <c r="VHM33" s="707"/>
      <c r="VHN33" s="707"/>
      <c r="VHO33" s="707"/>
      <c r="VHP33" s="707"/>
      <c r="VHQ33" s="707"/>
      <c r="VHR33" s="707"/>
      <c r="VHS33" s="707"/>
      <c r="VHT33" s="707"/>
      <c r="VHU33" s="707"/>
      <c r="VHV33" s="707"/>
      <c r="VHW33" s="707"/>
      <c r="VHX33" s="707"/>
      <c r="VHY33" s="707"/>
      <c r="VHZ33" s="707"/>
      <c r="VIA33" s="707"/>
      <c r="VIB33" s="707"/>
      <c r="VIC33" s="707"/>
      <c r="VID33" s="707"/>
      <c r="VIE33" s="707"/>
      <c r="VIF33" s="707"/>
      <c r="VIG33" s="707"/>
      <c r="VIH33" s="707"/>
      <c r="VII33" s="707"/>
      <c r="VIJ33" s="707"/>
      <c r="VIK33" s="707"/>
      <c r="VIL33" s="707"/>
      <c r="VIM33" s="707"/>
      <c r="VIN33" s="707"/>
      <c r="VIO33" s="707"/>
      <c r="VIP33" s="707"/>
      <c r="VIQ33" s="707"/>
      <c r="VIR33" s="707"/>
      <c r="VIS33" s="707"/>
      <c r="VIT33" s="707"/>
      <c r="VIU33" s="707"/>
      <c r="VIV33" s="707"/>
      <c r="VIW33" s="707"/>
      <c r="VIX33" s="707"/>
      <c r="VIY33" s="707"/>
      <c r="VIZ33" s="707"/>
      <c r="VJA33" s="707"/>
      <c r="VJB33" s="707"/>
      <c r="VJC33" s="707"/>
      <c r="VJD33" s="707"/>
      <c r="VJE33" s="707"/>
      <c r="VJF33" s="707"/>
      <c r="VJG33" s="707"/>
      <c r="VJH33" s="707"/>
      <c r="VJI33" s="707"/>
      <c r="VJJ33" s="707"/>
      <c r="VJK33" s="707"/>
      <c r="VJL33" s="707"/>
      <c r="VJM33" s="707"/>
      <c r="VJN33" s="707"/>
      <c r="VJO33" s="707"/>
      <c r="VJP33" s="707"/>
      <c r="VJQ33" s="707"/>
      <c r="VJR33" s="707"/>
      <c r="VJS33" s="707"/>
      <c r="VJT33" s="707"/>
      <c r="VJU33" s="707"/>
      <c r="VJV33" s="707"/>
      <c r="VJW33" s="707"/>
      <c r="VJX33" s="707"/>
      <c r="VJY33" s="707"/>
      <c r="VJZ33" s="707"/>
      <c r="VKA33" s="707"/>
      <c r="VKB33" s="707"/>
      <c r="VKC33" s="707"/>
      <c r="VKD33" s="707"/>
      <c r="VKE33" s="707"/>
      <c r="VKF33" s="707"/>
      <c r="VKG33" s="707"/>
      <c r="VKH33" s="707"/>
      <c r="VKI33" s="707"/>
      <c r="VKJ33" s="707"/>
      <c r="VKK33" s="707"/>
      <c r="VKL33" s="707"/>
      <c r="VKM33" s="707"/>
      <c r="VKN33" s="707"/>
      <c r="VKO33" s="707"/>
      <c r="VKP33" s="707"/>
      <c r="VKQ33" s="707"/>
      <c r="VKR33" s="707"/>
      <c r="VKS33" s="707"/>
      <c r="VKT33" s="707"/>
      <c r="VKU33" s="707"/>
      <c r="VKV33" s="707"/>
      <c r="VKW33" s="707"/>
      <c r="VKX33" s="707"/>
      <c r="VKY33" s="707"/>
      <c r="VKZ33" s="707"/>
      <c r="VLA33" s="707"/>
      <c r="VLB33" s="707"/>
      <c r="VLC33" s="707"/>
      <c r="VLD33" s="707"/>
      <c r="VLE33" s="707"/>
      <c r="VLF33" s="707"/>
      <c r="VLG33" s="707"/>
      <c r="VLH33" s="707"/>
      <c r="VLI33" s="707"/>
      <c r="VLJ33" s="707"/>
      <c r="VLK33" s="707"/>
      <c r="VLL33" s="707"/>
      <c r="VLM33" s="707"/>
      <c r="VLN33" s="707"/>
      <c r="VLO33" s="707"/>
      <c r="VLP33" s="707"/>
      <c r="VLQ33" s="707"/>
      <c r="VLR33" s="707"/>
      <c r="VLS33" s="707"/>
      <c r="VLT33" s="707"/>
      <c r="VLU33" s="707"/>
      <c r="VLV33" s="707"/>
      <c r="VLW33" s="707"/>
      <c r="VLX33" s="707"/>
      <c r="VLY33" s="707"/>
      <c r="VLZ33" s="707"/>
      <c r="VMA33" s="707"/>
      <c r="VMB33" s="707"/>
      <c r="VMC33" s="707"/>
      <c r="VMD33" s="707"/>
      <c r="VME33" s="707"/>
      <c r="VMF33" s="707"/>
      <c r="VMG33" s="707"/>
      <c r="VMH33" s="707"/>
      <c r="VMI33" s="707"/>
      <c r="VMJ33" s="707"/>
      <c r="VMK33" s="707"/>
      <c r="VML33" s="707"/>
      <c r="VMM33" s="707"/>
      <c r="VMN33" s="707"/>
      <c r="VMO33" s="707"/>
      <c r="VMP33" s="707"/>
      <c r="VMQ33" s="707"/>
      <c r="VMR33" s="707"/>
      <c r="VMS33" s="707"/>
      <c r="VMT33" s="707"/>
      <c r="VMU33" s="707"/>
      <c r="VMV33" s="707"/>
      <c r="VMW33" s="707"/>
      <c r="VMX33" s="707"/>
      <c r="VMY33" s="707"/>
      <c r="VMZ33" s="707"/>
      <c r="VNA33" s="707"/>
      <c r="VNB33" s="707"/>
      <c r="VNC33" s="707"/>
      <c r="VND33" s="707"/>
      <c r="VNE33" s="707"/>
      <c r="VNF33" s="707"/>
      <c r="VNG33" s="707"/>
      <c r="VNH33" s="707"/>
      <c r="VNI33" s="707"/>
      <c r="VNJ33" s="707"/>
      <c r="VNK33" s="707"/>
      <c r="VNL33" s="707"/>
      <c r="VNM33" s="707"/>
      <c r="VNN33" s="707"/>
      <c r="VNO33" s="707"/>
      <c r="VNP33" s="707"/>
      <c r="VNQ33" s="707"/>
      <c r="VNR33" s="707"/>
      <c r="VNS33" s="707"/>
      <c r="VNT33" s="707"/>
      <c r="VNU33" s="707"/>
      <c r="VNV33" s="707"/>
      <c r="VNW33" s="707"/>
      <c r="VNX33" s="707"/>
      <c r="VNY33" s="707"/>
      <c r="VNZ33" s="707"/>
      <c r="VOA33" s="707"/>
      <c r="VOB33" s="707"/>
      <c r="VOC33" s="707"/>
      <c r="VOD33" s="707"/>
      <c r="VOE33" s="707"/>
      <c r="VOF33" s="707"/>
      <c r="VOG33" s="707"/>
      <c r="VOH33" s="707"/>
      <c r="VOI33" s="707"/>
      <c r="VOJ33" s="707"/>
      <c r="VOK33" s="707"/>
      <c r="VOL33" s="707"/>
      <c r="VOM33" s="707"/>
      <c r="VON33" s="707"/>
      <c r="VOO33" s="707"/>
      <c r="VOP33" s="707"/>
      <c r="VOQ33" s="707"/>
      <c r="VOR33" s="707"/>
      <c r="VOS33" s="707"/>
      <c r="VOT33" s="707"/>
      <c r="VOU33" s="707"/>
      <c r="VOV33" s="707"/>
      <c r="VOW33" s="707"/>
      <c r="VOX33" s="707"/>
      <c r="VOY33" s="707"/>
      <c r="VOZ33" s="707"/>
      <c r="VPA33" s="707"/>
      <c r="VPB33" s="707"/>
      <c r="VPC33" s="707"/>
      <c r="VPD33" s="707"/>
      <c r="VPE33" s="707"/>
      <c r="VPF33" s="707"/>
      <c r="VPG33" s="707"/>
      <c r="VPH33" s="707"/>
      <c r="VPI33" s="707"/>
      <c r="VPJ33" s="707"/>
      <c r="VPK33" s="707"/>
      <c r="VPL33" s="707"/>
      <c r="VPM33" s="707"/>
      <c r="VPN33" s="707"/>
      <c r="VPO33" s="707"/>
      <c r="VPP33" s="707"/>
      <c r="VPQ33" s="707"/>
      <c r="VPR33" s="707"/>
      <c r="VPS33" s="707"/>
      <c r="VPT33" s="707"/>
      <c r="VPU33" s="707"/>
      <c r="VPV33" s="707"/>
      <c r="VPW33" s="707"/>
      <c r="VPX33" s="707"/>
      <c r="VPY33" s="707"/>
      <c r="VPZ33" s="707"/>
      <c r="VQA33" s="707"/>
      <c r="VQB33" s="707"/>
      <c r="VQC33" s="707"/>
      <c r="VQD33" s="707"/>
      <c r="VQE33" s="707"/>
      <c r="VQF33" s="707"/>
      <c r="VQG33" s="707"/>
      <c r="VQH33" s="707"/>
      <c r="VQI33" s="707"/>
      <c r="VQJ33" s="707"/>
      <c r="VQK33" s="707"/>
      <c r="VQL33" s="707"/>
      <c r="VQM33" s="707"/>
      <c r="VQN33" s="707"/>
      <c r="VQO33" s="707"/>
      <c r="VQP33" s="707"/>
      <c r="VQQ33" s="707"/>
      <c r="VQR33" s="707"/>
      <c r="VQS33" s="707"/>
      <c r="VQT33" s="707"/>
      <c r="VQU33" s="707"/>
      <c r="VQV33" s="707"/>
      <c r="VQW33" s="707"/>
      <c r="VQX33" s="707"/>
      <c r="VQY33" s="707"/>
      <c r="VQZ33" s="707"/>
      <c r="VRA33" s="707"/>
      <c r="VRB33" s="707"/>
      <c r="VRC33" s="707"/>
      <c r="VRD33" s="707"/>
      <c r="VRE33" s="707"/>
      <c r="VRF33" s="707"/>
      <c r="VRG33" s="707"/>
      <c r="VRH33" s="707"/>
      <c r="VRI33" s="707"/>
      <c r="VRJ33" s="707"/>
      <c r="VRK33" s="707"/>
      <c r="VRL33" s="707"/>
      <c r="VRM33" s="707"/>
      <c r="VRN33" s="707"/>
      <c r="VRO33" s="707"/>
      <c r="VRP33" s="707"/>
      <c r="VRQ33" s="707"/>
      <c r="VRR33" s="707"/>
      <c r="VRS33" s="707"/>
      <c r="VRT33" s="707"/>
      <c r="VRU33" s="707"/>
      <c r="VRV33" s="707"/>
      <c r="VRW33" s="707"/>
      <c r="VRX33" s="707"/>
      <c r="VRY33" s="707"/>
      <c r="VRZ33" s="707"/>
      <c r="VSA33" s="707"/>
      <c r="VSB33" s="707"/>
      <c r="VSC33" s="707"/>
      <c r="VSD33" s="707"/>
      <c r="VSE33" s="707"/>
      <c r="VSF33" s="707"/>
      <c r="VSG33" s="707"/>
      <c r="VSH33" s="707"/>
      <c r="VSI33" s="707"/>
      <c r="VSJ33" s="707"/>
      <c r="VSK33" s="707"/>
      <c r="VSL33" s="707"/>
      <c r="VSM33" s="707"/>
      <c r="VSN33" s="707"/>
      <c r="VSO33" s="707"/>
      <c r="VSP33" s="707"/>
      <c r="VSQ33" s="707"/>
      <c r="VSR33" s="707"/>
      <c r="VSS33" s="707"/>
      <c r="VST33" s="707"/>
      <c r="VSU33" s="707"/>
      <c r="VSV33" s="707"/>
      <c r="VSW33" s="707"/>
      <c r="VSX33" s="707"/>
      <c r="VSY33" s="707"/>
      <c r="VSZ33" s="707"/>
      <c r="VTA33" s="707"/>
      <c r="VTB33" s="707"/>
      <c r="VTC33" s="707"/>
      <c r="VTD33" s="707"/>
      <c r="VTE33" s="707"/>
      <c r="VTF33" s="707"/>
      <c r="VTG33" s="707"/>
      <c r="VTH33" s="707"/>
      <c r="VTI33" s="707"/>
      <c r="VTJ33" s="707"/>
      <c r="VTK33" s="707"/>
      <c r="VTL33" s="707"/>
      <c r="VTM33" s="707"/>
      <c r="VTN33" s="707"/>
      <c r="VTO33" s="707"/>
      <c r="VTP33" s="707"/>
      <c r="VTQ33" s="707"/>
      <c r="VTR33" s="707"/>
      <c r="VTS33" s="707"/>
      <c r="VTT33" s="707"/>
      <c r="VTU33" s="707"/>
      <c r="VTV33" s="707"/>
      <c r="VTW33" s="707"/>
      <c r="VTX33" s="707"/>
      <c r="VTY33" s="707"/>
      <c r="VTZ33" s="707"/>
      <c r="VUA33" s="707"/>
      <c r="VUB33" s="707"/>
      <c r="VUC33" s="707"/>
      <c r="VUD33" s="707"/>
      <c r="VUE33" s="707"/>
      <c r="VUF33" s="707"/>
      <c r="VUG33" s="707"/>
      <c r="VUH33" s="707"/>
      <c r="VUI33" s="707"/>
      <c r="VUJ33" s="707"/>
      <c r="VUK33" s="707"/>
      <c r="VUL33" s="707"/>
      <c r="VUM33" s="707"/>
      <c r="VUN33" s="707"/>
      <c r="VUO33" s="707"/>
      <c r="VUP33" s="707"/>
      <c r="VUQ33" s="707"/>
      <c r="VUR33" s="707"/>
      <c r="VUS33" s="707"/>
      <c r="VUT33" s="707"/>
      <c r="VUU33" s="707"/>
      <c r="VUV33" s="707"/>
      <c r="VUW33" s="707"/>
      <c r="VUX33" s="707"/>
      <c r="VUY33" s="707"/>
      <c r="VUZ33" s="707"/>
      <c r="VVA33" s="707"/>
      <c r="VVB33" s="707"/>
      <c r="VVC33" s="707"/>
      <c r="VVD33" s="707"/>
      <c r="VVE33" s="707"/>
      <c r="VVF33" s="707"/>
      <c r="VVG33" s="707"/>
      <c r="VVH33" s="707"/>
      <c r="VVI33" s="707"/>
      <c r="VVJ33" s="707"/>
      <c r="VVK33" s="707"/>
      <c r="VVL33" s="707"/>
      <c r="VVM33" s="707"/>
      <c r="VVN33" s="707"/>
      <c r="VVO33" s="707"/>
      <c r="VVP33" s="707"/>
      <c r="VVQ33" s="707"/>
      <c r="VVR33" s="707"/>
      <c r="VVS33" s="707"/>
      <c r="VVT33" s="707"/>
      <c r="VVU33" s="707"/>
      <c r="VVV33" s="707"/>
      <c r="VVW33" s="707"/>
      <c r="VVX33" s="707"/>
      <c r="VVY33" s="707"/>
      <c r="VVZ33" s="707"/>
      <c r="VWA33" s="707"/>
      <c r="VWB33" s="707"/>
      <c r="VWC33" s="707"/>
      <c r="VWD33" s="707"/>
      <c r="VWE33" s="707"/>
      <c r="VWF33" s="707"/>
      <c r="VWG33" s="707"/>
      <c r="VWH33" s="707"/>
      <c r="VWI33" s="707"/>
      <c r="VWJ33" s="707"/>
      <c r="VWK33" s="707"/>
      <c r="VWL33" s="707"/>
      <c r="VWM33" s="707"/>
      <c r="VWN33" s="707"/>
      <c r="VWO33" s="707"/>
      <c r="VWP33" s="707"/>
      <c r="VWQ33" s="707"/>
      <c r="VWR33" s="707"/>
      <c r="VWS33" s="707"/>
      <c r="VWT33" s="707"/>
      <c r="VWU33" s="707"/>
      <c r="VWV33" s="707"/>
      <c r="VWW33" s="707"/>
      <c r="VWX33" s="707"/>
      <c r="VWY33" s="707"/>
      <c r="VWZ33" s="707"/>
      <c r="VXA33" s="707"/>
      <c r="VXB33" s="707"/>
      <c r="VXC33" s="707"/>
      <c r="VXD33" s="707"/>
      <c r="VXE33" s="707"/>
      <c r="VXF33" s="707"/>
      <c r="VXG33" s="707"/>
      <c r="VXH33" s="707"/>
      <c r="VXI33" s="707"/>
      <c r="VXJ33" s="707"/>
      <c r="VXK33" s="707"/>
      <c r="VXL33" s="707"/>
      <c r="VXM33" s="707"/>
      <c r="VXN33" s="707"/>
      <c r="VXO33" s="707"/>
      <c r="VXP33" s="707"/>
      <c r="VXQ33" s="707"/>
      <c r="VXR33" s="707"/>
      <c r="VXS33" s="707"/>
      <c r="VXT33" s="707"/>
      <c r="VXU33" s="707"/>
      <c r="VXV33" s="707"/>
      <c r="VXW33" s="707"/>
      <c r="VXX33" s="707"/>
      <c r="VXY33" s="707"/>
      <c r="VXZ33" s="707"/>
      <c r="VYA33" s="707"/>
      <c r="VYB33" s="707"/>
      <c r="VYC33" s="707"/>
      <c r="VYD33" s="707"/>
      <c r="VYE33" s="707"/>
      <c r="VYF33" s="707"/>
      <c r="VYG33" s="707"/>
      <c r="VYH33" s="707"/>
      <c r="VYI33" s="707"/>
      <c r="VYJ33" s="707"/>
      <c r="VYK33" s="707"/>
      <c r="VYL33" s="707"/>
      <c r="VYM33" s="707"/>
      <c r="VYN33" s="707"/>
      <c r="VYO33" s="707"/>
      <c r="VYP33" s="707"/>
      <c r="VYQ33" s="707"/>
      <c r="VYR33" s="707"/>
      <c r="VYS33" s="707"/>
      <c r="VYT33" s="707"/>
      <c r="VYU33" s="707"/>
      <c r="VYV33" s="707"/>
      <c r="VYW33" s="707"/>
      <c r="VYX33" s="707"/>
      <c r="VYY33" s="707"/>
      <c r="VYZ33" s="707"/>
      <c r="VZA33" s="707"/>
      <c r="VZB33" s="707"/>
      <c r="VZC33" s="707"/>
      <c r="VZD33" s="707"/>
      <c r="VZE33" s="707"/>
      <c r="VZF33" s="707"/>
      <c r="VZG33" s="707"/>
      <c r="VZH33" s="707"/>
      <c r="VZI33" s="707"/>
      <c r="VZJ33" s="707"/>
      <c r="VZK33" s="707"/>
      <c r="VZL33" s="707"/>
      <c r="VZM33" s="707"/>
      <c r="VZN33" s="707"/>
      <c r="VZO33" s="707"/>
      <c r="VZP33" s="707"/>
      <c r="VZQ33" s="707"/>
      <c r="VZR33" s="707"/>
      <c r="VZS33" s="707"/>
      <c r="VZT33" s="707"/>
      <c r="VZU33" s="707"/>
      <c r="VZV33" s="707"/>
      <c r="VZW33" s="707"/>
      <c r="VZX33" s="707"/>
      <c r="VZY33" s="707"/>
      <c r="VZZ33" s="707"/>
      <c r="WAA33" s="707"/>
      <c r="WAB33" s="707"/>
      <c r="WAC33" s="707"/>
      <c r="WAD33" s="707"/>
      <c r="WAE33" s="707"/>
      <c r="WAF33" s="707"/>
      <c r="WAG33" s="707"/>
      <c r="WAH33" s="707"/>
      <c r="WAI33" s="707"/>
      <c r="WAJ33" s="707"/>
      <c r="WAK33" s="707"/>
      <c r="WAL33" s="707"/>
      <c r="WAM33" s="707"/>
      <c r="WAN33" s="707"/>
      <c r="WAO33" s="707"/>
      <c r="WAP33" s="707"/>
      <c r="WAQ33" s="707"/>
      <c r="WAR33" s="707"/>
      <c r="WAS33" s="707"/>
      <c r="WAT33" s="707"/>
      <c r="WAU33" s="707"/>
      <c r="WAV33" s="707"/>
      <c r="WAW33" s="707"/>
      <c r="WAX33" s="707"/>
      <c r="WAY33" s="707"/>
      <c r="WAZ33" s="707"/>
      <c r="WBA33" s="707"/>
      <c r="WBB33" s="707"/>
      <c r="WBC33" s="707"/>
      <c r="WBD33" s="707"/>
      <c r="WBE33" s="707"/>
      <c r="WBF33" s="707"/>
      <c r="WBG33" s="707"/>
      <c r="WBH33" s="707"/>
      <c r="WBI33" s="707"/>
      <c r="WBJ33" s="707"/>
      <c r="WBK33" s="707"/>
      <c r="WBL33" s="707"/>
      <c r="WBM33" s="707"/>
      <c r="WBN33" s="707"/>
      <c r="WBO33" s="707"/>
      <c r="WBP33" s="707"/>
      <c r="WBQ33" s="707"/>
      <c r="WBR33" s="707"/>
      <c r="WBS33" s="707"/>
      <c r="WBT33" s="707"/>
      <c r="WBU33" s="707"/>
      <c r="WBV33" s="707"/>
      <c r="WBW33" s="707"/>
      <c r="WBX33" s="707"/>
      <c r="WBY33" s="707"/>
      <c r="WBZ33" s="707"/>
      <c r="WCA33" s="707"/>
      <c r="WCB33" s="707"/>
      <c r="WCC33" s="707"/>
      <c r="WCD33" s="707"/>
      <c r="WCE33" s="707"/>
      <c r="WCF33" s="707"/>
      <c r="WCG33" s="707"/>
      <c r="WCH33" s="707"/>
      <c r="WCI33" s="707"/>
      <c r="WCJ33" s="707"/>
      <c r="WCK33" s="707"/>
      <c r="WCL33" s="707"/>
      <c r="WCM33" s="707"/>
      <c r="WCN33" s="707"/>
      <c r="WCO33" s="707"/>
      <c r="WCP33" s="707"/>
      <c r="WCQ33" s="707"/>
      <c r="WCR33" s="707"/>
      <c r="WCS33" s="707"/>
      <c r="WCT33" s="707"/>
      <c r="WCU33" s="707"/>
      <c r="WCV33" s="707"/>
      <c r="WCW33" s="707"/>
      <c r="WCX33" s="707"/>
      <c r="WCY33" s="707"/>
      <c r="WCZ33" s="707"/>
      <c r="WDA33" s="707"/>
      <c r="WDB33" s="707"/>
      <c r="WDC33" s="707"/>
      <c r="WDD33" s="707"/>
      <c r="WDE33" s="707"/>
      <c r="WDF33" s="707"/>
      <c r="WDG33" s="707"/>
      <c r="WDH33" s="707"/>
      <c r="WDI33" s="707"/>
      <c r="WDJ33" s="707"/>
      <c r="WDK33" s="707"/>
      <c r="WDL33" s="707"/>
      <c r="WDM33" s="707"/>
      <c r="WDN33" s="707"/>
      <c r="WDO33" s="707"/>
      <c r="WDP33" s="707"/>
      <c r="WDQ33" s="707"/>
      <c r="WDR33" s="707"/>
      <c r="WDS33" s="707"/>
      <c r="WDT33" s="707"/>
      <c r="WDU33" s="707"/>
      <c r="WDV33" s="707"/>
      <c r="WDW33" s="707"/>
      <c r="WDX33" s="707"/>
      <c r="WDY33" s="707"/>
      <c r="WDZ33" s="707"/>
      <c r="WEA33" s="707"/>
      <c r="WEB33" s="707"/>
      <c r="WEC33" s="707"/>
      <c r="WED33" s="707"/>
      <c r="WEE33" s="707"/>
      <c r="WEF33" s="707"/>
      <c r="WEG33" s="707"/>
      <c r="WEH33" s="707"/>
      <c r="WEI33" s="707"/>
      <c r="WEJ33" s="707"/>
      <c r="WEK33" s="707"/>
      <c r="WEL33" s="707"/>
      <c r="WEM33" s="707"/>
      <c r="WEN33" s="707"/>
      <c r="WEO33" s="707"/>
      <c r="WEP33" s="707"/>
      <c r="WEQ33" s="707"/>
      <c r="WER33" s="707"/>
      <c r="WES33" s="707"/>
      <c r="WET33" s="707"/>
      <c r="WEU33" s="707"/>
      <c r="WEV33" s="707"/>
      <c r="WEW33" s="707"/>
      <c r="WEX33" s="707"/>
      <c r="WEY33" s="707"/>
      <c r="WEZ33" s="707"/>
      <c r="WFA33" s="707"/>
      <c r="WFB33" s="707"/>
      <c r="WFC33" s="707"/>
      <c r="WFD33" s="707"/>
      <c r="WFE33" s="707"/>
      <c r="WFF33" s="707"/>
      <c r="WFG33" s="707"/>
      <c r="WFH33" s="707"/>
      <c r="WFI33" s="707"/>
      <c r="WFJ33" s="707"/>
      <c r="WFK33" s="707"/>
      <c r="WFL33" s="707"/>
      <c r="WFM33" s="707"/>
      <c r="WFN33" s="707"/>
      <c r="WFO33" s="707"/>
      <c r="WFP33" s="707"/>
      <c r="WFQ33" s="707"/>
      <c r="WFR33" s="707"/>
      <c r="WFS33" s="707"/>
      <c r="WFT33" s="707"/>
      <c r="WFU33" s="707"/>
      <c r="WFV33" s="707"/>
      <c r="WFW33" s="707"/>
      <c r="WFX33" s="707"/>
      <c r="WFY33" s="707"/>
      <c r="WFZ33" s="707"/>
      <c r="WGA33" s="707"/>
      <c r="WGB33" s="707"/>
      <c r="WGC33" s="707"/>
      <c r="WGD33" s="707"/>
      <c r="WGE33" s="707"/>
      <c r="WGF33" s="707"/>
      <c r="WGG33" s="707"/>
      <c r="WGH33" s="707"/>
      <c r="WGI33" s="707"/>
      <c r="WGJ33" s="707"/>
      <c r="WGK33" s="707"/>
      <c r="WGL33" s="707"/>
      <c r="WGM33" s="707"/>
      <c r="WGN33" s="707"/>
      <c r="WGO33" s="707"/>
      <c r="WGP33" s="707"/>
      <c r="WGQ33" s="707"/>
      <c r="WGR33" s="707"/>
      <c r="WGS33" s="707"/>
      <c r="WGT33" s="707"/>
      <c r="WGU33" s="707"/>
      <c r="WGV33" s="707"/>
      <c r="WGW33" s="707"/>
      <c r="WGX33" s="707"/>
      <c r="WGY33" s="707"/>
      <c r="WGZ33" s="707"/>
      <c r="WHA33" s="707"/>
      <c r="WHB33" s="707"/>
      <c r="WHC33" s="707"/>
      <c r="WHD33" s="707"/>
      <c r="WHE33" s="707"/>
      <c r="WHF33" s="707"/>
      <c r="WHG33" s="707"/>
      <c r="WHH33" s="707"/>
      <c r="WHI33" s="707"/>
      <c r="WHJ33" s="707"/>
      <c r="WHK33" s="707"/>
      <c r="WHL33" s="707"/>
      <c r="WHM33" s="707"/>
      <c r="WHN33" s="707"/>
      <c r="WHO33" s="707"/>
      <c r="WHP33" s="707"/>
      <c r="WHQ33" s="707"/>
      <c r="WHR33" s="707"/>
      <c r="WHS33" s="707"/>
      <c r="WHT33" s="707"/>
      <c r="WHU33" s="707"/>
      <c r="WHV33" s="707"/>
      <c r="WHW33" s="707"/>
      <c r="WHX33" s="707"/>
      <c r="WHY33" s="707"/>
      <c r="WHZ33" s="707"/>
      <c r="WIA33" s="707"/>
      <c r="WIB33" s="707"/>
      <c r="WIC33" s="707"/>
      <c r="WID33" s="707"/>
      <c r="WIE33" s="707"/>
      <c r="WIF33" s="707"/>
      <c r="WIG33" s="707"/>
      <c r="WIH33" s="707"/>
      <c r="WII33" s="707"/>
      <c r="WIJ33" s="707"/>
      <c r="WIK33" s="707"/>
      <c r="WIL33" s="707"/>
      <c r="WIM33" s="707"/>
      <c r="WIN33" s="707"/>
      <c r="WIO33" s="707"/>
      <c r="WIP33" s="707"/>
      <c r="WIQ33" s="707"/>
      <c r="WIR33" s="707"/>
      <c r="WIS33" s="707"/>
      <c r="WIT33" s="707"/>
      <c r="WIU33" s="707"/>
      <c r="WIV33" s="707"/>
      <c r="WIW33" s="707"/>
      <c r="WIX33" s="707"/>
      <c r="WIY33" s="707"/>
      <c r="WIZ33" s="707"/>
      <c r="WJA33" s="707"/>
      <c r="WJB33" s="707"/>
      <c r="WJC33" s="707"/>
      <c r="WJD33" s="707"/>
      <c r="WJE33" s="707"/>
      <c r="WJF33" s="707"/>
      <c r="WJG33" s="707"/>
      <c r="WJH33" s="707"/>
      <c r="WJI33" s="707"/>
      <c r="WJJ33" s="707"/>
      <c r="WJK33" s="707"/>
      <c r="WJL33" s="707"/>
      <c r="WJM33" s="707"/>
      <c r="WJN33" s="707"/>
      <c r="WJO33" s="707"/>
      <c r="WJP33" s="707"/>
      <c r="WJQ33" s="707"/>
      <c r="WJR33" s="707"/>
      <c r="WJS33" s="707"/>
      <c r="WJT33" s="707"/>
      <c r="WJU33" s="707"/>
      <c r="WJV33" s="707"/>
      <c r="WJW33" s="707"/>
      <c r="WJX33" s="707"/>
      <c r="WJY33" s="707"/>
      <c r="WJZ33" s="707"/>
      <c r="WKA33" s="707"/>
      <c r="WKB33" s="707"/>
      <c r="WKC33" s="707"/>
      <c r="WKD33" s="707"/>
      <c r="WKE33" s="707"/>
      <c r="WKF33" s="707"/>
      <c r="WKG33" s="707"/>
      <c r="WKH33" s="707"/>
      <c r="WKI33" s="707"/>
      <c r="WKJ33" s="707"/>
      <c r="WKK33" s="707"/>
      <c r="WKL33" s="707"/>
      <c r="WKM33" s="707"/>
      <c r="WKN33" s="707"/>
      <c r="WKO33" s="707"/>
      <c r="WKP33" s="707"/>
      <c r="WKQ33" s="707"/>
      <c r="WKR33" s="707"/>
      <c r="WKS33" s="707"/>
      <c r="WKT33" s="707"/>
      <c r="WKU33" s="707"/>
      <c r="WKV33" s="707"/>
      <c r="WKW33" s="707"/>
      <c r="WKX33" s="707"/>
      <c r="WKY33" s="707"/>
      <c r="WKZ33" s="707"/>
      <c r="WLA33" s="707"/>
      <c r="WLB33" s="707"/>
      <c r="WLC33" s="707"/>
      <c r="WLD33" s="707"/>
      <c r="WLE33" s="707"/>
      <c r="WLF33" s="707"/>
      <c r="WLG33" s="707"/>
      <c r="WLH33" s="707"/>
      <c r="WLI33" s="707"/>
      <c r="WLJ33" s="707"/>
      <c r="WLK33" s="707"/>
      <c r="WLL33" s="707"/>
      <c r="WLM33" s="707"/>
      <c r="WLN33" s="707"/>
      <c r="WLO33" s="707"/>
      <c r="WLP33" s="707"/>
      <c r="WLQ33" s="707"/>
      <c r="WLR33" s="707"/>
      <c r="WLS33" s="707"/>
      <c r="WLT33" s="707"/>
      <c r="WLU33" s="707"/>
      <c r="WLV33" s="707"/>
      <c r="WLW33" s="707"/>
      <c r="WLX33" s="707"/>
      <c r="WLY33" s="707"/>
      <c r="WLZ33" s="707"/>
      <c r="WMA33" s="707"/>
      <c r="WMB33" s="707"/>
      <c r="WMC33" s="707"/>
      <c r="WMD33" s="707"/>
      <c r="WME33" s="707"/>
      <c r="WMF33" s="707"/>
      <c r="WMG33" s="707"/>
      <c r="WMH33" s="707"/>
      <c r="WMI33" s="707"/>
      <c r="WMJ33" s="707"/>
      <c r="WMK33" s="707"/>
      <c r="WML33" s="707"/>
      <c r="WMM33" s="707"/>
      <c r="WMN33" s="707"/>
      <c r="WMO33" s="707"/>
      <c r="WMP33" s="707"/>
      <c r="WMQ33" s="707"/>
      <c r="WMR33" s="707"/>
      <c r="WMS33" s="707"/>
      <c r="WMT33" s="707"/>
      <c r="WMU33" s="707"/>
      <c r="WMV33" s="707"/>
      <c r="WMW33" s="707"/>
      <c r="WMX33" s="707"/>
      <c r="WMY33" s="707"/>
      <c r="WMZ33" s="707"/>
      <c r="WNA33" s="707"/>
      <c r="WNB33" s="707"/>
      <c r="WNC33" s="707"/>
      <c r="WND33" s="707"/>
      <c r="WNE33" s="707"/>
      <c r="WNF33" s="707"/>
      <c r="WNG33" s="707"/>
      <c r="WNH33" s="707"/>
      <c r="WNI33" s="707"/>
      <c r="WNJ33" s="707"/>
      <c r="WNK33" s="707"/>
      <c r="WNL33" s="707"/>
      <c r="WNM33" s="707"/>
      <c r="WNN33" s="707"/>
      <c r="WNO33" s="707"/>
      <c r="WNP33" s="707"/>
      <c r="WNQ33" s="707"/>
      <c r="WNR33" s="707"/>
      <c r="WNS33" s="707"/>
      <c r="WNT33" s="707"/>
      <c r="WNU33" s="707"/>
      <c r="WNV33" s="707"/>
      <c r="WNW33" s="707"/>
      <c r="WNX33" s="707"/>
      <c r="WNY33" s="707"/>
      <c r="WNZ33" s="707"/>
      <c r="WOA33" s="707"/>
      <c r="WOB33" s="707"/>
      <c r="WOC33" s="707"/>
      <c r="WOD33" s="707"/>
      <c r="WOE33" s="707"/>
      <c r="WOF33" s="707"/>
      <c r="WOG33" s="707"/>
      <c r="WOH33" s="707"/>
      <c r="WOI33" s="707"/>
      <c r="WOJ33" s="707"/>
      <c r="WOK33" s="707"/>
      <c r="WOL33" s="707"/>
      <c r="WOM33" s="707"/>
      <c r="WON33" s="707"/>
      <c r="WOO33" s="707"/>
      <c r="WOP33" s="707"/>
      <c r="WOQ33" s="707"/>
      <c r="WOR33" s="707"/>
      <c r="WOS33" s="707"/>
      <c r="WOT33" s="707"/>
      <c r="WOU33" s="707"/>
      <c r="WOV33" s="707"/>
      <c r="WOW33" s="707"/>
      <c r="WOX33" s="707"/>
      <c r="WOY33" s="707"/>
      <c r="WOZ33" s="707"/>
      <c r="WPA33" s="707"/>
      <c r="WPB33" s="707"/>
      <c r="WPC33" s="707"/>
      <c r="WPD33" s="707"/>
      <c r="WPE33" s="707"/>
      <c r="WPF33" s="707"/>
      <c r="WPG33" s="707"/>
      <c r="WPH33" s="707"/>
      <c r="WPI33" s="707"/>
      <c r="WPJ33" s="707"/>
      <c r="WPK33" s="707"/>
      <c r="WPL33" s="707"/>
      <c r="WPM33" s="707"/>
      <c r="WPN33" s="707"/>
      <c r="WPO33" s="707"/>
      <c r="WPP33" s="707"/>
      <c r="WPQ33" s="707"/>
      <c r="WPR33" s="707"/>
      <c r="WPS33" s="707"/>
      <c r="WPT33" s="707"/>
      <c r="WPU33" s="707"/>
      <c r="WPV33" s="707"/>
      <c r="WPW33" s="707"/>
      <c r="WPX33" s="707"/>
      <c r="WPY33" s="707"/>
      <c r="WPZ33" s="707"/>
      <c r="WQA33" s="707"/>
      <c r="WQB33" s="707"/>
      <c r="WQC33" s="707"/>
      <c r="WQD33" s="707"/>
      <c r="WQE33" s="707"/>
      <c r="WQF33" s="707"/>
      <c r="WQG33" s="707"/>
      <c r="WQH33" s="707"/>
      <c r="WQI33" s="707"/>
      <c r="WQJ33" s="707"/>
      <c r="WQK33" s="707"/>
      <c r="WQL33" s="707"/>
      <c r="WQM33" s="707"/>
      <c r="WQN33" s="707"/>
      <c r="WQO33" s="707"/>
      <c r="WQP33" s="707"/>
      <c r="WQQ33" s="707"/>
      <c r="WQR33" s="707"/>
      <c r="WQS33" s="707"/>
      <c r="WQT33" s="707"/>
      <c r="WQU33" s="707"/>
      <c r="WQV33" s="707"/>
      <c r="WQW33" s="707"/>
      <c r="WQX33" s="707"/>
      <c r="WQY33" s="707"/>
      <c r="WQZ33" s="707"/>
      <c r="WRA33" s="707"/>
      <c r="WRB33" s="707"/>
      <c r="WRC33" s="707"/>
      <c r="WRD33" s="707"/>
      <c r="WRE33" s="707"/>
      <c r="WRF33" s="707"/>
      <c r="WRG33" s="707"/>
      <c r="WRH33" s="707"/>
      <c r="WRI33" s="707"/>
      <c r="WRJ33" s="707"/>
      <c r="WRK33" s="707"/>
      <c r="WRL33" s="707"/>
      <c r="WRM33" s="707"/>
      <c r="WRN33" s="707"/>
      <c r="WRO33" s="707"/>
      <c r="WRP33" s="707"/>
      <c r="WRQ33" s="707"/>
      <c r="WRR33" s="707"/>
      <c r="WRS33" s="707"/>
      <c r="WRT33" s="707"/>
      <c r="WRU33" s="707"/>
      <c r="WRV33" s="707"/>
      <c r="WRW33" s="707"/>
      <c r="WRX33" s="707"/>
      <c r="WRY33" s="707"/>
      <c r="WRZ33" s="707"/>
      <c r="WSA33" s="707"/>
      <c r="WSB33" s="707"/>
      <c r="WSC33" s="707"/>
      <c r="WSD33" s="707"/>
      <c r="WSE33" s="707"/>
      <c r="WSF33" s="707"/>
      <c r="WSG33" s="707"/>
      <c r="WSH33" s="707"/>
      <c r="WSI33" s="707"/>
      <c r="WSJ33" s="707"/>
      <c r="WSK33" s="707"/>
      <c r="WSL33" s="707"/>
      <c r="WSM33" s="707"/>
      <c r="WSN33" s="707"/>
      <c r="WSO33" s="707"/>
      <c r="WSP33" s="707"/>
      <c r="WSQ33" s="707"/>
      <c r="WSR33" s="707"/>
      <c r="WSS33" s="707"/>
      <c r="WST33" s="707"/>
      <c r="WSU33" s="707"/>
      <c r="WSV33" s="707"/>
      <c r="WSW33" s="707"/>
      <c r="WSX33" s="707"/>
      <c r="WSY33" s="707"/>
      <c r="WSZ33" s="707"/>
      <c r="WTA33" s="707"/>
      <c r="WTB33" s="707"/>
      <c r="WTC33" s="707"/>
      <c r="WTD33" s="707"/>
      <c r="WTE33" s="707"/>
      <c r="WTF33" s="707"/>
      <c r="WTG33" s="707"/>
      <c r="WTH33" s="707"/>
      <c r="WTI33" s="707"/>
      <c r="WTJ33" s="707"/>
      <c r="WTK33" s="707"/>
      <c r="WTL33" s="707"/>
      <c r="WTM33" s="707"/>
      <c r="WTN33" s="707"/>
      <c r="WTO33" s="707"/>
      <c r="WTP33" s="707"/>
      <c r="WTQ33" s="707"/>
      <c r="WTR33" s="707"/>
      <c r="WTS33" s="707"/>
      <c r="WTT33" s="707"/>
      <c r="WTU33" s="707"/>
      <c r="WTV33" s="707"/>
      <c r="WTW33" s="707"/>
      <c r="WTX33" s="707"/>
      <c r="WTY33" s="707"/>
      <c r="WTZ33" s="707"/>
      <c r="WUA33" s="707"/>
      <c r="WUB33" s="707"/>
      <c r="WUC33" s="707"/>
      <c r="WUD33" s="707"/>
      <c r="WUE33" s="707"/>
      <c r="WUF33" s="707"/>
      <c r="WUG33" s="707"/>
      <c r="WUH33" s="707"/>
      <c r="WUI33" s="707"/>
      <c r="WUJ33" s="707"/>
      <c r="WUK33" s="707"/>
      <c r="WUL33" s="707"/>
      <c r="WUM33" s="707"/>
      <c r="WUN33" s="707"/>
      <c r="WUO33" s="707"/>
      <c r="WUP33" s="707"/>
      <c r="WUQ33" s="707"/>
      <c r="WUR33" s="707"/>
      <c r="WUS33" s="707"/>
      <c r="WUT33" s="707"/>
      <c r="WUU33" s="707"/>
      <c r="WUV33" s="707"/>
      <c r="WUW33" s="707"/>
      <c r="WUX33" s="707"/>
      <c r="WUY33" s="707"/>
      <c r="WUZ33" s="707"/>
      <c r="WVA33" s="707"/>
      <c r="WVB33" s="707"/>
      <c r="WVC33" s="707"/>
      <c r="WVD33" s="707"/>
      <c r="WVE33" s="707"/>
      <c r="WVF33" s="707"/>
      <c r="WVG33" s="707"/>
      <c r="WVH33" s="707"/>
      <c r="WVI33" s="707"/>
      <c r="WVJ33" s="707"/>
      <c r="WVK33" s="707"/>
      <c r="WVL33" s="707"/>
      <c r="WVM33" s="707"/>
      <c r="WVN33" s="707"/>
      <c r="WVO33" s="707"/>
      <c r="WVP33" s="707"/>
      <c r="WVQ33" s="707"/>
      <c r="WVR33" s="707"/>
      <c r="WVS33" s="707"/>
      <c r="WVT33" s="707"/>
      <c r="WVU33" s="707"/>
      <c r="WVV33" s="707"/>
      <c r="WVW33" s="707"/>
      <c r="WVX33" s="707"/>
      <c r="WVY33" s="707"/>
      <c r="WVZ33" s="707"/>
      <c r="WWA33" s="707"/>
      <c r="WWB33" s="707"/>
      <c r="WWC33" s="707"/>
      <c r="WWD33" s="707"/>
      <c r="WWE33" s="707"/>
      <c r="WWF33" s="707"/>
      <c r="WWG33" s="707"/>
      <c r="WWH33" s="707"/>
      <c r="WWI33" s="707"/>
    </row>
    <row r="34" spans="1:16155" s="708" customFormat="1" ht="1.9" customHeight="1">
      <c r="A34" s="707"/>
      <c r="B34" s="707"/>
      <c r="C34" s="727"/>
      <c r="D34" s="1930"/>
      <c r="E34" s="1930"/>
      <c r="F34" s="1930"/>
      <c r="G34" s="1930"/>
      <c r="H34" s="1930"/>
      <c r="I34" s="1930"/>
      <c r="J34" s="1931"/>
      <c r="K34" s="706"/>
      <c r="L34" s="706"/>
      <c r="M34" s="706"/>
      <c r="N34" s="706"/>
      <c r="O34" s="706"/>
      <c r="P34" s="716"/>
      <c r="Q34" s="716"/>
      <c r="R34" s="745"/>
      <c r="S34" s="745"/>
      <c r="T34" s="745"/>
      <c r="U34" s="745"/>
      <c r="V34" s="745"/>
      <c r="W34" s="716"/>
      <c r="X34" s="744"/>
      <c r="AB34" s="737"/>
      <c r="AC34" s="707"/>
      <c r="AE34" s="707"/>
      <c r="AF34" s="720"/>
      <c r="AG34" s="707"/>
      <c r="AH34" s="707"/>
      <c r="AI34" s="707"/>
      <c r="AJ34" s="707"/>
      <c r="AK34" s="707"/>
      <c r="AL34" s="707"/>
      <c r="AM34" s="707"/>
      <c r="AN34" s="707"/>
      <c r="AO34" s="707"/>
      <c r="AP34" s="707"/>
      <c r="AQ34" s="707"/>
      <c r="AR34" s="707"/>
      <c r="AS34" s="707"/>
      <c r="AT34" s="707"/>
      <c r="AU34" s="707"/>
      <c r="AV34" s="707"/>
      <c r="AW34" s="707"/>
      <c r="AX34" s="707"/>
      <c r="AY34" s="707"/>
      <c r="AZ34" s="707"/>
      <c r="BA34" s="707"/>
      <c r="BB34" s="707"/>
      <c r="BC34" s="707"/>
      <c r="BD34" s="707"/>
      <c r="BE34" s="707"/>
      <c r="BF34" s="707"/>
      <c r="BG34" s="707"/>
      <c r="BH34" s="707"/>
      <c r="BI34" s="707"/>
      <c r="BJ34" s="707"/>
      <c r="BK34" s="707"/>
      <c r="BL34" s="707"/>
      <c r="BM34" s="707"/>
      <c r="BN34" s="707"/>
      <c r="BO34" s="707"/>
      <c r="BP34" s="707"/>
      <c r="BQ34" s="707"/>
      <c r="BR34" s="707"/>
      <c r="BS34" s="707"/>
      <c r="BT34" s="707"/>
      <c r="BU34" s="707"/>
      <c r="BV34" s="707"/>
      <c r="BW34" s="707"/>
      <c r="BX34" s="707"/>
      <c r="BY34" s="707"/>
      <c r="BZ34" s="707"/>
      <c r="CA34" s="707"/>
      <c r="CB34" s="707"/>
      <c r="CC34" s="707"/>
      <c r="CD34" s="707"/>
      <c r="CE34" s="707"/>
      <c r="CF34" s="707"/>
      <c r="CG34" s="707"/>
      <c r="CH34" s="707"/>
      <c r="CI34" s="707"/>
      <c r="CJ34" s="707"/>
      <c r="CK34" s="707"/>
      <c r="CL34" s="707"/>
      <c r="CM34" s="707"/>
      <c r="CN34" s="707"/>
      <c r="CO34" s="707"/>
      <c r="CP34" s="707"/>
      <c r="CQ34" s="707"/>
      <c r="CR34" s="707"/>
      <c r="CS34" s="707"/>
      <c r="CT34" s="707"/>
      <c r="CU34" s="707"/>
      <c r="CV34" s="707"/>
      <c r="CW34" s="707"/>
      <c r="CX34" s="707"/>
      <c r="CY34" s="707"/>
      <c r="CZ34" s="707"/>
      <c r="DA34" s="707"/>
      <c r="DB34" s="707"/>
      <c r="DC34" s="707"/>
      <c r="DD34" s="707"/>
      <c r="DE34" s="707"/>
      <c r="DF34" s="707"/>
      <c r="DG34" s="707"/>
      <c r="DH34" s="707"/>
      <c r="DI34" s="707"/>
      <c r="DJ34" s="707"/>
      <c r="DK34" s="707"/>
      <c r="DL34" s="707"/>
      <c r="DM34" s="707"/>
      <c r="DN34" s="707"/>
      <c r="DO34" s="707"/>
      <c r="DP34" s="707"/>
      <c r="DQ34" s="707"/>
      <c r="DR34" s="707"/>
      <c r="DS34" s="707"/>
      <c r="DT34" s="707"/>
      <c r="DU34" s="707"/>
      <c r="DV34" s="707"/>
      <c r="DW34" s="707"/>
      <c r="DX34" s="707"/>
      <c r="DY34" s="707"/>
      <c r="DZ34" s="707"/>
      <c r="EA34" s="707"/>
      <c r="EB34" s="707"/>
      <c r="EC34" s="707"/>
      <c r="ED34" s="707"/>
      <c r="EE34" s="707"/>
      <c r="EF34" s="707"/>
      <c r="EG34" s="707"/>
      <c r="EH34" s="707"/>
      <c r="EI34" s="707"/>
      <c r="EJ34" s="707"/>
      <c r="EK34" s="707"/>
      <c r="EL34" s="707"/>
      <c r="EM34" s="707"/>
      <c r="EN34" s="707"/>
      <c r="EO34" s="707"/>
      <c r="EP34" s="707"/>
      <c r="EQ34" s="707"/>
      <c r="ER34" s="707"/>
      <c r="ES34" s="707"/>
      <c r="ET34" s="707"/>
      <c r="EU34" s="707"/>
      <c r="EV34" s="707"/>
      <c r="EW34" s="707"/>
      <c r="EX34" s="707"/>
      <c r="EY34" s="707"/>
      <c r="EZ34" s="707"/>
      <c r="FA34" s="707"/>
      <c r="FB34" s="707"/>
      <c r="FC34" s="707"/>
      <c r="FD34" s="707"/>
      <c r="FE34" s="707"/>
      <c r="FF34" s="707"/>
      <c r="FG34" s="707"/>
      <c r="FH34" s="707"/>
      <c r="FI34" s="707"/>
      <c r="FJ34" s="707"/>
      <c r="FK34" s="707"/>
      <c r="FL34" s="707"/>
      <c r="FM34" s="707"/>
      <c r="FN34" s="707"/>
      <c r="FO34" s="707"/>
      <c r="FP34" s="707"/>
      <c r="FQ34" s="707"/>
      <c r="FR34" s="707"/>
      <c r="FS34" s="707"/>
      <c r="FT34" s="707"/>
      <c r="FU34" s="707"/>
      <c r="FV34" s="707"/>
      <c r="FW34" s="707"/>
      <c r="FX34" s="707"/>
      <c r="FY34" s="707"/>
      <c r="FZ34" s="707"/>
      <c r="GA34" s="707"/>
      <c r="GB34" s="707"/>
      <c r="GC34" s="707"/>
      <c r="GD34" s="707"/>
      <c r="GE34" s="707"/>
      <c r="GF34" s="707"/>
      <c r="GG34" s="707"/>
      <c r="GH34" s="707"/>
      <c r="GI34" s="707"/>
      <c r="GJ34" s="707"/>
      <c r="GK34" s="707"/>
      <c r="GL34" s="707"/>
      <c r="GM34" s="707"/>
      <c r="GN34" s="707"/>
      <c r="GO34" s="707"/>
      <c r="GP34" s="707"/>
      <c r="GQ34" s="707"/>
      <c r="GR34" s="707"/>
      <c r="GS34" s="707"/>
      <c r="GT34" s="707"/>
      <c r="GU34" s="707"/>
      <c r="GV34" s="707"/>
      <c r="GW34" s="707"/>
      <c r="GX34" s="707"/>
      <c r="GY34" s="707"/>
      <c r="GZ34" s="707"/>
      <c r="HA34" s="707"/>
      <c r="HB34" s="707"/>
      <c r="HC34" s="707"/>
      <c r="HD34" s="707"/>
      <c r="HE34" s="707"/>
      <c r="HF34" s="707"/>
      <c r="HG34" s="707"/>
      <c r="HH34" s="707"/>
      <c r="HI34" s="707"/>
      <c r="HJ34" s="707"/>
      <c r="HK34" s="707"/>
      <c r="HL34" s="707"/>
      <c r="HM34" s="707"/>
      <c r="HN34" s="707"/>
      <c r="HO34" s="707"/>
      <c r="HP34" s="707"/>
      <c r="HQ34" s="707"/>
      <c r="HR34" s="707"/>
      <c r="HS34" s="707"/>
      <c r="HT34" s="707"/>
      <c r="HU34" s="707"/>
      <c r="HV34" s="707"/>
      <c r="HW34" s="707"/>
      <c r="HX34" s="707"/>
      <c r="HY34" s="707"/>
      <c r="HZ34" s="707"/>
      <c r="IA34" s="707"/>
      <c r="IB34" s="707"/>
      <c r="IC34" s="707"/>
      <c r="ID34" s="707"/>
      <c r="IE34" s="707"/>
      <c r="IF34" s="707"/>
      <c r="IG34" s="707"/>
      <c r="IH34" s="707"/>
      <c r="II34" s="707"/>
      <c r="IJ34" s="707"/>
      <c r="IK34" s="707"/>
      <c r="IL34" s="707"/>
      <c r="IM34" s="707"/>
      <c r="IN34" s="707"/>
      <c r="IO34" s="707"/>
      <c r="IP34" s="707"/>
      <c r="IQ34" s="707"/>
      <c r="IR34" s="707"/>
      <c r="IS34" s="707"/>
      <c r="IT34" s="707"/>
      <c r="IU34" s="707"/>
      <c r="IV34" s="707"/>
      <c r="IW34" s="707"/>
      <c r="IX34" s="707"/>
      <c r="IY34" s="707"/>
      <c r="IZ34" s="707"/>
      <c r="JA34" s="707"/>
      <c r="JB34" s="707"/>
      <c r="JC34" s="707"/>
      <c r="JD34" s="707"/>
      <c r="JE34" s="707"/>
      <c r="JF34" s="707"/>
      <c r="JG34" s="707"/>
      <c r="JH34" s="707"/>
      <c r="JI34" s="707"/>
      <c r="JJ34" s="707"/>
      <c r="JK34" s="707"/>
      <c r="JL34" s="707"/>
      <c r="JM34" s="707"/>
      <c r="JN34" s="707"/>
      <c r="JO34" s="707"/>
      <c r="JP34" s="707"/>
      <c r="JQ34" s="707"/>
      <c r="JR34" s="707"/>
      <c r="JS34" s="707"/>
      <c r="JT34" s="707"/>
      <c r="JU34" s="707"/>
      <c r="JV34" s="707"/>
      <c r="JW34" s="707"/>
      <c r="JX34" s="707"/>
      <c r="JY34" s="707"/>
      <c r="JZ34" s="707"/>
      <c r="KA34" s="707"/>
      <c r="KB34" s="707"/>
      <c r="KC34" s="707"/>
      <c r="KD34" s="707"/>
      <c r="KE34" s="707"/>
      <c r="KF34" s="707"/>
      <c r="KG34" s="707"/>
      <c r="KH34" s="707"/>
      <c r="KI34" s="707"/>
      <c r="KJ34" s="707"/>
      <c r="KK34" s="707"/>
      <c r="KL34" s="707"/>
      <c r="KM34" s="707"/>
      <c r="KN34" s="707"/>
      <c r="KO34" s="707"/>
      <c r="KP34" s="707"/>
      <c r="KQ34" s="707"/>
      <c r="KR34" s="707"/>
      <c r="KS34" s="707"/>
      <c r="KT34" s="707"/>
      <c r="KU34" s="707"/>
      <c r="KV34" s="707"/>
      <c r="KW34" s="707"/>
      <c r="KX34" s="707"/>
      <c r="KY34" s="707"/>
      <c r="KZ34" s="707"/>
      <c r="LA34" s="707"/>
      <c r="LB34" s="707"/>
      <c r="LC34" s="707"/>
      <c r="LD34" s="707"/>
      <c r="LE34" s="707"/>
      <c r="LF34" s="707"/>
      <c r="LG34" s="707"/>
      <c r="LH34" s="707"/>
      <c r="LI34" s="707"/>
      <c r="LJ34" s="707"/>
      <c r="LK34" s="707"/>
      <c r="LL34" s="707"/>
      <c r="LM34" s="707"/>
      <c r="LN34" s="707"/>
      <c r="LO34" s="707"/>
      <c r="LP34" s="707"/>
      <c r="LQ34" s="707"/>
      <c r="LR34" s="707"/>
      <c r="LS34" s="707"/>
      <c r="LT34" s="707"/>
      <c r="LU34" s="707"/>
      <c r="LV34" s="707"/>
      <c r="LW34" s="707"/>
      <c r="LX34" s="707"/>
      <c r="LY34" s="707"/>
      <c r="LZ34" s="707"/>
      <c r="MA34" s="707"/>
      <c r="MB34" s="707"/>
      <c r="MC34" s="707"/>
      <c r="MD34" s="707"/>
      <c r="ME34" s="707"/>
      <c r="MF34" s="707"/>
      <c r="MG34" s="707"/>
      <c r="MH34" s="707"/>
      <c r="MI34" s="707"/>
      <c r="MJ34" s="707"/>
      <c r="MK34" s="707"/>
      <c r="ML34" s="707"/>
      <c r="MM34" s="707"/>
      <c r="MN34" s="707"/>
      <c r="MO34" s="707"/>
      <c r="MP34" s="707"/>
      <c r="MQ34" s="707"/>
      <c r="MR34" s="707"/>
      <c r="MS34" s="707"/>
      <c r="MT34" s="707"/>
      <c r="MU34" s="707"/>
      <c r="MV34" s="707"/>
      <c r="MW34" s="707"/>
      <c r="MX34" s="707"/>
      <c r="MY34" s="707"/>
      <c r="MZ34" s="707"/>
      <c r="NA34" s="707"/>
      <c r="NB34" s="707"/>
      <c r="NC34" s="707"/>
      <c r="ND34" s="707"/>
      <c r="NE34" s="707"/>
      <c r="NF34" s="707"/>
      <c r="NG34" s="707"/>
      <c r="NH34" s="707"/>
      <c r="NI34" s="707"/>
      <c r="NJ34" s="707"/>
      <c r="NK34" s="707"/>
      <c r="NL34" s="707"/>
      <c r="NM34" s="707"/>
      <c r="NN34" s="707"/>
      <c r="NO34" s="707"/>
      <c r="NP34" s="707"/>
      <c r="NQ34" s="707"/>
      <c r="NR34" s="707"/>
      <c r="NS34" s="707"/>
      <c r="NT34" s="707"/>
      <c r="NU34" s="707"/>
      <c r="NV34" s="707"/>
      <c r="NW34" s="707"/>
      <c r="NX34" s="707"/>
      <c r="NY34" s="707"/>
      <c r="NZ34" s="707"/>
      <c r="OA34" s="707"/>
      <c r="OB34" s="707"/>
      <c r="OC34" s="707"/>
      <c r="OD34" s="707"/>
      <c r="OE34" s="707"/>
      <c r="OF34" s="707"/>
      <c r="OG34" s="707"/>
      <c r="OH34" s="707"/>
      <c r="OI34" s="707"/>
      <c r="OJ34" s="707"/>
      <c r="OK34" s="707"/>
      <c r="OL34" s="707"/>
      <c r="OM34" s="707"/>
      <c r="ON34" s="707"/>
      <c r="OO34" s="707"/>
      <c r="OP34" s="707"/>
      <c r="OQ34" s="707"/>
      <c r="OR34" s="707"/>
      <c r="OS34" s="707"/>
      <c r="OT34" s="707"/>
      <c r="OU34" s="707"/>
      <c r="OV34" s="707"/>
      <c r="OW34" s="707"/>
      <c r="OX34" s="707"/>
      <c r="OY34" s="707"/>
      <c r="OZ34" s="707"/>
      <c r="PA34" s="707"/>
      <c r="PB34" s="707"/>
      <c r="PC34" s="707"/>
      <c r="PD34" s="707"/>
      <c r="PE34" s="707"/>
      <c r="PF34" s="707"/>
      <c r="PG34" s="707"/>
      <c r="PH34" s="707"/>
      <c r="PI34" s="707"/>
      <c r="PJ34" s="707"/>
      <c r="PK34" s="707"/>
      <c r="PL34" s="707"/>
      <c r="PM34" s="707"/>
      <c r="PN34" s="707"/>
      <c r="PO34" s="707"/>
      <c r="PP34" s="707"/>
      <c r="PQ34" s="707"/>
      <c r="PR34" s="707"/>
      <c r="PS34" s="707"/>
      <c r="PT34" s="707"/>
      <c r="PU34" s="707"/>
      <c r="PV34" s="707"/>
      <c r="PW34" s="707"/>
      <c r="PX34" s="707"/>
      <c r="PY34" s="707"/>
      <c r="PZ34" s="707"/>
      <c r="QA34" s="707"/>
      <c r="QB34" s="707"/>
      <c r="QC34" s="707"/>
      <c r="QD34" s="707"/>
      <c r="QE34" s="707"/>
      <c r="QF34" s="707"/>
      <c r="QG34" s="707"/>
      <c r="QH34" s="707"/>
      <c r="QI34" s="707"/>
      <c r="QJ34" s="707"/>
      <c r="QK34" s="707"/>
      <c r="QL34" s="707"/>
      <c r="QM34" s="707"/>
      <c r="QN34" s="707"/>
      <c r="QO34" s="707"/>
      <c r="QP34" s="707"/>
      <c r="QQ34" s="707"/>
      <c r="QR34" s="707"/>
      <c r="QS34" s="707"/>
      <c r="QT34" s="707"/>
      <c r="QU34" s="707"/>
      <c r="QV34" s="707"/>
      <c r="QW34" s="707"/>
      <c r="QX34" s="707"/>
      <c r="QY34" s="707"/>
      <c r="QZ34" s="707"/>
      <c r="RA34" s="707"/>
      <c r="RB34" s="707"/>
      <c r="RC34" s="707"/>
      <c r="RD34" s="707"/>
      <c r="RE34" s="707"/>
      <c r="RF34" s="707"/>
      <c r="RG34" s="707"/>
      <c r="RH34" s="707"/>
      <c r="RI34" s="707"/>
      <c r="RJ34" s="707"/>
      <c r="RK34" s="707"/>
      <c r="RL34" s="707"/>
      <c r="RM34" s="707"/>
      <c r="RN34" s="707"/>
      <c r="RO34" s="707"/>
      <c r="RP34" s="707"/>
      <c r="RQ34" s="707"/>
      <c r="RR34" s="707"/>
      <c r="RS34" s="707"/>
      <c r="RT34" s="707"/>
      <c r="RU34" s="707"/>
      <c r="RV34" s="707"/>
      <c r="RW34" s="707"/>
      <c r="RX34" s="707"/>
      <c r="RY34" s="707"/>
      <c r="RZ34" s="707"/>
      <c r="SA34" s="707"/>
      <c r="SB34" s="707"/>
      <c r="SC34" s="707"/>
      <c r="SD34" s="707"/>
      <c r="SE34" s="707"/>
      <c r="SF34" s="707"/>
      <c r="SG34" s="707"/>
      <c r="SH34" s="707"/>
      <c r="SI34" s="707"/>
      <c r="SJ34" s="707"/>
      <c r="SK34" s="707"/>
      <c r="SL34" s="707"/>
      <c r="SM34" s="707"/>
      <c r="SN34" s="707"/>
      <c r="SO34" s="707"/>
      <c r="SP34" s="707"/>
      <c r="SQ34" s="707"/>
      <c r="SR34" s="707"/>
      <c r="SS34" s="707"/>
      <c r="ST34" s="707"/>
      <c r="SU34" s="707"/>
      <c r="SV34" s="707"/>
      <c r="SW34" s="707"/>
      <c r="SX34" s="707"/>
      <c r="SY34" s="707"/>
      <c r="SZ34" s="707"/>
      <c r="TA34" s="707"/>
      <c r="TB34" s="707"/>
      <c r="TC34" s="707"/>
      <c r="TD34" s="707"/>
      <c r="TE34" s="707"/>
      <c r="TF34" s="707"/>
      <c r="TG34" s="707"/>
      <c r="TH34" s="707"/>
      <c r="TI34" s="707"/>
      <c r="TJ34" s="707"/>
      <c r="TK34" s="707"/>
      <c r="TL34" s="707"/>
      <c r="TM34" s="707"/>
      <c r="TN34" s="707"/>
      <c r="TO34" s="707"/>
      <c r="TP34" s="707"/>
      <c r="TQ34" s="707"/>
      <c r="TR34" s="707"/>
      <c r="TS34" s="707"/>
      <c r="TT34" s="707"/>
      <c r="TU34" s="707"/>
      <c r="TV34" s="707"/>
      <c r="TW34" s="707"/>
      <c r="TX34" s="707"/>
      <c r="TY34" s="707"/>
      <c r="TZ34" s="707"/>
      <c r="UA34" s="707"/>
      <c r="UB34" s="707"/>
      <c r="UC34" s="707"/>
      <c r="UD34" s="707"/>
      <c r="UE34" s="707"/>
      <c r="UF34" s="707"/>
      <c r="UG34" s="707"/>
      <c r="UH34" s="707"/>
      <c r="UI34" s="707"/>
      <c r="UJ34" s="707"/>
      <c r="UK34" s="707"/>
      <c r="UL34" s="707"/>
      <c r="UM34" s="707"/>
      <c r="UN34" s="707"/>
      <c r="UO34" s="707"/>
      <c r="UP34" s="707"/>
      <c r="UQ34" s="707"/>
      <c r="UR34" s="707"/>
      <c r="US34" s="707"/>
      <c r="UT34" s="707"/>
      <c r="UU34" s="707"/>
      <c r="UV34" s="707"/>
      <c r="UW34" s="707"/>
      <c r="UX34" s="707"/>
      <c r="UY34" s="707"/>
      <c r="UZ34" s="707"/>
      <c r="VA34" s="707"/>
      <c r="VB34" s="707"/>
      <c r="VC34" s="707"/>
      <c r="VD34" s="707"/>
      <c r="VE34" s="707"/>
      <c r="VF34" s="707"/>
      <c r="VG34" s="707"/>
      <c r="VH34" s="707"/>
      <c r="VI34" s="707"/>
      <c r="VJ34" s="707"/>
      <c r="VK34" s="707"/>
      <c r="VL34" s="707"/>
      <c r="VM34" s="707"/>
      <c r="VN34" s="707"/>
      <c r="VO34" s="707"/>
      <c r="VP34" s="707"/>
      <c r="VQ34" s="707"/>
      <c r="VR34" s="707"/>
      <c r="VS34" s="707"/>
      <c r="VT34" s="707"/>
      <c r="VU34" s="707"/>
      <c r="VV34" s="707"/>
      <c r="VW34" s="707"/>
      <c r="VX34" s="707"/>
      <c r="VY34" s="707"/>
      <c r="VZ34" s="707"/>
      <c r="WA34" s="707"/>
      <c r="WB34" s="707"/>
      <c r="WC34" s="707"/>
      <c r="WD34" s="707"/>
      <c r="WE34" s="707"/>
      <c r="WF34" s="707"/>
      <c r="WG34" s="707"/>
      <c r="WH34" s="707"/>
      <c r="WI34" s="707"/>
      <c r="WJ34" s="707"/>
      <c r="WK34" s="707"/>
      <c r="WL34" s="707"/>
      <c r="WM34" s="707"/>
      <c r="WN34" s="707"/>
      <c r="WO34" s="707"/>
      <c r="WP34" s="707"/>
      <c r="WQ34" s="707"/>
      <c r="WR34" s="707"/>
      <c r="WS34" s="707"/>
      <c r="WT34" s="707"/>
      <c r="WU34" s="707"/>
      <c r="WV34" s="707"/>
      <c r="WW34" s="707"/>
      <c r="WX34" s="707"/>
      <c r="WY34" s="707"/>
      <c r="WZ34" s="707"/>
      <c r="XA34" s="707"/>
      <c r="XB34" s="707"/>
      <c r="XC34" s="707"/>
      <c r="XD34" s="707"/>
      <c r="XE34" s="707"/>
      <c r="XF34" s="707"/>
      <c r="XG34" s="707"/>
      <c r="XH34" s="707"/>
      <c r="XI34" s="707"/>
      <c r="XJ34" s="707"/>
      <c r="XK34" s="707"/>
      <c r="XL34" s="707"/>
      <c r="XM34" s="707"/>
      <c r="XN34" s="707"/>
      <c r="XO34" s="707"/>
      <c r="XP34" s="707"/>
      <c r="XQ34" s="707"/>
      <c r="XR34" s="707"/>
      <c r="XS34" s="707"/>
      <c r="XT34" s="707"/>
      <c r="XU34" s="707"/>
      <c r="XV34" s="707"/>
      <c r="XW34" s="707"/>
      <c r="XX34" s="707"/>
      <c r="XY34" s="707"/>
      <c r="XZ34" s="707"/>
      <c r="YA34" s="707"/>
      <c r="YB34" s="707"/>
      <c r="YC34" s="707"/>
      <c r="YD34" s="707"/>
      <c r="YE34" s="707"/>
      <c r="YF34" s="707"/>
      <c r="YG34" s="707"/>
      <c r="YH34" s="707"/>
      <c r="YI34" s="707"/>
      <c r="YJ34" s="707"/>
      <c r="YK34" s="707"/>
      <c r="YL34" s="707"/>
      <c r="YM34" s="707"/>
      <c r="YN34" s="707"/>
      <c r="YO34" s="707"/>
      <c r="YP34" s="707"/>
      <c r="YQ34" s="707"/>
      <c r="YR34" s="707"/>
      <c r="YS34" s="707"/>
      <c r="YT34" s="707"/>
      <c r="YU34" s="707"/>
      <c r="YV34" s="707"/>
      <c r="YW34" s="707"/>
      <c r="YX34" s="707"/>
      <c r="YY34" s="707"/>
      <c r="YZ34" s="707"/>
      <c r="ZA34" s="707"/>
      <c r="ZB34" s="707"/>
      <c r="ZC34" s="707"/>
      <c r="ZD34" s="707"/>
      <c r="ZE34" s="707"/>
      <c r="ZF34" s="707"/>
      <c r="ZG34" s="707"/>
      <c r="ZH34" s="707"/>
      <c r="ZI34" s="707"/>
      <c r="ZJ34" s="707"/>
      <c r="ZK34" s="707"/>
      <c r="ZL34" s="707"/>
      <c r="ZM34" s="707"/>
      <c r="ZN34" s="707"/>
      <c r="ZO34" s="707"/>
      <c r="ZP34" s="707"/>
      <c r="ZQ34" s="707"/>
      <c r="ZR34" s="707"/>
      <c r="ZS34" s="707"/>
      <c r="ZT34" s="707"/>
      <c r="ZU34" s="707"/>
      <c r="ZV34" s="707"/>
      <c r="ZW34" s="707"/>
      <c r="ZX34" s="707"/>
      <c r="ZY34" s="707"/>
      <c r="ZZ34" s="707"/>
      <c r="AAA34" s="707"/>
      <c r="AAB34" s="707"/>
      <c r="AAC34" s="707"/>
      <c r="AAD34" s="707"/>
      <c r="AAE34" s="707"/>
      <c r="AAF34" s="707"/>
      <c r="AAG34" s="707"/>
      <c r="AAH34" s="707"/>
      <c r="AAI34" s="707"/>
      <c r="AAJ34" s="707"/>
      <c r="AAK34" s="707"/>
      <c r="AAL34" s="707"/>
      <c r="AAM34" s="707"/>
      <c r="AAN34" s="707"/>
      <c r="AAO34" s="707"/>
      <c r="AAP34" s="707"/>
      <c r="AAQ34" s="707"/>
      <c r="AAR34" s="707"/>
      <c r="AAS34" s="707"/>
      <c r="AAT34" s="707"/>
      <c r="AAU34" s="707"/>
      <c r="AAV34" s="707"/>
      <c r="AAW34" s="707"/>
      <c r="AAX34" s="707"/>
      <c r="AAY34" s="707"/>
      <c r="AAZ34" s="707"/>
      <c r="ABA34" s="707"/>
      <c r="ABB34" s="707"/>
      <c r="ABC34" s="707"/>
      <c r="ABD34" s="707"/>
      <c r="ABE34" s="707"/>
      <c r="ABF34" s="707"/>
      <c r="ABG34" s="707"/>
      <c r="ABH34" s="707"/>
      <c r="ABI34" s="707"/>
      <c r="ABJ34" s="707"/>
      <c r="ABK34" s="707"/>
      <c r="ABL34" s="707"/>
      <c r="ABM34" s="707"/>
      <c r="ABN34" s="707"/>
      <c r="ABO34" s="707"/>
      <c r="ABP34" s="707"/>
      <c r="ABQ34" s="707"/>
      <c r="ABR34" s="707"/>
      <c r="ABS34" s="707"/>
      <c r="ABT34" s="707"/>
      <c r="ABU34" s="707"/>
      <c r="ABV34" s="707"/>
      <c r="ABW34" s="707"/>
      <c r="ABX34" s="707"/>
      <c r="ABY34" s="707"/>
      <c r="ABZ34" s="707"/>
      <c r="ACA34" s="707"/>
      <c r="ACB34" s="707"/>
      <c r="ACC34" s="707"/>
      <c r="ACD34" s="707"/>
      <c r="ACE34" s="707"/>
      <c r="ACF34" s="707"/>
      <c r="ACG34" s="707"/>
      <c r="ACH34" s="707"/>
      <c r="ACI34" s="707"/>
      <c r="ACJ34" s="707"/>
      <c r="ACK34" s="707"/>
      <c r="ACL34" s="707"/>
      <c r="ACM34" s="707"/>
      <c r="ACN34" s="707"/>
      <c r="ACO34" s="707"/>
      <c r="ACP34" s="707"/>
      <c r="ACQ34" s="707"/>
      <c r="ACR34" s="707"/>
      <c r="ACS34" s="707"/>
      <c r="ACT34" s="707"/>
      <c r="ACU34" s="707"/>
      <c r="ACV34" s="707"/>
      <c r="ACW34" s="707"/>
      <c r="ACX34" s="707"/>
      <c r="ACY34" s="707"/>
      <c r="ACZ34" s="707"/>
      <c r="ADA34" s="707"/>
      <c r="ADB34" s="707"/>
      <c r="ADC34" s="707"/>
      <c r="ADD34" s="707"/>
      <c r="ADE34" s="707"/>
      <c r="ADF34" s="707"/>
      <c r="ADG34" s="707"/>
      <c r="ADH34" s="707"/>
      <c r="ADI34" s="707"/>
      <c r="ADJ34" s="707"/>
      <c r="ADK34" s="707"/>
      <c r="ADL34" s="707"/>
      <c r="ADM34" s="707"/>
      <c r="ADN34" s="707"/>
      <c r="ADO34" s="707"/>
      <c r="ADP34" s="707"/>
      <c r="ADQ34" s="707"/>
      <c r="ADR34" s="707"/>
      <c r="ADS34" s="707"/>
      <c r="ADT34" s="707"/>
      <c r="ADU34" s="707"/>
      <c r="ADV34" s="707"/>
      <c r="ADW34" s="707"/>
      <c r="ADX34" s="707"/>
      <c r="ADY34" s="707"/>
      <c r="ADZ34" s="707"/>
      <c r="AEA34" s="707"/>
      <c r="AEB34" s="707"/>
      <c r="AEC34" s="707"/>
      <c r="AED34" s="707"/>
      <c r="AEE34" s="707"/>
      <c r="AEF34" s="707"/>
      <c r="AEG34" s="707"/>
      <c r="AEH34" s="707"/>
      <c r="AEI34" s="707"/>
      <c r="AEJ34" s="707"/>
      <c r="AEK34" s="707"/>
      <c r="AEL34" s="707"/>
      <c r="AEM34" s="707"/>
      <c r="AEN34" s="707"/>
      <c r="AEO34" s="707"/>
      <c r="AEP34" s="707"/>
      <c r="AEQ34" s="707"/>
      <c r="AER34" s="707"/>
      <c r="AES34" s="707"/>
      <c r="AET34" s="707"/>
      <c r="AEU34" s="707"/>
      <c r="AEV34" s="707"/>
      <c r="AEW34" s="707"/>
      <c r="AEX34" s="707"/>
      <c r="AEY34" s="707"/>
      <c r="AEZ34" s="707"/>
      <c r="AFA34" s="707"/>
      <c r="AFB34" s="707"/>
      <c r="AFC34" s="707"/>
      <c r="AFD34" s="707"/>
      <c r="AFE34" s="707"/>
      <c r="AFF34" s="707"/>
      <c r="AFG34" s="707"/>
      <c r="AFH34" s="707"/>
      <c r="AFI34" s="707"/>
      <c r="AFJ34" s="707"/>
      <c r="AFK34" s="707"/>
      <c r="AFL34" s="707"/>
      <c r="AFM34" s="707"/>
      <c r="AFN34" s="707"/>
      <c r="AFO34" s="707"/>
      <c r="AFP34" s="707"/>
      <c r="AFQ34" s="707"/>
      <c r="AFR34" s="707"/>
      <c r="AFS34" s="707"/>
      <c r="AFT34" s="707"/>
      <c r="AFU34" s="707"/>
      <c r="AFV34" s="707"/>
      <c r="AFW34" s="707"/>
      <c r="AFX34" s="707"/>
      <c r="AFY34" s="707"/>
      <c r="AFZ34" s="707"/>
      <c r="AGA34" s="707"/>
      <c r="AGB34" s="707"/>
      <c r="AGC34" s="707"/>
      <c r="AGD34" s="707"/>
      <c r="AGE34" s="707"/>
      <c r="AGF34" s="707"/>
      <c r="AGG34" s="707"/>
      <c r="AGH34" s="707"/>
      <c r="AGI34" s="707"/>
      <c r="AGJ34" s="707"/>
      <c r="AGK34" s="707"/>
      <c r="AGL34" s="707"/>
      <c r="AGM34" s="707"/>
      <c r="AGN34" s="707"/>
      <c r="AGO34" s="707"/>
      <c r="AGP34" s="707"/>
      <c r="AGQ34" s="707"/>
      <c r="AGR34" s="707"/>
      <c r="AGS34" s="707"/>
      <c r="AGT34" s="707"/>
      <c r="AGU34" s="707"/>
      <c r="AGV34" s="707"/>
      <c r="AGW34" s="707"/>
      <c r="AGX34" s="707"/>
      <c r="AGY34" s="707"/>
      <c r="AGZ34" s="707"/>
      <c r="AHA34" s="707"/>
      <c r="AHB34" s="707"/>
      <c r="AHC34" s="707"/>
      <c r="AHD34" s="707"/>
      <c r="AHE34" s="707"/>
      <c r="AHF34" s="707"/>
      <c r="AHG34" s="707"/>
      <c r="AHH34" s="707"/>
      <c r="AHI34" s="707"/>
      <c r="AHJ34" s="707"/>
      <c r="AHK34" s="707"/>
      <c r="AHL34" s="707"/>
      <c r="AHM34" s="707"/>
      <c r="AHN34" s="707"/>
      <c r="AHO34" s="707"/>
      <c r="AHP34" s="707"/>
      <c r="AHQ34" s="707"/>
      <c r="AHR34" s="707"/>
      <c r="AHS34" s="707"/>
      <c r="AHT34" s="707"/>
      <c r="AHU34" s="707"/>
      <c r="AHV34" s="707"/>
      <c r="AHW34" s="707"/>
      <c r="AHX34" s="707"/>
      <c r="AHY34" s="707"/>
      <c r="AHZ34" s="707"/>
      <c r="AIA34" s="707"/>
      <c r="AIB34" s="707"/>
      <c r="AIC34" s="707"/>
      <c r="AID34" s="707"/>
      <c r="AIE34" s="707"/>
      <c r="AIF34" s="707"/>
      <c r="AIG34" s="707"/>
      <c r="AIH34" s="707"/>
      <c r="AII34" s="707"/>
      <c r="AIJ34" s="707"/>
      <c r="AIK34" s="707"/>
      <c r="AIL34" s="707"/>
      <c r="AIM34" s="707"/>
      <c r="AIN34" s="707"/>
      <c r="AIO34" s="707"/>
      <c r="AIP34" s="707"/>
      <c r="AIQ34" s="707"/>
      <c r="AIR34" s="707"/>
      <c r="AIS34" s="707"/>
      <c r="AIT34" s="707"/>
      <c r="AIU34" s="707"/>
      <c r="AIV34" s="707"/>
      <c r="AIW34" s="707"/>
      <c r="AIX34" s="707"/>
      <c r="AIY34" s="707"/>
      <c r="AIZ34" s="707"/>
      <c r="AJA34" s="707"/>
      <c r="AJB34" s="707"/>
      <c r="AJC34" s="707"/>
      <c r="AJD34" s="707"/>
      <c r="AJE34" s="707"/>
      <c r="AJF34" s="707"/>
      <c r="AJG34" s="707"/>
      <c r="AJH34" s="707"/>
      <c r="AJI34" s="707"/>
      <c r="AJJ34" s="707"/>
      <c r="AJK34" s="707"/>
      <c r="AJL34" s="707"/>
      <c r="AJM34" s="707"/>
      <c r="AJN34" s="707"/>
      <c r="AJO34" s="707"/>
      <c r="AJP34" s="707"/>
      <c r="AJQ34" s="707"/>
      <c r="AJR34" s="707"/>
      <c r="AJS34" s="707"/>
      <c r="AJT34" s="707"/>
      <c r="AJU34" s="707"/>
      <c r="AJV34" s="707"/>
      <c r="AJW34" s="707"/>
      <c r="AJX34" s="707"/>
      <c r="AJY34" s="707"/>
      <c r="AJZ34" s="707"/>
      <c r="AKA34" s="707"/>
      <c r="AKB34" s="707"/>
      <c r="AKC34" s="707"/>
      <c r="AKD34" s="707"/>
      <c r="AKE34" s="707"/>
      <c r="AKF34" s="707"/>
      <c r="AKG34" s="707"/>
      <c r="AKH34" s="707"/>
      <c r="AKI34" s="707"/>
      <c r="AKJ34" s="707"/>
      <c r="AKK34" s="707"/>
      <c r="AKL34" s="707"/>
      <c r="AKM34" s="707"/>
      <c r="AKN34" s="707"/>
      <c r="AKO34" s="707"/>
      <c r="AKP34" s="707"/>
      <c r="AKQ34" s="707"/>
      <c r="AKR34" s="707"/>
      <c r="AKS34" s="707"/>
      <c r="AKT34" s="707"/>
      <c r="AKU34" s="707"/>
      <c r="AKV34" s="707"/>
      <c r="AKW34" s="707"/>
      <c r="AKX34" s="707"/>
      <c r="AKY34" s="707"/>
      <c r="AKZ34" s="707"/>
      <c r="ALA34" s="707"/>
      <c r="ALB34" s="707"/>
      <c r="ALC34" s="707"/>
      <c r="ALD34" s="707"/>
      <c r="ALE34" s="707"/>
      <c r="ALF34" s="707"/>
      <c r="ALG34" s="707"/>
      <c r="ALH34" s="707"/>
      <c r="ALI34" s="707"/>
      <c r="ALJ34" s="707"/>
      <c r="ALK34" s="707"/>
      <c r="ALL34" s="707"/>
      <c r="ALM34" s="707"/>
      <c r="ALN34" s="707"/>
      <c r="ALO34" s="707"/>
      <c r="ALP34" s="707"/>
      <c r="ALQ34" s="707"/>
      <c r="ALR34" s="707"/>
      <c r="ALS34" s="707"/>
      <c r="ALT34" s="707"/>
      <c r="ALU34" s="707"/>
      <c r="ALV34" s="707"/>
      <c r="ALW34" s="707"/>
      <c r="ALX34" s="707"/>
      <c r="ALY34" s="707"/>
      <c r="ALZ34" s="707"/>
      <c r="AMA34" s="707"/>
      <c r="AMB34" s="707"/>
      <c r="AMC34" s="707"/>
      <c r="AMD34" s="707"/>
      <c r="AME34" s="707"/>
      <c r="AMF34" s="707"/>
      <c r="AMG34" s="707"/>
      <c r="AMH34" s="707"/>
      <c r="AMI34" s="707"/>
      <c r="AMJ34" s="707"/>
      <c r="AMK34" s="707"/>
      <c r="AML34" s="707"/>
      <c r="AMM34" s="707"/>
      <c r="AMN34" s="707"/>
      <c r="AMO34" s="707"/>
      <c r="AMP34" s="707"/>
      <c r="AMQ34" s="707"/>
      <c r="AMR34" s="707"/>
      <c r="AMS34" s="707"/>
      <c r="AMT34" s="707"/>
      <c r="AMU34" s="707"/>
      <c r="AMV34" s="707"/>
      <c r="AMW34" s="707"/>
      <c r="AMX34" s="707"/>
      <c r="AMY34" s="707"/>
      <c r="AMZ34" s="707"/>
      <c r="ANA34" s="707"/>
      <c r="ANB34" s="707"/>
      <c r="ANC34" s="707"/>
      <c r="AND34" s="707"/>
      <c r="ANE34" s="707"/>
      <c r="ANF34" s="707"/>
      <c r="ANG34" s="707"/>
      <c r="ANH34" s="707"/>
      <c r="ANI34" s="707"/>
      <c r="ANJ34" s="707"/>
      <c r="ANK34" s="707"/>
      <c r="ANL34" s="707"/>
      <c r="ANM34" s="707"/>
      <c r="ANN34" s="707"/>
      <c r="ANO34" s="707"/>
      <c r="ANP34" s="707"/>
      <c r="ANQ34" s="707"/>
      <c r="ANR34" s="707"/>
      <c r="ANS34" s="707"/>
      <c r="ANT34" s="707"/>
      <c r="ANU34" s="707"/>
      <c r="ANV34" s="707"/>
      <c r="ANW34" s="707"/>
      <c r="ANX34" s="707"/>
      <c r="ANY34" s="707"/>
      <c r="ANZ34" s="707"/>
      <c r="AOA34" s="707"/>
      <c r="AOB34" s="707"/>
      <c r="AOC34" s="707"/>
      <c r="AOD34" s="707"/>
      <c r="AOE34" s="707"/>
      <c r="AOF34" s="707"/>
      <c r="AOG34" s="707"/>
      <c r="AOH34" s="707"/>
      <c r="AOI34" s="707"/>
      <c r="AOJ34" s="707"/>
      <c r="AOK34" s="707"/>
      <c r="AOL34" s="707"/>
      <c r="AOM34" s="707"/>
      <c r="AON34" s="707"/>
      <c r="AOO34" s="707"/>
      <c r="AOP34" s="707"/>
      <c r="AOQ34" s="707"/>
      <c r="AOR34" s="707"/>
      <c r="AOS34" s="707"/>
      <c r="AOT34" s="707"/>
      <c r="AOU34" s="707"/>
      <c r="AOV34" s="707"/>
      <c r="AOW34" s="707"/>
      <c r="AOX34" s="707"/>
      <c r="AOY34" s="707"/>
      <c r="AOZ34" s="707"/>
      <c r="APA34" s="707"/>
      <c r="APB34" s="707"/>
      <c r="APC34" s="707"/>
      <c r="APD34" s="707"/>
      <c r="APE34" s="707"/>
      <c r="APF34" s="707"/>
      <c r="APG34" s="707"/>
      <c r="APH34" s="707"/>
      <c r="API34" s="707"/>
      <c r="APJ34" s="707"/>
      <c r="APK34" s="707"/>
      <c r="APL34" s="707"/>
      <c r="APM34" s="707"/>
      <c r="APN34" s="707"/>
      <c r="APO34" s="707"/>
      <c r="APP34" s="707"/>
      <c r="APQ34" s="707"/>
      <c r="APR34" s="707"/>
      <c r="APS34" s="707"/>
      <c r="APT34" s="707"/>
      <c r="APU34" s="707"/>
      <c r="APV34" s="707"/>
      <c r="APW34" s="707"/>
      <c r="APX34" s="707"/>
      <c r="APY34" s="707"/>
      <c r="APZ34" s="707"/>
      <c r="AQA34" s="707"/>
      <c r="AQB34" s="707"/>
      <c r="AQC34" s="707"/>
      <c r="AQD34" s="707"/>
      <c r="AQE34" s="707"/>
      <c r="AQF34" s="707"/>
      <c r="AQG34" s="707"/>
      <c r="AQH34" s="707"/>
      <c r="AQI34" s="707"/>
      <c r="AQJ34" s="707"/>
      <c r="AQK34" s="707"/>
      <c r="AQL34" s="707"/>
      <c r="AQM34" s="707"/>
      <c r="AQN34" s="707"/>
      <c r="AQO34" s="707"/>
      <c r="AQP34" s="707"/>
      <c r="AQQ34" s="707"/>
      <c r="AQR34" s="707"/>
      <c r="AQS34" s="707"/>
      <c r="AQT34" s="707"/>
      <c r="AQU34" s="707"/>
      <c r="AQV34" s="707"/>
      <c r="AQW34" s="707"/>
      <c r="AQX34" s="707"/>
      <c r="AQY34" s="707"/>
      <c r="AQZ34" s="707"/>
      <c r="ARA34" s="707"/>
      <c r="ARB34" s="707"/>
      <c r="ARC34" s="707"/>
      <c r="ARD34" s="707"/>
      <c r="ARE34" s="707"/>
      <c r="ARF34" s="707"/>
      <c r="ARG34" s="707"/>
      <c r="ARH34" s="707"/>
      <c r="ARI34" s="707"/>
      <c r="ARJ34" s="707"/>
      <c r="ARK34" s="707"/>
      <c r="ARL34" s="707"/>
      <c r="ARM34" s="707"/>
      <c r="ARN34" s="707"/>
      <c r="ARO34" s="707"/>
      <c r="ARP34" s="707"/>
      <c r="ARQ34" s="707"/>
      <c r="ARR34" s="707"/>
      <c r="ARS34" s="707"/>
      <c r="ART34" s="707"/>
      <c r="ARU34" s="707"/>
      <c r="ARV34" s="707"/>
      <c r="ARW34" s="707"/>
      <c r="ARX34" s="707"/>
      <c r="ARY34" s="707"/>
      <c r="ARZ34" s="707"/>
      <c r="ASA34" s="707"/>
      <c r="ASB34" s="707"/>
      <c r="ASC34" s="707"/>
      <c r="ASD34" s="707"/>
      <c r="ASE34" s="707"/>
      <c r="ASF34" s="707"/>
      <c r="ASG34" s="707"/>
      <c r="ASH34" s="707"/>
      <c r="ASI34" s="707"/>
      <c r="ASJ34" s="707"/>
      <c r="ASK34" s="707"/>
      <c r="ASL34" s="707"/>
      <c r="ASM34" s="707"/>
      <c r="ASN34" s="707"/>
      <c r="ASO34" s="707"/>
      <c r="ASP34" s="707"/>
      <c r="ASQ34" s="707"/>
      <c r="ASR34" s="707"/>
      <c r="ASS34" s="707"/>
      <c r="AST34" s="707"/>
      <c r="ASU34" s="707"/>
      <c r="ASV34" s="707"/>
      <c r="ASW34" s="707"/>
      <c r="ASX34" s="707"/>
      <c r="ASY34" s="707"/>
      <c r="ASZ34" s="707"/>
      <c r="ATA34" s="707"/>
      <c r="ATB34" s="707"/>
      <c r="ATC34" s="707"/>
      <c r="ATD34" s="707"/>
      <c r="ATE34" s="707"/>
      <c r="ATF34" s="707"/>
      <c r="ATG34" s="707"/>
      <c r="ATH34" s="707"/>
      <c r="ATI34" s="707"/>
      <c r="ATJ34" s="707"/>
      <c r="ATK34" s="707"/>
      <c r="ATL34" s="707"/>
      <c r="ATM34" s="707"/>
      <c r="ATN34" s="707"/>
      <c r="ATO34" s="707"/>
      <c r="ATP34" s="707"/>
      <c r="ATQ34" s="707"/>
      <c r="ATR34" s="707"/>
      <c r="ATS34" s="707"/>
      <c r="ATT34" s="707"/>
      <c r="ATU34" s="707"/>
      <c r="ATV34" s="707"/>
      <c r="ATW34" s="707"/>
      <c r="ATX34" s="707"/>
      <c r="ATY34" s="707"/>
      <c r="ATZ34" s="707"/>
      <c r="AUA34" s="707"/>
      <c r="AUB34" s="707"/>
      <c r="AUC34" s="707"/>
      <c r="AUD34" s="707"/>
      <c r="AUE34" s="707"/>
      <c r="AUF34" s="707"/>
      <c r="AUG34" s="707"/>
      <c r="AUH34" s="707"/>
      <c r="AUI34" s="707"/>
      <c r="AUJ34" s="707"/>
      <c r="AUK34" s="707"/>
      <c r="AUL34" s="707"/>
      <c r="AUM34" s="707"/>
      <c r="AUN34" s="707"/>
      <c r="AUO34" s="707"/>
      <c r="AUP34" s="707"/>
      <c r="AUQ34" s="707"/>
      <c r="AUR34" s="707"/>
      <c r="AUS34" s="707"/>
      <c r="AUT34" s="707"/>
      <c r="AUU34" s="707"/>
      <c r="AUV34" s="707"/>
      <c r="AUW34" s="707"/>
      <c r="AUX34" s="707"/>
      <c r="AUY34" s="707"/>
      <c r="AUZ34" s="707"/>
      <c r="AVA34" s="707"/>
      <c r="AVB34" s="707"/>
      <c r="AVC34" s="707"/>
      <c r="AVD34" s="707"/>
      <c r="AVE34" s="707"/>
      <c r="AVF34" s="707"/>
      <c r="AVG34" s="707"/>
      <c r="AVH34" s="707"/>
      <c r="AVI34" s="707"/>
      <c r="AVJ34" s="707"/>
      <c r="AVK34" s="707"/>
      <c r="AVL34" s="707"/>
      <c r="AVM34" s="707"/>
      <c r="AVN34" s="707"/>
      <c r="AVO34" s="707"/>
      <c r="AVP34" s="707"/>
      <c r="AVQ34" s="707"/>
      <c r="AVR34" s="707"/>
      <c r="AVS34" s="707"/>
      <c r="AVT34" s="707"/>
      <c r="AVU34" s="707"/>
      <c r="AVV34" s="707"/>
      <c r="AVW34" s="707"/>
      <c r="AVX34" s="707"/>
      <c r="AVY34" s="707"/>
      <c r="AVZ34" s="707"/>
      <c r="AWA34" s="707"/>
      <c r="AWB34" s="707"/>
      <c r="AWC34" s="707"/>
      <c r="AWD34" s="707"/>
      <c r="AWE34" s="707"/>
      <c r="AWF34" s="707"/>
      <c r="AWG34" s="707"/>
      <c r="AWH34" s="707"/>
      <c r="AWI34" s="707"/>
      <c r="AWJ34" s="707"/>
      <c r="AWK34" s="707"/>
      <c r="AWL34" s="707"/>
      <c r="AWM34" s="707"/>
      <c r="AWN34" s="707"/>
      <c r="AWO34" s="707"/>
      <c r="AWP34" s="707"/>
      <c r="AWQ34" s="707"/>
      <c r="AWR34" s="707"/>
      <c r="AWS34" s="707"/>
      <c r="AWT34" s="707"/>
      <c r="AWU34" s="707"/>
      <c r="AWV34" s="707"/>
      <c r="AWW34" s="707"/>
      <c r="AWX34" s="707"/>
      <c r="AWY34" s="707"/>
      <c r="AWZ34" s="707"/>
      <c r="AXA34" s="707"/>
      <c r="AXB34" s="707"/>
      <c r="AXC34" s="707"/>
      <c r="AXD34" s="707"/>
      <c r="AXE34" s="707"/>
      <c r="AXF34" s="707"/>
      <c r="AXG34" s="707"/>
      <c r="AXH34" s="707"/>
      <c r="AXI34" s="707"/>
      <c r="AXJ34" s="707"/>
      <c r="AXK34" s="707"/>
      <c r="AXL34" s="707"/>
      <c r="AXM34" s="707"/>
      <c r="AXN34" s="707"/>
      <c r="AXO34" s="707"/>
      <c r="AXP34" s="707"/>
      <c r="AXQ34" s="707"/>
      <c r="AXR34" s="707"/>
      <c r="AXS34" s="707"/>
      <c r="AXT34" s="707"/>
      <c r="AXU34" s="707"/>
      <c r="AXV34" s="707"/>
      <c r="AXW34" s="707"/>
      <c r="AXX34" s="707"/>
      <c r="AXY34" s="707"/>
      <c r="AXZ34" s="707"/>
      <c r="AYA34" s="707"/>
      <c r="AYB34" s="707"/>
      <c r="AYC34" s="707"/>
      <c r="AYD34" s="707"/>
      <c r="AYE34" s="707"/>
      <c r="AYF34" s="707"/>
      <c r="AYG34" s="707"/>
      <c r="AYH34" s="707"/>
      <c r="AYI34" s="707"/>
      <c r="AYJ34" s="707"/>
      <c r="AYK34" s="707"/>
      <c r="AYL34" s="707"/>
      <c r="AYM34" s="707"/>
      <c r="AYN34" s="707"/>
      <c r="AYO34" s="707"/>
      <c r="AYP34" s="707"/>
      <c r="AYQ34" s="707"/>
      <c r="AYR34" s="707"/>
      <c r="AYS34" s="707"/>
      <c r="AYT34" s="707"/>
      <c r="AYU34" s="707"/>
      <c r="AYV34" s="707"/>
      <c r="AYW34" s="707"/>
      <c r="AYX34" s="707"/>
      <c r="AYY34" s="707"/>
      <c r="AYZ34" s="707"/>
      <c r="AZA34" s="707"/>
      <c r="AZB34" s="707"/>
      <c r="AZC34" s="707"/>
      <c r="AZD34" s="707"/>
      <c r="AZE34" s="707"/>
      <c r="AZF34" s="707"/>
      <c r="AZG34" s="707"/>
      <c r="AZH34" s="707"/>
      <c r="AZI34" s="707"/>
      <c r="AZJ34" s="707"/>
      <c r="AZK34" s="707"/>
      <c r="AZL34" s="707"/>
      <c r="AZM34" s="707"/>
      <c r="AZN34" s="707"/>
      <c r="AZO34" s="707"/>
      <c r="AZP34" s="707"/>
      <c r="AZQ34" s="707"/>
      <c r="AZR34" s="707"/>
      <c r="AZS34" s="707"/>
      <c r="AZT34" s="707"/>
      <c r="AZU34" s="707"/>
      <c r="AZV34" s="707"/>
      <c r="AZW34" s="707"/>
      <c r="AZX34" s="707"/>
      <c r="AZY34" s="707"/>
      <c r="AZZ34" s="707"/>
      <c r="BAA34" s="707"/>
      <c r="BAB34" s="707"/>
      <c r="BAC34" s="707"/>
      <c r="BAD34" s="707"/>
      <c r="BAE34" s="707"/>
      <c r="BAF34" s="707"/>
      <c r="BAG34" s="707"/>
      <c r="BAH34" s="707"/>
      <c r="BAI34" s="707"/>
      <c r="BAJ34" s="707"/>
      <c r="BAK34" s="707"/>
      <c r="BAL34" s="707"/>
      <c r="BAM34" s="707"/>
      <c r="BAN34" s="707"/>
      <c r="BAO34" s="707"/>
      <c r="BAP34" s="707"/>
      <c r="BAQ34" s="707"/>
      <c r="BAR34" s="707"/>
      <c r="BAS34" s="707"/>
      <c r="BAT34" s="707"/>
      <c r="BAU34" s="707"/>
      <c r="BAV34" s="707"/>
      <c r="BAW34" s="707"/>
      <c r="BAX34" s="707"/>
      <c r="BAY34" s="707"/>
      <c r="BAZ34" s="707"/>
      <c r="BBA34" s="707"/>
      <c r="BBB34" s="707"/>
      <c r="BBC34" s="707"/>
      <c r="BBD34" s="707"/>
      <c r="BBE34" s="707"/>
      <c r="BBF34" s="707"/>
      <c r="BBG34" s="707"/>
      <c r="BBH34" s="707"/>
      <c r="BBI34" s="707"/>
      <c r="BBJ34" s="707"/>
      <c r="BBK34" s="707"/>
      <c r="BBL34" s="707"/>
      <c r="BBM34" s="707"/>
      <c r="BBN34" s="707"/>
      <c r="BBO34" s="707"/>
      <c r="BBP34" s="707"/>
      <c r="BBQ34" s="707"/>
      <c r="BBR34" s="707"/>
      <c r="BBS34" s="707"/>
      <c r="BBT34" s="707"/>
      <c r="BBU34" s="707"/>
      <c r="BBV34" s="707"/>
      <c r="BBW34" s="707"/>
      <c r="BBX34" s="707"/>
      <c r="BBY34" s="707"/>
      <c r="BBZ34" s="707"/>
      <c r="BCA34" s="707"/>
      <c r="BCB34" s="707"/>
      <c r="BCC34" s="707"/>
      <c r="BCD34" s="707"/>
      <c r="BCE34" s="707"/>
      <c r="BCF34" s="707"/>
      <c r="BCG34" s="707"/>
      <c r="BCH34" s="707"/>
      <c r="BCI34" s="707"/>
      <c r="BCJ34" s="707"/>
      <c r="BCK34" s="707"/>
      <c r="BCL34" s="707"/>
      <c r="BCM34" s="707"/>
      <c r="BCN34" s="707"/>
      <c r="BCO34" s="707"/>
      <c r="BCP34" s="707"/>
      <c r="BCQ34" s="707"/>
      <c r="BCR34" s="707"/>
      <c r="BCS34" s="707"/>
      <c r="BCT34" s="707"/>
      <c r="BCU34" s="707"/>
      <c r="BCV34" s="707"/>
      <c r="BCW34" s="707"/>
      <c r="BCX34" s="707"/>
      <c r="BCY34" s="707"/>
      <c r="BCZ34" s="707"/>
      <c r="BDA34" s="707"/>
      <c r="BDB34" s="707"/>
      <c r="BDC34" s="707"/>
      <c r="BDD34" s="707"/>
      <c r="BDE34" s="707"/>
      <c r="BDF34" s="707"/>
      <c r="BDG34" s="707"/>
      <c r="BDH34" s="707"/>
      <c r="BDI34" s="707"/>
      <c r="BDJ34" s="707"/>
      <c r="BDK34" s="707"/>
      <c r="BDL34" s="707"/>
      <c r="BDM34" s="707"/>
      <c r="BDN34" s="707"/>
      <c r="BDO34" s="707"/>
      <c r="BDP34" s="707"/>
      <c r="BDQ34" s="707"/>
      <c r="BDR34" s="707"/>
      <c r="BDS34" s="707"/>
      <c r="BDT34" s="707"/>
      <c r="BDU34" s="707"/>
      <c r="BDV34" s="707"/>
      <c r="BDW34" s="707"/>
      <c r="BDX34" s="707"/>
      <c r="BDY34" s="707"/>
      <c r="BDZ34" s="707"/>
      <c r="BEA34" s="707"/>
      <c r="BEB34" s="707"/>
      <c r="BEC34" s="707"/>
      <c r="BED34" s="707"/>
      <c r="BEE34" s="707"/>
      <c r="BEF34" s="707"/>
      <c r="BEG34" s="707"/>
      <c r="BEH34" s="707"/>
      <c r="BEI34" s="707"/>
      <c r="BEJ34" s="707"/>
      <c r="BEK34" s="707"/>
      <c r="BEL34" s="707"/>
      <c r="BEM34" s="707"/>
      <c r="BEN34" s="707"/>
      <c r="BEO34" s="707"/>
      <c r="BEP34" s="707"/>
      <c r="BEQ34" s="707"/>
      <c r="BER34" s="707"/>
      <c r="BES34" s="707"/>
      <c r="BET34" s="707"/>
      <c r="BEU34" s="707"/>
      <c r="BEV34" s="707"/>
      <c r="BEW34" s="707"/>
      <c r="BEX34" s="707"/>
      <c r="BEY34" s="707"/>
      <c r="BEZ34" s="707"/>
      <c r="BFA34" s="707"/>
      <c r="BFB34" s="707"/>
      <c r="BFC34" s="707"/>
      <c r="BFD34" s="707"/>
      <c r="BFE34" s="707"/>
      <c r="BFF34" s="707"/>
      <c r="BFG34" s="707"/>
      <c r="BFH34" s="707"/>
      <c r="BFI34" s="707"/>
      <c r="BFJ34" s="707"/>
      <c r="BFK34" s="707"/>
      <c r="BFL34" s="707"/>
      <c r="BFM34" s="707"/>
      <c r="BFN34" s="707"/>
      <c r="BFO34" s="707"/>
      <c r="BFP34" s="707"/>
      <c r="BFQ34" s="707"/>
      <c r="BFR34" s="707"/>
      <c r="BFS34" s="707"/>
      <c r="BFT34" s="707"/>
      <c r="BFU34" s="707"/>
      <c r="BFV34" s="707"/>
      <c r="BFW34" s="707"/>
      <c r="BFX34" s="707"/>
      <c r="BFY34" s="707"/>
      <c r="BFZ34" s="707"/>
      <c r="BGA34" s="707"/>
      <c r="BGB34" s="707"/>
      <c r="BGC34" s="707"/>
      <c r="BGD34" s="707"/>
      <c r="BGE34" s="707"/>
      <c r="BGF34" s="707"/>
      <c r="BGG34" s="707"/>
      <c r="BGH34" s="707"/>
      <c r="BGI34" s="707"/>
      <c r="BGJ34" s="707"/>
      <c r="BGK34" s="707"/>
      <c r="BGL34" s="707"/>
      <c r="BGM34" s="707"/>
      <c r="BGN34" s="707"/>
      <c r="BGO34" s="707"/>
      <c r="BGP34" s="707"/>
      <c r="BGQ34" s="707"/>
      <c r="BGR34" s="707"/>
      <c r="BGS34" s="707"/>
      <c r="BGT34" s="707"/>
      <c r="BGU34" s="707"/>
      <c r="BGV34" s="707"/>
      <c r="BGW34" s="707"/>
      <c r="BGX34" s="707"/>
      <c r="BGY34" s="707"/>
      <c r="BGZ34" s="707"/>
      <c r="BHA34" s="707"/>
      <c r="BHB34" s="707"/>
      <c r="BHC34" s="707"/>
      <c r="BHD34" s="707"/>
      <c r="BHE34" s="707"/>
      <c r="BHF34" s="707"/>
      <c r="BHG34" s="707"/>
      <c r="BHH34" s="707"/>
      <c r="BHI34" s="707"/>
      <c r="BHJ34" s="707"/>
      <c r="BHK34" s="707"/>
      <c r="BHL34" s="707"/>
      <c r="BHM34" s="707"/>
      <c r="BHN34" s="707"/>
      <c r="BHO34" s="707"/>
      <c r="BHP34" s="707"/>
      <c r="BHQ34" s="707"/>
      <c r="BHR34" s="707"/>
      <c r="BHS34" s="707"/>
      <c r="BHT34" s="707"/>
      <c r="BHU34" s="707"/>
      <c r="BHV34" s="707"/>
      <c r="BHW34" s="707"/>
      <c r="BHX34" s="707"/>
      <c r="BHY34" s="707"/>
      <c r="BHZ34" s="707"/>
      <c r="BIA34" s="707"/>
      <c r="BIB34" s="707"/>
      <c r="BIC34" s="707"/>
      <c r="BID34" s="707"/>
      <c r="BIE34" s="707"/>
      <c r="BIF34" s="707"/>
      <c r="BIG34" s="707"/>
      <c r="BIH34" s="707"/>
      <c r="BII34" s="707"/>
      <c r="BIJ34" s="707"/>
      <c r="BIK34" s="707"/>
      <c r="BIL34" s="707"/>
      <c r="BIM34" s="707"/>
      <c r="BIN34" s="707"/>
      <c r="BIO34" s="707"/>
      <c r="BIP34" s="707"/>
      <c r="BIQ34" s="707"/>
      <c r="BIR34" s="707"/>
      <c r="BIS34" s="707"/>
      <c r="BIT34" s="707"/>
      <c r="BIU34" s="707"/>
      <c r="BIV34" s="707"/>
      <c r="BIW34" s="707"/>
      <c r="BIX34" s="707"/>
      <c r="BIY34" s="707"/>
      <c r="BIZ34" s="707"/>
      <c r="BJA34" s="707"/>
      <c r="BJB34" s="707"/>
      <c r="BJC34" s="707"/>
      <c r="BJD34" s="707"/>
      <c r="BJE34" s="707"/>
      <c r="BJF34" s="707"/>
      <c r="BJG34" s="707"/>
      <c r="BJH34" s="707"/>
      <c r="BJI34" s="707"/>
      <c r="BJJ34" s="707"/>
      <c r="BJK34" s="707"/>
      <c r="BJL34" s="707"/>
      <c r="BJM34" s="707"/>
      <c r="BJN34" s="707"/>
      <c r="BJO34" s="707"/>
      <c r="BJP34" s="707"/>
      <c r="BJQ34" s="707"/>
      <c r="BJR34" s="707"/>
      <c r="BJS34" s="707"/>
      <c r="BJT34" s="707"/>
      <c r="BJU34" s="707"/>
      <c r="BJV34" s="707"/>
      <c r="BJW34" s="707"/>
      <c r="BJX34" s="707"/>
      <c r="BJY34" s="707"/>
      <c r="BJZ34" s="707"/>
      <c r="BKA34" s="707"/>
      <c r="BKB34" s="707"/>
      <c r="BKC34" s="707"/>
      <c r="BKD34" s="707"/>
      <c r="BKE34" s="707"/>
      <c r="BKF34" s="707"/>
      <c r="BKG34" s="707"/>
      <c r="BKH34" s="707"/>
      <c r="BKI34" s="707"/>
      <c r="BKJ34" s="707"/>
      <c r="BKK34" s="707"/>
      <c r="BKL34" s="707"/>
      <c r="BKM34" s="707"/>
      <c r="BKN34" s="707"/>
      <c r="BKO34" s="707"/>
      <c r="BKP34" s="707"/>
      <c r="BKQ34" s="707"/>
      <c r="BKR34" s="707"/>
      <c r="BKS34" s="707"/>
      <c r="BKT34" s="707"/>
      <c r="BKU34" s="707"/>
      <c r="BKV34" s="707"/>
      <c r="BKW34" s="707"/>
      <c r="BKX34" s="707"/>
      <c r="BKY34" s="707"/>
      <c r="BKZ34" s="707"/>
      <c r="BLA34" s="707"/>
      <c r="BLB34" s="707"/>
      <c r="BLC34" s="707"/>
      <c r="BLD34" s="707"/>
      <c r="BLE34" s="707"/>
      <c r="BLF34" s="707"/>
      <c r="BLG34" s="707"/>
      <c r="BLH34" s="707"/>
      <c r="BLI34" s="707"/>
      <c r="BLJ34" s="707"/>
      <c r="BLK34" s="707"/>
      <c r="BLL34" s="707"/>
      <c r="BLM34" s="707"/>
      <c r="BLN34" s="707"/>
      <c r="BLO34" s="707"/>
      <c r="BLP34" s="707"/>
      <c r="BLQ34" s="707"/>
      <c r="BLR34" s="707"/>
      <c r="BLS34" s="707"/>
      <c r="BLT34" s="707"/>
      <c r="BLU34" s="707"/>
      <c r="BLV34" s="707"/>
      <c r="BLW34" s="707"/>
      <c r="BLX34" s="707"/>
      <c r="BLY34" s="707"/>
      <c r="BLZ34" s="707"/>
      <c r="BMA34" s="707"/>
      <c r="BMB34" s="707"/>
      <c r="BMC34" s="707"/>
      <c r="BMD34" s="707"/>
      <c r="BME34" s="707"/>
      <c r="BMF34" s="707"/>
      <c r="BMG34" s="707"/>
      <c r="BMH34" s="707"/>
      <c r="BMI34" s="707"/>
      <c r="BMJ34" s="707"/>
      <c r="BMK34" s="707"/>
      <c r="BML34" s="707"/>
      <c r="BMM34" s="707"/>
      <c r="BMN34" s="707"/>
      <c r="BMO34" s="707"/>
      <c r="BMP34" s="707"/>
      <c r="BMQ34" s="707"/>
      <c r="BMR34" s="707"/>
      <c r="BMS34" s="707"/>
      <c r="BMT34" s="707"/>
      <c r="BMU34" s="707"/>
      <c r="BMV34" s="707"/>
      <c r="BMW34" s="707"/>
      <c r="BMX34" s="707"/>
      <c r="BMY34" s="707"/>
      <c r="BMZ34" s="707"/>
      <c r="BNA34" s="707"/>
      <c r="BNB34" s="707"/>
      <c r="BNC34" s="707"/>
      <c r="BND34" s="707"/>
      <c r="BNE34" s="707"/>
      <c r="BNF34" s="707"/>
      <c r="BNG34" s="707"/>
      <c r="BNH34" s="707"/>
      <c r="BNI34" s="707"/>
      <c r="BNJ34" s="707"/>
      <c r="BNK34" s="707"/>
      <c r="BNL34" s="707"/>
      <c r="BNM34" s="707"/>
      <c r="BNN34" s="707"/>
      <c r="BNO34" s="707"/>
      <c r="BNP34" s="707"/>
      <c r="BNQ34" s="707"/>
      <c r="BNR34" s="707"/>
      <c r="BNS34" s="707"/>
      <c r="BNT34" s="707"/>
      <c r="BNU34" s="707"/>
      <c r="BNV34" s="707"/>
      <c r="BNW34" s="707"/>
      <c r="BNX34" s="707"/>
      <c r="BNY34" s="707"/>
      <c r="BNZ34" s="707"/>
      <c r="BOA34" s="707"/>
      <c r="BOB34" s="707"/>
      <c r="BOC34" s="707"/>
      <c r="BOD34" s="707"/>
      <c r="BOE34" s="707"/>
      <c r="BOF34" s="707"/>
      <c r="BOG34" s="707"/>
      <c r="BOH34" s="707"/>
      <c r="BOI34" s="707"/>
      <c r="BOJ34" s="707"/>
      <c r="BOK34" s="707"/>
      <c r="BOL34" s="707"/>
      <c r="BOM34" s="707"/>
      <c r="BON34" s="707"/>
      <c r="BOO34" s="707"/>
      <c r="BOP34" s="707"/>
      <c r="BOQ34" s="707"/>
      <c r="BOR34" s="707"/>
      <c r="BOS34" s="707"/>
      <c r="BOT34" s="707"/>
      <c r="BOU34" s="707"/>
      <c r="BOV34" s="707"/>
      <c r="BOW34" s="707"/>
      <c r="BOX34" s="707"/>
      <c r="BOY34" s="707"/>
      <c r="BOZ34" s="707"/>
      <c r="BPA34" s="707"/>
      <c r="BPB34" s="707"/>
      <c r="BPC34" s="707"/>
      <c r="BPD34" s="707"/>
      <c r="BPE34" s="707"/>
      <c r="BPF34" s="707"/>
      <c r="BPG34" s="707"/>
      <c r="BPH34" s="707"/>
      <c r="BPI34" s="707"/>
      <c r="BPJ34" s="707"/>
      <c r="BPK34" s="707"/>
      <c r="BPL34" s="707"/>
      <c r="BPM34" s="707"/>
      <c r="BPN34" s="707"/>
      <c r="BPO34" s="707"/>
      <c r="BPP34" s="707"/>
      <c r="BPQ34" s="707"/>
      <c r="BPR34" s="707"/>
      <c r="BPS34" s="707"/>
      <c r="BPT34" s="707"/>
      <c r="BPU34" s="707"/>
      <c r="BPV34" s="707"/>
      <c r="BPW34" s="707"/>
      <c r="BPX34" s="707"/>
      <c r="BPY34" s="707"/>
      <c r="BPZ34" s="707"/>
      <c r="BQA34" s="707"/>
      <c r="BQB34" s="707"/>
      <c r="BQC34" s="707"/>
      <c r="BQD34" s="707"/>
      <c r="BQE34" s="707"/>
      <c r="BQF34" s="707"/>
      <c r="BQG34" s="707"/>
      <c r="BQH34" s="707"/>
      <c r="BQI34" s="707"/>
      <c r="BQJ34" s="707"/>
      <c r="BQK34" s="707"/>
      <c r="BQL34" s="707"/>
      <c r="BQM34" s="707"/>
      <c r="BQN34" s="707"/>
      <c r="BQO34" s="707"/>
      <c r="BQP34" s="707"/>
      <c r="BQQ34" s="707"/>
      <c r="BQR34" s="707"/>
      <c r="BQS34" s="707"/>
      <c r="BQT34" s="707"/>
      <c r="BQU34" s="707"/>
      <c r="BQV34" s="707"/>
      <c r="BQW34" s="707"/>
      <c r="BQX34" s="707"/>
      <c r="BQY34" s="707"/>
      <c r="BQZ34" s="707"/>
      <c r="BRA34" s="707"/>
      <c r="BRB34" s="707"/>
      <c r="BRC34" s="707"/>
      <c r="BRD34" s="707"/>
      <c r="BRE34" s="707"/>
      <c r="BRF34" s="707"/>
      <c r="BRG34" s="707"/>
      <c r="BRH34" s="707"/>
      <c r="BRI34" s="707"/>
      <c r="BRJ34" s="707"/>
      <c r="BRK34" s="707"/>
      <c r="BRL34" s="707"/>
      <c r="BRM34" s="707"/>
      <c r="BRN34" s="707"/>
      <c r="BRO34" s="707"/>
      <c r="BRP34" s="707"/>
      <c r="BRQ34" s="707"/>
      <c r="BRR34" s="707"/>
      <c r="BRS34" s="707"/>
      <c r="BRT34" s="707"/>
      <c r="BRU34" s="707"/>
      <c r="BRV34" s="707"/>
      <c r="BRW34" s="707"/>
      <c r="BRX34" s="707"/>
      <c r="BRY34" s="707"/>
      <c r="BRZ34" s="707"/>
      <c r="BSA34" s="707"/>
      <c r="BSB34" s="707"/>
      <c r="BSC34" s="707"/>
      <c r="BSD34" s="707"/>
      <c r="BSE34" s="707"/>
      <c r="BSF34" s="707"/>
      <c r="BSG34" s="707"/>
      <c r="BSH34" s="707"/>
      <c r="BSI34" s="707"/>
      <c r="BSJ34" s="707"/>
      <c r="BSK34" s="707"/>
      <c r="BSL34" s="707"/>
      <c r="BSM34" s="707"/>
      <c r="BSN34" s="707"/>
      <c r="BSO34" s="707"/>
      <c r="BSP34" s="707"/>
      <c r="BSQ34" s="707"/>
      <c r="BSR34" s="707"/>
      <c r="BSS34" s="707"/>
      <c r="BST34" s="707"/>
      <c r="BSU34" s="707"/>
      <c r="BSV34" s="707"/>
      <c r="BSW34" s="707"/>
      <c r="BSX34" s="707"/>
      <c r="BSY34" s="707"/>
      <c r="BSZ34" s="707"/>
      <c r="BTA34" s="707"/>
      <c r="BTB34" s="707"/>
      <c r="BTC34" s="707"/>
      <c r="BTD34" s="707"/>
      <c r="BTE34" s="707"/>
      <c r="BTF34" s="707"/>
      <c r="BTG34" s="707"/>
      <c r="BTH34" s="707"/>
      <c r="BTI34" s="707"/>
      <c r="BTJ34" s="707"/>
      <c r="BTK34" s="707"/>
      <c r="BTL34" s="707"/>
      <c r="BTM34" s="707"/>
      <c r="BTN34" s="707"/>
      <c r="BTO34" s="707"/>
      <c r="BTP34" s="707"/>
      <c r="BTQ34" s="707"/>
      <c r="BTR34" s="707"/>
      <c r="BTS34" s="707"/>
      <c r="BTT34" s="707"/>
      <c r="BTU34" s="707"/>
      <c r="BTV34" s="707"/>
      <c r="BTW34" s="707"/>
      <c r="BTX34" s="707"/>
      <c r="BTY34" s="707"/>
      <c r="BTZ34" s="707"/>
      <c r="BUA34" s="707"/>
      <c r="BUB34" s="707"/>
      <c r="BUC34" s="707"/>
      <c r="BUD34" s="707"/>
      <c r="BUE34" s="707"/>
      <c r="BUF34" s="707"/>
      <c r="BUG34" s="707"/>
      <c r="BUH34" s="707"/>
      <c r="BUI34" s="707"/>
      <c r="BUJ34" s="707"/>
      <c r="BUK34" s="707"/>
      <c r="BUL34" s="707"/>
      <c r="BUM34" s="707"/>
      <c r="BUN34" s="707"/>
      <c r="BUO34" s="707"/>
      <c r="BUP34" s="707"/>
      <c r="BUQ34" s="707"/>
      <c r="BUR34" s="707"/>
      <c r="BUS34" s="707"/>
      <c r="BUT34" s="707"/>
      <c r="BUU34" s="707"/>
      <c r="BUV34" s="707"/>
      <c r="BUW34" s="707"/>
      <c r="BUX34" s="707"/>
      <c r="BUY34" s="707"/>
      <c r="BUZ34" s="707"/>
      <c r="BVA34" s="707"/>
      <c r="BVB34" s="707"/>
      <c r="BVC34" s="707"/>
      <c r="BVD34" s="707"/>
      <c r="BVE34" s="707"/>
      <c r="BVF34" s="707"/>
      <c r="BVG34" s="707"/>
      <c r="BVH34" s="707"/>
      <c r="BVI34" s="707"/>
      <c r="BVJ34" s="707"/>
      <c r="BVK34" s="707"/>
      <c r="BVL34" s="707"/>
      <c r="BVM34" s="707"/>
      <c r="BVN34" s="707"/>
      <c r="BVO34" s="707"/>
      <c r="BVP34" s="707"/>
      <c r="BVQ34" s="707"/>
      <c r="BVR34" s="707"/>
      <c r="BVS34" s="707"/>
      <c r="BVT34" s="707"/>
      <c r="BVU34" s="707"/>
      <c r="BVV34" s="707"/>
      <c r="BVW34" s="707"/>
      <c r="BVX34" s="707"/>
      <c r="BVY34" s="707"/>
      <c r="BVZ34" s="707"/>
      <c r="BWA34" s="707"/>
      <c r="BWB34" s="707"/>
      <c r="BWC34" s="707"/>
      <c r="BWD34" s="707"/>
      <c r="BWE34" s="707"/>
      <c r="BWF34" s="707"/>
      <c r="BWG34" s="707"/>
      <c r="BWH34" s="707"/>
      <c r="BWI34" s="707"/>
      <c r="BWJ34" s="707"/>
      <c r="BWK34" s="707"/>
      <c r="BWL34" s="707"/>
      <c r="BWM34" s="707"/>
      <c r="BWN34" s="707"/>
      <c r="BWO34" s="707"/>
      <c r="BWP34" s="707"/>
      <c r="BWQ34" s="707"/>
      <c r="BWR34" s="707"/>
      <c r="BWS34" s="707"/>
      <c r="BWT34" s="707"/>
      <c r="BWU34" s="707"/>
      <c r="BWV34" s="707"/>
      <c r="BWW34" s="707"/>
      <c r="BWX34" s="707"/>
      <c r="BWY34" s="707"/>
      <c r="BWZ34" s="707"/>
      <c r="BXA34" s="707"/>
      <c r="BXB34" s="707"/>
      <c r="BXC34" s="707"/>
      <c r="BXD34" s="707"/>
      <c r="BXE34" s="707"/>
      <c r="BXF34" s="707"/>
      <c r="BXG34" s="707"/>
      <c r="BXH34" s="707"/>
      <c r="BXI34" s="707"/>
      <c r="BXJ34" s="707"/>
      <c r="BXK34" s="707"/>
      <c r="BXL34" s="707"/>
      <c r="BXM34" s="707"/>
      <c r="BXN34" s="707"/>
      <c r="BXO34" s="707"/>
      <c r="BXP34" s="707"/>
      <c r="BXQ34" s="707"/>
      <c r="BXR34" s="707"/>
      <c r="BXS34" s="707"/>
      <c r="BXT34" s="707"/>
      <c r="BXU34" s="707"/>
      <c r="BXV34" s="707"/>
      <c r="BXW34" s="707"/>
      <c r="BXX34" s="707"/>
      <c r="BXY34" s="707"/>
      <c r="BXZ34" s="707"/>
      <c r="BYA34" s="707"/>
      <c r="BYB34" s="707"/>
      <c r="BYC34" s="707"/>
      <c r="BYD34" s="707"/>
      <c r="BYE34" s="707"/>
      <c r="BYF34" s="707"/>
      <c r="BYG34" s="707"/>
      <c r="BYH34" s="707"/>
      <c r="BYI34" s="707"/>
      <c r="BYJ34" s="707"/>
      <c r="BYK34" s="707"/>
      <c r="BYL34" s="707"/>
      <c r="BYM34" s="707"/>
      <c r="BYN34" s="707"/>
      <c r="BYO34" s="707"/>
      <c r="BYP34" s="707"/>
      <c r="BYQ34" s="707"/>
      <c r="BYR34" s="707"/>
      <c r="BYS34" s="707"/>
      <c r="BYT34" s="707"/>
      <c r="BYU34" s="707"/>
      <c r="BYV34" s="707"/>
      <c r="BYW34" s="707"/>
      <c r="BYX34" s="707"/>
      <c r="BYY34" s="707"/>
      <c r="BYZ34" s="707"/>
      <c r="BZA34" s="707"/>
      <c r="BZB34" s="707"/>
      <c r="BZC34" s="707"/>
      <c r="BZD34" s="707"/>
      <c r="BZE34" s="707"/>
      <c r="BZF34" s="707"/>
      <c r="BZG34" s="707"/>
      <c r="BZH34" s="707"/>
      <c r="BZI34" s="707"/>
      <c r="BZJ34" s="707"/>
      <c r="BZK34" s="707"/>
      <c r="BZL34" s="707"/>
      <c r="BZM34" s="707"/>
      <c r="BZN34" s="707"/>
      <c r="BZO34" s="707"/>
      <c r="BZP34" s="707"/>
      <c r="BZQ34" s="707"/>
      <c r="BZR34" s="707"/>
      <c r="BZS34" s="707"/>
      <c r="BZT34" s="707"/>
      <c r="BZU34" s="707"/>
      <c r="BZV34" s="707"/>
      <c r="BZW34" s="707"/>
      <c r="BZX34" s="707"/>
      <c r="BZY34" s="707"/>
      <c r="BZZ34" s="707"/>
      <c r="CAA34" s="707"/>
      <c r="CAB34" s="707"/>
      <c r="CAC34" s="707"/>
      <c r="CAD34" s="707"/>
      <c r="CAE34" s="707"/>
      <c r="CAF34" s="707"/>
      <c r="CAG34" s="707"/>
      <c r="CAH34" s="707"/>
      <c r="CAI34" s="707"/>
      <c r="CAJ34" s="707"/>
      <c r="CAK34" s="707"/>
      <c r="CAL34" s="707"/>
      <c r="CAM34" s="707"/>
      <c r="CAN34" s="707"/>
      <c r="CAO34" s="707"/>
      <c r="CAP34" s="707"/>
      <c r="CAQ34" s="707"/>
      <c r="CAR34" s="707"/>
      <c r="CAS34" s="707"/>
      <c r="CAT34" s="707"/>
      <c r="CAU34" s="707"/>
      <c r="CAV34" s="707"/>
      <c r="CAW34" s="707"/>
      <c r="CAX34" s="707"/>
      <c r="CAY34" s="707"/>
      <c r="CAZ34" s="707"/>
      <c r="CBA34" s="707"/>
      <c r="CBB34" s="707"/>
      <c r="CBC34" s="707"/>
      <c r="CBD34" s="707"/>
      <c r="CBE34" s="707"/>
      <c r="CBF34" s="707"/>
      <c r="CBG34" s="707"/>
      <c r="CBH34" s="707"/>
      <c r="CBI34" s="707"/>
      <c r="CBJ34" s="707"/>
      <c r="CBK34" s="707"/>
      <c r="CBL34" s="707"/>
      <c r="CBM34" s="707"/>
      <c r="CBN34" s="707"/>
      <c r="CBO34" s="707"/>
      <c r="CBP34" s="707"/>
      <c r="CBQ34" s="707"/>
      <c r="CBR34" s="707"/>
      <c r="CBS34" s="707"/>
      <c r="CBT34" s="707"/>
      <c r="CBU34" s="707"/>
      <c r="CBV34" s="707"/>
      <c r="CBW34" s="707"/>
      <c r="CBX34" s="707"/>
      <c r="CBY34" s="707"/>
      <c r="CBZ34" s="707"/>
      <c r="CCA34" s="707"/>
      <c r="CCB34" s="707"/>
      <c r="CCC34" s="707"/>
      <c r="CCD34" s="707"/>
      <c r="CCE34" s="707"/>
      <c r="CCF34" s="707"/>
      <c r="CCG34" s="707"/>
      <c r="CCH34" s="707"/>
      <c r="CCI34" s="707"/>
      <c r="CCJ34" s="707"/>
      <c r="CCK34" s="707"/>
      <c r="CCL34" s="707"/>
      <c r="CCM34" s="707"/>
      <c r="CCN34" s="707"/>
      <c r="CCO34" s="707"/>
      <c r="CCP34" s="707"/>
      <c r="CCQ34" s="707"/>
      <c r="CCR34" s="707"/>
      <c r="CCS34" s="707"/>
      <c r="CCT34" s="707"/>
      <c r="CCU34" s="707"/>
      <c r="CCV34" s="707"/>
      <c r="CCW34" s="707"/>
      <c r="CCX34" s="707"/>
      <c r="CCY34" s="707"/>
      <c r="CCZ34" s="707"/>
      <c r="CDA34" s="707"/>
      <c r="CDB34" s="707"/>
      <c r="CDC34" s="707"/>
      <c r="CDD34" s="707"/>
      <c r="CDE34" s="707"/>
      <c r="CDF34" s="707"/>
      <c r="CDG34" s="707"/>
      <c r="CDH34" s="707"/>
      <c r="CDI34" s="707"/>
      <c r="CDJ34" s="707"/>
      <c r="CDK34" s="707"/>
      <c r="CDL34" s="707"/>
      <c r="CDM34" s="707"/>
      <c r="CDN34" s="707"/>
      <c r="CDO34" s="707"/>
      <c r="CDP34" s="707"/>
      <c r="CDQ34" s="707"/>
      <c r="CDR34" s="707"/>
      <c r="CDS34" s="707"/>
      <c r="CDT34" s="707"/>
      <c r="CDU34" s="707"/>
      <c r="CDV34" s="707"/>
      <c r="CDW34" s="707"/>
      <c r="CDX34" s="707"/>
      <c r="CDY34" s="707"/>
      <c r="CDZ34" s="707"/>
      <c r="CEA34" s="707"/>
      <c r="CEB34" s="707"/>
      <c r="CEC34" s="707"/>
      <c r="CED34" s="707"/>
      <c r="CEE34" s="707"/>
      <c r="CEF34" s="707"/>
      <c r="CEG34" s="707"/>
      <c r="CEH34" s="707"/>
      <c r="CEI34" s="707"/>
      <c r="CEJ34" s="707"/>
      <c r="CEK34" s="707"/>
      <c r="CEL34" s="707"/>
      <c r="CEM34" s="707"/>
      <c r="CEN34" s="707"/>
      <c r="CEO34" s="707"/>
      <c r="CEP34" s="707"/>
      <c r="CEQ34" s="707"/>
      <c r="CER34" s="707"/>
      <c r="CES34" s="707"/>
      <c r="CET34" s="707"/>
      <c r="CEU34" s="707"/>
      <c r="CEV34" s="707"/>
      <c r="CEW34" s="707"/>
      <c r="CEX34" s="707"/>
      <c r="CEY34" s="707"/>
      <c r="CEZ34" s="707"/>
      <c r="CFA34" s="707"/>
      <c r="CFB34" s="707"/>
      <c r="CFC34" s="707"/>
      <c r="CFD34" s="707"/>
      <c r="CFE34" s="707"/>
      <c r="CFF34" s="707"/>
      <c r="CFG34" s="707"/>
      <c r="CFH34" s="707"/>
      <c r="CFI34" s="707"/>
      <c r="CFJ34" s="707"/>
      <c r="CFK34" s="707"/>
      <c r="CFL34" s="707"/>
      <c r="CFM34" s="707"/>
      <c r="CFN34" s="707"/>
      <c r="CFO34" s="707"/>
      <c r="CFP34" s="707"/>
      <c r="CFQ34" s="707"/>
      <c r="CFR34" s="707"/>
      <c r="CFS34" s="707"/>
      <c r="CFT34" s="707"/>
      <c r="CFU34" s="707"/>
      <c r="CFV34" s="707"/>
      <c r="CFW34" s="707"/>
      <c r="CFX34" s="707"/>
      <c r="CFY34" s="707"/>
      <c r="CFZ34" s="707"/>
      <c r="CGA34" s="707"/>
      <c r="CGB34" s="707"/>
      <c r="CGC34" s="707"/>
      <c r="CGD34" s="707"/>
      <c r="CGE34" s="707"/>
      <c r="CGF34" s="707"/>
      <c r="CGG34" s="707"/>
      <c r="CGH34" s="707"/>
      <c r="CGI34" s="707"/>
      <c r="CGJ34" s="707"/>
      <c r="CGK34" s="707"/>
      <c r="CGL34" s="707"/>
      <c r="CGM34" s="707"/>
      <c r="CGN34" s="707"/>
      <c r="CGO34" s="707"/>
      <c r="CGP34" s="707"/>
      <c r="CGQ34" s="707"/>
      <c r="CGR34" s="707"/>
      <c r="CGS34" s="707"/>
      <c r="CGT34" s="707"/>
      <c r="CGU34" s="707"/>
      <c r="CGV34" s="707"/>
      <c r="CGW34" s="707"/>
      <c r="CGX34" s="707"/>
      <c r="CGY34" s="707"/>
      <c r="CGZ34" s="707"/>
      <c r="CHA34" s="707"/>
      <c r="CHB34" s="707"/>
      <c r="CHC34" s="707"/>
      <c r="CHD34" s="707"/>
      <c r="CHE34" s="707"/>
      <c r="CHF34" s="707"/>
      <c r="CHG34" s="707"/>
      <c r="CHH34" s="707"/>
      <c r="CHI34" s="707"/>
      <c r="CHJ34" s="707"/>
      <c r="CHK34" s="707"/>
      <c r="CHL34" s="707"/>
      <c r="CHM34" s="707"/>
      <c r="CHN34" s="707"/>
      <c r="CHO34" s="707"/>
      <c r="CHP34" s="707"/>
      <c r="CHQ34" s="707"/>
      <c r="CHR34" s="707"/>
      <c r="CHS34" s="707"/>
      <c r="CHT34" s="707"/>
      <c r="CHU34" s="707"/>
      <c r="CHV34" s="707"/>
      <c r="CHW34" s="707"/>
      <c r="CHX34" s="707"/>
      <c r="CHY34" s="707"/>
      <c r="CHZ34" s="707"/>
      <c r="CIA34" s="707"/>
      <c r="CIB34" s="707"/>
      <c r="CIC34" s="707"/>
      <c r="CID34" s="707"/>
      <c r="CIE34" s="707"/>
      <c r="CIF34" s="707"/>
      <c r="CIG34" s="707"/>
      <c r="CIH34" s="707"/>
      <c r="CII34" s="707"/>
      <c r="CIJ34" s="707"/>
      <c r="CIK34" s="707"/>
      <c r="CIL34" s="707"/>
      <c r="CIM34" s="707"/>
      <c r="CIN34" s="707"/>
      <c r="CIO34" s="707"/>
      <c r="CIP34" s="707"/>
      <c r="CIQ34" s="707"/>
      <c r="CIR34" s="707"/>
      <c r="CIS34" s="707"/>
      <c r="CIT34" s="707"/>
      <c r="CIU34" s="707"/>
      <c r="CIV34" s="707"/>
      <c r="CIW34" s="707"/>
      <c r="CIX34" s="707"/>
      <c r="CIY34" s="707"/>
      <c r="CIZ34" s="707"/>
      <c r="CJA34" s="707"/>
      <c r="CJB34" s="707"/>
      <c r="CJC34" s="707"/>
      <c r="CJD34" s="707"/>
      <c r="CJE34" s="707"/>
      <c r="CJF34" s="707"/>
      <c r="CJG34" s="707"/>
      <c r="CJH34" s="707"/>
      <c r="CJI34" s="707"/>
      <c r="CJJ34" s="707"/>
      <c r="CJK34" s="707"/>
      <c r="CJL34" s="707"/>
      <c r="CJM34" s="707"/>
      <c r="CJN34" s="707"/>
      <c r="CJO34" s="707"/>
      <c r="CJP34" s="707"/>
      <c r="CJQ34" s="707"/>
      <c r="CJR34" s="707"/>
      <c r="CJS34" s="707"/>
      <c r="CJT34" s="707"/>
      <c r="CJU34" s="707"/>
      <c r="CJV34" s="707"/>
      <c r="CJW34" s="707"/>
      <c r="CJX34" s="707"/>
      <c r="CJY34" s="707"/>
      <c r="CJZ34" s="707"/>
      <c r="CKA34" s="707"/>
      <c r="CKB34" s="707"/>
      <c r="CKC34" s="707"/>
      <c r="CKD34" s="707"/>
      <c r="CKE34" s="707"/>
      <c r="CKF34" s="707"/>
      <c r="CKG34" s="707"/>
      <c r="CKH34" s="707"/>
      <c r="CKI34" s="707"/>
      <c r="CKJ34" s="707"/>
      <c r="CKK34" s="707"/>
      <c r="CKL34" s="707"/>
      <c r="CKM34" s="707"/>
      <c r="CKN34" s="707"/>
      <c r="CKO34" s="707"/>
      <c r="CKP34" s="707"/>
      <c r="CKQ34" s="707"/>
      <c r="CKR34" s="707"/>
      <c r="CKS34" s="707"/>
      <c r="CKT34" s="707"/>
      <c r="CKU34" s="707"/>
      <c r="CKV34" s="707"/>
      <c r="CKW34" s="707"/>
      <c r="CKX34" s="707"/>
      <c r="CKY34" s="707"/>
      <c r="CKZ34" s="707"/>
      <c r="CLA34" s="707"/>
      <c r="CLB34" s="707"/>
      <c r="CLC34" s="707"/>
      <c r="CLD34" s="707"/>
      <c r="CLE34" s="707"/>
      <c r="CLF34" s="707"/>
      <c r="CLG34" s="707"/>
      <c r="CLH34" s="707"/>
      <c r="CLI34" s="707"/>
      <c r="CLJ34" s="707"/>
      <c r="CLK34" s="707"/>
      <c r="CLL34" s="707"/>
      <c r="CLM34" s="707"/>
      <c r="CLN34" s="707"/>
      <c r="CLO34" s="707"/>
      <c r="CLP34" s="707"/>
      <c r="CLQ34" s="707"/>
      <c r="CLR34" s="707"/>
      <c r="CLS34" s="707"/>
      <c r="CLT34" s="707"/>
      <c r="CLU34" s="707"/>
      <c r="CLV34" s="707"/>
      <c r="CLW34" s="707"/>
      <c r="CLX34" s="707"/>
      <c r="CLY34" s="707"/>
      <c r="CLZ34" s="707"/>
      <c r="CMA34" s="707"/>
      <c r="CMB34" s="707"/>
      <c r="CMC34" s="707"/>
      <c r="CMD34" s="707"/>
      <c r="CME34" s="707"/>
      <c r="CMF34" s="707"/>
      <c r="CMG34" s="707"/>
      <c r="CMH34" s="707"/>
      <c r="CMI34" s="707"/>
      <c r="CMJ34" s="707"/>
      <c r="CMK34" s="707"/>
      <c r="CML34" s="707"/>
      <c r="CMM34" s="707"/>
      <c r="CMN34" s="707"/>
      <c r="CMO34" s="707"/>
      <c r="CMP34" s="707"/>
      <c r="CMQ34" s="707"/>
      <c r="CMR34" s="707"/>
      <c r="CMS34" s="707"/>
      <c r="CMT34" s="707"/>
      <c r="CMU34" s="707"/>
      <c r="CMV34" s="707"/>
      <c r="CMW34" s="707"/>
      <c r="CMX34" s="707"/>
      <c r="CMY34" s="707"/>
      <c r="CMZ34" s="707"/>
      <c r="CNA34" s="707"/>
      <c r="CNB34" s="707"/>
      <c r="CNC34" s="707"/>
      <c r="CND34" s="707"/>
      <c r="CNE34" s="707"/>
      <c r="CNF34" s="707"/>
      <c r="CNG34" s="707"/>
      <c r="CNH34" s="707"/>
      <c r="CNI34" s="707"/>
      <c r="CNJ34" s="707"/>
      <c r="CNK34" s="707"/>
      <c r="CNL34" s="707"/>
      <c r="CNM34" s="707"/>
      <c r="CNN34" s="707"/>
      <c r="CNO34" s="707"/>
      <c r="CNP34" s="707"/>
      <c r="CNQ34" s="707"/>
      <c r="CNR34" s="707"/>
      <c r="CNS34" s="707"/>
      <c r="CNT34" s="707"/>
      <c r="CNU34" s="707"/>
      <c r="CNV34" s="707"/>
      <c r="CNW34" s="707"/>
      <c r="CNX34" s="707"/>
      <c r="CNY34" s="707"/>
      <c r="CNZ34" s="707"/>
      <c r="COA34" s="707"/>
      <c r="COB34" s="707"/>
      <c r="COC34" s="707"/>
      <c r="COD34" s="707"/>
      <c r="COE34" s="707"/>
      <c r="COF34" s="707"/>
      <c r="COG34" s="707"/>
      <c r="COH34" s="707"/>
      <c r="COI34" s="707"/>
      <c r="COJ34" s="707"/>
      <c r="COK34" s="707"/>
      <c r="COL34" s="707"/>
      <c r="COM34" s="707"/>
      <c r="CON34" s="707"/>
      <c r="COO34" s="707"/>
      <c r="COP34" s="707"/>
      <c r="COQ34" s="707"/>
      <c r="COR34" s="707"/>
      <c r="COS34" s="707"/>
      <c r="COT34" s="707"/>
      <c r="COU34" s="707"/>
      <c r="COV34" s="707"/>
      <c r="COW34" s="707"/>
      <c r="COX34" s="707"/>
      <c r="COY34" s="707"/>
      <c r="COZ34" s="707"/>
      <c r="CPA34" s="707"/>
      <c r="CPB34" s="707"/>
      <c r="CPC34" s="707"/>
      <c r="CPD34" s="707"/>
      <c r="CPE34" s="707"/>
      <c r="CPF34" s="707"/>
      <c r="CPG34" s="707"/>
      <c r="CPH34" s="707"/>
      <c r="CPI34" s="707"/>
      <c r="CPJ34" s="707"/>
      <c r="CPK34" s="707"/>
      <c r="CPL34" s="707"/>
      <c r="CPM34" s="707"/>
      <c r="CPN34" s="707"/>
      <c r="CPO34" s="707"/>
      <c r="CPP34" s="707"/>
      <c r="CPQ34" s="707"/>
      <c r="CPR34" s="707"/>
      <c r="CPS34" s="707"/>
      <c r="CPT34" s="707"/>
      <c r="CPU34" s="707"/>
      <c r="CPV34" s="707"/>
      <c r="CPW34" s="707"/>
      <c r="CPX34" s="707"/>
      <c r="CPY34" s="707"/>
      <c r="CPZ34" s="707"/>
      <c r="CQA34" s="707"/>
      <c r="CQB34" s="707"/>
      <c r="CQC34" s="707"/>
      <c r="CQD34" s="707"/>
      <c r="CQE34" s="707"/>
      <c r="CQF34" s="707"/>
      <c r="CQG34" s="707"/>
      <c r="CQH34" s="707"/>
      <c r="CQI34" s="707"/>
      <c r="CQJ34" s="707"/>
      <c r="CQK34" s="707"/>
      <c r="CQL34" s="707"/>
      <c r="CQM34" s="707"/>
      <c r="CQN34" s="707"/>
      <c r="CQO34" s="707"/>
      <c r="CQP34" s="707"/>
      <c r="CQQ34" s="707"/>
      <c r="CQR34" s="707"/>
      <c r="CQS34" s="707"/>
      <c r="CQT34" s="707"/>
      <c r="CQU34" s="707"/>
      <c r="CQV34" s="707"/>
      <c r="CQW34" s="707"/>
      <c r="CQX34" s="707"/>
      <c r="CQY34" s="707"/>
      <c r="CQZ34" s="707"/>
      <c r="CRA34" s="707"/>
      <c r="CRB34" s="707"/>
      <c r="CRC34" s="707"/>
      <c r="CRD34" s="707"/>
      <c r="CRE34" s="707"/>
      <c r="CRF34" s="707"/>
      <c r="CRG34" s="707"/>
      <c r="CRH34" s="707"/>
      <c r="CRI34" s="707"/>
      <c r="CRJ34" s="707"/>
      <c r="CRK34" s="707"/>
      <c r="CRL34" s="707"/>
      <c r="CRM34" s="707"/>
      <c r="CRN34" s="707"/>
      <c r="CRO34" s="707"/>
      <c r="CRP34" s="707"/>
      <c r="CRQ34" s="707"/>
      <c r="CRR34" s="707"/>
      <c r="CRS34" s="707"/>
      <c r="CRT34" s="707"/>
      <c r="CRU34" s="707"/>
      <c r="CRV34" s="707"/>
      <c r="CRW34" s="707"/>
      <c r="CRX34" s="707"/>
      <c r="CRY34" s="707"/>
      <c r="CRZ34" s="707"/>
      <c r="CSA34" s="707"/>
      <c r="CSB34" s="707"/>
      <c r="CSC34" s="707"/>
      <c r="CSD34" s="707"/>
      <c r="CSE34" s="707"/>
      <c r="CSF34" s="707"/>
      <c r="CSG34" s="707"/>
      <c r="CSH34" s="707"/>
      <c r="CSI34" s="707"/>
      <c r="CSJ34" s="707"/>
      <c r="CSK34" s="707"/>
      <c r="CSL34" s="707"/>
      <c r="CSM34" s="707"/>
      <c r="CSN34" s="707"/>
      <c r="CSO34" s="707"/>
      <c r="CSP34" s="707"/>
      <c r="CSQ34" s="707"/>
      <c r="CSR34" s="707"/>
      <c r="CSS34" s="707"/>
      <c r="CST34" s="707"/>
      <c r="CSU34" s="707"/>
      <c r="CSV34" s="707"/>
      <c r="CSW34" s="707"/>
      <c r="CSX34" s="707"/>
      <c r="CSY34" s="707"/>
      <c r="CSZ34" s="707"/>
      <c r="CTA34" s="707"/>
      <c r="CTB34" s="707"/>
      <c r="CTC34" s="707"/>
      <c r="CTD34" s="707"/>
      <c r="CTE34" s="707"/>
      <c r="CTF34" s="707"/>
      <c r="CTG34" s="707"/>
      <c r="CTH34" s="707"/>
      <c r="CTI34" s="707"/>
      <c r="CTJ34" s="707"/>
      <c r="CTK34" s="707"/>
      <c r="CTL34" s="707"/>
      <c r="CTM34" s="707"/>
      <c r="CTN34" s="707"/>
      <c r="CTO34" s="707"/>
      <c r="CTP34" s="707"/>
      <c r="CTQ34" s="707"/>
      <c r="CTR34" s="707"/>
      <c r="CTS34" s="707"/>
      <c r="CTT34" s="707"/>
      <c r="CTU34" s="707"/>
      <c r="CTV34" s="707"/>
      <c r="CTW34" s="707"/>
      <c r="CTX34" s="707"/>
      <c r="CTY34" s="707"/>
      <c r="CTZ34" s="707"/>
      <c r="CUA34" s="707"/>
      <c r="CUB34" s="707"/>
      <c r="CUC34" s="707"/>
      <c r="CUD34" s="707"/>
      <c r="CUE34" s="707"/>
      <c r="CUF34" s="707"/>
      <c r="CUG34" s="707"/>
      <c r="CUH34" s="707"/>
      <c r="CUI34" s="707"/>
      <c r="CUJ34" s="707"/>
      <c r="CUK34" s="707"/>
      <c r="CUL34" s="707"/>
      <c r="CUM34" s="707"/>
      <c r="CUN34" s="707"/>
      <c r="CUO34" s="707"/>
      <c r="CUP34" s="707"/>
      <c r="CUQ34" s="707"/>
      <c r="CUR34" s="707"/>
      <c r="CUS34" s="707"/>
      <c r="CUT34" s="707"/>
      <c r="CUU34" s="707"/>
      <c r="CUV34" s="707"/>
      <c r="CUW34" s="707"/>
      <c r="CUX34" s="707"/>
      <c r="CUY34" s="707"/>
      <c r="CUZ34" s="707"/>
      <c r="CVA34" s="707"/>
      <c r="CVB34" s="707"/>
      <c r="CVC34" s="707"/>
      <c r="CVD34" s="707"/>
      <c r="CVE34" s="707"/>
      <c r="CVF34" s="707"/>
      <c r="CVG34" s="707"/>
      <c r="CVH34" s="707"/>
      <c r="CVI34" s="707"/>
      <c r="CVJ34" s="707"/>
      <c r="CVK34" s="707"/>
      <c r="CVL34" s="707"/>
      <c r="CVM34" s="707"/>
      <c r="CVN34" s="707"/>
      <c r="CVO34" s="707"/>
      <c r="CVP34" s="707"/>
      <c r="CVQ34" s="707"/>
      <c r="CVR34" s="707"/>
      <c r="CVS34" s="707"/>
      <c r="CVT34" s="707"/>
      <c r="CVU34" s="707"/>
      <c r="CVV34" s="707"/>
      <c r="CVW34" s="707"/>
      <c r="CVX34" s="707"/>
      <c r="CVY34" s="707"/>
      <c r="CVZ34" s="707"/>
      <c r="CWA34" s="707"/>
      <c r="CWB34" s="707"/>
      <c r="CWC34" s="707"/>
      <c r="CWD34" s="707"/>
      <c r="CWE34" s="707"/>
      <c r="CWF34" s="707"/>
      <c r="CWG34" s="707"/>
      <c r="CWH34" s="707"/>
      <c r="CWI34" s="707"/>
      <c r="CWJ34" s="707"/>
      <c r="CWK34" s="707"/>
      <c r="CWL34" s="707"/>
      <c r="CWM34" s="707"/>
      <c r="CWN34" s="707"/>
      <c r="CWO34" s="707"/>
      <c r="CWP34" s="707"/>
      <c r="CWQ34" s="707"/>
      <c r="CWR34" s="707"/>
      <c r="CWS34" s="707"/>
      <c r="CWT34" s="707"/>
      <c r="CWU34" s="707"/>
      <c r="CWV34" s="707"/>
      <c r="CWW34" s="707"/>
      <c r="CWX34" s="707"/>
      <c r="CWY34" s="707"/>
      <c r="CWZ34" s="707"/>
      <c r="CXA34" s="707"/>
      <c r="CXB34" s="707"/>
      <c r="CXC34" s="707"/>
      <c r="CXD34" s="707"/>
      <c r="CXE34" s="707"/>
      <c r="CXF34" s="707"/>
      <c r="CXG34" s="707"/>
      <c r="CXH34" s="707"/>
      <c r="CXI34" s="707"/>
      <c r="CXJ34" s="707"/>
      <c r="CXK34" s="707"/>
      <c r="CXL34" s="707"/>
      <c r="CXM34" s="707"/>
      <c r="CXN34" s="707"/>
      <c r="CXO34" s="707"/>
      <c r="CXP34" s="707"/>
      <c r="CXQ34" s="707"/>
      <c r="CXR34" s="707"/>
      <c r="CXS34" s="707"/>
      <c r="CXT34" s="707"/>
      <c r="CXU34" s="707"/>
      <c r="CXV34" s="707"/>
      <c r="CXW34" s="707"/>
      <c r="CXX34" s="707"/>
      <c r="CXY34" s="707"/>
      <c r="CXZ34" s="707"/>
      <c r="CYA34" s="707"/>
      <c r="CYB34" s="707"/>
      <c r="CYC34" s="707"/>
      <c r="CYD34" s="707"/>
      <c r="CYE34" s="707"/>
      <c r="CYF34" s="707"/>
      <c r="CYG34" s="707"/>
      <c r="CYH34" s="707"/>
      <c r="CYI34" s="707"/>
      <c r="CYJ34" s="707"/>
      <c r="CYK34" s="707"/>
      <c r="CYL34" s="707"/>
      <c r="CYM34" s="707"/>
      <c r="CYN34" s="707"/>
      <c r="CYO34" s="707"/>
      <c r="CYP34" s="707"/>
      <c r="CYQ34" s="707"/>
      <c r="CYR34" s="707"/>
      <c r="CYS34" s="707"/>
      <c r="CYT34" s="707"/>
      <c r="CYU34" s="707"/>
      <c r="CYV34" s="707"/>
      <c r="CYW34" s="707"/>
      <c r="CYX34" s="707"/>
      <c r="CYY34" s="707"/>
      <c r="CYZ34" s="707"/>
      <c r="CZA34" s="707"/>
      <c r="CZB34" s="707"/>
      <c r="CZC34" s="707"/>
      <c r="CZD34" s="707"/>
      <c r="CZE34" s="707"/>
      <c r="CZF34" s="707"/>
      <c r="CZG34" s="707"/>
      <c r="CZH34" s="707"/>
      <c r="CZI34" s="707"/>
      <c r="CZJ34" s="707"/>
      <c r="CZK34" s="707"/>
      <c r="CZL34" s="707"/>
      <c r="CZM34" s="707"/>
      <c r="CZN34" s="707"/>
      <c r="CZO34" s="707"/>
      <c r="CZP34" s="707"/>
      <c r="CZQ34" s="707"/>
      <c r="CZR34" s="707"/>
      <c r="CZS34" s="707"/>
      <c r="CZT34" s="707"/>
      <c r="CZU34" s="707"/>
      <c r="CZV34" s="707"/>
      <c r="CZW34" s="707"/>
      <c r="CZX34" s="707"/>
      <c r="CZY34" s="707"/>
      <c r="CZZ34" s="707"/>
      <c r="DAA34" s="707"/>
      <c r="DAB34" s="707"/>
      <c r="DAC34" s="707"/>
      <c r="DAD34" s="707"/>
      <c r="DAE34" s="707"/>
      <c r="DAF34" s="707"/>
      <c r="DAG34" s="707"/>
      <c r="DAH34" s="707"/>
      <c r="DAI34" s="707"/>
      <c r="DAJ34" s="707"/>
      <c r="DAK34" s="707"/>
      <c r="DAL34" s="707"/>
      <c r="DAM34" s="707"/>
      <c r="DAN34" s="707"/>
      <c r="DAO34" s="707"/>
      <c r="DAP34" s="707"/>
      <c r="DAQ34" s="707"/>
      <c r="DAR34" s="707"/>
      <c r="DAS34" s="707"/>
      <c r="DAT34" s="707"/>
      <c r="DAU34" s="707"/>
      <c r="DAV34" s="707"/>
      <c r="DAW34" s="707"/>
      <c r="DAX34" s="707"/>
      <c r="DAY34" s="707"/>
      <c r="DAZ34" s="707"/>
      <c r="DBA34" s="707"/>
      <c r="DBB34" s="707"/>
      <c r="DBC34" s="707"/>
      <c r="DBD34" s="707"/>
      <c r="DBE34" s="707"/>
      <c r="DBF34" s="707"/>
      <c r="DBG34" s="707"/>
      <c r="DBH34" s="707"/>
      <c r="DBI34" s="707"/>
      <c r="DBJ34" s="707"/>
      <c r="DBK34" s="707"/>
      <c r="DBL34" s="707"/>
      <c r="DBM34" s="707"/>
      <c r="DBN34" s="707"/>
      <c r="DBO34" s="707"/>
      <c r="DBP34" s="707"/>
      <c r="DBQ34" s="707"/>
      <c r="DBR34" s="707"/>
      <c r="DBS34" s="707"/>
      <c r="DBT34" s="707"/>
      <c r="DBU34" s="707"/>
      <c r="DBV34" s="707"/>
      <c r="DBW34" s="707"/>
      <c r="DBX34" s="707"/>
      <c r="DBY34" s="707"/>
      <c r="DBZ34" s="707"/>
      <c r="DCA34" s="707"/>
      <c r="DCB34" s="707"/>
      <c r="DCC34" s="707"/>
      <c r="DCD34" s="707"/>
      <c r="DCE34" s="707"/>
      <c r="DCF34" s="707"/>
      <c r="DCG34" s="707"/>
      <c r="DCH34" s="707"/>
      <c r="DCI34" s="707"/>
      <c r="DCJ34" s="707"/>
      <c r="DCK34" s="707"/>
      <c r="DCL34" s="707"/>
      <c r="DCM34" s="707"/>
      <c r="DCN34" s="707"/>
      <c r="DCO34" s="707"/>
      <c r="DCP34" s="707"/>
      <c r="DCQ34" s="707"/>
      <c r="DCR34" s="707"/>
      <c r="DCS34" s="707"/>
      <c r="DCT34" s="707"/>
      <c r="DCU34" s="707"/>
      <c r="DCV34" s="707"/>
      <c r="DCW34" s="707"/>
      <c r="DCX34" s="707"/>
      <c r="DCY34" s="707"/>
      <c r="DCZ34" s="707"/>
      <c r="DDA34" s="707"/>
      <c r="DDB34" s="707"/>
      <c r="DDC34" s="707"/>
      <c r="DDD34" s="707"/>
      <c r="DDE34" s="707"/>
      <c r="DDF34" s="707"/>
      <c r="DDG34" s="707"/>
      <c r="DDH34" s="707"/>
      <c r="DDI34" s="707"/>
      <c r="DDJ34" s="707"/>
      <c r="DDK34" s="707"/>
      <c r="DDL34" s="707"/>
      <c r="DDM34" s="707"/>
      <c r="DDN34" s="707"/>
      <c r="DDO34" s="707"/>
      <c r="DDP34" s="707"/>
      <c r="DDQ34" s="707"/>
      <c r="DDR34" s="707"/>
      <c r="DDS34" s="707"/>
      <c r="DDT34" s="707"/>
      <c r="DDU34" s="707"/>
      <c r="DDV34" s="707"/>
      <c r="DDW34" s="707"/>
      <c r="DDX34" s="707"/>
      <c r="DDY34" s="707"/>
      <c r="DDZ34" s="707"/>
      <c r="DEA34" s="707"/>
      <c r="DEB34" s="707"/>
      <c r="DEC34" s="707"/>
      <c r="DED34" s="707"/>
      <c r="DEE34" s="707"/>
      <c r="DEF34" s="707"/>
      <c r="DEG34" s="707"/>
      <c r="DEH34" s="707"/>
      <c r="DEI34" s="707"/>
      <c r="DEJ34" s="707"/>
      <c r="DEK34" s="707"/>
      <c r="DEL34" s="707"/>
      <c r="DEM34" s="707"/>
      <c r="DEN34" s="707"/>
      <c r="DEO34" s="707"/>
      <c r="DEP34" s="707"/>
      <c r="DEQ34" s="707"/>
      <c r="DER34" s="707"/>
      <c r="DES34" s="707"/>
      <c r="DET34" s="707"/>
      <c r="DEU34" s="707"/>
      <c r="DEV34" s="707"/>
      <c r="DEW34" s="707"/>
      <c r="DEX34" s="707"/>
      <c r="DEY34" s="707"/>
      <c r="DEZ34" s="707"/>
      <c r="DFA34" s="707"/>
      <c r="DFB34" s="707"/>
      <c r="DFC34" s="707"/>
      <c r="DFD34" s="707"/>
      <c r="DFE34" s="707"/>
      <c r="DFF34" s="707"/>
      <c r="DFG34" s="707"/>
      <c r="DFH34" s="707"/>
      <c r="DFI34" s="707"/>
      <c r="DFJ34" s="707"/>
      <c r="DFK34" s="707"/>
      <c r="DFL34" s="707"/>
      <c r="DFM34" s="707"/>
      <c r="DFN34" s="707"/>
      <c r="DFO34" s="707"/>
      <c r="DFP34" s="707"/>
      <c r="DFQ34" s="707"/>
      <c r="DFR34" s="707"/>
      <c r="DFS34" s="707"/>
      <c r="DFT34" s="707"/>
      <c r="DFU34" s="707"/>
      <c r="DFV34" s="707"/>
      <c r="DFW34" s="707"/>
      <c r="DFX34" s="707"/>
      <c r="DFY34" s="707"/>
      <c r="DFZ34" s="707"/>
      <c r="DGA34" s="707"/>
      <c r="DGB34" s="707"/>
      <c r="DGC34" s="707"/>
      <c r="DGD34" s="707"/>
      <c r="DGE34" s="707"/>
      <c r="DGF34" s="707"/>
      <c r="DGG34" s="707"/>
      <c r="DGH34" s="707"/>
      <c r="DGI34" s="707"/>
      <c r="DGJ34" s="707"/>
      <c r="DGK34" s="707"/>
      <c r="DGL34" s="707"/>
      <c r="DGM34" s="707"/>
      <c r="DGN34" s="707"/>
      <c r="DGO34" s="707"/>
      <c r="DGP34" s="707"/>
      <c r="DGQ34" s="707"/>
      <c r="DGR34" s="707"/>
      <c r="DGS34" s="707"/>
      <c r="DGT34" s="707"/>
      <c r="DGU34" s="707"/>
      <c r="DGV34" s="707"/>
      <c r="DGW34" s="707"/>
      <c r="DGX34" s="707"/>
      <c r="DGY34" s="707"/>
      <c r="DGZ34" s="707"/>
      <c r="DHA34" s="707"/>
      <c r="DHB34" s="707"/>
      <c r="DHC34" s="707"/>
      <c r="DHD34" s="707"/>
      <c r="DHE34" s="707"/>
      <c r="DHF34" s="707"/>
      <c r="DHG34" s="707"/>
      <c r="DHH34" s="707"/>
      <c r="DHI34" s="707"/>
      <c r="DHJ34" s="707"/>
      <c r="DHK34" s="707"/>
      <c r="DHL34" s="707"/>
      <c r="DHM34" s="707"/>
      <c r="DHN34" s="707"/>
      <c r="DHO34" s="707"/>
      <c r="DHP34" s="707"/>
      <c r="DHQ34" s="707"/>
      <c r="DHR34" s="707"/>
      <c r="DHS34" s="707"/>
      <c r="DHT34" s="707"/>
      <c r="DHU34" s="707"/>
      <c r="DHV34" s="707"/>
      <c r="DHW34" s="707"/>
      <c r="DHX34" s="707"/>
      <c r="DHY34" s="707"/>
      <c r="DHZ34" s="707"/>
      <c r="DIA34" s="707"/>
      <c r="DIB34" s="707"/>
      <c r="DIC34" s="707"/>
      <c r="DID34" s="707"/>
      <c r="DIE34" s="707"/>
      <c r="DIF34" s="707"/>
      <c r="DIG34" s="707"/>
      <c r="DIH34" s="707"/>
      <c r="DII34" s="707"/>
      <c r="DIJ34" s="707"/>
      <c r="DIK34" s="707"/>
      <c r="DIL34" s="707"/>
      <c r="DIM34" s="707"/>
      <c r="DIN34" s="707"/>
      <c r="DIO34" s="707"/>
      <c r="DIP34" s="707"/>
      <c r="DIQ34" s="707"/>
      <c r="DIR34" s="707"/>
      <c r="DIS34" s="707"/>
      <c r="DIT34" s="707"/>
      <c r="DIU34" s="707"/>
      <c r="DIV34" s="707"/>
      <c r="DIW34" s="707"/>
      <c r="DIX34" s="707"/>
      <c r="DIY34" s="707"/>
      <c r="DIZ34" s="707"/>
      <c r="DJA34" s="707"/>
      <c r="DJB34" s="707"/>
      <c r="DJC34" s="707"/>
      <c r="DJD34" s="707"/>
      <c r="DJE34" s="707"/>
      <c r="DJF34" s="707"/>
      <c r="DJG34" s="707"/>
      <c r="DJH34" s="707"/>
      <c r="DJI34" s="707"/>
      <c r="DJJ34" s="707"/>
      <c r="DJK34" s="707"/>
      <c r="DJL34" s="707"/>
      <c r="DJM34" s="707"/>
      <c r="DJN34" s="707"/>
      <c r="DJO34" s="707"/>
      <c r="DJP34" s="707"/>
      <c r="DJQ34" s="707"/>
      <c r="DJR34" s="707"/>
      <c r="DJS34" s="707"/>
      <c r="DJT34" s="707"/>
      <c r="DJU34" s="707"/>
      <c r="DJV34" s="707"/>
      <c r="DJW34" s="707"/>
      <c r="DJX34" s="707"/>
      <c r="DJY34" s="707"/>
      <c r="DJZ34" s="707"/>
      <c r="DKA34" s="707"/>
      <c r="DKB34" s="707"/>
      <c r="DKC34" s="707"/>
      <c r="DKD34" s="707"/>
      <c r="DKE34" s="707"/>
      <c r="DKF34" s="707"/>
      <c r="DKG34" s="707"/>
      <c r="DKH34" s="707"/>
      <c r="DKI34" s="707"/>
      <c r="DKJ34" s="707"/>
      <c r="DKK34" s="707"/>
      <c r="DKL34" s="707"/>
      <c r="DKM34" s="707"/>
      <c r="DKN34" s="707"/>
      <c r="DKO34" s="707"/>
      <c r="DKP34" s="707"/>
      <c r="DKQ34" s="707"/>
      <c r="DKR34" s="707"/>
      <c r="DKS34" s="707"/>
      <c r="DKT34" s="707"/>
      <c r="DKU34" s="707"/>
      <c r="DKV34" s="707"/>
      <c r="DKW34" s="707"/>
      <c r="DKX34" s="707"/>
      <c r="DKY34" s="707"/>
      <c r="DKZ34" s="707"/>
      <c r="DLA34" s="707"/>
      <c r="DLB34" s="707"/>
      <c r="DLC34" s="707"/>
      <c r="DLD34" s="707"/>
      <c r="DLE34" s="707"/>
      <c r="DLF34" s="707"/>
      <c r="DLG34" s="707"/>
      <c r="DLH34" s="707"/>
      <c r="DLI34" s="707"/>
      <c r="DLJ34" s="707"/>
      <c r="DLK34" s="707"/>
      <c r="DLL34" s="707"/>
      <c r="DLM34" s="707"/>
      <c r="DLN34" s="707"/>
      <c r="DLO34" s="707"/>
      <c r="DLP34" s="707"/>
      <c r="DLQ34" s="707"/>
      <c r="DLR34" s="707"/>
      <c r="DLS34" s="707"/>
      <c r="DLT34" s="707"/>
      <c r="DLU34" s="707"/>
      <c r="DLV34" s="707"/>
      <c r="DLW34" s="707"/>
      <c r="DLX34" s="707"/>
      <c r="DLY34" s="707"/>
      <c r="DLZ34" s="707"/>
      <c r="DMA34" s="707"/>
      <c r="DMB34" s="707"/>
      <c r="DMC34" s="707"/>
      <c r="DMD34" s="707"/>
      <c r="DME34" s="707"/>
      <c r="DMF34" s="707"/>
      <c r="DMG34" s="707"/>
      <c r="DMH34" s="707"/>
      <c r="DMI34" s="707"/>
      <c r="DMJ34" s="707"/>
      <c r="DMK34" s="707"/>
      <c r="DML34" s="707"/>
      <c r="DMM34" s="707"/>
      <c r="DMN34" s="707"/>
      <c r="DMO34" s="707"/>
      <c r="DMP34" s="707"/>
      <c r="DMQ34" s="707"/>
      <c r="DMR34" s="707"/>
      <c r="DMS34" s="707"/>
      <c r="DMT34" s="707"/>
      <c r="DMU34" s="707"/>
      <c r="DMV34" s="707"/>
      <c r="DMW34" s="707"/>
      <c r="DMX34" s="707"/>
      <c r="DMY34" s="707"/>
      <c r="DMZ34" s="707"/>
      <c r="DNA34" s="707"/>
      <c r="DNB34" s="707"/>
      <c r="DNC34" s="707"/>
      <c r="DND34" s="707"/>
      <c r="DNE34" s="707"/>
      <c r="DNF34" s="707"/>
      <c r="DNG34" s="707"/>
      <c r="DNH34" s="707"/>
      <c r="DNI34" s="707"/>
      <c r="DNJ34" s="707"/>
      <c r="DNK34" s="707"/>
      <c r="DNL34" s="707"/>
      <c r="DNM34" s="707"/>
      <c r="DNN34" s="707"/>
      <c r="DNO34" s="707"/>
      <c r="DNP34" s="707"/>
      <c r="DNQ34" s="707"/>
      <c r="DNR34" s="707"/>
      <c r="DNS34" s="707"/>
      <c r="DNT34" s="707"/>
      <c r="DNU34" s="707"/>
      <c r="DNV34" s="707"/>
      <c r="DNW34" s="707"/>
      <c r="DNX34" s="707"/>
      <c r="DNY34" s="707"/>
      <c r="DNZ34" s="707"/>
      <c r="DOA34" s="707"/>
      <c r="DOB34" s="707"/>
      <c r="DOC34" s="707"/>
      <c r="DOD34" s="707"/>
      <c r="DOE34" s="707"/>
      <c r="DOF34" s="707"/>
      <c r="DOG34" s="707"/>
      <c r="DOH34" s="707"/>
      <c r="DOI34" s="707"/>
      <c r="DOJ34" s="707"/>
      <c r="DOK34" s="707"/>
      <c r="DOL34" s="707"/>
      <c r="DOM34" s="707"/>
      <c r="DON34" s="707"/>
      <c r="DOO34" s="707"/>
      <c r="DOP34" s="707"/>
      <c r="DOQ34" s="707"/>
      <c r="DOR34" s="707"/>
      <c r="DOS34" s="707"/>
      <c r="DOT34" s="707"/>
      <c r="DOU34" s="707"/>
      <c r="DOV34" s="707"/>
      <c r="DOW34" s="707"/>
      <c r="DOX34" s="707"/>
      <c r="DOY34" s="707"/>
      <c r="DOZ34" s="707"/>
      <c r="DPA34" s="707"/>
      <c r="DPB34" s="707"/>
      <c r="DPC34" s="707"/>
      <c r="DPD34" s="707"/>
      <c r="DPE34" s="707"/>
      <c r="DPF34" s="707"/>
      <c r="DPG34" s="707"/>
      <c r="DPH34" s="707"/>
      <c r="DPI34" s="707"/>
      <c r="DPJ34" s="707"/>
      <c r="DPK34" s="707"/>
      <c r="DPL34" s="707"/>
      <c r="DPM34" s="707"/>
      <c r="DPN34" s="707"/>
      <c r="DPO34" s="707"/>
      <c r="DPP34" s="707"/>
      <c r="DPQ34" s="707"/>
      <c r="DPR34" s="707"/>
      <c r="DPS34" s="707"/>
      <c r="DPT34" s="707"/>
      <c r="DPU34" s="707"/>
      <c r="DPV34" s="707"/>
      <c r="DPW34" s="707"/>
      <c r="DPX34" s="707"/>
      <c r="DPY34" s="707"/>
      <c r="DPZ34" s="707"/>
      <c r="DQA34" s="707"/>
      <c r="DQB34" s="707"/>
      <c r="DQC34" s="707"/>
      <c r="DQD34" s="707"/>
      <c r="DQE34" s="707"/>
      <c r="DQF34" s="707"/>
      <c r="DQG34" s="707"/>
      <c r="DQH34" s="707"/>
      <c r="DQI34" s="707"/>
      <c r="DQJ34" s="707"/>
      <c r="DQK34" s="707"/>
      <c r="DQL34" s="707"/>
      <c r="DQM34" s="707"/>
      <c r="DQN34" s="707"/>
      <c r="DQO34" s="707"/>
      <c r="DQP34" s="707"/>
      <c r="DQQ34" s="707"/>
      <c r="DQR34" s="707"/>
      <c r="DQS34" s="707"/>
      <c r="DQT34" s="707"/>
      <c r="DQU34" s="707"/>
      <c r="DQV34" s="707"/>
      <c r="DQW34" s="707"/>
      <c r="DQX34" s="707"/>
      <c r="DQY34" s="707"/>
      <c r="DQZ34" s="707"/>
      <c r="DRA34" s="707"/>
      <c r="DRB34" s="707"/>
      <c r="DRC34" s="707"/>
      <c r="DRD34" s="707"/>
      <c r="DRE34" s="707"/>
      <c r="DRF34" s="707"/>
      <c r="DRG34" s="707"/>
      <c r="DRH34" s="707"/>
      <c r="DRI34" s="707"/>
      <c r="DRJ34" s="707"/>
      <c r="DRK34" s="707"/>
      <c r="DRL34" s="707"/>
      <c r="DRM34" s="707"/>
      <c r="DRN34" s="707"/>
      <c r="DRO34" s="707"/>
      <c r="DRP34" s="707"/>
      <c r="DRQ34" s="707"/>
      <c r="DRR34" s="707"/>
      <c r="DRS34" s="707"/>
      <c r="DRT34" s="707"/>
      <c r="DRU34" s="707"/>
      <c r="DRV34" s="707"/>
      <c r="DRW34" s="707"/>
      <c r="DRX34" s="707"/>
      <c r="DRY34" s="707"/>
      <c r="DRZ34" s="707"/>
      <c r="DSA34" s="707"/>
      <c r="DSB34" s="707"/>
      <c r="DSC34" s="707"/>
      <c r="DSD34" s="707"/>
      <c r="DSE34" s="707"/>
      <c r="DSF34" s="707"/>
      <c r="DSG34" s="707"/>
      <c r="DSH34" s="707"/>
      <c r="DSI34" s="707"/>
      <c r="DSJ34" s="707"/>
      <c r="DSK34" s="707"/>
      <c r="DSL34" s="707"/>
      <c r="DSM34" s="707"/>
      <c r="DSN34" s="707"/>
      <c r="DSO34" s="707"/>
      <c r="DSP34" s="707"/>
      <c r="DSQ34" s="707"/>
      <c r="DSR34" s="707"/>
      <c r="DSS34" s="707"/>
      <c r="DST34" s="707"/>
      <c r="DSU34" s="707"/>
      <c r="DSV34" s="707"/>
      <c r="DSW34" s="707"/>
      <c r="DSX34" s="707"/>
      <c r="DSY34" s="707"/>
      <c r="DSZ34" s="707"/>
      <c r="DTA34" s="707"/>
      <c r="DTB34" s="707"/>
      <c r="DTC34" s="707"/>
      <c r="DTD34" s="707"/>
      <c r="DTE34" s="707"/>
      <c r="DTF34" s="707"/>
      <c r="DTG34" s="707"/>
      <c r="DTH34" s="707"/>
      <c r="DTI34" s="707"/>
      <c r="DTJ34" s="707"/>
      <c r="DTK34" s="707"/>
      <c r="DTL34" s="707"/>
      <c r="DTM34" s="707"/>
      <c r="DTN34" s="707"/>
      <c r="DTO34" s="707"/>
      <c r="DTP34" s="707"/>
      <c r="DTQ34" s="707"/>
      <c r="DTR34" s="707"/>
      <c r="DTS34" s="707"/>
      <c r="DTT34" s="707"/>
      <c r="DTU34" s="707"/>
      <c r="DTV34" s="707"/>
      <c r="DTW34" s="707"/>
      <c r="DTX34" s="707"/>
      <c r="DTY34" s="707"/>
      <c r="DTZ34" s="707"/>
      <c r="DUA34" s="707"/>
      <c r="DUB34" s="707"/>
      <c r="DUC34" s="707"/>
      <c r="DUD34" s="707"/>
      <c r="DUE34" s="707"/>
      <c r="DUF34" s="707"/>
      <c r="DUG34" s="707"/>
      <c r="DUH34" s="707"/>
      <c r="DUI34" s="707"/>
      <c r="DUJ34" s="707"/>
      <c r="DUK34" s="707"/>
      <c r="DUL34" s="707"/>
      <c r="DUM34" s="707"/>
      <c r="DUN34" s="707"/>
      <c r="DUO34" s="707"/>
      <c r="DUP34" s="707"/>
      <c r="DUQ34" s="707"/>
      <c r="DUR34" s="707"/>
      <c r="DUS34" s="707"/>
      <c r="DUT34" s="707"/>
      <c r="DUU34" s="707"/>
      <c r="DUV34" s="707"/>
      <c r="DUW34" s="707"/>
      <c r="DUX34" s="707"/>
      <c r="DUY34" s="707"/>
      <c r="DUZ34" s="707"/>
      <c r="DVA34" s="707"/>
      <c r="DVB34" s="707"/>
      <c r="DVC34" s="707"/>
      <c r="DVD34" s="707"/>
      <c r="DVE34" s="707"/>
      <c r="DVF34" s="707"/>
      <c r="DVG34" s="707"/>
      <c r="DVH34" s="707"/>
      <c r="DVI34" s="707"/>
      <c r="DVJ34" s="707"/>
      <c r="DVK34" s="707"/>
      <c r="DVL34" s="707"/>
      <c r="DVM34" s="707"/>
      <c r="DVN34" s="707"/>
      <c r="DVO34" s="707"/>
      <c r="DVP34" s="707"/>
      <c r="DVQ34" s="707"/>
      <c r="DVR34" s="707"/>
      <c r="DVS34" s="707"/>
      <c r="DVT34" s="707"/>
      <c r="DVU34" s="707"/>
      <c r="DVV34" s="707"/>
      <c r="DVW34" s="707"/>
      <c r="DVX34" s="707"/>
      <c r="DVY34" s="707"/>
      <c r="DVZ34" s="707"/>
      <c r="DWA34" s="707"/>
      <c r="DWB34" s="707"/>
      <c r="DWC34" s="707"/>
      <c r="DWD34" s="707"/>
      <c r="DWE34" s="707"/>
      <c r="DWF34" s="707"/>
      <c r="DWG34" s="707"/>
      <c r="DWH34" s="707"/>
      <c r="DWI34" s="707"/>
      <c r="DWJ34" s="707"/>
      <c r="DWK34" s="707"/>
      <c r="DWL34" s="707"/>
      <c r="DWM34" s="707"/>
      <c r="DWN34" s="707"/>
      <c r="DWO34" s="707"/>
      <c r="DWP34" s="707"/>
      <c r="DWQ34" s="707"/>
      <c r="DWR34" s="707"/>
      <c r="DWS34" s="707"/>
      <c r="DWT34" s="707"/>
      <c r="DWU34" s="707"/>
      <c r="DWV34" s="707"/>
      <c r="DWW34" s="707"/>
      <c r="DWX34" s="707"/>
      <c r="DWY34" s="707"/>
      <c r="DWZ34" s="707"/>
      <c r="DXA34" s="707"/>
      <c r="DXB34" s="707"/>
      <c r="DXC34" s="707"/>
      <c r="DXD34" s="707"/>
      <c r="DXE34" s="707"/>
      <c r="DXF34" s="707"/>
      <c r="DXG34" s="707"/>
      <c r="DXH34" s="707"/>
      <c r="DXI34" s="707"/>
      <c r="DXJ34" s="707"/>
      <c r="DXK34" s="707"/>
      <c r="DXL34" s="707"/>
      <c r="DXM34" s="707"/>
      <c r="DXN34" s="707"/>
      <c r="DXO34" s="707"/>
      <c r="DXP34" s="707"/>
      <c r="DXQ34" s="707"/>
      <c r="DXR34" s="707"/>
      <c r="DXS34" s="707"/>
      <c r="DXT34" s="707"/>
      <c r="DXU34" s="707"/>
      <c r="DXV34" s="707"/>
      <c r="DXW34" s="707"/>
      <c r="DXX34" s="707"/>
      <c r="DXY34" s="707"/>
      <c r="DXZ34" s="707"/>
      <c r="DYA34" s="707"/>
      <c r="DYB34" s="707"/>
      <c r="DYC34" s="707"/>
      <c r="DYD34" s="707"/>
      <c r="DYE34" s="707"/>
      <c r="DYF34" s="707"/>
      <c r="DYG34" s="707"/>
      <c r="DYH34" s="707"/>
      <c r="DYI34" s="707"/>
      <c r="DYJ34" s="707"/>
      <c r="DYK34" s="707"/>
      <c r="DYL34" s="707"/>
      <c r="DYM34" s="707"/>
      <c r="DYN34" s="707"/>
      <c r="DYO34" s="707"/>
      <c r="DYP34" s="707"/>
      <c r="DYQ34" s="707"/>
      <c r="DYR34" s="707"/>
      <c r="DYS34" s="707"/>
      <c r="DYT34" s="707"/>
      <c r="DYU34" s="707"/>
      <c r="DYV34" s="707"/>
      <c r="DYW34" s="707"/>
      <c r="DYX34" s="707"/>
      <c r="DYY34" s="707"/>
      <c r="DYZ34" s="707"/>
      <c r="DZA34" s="707"/>
      <c r="DZB34" s="707"/>
      <c r="DZC34" s="707"/>
      <c r="DZD34" s="707"/>
      <c r="DZE34" s="707"/>
      <c r="DZF34" s="707"/>
      <c r="DZG34" s="707"/>
      <c r="DZH34" s="707"/>
      <c r="DZI34" s="707"/>
      <c r="DZJ34" s="707"/>
      <c r="DZK34" s="707"/>
      <c r="DZL34" s="707"/>
      <c r="DZM34" s="707"/>
      <c r="DZN34" s="707"/>
      <c r="DZO34" s="707"/>
      <c r="DZP34" s="707"/>
      <c r="DZQ34" s="707"/>
      <c r="DZR34" s="707"/>
      <c r="DZS34" s="707"/>
      <c r="DZT34" s="707"/>
      <c r="DZU34" s="707"/>
      <c r="DZV34" s="707"/>
      <c r="DZW34" s="707"/>
      <c r="DZX34" s="707"/>
      <c r="DZY34" s="707"/>
      <c r="DZZ34" s="707"/>
      <c r="EAA34" s="707"/>
      <c r="EAB34" s="707"/>
      <c r="EAC34" s="707"/>
      <c r="EAD34" s="707"/>
      <c r="EAE34" s="707"/>
      <c r="EAF34" s="707"/>
      <c r="EAG34" s="707"/>
      <c r="EAH34" s="707"/>
      <c r="EAI34" s="707"/>
      <c r="EAJ34" s="707"/>
      <c r="EAK34" s="707"/>
      <c r="EAL34" s="707"/>
      <c r="EAM34" s="707"/>
      <c r="EAN34" s="707"/>
      <c r="EAO34" s="707"/>
      <c r="EAP34" s="707"/>
      <c r="EAQ34" s="707"/>
      <c r="EAR34" s="707"/>
      <c r="EAS34" s="707"/>
      <c r="EAT34" s="707"/>
      <c r="EAU34" s="707"/>
      <c r="EAV34" s="707"/>
      <c r="EAW34" s="707"/>
      <c r="EAX34" s="707"/>
      <c r="EAY34" s="707"/>
      <c r="EAZ34" s="707"/>
      <c r="EBA34" s="707"/>
      <c r="EBB34" s="707"/>
      <c r="EBC34" s="707"/>
      <c r="EBD34" s="707"/>
      <c r="EBE34" s="707"/>
      <c r="EBF34" s="707"/>
      <c r="EBG34" s="707"/>
      <c r="EBH34" s="707"/>
      <c r="EBI34" s="707"/>
      <c r="EBJ34" s="707"/>
      <c r="EBK34" s="707"/>
      <c r="EBL34" s="707"/>
      <c r="EBM34" s="707"/>
      <c r="EBN34" s="707"/>
      <c r="EBO34" s="707"/>
      <c r="EBP34" s="707"/>
      <c r="EBQ34" s="707"/>
      <c r="EBR34" s="707"/>
      <c r="EBS34" s="707"/>
      <c r="EBT34" s="707"/>
      <c r="EBU34" s="707"/>
      <c r="EBV34" s="707"/>
      <c r="EBW34" s="707"/>
      <c r="EBX34" s="707"/>
      <c r="EBY34" s="707"/>
      <c r="EBZ34" s="707"/>
      <c r="ECA34" s="707"/>
      <c r="ECB34" s="707"/>
      <c r="ECC34" s="707"/>
      <c r="ECD34" s="707"/>
      <c r="ECE34" s="707"/>
      <c r="ECF34" s="707"/>
      <c r="ECG34" s="707"/>
      <c r="ECH34" s="707"/>
      <c r="ECI34" s="707"/>
      <c r="ECJ34" s="707"/>
      <c r="ECK34" s="707"/>
      <c r="ECL34" s="707"/>
      <c r="ECM34" s="707"/>
      <c r="ECN34" s="707"/>
      <c r="ECO34" s="707"/>
      <c r="ECP34" s="707"/>
      <c r="ECQ34" s="707"/>
      <c r="ECR34" s="707"/>
      <c r="ECS34" s="707"/>
      <c r="ECT34" s="707"/>
      <c r="ECU34" s="707"/>
      <c r="ECV34" s="707"/>
      <c r="ECW34" s="707"/>
      <c r="ECX34" s="707"/>
      <c r="ECY34" s="707"/>
      <c r="ECZ34" s="707"/>
      <c r="EDA34" s="707"/>
      <c r="EDB34" s="707"/>
      <c r="EDC34" s="707"/>
      <c r="EDD34" s="707"/>
      <c r="EDE34" s="707"/>
      <c r="EDF34" s="707"/>
      <c r="EDG34" s="707"/>
      <c r="EDH34" s="707"/>
      <c r="EDI34" s="707"/>
      <c r="EDJ34" s="707"/>
      <c r="EDK34" s="707"/>
      <c r="EDL34" s="707"/>
      <c r="EDM34" s="707"/>
      <c r="EDN34" s="707"/>
      <c r="EDO34" s="707"/>
      <c r="EDP34" s="707"/>
      <c r="EDQ34" s="707"/>
      <c r="EDR34" s="707"/>
      <c r="EDS34" s="707"/>
      <c r="EDT34" s="707"/>
      <c r="EDU34" s="707"/>
      <c r="EDV34" s="707"/>
      <c r="EDW34" s="707"/>
      <c r="EDX34" s="707"/>
      <c r="EDY34" s="707"/>
      <c r="EDZ34" s="707"/>
      <c r="EEA34" s="707"/>
      <c r="EEB34" s="707"/>
      <c r="EEC34" s="707"/>
      <c r="EED34" s="707"/>
      <c r="EEE34" s="707"/>
      <c r="EEF34" s="707"/>
      <c r="EEG34" s="707"/>
      <c r="EEH34" s="707"/>
      <c r="EEI34" s="707"/>
      <c r="EEJ34" s="707"/>
      <c r="EEK34" s="707"/>
      <c r="EEL34" s="707"/>
      <c r="EEM34" s="707"/>
      <c r="EEN34" s="707"/>
      <c r="EEO34" s="707"/>
      <c r="EEP34" s="707"/>
      <c r="EEQ34" s="707"/>
      <c r="EER34" s="707"/>
      <c r="EES34" s="707"/>
      <c r="EET34" s="707"/>
      <c r="EEU34" s="707"/>
      <c r="EEV34" s="707"/>
      <c r="EEW34" s="707"/>
      <c r="EEX34" s="707"/>
      <c r="EEY34" s="707"/>
      <c r="EEZ34" s="707"/>
      <c r="EFA34" s="707"/>
      <c r="EFB34" s="707"/>
      <c r="EFC34" s="707"/>
      <c r="EFD34" s="707"/>
      <c r="EFE34" s="707"/>
      <c r="EFF34" s="707"/>
      <c r="EFG34" s="707"/>
      <c r="EFH34" s="707"/>
      <c r="EFI34" s="707"/>
      <c r="EFJ34" s="707"/>
      <c r="EFK34" s="707"/>
      <c r="EFL34" s="707"/>
      <c r="EFM34" s="707"/>
      <c r="EFN34" s="707"/>
      <c r="EFO34" s="707"/>
      <c r="EFP34" s="707"/>
      <c r="EFQ34" s="707"/>
      <c r="EFR34" s="707"/>
      <c r="EFS34" s="707"/>
      <c r="EFT34" s="707"/>
      <c r="EFU34" s="707"/>
      <c r="EFV34" s="707"/>
      <c r="EFW34" s="707"/>
      <c r="EFX34" s="707"/>
      <c r="EFY34" s="707"/>
      <c r="EFZ34" s="707"/>
      <c r="EGA34" s="707"/>
      <c r="EGB34" s="707"/>
      <c r="EGC34" s="707"/>
      <c r="EGD34" s="707"/>
      <c r="EGE34" s="707"/>
      <c r="EGF34" s="707"/>
      <c r="EGG34" s="707"/>
      <c r="EGH34" s="707"/>
      <c r="EGI34" s="707"/>
      <c r="EGJ34" s="707"/>
      <c r="EGK34" s="707"/>
      <c r="EGL34" s="707"/>
      <c r="EGM34" s="707"/>
      <c r="EGN34" s="707"/>
      <c r="EGO34" s="707"/>
      <c r="EGP34" s="707"/>
      <c r="EGQ34" s="707"/>
      <c r="EGR34" s="707"/>
      <c r="EGS34" s="707"/>
      <c r="EGT34" s="707"/>
      <c r="EGU34" s="707"/>
      <c r="EGV34" s="707"/>
      <c r="EGW34" s="707"/>
      <c r="EGX34" s="707"/>
      <c r="EGY34" s="707"/>
      <c r="EGZ34" s="707"/>
      <c r="EHA34" s="707"/>
      <c r="EHB34" s="707"/>
      <c r="EHC34" s="707"/>
      <c r="EHD34" s="707"/>
      <c r="EHE34" s="707"/>
      <c r="EHF34" s="707"/>
      <c r="EHG34" s="707"/>
      <c r="EHH34" s="707"/>
      <c r="EHI34" s="707"/>
      <c r="EHJ34" s="707"/>
      <c r="EHK34" s="707"/>
      <c r="EHL34" s="707"/>
      <c r="EHM34" s="707"/>
      <c r="EHN34" s="707"/>
      <c r="EHO34" s="707"/>
      <c r="EHP34" s="707"/>
      <c r="EHQ34" s="707"/>
      <c r="EHR34" s="707"/>
      <c r="EHS34" s="707"/>
      <c r="EHT34" s="707"/>
      <c r="EHU34" s="707"/>
      <c r="EHV34" s="707"/>
      <c r="EHW34" s="707"/>
      <c r="EHX34" s="707"/>
      <c r="EHY34" s="707"/>
      <c r="EHZ34" s="707"/>
      <c r="EIA34" s="707"/>
      <c r="EIB34" s="707"/>
      <c r="EIC34" s="707"/>
      <c r="EID34" s="707"/>
      <c r="EIE34" s="707"/>
      <c r="EIF34" s="707"/>
      <c r="EIG34" s="707"/>
      <c r="EIH34" s="707"/>
      <c r="EII34" s="707"/>
      <c r="EIJ34" s="707"/>
      <c r="EIK34" s="707"/>
      <c r="EIL34" s="707"/>
      <c r="EIM34" s="707"/>
      <c r="EIN34" s="707"/>
      <c r="EIO34" s="707"/>
      <c r="EIP34" s="707"/>
      <c r="EIQ34" s="707"/>
      <c r="EIR34" s="707"/>
      <c r="EIS34" s="707"/>
      <c r="EIT34" s="707"/>
      <c r="EIU34" s="707"/>
      <c r="EIV34" s="707"/>
      <c r="EIW34" s="707"/>
      <c r="EIX34" s="707"/>
      <c r="EIY34" s="707"/>
      <c r="EIZ34" s="707"/>
      <c r="EJA34" s="707"/>
      <c r="EJB34" s="707"/>
      <c r="EJC34" s="707"/>
      <c r="EJD34" s="707"/>
      <c r="EJE34" s="707"/>
      <c r="EJF34" s="707"/>
      <c r="EJG34" s="707"/>
      <c r="EJH34" s="707"/>
      <c r="EJI34" s="707"/>
      <c r="EJJ34" s="707"/>
      <c r="EJK34" s="707"/>
      <c r="EJL34" s="707"/>
      <c r="EJM34" s="707"/>
      <c r="EJN34" s="707"/>
      <c r="EJO34" s="707"/>
      <c r="EJP34" s="707"/>
      <c r="EJQ34" s="707"/>
      <c r="EJR34" s="707"/>
      <c r="EJS34" s="707"/>
      <c r="EJT34" s="707"/>
      <c r="EJU34" s="707"/>
      <c r="EJV34" s="707"/>
      <c r="EJW34" s="707"/>
      <c r="EJX34" s="707"/>
      <c r="EJY34" s="707"/>
      <c r="EJZ34" s="707"/>
      <c r="EKA34" s="707"/>
      <c r="EKB34" s="707"/>
      <c r="EKC34" s="707"/>
      <c r="EKD34" s="707"/>
      <c r="EKE34" s="707"/>
      <c r="EKF34" s="707"/>
      <c r="EKG34" s="707"/>
      <c r="EKH34" s="707"/>
      <c r="EKI34" s="707"/>
      <c r="EKJ34" s="707"/>
      <c r="EKK34" s="707"/>
      <c r="EKL34" s="707"/>
      <c r="EKM34" s="707"/>
      <c r="EKN34" s="707"/>
      <c r="EKO34" s="707"/>
      <c r="EKP34" s="707"/>
      <c r="EKQ34" s="707"/>
      <c r="EKR34" s="707"/>
      <c r="EKS34" s="707"/>
      <c r="EKT34" s="707"/>
      <c r="EKU34" s="707"/>
      <c r="EKV34" s="707"/>
      <c r="EKW34" s="707"/>
      <c r="EKX34" s="707"/>
      <c r="EKY34" s="707"/>
      <c r="EKZ34" s="707"/>
      <c r="ELA34" s="707"/>
      <c r="ELB34" s="707"/>
      <c r="ELC34" s="707"/>
      <c r="ELD34" s="707"/>
      <c r="ELE34" s="707"/>
      <c r="ELF34" s="707"/>
      <c r="ELG34" s="707"/>
      <c r="ELH34" s="707"/>
      <c r="ELI34" s="707"/>
      <c r="ELJ34" s="707"/>
      <c r="ELK34" s="707"/>
      <c r="ELL34" s="707"/>
      <c r="ELM34" s="707"/>
      <c r="ELN34" s="707"/>
      <c r="ELO34" s="707"/>
      <c r="ELP34" s="707"/>
      <c r="ELQ34" s="707"/>
      <c r="ELR34" s="707"/>
      <c r="ELS34" s="707"/>
      <c r="ELT34" s="707"/>
      <c r="ELU34" s="707"/>
      <c r="ELV34" s="707"/>
      <c r="ELW34" s="707"/>
      <c r="ELX34" s="707"/>
      <c r="ELY34" s="707"/>
      <c r="ELZ34" s="707"/>
      <c r="EMA34" s="707"/>
      <c r="EMB34" s="707"/>
      <c r="EMC34" s="707"/>
      <c r="EMD34" s="707"/>
      <c r="EME34" s="707"/>
      <c r="EMF34" s="707"/>
      <c r="EMG34" s="707"/>
      <c r="EMH34" s="707"/>
      <c r="EMI34" s="707"/>
      <c r="EMJ34" s="707"/>
      <c r="EMK34" s="707"/>
      <c r="EML34" s="707"/>
      <c r="EMM34" s="707"/>
      <c r="EMN34" s="707"/>
      <c r="EMO34" s="707"/>
      <c r="EMP34" s="707"/>
      <c r="EMQ34" s="707"/>
      <c r="EMR34" s="707"/>
      <c r="EMS34" s="707"/>
      <c r="EMT34" s="707"/>
      <c r="EMU34" s="707"/>
      <c r="EMV34" s="707"/>
      <c r="EMW34" s="707"/>
      <c r="EMX34" s="707"/>
      <c r="EMY34" s="707"/>
      <c r="EMZ34" s="707"/>
      <c r="ENA34" s="707"/>
      <c r="ENB34" s="707"/>
      <c r="ENC34" s="707"/>
      <c r="END34" s="707"/>
      <c r="ENE34" s="707"/>
      <c r="ENF34" s="707"/>
      <c r="ENG34" s="707"/>
      <c r="ENH34" s="707"/>
      <c r="ENI34" s="707"/>
      <c r="ENJ34" s="707"/>
      <c r="ENK34" s="707"/>
      <c r="ENL34" s="707"/>
      <c r="ENM34" s="707"/>
      <c r="ENN34" s="707"/>
      <c r="ENO34" s="707"/>
      <c r="ENP34" s="707"/>
      <c r="ENQ34" s="707"/>
      <c r="ENR34" s="707"/>
      <c r="ENS34" s="707"/>
      <c r="ENT34" s="707"/>
      <c r="ENU34" s="707"/>
      <c r="ENV34" s="707"/>
      <c r="ENW34" s="707"/>
      <c r="ENX34" s="707"/>
      <c r="ENY34" s="707"/>
      <c r="ENZ34" s="707"/>
      <c r="EOA34" s="707"/>
      <c r="EOB34" s="707"/>
      <c r="EOC34" s="707"/>
      <c r="EOD34" s="707"/>
      <c r="EOE34" s="707"/>
      <c r="EOF34" s="707"/>
      <c r="EOG34" s="707"/>
      <c r="EOH34" s="707"/>
      <c r="EOI34" s="707"/>
      <c r="EOJ34" s="707"/>
      <c r="EOK34" s="707"/>
      <c r="EOL34" s="707"/>
      <c r="EOM34" s="707"/>
      <c r="EON34" s="707"/>
      <c r="EOO34" s="707"/>
      <c r="EOP34" s="707"/>
      <c r="EOQ34" s="707"/>
      <c r="EOR34" s="707"/>
      <c r="EOS34" s="707"/>
      <c r="EOT34" s="707"/>
      <c r="EOU34" s="707"/>
      <c r="EOV34" s="707"/>
      <c r="EOW34" s="707"/>
      <c r="EOX34" s="707"/>
      <c r="EOY34" s="707"/>
      <c r="EOZ34" s="707"/>
      <c r="EPA34" s="707"/>
      <c r="EPB34" s="707"/>
      <c r="EPC34" s="707"/>
      <c r="EPD34" s="707"/>
      <c r="EPE34" s="707"/>
      <c r="EPF34" s="707"/>
      <c r="EPG34" s="707"/>
      <c r="EPH34" s="707"/>
      <c r="EPI34" s="707"/>
      <c r="EPJ34" s="707"/>
      <c r="EPK34" s="707"/>
      <c r="EPL34" s="707"/>
      <c r="EPM34" s="707"/>
      <c r="EPN34" s="707"/>
      <c r="EPO34" s="707"/>
      <c r="EPP34" s="707"/>
      <c r="EPQ34" s="707"/>
      <c r="EPR34" s="707"/>
      <c r="EPS34" s="707"/>
      <c r="EPT34" s="707"/>
      <c r="EPU34" s="707"/>
      <c r="EPV34" s="707"/>
      <c r="EPW34" s="707"/>
      <c r="EPX34" s="707"/>
      <c r="EPY34" s="707"/>
      <c r="EPZ34" s="707"/>
      <c r="EQA34" s="707"/>
      <c r="EQB34" s="707"/>
      <c r="EQC34" s="707"/>
      <c r="EQD34" s="707"/>
      <c r="EQE34" s="707"/>
      <c r="EQF34" s="707"/>
      <c r="EQG34" s="707"/>
      <c r="EQH34" s="707"/>
      <c r="EQI34" s="707"/>
      <c r="EQJ34" s="707"/>
      <c r="EQK34" s="707"/>
      <c r="EQL34" s="707"/>
      <c r="EQM34" s="707"/>
      <c r="EQN34" s="707"/>
      <c r="EQO34" s="707"/>
      <c r="EQP34" s="707"/>
      <c r="EQQ34" s="707"/>
      <c r="EQR34" s="707"/>
      <c r="EQS34" s="707"/>
      <c r="EQT34" s="707"/>
      <c r="EQU34" s="707"/>
      <c r="EQV34" s="707"/>
      <c r="EQW34" s="707"/>
      <c r="EQX34" s="707"/>
      <c r="EQY34" s="707"/>
      <c r="EQZ34" s="707"/>
      <c r="ERA34" s="707"/>
      <c r="ERB34" s="707"/>
      <c r="ERC34" s="707"/>
      <c r="ERD34" s="707"/>
      <c r="ERE34" s="707"/>
      <c r="ERF34" s="707"/>
      <c r="ERG34" s="707"/>
      <c r="ERH34" s="707"/>
      <c r="ERI34" s="707"/>
      <c r="ERJ34" s="707"/>
      <c r="ERK34" s="707"/>
      <c r="ERL34" s="707"/>
      <c r="ERM34" s="707"/>
      <c r="ERN34" s="707"/>
      <c r="ERO34" s="707"/>
      <c r="ERP34" s="707"/>
      <c r="ERQ34" s="707"/>
      <c r="ERR34" s="707"/>
      <c r="ERS34" s="707"/>
      <c r="ERT34" s="707"/>
      <c r="ERU34" s="707"/>
      <c r="ERV34" s="707"/>
      <c r="ERW34" s="707"/>
      <c r="ERX34" s="707"/>
      <c r="ERY34" s="707"/>
      <c r="ERZ34" s="707"/>
      <c r="ESA34" s="707"/>
      <c r="ESB34" s="707"/>
      <c r="ESC34" s="707"/>
      <c r="ESD34" s="707"/>
      <c r="ESE34" s="707"/>
      <c r="ESF34" s="707"/>
      <c r="ESG34" s="707"/>
      <c r="ESH34" s="707"/>
      <c r="ESI34" s="707"/>
      <c r="ESJ34" s="707"/>
      <c r="ESK34" s="707"/>
      <c r="ESL34" s="707"/>
      <c r="ESM34" s="707"/>
      <c r="ESN34" s="707"/>
      <c r="ESO34" s="707"/>
      <c r="ESP34" s="707"/>
      <c r="ESQ34" s="707"/>
      <c r="ESR34" s="707"/>
      <c r="ESS34" s="707"/>
      <c r="EST34" s="707"/>
      <c r="ESU34" s="707"/>
      <c r="ESV34" s="707"/>
      <c r="ESW34" s="707"/>
      <c r="ESX34" s="707"/>
      <c r="ESY34" s="707"/>
      <c r="ESZ34" s="707"/>
      <c r="ETA34" s="707"/>
      <c r="ETB34" s="707"/>
      <c r="ETC34" s="707"/>
      <c r="ETD34" s="707"/>
      <c r="ETE34" s="707"/>
      <c r="ETF34" s="707"/>
      <c r="ETG34" s="707"/>
      <c r="ETH34" s="707"/>
      <c r="ETI34" s="707"/>
      <c r="ETJ34" s="707"/>
      <c r="ETK34" s="707"/>
      <c r="ETL34" s="707"/>
      <c r="ETM34" s="707"/>
      <c r="ETN34" s="707"/>
      <c r="ETO34" s="707"/>
      <c r="ETP34" s="707"/>
      <c r="ETQ34" s="707"/>
      <c r="ETR34" s="707"/>
      <c r="ETS34" s="707"/>
      <c r="ETT34" s="707"/>
      <c r="ETU34" s="707"/>
      <c r="ETV34" s="707"/>
      <c r="ETW34" s="707"/>
      <c r="ETX34" s="707"/>
      <c r="ETY34" s="707"/>
      <c r="ETZ34" s="707"/>
      <c r="EUA34" s="707"/>
      <c r="EUB34" s="707"/>
      <c r="EUC34" s="707"/>
      <c r="EUD34" s="707"/>
      <c r="EUE34" s="707"/>
      <c r="EUF34" s="707"/>
      <c r="EUG34" s="707"/>
      <c r="EUH34" s="707"/>
      <c r="EUI34" s="707"/>
      <c r="EUJ34" s="707"/>
      <c r="EUK34" s="707"/>
      <c r="EUL34" s="707"/>
      <c r="EUM34" s="707"/>
      <c r="EUN34" s="707"/>
      <c r="EUO34" s="707"/>
      <c r="EUP34" s="707"/>
      <c r="EUQ34" s="707"/>
      <c r="EUR34" s="707"/>
      <c r="EUS34" s="707"/>
      <c r="EUT34" s="707"/>
      <c r="EUU34" s="707"/>
      <c r="EUV34" s="707"/>
      <c r="EUW34" s="707"/>
      <c r="EUX34" s="707"/>
      <c r="EUY34" s="707"/>
      <c r="EUZ34" s="707"/>
      <c r="EVA34" s="707"/>
      <c r="EVB34" s="707"/>
      <c r="EVC34" s="707"/>
      <c r="EVD34" s="707"/>
      <c r="EVE34" s="707"/>
      <c r="EVF34" s="707"/>
      <c r="EVG34" s="707"/>
      <c r="EVH34" s="707"/>
      <c r="EVI34" s="707"/>
      <c r="EVJ34" s="707"/>
      <c r="EVK34" s="707"/>
      <c r="EVL34" s="707"/>
      <c r="EVM34" s="707"/>
      <c r="EVN34" s="707"/>
      <c r="EVO34" s="707"/>
      <c r="EVP34" s="707"/>
      <c r="EVQ34" s="707"/>
      <c r="EVR34" s="707"/>
      <c r="EVS34" s="707"/>
      <c r="EVT34" s="707"/>
      <c r="EVU34" s="707"/>
      <c r="EVV34" s="707"/>
      <c r="EVW34" s="707"/>
      <c r="EVX34" s="707"/>
      <c r="EVY34" s="707"/>
      <c r="EVZ34" s="707"/>
      <c r="EWA34" s="707"/>
      <c r="EWB34" s="707"/>
      <c r="EWC34" s="707"/>
      <c r="EWD34" s="707"/>
      <c r="EWE34" s="707"/>
      <c r="EWF34" s="707"/>
      <c r="EWG34" s="707"/>
      <c r="EWH34" s="707"/>
      <c r="EWI34" s="707"/>
      <c r="EWJ34" s="707"/>
      <c r="EWK34" s="707"/>
      <c r="EWL34" s="707"/>
      <c r="EWM34" s="707"/>
      <c r="EWN34" s="707"/>
      <c r="EWO34" s="707"/>
      <c r="EWP34" s="707"/>
      <c r="EWQ34" s="707"/>
      <c r="EWR34" s="707"/>
      <c r="EWS34" s="707"/>
      <c r="EWT34" s="707"/>
      <c r="EWU34" s="707"/>
      <c r="EWV34" s="707"/>
      <c r="EWW34" s="707"/>
      <c r="EWX34" s="707"/>
      <c r="EWY34" s="707"/>
      <c r="EWZ34" s="707"/>
      <c r="EXA34" s="707"/>
      <c r="EXB34" s="707"/>
      <c r="EXC34" s="707"/>
      <c r="EXD34" s="707"/>
      <c r="EXE34" s="707"/>
      <c r="EXF34" s="707"/>
      <c r="EXG34" s="707"/>
      <c r="EXH34" s="707"/>
      <c r="EXI34" s="707"/>
      <c r="EXJ34" s="707"/>
      <c r="EXK34" s="707"/>
      <c r="EXL34" s="707"/>
      <c r="EXM34" s="707"/>
      <c r="EXN34" s="707"/>
      <c r="EXO34" s="707"/>
      <c r="EXP34" s="707"/>
      <c r="EXQ34" s="707"/>
      <c r="EXR34" s="707"/>
      <c r="EXS34" s="707"/>
      <c r="EXT34" s="707"/>
      <c r="EXU34" s="707"/>
      <c r="EXV34" s="707"/>
      <c r="EXW34" s="707"/>
      <c r="EXX34" s="707"/>
      <c r="EXY34" s="707"/>
      <c r="EXZ34" s="707"/>
      <c r="EYA34" s="707"/>
      <c r="EYB34" s="707"/>
      <c r="EYC34" s="707"/>
      <c r="EYD34" s="707"/>
      <c r="EYE34" s="707"/>
      <c r="EYF34" s="707"/>
      <c r="EYG34" s="707"/>
      <c r="EYH34" s="707"/>
      <c r="EYI34" s="707"/>
      <c r="EYJ34" s="707"/>
      <c r="EYK34" s="707"/>
      <c r="EYL34" s="707"/>
      <c r="EYM34" s="707"/>
      <c r="EYN34" s="707"/>
      <c r="EYO34" s="707"/>
      <c r="EYP34" s="707"/>
      <c r="EYQ34" s="707"/>
      <c r="EYR34" s="707"/>
      <c r="EYS34" s="707"/>
      <c r="EYT34" s="707"/>
      <c r="EYU34" s="707"/>
      <c r="EYV34" s="707"/>
      <c r="EYW34" s="707"/>
      <c r="EYX34" s="707"/>
      <c r="EYY34" s="707"/>
      <c r="EYZ34" s="707"/>
      <c r="EZA34" s="707"/>
      <c r="EZB34" s="707"/>
      <c r="EZC34" s="707"/>
      <c r="EZD34" s="707"/>
      <c r="EZE34" s="707"/>
      <c r="EZF34" s="707"/>
      <c r="EZG34" s="707"/>
      <c r="EZH34" s="707"/>
      <c r="EZI34" s="707"/>
      <c r="EZJ34" s="707"/>
      <c r="EZK34" s="707"/>
      <c r="EZL34" s="707"/>
      <c r="EZM34" s="707"/>
      <c r="EZN34" s="707"/>
      <c r="EZO34" s="707"/>
      <c r="EZP34" s="707"/>
      <c r="EZQ34" s="707"/>
      <c r="EZR34" s="707"/>
      <c r="EZS34" s="707"/>
      <c r="EZT34" s="707"/>
      <c r="EZU34" s="707"/>
      <c r="EZV34" s="707"/>
      <c r="EZW34" s="707"/>
      <c r="EZX34" s="707"/>
      <c r="EZY34" s="707"/>
      <c r="EZZ34" s="707"/>
      <c r="FAA34" s="707"/>
      <c r="FAB34" s="707"/>
      <c r="FAC34" s="707"/>
      <c r="FAD34" s="707"/>
      <c r="FAE34" s="707"/>
      <c r="FAF34" s="707"/>
      <c r="FAG34" s="707"/>
      <c r="FAH34" s="707"/>
      <c r="FAI34" s="707"/>
      <c r="FAJ34" s="707"/>
      <c r="FAK34" s="707"/>
      <c r="FAL34" s="707"/>
      <c r="FAM34" s="707"/>
      <c r="FAN34" s="707"/>
      <c r="FAO34" s="707"/>
      <c r="FAP34" s="707"/>
      <c r="FAQ34" s="707"/>
      <c r="FAR34" s="707"/>
      <c r="FAS34" s="707"/>
      <c r="FAT34" s="707"/>
      <c r="FAU34" s="707"/>
      <c r="FAV34" s="707"/>
      <c r="FAW34" s="707"/>
      <c r="FAX34" s="707"/>
      <c r="FAY34" s="707"/>
      <c r="FAZ34" s="707"/>
      <c r="FBA34" s="707"/>
      <c r="FBB34" s="707"/>
      <c r="FBC34" s="707"/>
      <c r="FBD34" s="707"/>
      <c r="FBE34" s="707"/>
      <c r="FBF34" s="707"/>
      <c r="FBG34" s="707"/>
      <c r="FBH34" s="707"/>
      <c r="FBI34" s="707"/>
      <c r="FBJ34" s="707"/>
      <c r="FBK34" s="707"/>
      <c r="FBL34" s="707"/>
      <c r="FBM34" s="707"/>
      <c r="FBN34" s="707"/>
      <c r="FBO34" s="707"/>
      <c r="FBP34" s="707"/>
      <c r="FBQ34" s="707"/>
      <c r="FBR34" s="707"/>
      <c r="FBS34" s="707"/>
      <c r="FBT34" s="707"/>
      <c r="FBU34" s="707"/>
      <c r="FBV34" s="707"/>
      <c r="FBW34" s="707"/>
      <c r="FBX34" s="707"/>
      <c r="FBY34" s="707"/>
      <c r="FBZ34" s="707"/>
      <c r="FCA34" s="707"/>
      <c r="FCB34" s="707"/>
      <c r="FCC34" s="707"/>
      <c r="FCD34" s="707"/>
      <c r="FCE34" s="707"/>
      <c r="FCF34" s="707"/>
      <c r="FCG34" s="707"/>
      <c r="FCH34" s="707"/>
      <c r="FCI34" s="707"/>
      <c r="FCJ34" s="707"/>
      <c r="FCK34" s="707"/>
      <c r="FCL34" s="707"/>
      <c r="FCM34" s="707"/>
      <c r="FCN34" s="707"/>
      <c r="FCO34" s="707"/>
      <c r="FCP34" s="707"/>
      <c r="FCQ34" s="707"/>
      <c r="FCR34" s="707"/>
      <c r="FCS34" s="707"/>
      <c r="FCT34" s="707"/>
      <c r="FCU34" s="707"/>
      <c r="FCV34" s="707"/>
      <c r="FCW34" s="707"/>
      <c r="FCX34" s="707"/>
      <c r="FCY34" s="707"/>
      <c r="FCZ34" s="707"/>
      <c r="FDA34" s="707"/>
      <c r="FDB34" s="707"/>
      <c r="FDC34" s="707"/>
      <c r="FDD34" s="707"/>
      <c r="FDE34" s="707"/>
      <c r="FDF34" s="707"/>
      <c r="FDG34" s="707"/>
      <c r="FDH34" s="707"/>
      <c r="FDI34" s="707"/>
      <c r="FDJ34" s="707"/>
      <c r="FDK34" s="707"/>
      <c r="FDL34" s="707"/>
      <c r="FDM34" s="707"/>
      <c r="FDN34" s="707"/>
      <c r="FDO34" s="707"/>
      <c r="FDP34" s="707"/>
      <c r="FDQ34" s="707"/>
      <c r="FDR34" s="707"/>
      <c r="FDS34" s="707"/>
      <c r="FDT34" s="707"/>
      <c r="FDU34" s="707"/>
      <c r="FDV34" s="707"/>
      <c r="FDW34" s="707"/>
      <c r="FDX34" s="707"/>
      <c r="FDY34" s="707"/>
      <c r="FDZ34" s="707"/>
      <c r="FEA34" s="707"/>
      <c r="FEB34" s="707"/>
      <c r="FEC34" s="707"/>
      <c r="FED34" s="707"/>
      <c r="FEE34" s="707"/>
      <c r="FEF34" s="707"/>
      <c r="FEG34" s="707"/>
      <c r="FEH34" s="707"/>
      <c r="FEI34" s="707"/>
      <c r="FEJ34" s="707"/>
      <c r="FEK34" s="707"/>
      <c r="FEL34" s="707"/>
      <c r="FEM34" s="707"/>
      <c r="FEN34" s="707"/>
      <c r="FEO34" s="707"/>
      <c r="FEP34" s="707"/>
      <c r="FEQ34" s="707"/>
      <c r="FER34" s="707"/>
      <c r="FES34" s="707"/>
      <c r="FET34" s="707"/>
      <c r="FEU34" s="707"/>
      <c r="FEV34" s="707"/>
      <c r="FEW34" s="707"/>
      <c r="FEX34" s="707"/>
      <c r="FEY34" s="707"/>
      <c r="FEZ34" s="707"/>
      <c r="FFA34" s="707"/>
      <c r="FFB34" s="707"/>
      <c r="FFC34" s="707"/>
      <c r="FFD34" s="707"/>
      <c r="FFE34" s="707"/>
      <c r="FFF34" s="707"/>
      <c r="FFG34" s="707"/>
      <c r="FFH34" s="707"/>
      <c r="FFI34" s="707"/>
      <c r="FFJ34" s="707"/>
      <c r="FFK34" s="707"/>
      <c r="FFL34" s="707"/>
      <c r="FFM34" s="707"/>
      <c r="FFN34" s="707"/>
      <c r="FFO34" s="707"/>
      <c r="FFP34" s="707"/>
      <c r="FFQ34" s="707"/>
      <c r="FFR34" s="707"/>
      <c r="FFS34" s="707"/>
      <c r="FFT34" s="707"/>
      <c r="FFU34" s="707"/>
      <c r="FFV34" s="707"/>
      <c r="FFW34" s="707"/>
      <c r="FFX34" s="707"/>
      <c r="FFY34" s="707"/>
      <c r="FFZ34" s="707"/>
      <c r="FGA34" s="707"/>
      <c r="FGB34" s="707"/>
      <c r="FGC34" s="707"/>
      <c r="FGD34" s="707"/>
      <c r="FGE34" s="707"/>
      <c r="FGF34" s="707"/>
      <c r="FGG34" s="707"/>
      <c r="FGH34" s="707"/>
      <c r="FGI34" s="707"/>
      <c r="FGJ34" s="707"/>
      <c r="FGK34" s="707"/>
      <c r="FGL34" s="707"/>
      <c r="FGM34" s="707"/>
      <c r="FGN34" s="707"/>
      <c r="FGO34" s="707"/>
      <c r="FGP34" s="707"/>
      <c r="FGQ34" s="707"/>
      <c r="FGR34" s="707"/>
      <c r="FGS34" s="707"/>
      <c r="FGT34" s="707"/>
      <c r="FGU34" s="707"/>
      <c r="FGV34" s="707"/>
      <c r="FGW34" s="707"/>
      <c r="FGX34" s="707"/>
      <c r="FGY34" s="707"/>
      <c r="FGZ34" s="707"/>
      <c r="FHA34" s="707"/>
      <c r="FHB34" s="707"/>
      <c r="FHC34" s="707"/>
      <c r="FHD34" s="707"/>
      <c r="FHE34" s="707"/>
      <c r="FHF34" s="707"/>
      <c r="FHG34" s="707"/>
      <c r="FHH34" s="707"/>
      <c r="FHI34" s="707"/>
      <c r="FHJ34" s="707"/>
      <c r="FHK34" s="707"/>
      <c r="FHL34" s="707"/>
      <c r="FHM34" s="707"/>
      <c r="FHN34" s="707"/>
      <c r="FHO34" s="707"/>
      <c r="FHP34" s="707"/>
      <c r="FHQ34" s="707"/>
      <c r="FHR34" s="707"/>
      <c r="FHS34" s="707"/>
      <c r="FHT34" s="707"/>
      <c r="FHU34" s="707"/>
      <c r="FHV34" s="707"/>
      <c r="FHW34" s="707"/>
      <c r="FHX34" s="707"/>
      <c r="FHY34" s="707"/>
      <c r="FHZ34" s="707"/>
      <c r="FIA34" s="707"/>
      <c r="FIB34" s="707"/>
      <c r="FIC34" s="707"/>
      <c r="FID34" s="707"/>
      <c r="FIE34" s="707"/>
      <c r="FIF34" s="707"/>
      <c r="FIG34" s="707"/>
      <c r="FIH34" s="707"/>
      <c r="FII34" s="707"/>
      <c r="FIJ34" s="707"/>
      <c r="FIK34" s="707"/>
      <c r="FIL34" s="707"/>
      <c r="FIM34" s="707"/>
      <c r="FIN34" s="707"/>
      <c r="FIO34" s="707"/>
      <c r="FIP34" s="707"/>
      <c r="FIQ34" s="707"/>
      <c r="FIR34" s="707"/>
      <c r="FIS34" s="707"/>
      <c r="FIT34" s="707"/>
      <c r="FIU34" s="707"/>
      <c r="FIV34" s="707"/>
      <c r="FIW34" s="707"/>
      <c r="FIX34" s="707"/>
      <c r="FIY34" s="707"/>
      <c r="FIZ34" s="707"/>
      <c r="FJA34" s="707"/>
      <c r="FJB34" s="707"/>
      <c r="FJC34" s="707"/>
      <c r="FJD34" s="707"/>
      <c r="FJE34" s="707"/>
      <c r="FJF34" s="707"/>
      <c r="FJG34" s="707"/>
      <c r="FJH34" s="707"/>
      <c r="FJI34" s="707"/>
      <c r="FJJ34" s="707"/>
      <c r="FJK34" s="707"/>
      <c r="FJL34" s="707"/>
      <c r="FJM34" s="707"/>
      <c r="FJN34" s="707"/>
      <c r="FJO34" s="707"/>
      <c r="FJP34" s="707"/>
      <c r="FJQ34" s="707"/>
      <c r="FJR34" s="707"/>
      <c r="FJS34" s="707"/>
      <c r="FJT34" s="707"/>
      <c r="FJU34" s="707"/>
      <c r="FJV34" s="707"/>
      <c r="FJW34" s="707"/>
      <c r="FJX34" s="707"/>
      <c r="FJY34" s="707"/>
      <c r="FJZ34" s="707"/>
      <c r="FKA34" s="707"/>
      <c r="FKB34" s="707"/>
      <c r="FKC34" s="707"/>
      <c r="FKD34" s="707"/>
      <c r="FKE34" s="707"/>
      <c r="FKF34" s="707"/>
      <c r="FKG34" s="707"/>
      <c r="FKH34" s="707"/>
      <c r="FKI34" s="707"/>
      <c r="FKJ34" s="707"/>
      <c r="FKK34" s="707"/>
      <c r="FKL34" s="707"/>
      <c r="FKM34" s="707"/>
      <c r="FKN34" s="707"/>
      <c r="FKO34" s="707"/>
      <c r="FKP34" s="707"/>
      <c r="FKQ34" s="707"/>
      <c r="FKR34" s="707"/>
      <c r="FKS34" s="707"/>
      <c r="FKT34" s="707"/>
      <c r="FKU34" s="707"/>
      <c r="FKV34" s="707"/>
      <c r="FKW34" s="707"/>
      <c r="FKX34" s="707"/>
      <c r="FKY34" s="707"/>
      <c r="FKZ34" s="707"/>
      <c r="FLA34" s="707"/>
      <c r="FLB34" s="707"/>
      <c r="FLC34" s="707"/>
      <c r="FLD34" s="707"/>
      <c r="FLE34" s="707"/>
      <c r="FLF34" s="707"/>
      <c r="FLG34" s="707"/>
      <c r="FLH34" s="707"/>
      <c r="FLI34" s="707"/>
      <c r="FLJ34" s="707"/>
      <c r="FLK34" s="707"/>
      <c r="FLL34" s="707"/>
      <c r="FLM34" s="707"/>
      <c r="FLN34" s="707"/>
      <c r="FLO34" s="707"/>
      <c r="FLP34" s="707"/>
      <c r="FLQ34" s="707"/>
      <c r="FLR34" s="707"/>
      <c r="FLS34" s="707"/>
      <c r="FLT34" s="707"/>
      <c r="FLU34" s="707"/>
      <c r="FLV34" s="707"/>
      <c r="FLW34" s="707"/>
      <c r="FLX34" s="707"/>
      <c r="FLY34" s="707"/>
      <c r="FLZ34" s="707"/>
      <c r="FMA34" s="707"/>
      <c r="FMB34" s="707"/>
      <c r="FMC34" s="707"/>
      <c r="FMD34" s="707"/>
      <c r="FME34" s="707"/>
      <c r="FMF34" s="707"/>
      <c r="FMG34" s="707"/>
      <c r="FMH34" s="707"/>
      <c r="FMI34" s="707"/>
      <c r="FMJ34" s="707"/>
      <c r="FMK34" s="707"/>
      <c r="FML34" s="707"/>
      <c r="FMM34" s="707"/>
      <c r="FMN34" s="707"/>
      <c r="FMO34" s="707"/>
      <c r="FMP34" s="707"/>
      <c r="FMQ34" s="707"/>
      <c r="FMR34" s="707"/>
      <c r="FMS34" s="707"/>
      <c r="FMT34" s="707"/>
      <c r="FMU34" s="707"/>
      <c r="FMV34" s="707"/>
      <c r="FMW34" s="707"/>
      <c r="FMX34" s="707"/>
      <c r="FMY34" s="707"/>
      <c r="FMZ34" s="707"/>
      <c r="FNA34" s="707"/>
      <c r="FNB34" s="707"/>
      <c r="FNC34" s="707"/>
      <c r="FND34" s="707"/>
      <c r="FNE34" s="707"/>
      <c r="FNF34" s="707"/>
      <c r="FNG34" s="707"/>
      <c r="FNH34" s="707"/>
      <c r="FNI34" s="707"/>
      <c r="FNJ34" s="707"/>
      <c r="FNK34" s="707"/>
      <c r="FNL34" s="707"/>
      <c r="FNM34" s="707"/>
      <c r="FNN34" s="707"/>
      <c r="FNO34" s="707"/>
      <c r="FNP34" s="707"/>
      <c r="FNQ34" s="707"/>
      <c r="FNR34" s="707"/>
      <c r="FNS34" s="707"/>
      <c r="FNT34" s="707"/>
      <c r="FNU34" s="707"/>
      <c r="FNV34" s="707"/>
      <c r="FNW34" s="707"/>
      <c r="FNX34" s="707"/>
      <c r="FNY34" s="707"/>
      <c r="FNZ34" s="707"/>
      <c r="FOA34" s="707"/>
      <c r="FOB34" s="707"/>
      <c r="FOC34" s="707"/>
      <c r="FOD34" s="707"/>
      <c r="FOE34" s="707"/>
      <c r="FOF34" s="707"/>
      <c r="FOG34" s="707"/>
      <c r="FOH34" s="707"/>
      <c r="FOI34" s="707"/>
      <c r="FOJ34" s="707"/>
      <c r="FOK34" s="707"/>
      <c r="FOL34" s="707"/>
      <c r="FOM34" s="707"/>
      <c r="FON34" s="707"/>
      <c r="FOO34" s="707"/>
      <c r="FOP34" s="707"/>
      <c r="FOQ34" s="707"/>
      <c r="FOR34" s="707"/>
      <c r="FOS34" s="707"/>
      <c r="FOT34" s="707"/>
      <c r="FOU34" s="707"/>
      <c r="FOV34" s="707"/>
      <c r="FOW34" s="707"/>
      <c r="FOX34" s="707"/>
      <c r="FOY34" s="707"/>
      <c r="FOZ34" s="707"/>
      <c r="FPA34" s="707"/>
      <c r="FPB34" s="707"/>
      <c r="FPC34" s="707"/>
      <c r="FPD34" s="707"/>
      <c r="FPE34" s="707"/>
      <c r="FPF34" s="707"/>
      <c r="FPG34" s="707"/>
      <c r="FPH34" s="707"/>
      <c r="FPI34" s="707"/>
      <c r="FPJ34" s="707"/>
      <c r="FPK34" s="707"/>
      <c r="FPL34" s="707"/>
      <c r="FPM34" s="707"/>
      <c r="FPN34" s="707"/>
      <c r="FPO34" s="707"/>
      <c r="FPP34" s="707"/>
      <c r="FPQ34" s="707"/>
      <c r="FPR34" s="707"/>
      <c r="FPS34" s="707"/>
      <c r="FPT34" s="707"/>
      <c r="FPU34" s="707"/>
      <c r="FPV34" s="707"/>
      <c r="FPW34" s="707"/>
      <c r="FPX34" s="707"/>
      <c r="FPY34" s="707"/>
      <c r="FPZ34" s="707"/>
      <c r="FQA34" s="707"/>
      <c r="FQB34" s="707"/>
      <c r="FQC34" s="707"/>
      <c r="FQD34" s="707"/>
      <c r="FQE34" s="707"/>
      <c r="FQF34" s="707"/>
      <c r="FQG34" s="707"/>
      <c r="FQH34" s="707"/>
      <c r="FQI34" s="707"/>
      <c r="FQJ34" s="707"/>
      <c r="FQK34" s="707"/>
      <c r="FQL34" s="707"/>
      <c r="FQM34" s="707"/>
      <c r="FQN34" s="707"/>
      <c r="FQO34" s="707"/>
      <c r="FQP34" s="707"/>
      <c r="FQQ34" s="707"/>
      <c r="FQR34" s="707"/>
      <c r="FQS34" s="707"/>
      <c r="FQT34" s="707"/>
      <c r="FQU34" s="707"/>
      <c r="FQV34" s="707"/>
      <c r="FQW34" s="707"/>
      <c r="FQX34" s="707"/>
      <c r="FQY34" s="707"/>
      <c r="FQZ34" s="707"/>
      <c r="FRA34" s="707"/>
      <c r="FRB34" s="707"/>
      <c r="FRC34" s="707"/>
      <c r="FRD34" s="707"/>
      <c r="FRE34" s="707"/>
      <c r="FRF34" s="707"/>
      <c r="FRG34" s="707"/>
      <c r="FRH34" s="707"/>
      <c r="FRI34" s="707"/>
      <c r="FRJ34" s="707"/>
      <c r="FRK34" s="707"/>
      <c r="FRL34" s="707"/>
      <c r="FRM34" s="707"/>
      <c r="FRN34" s="707"/>
      <c r="FRO34" s="707"/>
      <c r="FRP34" s="707"/>
      <c r="FRQ34" s="707"/>
      <c r="FRR34" s="707"/>
      <c r="FRS34" s="707"/>
      <c r="FRT34" s="707"/>
      <c r="FRU34" s="707"/>
      <c r="FRV34" s="707"/>
      <c r="FRW34" s="707"/>
      <c r="FRX34" s="707"/>
      <c r="FRY34" s="707"/>
      <c r="FRZ34" s="707"/>
      <c r="FSA34" s="707"/>
      <c r="FSB34" s="707"/>
      <c r="FSC34" s="707"/>
      <c r="FSD34" s="707"/>
      <c r="FSE34" s="707"/>
      <c r="FSF34" s="707"/>
      <c r="FSG34" s="707"/>
      <c r="FSH34" s="707"/>
      <c r="FSI34" s="707"/>
      <c r="FSJ34" s="707"/>
      <c r="FSK34" s="707"/>
      <c r="FSL34" s="707"/>
      <c r="FSM34" s="707"/>
      <c r="FSN34" s="707"/>
      <c r="FSO34" s="707"/>
      <c r="FSP34" s="707"/>
      <c r="FSQ34" s="707"/>
      <c r="FSR34" s="707"/>
      <c r="FSS34" s="707"/>
      <c r="FST34" s="707"/>
      <c r="FSU34" s="707"/>
      <c r="FSV34" s="707"/>
      <c r="FSW34" s="707"/>
      <c r="FSX34" s="707"/>
      <c r="FSY34" s="707"/>
      <c r="FSZ34" s="707"/>
      <c r="FTA34" s="707"/>
      <c r="FTB34" s="707"/>
      <c r="FTC34" s="707"/>
      <c r="FTD34" s="707"/>
      <c r="FTE34" s="707"/>
      <c r="FTF34" s="707"/>
      <c r="FTG34" s="707"/>
      <c r="FTH34" s="707"/>
      <c r="FTI34" s="707"/>
      <c r="FTJ34" s="707"/>
      <c r="FTK34" s="707"/>
      <c r="FTL34" s="707"/>
      <c r="FTM34" s="707"/>
      <c r="FTN34" s="707"/>
      <c r="FTO34" s="707"/>
      <c r="FTP34" s="707"/>
      <c r="FTQ34" s="707"/>
      <c r="FTR34" s="707"/>
      <c r="FTS34" s="707"/>
      <c r="FTT34" s="707"/>
      <c r="FTU34" s="707"/>
      <c r="FTV34" s="707"/>
      <c r="FTW34" s="707"/>
      <c r="FTX34" s="707"/>
      <c r="FTY34" s="707"/>
      <c r="FTZ34" s="707"/>
      <c r="FUA34" s="707"/>
      <c r="FUB34" s="707"/>
      <c r="FUC34" s="707"/>
      <c r="FUD34" s="707"/>
      <c r="FUE34" s="707"/>
      <c r="FUF34" s="707"/>
      <c r="FUG34" s="707"/>
      <c r="FUH34" s="707"/>
      <c r="FUI34" s="707"/>
      <c r="FUJ34" s="707"/>
      <c r="FUK34" s="707"/>
      <c r="FUL34" s="707"/>
      <c r="FUM34" s="707"/>
      <c r="FUN34" s="707"/>
      <c r="FUO34" s="707"/>
      <c r="FUP34" s="707"/>
      <c r="FUQ34" s="707"/>
      <c r="FUR34" s="707"/>
      <c r="FUS34" s="707"/>
      <c r="FUT34" s="707"/>
      <c r="FUU34" s="707"/>
      <c r="FUV34" s="707"/>
      <c r="FUW34" s="707"/>
      <c r="FUX34" s="707"/>
      <c r="FUY34" s="707"/>
      <c r="FUZ34" s="707"/>
      <c r="FVA34" s="707"/>
      <c r="FVB34" s="707"/>
      <c r="FVC34" s="707"/>
      <c r="FVD34" s="707"/>
      <c r="FVE34" s="707"/>
      <c r="FVF34" s="707"/>
      <c r="FVG34" s="707"/>
      <c r="FVH34" s="707"/>
      <c r="FVI34" s="707"/>
      <c r="FVJ34" s="707"/>
      <c r="FVK34" s="707"/>
      <c r="FVL34" s="707"/>
      <c r="FVM34" s="707"/>
      <c r="FVN34" s="707"/>
      <c r="FVO34" s="707"/>
      <c r="FVP34" s="707"/>
      <c r="FVQ34" s="707"/>
      <c r="FVR34" s="707"/>
      <c r="FVS34" s="707"/>
      <c r="FVT34" s="707"/>
      <c r="FVU34" s="707"/>
      <c r="FVV34" s="707"/>
      <c r="FVW34" s="707"/>
      <c r="FVX34" s="707"/>
      <c r="FVY34" s="707"/>
      <c r="FVZ34" s="707"/>
      <c r="FWA34" s="707"/>
      <c r="FWB34" s="707"/>
      <c r="FWC34" s="707"/>
      <c r="FWD34" s="707"/>
      <c r="FWE34" s="707"/>
      <c r="FWF34" s="707"/>
      <c r="FWG34" s="707"/>
      <c r="FWH34" s="707"/>
      <c r="FWI34" s="707"/>
      <c r="FWJ34" s="707"/>
      <c r="FWK34" s="707"/>
      <c r="FWL34" s="707"/>
      <c r="FWM34" s="707"/>
      <c r="FWN34" s="707"/>
      <c r="FWO34" s="707"/>
      <c r="FWP34" s="707"/>
      <c r="FWQ34" s="707"/>
      <c r="FWR34" s="707"/>
      <c r="FWS34" s="707"/>
      <c r="FWT34" s="707"/>
      <c r="FWU34" s="707"/>
      <c r="FWV34" s="707"/>
      <c r="FWW34" s="707"/>
      <c r="FWX34" s="707"/>
      <c r="FWY34" s="707"/>
      <c r="FWZ34" s="707"/>
      <c r="FXA34" s="707"/>
      <c r="FXB34" s="707"/>
      <c r="FXC34" s="707"/>
      <c r="FXD34" s="707"/>
      <c r="FXE34" s="707"/>
      <c r="FXF34" s="707"/>
      <c r="FXG34" s="707"/>
      <c r="FXH34" s="707"/>
      <c r="FXI34" s="707"/>
      <c r="FXJ34" s="707"/>
      <c r="FXK34" s="707"/>
      <c r="FXL34" s="707"/>
      <c r="FXM34" s="707"/>
      <c r="FXN34" s="707"/>
      <c r="FXO34" s="707"/>
      <c r="FXP34" s="707"/>
      <c r="FXQ34" s="707"/>
      <c r="FXR34" s="707"/>
      <c r="FXS34" s="707"/>
      <c r="FXT34" s="707"/>
      <c r="FXU34" s="707"/>
      <c r="FXV34" s="707"/>
      <c r="FXW34" s="707"/>
      <c r="FXX34" s="707"/>
      <c r="FXY34" s="707"/>
      <c r="FXZ34" s="707"/>
      <c r="FYA34" s="707"/>
      <c r="FYB34" s="707"/>
      <c r="FYC34" s="707"/>
      <c r="FYD34" s="707"/>
      <c r="FYE34" s="707"/>
      <c r="FYF34" s="707"/>
      <c r="FYG34" s="707"/>
      <c r="FYH34" s="707"/>
      <c r="FYI34" s="707"/>
      <c r="FYJ34" s="707"/>
      <c r="FYK34" s="707"/>
      <c r="FYL34" s="707"/>
      <c r="FYM34" s="707"/>
      <c r="FYN34" s="707"/>
      <c r="FYO34" s="707"/>
      <c r="FYP34" s="707"/>
      <c r="FYQ34" s="707"/>
      <c r="FYR34" s="707"/>
      <c r="FYS34" s="707"/>
      <c r="FYT34" s="707"/>
      <c r="FYU34" s="707"/>
      <c r="FYV34" s="707"/>
      <c r="FYW34" s="707"/>
      <c r="FYX34" s="707"/>
      <c r="FYY34" s="707"/>
      <c r="FYZ34" s="707"/>
      <c r="FZA34" s="707"/>
      <c r="FZB34" s="707"/>
      <c r="FZC34" s="707"/>
      <c r="FZD34" s="707"/>
      <c r="FZE34" s="707"/>
      <c r="FZF34" s="707"/>
      <c r="FZG34" s="707"/>
      <c r="FZH34" s="707"/>
      <c r="FZI34" s="707"/>
      <c r="FZJ34" s="707"/>
      <c r="FZK34" s="707"/>
      <c r="FZL34" s="707"/>
      <c r="FZM34" s="707"/>
      <c r="FZN34" s="707"/>
      <c r="FZO34" s="707"/>
      <c r="FZP34" s="707"/>
      <c r="FZQ34" s="707"/>
      <c r="FZR34" s="707"/>
      <c r="FZS34" s="707"/>
      <c r="FZT34" s="707"/>
      <c r="FZU34" s="707"/>
      <c r="FZV34" s="707"/>
      <c r="FZW34" s="707"/>
      <c r="FZX34" s="707"/>
      <c r="FZY34" s="707"/>
      <c r="FZZ34" s="707"/>
      <c r="GAA34" s="707"/>
      <c r="GAB34" s="707"/>
      <c r="GAC34" s="707"/>
      <c r="GAD34" s="707"/>
      <c r="GAE34" s="707"/>
      <c r="GAF34" s="707"/>
      <c r="GAG34" s="707"/>
      <c r="GAH34" s="707"/>
      <c r="GAI34" s="707"/>
      <c r="GAJ34" s="707"/>
      <c r="GAK34" s="707"/>
      <c r="GAL34" s="707"/>
      <c r="GAM34" s="707"/>
      <c r="GAN34" s="707"/>
      <c r="GAO34" s="707"/>
      <c r="GAP34" s="707"/>
      <c r="GAQ34" s="707"/>
      <c r="GAR34" s="707"/>
      <c r="GAS34" s="707"/>
      <c r="GAT34" s="707"/>
      <c r="GAU34" s="707"/>
      <c r="GAV34" s="707"/>
      <c r="GAW34" s="707"/>
      <c r="GAX34" s="707"/>
      <c r="GAY34" s="707"/>
      <c r="GAZ34" s="707"/>
      <c r="GBA34" s="707"/>
      <c r="GBB34" s="707"/>
      <c r="GBC34" s="707"/>
      <c r="GBD34" s="707"/>
      <c r="GBE34" s="707"/>
      <c r="GBF34" s="707"/>
      <c r="GBG34" s="707"/>
      <c r="GBH34" s="707"/>
      <c r="GBI34" s="707"/>
      <c r="GBJ34" s="707"/>
      <c r="GBK34" s="707"/>
      <c r="GBL34" s="707"/>
      <c r="GBM34" s="707"/>
      <c r="GBN34" s="707"/>
      <c r="GBO34" s="707"/>
      <c r="GBP34" s="707"/>
      <c r="GBQ34" s="707"/>
      <c r="GBR34" s="707"/>
      <c r="GBS34" s="707"/>
      <c r="GBT34" s="707"/>
      <c r="GBU34" s="707"/>
      <c r="GBV34" s="707"/>
      <c r="GBW34" s="707"/>
      <c r="GBX34" s="707"/>
      <c r="GBY34" s="707"/>
      <c r="GBZ34" s="707"/>
      <c r="GCA34" s="707"/>
      <c r="GCB34" s="707"/>
      <c r="GCC34" s="707"/>
      <c r="GCD34" s="707"/>
      <c r="GCE34" s="707"/>
      <c r="GCF34" s="707"/>
      <c r="GCG34" s="707"/>
      <c r="GCH34" s="707"/>
      <c r="GCI34" s="707"/>
      <c r="GCJ34" s="707"/>
      <c r="GCK34" s="707"/>
      <c r="GCL34" s="707"/>
      <c r="GCM34" s="707"/>
      <c r="GCN34" s="707"/>
      <c r="GCO34" s="707"/>
      <c r="GCP34" s="707"/>
      <c r="GCQ34" s="707"/>
      <c r="GCR34" s="707"/>
      <c r="GCS34" s="707"/>
      <c r="GCT34" s="707"/>
      <c r="GCU34" s="707"/>
      <c r="GCV34" s="707"/>
      <c r="GCW34" s="707"/>
      <c r="GCX34" s="707"/>
      <c r="GCY34" s="707"/>
      <c r="GCZ34" s="707"/>
      <c r="GDA34" s="707"/>
      <c r="GDB34" s="707"/>
      <c r="GDC34" s="707"/>
      <c r="GDD34" s="707"/>
      <c r="GDE34" s="707"/>
      <c r="GDF34" s="707"/>
      <c r="GDG34" s="707"/>
      <c r="GDH34" s="707"/>
      <c r="GDI34" s="707"/>
      <c r="GDJ34" s="707"/>
      <c r="GDK34" s="707"/>
      <c r="GDL34" s="707"/>
      <c r="GDM34" s="707"/>
      <c r="GDN34" s="707"/>
      <c r="GDO34" s="707"/>
      <c r="GDP34" s="707"/>
      <c r="GDQ34" s="707"/>
      <c r="GDR34" s="707"/>
      <c r="GDS34" s="707"/>
      <c r="GDT34" s="707"/>
      <c r="GDU34" s="707"/>
      <c r="GDV34" s="707"/>
      <c r="GDW34" s="707"/>
      <c r="GDX34" s="707"/>
      <c r="GDY34" s="707"/>
      <c r="GDZ34" s="707"/>
      <c r="GEA34" s="707"/>
      <c r="GEB34" s="707"/>
      <c r="GEC34" s="707"/>
      <c r="GED34" s="707"/>
      <c r="GEE34" s="707"/>
      <c r="GEF34" s="707"/>
      <c r="GEG34" s="707"/>
      <c r="GEH34" s="707"/>
      <c r="GEI34" s="707"/>
      <c r="GEJ34" s="707"/>
      <c r="GEK34" s="707"/>
      <c r="GEL34" s="707"/>
      <c r="GEM34" s="707"/>
      <c r="GEN34" s="707"/>
      <c r="GEO34" s="707"/>
      <c r="GEP34" s="707"/>
      <c r="GEQ34" s="707"/>
      <c r="GER34" s="707"/>
      <c r="GES34" s="707"/>
      <c r="GET34" s="707"/>
      <c r="GEU34" s="707"/>
      <c r="GEV34" s="707"/>
      <c r="GEW34" s="707"/>
      <c r="GEX34" s="707"/>
      <c r="GEY34" s="707"/>
      <c r="GEZ34" s="707"/>
      <c r="GFA34" s="707"/>
      <c r="GFB34" s="707"/>
      <c r="GFC34" s="707"/>
      <c r="GFD34" s="707"/>
      <c r="GFE34" s="707"/>
      <c r="GFF34" s="707"/>
      <c r="GFG34" s="707"/>
      <c r="GFH34" s="707"/>
      <c r="GFI34" s="707"/>
      <c r="GFJ34" s="707"/>
      <c r="GFK34" s="707"/>
      <c r="GFL34" s="707"/>
      <c r="GFM34" s="707"/>
      <c r="GFN34" s="707"/>
      <c r="GFO34" s="707"/>
      <c r="GFP34" s="707"/>
      <c r="GFQ34" s="707"/>
      <c r="GFR34" s="707"/>
      <c r="GFS34" s="707"/>
      <c r="GFT34" s="707"/>
      <c r="GFU34" s="707"/>
      <c r="GFV34" s="707"/>
      <c r="GFW34" s="707"/>
      <c r="GFX34" s="707"/>
      <c r="GFY34" s="707"/>
      <c r="GFZ34" s="707"/>
      <c r="GGA34" s="707"/>
      <c r="GGB34" s="707"/>
      <c r="GGC34" s="707"/>
      <c r="GGD34" s="707"/>
      <c r="GGE34" s="707"/>
      <c r="GGF34" s="707"/>
      <c r="GGG34" s="707"/>
      <c r="GGH34" s="707"/>
      <c r="GGI34" s="707"/>
      <c r="GGJ34" s="707"/>
      <c r="GGK34" s="707"/>
      <c r="GGL34" s="707"/>
      <c r="GGM34" s="707"/>
      <c r="GGN34" s="707"/>
      <c r="GGO34" s="707"/>
      <c r="GGP34" s="707"/>
      <c r="GGQ34" s="707"/>
      <c r="GGR34" s="707"/>
      <c r="GGS34" s="707"/>
      <c r="GGT34" s="707"/>
      <c r="GGU34" s="707"/>
      <c r="GGV34" s="707"/>
      <c r="GGW34" s="707"/>
      <c r="GGX34" s="707"/>
      <c r="GGY34" s="707"/>
      <c r="GGZ34" s="707"/>
      <c r="GHA34" s="707"/>
      <c r="GHB34" s="707"/>
      <c r="GHC34" s="707"/>
      <c r="GHD34" s="707"/>
      <c r="GHE34" s="707"/>
      <c r="GHF34" s="707"/>
      <c r="GHG34" s="707"/>
      <c r="GHH34" s="707"/>
      <c r="GHI34" s="707"/>
      <c r="GHJ34" s="707"/>
      <c r="GHK34" s="707"/>
      <c r="GHL34" s="707"/>
      <c r="GHM34" s="707"/>
      <c r="GHN34" s="707"/>
      <c r="GHO34" s="707"/>
      <c r="GHP34" s="707"/>
      <c r="GHQ34" s="707"/>
      <c r="GHR34" s="707"/>
      <c r="GHS34" s="707"/>
      <c r="GHT34" s="707"/>
      <c r="GHU34" s="707"/>
      <c r="GHV34" s="707"/>
      <c r="GHW34" s="707"/>
      <c r="GHX34" s="707"/>
      <c r="GHY34" s="707"/>
      <c r="GHZ34" s="707"/>
      <c r="GIA34" s="707"/>
      <c r="GIB34" s="707"/>
      <c r="GIC34" s="707"/>
      <c r="GID34" s="707"/>
      <c r="GIE34" s="707"/>
      <c r="GIF34" s="707"/>
      <c r="GIG34" s="707"/>
      <c r="GIH34" s="707"/>
      <c r="GII34" s="707"/>
      <c r="GIJ34" s="707"/>
      <c r="GIK34" s="707"/>
      <c r="GIL34" s="707"/>
      <c r="GIM34" s="707"/>
      <c r="GIN34" s="707"/>
      <c r="GIO34" s="707"/>
      <c r="GIP34" s="707"/>
      <c r="GIQ34" s="707"/>
      <c r="GIR34" s="707"/>
      <c r="GIS34" s="707"/>
      <c r="GIT34" s="707"/>
      <c r="GIU34" s="707"/>
      <c r="GIV34" s="707"/>
      <c r="GIW34" s="707"/>
      <c r="GIX34" s="707"/>
      <c r="GIY34" s="707"/>
      <c r="GIZ34" s="707"/>
      <c r="GJA34" s="707"/>
      <c r="GJB34" s="707"/>
      <c r="GJC34" s="707"/>
      <c r="GJD34" s="707"/>
      <c r="GJE34" s="707"/>
      <c r="GJF34" s="707"/>
      <c r="GJG34" s="707"/>
      <c r="GJH34" s="707"/>
      <c r="GJI34" s="707"/>
      <c r="GJJ34" s="707"/>
      <c r="GJK34" s="707"/>
      <c r="GJL34" s="707"/>
      <c r="GJM34" s="707"/>
      <c r="GJN34" s="707"/>
      <c r="GJO34" s="707"/>
      <c r="GJP34" s="707"/>
      <c r="GJQ34" s="707"/>
      <c r="GJR34" s="707"/>
      <c r="GJS34" s="707"/>
      <c r="GJT34" s="707"/>
      <c r="GJU34" s="707"/>
      <c r="GJV34" s="707"/>
      <c r="GJW34" s="707"/>
      <c r="GJX34" s="707"/>
      <c r="GJY34" s="707"/>
      <c r="GJZ34" s="707"/>
      <c r="GKA34" s="707"/>
      <c r="GKB34" s="707"/>
      <c r="GKC34" s="707"/>
      <c r="GKD34" s="707"/>
      <c r="GKE34" s="707"/>
      <c r="GKF34" s="707"/>
      <c r="GKG34" s="707"/>
      <c r="GKH34" s="707"/>
      <c r="GKI34" s="707"/>
      <c r="GKJ34" s="707"/>
      <c r="GKK34" s="707"/>
      <c r="GKL34" s="707"/>
      <c r="GKM34" s="707"/>
      <c r="GKN34" s="707"/>
      <c r="GKO34" s="707"/>
      <c r="GKP34" s="707"/>
      <c r="GKQ34" s="707"/>
      <c r="GKR34" s="707"/>
      <c r="GKS34" s="707"/>
      <c r="GKT34" s="707"/>
      <c r="GKU34" s="707"/>
      <c r="GKV34" s="707"/>
      <c r="GKW34" s="707"/>
      <c r="GKX34" s="707"/>
      <c r="GKY34" s="707"/>
      <c r="GKZ34" s="707"/>
      <c r="GLA34" s="707"/>
      <c r="GLB34" s="707"/>
      <c r="GLC34" s="707"/>
      <c r="GLD34" s="707"/>
      <c r="GLE34" s="707"/>
      <c r="GLF34" s="707"/>
      <c r="GLG34" s="707"/>
      <c r="GLH34" s="707"/>
      <c r="GLI34" s="707"/>
      <c r="GLJ34" s="707"/>
      <c r="GLK34" s="707"/>
      <c r="GLL34" s="707"/>
      <c r="GLM34" s="707"/>
      <c r="GLN34" s="707"/>
      <c r="GLO34" s="707"/>
      <c r="GLP34" s="707"/>
      <c r="GLQ34" s="707"/>
      <c r="GLR34" s="707"/>
      <c r="GLS34" s="707"/>
      <c r="GLT34" s="707"/>
      <c r="GLU34" s="707"/>
      <c r="GLV34" s="707"/>
      <c r="GLW34" s="707"/>
      <c r="GLX34" s="707"/>
      <c r="GLY34" s="707"/>
      <c r="GLZ34" s="707"/>
      <c r="GMA34" s="707"/>
      <c r="GMB34" s="707"/>
      <c r="GMC34" s="707"/>
      <c r="GMD34" s="707"/>
      <c r="GME34" s="707"/>
      <c r="GMF34" s="707"/>
      <c r="GMG34" s="707"/>
      <c r="GMH34" s="707"/>
      <c r="GMI34" s="707"/>
      <c r="GMJ34" s="707"/>
      <c r="GMK34" s="707"/>
      <c r="GML34" s="707"/>
      <c r="GMM34" s="707"/>
      <c r="GMN34" s="707"/>
      <c r="GMO34" s="707"/>
      <c r="GMP34" s="707"/>
      <c r="GMQ34" s="707"/>
      <c r="GMR34" s="707"/>
      <c r="GMS34" s="707"/>
      <c r="GMT34" s="707"/>
      <c r="GMU34" s="707"/>
      <c r="GMV34" s="707"/>
      <c r="GMW34" s="707"/>
      <c r="GMX34" s="707"/>
      <c r="GMY34" s="707"/>
      <c r="GMZ34" s="707"/>
      <c r="GNA34" s="707"/>
      <c r="GNB34" s="707"/>
      <c r="GNC34" s="707"/>
      <c r="GND34" s="707"/>
      <c r="GNE34" s="707"/>
      <c r="GNF34" s="707"/>
      <c r="GNG34" s="707"/>
      <c r="GNH34" s="707"/>
      <c r="GNI34" s="707"/>
      <c r="GNJ34" s="707"/>
      <c r="GNK34" s="707"/>
      <c r="GNL34" s="707"/>
      <c r="GNM34" s="707"/>
      <c r="GNN34" s="707"/>
      <c r="GNO34" s="707"/>
      <c r="GNP34" s="707"/>
      <c r="GNQ34" s="707"/>
      <c r="GNR34" s="707"/>
      <c r="GNS34" s="707"/>
      <c r="GNT34" s="707"/>
      <c r="GNU34" s="707"/>
      <c r="GNV34" s="707"/>
      <c r="GNW34" s="707"/>
      <c r="GNX34" s="707"/>
      <c r="GNY34" s="707"/>
      <c r="GNZ34" s="707"/>
      <c r="GOA34" s="707"/>
      <c r="GOB34" s="707"/>
      <c r="GOC34" s="707"/>
      <c r="GOD34" s="707"/>
      <c r="GOE34" s="707"/>
      <c r="GOF34" s="707"/>
      <c r="GOG34" s="707"/>
      <c r="GOH34" s="707"/>
      <c r="GOI34" s="707"/>
      <c r="GOJ34" s="707"/>
      <c r="GOK34" s="707"/>
      <c r="GOL34" s="707"/>
      <c r="GOM34" s="707"/>
      <c r="GON34" s="707"/>
      <c r="GOO34" s="707"/>
      <c r="GOP34" s="707"/>
      <c r="GOQ34" s="707"/>
      <c r="GOR34" s="707"/>
      <c r="GOS34" s="707"/>
      <c r="GOT34" s="707"/>
      <c r="GOU34" s="707"/>
      <c r="GOV34" s="707"/>
      <c r="GOW34" s="707"/>
      <c r="GOX34" s="707"/>
      <c r="GOY34" s="707"/>
      <c r="GOZ34" s="707"/>
      <c r="GPA34" s="707"/>
      <c r="GPB34" s="707"/>
      <c r="GPC34" s="707"/>
      <c r="GPD34" s="707"/>
      <c r="GPE34" s="707"/>
      <c r="GPF34" s="707"/>
      <c r="GPG34" s="707"/>
      <c r="GPH34" s="707"/>
      <c r="GPI34" s="707"/>
      <c r="GPJ34" s="707"/>
      <c r="GPK34" s="707"/>
      <c r="GPL34" s="707"/>
      <c r="GPM34" s="707"/>
      <c r="GPN34" s="707"/>
      <c r="GPO34" s="707"/>
      <c r="GPP34" s="707"/>
      <c r="GPQ34" s="707"/>
      <c r="GPR34" s="707"/>
      <c r="GPS34" s="707"/>
      <c r="GPT34" s="707"/>
      <c r="GPU34" s="707"/>
      <c r="GPV34" s="707"/>
      <c r="GPW34" s="707"/>
      <c r="GPX34" s="707"/>
      <c r="GPY34" s="707"/>
      <c r="GPZ34" s="707"/>
      <c r="GQA34" s="707"/>
      <c r="GQB34" s="707"/>
      <c r="GQC34" s="707"/>
      <c r="GQD34" s="707"/>
      <c r="GQE34" s="707"/>
      <c r="GQF34" s="707"/>
      <c r="GQG34" s="707"/>
      <c r="GQH34" s="707"/>
      <c r="GQI34" s="707"/>
      <c r="GQJ34" s="707"/>
      <c r="GQK34" s="707"/>
      <c r="GQL34" s="707"/>
      <c r="GQM34" s="707"/>
      <c r="GQN34" s="707"/>
      <c r="GQO34" s="707"/>
      <c r="GQP34" s="707"/>
      <c r="GQQ34" s="707"/>
      <c r="GQR34" s="707"/>
      <c r="GQS34" s="707"/>
      <c r="GQT34" s="707"/>
      <c r="GQU34" s="707"/>
      <c r="GQV34" s="707"/>
      <c r="GQW34" s="707"/>
      <c r="GQX34" s="707"/>
      <c r="GQY34" s="707"/>
      <c r="GQZ34" s="707"/>
      <c r="GRA34" s="707"/>
      <c r="GRB34" s="707"/>
      <c r="GRC34" s="707"/>
      <c r="GRD34" s="707"/>
      <c r="GRE34" s="707"/>
      <c r="GRF34" s="707"/>
      <c r="GRG34" s="707"/>
      <c r="GRH34" s="707"/>
      <c r="GRI34" s="707"/>
      <c r="GRJ34" s="707"/>
      <c r="GRK34" s="707"/>
      <c r="GRL34" s="707"/>
      <c r="GRM34" s="707"/>
      <c r="GRN34" s="707"/>
      <c r="GRO34" s="707"/>
      <c r="GRP34" s="707"/>
      <c r="GRQ34" s="707"/>
      <c r="GRR34" s="707"/>
      <c r="GRS34" s="707"/>
      <c r="GRT34" s="707"/>
      <c r="GRU34" s="707"/>
      <c r="GRV34" s="707"/>
      <c r="GRW34" s="707"/>
      <c r="GRX34" s="707"/>
      <c r="GRY34" s="707"/>
      <c r="GRZ34" s="707"/>
      <c r="GSA34" s="707"/>
      <c r="GSB34" s="707"/>
      <c r="GSC34" s="707"/>
      <c r="GSD34" s="707"/>
      <c r="GSE34" s="707"/>
      <c r="GSF34" s="707"/>
      <c r="GSG34" s="707"/>
      <c r="GSH34" s="707"/>
      <c r="GSI34" s="707"/>
      <c r="GSJ34" s="707"/>
      <c r="GSK34" s="707"/>
      <c r="GSL34" s="707"/>
      <c r="GSM34" s="707"/>
      <c r="GSN34" s="707"/>
      <c r="GSO34" s="707"/>
      <c r="GSP34" s="707"/>
      <c r="GSQ34" s="707"/>
      <c r="GSR34" s="707"/>
      <c r="GSS34" s="707"/>
      <c r="GST34" s="707"/>
      <c r="GSU34" s="707"/>
      <c r="GSV34" s="707"/>
      <c r="GSW34" s="707"/>
      <c r="GSX34" s="707"/>
      <c r="GSY34" s="707"/>
      <c r="GSZ34" s="707"/>
      <c r="GTA34" s="707"/>
      <c r="GTB34" s="707"/>
      <c r="GTC34" s="707"/>
      <c r="GTD34" s="707"/>
      <c r="GTE34" s="707"/>
      <c r="GTF34" s="707"/>
      <c r="GTG34" s="707"/>
      <c r="GTH34" s="707"/>
      <c r="GTI34" s="707"/>
      <c r="GTJ34" s="707"/>
      <c r="GTK34" s="707"/>
      <c r="GTL34" s="707"/>
      <c r="GTM34" s="707"/>
      <c r="GTN34" s="707"/>
      <c r="GTO34" s="707"/>
      <c r="GTP34" s="707"/>
      <c r="GTQ34" s="707"/>
      <c r="GTR34" s="707"/>
      <c r="GTS34" s="707"/>
      <c r="GTT34" s="707"/>
      <c r="GTU34" s="707"/>
      <c r="GTV34" s="707"/>
      <c r="GTW34" s="707"/>
      <c r="GTX34" s="707"/>
      <c r="GTY34" s="707"/>
      <c r="GTZ34" s="707"/>
      <c r="GUA34" s="707"/>
      <c r="GUB34" s="707"/>
      <c r="GUC34" s="707"/>
      <c r="GUD34" s="707"/>
      <c r="GUE34" s="707"/>
      <c r="GUF34" s="707"/>
      <c r="GUG34" s="707"/>
      <c r="GUH34" s="707"/>
      <c r="GUI34" s="707"/>
      <c r="GUJ34" s="707"/>
      <c r="GUK34" s="707"/>
      <c r="GUL34" s="707"/>
      <c r="GUM34" s="707"/>
      <c r="GUN34" s="707"/>
      <c r="GUO34" s="707"/>
      <c r="GUP34" s="707"/>
      <c r="GUQ34" s="707"/>
      <c r="GUR34" s="707"/>
      <c r="GUS34" s="707"/>
      <c r="GUT34" s="707"/>
      <c r="GUU34" s="707"/>
      <c r="GUV34" s="707"/>
      <c r="GUW34" s="707"/>
      <c r="GUX34" s="707"/>
      <c r="GUY34" s="707"/>
      <c r="GUZ34" s="707"/>
      <c r="GVA34" s="707"/>
      <c r="GVB34" s="707"/>
      <c r="GVC34" s="707"/>
      <c r="GVD34" s="707"/>
      <c r="GVE34" s="707"/>
      <c r="GVF34" s="707"/>
      <c r="GVG34" s="707"/>
      <c r="GVH34" s="707"/>
      <c r="GVI34" s="707"/>
      <c r="GVJ34" s="707"/>
      <c r="GVK34" s="707"/>
      <c r="GVL34" s="707"/>
      <c r="GVM34" s="707"/>
      <c r="GVN34" s="707"/>
      <c r="GVO34" s="707"/>
      <c r="GVP34" s="707"/>
      <c r="GVQ34" s="707"/>
      <c r="GVR34" s="707"/>
      <c r="GVS34" s="707"/>
      <c r="GVT34" s="707"/>
      <c r="GVU34" s="707"/>
      <c r="GVV34" s="707"/>
      <c r="GVW34" s="707"/>
      <c r="GVX34" s="707"/>
      <c r="GVY34" s="707"/>
      <c r="GVZ34" s="707"/>
      <c r="GWA34" s="707"/>
      <c r="GWB34" s="707"/>
      <c r="GWC34" s="707"/>
      <c r="GWD34" s="707"/>
      <c r="GWE34" s="707"/>
      <c r="GWF34" s="707"/>
      <c r="GWG34" s="707"/>
      <c r="GWH34" s="707"/>
      <c r="GWI34" s="707"/>
      <c r="GWJ34" s="707"/>
      <c r="GWK34" s="707"/>
      <c r="GWL34" s="707"/>
      <c r="GWM34" s="707"/>
      <c r="GWN34" s="707"/>
      <c r="GWO34" s="707"/>
      <c r="GWP34" s="707"/>
      <c r="GWQ34" s="707"/>
      <c r="GWR34" s="707"/>
      <c r="GWS34" s="707"/>
      <c r="GWT34" s="707"/>
      <c r="GWU34" s="707"/>
      <c r="GWV34" s="707"/>
      <c r="GWW34" s="707"/>
      <c r="GWX34" s="707"/>
      <c r="GWY34" s="707"/>
      <c r="GWZ34" s="707"/>
      <c r="GXA34" s="707"/>
      <c r="GXB34" s="707"/>
      <c r="GXC34" s="707"/>
      <c r="GXD34" s="707"/>
      <c r="GXE34" s="707"/>
      <c r="GXF34" s="707"/>
      <c r="GXG34" s="707"/>
      <c r="GXH34" s="707"/>
      <c r="GXI34" s="707"/>
      <c r="GXJ34" s="707"/>
      <c r="GXK34" s="707"/>
      <c r="GXL34" s="707"/>
      <c r="GXM34" s="707"/>
      <c r="GXN34" s="707"/>
      <c r="GXO34" s="707"/>
      <c r="GXP34" s="707"/>
      <c r="GXQ34" s="707"/>
      <c r="GXR34" s="707"/>
      <c r="GXS34" s="707"/>
      <c r="GXT34" s="707"/>
      <c r="GXU34" s="707"/>
      <c r="GXV34" s="707"/>
      <c r="GXW34" s="707"/>
      <c r="GXX34" s="707"/>
      <c r="GXY34" s="707"/>
      <c r="GXZ34" s="707"/>
      <c r="GYA34" s="707"/>
      <c r="GYB34" s="707"/>
      <c r="GYC34" s="707"/>
      <c r="GYD34" s="707"/>
      <c r="GYE34" s="707"/>
      <c r="GYF34" s="707"/>
      <c r="GYG34" s="707"/>
      <c r="GYH34" s="707"/>
      <c r="GYI34" s="707"/>
      <c r="GYJ34" s="707"/>
      <c r="GYK34" s="707"/>
      <c r="GYL34" s="707"/>
      <c r="GYM34" s="707"/>
      <c r="GYN34" s="707"/>
      <c r="GYO34" s="707"/>
      <c r="GYP34" s="707"/>
      <c r="GYQ34" s="707"/>
      <c r="GYR34" s="707"/>
      <c r="GYS34" s="707"/>
      <c r="GYT34" s="707"/>
      <c r="GYU34" s="707"/>
      <c r="GYV34" s="707"/>
      <c r="GYW34" s="707"/>
      <c r="GYX34" s="707"/>
      <c r="GYY34" s="707"/>
      <c r="GYZ34" s="707"/>
      <c r="GZA34" s="707"/>
      <c r="GZB34" s="707"/>
      <c r="GZC34" s="707"/>
      <c r="GZD34" s="707"/>
      <c r="GZE34" s="707"/>
      <c r="GZF34" s="707"/>
      <c r="GZG34" s="707"/>
      <c r="GZH34" s="707"/>
      <c r="GZI34" s="707"/>
      <c r="GZJ34" s="707"/>
      <c r="GZK34" s="707"/>
      <c r="GZL34" s="707"/>
      <c r="GZM34" s="707"/>
      <c r="GZN34" s="707"/>
      <c r="GZO34" s="707"/>
      <c r="GZP34" s="707"/>
      <c r="GZQ34" s="707"/>
      <c r="GZR34" s="707"/>
      <c r="GZS34" s="707"/>
      <c r="GZT34" s="707"/>
      <c r="GZU34" s="707"/>
      <c r="GZV34" s="707"/>
      <c r="GZW34" s="707"/>
      <c r="GZX34" s="707"/>
      <c r="GZY34" s="707"/>
      <c r="GZZ34" s="707"/>
      <c r="HAA34" s="707"/>
      <c r="HAB34" s="707"/>
      <c r="HAC34" s="707"/>
      <c r="HAD34" s="707"/>
      <c r="HAE34" s="707"/>
      <c r="HAF34" s="707"/>
      <c r="HAG34" s="707"/>
      <c r="HAH34" s="707"/>
      <c r="HAI34" s="707"/>
      <c r="HAJ34" s="707"/>
      <c r="HAK34" s="707"/>
      <c r="HAL34" s="707"/>
      <c r="HAM34" s="707"/>
      <c r="HAN34" s="707"/>
      <c r="HAO34" s="707"/>
      <c r="HAP34" s="707"/>
      <c r="HAQ34" s="707"/>
      <c r="HAR34" s="707"/>
      <c r="HAS34" s="707"/>
      <c r="HAT34" s="707"/>
      <c r="HAU34" s="707"/>
      <c r="HAV34" s="707"/>
      <c r="HAW34" s="707"/>
      <c r="HAX34" s="707"/>
      <c r="HAY34" s="707"/>
      <c r="HAZ34" s="707"/>
      <c r="HBA34" s="707"/>
      <c r="HBB34" s="707"/>
      <c r="HBC34" s="707"/>
      <c r="HBD34" s="707"/>
      <c r="HBE34" s="707"/>
      <c r="HBF34" s="707"/>
      <c r="HBG34" s="707"/>
      <c r="HBH34" s="707"/>
      <c r="HBI34" s="707"/>
      <c r="HBJ34" s="707"/>
      <c r="HBK34" s="707"/>
      <c r="HBL34" s="707"/>
      <c r="HBM34" s="707"/>
      <c r="HBN34" s="707"/>
      <c r="HBO34" s="707"/>
      <c r="HBP34" s="707"/>
      <c r="HBQ34" s="707"/>
      <c r="HBR34" s="707"/>
      <c r="HBS34" s="707"/>
      <c r="HBT34" s="707"/>
      <c r="HBU34" s="707"/>
      <c r="HBV34" s="707"/>
      <c r="HBW34" s="707"/>
      <c r="HBX34" s="707"/>
      <c r="HBY34" s="707"/>
      <c r="HBZ34" s="707"/>
      <c r="HCA34" s="707"/>
      <c r="HCB34" s="707"/>
      <c r="HCC34" s="707"/>
      <c r="HCD34" s="707"/>
      <c r="HCE34" s="707"/>
      <c r="HCF34" s="707"/>
      <c r="HCG34" s="707"/>
      <c r="HCH34" s="707"/>
      <c r="HCI34" s="707"/>
      <c r="HCJ34" s="707"/>
      <c r="HCK34" s="707"/>
      <c r="HCL34" s="707"/>
      <c r="HCM34" s="707"/>
      <c r="HCN34" s="707"/>
      <c r="HCO34" s="707"/>
      <c r="HCP34" s="707"/>
      <c r="HCQ34" s="707"/>
      <c r="HCR34" s="707"/>
      <c r="HCS34" s="707"/>
      <c r="HCT34" s="707"/>
      <c r="HCU34" s="707"/>
      <c r="HCV34" s="707"/>
      <c r="HCW34" s="707"/>
      <c r="HCX34" s="707"/>
      <c r="HCY34" s="707"/>
      <c r="HCZ34" s="707"/>
      <c r="HDA34" s="707"/>
      <c r="HDB34" s="707"/>
      <c r="HDC34" s="707"/>
      <c r="HDD34" s="707"/>
      <c r="HDE34" s="707"/>
      <c r="HDF34" s="707"/>
      <c r="HDG34" s="707"/>
      <c r="HDH34" s="707"/>
      <c r="HDI34" s="707"/>
      <c r="HDJ34" s="707"/>
      <c r="HDK34" s="707"/>
      <c r="HDL34" s="707"/>
      <c r="HDM34" s="707"/>
      <c r="HDN34" s="707"/>
      <c r="HDO34" s="707"/>
      <c r="HDP34" s="707"/>
      <c r="HDQ34" s="707"/>
      <c r="HDR34" s="707"/>
      <c r="HDS34" s="707"/>
      <c r="HDT34" s="707"/>
      <c r="HDU34" s="707"/>
      <c r="HDV34" s="707"/>
      <c r="HDW34" s="707"/>
      <c r="HDX34" s="707"/>
      <c r="HDY34" s="707"/>
      <c r="HDZ34" s="707"/>
      <c r="HEA34" s="707"/>
      <c r="HEB34" s="707"/>
      <c r="HEC34" s="707"/>
      <c r="HED34" s="707"/>
      <c r="HEE34" s="707"/>
      <c r="HEF34" s="707"/>
      <c r="HEG34" s="707"/>
      <c r="HEH34" s="707"/>
      <c r="HEI34" s="707"/>
      <c r="HEJ34" s="707"/>
      <c r="HEK34" s="707"/>
      <c r="HEL34" s="707"/>
      <c r="HEM34" s="707"/>
      <c r="HEN34" s="707"/>
      <c r="HEO34" s="707"/>
      <c r="HEP34" s="707"/>
      <c r="HEQ34" s="707"/>
      <c r="HER34" s="707"/>
      <c r="HES34" s="707"/>
      <c r="HET34" s="707"/>
      <c r="HEU34" s="707"/>
      <c r="HEV34" s="707"/>
      <c r="HEW34" s="707"/>
      <c r="HEX34" s="707"/>
      <c r="HEY34" s="707"/>
      <c r="HEZ34" s="707"/>
      <c r="HFA34" s="707"/>
      <c r="HFB34" s="707"/>
      <c r="HFC34" s="707"/>
      <c r="HFD34" s="707"/>
      <c r="HFE34" s="707"/>
      <c r="HFF34" s="707"/>
      <c r="HFG34" s="707"/>
      <c r="HFH34" s="707"/>
      <c r="HFI34" s="707"/>
      <c r="HFJ34" s="707"/>
      <c r="HFK34" s="707"/>
      <c r="HFL34" s="707"/>
      <c r="HFM34" s="707"/>
      <c r="HFN34" s="707"/>
      <c r="HFO34" s="707"/>
      <c r="HFP34" s="707"/>
      <c r="HFQ34" s="707"/>
      <c r="HFR34" s="707"/>
      <c r="HFS34" s="707"/>
      <c r="HFT34" s="707"/>
      <c r="HFU34" s="707"/>
      <c r="HFV34" s="707"/>
      <c r="HFW34" s="707"/>
      <c r="HFX34" s="707"/>
      <c r="HFY34" s="707"/>
      <c r="HFZ34" s="707"/>
      <c r="HGA34" s="707"/>
      <c r="HGB34" s="707"/>
      <c r="HGC34" s="707"/>
      <c r="HGD34" s="707"/>
      <c r="HGE34" s="707"/>
      <c r="HGF34" s="707"/>
      <c r="HGG34" s="707"/>
      <c r="HGH34" s="707"/>
      <c r="HGI34" s="707"/>
      <c r="HGJ34" s="707"/>
      <c r="HGK34" s="707"/>
      <c r="HGL34" s="707"/>
      <c r="HGM34" s="707"/>
      <c r="HGN34" s="707"/>
      <c r="HGO34" s="707"/>
      <c r="HGP34" s="707"/>
      <c r="HGQ34" s="707"/>
      <c r="HGR34" s="707"/>
      <c r="HGS34" s="707"/>
      <c r="HGT34" s="707"/>
      <c r="HGU34" s="707"/>
      <c r="HGV34" s="707"/>
      <c r="HGW34" s="707"/>
      <c r="HGX34" s="707"/>
      <c r="HGY34" s="707"/>
      <c r="HGZ34" s="707"/>
      <c r="HHA34" s="707"/>
      <c r="HHB34" s="707"/>
      <c r="HHC34" s="707"/>
      <c r="HHD34" s="707"/>
      <c r="HHE34" s="707"/>
      <c r="HHF34" s="707"/>
      <c r="HHG34" s="707"/>
      <c r="HHH34" s="707"/>
      <c r="HHI34" s="707"/>
      <c r="HHJ34" s="707"/>
      <c r="HHK34" s="707"/>
      <c r="HHL34" s="707"/>
      <c r="HHM34" s="707"/>
      <c r="HHN34" s="707"/>
      <c r="HHO34" s="707"/>
      <c r="HHP34" s="707"/>
      <c r="HHQ34" s="707"/>
      <c r="HHR34" s="707"/>
      <c r="HHS34" s="707"/>
      <c r="HHT34" s="707"/>
      <c r="HHU34" s="707"/>
      <c r="HHV34" s="707"/>
      <c r="HHW34" s="707"/>
      <c r="HHX34" s="707"/>
      <c r="HHY34" s="707"/>
      <c r="HHZ34" s="707"/>
      <c r="HIA34" s="707"/>
      <c r="HIB34" s="707"/>
      <c r="HIC34" s="707"/>
      <c r="HID34" s="707"/>
      <c r="HIE34" s="707"/>
      <c r="HIF34" s="707"/>
      <c r="HIG34" s="707"/>
      <c r="HIH34" s="707"/>
      <c r="HII34" s="707"/>
      <c r="HIJ34" s="707"/>
      <c r="HIK34" s="707"/>
      <c r="HIL34" s="707"/>
      <c r="HIM34" s="707"/>
      <c r="HIN34" s="707"/>
      <c r="HIO34" s="707"/>
      <c r="HIP34" s="707"/>
      <c r="HIQ34" s="707"/>
      <c r="HIR34" s="707"/>
      <c r="HIS34" s="707"/>
      <c r="HIT34" s="707"/>
      <c r="HIU34" s="707"/>
      <c r="HIV34" s="707"/>
      <c r="HIW34" s="707"/>
      <c r="HIX34" s="707"/>
      <c r="HIY34" s="707"/>
      <c r="HIZ34" s="707"/>
      <c r="HJA34" s="707"/>
      <c r="HJB34" s="707"/>
      <c r="HJC34" s="707"/>
      <c r="HJD34" s="707"/>
      <c r="HJE34" s="707"/>
      <c r="HJF34" s="707"/>
      <c r="HJG34" s="707"/>
      <c r="HJH34" s="707"/>
      <c r="HJI34" s="707"/>
      <c r="HJJ34" s="707"/>
      <c r="HJK34" s="707"/>
      <c r="HJL34" s="707"/>
      <c r="HJM34" s="707"/>
      <c r="HJN34" s="707"/>
      <c r="HJO34" s="707"/>
      <c r="HJP34" s="707"/>
      <c r="HJQ34" s="707"/>
      <c r="HJR34" s="707"/>
      <c r="HJS34" s="707"/>
      <c r="HJT34" s="707"/>
      <c r="HJU34" s="707"/>
      <c r="HJV34" s="707"/>
      <c r="HJW34" s="707"/>
      <c r="HJX34" s="707"/>
      <c r="HJY34" s="707"/>
      <c r="HJZ34" s="707"/>
      <c r="HKA34" s="707"/>
      <c r="HKB34" s="707"/>
      <c r="HKC34" s="707"/>
      <c r="HKD34" s="707"/>
      <c r="HKE34" s="707"/>
      <c r="HKF34" s="707"/>
      <c r="HKG34" s="707"/>
      <c r="HKH34" s="707"/>
      <c r="HKI34" s="707"/>
      <c r="HKJ34" s="707"/>
      <c r="HKK34" s="707"/>
      <c r="HKL34" s="707"/>
      <c r="HKM34" s="707"/>
      <c r="HKN34" s="707"/>
      <c r="HKO34" s="707"/>
      <c r="HKP34" s="707"/>
      <c r="HKQ34" s="707"/>
      <c r="HKR34" s="707"/>
      <c r="HKS34" s="707"/>
      <c r="HKT34" s="707"/>
      <c r="HKU34" s="707"/>
      <c r="HKV34" s="707"/>
      <c r="HKW34" s="707"/>
      <c r="HKX34" s="707"/>
      <c r="HKY34" s="707"/>
      <c r="HKZ34" s="707"/>
      <c r="HLA34" s="707"/>
      <c r="HLB34" s="707"/>
      <c r="HLC34" s="707"/>
      <c r="HLD34" s="707"/>
      <c r="HLE34" s="707"/>
      <c r="HLF34" s="707"/>
      <c r="HLG34" s="707"/>
      <c r="HLH34" s="707"/>
      <c r="HLI34" s="707"/>
      <c r="HLJ34" s="707"/>
      <c r="HLK34" s="707"/>
      <c r="HLL34" s="707"/>
      <c r="HLM34" s="707"/>
      <c r="HLN34" s="707"/>
      <c r="HLO34" s="707"/>
      <c r="HLP34" s="707"/>
      <c r="HLQ34" s="707"/>
      <c r="HLR34" s="707"/>
      <c r="HLS34" s="707"/>
      <c r="HLT34" s="707"/>
      <c r="HLU34" s="707"/>
      <c r="HLV34" s="707"/>
      <c r="HLW34" s="707"/>
      <c r="HLX34" s="707"/>
      <c r="HLY34" s="707"/>
      <c r="HLZ34" s="707"/>
      <c r="HMA34" s="707"/>
      <c r="HMB34" s="707"/>
      <c r="HMC34" s="707"/>
      <c r="HMD34" s="707"/>
      <c r="HME34" s="707"/>
      <c r="HMF34" s="707"/>
      <c r="HMG34" s="707"/>
      <c r="HMH34" s="707"/>
      <c r="HMI34" s="707"/>
      <c r="HMJ34" s="707"/>
      <c r="HMK34" s="707"/>
      <c r="HML34" s="707"/>
      <c r="HMM34" s="707"/>
      <c r="HMN34" s="707"/>
      <c r="HMO34" s="707"/>
      <c r="HMP34" s="707"/>
      <c r="HMQ34" s="707"/>
      <c r="HMR34" s="707"/>
      <c r="HMS34" s="707"/>
      <c r="HMT34" s="707"/>
      <c r="HMU34" s="707"/>
      <c r="HMV34" s="707"/>
      <c r="HMW34" s="707"/>
      <c r="HMX34" s="707"/>
      <c r="HMY34" s="707"/>
      <c r="HMZ34" s="707"/>
      <c r="HNA34" s="707"/>
      <c r="HNB34" s="707"/>
      <c r="HNC34" s="707"/>
      <c r="HND34" s="707"/>
      <c r="HNE34" s="707"/>
      <c r="HNF34" s="707"/>
      <c r="HNG34" s="707"/>
      <c r="HNH34" s="707"/>
      <c r="HNI34" s="707"/>
      <c r="HNJ34" s="707"/>
      <c r="HNK34" s="707"/>
      <c r="HNL34" s="707"/>
      <c r="HNM34" s="707"/>
      <c r="HNN34" s="707"/>
      <c r="HNO34" s="707"/>
      <c r="HNP34" s="707"/>
      <c r="HNQ34" s="707"/>
      <c r="HNR34" s="707"/>
      <c r="HNS34" s="707"/>
      <c r="HNT34" s="707"/>
      <c r="HNU34" s="707"/>
      <c r="HNV34" s="707"/>
      <c r="HNW34" s="707"/>
      <c r="HNX34" s="707"/>
      <c r="HNY34" s="707"/>
      <c r="HNZ34" s="707"/>
      <c r="HOA34" s="707"/>
      <c r="HOB34" s="707"/>
      <c r="HOC34" s="707"/>
      <c r="HOD34" s="707"/>
      <c r="HOE34" s="707"/>
      <c r="HOF34" s="707"/>
      <c r="HOG34" s="707"/>
      <c r="HOH34" s="707"/>
      <c r="HOI34" s="707"/>
      <c r="HOJ34" s="707"/>
      <c r="HOK34" s="707"/>
      <c r="HOL34" s="707"/>
      <c r="HOM34" s="707"/>
      <c r="HON34" s="707"/>
      <c r="HOO34" s="707"/>
      <c r="HOP34" s="707"/>
      <c r="HOQ34" s="707"/>
      <c r="HOR34" s="707"/>
      <c r="HOS34" s="707"/>
      <c r="HOT34" s="707"/>
      <c r="HOU34" s="707"/>
      <c r="HOV34" s="707"/>
      <c r="HOW34" s="707"/>
      <c r="HOX34" s="707"/>
      <c r="HOY34" s="707"/>
      <c r="HOZ34" s="707"/>
      <c r="HPA34" s="707"/>
      <c r="HPB34" s="707"/>
      <c r="HPC34" s="707"/>
      <c r="HPD34" s="707"/>
      <c r="HPE34" s="707"/>
      <c r="HPF34" s="707"/>
      <c r="HPG34" s="707"/>
      <c r="HPH34" s="707"/>
      <c r="HPI34" s="707"/>
      <c r="HPJ34" s="707"/>
      <c r="HPK34" s="707"/>
      <c r="HPL34" s="707"/>
      <c r="HPM34" s="707"/>
      <c r="HPN34" s="707"/>
      <c r="HPO34" s="707"/>
      <c r="HPP34" s="707"/>
      <c r="HPQ34" s="707"/>
      <c r="HPR34" s="707"/>
      <c r="HPS34" s="707"/>
      <c r="HPT34" s="707"/>
      <c r="HPU34" s="707"/>
      <c r="HPV34" s="707"/>
      <c r="HPW34" s="707"/>
      <c r="HPX34" s="707"/>
      <c r="HPY34" s="707"/>
      <c r="HPZ34" s="707"/>
      <c r="HQA34" s="707"/>
      <c r="HQB34" s="707"/>
      <c r="HQC34" s="707"/>
      <c r="HQD34" s="707"/>
      <c r="HQE34" s="707"/>
      <c r="HQF34" s="707"/>
      <c r="HQG34" s="707"/>
      <c r="HQH34" s="707"/>
      <c r="HQI34" s="707"/>
      <c r="HQJ34" s="707"/>
      <c r="HQK34" s="707"/>
      <c r="HQL34" s="707"/>
      <c r="HQM34" s="707"/>
      <c r="HQN34" s="707"/>
      <c r="HQO34" s="707"/>
      <c r="HQP34" s="707"/>
      <c r="HQQ34" s="707"/>
      <c r="HQR34" s="707"/>
      <c r="HQS34" s="707"/>
      <c r="HQT34" s="707"/>
      <c r="HQU34" s="707"/>
      <c r="HQV34" s="707"/>
      <c r="HQW34" s="707"/>
      <c r="HQX34" s="707"/>
      <c r="HQY34" s="707"/>
      <c r="HQZ34" s="707"/>
      <c r="HRA34" s="707"/>
      <c r="HRB34" s="707"/>
      <c r="HRC34" s="707"/>
      <c r="HRD34" s="707"/>
      <c r="HRE34" s="707"/>
      <c r="HRF34" s="707"/>
      <c r="HRG34" s="707"/>
      <c r="HRH34" s="707"/>
      <c r="HRI34" s="707"/>
      <c r="HRJ34" s="707"/>
      <c r="HRK34" s="707"/>
      <c r="HRL34" s="707"/>
      <c r="HRM34" s="707"/>
      <c r="HRN34" s="707"/>
      <c r="HRO34" s="707"/>
      <c r="HRP34" s="707"/>
      <c r="HRQ34" s="707"/>
      <c r="HRR34" s="707"/>
      <c r="HRS34" s="707"/>
      <c r="HRT34" s="707"/>
      <c r="HRU34" s="707"/>
      <c r="HRV34" s="707"/>
      <c r="HRW34" s="707"/>
      <c r="HRX34" s="707"/>
      <c r="HRY34" s="707"/>
      <c r="HRZ34" s="707"/>
      <c r="HSA34" s="707"/>
      <c r="HSB34" s="707"/>
      <c r="HSC34" s="707"/>
      <c r="HSD34" s="707"/>
      <c r="HSE34" s="707"/>
      <c r="HSF34" s="707"/>
      <c r="HSG34" s="707"/>
      <c r="HSH34" s="707"/>
      <c r="HSI34" s="707"/>
      <c r="HSJ34" s="707"/>
      <c r="HSK34" s="707"/>
      <c r="HSL34" s="707"/>
      <c r="HSM34" s="707"/>
      <c r="HSN34" s="707"/>
      <c r="HSO34" s="707"/>
      <c r="HSP34" s="707"/>
      <c r="HSQ34" s="707"/>
      <c r="HSR34" s="707"/>
      <c r="HSS34" s="707"/>
      <c r="HST34" s="707"/>
      <c r="HSU34" s="707"/>
      <c r="HSV34" s="707"/>
      <c r="HSW34" s="707"/>
      <c r="HSX34" s="707"/>
      <c r="HSY34" s="707"/>
      <c r="HSZ34" s="707"/>
      <c r="HTA34" s="707"/>
      <c r="HTB34" s="707"/>
      <c r="HTC34" s="707"/>
      <c r="HTD34" s="707"/>
      <c r="HTE34" s="707"/>
      <c r="HTF34" s="707"/>
      <c r="HTG34" s="707"/>
      <c r="HTH34" s="707"/>
      <c r="HTI34" s="707"/>
      <c r="HTJ34" s="707"/>
      <c r="HTK34" s="707"/>
      <c r="HTL34" s="707"/>
      <c r="HTM34" s="707"/>
      <c r="HTN34" s="707"/>
      <c r="HTO34" s="707"/>
      <c r="HTP34" s="707"/>
      <c r="HTQ34" s="707"/>
      <c r="HTR34" s="707"/>
      <c r="HTS34" s="707"/>
      <c r="HTT34" s="707"/>
      <c r="HTU34" s="707"/>
      <c r="HTV34" s="707"/>
      <c r="HTW34" s="707"/>
      <c r="HTX34" s="707"/>
      <c r="HTY34" s="707"/>
      <c r="HTZ34" s="707"/>
      <c r="HUA34" s="707"/>
      <c r="HUB34" s="707"/>
      <c r="HUC34" s="707"/>
      <c r="HUD34" s="707"/>
      <c r="HUE34" s="707"/>
      <c r="HUF34" s="707"/>
      <c r="HUG34" s="707"/>
      <c r="HUH34" s="707"/>
      <c r="HUI34" s="707"/>
      <c r="HUJ34" s="707"/>
      <c r="HUK34" s="707"/>
      <c r="HUL34" s="707"/>
      <c r="HUM34" s="707"/>
      <c r="HUN34" s="707"/>
      <c r="HUO34" s="707"/>
      <c r="HUP34" s="707"/>
      <c r="HUQ34" s="707"/>
      <c r="HUR34" s="707"/>
      <c r="HUS34" s="707"/>
      <c r="HUT34" s="707"/>
      <c r="HUU34" s="707"/>
      <c r="HUV34" s="707"/>
      <c r="HUW34" s="707"/>
      <c r="HUX34" s="707"/>
      <c r="HUY34" s="707"/>
      <c r="HUZ34" s="707"/>
      <c r="HVA34" s="707"/>
      <c r="HVB34" s="707"/>
      <c r="HVC34" s="707"/>
      <c r="HVD34" s="707"/>
      <c r="HVE34" s="707"/>
      <c r="HVF34" s="707"/>
      <c r="HVG34" s="707"/>
      <c r="HVH34" s="707"/>
      <c r="HVI34" s="707"/>
      <c r="HVJ34" s="707"/>
      <c r="HVK34" s="707"/>
      <c r="HVL34" s="707"/>
      <c r="HVM34" s="707"/>
      <c r="HVN34" s="707"/>
      <c r="HVO34" s="707"/>
      <c r="HVP34" s="707"/>
      <c r="HVQ34" s="707"/>
      <c r="HVR34" s="707"/>
      <c r="HVS34" s="707"/>
      <c r="HVT34" s="707"/>
      <c r="HVU34" s="707"/>
      <c r="HVV34" s="707"/>
      <c r="HVW34" s="707"/>
      <c r="HVX34" s="707"/>
      <c r="HVY34" s="707"/>
      <c r="HVZ34" s="707"/>
      <c r="HWA34" s="707"/>
      <c r="HWB34" s="707"/>
      <c r="HWC34" s="707"/>
      <c r="HWD34" s="707"/>
      <c r="HWE34" s="707"/>
      <c r="HWF34" s="707"/>
      <c r="HWG34" s="707"/>
      <c r="HWH34" s="707"/>
      <c r="HWI34" s="707"/>
      <c r="HWJ34" s="707"/>
      <c r="HWK34" s="707"/>
      <c r="HWL34" s="707"/>
      <c r="HWM34" s="707"/>
      <c r="HWN34" s="707"/>
      <c r="HWO34" s="707"/>
      <c r="HWP34" s="707"/>
      <c r="HWQ34" s="707"/>
      <c r="HWR34" s="707"/>
      <c r="HWS34" s="707"/>
      <c r="HWT34" s="707"/>
      <c r="HWU34" s="707"/>
      <c r="HWV34" s="707"/>
      <c r="HWW34" s="707"/>
      <c r="HWX34" s="707"/>
      <c r="HWY34" s="707"/>
      <c r="HWZ34" s="707"/>
      <c r="HXA34" s="707"/>
      <c r="HXB34" s="707"/>
      <c r="HXC34" s="707"/>
      <c r="HXD34" s="707"/>
      <c r="HXE34" s="707"/>
      <c r="HXF34" s="707"/>
      <c r="HXG34" s="707"/>
      <c r="HXH34" s="707"/>
      <c r="HXI34" s="707"/>
      <c r="HXJ34" s="707"/>
      <c r="HXK34" s="707"/>
      <c r="HXL34" s="707"/>
      <c r="HXM34" s="707"/>
      <c r="HXN34" s="707"/>
      <c r="HXO34" s="707"/>
      <c r="HXP34" s="707"/>
      <c r="HXQ34" s="707"/>
      <c r="HXR34" s="707"/>
      <c r="HXS34" s="707"/>
      <c r="HXT34" s="707"/>
      <c r="HXU34" s="707"/>
      <c r="HXV34" s="707"/>
      <c r="HXW34" s="707"/>
      <c r="HXX34" s="707"/>
      <c r="HXY34" s="707"/>
      <c r="HXZ34" s="707"/>
      <c r="HYA34" s="707"/>
      <c r="HYB34" s="707"/>
      <c r="HYC34" s="707"/>
      <c r="HYD34" s="707"/>
      <c r="HYE34" s="707"/>
      <c r="HYF34" s="707"/>
      <c r="HYG34" s="707"/>
      <c r="HYH34" s="707"/>
      <c r="HYI34" s="707"/>
      <c r="HYJ34" s="707"/>
      <c r="HYK34" s="707"/>
      <c r="HYL34" s="707"/>
      <c r="HYM34" s="707"/>
      <c r="HYN34" s="707"/>
      <c r="HYO34" s="707"/>
      <c r="HYP34" s="707"/>
      <c r="HYQ34" s="707"/>
      <c r="HYR34" s="707"/>
      <c r="HYS34" s="707"/>
      <c r="HYT34" s="707"/>
      <c r="HYU34" s="707"/>
      <c r="HYV34" s="707"/>
      <c r="HYW34" s="707"/>
      <c r="HYX34" s="707"/>
      <c r="HYY34" s="707"/>
      <c r="HYZ34" s="707"/>
      <c r="HZA34" s="707"/>
      <c r="HZB34" s="707"/>
      <c r="HZC34" s="707"/>
      <c r="HZD34" s="707"/>
      <c r="HZE34" s="707"/>
      <c r="HZF34" s="707"/>
      <c r="HZG34" s="707"/>
      <c r="HZH34" s="707"/>
      <c r="HZI34" s="707"/>
      <c r="HZJ34" s="707"/>
      <c r="HZK34" s="707"/>
      <c r="HZL34" s="707"/>
      <c r="HZM34" s="707"/>
      <c r="HZN34" s="707"/>
      <c r="HZO34" s="707"/>
      <c r="HZP34" s="707"/>
      <c r="HZQ34" s="707"/>
      <c r="HZR34" s="707"/>
      <c r="HZS34" s="707"/>
      <c r="HZT34" s="707"/>
      <c r="HZU34" s="707"/>
      <c r="HZV34" s="707"/>
      <c r="HZW34" s="707"/>
      <c r="HZX34" s="707"/>
      <c r="HZY34" s="707"/>
      <c r="HZZ34" s="707"/>
      <c r="IAA34" s="707"/>
      <c r="IAB34" s="707"/>
      <c r="IAC34" s="707"/>
      <c r="IAD34" s="707"/>
      <c r="IAE34" s="707"/>
      <c r="IAF34" s="707"/>
      <c r="IAG34" s="707"/>
      <c r="IAH34" s="707"/>
      <c r="IAI34" s="707"/>
      <c r="IAJ34" s="707"/>
      <c r="IAK34" s="707"/>
      <c r="IAL34" s="707"/>
      <c r="IAM34" s="707"/>
      <c r="IAN34" s="707"/>
      <c r="IAO34" s="707"/>
      <c r="IAP34" s="707"/>
      <c r="IAQ34" s="707"/>
      <c r="IAR34" s="707"/>
      <c r="IAS34" s="707"/>
      <c r="IAT34" s="707"/>
      <c r="IAU34" s="707"/>
      <c r="IAV34" s="707"/>
      <c r="IAW34" s="707"/>
      <c r="IAX34" s="707"/>
      <c r="IAY34" s="707"/>
      <c r="IAZ34" s="707"/>
      <c r="IBA34" s="707"/>
      <c r="IBB34" s="707"/>
      <c r="IBC34" s="707"/>
      <c r="IBD34" s="707"/>
      <c r="IBE34" s="707"/>
      <c r="IBF34" s="707"/>
      <c r="IBG34" s="707"/>
      <c r="IBH34" s="707"/>
      <c r="IBI34" s="707"/>
      <c r="IBJ34" s="707"/>
      <c r="IBK34" s="707"/>
      <c r="IBL34" s="707"/>
      <c r="IBM34" s="707"/>
      <c r="IBN34" s="707"/>
      <c r="IBO34" s="707"/>
      <c r="IBP34" s="707"/>
      <c r="IBQ34" s="707"/>
      <c r="IBR34" s="707"/>
      <c r="IBS34" s="707"/>
      <c r="IBT34" s="707"/>
      <c r="IBU34" s="707"/>
      <c r="IBV34" s="707"/>
      <c r="IBW34" s="707"/>
      <c r="IBX34" s="707"/>
      <c r="IBY34" s="707"/>
      <c r="IBZ34" s="707"/>
      <c r="ICA34" s="707"/>
      <c r="ICB34" s="707"/>
      <c r="ICC34" s="707"/>
      <c r="ICD34" s="707"/>
      <c r="ICE34" s="707"/>
      <c r="ICF34" s="707"/>
      <c r="ICG34" s="707"/>
      <c r="ICH34" s="707"/>
      <c r="ICI34" s="707"/>
      <c r="ICJ34" s="707"/>
      <c r="ICK34" s="707"/>
      <c r="ICL34" s="707"/>
      <c r="ICM34" s="707"/>
      <c r="ICN34" s="707"/>
      <c r="ICO34" s="707"/>
      <c r="ICP34" s="707"/>
      <c r="ICQ34" s="707"/>
      <c r="ICR34" s="707"/>
      <c r="ICS34" s="707"/>
      <c r="ICT34" s="707"/>
      <c r="ICU34" s="707"/>
      <c r="ICV34" s="707"/>
      <c r="ICW34" s="707"/>
      <c r="ICX34" s="707"/>
      <c r="ICY34" s="707"/>
      <c r="ICZ34" s="707"/>
      <c r="IDA34" s="707"/>
      <c r="IDB34" s="707"/>
      <c r="IDC34" s="707"/>
      <c r="IDD34" s="707"/>
      <c r="IDE34" s="707"/>
      <c r="IDF34" s="707"/>
      <c r="IDG34" s="707"/>
      <c r="IDH34" s="707"/>
      <c r="IDI34" s="707"/>
      <c r="IDJ34" s="707"/>
      <c r="IDK34" s="707"/>
      <c r="IDL34" s="707"/>
      <c r="IDM34" s="707"/>
      <c r="IDN34" s="707"/>
      <c r="IDO34" s="707"/>
      <c r="IDP34" s="707"/>
      <c r="IDQ34" s="707"/>
      <c r="IDR34" s="707"/>
      <c r="IDS34" s="707"/>
      <c r="IDT34" s="707"/>
      <c r="IDU34" s="707"/>
      <c r="IDV34" s="707"/>
      <c r="IDW34" s="707"/>
      <c r="IDX34" s="707"/>
      <c r="IDY34" s="707"/>
      <c r="IDZ34" s="707"/>
      <c r="IEA34" s="707"/>
      <c r="IEB34" s="707"/>
      <c r="IEC34" s="707"/>
      <c r="IED34" s="707"/>
      <c r="IEE34" s="707"/>
      <c r="IEF34" s="707"/>
      <c r="IEG34" s="707"/>
      <c r="IEH34" s="707"/>
      <c r="IEI34" s="707"/>
      <c r="IEJ34" s="707"/>
      <c r="IEK34" s="707"/>
      <c r="IEL34" s="707"/>
      <c r="IEM34" s="707"/>
      <c r="IEN34" s="707"/>
      <c r="IEO34" s="707"/>
      <c r="IEP34" s="707"/>
      <c r="IEQ34" s="707"/>
      <c r="IER34" s="707"/>
      <c r="IES34" s="707"/>
      <c r="IET34" s="707"/>
      <c r="IEU34" s="707"/>
      <c r="IEV34" s="707"/>
      <c r="IEW34" s="707"/>
      <c r="IEX34" s="707"/>
      <c r="IEY34" s="707"/>
      <c r="IEZ34" s="707"/>
      <c r="IFA34" s="707"/>
      <c r="IFB34" s="707"/>
      <c r="IFC34" s="707"/>
      <c r="IFD34" s="707"/>
      <c r="IFE34" s="707"/>
      <c r="IFF34" s="707"/>
      <c r="IFG34" s="707"/>
      <c r="IFH34" s="707"/>
      <c r="IFI34" s="707"/>
      <c r="IFJ34" s="707"/>
      <c r="IFK34" s="707"/>
      <c r="IFL34" s="707"/>
      <c r="IFM34" s="707"/>
      <c r="IFN34" s="707"/>
      <c r="IFO34" s="707"/>
      <c r="IFP34" s="707"/>
      <c r="IFQ34" s="707"/>
      <c r="IFR34" s="707"/>
      <c r="IFS34" s="707"/>
      <c r="IFT34" s="707"/>
      <c r="IFU34" s="707"/>
      <c r="IFV34" s="707"/>
      <c r="IFW34" s="707"/>
      <c r="IFX34" s="707"/>
      <c r="IFY34" s="707"/>
      <c r="IFZ34" s="707"/>
      <c r="IGA34" s="707"/>
      <c r="IGB34" s="707"/>
      <c r="IGC34" s="707"/>
      <c r="IGD34" s="707"/>
      <c r="IGE34" s="707"/>
      <c r="IGF34" s="707"/>
      <c r="IGG34" s="707"/>
      <c r="IGH34" s="707"/>
      <c r="IGI34" s="707"/>
      <c r="IGJ34" s="707"/>
      <c r="IGK34" s="707"/>
      <c r="IGL34" s="707"/>
      <c r="IGM34" s="707"/>
      <c r="IGN34" s="707"/>
      <c r="IGO34" s="707"/>
      <c r="IGP34" s="707"/>
      <c r="IGQ34" s="707"/>
      <c r="IGR34" s="707"/>
      <c r="IGS34" s="707"/>
      <c r="IGT34" s="707"/>
      <c r="IGU34" s="707"/>
      <c r="IGV34" s="707"/>
      <c r="IGW34" s="707"/>
      <c r="IGX34" s="707"/>
      <c r="IGY34" s="707"/>
      <c r="IGZ34" s="707"/>
      <c r="IHA34" s="707"/>
      <c r="IHB34" s="707"/>
      <c r="IHC34" s="707"/>
      <c r="IHD34" s="707"/>
      <c r="IHE34" s="707"/>
      <c r="IHF34" s="707"/>
      <c r="IHG34" s="707"/>
      <c r="IHH34" s="707"/>
      <c r="IHI34" s="707"/>
      <c r="IHJ34" s="707"/>
      <c r="IHK34" s="707"/>
      <c r="IHL34" s="707"/>
      <c r="IHM34" s="707"/>
      <c r="IHN34" s="707"/>
      <c r="IHO34" s="707"/>
      <c r="IHP34" s="707"/>
      <c r="IHQ34" s="707"/>
      <c r="IHR34" s="707"/>
      <c r="IHS34" s="707"/>
      <c r="IHT34" s="707"/>
      <c r="IHU34" s="707"/>
      <c r="IHV34" s="707"/>
      <c r="IHW34" s="707"/>
      <c r="IHX34" s="707"/>
      <c r="IHY34" s="707"/>
      <c r="IHZ34" s="707"/>
      <c r="IIA34" s="707"/>
      <c r="IIB34" s="707"/>
      <c r="IIC34" s="707"/>
      <c r="IID34" s="707"/>
      <c r="IIE34" s="707"/>
      <c r="IIF34" s="707"/>
      <c r="IIG34" s="707"/>
      <c r="IIH34" s="707"/>
      <c r="III34" s="707"/>
      <c r="IIJ34" s="707"/>
      <c r="IIK34" s="707"/>
      <c r="IIL34" s="707"/>
      <c r="IIM34" s="707"/>
      <c r="IIN34" s="707"/>
      <c r="IIO34" s="707"/>
      <c r="IIP34" s="707"/>
      <c r="IIQ34" s="707"/>
      <c r="IIR34" s="707"/>
      <c r="IIS34" s="707"/>
      <c r="IIT34" s="707"/>
      <c r="IIU34" s="707"/>
      <c r="IIV34" s="707"/>
      <c r="IIW34" s="707"/>
      <c r="IIX34" s="707"/>
      <c r="IIY34" s="707"/>
      <c r="IIZ34" s="707"/>
      <c r="IJA34" s="707"/>
      <c r="IJB34" s="707"/>
      <c r="IJC34" s="707"/>
      <c r="IJD34" s="707"/>
      <c r="IJE34" s="707"/>
      <c r="IJF34" s="707"/>
      <c r="IJG34" s="707"/>
      <c r="IJH34" s="707"/>
      <c r="IJI34" s="707"/>
      <c r="IJJ34" s="707"/>
      <c r="IJK34" s="707"/>
      <c r="IJL34" s="707"/>
      <c r="IJM34" s="707"/>
      <c r="IJN34" s="707"/>
      <c r="IJO34" s="707"/>
      <c r="IJP34" s="707"/>
      <c r="IJQ34" s="707"/>
      <c r="IJR34" s="707"/>
      <c r="IJS34" s="707"/>
      <c r="IJT34" s="707"/>
      <c r="IJU34" s="707"/>
      <c r="IJV34" s="707"/>
      <c r="IJW34" s="707"/>
      <c r="IJX34" s="707"/>
      <c r="IJY34" s="707"/>
      <c r="IJZ34" s="707"/>
      <c r="IKA34" s="707"/>
      <c r="IKB34" s="707"/>
      <c r="IKC34" s="707"/>
      <c r="IKD34" s="707"/>
      <c r="IKE34" s="707"/>
      <c r="IKF34" s="707"/>
      <c r="IKG34" s="707"/>
      <c r="IKH34" s="707"/>
      <c r="IKI34" s="707"/>
      <c r="IKJ34" s="707"/>
      <c r="IKK34" s="707"/>
      <c r="IKL34" s="707"/>
      <c r="IKM34" s="707"/>
      <c r="IKN34" s="707"/>
      <c r="IKO34" s="707"/>
      <c r="IKP34" s="707"/>
      <c r="IKQ34" s="707"/>
      <c r="IKR34" s="707"/>
      <c r="IKS34" s="707"/>
      <c r="IKT34" s="707"/>
      <c r="IKU34" s="707"/>
      <c r="IKV34" s="707"/>
      <c r="IKW34" s="707"/>
      <c r="IKX34" s="707"/>
      <c r="IKY34" s="707"/>
      <c r="IKZ34" s="707"/>
      <c r="ILA34" s="707"/>
      <c r="ILB34" s="707"/>
      <c r="ILC34" s="707"/>
      <c r="ILD34" s="707"/>
      <c r="ILE34" s="707"/>
      <c r="ILF34" s="707"/>
      <c r="ILG34" s="707"/>
      <c r="ILH34" s="707"/>
      <c r="ILI34" s="707"/>
      <c r="ILJ34" s="707"/>
      <c r="ILK34" s="707"/>
      <c r="ILL34" s="707"/>
      <c r="ILM34" s="707"/>
      <c r="ILN34" s="707"/>
      <c r="ILO34" s="707"/>
      <c r="ILP34" s="707"/>
      <c r="ILQ34" s="707"/>
      <c r="ILR34" s="707"/>
      <c r="ILS34" s="707"/>
      <c r="ILT34" s="707"/>
      <c r="ILU34" s="707"/>
      <c r="ILV34" s="707"/>
      <c r="ILW34" s="707"/>
      <c r="ILX34" s="707"/>
      <c r="ILY34" s="707"/>
      <c r="ILZ34" s="707"/>
      <c r="IMA34" s="707"/>
      <c r="IMB34" s="707"/>
      <c r="IMC34" s="707"/>
      <c r="IMD34" s="707"/>
      <c r="IME34" s="707"/>
      <c r="IMF34" s="707"/>
      <c r="IMG34" s="707"/>
      <c r="IMH34" s="707"/>
      <c r="IMI34" s="707"/>
      <c r="IMJ34" s="707"/>
      <c r="IMK34" s="707"/>
      <c r="IML34" s="707"/>
      <c r="IMM34" s="707"/>
      <c r="IMN34" s="707"/>
      <c r="IMO34" s="707"/>
      <c r="IMP34" s="707"/>
      <c r="IMQ34" s="707"/>
      <c r="IMR34" s="707"/>
      <c r="IMS34" s="707"/>
      <c r="IMT34" s="707"/>
      <c r="IMU34" s="707"/>
      <c r="IMV34" s="707"/>
      <c r="IMW34" s="707"/>
      <c r="IMX34" s="707"/>
      <c r="IMY34" s="707"/>
      <c r="IMZ34" s="707"/>
      <c r="INA34" s="707"/>
      <c r="INB34" s="707"/>
      <c r="INC34" s="707"/>
      <c r="IND34" s="707"/>
      <c r="INE34" s="707"/>
      <c r="INF34" s="707"/>
      <c r="ING34" s="707"/>
      <c r="INH34" s="707"/>
      <c r="INI34" s="707"/>
      <c r="INJ34" s="707"/>
      <c r="INK34" s="707"/>
      <c r="INL34" s="707"/>
      <c r="INM34" s="707"/>
      <c r="INN34" s="707"/>
      <c r="INO34" s="707"/>
      <c r="INP34" s="707"/>
      <c r="INQ34" s="707"/>
      <c r="INR34" s="707"/>
      <c r="INS34" s="707"/>
      <c r="INT34" s="707"/>
      <c r="INU34" s="707"/>
      <c r="INV34" s="707"/>
      <c r="INW34" s="707"/>
      <c r="INX34" s="707"/>
      <c r="INY34" s="707"/>
      <c r="INZ34" s="707"/>
      <c r="IOA34" s="707"/>
      <c r="IOB34" s="707"/>
      <c r="IOC34" s="707"/>
      <c r="IOD34" s="707"/>
      <c r="IOE34" s="707"/>
      <c r="IOF34" s="707"/>
      <c r="IOG34" s="707"/>
      <c r="IOH34" s="707"/>
      <c r="IOI34" s="707"/>
      <c r="IOJ34" s="707"/>
      <c r="IOK34" s="707"/>
      <c r="IOL34" s="707"/>
      <c r="IOM34" s="707"/>
      <c r="ION34" s="707"/>
      <c r="IOO34" s="707"/>
      <c r="IOP34" s="707"/>
      <c r="IOQ34" s="707"/>
      <c r="IOR34" s="707"/>
      <c r="IOS34" s="707"/>
      <c r="IOT34" s="707"/>
      <c r="IOU34" s="707"/>
      <c r="IOV34" s="707"/>
      <c r="IOW34" s="707"/>
      <c r="IOX34" s="707"/>
      <c r="IOY34" s="707"/>
      <c r="IOZ34" s="707"/>
      <c r="IPA34" s="707"/>
      <c r="IPB34" s="707"/>
      <c r="IPC34" s="707"/>
      <c r="IPD34" s="707"/>
      <c r="IPE34" s="707"/>
      <c r="IPF34" s="707"/>
      <c r="IPG34" s="707"/>
      <c r="IPH34" s="707"/>
      <c r="IPI34" s="707"/>
      <c r="IPJ34" s="707"/>
      <c r="IPK34" s="707"/>
      <c r="IPL34" s="707"/>
      <c r="IPM34" s="707"/>
      <c r="IPN34" s="707"/>
      <c r="IPO34" s="707"/>
      <c r="IPP34" s="707"/>
      <c r="IPQ34" s="707"/>
      <c r="IPR34" s="707"/>
      <c r="IPS34" s="707"/>
      <c r="IPT34" s="707"/>
      <c r="IPU34" s="707"/>
      <c r="IPV34" s="707"/>
      <c r="IPW34" s="707"/>
      <c r="IPX34" s="707"/>
      <c r="IPY34" s="707"/>
      <c r="IPZ34" s="707"/>
      <c r="IQA34" s="707"/>
      <c r="IQB34" s="707"/>
      <c r="IQC34" s="707"/>
      <c r="IQD34" s="707"/>
      <c r="IQE34" s="707"/>
      <c r="IQF34" s="707"/>
      <c r="IQG34" s="707"/>
      <c r="IQH34" s="707"/>
      <c r="IQI34" s="707"/>
      <c r="IQJ34" s="707"/>
      <c r="IQK34" s="707"/>
      <c r="IQL34" s="707"/>
      <c r="IQM34" s="707"/>
      <c r="IQN34" s="707"/>
      <c r="IQO34" s="707"/>
      <c r="IQP34" s="707"/>
      <c r="IQQ34" s="707"/>
      <c r="IQR34" s="707"/>
      <c r="IQS34" s="707"/>
      <c r="IQT34" s="707"/>
      <c r="IQU34" s="707"/>
      <c r="IQV34" s="707"/>
      <c r="IQW34" s="707"/>
      <c r="IQX34" s="707"/>
      <c r="IQY34" s="707"/>
      <c r="IQZ34" s="707"/>
      <c r="IRA34" s="707"/>
      <c r="IRB34" s="707"/>
      <c r="IRC34" s="707"/>
      <c r="IRD34" s="707"/>
      <c r="IRE34" s="707"/>
      <c r="IRF34" s="707"/>
      <c r="IRG34" s="707"/>
      <c r="IRH34" s="707"/>
      <c r="IRI34" s="707"/>
      <c r="IRJ34" s="707"/>
      <c r="IRK34" s="707"/>
      <c r="IRL34" s="707"/>
      <c r="IRM34" s="707"/>
      <c r="IRN34" s="707"/>
      <c r="IRO34" s="707"/>
      <c r="IRP34" s="707"/>
      <c r="IRQ34" s="707"/>
      <c r="IRR34" s="707"/>
      <c r="IRS34" s="707"/>
      <c r="IRT34" s="707"/>
      <c r="IRU34" s="707"/>
      <c r="IRV34" s="707"/>
      <c r="IRW34" s="707"/>
      <c r="IRX34" s="707"/>
      <c r="IRY34" s="707"/>
      <c r="IRZ34" s="707"/>
      <c r="ISA34" s="707"/>
      <c r="ISB34" s="707"/>
      <c r="ISC34" s="707"/>
      <c r="ISD34" s="707"/>
      <c r="ISE34" s="707"/>
      <c r="ISF34" s="707"/>
      <c r="ISG34" s="707"/>
      <c r="ISH34" s="707"/>
      <c r="ISI34" s="707"/>
      <c r="ISJ34" s="707"/>
      <c r="ISK34" s="707"/>
      <c r="ISL34" s="707"/>
      <c r="ISM34" s="707"/>
      <c r="ISN34" s="707"/>
      <c r="ISO34" s="707"/>
      <c r="ISP34" s="707"/>
      <c r="ISQ34" s="707"/>
      <c r="ISR34" s="707"/>
      <c r="ISS34" s="707"/>
      <c r="IST34" s="707"/>
      <c r="ISU34" s="707"/>
      <c r="ISV34" s="707"/>
      <c r="ISW34" s="707"/>
      <c r="ISX34" s="707"/>
      <c r="ISY34" s="707"/>
      <c r="ISZ34" s="707"/>
      <c r="ITA34" s="707"/>
      <c r="ITB34" s="707"/>
      <c r="ITC34" s="707"/>
      <c r="ITD34" s="707"/>
      <c r="ITE34" s="707"/>
      <c r="ITF34" s="707"/>
      <c r="ITG34" s="707"/>
      <c r="ITH34" s="707"/>
      <c r="ITI34" s="707"/>
      <c r="ITJ34" s="707"/>
      <c r="ITK34" s="707"/>
      <c r="ITL34" s="707"/>
      <c r="ITM34" s="707"/>
      <c r="ITN34" s="707"/>
      <c r="ITO34" s="707"/>
      <c r="ITP34" s="707"/>
      <c r="ITQ34" s="707"/>
      <c r="ITR34" s="707"/>
      <c r="ITS34" s="707"/>
      <c r="ITT34" s="707"/>
      <c r="ITU34" s="707"/>
      <c r="ITV34" s="707"/>
      <c r="ITW34" s="707"/>
      <c r="ITX34" s="707"/>
      <c r="ITY34" s="707"/>
      <c r="ITZ34" s="707"/>
      <c r="IUA34" s="707"/>
      <c r="IUB34" s="707"/>
      <c r="IUC34" s="707"/>
      <c r="IUD34" s="707"/>
      <c r="IUE34" s="707"/>
      <c r="IUF34" s="707"/>
      <c r="IUG34" s="707"/>
      <c r="IUH34" s="707"/>
      <c r="IUI34" s="707"/>
      <c r="IUJ34" s="707"/>
      <c r="IUK34" s="707"/>
      <c r="IUL34" s="707"/>
      <c r="IUM34" s="707"/>
      <c r="IUN34" s="707"/>
      <c r="IUO34" s="707"/>
      <c r="IUP34" s="707"/>
      <c r="IUQ34" s="707"/>
      <c r="IUR34" s="707"/>
      <c r="IUS34" s="707"/>
      <c r="IUT34" s="707"/>
      <c r="IUU34" s="707"/>
      <c r="IUV34" s="707"/>
      <c r="IUW34" s="707"/>
      <c r="IUX34" s="707"/>
      <c r="IUY34" s="707"/>
      <c r="IUZ34" s="707"/>
      <c r="IVA34" s="707"/>
      <c r="IVB34" s="707"/>
      <c r="IVC34" s="707"/>
      <c r="IVD34" s="707"/>
      <c r="IVE34" s="707"/>
      <c r="IVF34" s="707"/>
      <c r="IVG34" s="707"/>
      <c r="IVH34" s="707"/>
      <c r="IVI34" s="707"/>
      <c r="IVJ34" s="707"/>
      <c r="IVK34" s="707"/>
      <c r="IVL34" s="707"/>
      <c r="IVM34" s="707"/>
      <c r="IVN34" s="707"/>
      <c r="IVO34" s="707"/>
      <c r="IVP34" s="707"/>
      <c r="IVQ34" s="707"/>
      <c r="IVR34" s="707"/>
      <c r="IVS34" s="707"/>
      <c r="IVT34" s="707"/>
      <c r="IVU34" s="707"/>
      <c r="IVV34" s="707"/>
      <c r="IVW34" s="707"/>
      <c r="IVX34" s="707"/>
      <c r="IVY34" s="707"/>
      <c r="IVZ34" s="707"/>
      <c r="IWA34" s="707"/>
      <c r="IWB34" s="707"/>
      <c r="IWC34" s="707"/>
      <c r="IWD34" s="707"/>
      <c r="IWE34" s="707"/>
      <c r="IWF34" s="707"/>
      <c r="IWG34" s="707"/>
      <c r="IWH34" s="707"/>
      <c r="IWI34" s="707"/>
      <c r="IWJ34" s="707"/>
      <c r="IWK34" s="707"/>
      <c r="IWL34" s="707"/>
      <c r="IWM34" s="707"/>
      <c r="IWN34" s="707"/>
      <c r="IWO34" s="707"/>
      <c r="IWP34" s="707"/>
      <c r="IWQ34" s="707"/>
      <c r="IWR34" s="707"/>
      <c r="IWS34" s="707"/>
      <c r="IWT34" s="707"/>
      <c r="IWU34" s="707"/>
      <c r="IWV34" s="707"/>
      <c r="IWW34" s="707"/>
      <c r="IWX34" s="707"/>
      <c r="IWY34" s="707"/>
      <c r="IWZ34" s="707"/>
      <c r="IXA34" s="707"/>
      <c r="IXB34" s="707"/>
      <c r="IXC34" s="707"/>
      <c r="IXD34" s="707"/>
      <c r="IXE34" s="707"/>
      <c r="IXF34" s="707"/>
      <c r="IXG34" s="707"/>
      <c r="IXH34" s="707"/>
      <c r="IXI34" s="707"/>
      <c r="IXJ34" s="707"/>
      <c r="IXK34" s="707"/>
      <c r="IXL34" s="707"/>
      <c r="IXM34" s="707"/>
      <c r="IXN34" s="707"/>
      <c r="IXO34" s="707"/>
      <c r="IXP34" s="707"/>
      <c r="IXQ34" s="707"/>
      <c r="IXR34" s="707"/>
      <c r="IXS34" s="707"/>
      <c r="IXT34" s="707"/>
      <c r="IXU34" s="707"/>
      <c r="IXV34" s="707"/>
      <c r="IXW34" s="707"/>
      <c r="IXX34" s="707"/>
      <c r="IXY34" s="707"/>
      <c r="IXZ34" s="707"/>
      <c r="IYA34" s="707"/>
      <c r="IYB34" s="707"/>
      <c r="IYC34" s="707"/>
      <c r="IYD34" s="707"/>
      <c r="IYE34" s="707"/>
      <c r="IYF34" s="707"/>
      <c r="IYG34" s="707"/>
      <c r="IYH34" s="707"/>
      <c r="IYI34" s="707"/>
      <c r="IYJ34" s="707"/>
      <c r="IYK34" s="707"/>
      <c r="IYL34" s="707"/>
      <c r="IYM34" s="707"/>
      <c r="IYN34" s="707"/>
      <c r="IYO34" s="707"/>
      <c r="IYP34" s="707"/>
      <c r="IYQ34" s="707"/>
      <c r="IYR34" s="707"/>
      <c r="IYS34" s="707"/>
      <c r="IYT34" s="707"/>
      <c r="IYU34" s="707"/>
      <c r="IYV34" s="707"/>
      <c r="IYW34" s="707"/>
      <c r="IYX34" s="707"/>
      <c r="IYY34" s="707"/>
      <c r="IYZ34" s="707"/>
      <c r="IZA34" s="707"/>
      <c r="IZB34" s="707"/>
      <c r="IZC34" s="707"/>
      <c r="IZD34" s="707"/>
      <c r="IZE34" s="707"/>
      <c r="IZF34" s="707"/>
      <c r="IZG34" s="707"/>
      <c r="IZH34" s="707"/>
      <c r="IZI34" s="707"/>
      <c r="IZJ34" s="707"/>
      <c r="IZK34" s="707"/>
      <c r="IZL34" s="707"/>
      <c r="IZM34" s="707"/>
      <c r="IZN34" s="707"/>
      <c r="IZO34" s="707"/>
      <c r="IZP34" s="707"/>
      <c r="IZQ34" s="707"/>
      <c r="IZR34" s="707"/>
      <c r="IZS34" s="707"/>
      <c r="IZT34" s="707"/>
      <c r="IZU34" s="707"/>
      <c r="IZV34" s="707"/>
      <c r="IZW34" s="707"/>
      <c r="IZX34" s="707"/>
      <c r="IZY34" s="707"/>
      <c r="IZZ34" s="707"/>
      <c r="JAA34" s="707"/>
      <c r="JAB34" s="707"/>
      <c r="JAC34" s="707"/>
      <c r="JAD34" s="707"/>
      <c r="JAE34" s="707"/>
      <c r="JAF34" s="707"/>
      <c r="JAG34" s="707"/>
      <c r="JAH34" s="707"/>
      <c r="JAI34" s="707"/>
      <c r="JAJ34" s="707"/>
      <c r="JAK34" s="707"/>
      <c r="JAL34" s="707"/>
      <c r="JAM34" s="707"/>
      <c r="JAN34" s="707"/>
      <c r="JAO34" s="707"/>
      <c r="JAP34" s="707"/>
      <c r="JAQ34" s="707"/>
      <c r="JAR34" s="707"/>
      <c r="JAS34" s="707"/>
      <c r="JAT34" s="707"/>
      <c r="JAU34" s="707"/>
      <c r="JAV34" s="707"/>
      <c r="JAW34" s="707"/>
      <c r="JAX34" s="707"/>
      <c r="JAY34" s="707"/>
      <c r="JAZ34" s="707"/>
      <c r="JBA34" s="707"/>
      <c r="JBB34" s="707"/>
      <c r="JBC34" s="707"/>
      <c r="JBD34" s="707"/>
      <c r="JBE34" s="707"/>
      <c r="JBF34" s="707"/>
      <c r="JBG34" s="707"/>
      <c r="JBH34" s="707"/>
      <c r="JBI34" s="707"/>
      <c r="JBJ34" s="707"/>
      <c r="JBK34" s="707"/>
      <c r="JBL34" s="707"/>
      <c r="JBM34" s="707"/>
      <c r="JBN34" s="707"/>
      <c r="JBO34" s="707"/>
      <c r="JBP34" s="707"/>
      <c r="JBQ34" s="707"/>
      <c r="JBR34" s="707"/>
      <c r="JBS34" s="707"/>
      <c r="JBT34" s="707"/>
      <c r="JBU34" s="707"/>
      <c r="JBV34" s="707"/>
      <c r="JBW34" s="707"/>
      <c r="JBX34" s="707"/>
      <c r="JBY34" s="707"/>
      <c r="JBZ34" s="707"/>
      <c r="JCA34" s="707"/>
      <c r="JCB34" s="707"/>
      <c r="JCC34" s="707"/>
      <c r="JCD34" s="707"/>
      <c r="JCE34" s="707"/>
      <c r="JCF34" s="707"/>
      <c r="JCG34" s="707"/>
      <c r="JCH34" s="707"/>
      <c r="JCI34" s="707"/>
      <c r="JCJ34" s="707"/>
      <c r="JCK34" s="707"/>
      <c r="JCL34" s="707"/>
      <c r="JCM34" s="707"/>
      <c r="JCN34" s="707"/>
      <c r="JCO34" s="707"/>
      <c r="JCP34" s="707"/>
      <c r="JCQ34" s="707"/>
      <c r="JCR34" s="707"/>
      <c r="JCS34" s="707"/>
      <c r="JCT34" s="707"/>
      <c r="JCU34" s="707"/>
      <c r="JCV34" s="707"/>
      <c r="JCW34" s="707"/>
      <c r="JCX34" s="707"/>
      <c r="JCY34" s="707"/>
      <c r="JCZ34" s="707"/>
      <c r="JDA34" s="707"/>
      <c r="JDB34" s="707"/>
      <c r="JDC34" s="707"/>
      <c r="JDD34" s="707"/>
      <c r="JDE34" s="707"/>
      <c r="JDF34" s="707"/>
      <c r="JDG34" s="707"/>
      <c r="JDH34" s="707"/>
      <c r="JDI34" s="707"/>
      <c r="JDJ34" s="707"/>
      <c r="JDK34" s="707"/>
      <c r="JDL34" s="707"/>
      <c r="JDM34" s="707"/>
      <c r="JDN34" s="707"/>
      <c r="JDO34" s="707"/>
      <c r="JDP34" s="707"/>
      <c r="JDQ34" s="707"/>
      <c r="JDR34" s="707"/>
      <c r="JDS34" s="707"/>
      <c r="JDT34" s="707"/>
      <c r="JDU34" s="707"/>
      <c r="JDV34" s="707"/>
      <c r="JDW34" s="707"/>
      <c r="JDX34" s="707"/>
      <c r="JDY34" s="707"/>
      <c r="JDZ34" s="707"/>
      <c r="JEA34" s="707"/>
      <c r="JEB34" s="707"/>
      <c r="JEC34" s="707"/>
      <c r="JED34" s="707"/>
      <c r="JEE34" s="707"/>
      <c r="JEF34" s="707"/>
      <c r="JEG34" s="707"/>
      <c r="JEH34" s="707"/>
      <c r="JEI34" s="707"/>
      <c r="JEJ34" s="707"/>
      <c r="JEK34" s="707"/>
      <c r="JEL34" s="707"/>
      <c r="JEM34" s="707"/>
      <c r="JEN34" s="707"/>
      <c r="JEO34" s="707"/>
      <c r="JEP34" s="707"/>
      <c r="JEQ34" s="707"/>
      <c r="JER34" s="707"/>
      <c r="JES34" s="707"/>
      <c r="JET34" s="707"/>
      <c r="JEU34" s="707"/>
      <c r="JEV34" s="707"/>
      <c r="JEW34" s="707"/>
      <c r="JEX34" s="707"/>
      <c r="JEY34" s="707"/>
      <c r="JEZ34" s="707"/>
      <c r="JFA34" s="707"/>
      <c r="JFB34" s="707"/>
      <c r="JFC34" s="707"/>
      <c r="JFD34" s="707"/>
      <c r="JFE34" s="707"/>
      <c r="JFF34" s="707"/>
      <c r="JFG34" s="707"/>
      <c r="JFH34" s="707"/>
      <c r="JFI34" s="707"/>
      <c r="JFJ34" s="707"/>
      <c r="JFK34" s="707"/>
      <c r="JFL34" s="707"/>
      <c r="JFM34" s="707"/>
      <c r="JFN34" s="707"/>
      <c r="JFO34" s="707"/>
      <c r="JFP34" s="707"/>
      <c r="JFQ34" s="707"/>
      <c r="JFR34" s="707"/>
      <c r="JFS34" s="707"/>
      <c r="JFT34" s="707"/>
      <c r="JFU34" s="707"/>
      <c r="JFV34" s="707"/>
      <c r="JFW34" s="707"/>
      <c r="JFX34" s="707"/>
      <c r="JFY34" s="707"/>
      <c r="JFZ34" s="707"/>
      <c r="JGA34" s="707"/>
      <c r="JGB34" s="707"/>
      <c r="JGC34" s="707"/>
      <c r="JGD34" s="707"/>
      <c r="JGE34" s="707"/>
      <c r="JGF34" s="707"/>
      <c r="JGG34" s="707"/>
      <c r="JGH34" s="707"/>
      <c r="JGI34" s="707"/>
      <c r="JGJ34" s="707"/>
      <c r="JGK34" s="707"/>
      <c r="JGL34" s="707"/>
      <c r="JGM34" s="707"/>
      <c r="JGN34" s="707"/>
      <c r="JGO34" s="707"/>
      <c r="JGP34" s="707"/>
      <c r="JGQ34" s="707"/>
      <c r="JGR34" s="707"/>
      <c r="JGS34" s="707"/>
      <c r="JGT34" s="707"/>
      <c r="JGU34" s="707"/>
      <c r="JGV34" s="707"/>
      <c r="JGW34" s="707"/>
      <c r="JGX34" s="707"/>
      <c r="JGY34" s="707"/>
      <c r="JGZ34" s="707"/>
      <c r="JHA34" s="707"/>
      <c r="JHB34" s="707"/>
      <c r="JHC34" s="707"/>
      <c r="JHD34" s="707"/>
      <c r="JHE34" s="707"/>
      <c r="JHF34" s="707"/>
      <c r="JHG34" s="707"/>
      <c r="JHH34" s="707"/>
      <c r="JHI34" s="707"/>
      <c r="JHJ34" s="707"/>
      <c r="JHK34" s="707"/>
      <c r="JHL34" s="707"/>
      <c r="JHM34" s="707"/>
      <c r="JHN34" s="707"/>
      <c r="JHO34" s="707"/>
      <c r="JHP34" s="707"/>
      <c r="JHQ34" s="707"/>
      <c r="JHR34" s="707"/>
      <c r="JHS34" s="707"/>
      <c r="JHT34" s="707"/>
      <c r="JHU34" s="707"/>
      <c r="JHV34" s="707"/>
      <c r="JHW34" s="707"/>
      <c r="JHX34" s="707"/>
      <c r="JHY34" s="707"/>
      <c r="JHZ34" s="707"/>
      <c r="JIA34" s="707"/>
      <c r="JIB34" s="707"/>
      <c r="JIC34" s="707"/>
      <c r="JID34" s="707"/>
      <c r="JIE34" s="707"/>
      <c r="JIF34" s="707"/>
      <c r="JIG34" s="707"/>
      <c r="JIH34" s="707"/>
      <c r="JII34" s="707"/>
      <c r="JIJ34" s="707"/>
      <c r="JIK34" s="707"/>
      <c r="JIL34" s="707"/>
      <c r="JIM34" s="707"/>
      <c r="JIN34" s="707"/>
      <c r="JIO34" s="707"/>
      <c r="JIP34" s="707"/>
      <c r="JIQ34" s="707"/>
      <c r="JIR34" s="707"/>
      <c r="JIS34" s="707"/>
      <c r="JIT34" s="707"/>
      <c r="JIU34" s="707"/>
      <c r="JIV34" s="707"/>
      <c r="JIW34" s="707"/>
      <c r="JIX34" s="707"/>
      <c r="JIY34" s="707"/>
      <c r="JIZ34" s="707"/>
      <c r="JJA34" s="707"/>
      <c r="JJB34" s="707"/>
      <c r="JJC34" s="707"/>
      <c r="JJD34" s="707"/>
      <c r="JJE34" s="707"/>
      <c r="JJF34" s="707"/>
      <c r="JJG34" s="707"/>
      <c r="JJH34" s="707"/>
      <c r="JJI34" s="707"/>
      <c r="JJJ34" s="707"/>
      <c r="JJK34" s="707"/>
      <c r="JJL34" s="707"/>
      <c r="JJM34" s="707"/>
      <c r="JJN34" s="707"/>
      <c r="JJO34" s="707"/>
      <c r="JJP34" s="707"/>
      <c r="JJQ34" s="707"/>
      <c r="JJR34" s="707"/>
      <c r="JJS34" s="707"/>
      <c r="JJT34" s="707"/>
      <c r="JJU34" s="707"/>
      <c r="JJV34" s="707"/>
      <c r="JJW34" s="707"/>
      <c r="JJX34" s="707"/>
      <c r="JJY34" s="707"/>
      <c r="JJZ34" s="707"/>
      <c r="JKA34" s="707"/>
      <c r="JKB34" s="707"/>
      <c r="JKC34" s="707"/>
      <c r="JKD34" s="707"/>
      <c r="JKE34" s="707"/>
      <c r="JKF34" s="707"/>
      <c r="JKG34" s="707"/>
      <c r="JKH34" s="707"/>
      <c r="JKI34" s="707"/>
      <c r="JKJ34" s="707"/>
      <c r="JKK34" s="707"/>
      <c r="JKL34" s="707"/>
      <c r="JKM34" s="707"/>
      <c r="JKN34" s="707"/>
      <c r="JKO34" s="707"/>
      <c r="JKP34" s="707"/>
      <c r="JKQ34" s="707"/>
      <c r="JKR34" s="707"/>
      <c r="JKS34" s="707"/>
      <c r="JKT34" s="707"/>
      <c r="JKU34" s="707"/>
      <c r="JKV34" s="707"/>
      <c r="JKW34" s="707"/>
      <c r="JKX34" s="707"/>
      <c r="JKY34" s="707"/>
      <c r="JKZ34" s="707"/>
      <c r="JLA34" s="707"/>
      <c r="JLB34" s="707"/>
      <c r="JLC34" s="707"/>
      <c r="JLD34" s="707"/>
      <c r="JLE34" s="707"/>
      <c r="JLF34" s="707"/>
      <c r="JLG34" s="707"/>
      <c r="JLH34" s="707"/>
      <c r="JLI34" s="707"/>
      <c r="JLJ34" s="707"/>
      <c r="JLK34" s="707"/>
      <c r="JLL34" s="707"/>
      <c r="JLM34" s="707"/>
      <c r="JLN34" s="707"/>
      <c r="JLO34" s="707"/>
      <c r="JLP34" s="707"/>
      <c r="JLQ34" s="707"/>
      <c r="JLR34" s="707"/>
      <c r="JLS34" s="707"/>
      <c r="JLT34" s="707"/>
      <c r="JLU34" s="707"/>
      <c r="JLV34" s="707"/>
      <c r="JLW34" s="707"/>
      <c r="JLX34" s="707"/>
      <c r="JLY34" s="707"/>
      <c r="JLZ34" s="707"/>
      <c r="JMA34" s="707"/>
      <c r="JMB34" s="707"/>
      <c r="JMC34" s="707"/>
      <c r="JMD34" s="707"/>
      <c r="JME34" s="707"/>
      <c r="JMF34" s="707"/>
      <c r="JMG34" s="707"/>
      <c r="JMH34" s="707"/>
      <c r="JMI34" s="707"/>
      <c r="JMJ34" s="707"/>
      <c r="JMK34" s="707"/>
      <c r="JML34" s="707"/>
      <c r="JMM34" s="707"/>
      <c r="JMN34" s="707"/>
      <c r="JMO34" s="707"/>
      <c r="JMP34" s="707"/>
      <c r="JMQ34" s="707"/>
      <c r="JMR34" s="707"/>
      <c r="JMS34" s="707"/>
      <c r="JMT34" s="707"/>
      <c r="JMU34" s="707"/>
      <c r="JMV34" s="707"/>
      <c r="JMW34" s="707"/>
      <c r="JMX34" s="707"/>
      <c r="JMY34" s="707"/>
      <c r="JMZ34" s="707"/>
      <c r="JNA34" s="707"/>
      <c r="JNB34" s="707"/>
      <c r="JNC34" s="707"/>
      <c r="JND34" s="707"/>
      <c r="JNE34" s="707"/>
      <c r="JNF34" s="707"/>
      <c r="JNG34" s="707"/>
      <c r="JNH34" s="707"/>
      <c r="JNI34" s="707"/>
      <c r="JNJ34" s="707"/>
      <c r="JNK34" s="707"/>
      <c r="JNL34" s="707"/>
      <c r="JNM34" s="707"/>
      <c r="JNN34" s="707"/>
      <c r="JNO34" s="707"/>
      <c r="JNP34" s="707"/>
      <c r="JNQ34" s="707"/>
      <c r="JNR34" s="707"/>
      <c r="JNS34" s="707"/>
      <c r="JNT34" s="707"/>
      <c r="JNU34" s="707"/>
      <c r="JNV34" s="707"/>
      <c r="JNW34" s="707"/>
      <c r="JNX34" s="707"/>
      <c r="JNY34" s="707"/>
      <c r="JNZ34" s="707"/>
      <c r="JOA34" s="707"/>
      <c r="JOB34" s="707"/>
      <c r="JOC34" s="707"/>
      <c r="JOD34" s="707"/>
      <c r="JOE34" s="707"/>
      <c r="JOF34" s="707"/>
      <c r="JOG34" s="707"/>
      <c r="JOH34" s="707"/>
      <c r="JOI34" s="707"/>
      <c r="JOJ34" s="707"/>
      <c r="JOK34" s="707"/>
      <c r="JOL34" s="707"/>
      <c r="JOM34" s="707"/>
      <c r="JON34" s="707"/>
      <c r="JOO34" s="707"/>
      <c r="JOP34" s="707"/>
      <c r="JOQ34" s="707"/>
      <c r="JOR34" s="707"/>
      <c r="JOS34" s="707"/>
      <c r="JOT34" s="707"/>
      <c r="JOU34" s="707"/>
      <c r="JOV34" s="707"/>
      <c r="JOW34" s="707"/>
      <c r="JOX34" s="707"/>
      <c r="JOY34" s="707"/>
      <c r="JOZ34" s="707"/>
      <c r="JPA34" s="707"/>
      <c r="JPB34" s="707"/>
      <c r="JPC34" s="707"/>
      <c r="JPD34" s="707"/>
      <c r="JPE34" s="707"/>
      <c r="JPF34" s="707"/>
      <c r="JPG34" s="707"/>
      <c r="JPH34" s="707"/>
      <c r="JPI34" s="707"/>
      <c r="JPJ34" s="707"/>
      <c r="JPK34" s="707"/>
      <c r="JPL34" s="707"/>
      <c r="JPM34" s="707"/>
      <c r="JPN34" s="707"/>
      <c r="JPO34" s="707"/>
      <c r="JPP34" s="707"/>
      <c r="JPQ34" s="707"/>
      <c r="JPR34" s="707"/>
      <c r="JPS34" s="707"/>
      <c r="JPT34" s="707"/>
      <c r="JPU34" s="707"/>
      <c r="JPV34" s="707"/>
      <c r="JPW34" s="707"/>
      <c r="JPX34" s="707"/>
      <c r="JPY34" s="707"/>
      <c r="JPZ34" s="707"/>
      <c r="JQA34" s="707"/>
      <c r="JQB34" s="707"/>
      <c r="JQC34" s="707"/>
      <c r="JQD34" s="707"/>
      <c r="JQE34" s="707"/>
      <c r="JQF34" s="707"/>
      <c r="JQG34" s="707"/>
      <c r="JQH34" s="707"/>
      <c r="JQI34" s="707"/>
      <c r="JQJ34" s="707"/>
      <c r="JQK34" s="707"/>
      <c r="JQL34" s="707"/>
      <c r="JQM34" s="707"/>
      <c r="JQN34" s="707"/>
      <c r="JQO34" s="707"/>
      <c r="JQP34" s="707"/>
      <c r="JQQ34" s="707"/>
      <c r="JQR34" s="707"/>
      <c r="JQS34" s="707"/>
      <c r="JQT34" s="707"/>
      <c r="JQU34" s="707"/>
      <c r="JQV34" s="707"/>
      <c r="JQW34" s="707"/>
      <c r="JQX34" s="707"/>
      <c r="JQY34" s="707"/>
      <c r="JQZ34" s="707"/>
      <c r="JRA34" s="707"/>
      <c r="JRB34" s="707"/>
      <c r="JRC34" s="707"/>
      <c r="JRD34" s="707"/>
      <c r="JRE34" s="707"/>
      <c r="JRF34" s="707"/>
      <c r="JRG34" s="707"/>
      <c r="JRH34" s="707"/>
      <c r="JRI34" s="707"/>
      <c r="JRJ34" s="707"/>
      <c r="JRK34" s="707"/>
      <c r="JRL34" s="707"/>
      <c r="JRM34" s="707"/>
      <c r="JRN34" s="707"/>
      <c r="JRO34" s="707"/>
      <c r="JRP34" s="707"/>
      <c r="JRQ34" s="707"/>
      <c r="JRR34" s="707"/>
      <c r="JRS34" s="707"/>
      <c r="JRT34" s="707"/>
      <c r="JRU34" s="707"/>
      <c r="JRV34" s="707"/>
      <c r="JRW34" s="707"/>
      <c r="JRX34" s="707"/>
      <c r="JRY34" s="707"/>
      <c r="JRZ34" s="707"/>
      <c r="JSA34" s="707"/>
      <c r="JSB34" s="707"/>
      <c r="JSC34" s="707"/>
      <c r="JSD34" s="707"/>
      <c r="JSE34" s="707"/>
      <c r="JSF34" s="707"/>
      <c r="JSG34" s="707"/>
      <c r="JSH34" s="707"/>
      <c r="JSI34" s="707"/>
      <c r="JSJ34" s="707"/>
      <c r="JSK34" s="707"/>
      <c r="JSL34" s="707"/>
      <c r="JSM34" s="707"/>
      <c r="JSN34" s="707"/>
      <c r="JSO34" s="707"/>
      <c r="JSP34" s="707"/>
      <c r="JSQ34" s="707"/>
      <c r="JSR34" s="707"/>
      <c r="JSS34" s="707"/>
      <c r="JST34" s="707"/>
      <c r="JSU34" s="707"/>
      <c r="JSV34" s="707"/>
      <c r="JSW34" s="707"/>
      <c r="JSX34" s="707"/>
      <c r="JSY34" s="707"/>
      <c r="JSZ34" s="707"/>
      <c r="JTA34" s="707"/>
      <c r="JTB34" s="707"/>
      <c r="JTC34" s="707"/>
      <c r="JTD34" s="707"/>
      <c r="JTE34" s="707"/>
      <c r="JTF34" s="707"/>
      <c r="JTG34" s="707"/>
      <c r="JTH34" s="707"/>
      <c r="JTI34" s="707"/>
      <c r="JTJ34" s="707"/>
      <c r="JTK34" s="707"/>
      <c r="JTL34" s="707"/>
      <c r="JTM34" s="707"/>
      <c r="JTN34" s="707"/>
      <c r="JTO34" s="707"/>
      <c r="JTP34" s="707"/>
      <c r="JTQ34" s="707"/>
      <c r="JTR34" s="707"/>
      <c r="JTS34" s="707"/>
      <c r="JTT34" s="707"/>
      <c r="JTU34" s="707"/>
      <c r="JTV34" s="707"/>
      <c r="JTW34" s="707"/>
      <c r="JTX34" s="707"/>
      <c r="JTY34" s="707"/>
      <c r="JTZ34" s="707"/>
      <c r="JUA34" s="707"/>
      <c r="JUB34" s="707"/>
      <c r="JUC34" s="707"/>
      <c r="JUD34" s="707"/>
      <c r="JUE34" s="707"/>
      <c r="JUF34" s="707"/>
      <c r="JUG34" s="707"/>
      <c r="JUH34" s="707"/>
      <c r="JUI34" s="707"/>
      <c r="JUJ34" s="707"/>
      <c r="JUK34" s="707"/>
      <c r="JUL34" s="707"/>
      <c r="JUM34" s="707"/>
      <c r="JUN34" s="707"/>
      <c r="JUO34" s="707"/>
      <c r="JUP34" s="707"/>
      <c r="JUQ34" s="707"/>
      <c r="JUR34" s="707"/>
      <c r="JUS34" s="707"/>
      <c r="JUT34" s="707"/>
      <c r="JUU34" s="707"/>
      <c r="JUV34" s="707"/>
      <c r="JUW34" s="707"/>
      <c r="JUX34" s="707"/>
      <c r="JUY34" s="707"/>
      <c r="JUZ34" s="707"/>
      <c r="JVA34" s="707"/>
      <c r="JVB34" s="707"/>
      <c r="JVC34" s="707"/>
      <c r="JVD34" s="707"/>
      <c r="JVE34" s="707"/>
      <c r="JVF34" s="707"/>
      <c r="JVG34" s="707"/>
      <c r="JVH34" s="707"/>
      <c r="JVI34" s="707"/>
      <c r="JVJ34" s="707"/>
      <c r="JVK34" s="707"/>
      <c r="JVL34" s="707"/>
      <c r="JVM34" s="707"/>
      <c r="JVN34" s="707"/>
      <c r="JVO34" s="707"/>
      <c r="JVP34" s="707"/>
      <c r="JVQ34" s="707"/>
      <c r="JVR34" s="707"/>
      <c r="JVS34" s="707"/>
      <c r="JVT34" s="707"/>
      <c r="JVU34" s="707"/>
      <c r="JVV34" s="707"/>
      <c r="JVW34" s="707"/>
      <c r="JVX34" s="707"/>
      <c r="JVY34" s="707"/>
      <c r="JVZ34" s="707"/>
      <c r="JWA34" s="707"/>
      <c r="JWB34" s="707"/>
      <c r="JWC34" s="707"/>
      <c r="JWD34" s="707"/>
      <c r="JWE34" s="707"/>
      <c r="JWF34" s="707"/>
      <c r="JWG34" s="707"/>
      <c r="JWH34" s="707"/>
      <c r="JWI34" s="707"/>
      <c r="JWJ34" s="707"/>
      <c r="JWK34" s="707"/>
      <c r="JWL34" s="707"/>
      <c r="JWM34" s="707"/>
      <c r="JWN34" s="707"/>
      <c r="JWO34" s="707"/>
      <c r="JWP34" s="707"/>
      <c r="JWQ34" s="707"/>
      <c r="JWR34" s="707"/>
      <c r="JWS34" s="707"/>
      <c r="JWT34" s="707"/>
      <c r="JWU34" s="707"/>
      <c r="JWV34" s="707"/>
      <c r="JWW34" s="707"/>
      <c r="JWX34" s="707"/>
      <c r="JWY34" s="707"/>
      <c r="JWZ34" s="707"/>
      <c r="JXA34" s="707"/>
      <c r="JXB34" s="707"/>
      <c r="JXC34" s="707"/>
      <c r="JXD34" s="707"/>
      <c r="JXE34" s="707"/>
      <c r="JXF34" s="707"/>
      <c r="JXG34" s="707"/>
      <c r="JXH34" s="707"/>
      <c r="JXI34" s="707"/>
      <c r="JXJ34" s="707"/>
      <c r="JXK34" s="707"/>
      <c r="JXL34" s="707"/>
      <c r="JXM34" s="707"/>
      <c r="JXN34" s="707"/>
      <c r="JXO34" s="707"/>
      <c r="JXP34" s="707"/>
      <c r="JXQ34" s="707"/>
      <c r="JXR34" s="707"/>
      <c r="JXS34" s="707"/>
      <c r="JXT34" s="707"/>
      <c r="JXU34" s="707"/>
      <c r="JXV34" s="707"/>
      <c r="JXW34" s="707"/>
      <c r="JXX34" s="707"/>
      <c r="JXY34" s="707"/>
      <c r="JXZ34" s="707"/>
      <c r="JYA34" s="707"/>
      <c r="JYB34" s="707"/>
      <c r="JYC34" s="707"/>
      <c r="JYD34" s="707"/>
      <c r="JYE34" s="707"/>
      <c r="JYF34" s="707"/>
      <c r="JYG34" s="707"/>
      <c r="JYH34" s="707"/>
      <c r="JYI34" s="707"/>
      <c r="JYJ34" s="707"/>
      <c r="JYK34" s="707"/>
      <c r="JYL34" s="707"/>
      <c r="JYM34" s="707"/>
      <c r="JYN34" s="707"/>
      <c r="JYO34" s="707"/>
      <c r="JYP34" s="707"/>
      <c r="JYQ34" s="707"/>
      <c r="JYR34" s="707"/>
      <c r="JYS34" s="707"/>
      <c r="JYT34" s="707"/>
      <c r="JYU34" s="707"/>
      <c r="JYV34" s="707"/>
      <c r="JYW34" s="707"/>
      <c r="JYX34" s="707"/>
      <c r="JYY34" s="707"/>
      <c r="JYZ34" s="707"/>
      <c r="JZA34" s="707"/>
      <c r="JZB34" s="707"/>
      <c r="JZC34" s="707"/>
      <c r="JZD34" s="707"/>
      <c r="JZE34" s="707"/>
      <c r="JZF34" s="707"/>
      <c r="JZG34" s="707"/>
      <c r="JZH34" s="707"/>
      <c r="JZI34" s="707"/>
      <c r="JZJ34" s="707"/>
      <c r="JZK34" s="707"/>
      <c r="JZL34" s="707"/>
      <c r="JZM34" s="707"/>
      <c r="JZN34" s="707"/>
      <c r="JZO34" s="707"/>
      <c r="JZP34" s="707"/>
      <c r="JZQ34" s="707"/>
      <c r="JZR34" s="707"/>
      <c r="JZS34" s="707"/>
      <c r="JZT34" s="707"/>
      <c r="JZU34" s="707"/>
      <c r="JZV34" s="707"/>
      <c r="JZW34" s="707"/>
      <c r="JZX34" s="707"/>
      <c r="JZY34" s="707"/>
      <c r="JZZ34" s="707"/>
      <c r="KAA34" s="707"/>
      <c r="KAB34" s="707"/>
      <c r="KAC34" s="707"/>
      <c r="KAD34" s="707"/>
      <c r="KAE34" s="707"/>
      <c r="KAF34" s="707"/>
      <c r="KAG34" s="707"/>
      <c r="KAH34" s="707"/>
      <c r="KAI34" s="707"/>
      <c r="KAJ34" s="707"/>
      <c r="KAK34" s="707"/>
      <c r="KAL34" s="707"/>
      <c r="KAM34" s="707"/>
      <c r="KAN34" s="707"/>
      <c r="KAO34" s="707"/>
      <c r="KAP34" s="707"/>
      <c r="KAQ34" s="707"/>
      <c r="KAR34" s="707"/>
      <c r="KAS34" s="707"/>
      <c r="KAT34" s="707"/>
      <c r="KAU34" s="707"/>
      <c r="KAV34" s="707"/>
      <c r="KAW34" s="707"/>
      <c r="KAX34" s="707"/>
      <c r="KAY34" s="707"/>
      <c r="KAZ34" s="707"/>
      <c r="KBA34" s="707"/>
      <c r="KBB34" s="707"/>
      <c r="KBC34" s="707"/>
      <c r="KBD34" s="707"/>
      <c r="KBE34" s="707"/>
      <c r="KBF34" s="707"/>
      <c r="KBG34" s="707"/>
      <c r="KBH34" s="707"/>
      <c r="KBI34" s="707"/>
      <c r="KBJ34" s="707"/>
      <c r="KBK34" s="707"/>
      <c r="KBL34" s="707"/>
      <c r="KBM34" s="707"/>
      <c r="KBN34" s="707"/>
      <c r="KBO34" s="707"/>
      <c r="KBP34" s="707"/>
      <c r="KBQ34" s="707"/>
      <c r="KBR34" s="707"/>
      <c r="KBS34" s="707"/>
      <c r="KBT34" s="707"/>
      <c r="KBU34" s="707"/>
      <c r="KBV34" s="707"/>
      <c r="KBW34" s="707"/>
      <c r="KBX34" s="707"/>
      <c r="KBY34" s="707"/>
      <c r="KBZ34" s="707"/>
      <c r="KCA34" s="707"/>
      <c r="KCB34" s="707"/>
      <c r="KCC34" s="707"/>
      <c r="KCD34" s="707"/>
      <c r="KCE34" s="707"/>
      <c r="KCF34" s="707"/>
      <c r="KCG34" s="707"/>
      <c r="KCH34" s="707"/>
      <c r="KCI34" s="707"/>
      <c r="KCJ34" s="707"/>
      <c r="KCK34" s="707"/>
      <c r="KCL34" s="707"/>
      <c r="KCM34" s="707"/>
      <c r="KCN34" s="707"/>
      <c r="KCO34" s="707"/>
      <c r="KCP34" s="707"/>
      <c r="KCQ34" s="707"/>
      <c r="KCR34" s="707"/>
      <c r="KCS34" s="707"/>
      <c r="KCT34" s="707"/>
      <c r="KCU34" s="707"/>
      <c r="KCV34" s="707"/>
      <c r="KCW34" s="707"/>
      <c r="KCX34" s="707"/>
      <c r="KCY34" s="707"/>
      <c r="KCZ34" s="707"/>
      <c r="KDA34" s="707"/>
      <c r="KDB34" s="707"/>
      <c r="KDC34" s="707"/>
      <c r="KDD34" s="707"/>
      <c r="KDE34" s="707"/>
      <c r="KDF34" s="707"/>
      <c r="KDG34" s="707"/>
      <c r="KDH34" s="707"/>
      <c r="KDI34" s="707"/>
      <c r="KDJ34" s="707"/>
      <c r="KDK34" s="707"/>
      <c r="KDL34" s="707"/>
      <c r="KDM34" s="707"/>
      <c r="KDN34" s="707"/>
      <c r="KDO34" s="707"/>
      <c r="KDP34" s="707"/>
      <c r="KDQ34" s="707"/>
      <c r="KDR34" s="707"/>
      <c r="KDS34" s="707"/>
      <c r="KDT34" s="707"/>
      <c r="KDU34" s="707"/>
      <c r="KDV34" s="707"/>
      <c r="KDW34" s="707"/>
      <c r="KDX34" s="707"/>
      <c r="KDY34" s="707"/>
      <c r="KDZ34" s="707"/>
      <c r="KEA34" s="707"/>
      <c r="KEB34" s="707"/>
      <c r="KEC34" s="707"/>
      <c r="KED34" s="707"/>
      <c r="KEE34" s="707"/>
      <c r="KEF34" s="707"/>
      <c r="KEG34" s="707"/>
      <c r="KEH34" s="707"/>
      <c r="KEI34" s="707"/>
      <c r="KEJ34" s="707"/>
      <c r="KEK34" s="707"/>
      <c r="KEL34" s="707"/>
      <c r="KEM34" s="707"/>
      <c r="KEN34" s="707"/>
      <c r="KEO34" s="707"/>
      <c r="KEP34" s="707"/>
      <c r="KEQ34" s="707"/>
      <c r="KER34" s="707"/>
      <c r="KES34" s="707"/>
      <c r="KET34" s="707"/>
      <c r="KEU34" s="707"/>
      <c r="KEV34" s="707"/>
      <c r="KEW34" s="707"/>
      <c r="KEX34" s="707"/>
      <c r="KEY34" s="707"/>
      <c r="KEZ34" s="707"/>
      <c r="KFA34" s="707"/>
      <c r="KFB34" s="707"/>
      <c r="KFC34" s="707"/>
      <c r="KFD34" s="707"/>
      <c r="KFE34" s="707"/>
      <c r="KFF34" s="707"/>
      <c r="KFG34" s="707"/>
      <c r="KFH34" s="707"/>
      <c r="KFI34" s="707"/>
      <c r="KFJ34" s="707"/>
      <c r="KFK34" s="707"/>
      <c r="KFL34" s="707"/>
      <c r="KFM34" s="707"/>
      <c r="KFN34" s="707"/>
      <c r="KFO34" s="707"/>
      <c r="KFP34" s="707"/>
      <c r="KFQ34" s="707"/>
      <c r="KFR34" s="707"/>
      <c r="KFS34" s="707"/>
      <c r="KFT34" s="707"/>
      <c r="KFU34" s="707"/>
      <c r="KFV34" s="707"/>
      <c r="KFW34" s="707"/>
      <c r="KFX34" s="707"/>
      <c r="KFY34" s="707"/>
      <c r="KFZ34" s="707"/>
      <c r="KGA34" s="707"/>
      <c r="KGB34" s="707"/>
      <c r="KGC34" s="707"/>
      <c r="KGD34" s="707"/>
      <c r="KGE34" s="707"/>
      <c r="KGF34" s="707"/>
      <c r="KGG34" s="707"/>
      <c r="KGH34" s="707"/>
      <c r="KGI34" s="707"/>
      <c r="KGJ34" s="707"/>
      <c r="KGK34" s="707"/>
      <c r="KGL34" s="707"/>
      <c r="KGM34" s="707"/>
      <c r="KGN34" s="707"/>
      <c r="KGO34" s="707"/>
      <c r="KGP34" s="707"/>
      <c r="KGQ34" s="707"/>
      <c r="KGR34" s="707"/>
      <c r="KGS34" s="707"/>
      <c r="KGT34" s="707"/>
      <c r="KGU34" s="707"/>
      <c r="KGV34" s="707"/>
      <c r="KGW34" s="707"/>
      <c r="KGX34" s="707"/>
      <c r="KGY34" s="707"/>
      <c r="KGZ34" s="707"/>
      <c r="KHA34" s="707"/>
      <c r="KHB34" s="707"/>
      <c r="KHC34" s="707"/>
      <c r="KHD34" s="707"/>
      <c r="KHE34" s="707"/>
      <c r="KHF34" s="707"/>
      <c r="KHG34" s="707"/>
      <c r="KHH34" s="707"/>
      <c r="KHI34" s="707"/>
      <c r="KHJ34" s="707"/>
      <c r="KHK34" s="707"/>
      <c r="KHL34" s="707"/>
      <c r="KHM34" s="707"/>
      <c r="KHN34" s="707"/>
      <c r="KHO34" s="707"/>
      <c r="KHP34" s="707"/>
      <c r="KHQ34" s="707"/>
      <c r="KHR34" s="707"/>
      <c r="KHS34" s="707"/>
      <c r="KHT34" s="707"/>
      <c r="KHU34" s="707"/>
      <c r="KHV34" s="707"/>
      <c r="KHW34" s="707"/>
      <c r="KHX34" s="707"/>
      <c r="KHY34" s="707"/>
      <c r="KHZ34" s="707"/>
      <c r="KIA34" s="707"/>
      <c r="KIB34" s="707"/>
      <c r="KIC34" s="707"/>
      <c r="KID34" s="707"/>
      <c r="KIE34" s="707"/>
      <c r="KIF34" s="707"/>
      <c r="KIG34" s="707"/>
      <c r="KIH34" s="707"/>
      <c r="KII34" s="707"/>
      <c r="KIJ34" s="707"/>
      <c r="KIK34" s="707"/>
      <c r="KIL34" s="707"/>
      <c r="KIM34" s="707"/>
      <c r="KIN34" s="707"/>
      <c r="KIO34" s="707"/>
      <c r="KIP34" s="707"/>
      <c r="KIQ34" s="707"/>
      <c r="KIR34" s="707"/>
      <c r="KIS34" s="707"/>
      <c r="KIT34" s="707"/>
      <c r="KIU34" s="707"/>
      <c r="KIV34" s="707"/>
      <c r="KIW34" s="707"/>
      <c r="KIX34" s="707"/>
      <c r="KIY34" s="707"/>
      <c r="KIZ34" s="707"/>
      <c r="KJA34" s="707"/>
      <c r="KJB34" s="707"/>
      <c r="KJC34" s="707"/>
      <c r="KJD34" s="707"/>
      <c r="KJE34" s="707"/>
      <c r="KJF34" s="707"/>
      <c r="KJG34" s="707"/>
      <c r="KJH34" s="707"/>
      <c r="KJI34" s="707"/>
      <c r="KJJ34" s="707"/>
      <c r="KJK34" s="707"/>
      <c r="KJL34" s="707"/>
      <c r="KJM34" s="707"/>
      <c r="KJN34" s="707"/>
      <c r="KJO34" s="707"/>
      <c r="KJP34" s="707"/>
      <c r="KJQ34" s="707"/>
      <c r="KJR34" s="707"/>
      <c r="KJS34" s="707"/>
      <c r="KJT34" s="707"/>
      <c r="KJU34" s="707"/>
      <c r="KJV34" s="707"/>
      <c r="KJW34" s="707"/>
      <c r="KJX34" s="707"/>
      <c r="KJY34" s="707"/>
      <c r="KJZ34" s="707"/>
      <c r="KKA34" s="707"/>
      <c r="KKB34" s="707"/>
      <c r="KKC34" s="707"/>
      <c r="KKD34" s="707"/>
      <c r="KKE34" s="707"/>
      <c r="KKF34" s="707"/>
      <c r="KKG34" s="707"/>
      <c r="KKH34" s="707"/>
      <c r="KKI34" s="707"/>
      <c r="KKJ34" s="707"/>
      <c r="KKK34" s="707"/>
      <c r="KKL34" s="707"/>
      <c r="KKM34" s="707"/>
      <c r="KKN34" s="707"/>
      <c r="KKO34" s="707"/>
      <c r="KKP34" s="707"/>
      <c r="KKQ34" s="707"/>
      <c r="KKR34" s="707"/>
      <c r="KKS34" s="707"/>
      <c r="KKT34" s="707"/>
      <c r="KKU34" s="707"/>
      <c r="KKV34" s="707"/>
      <c r="KKW34" s="707"/>
      <c r="KKX34" s="707"/>
      <c r="KKY34" s="707"/>
      <c r="KKZ34" s="707"/>
      <c r="KLA34" s="707"/>
      <c r="KLB34" s="707"/>
      <c r="KLC34" s="707"/>
      <c r="KLD34" s="707"/>
      <c r="KLE34" s="707"/>
      <c r="KLF34" s="707"/>
      <c r="KLG34" s="707"/>
      <c r="KLH34" s="707"/>
      <c r="KLI34" s="707"/>
      <c r="KLJ34" s="707"/>
      <c r="KLK34" s="707"/>
      <c r="KLL34" s="707"/>
      <c r="KLM34" s="707"/>
      <c r="KLN34" s="707"/>
      <c r="KLO34" s="707"/>
      <c r="KLP34" s="707"/>
      <c r="KLQ34" s="707"/>
      <c r="KLR34" s="707"/>
      <c r="KLS34" s="707"/>
      <c r="KLT34" s="707"/>
      <c r="KLU34" s="707"/>
      <c r="KLV34" s="707"/>
      <c r="KLW34" s="707"/>
      <c r="KLX34" s="707"/>
      <c r="KLY34" s="707"/>
      <c r="KLZ34" s="707"/>
      <c r="KMA34" s="707"/>
      <c r="KMB34" s="707"/>
      <c r="KMC34" s="707"/>
      <c r="KMD34" s="707"/>
      <c r="KME34" s="707"/>
      <c r="KMF34" s="707"/>
      <c r="KMG34" s="707"/>
      <c r="KMH34" s="707"/>
      <c r="KMI34" s="707"/>
      <c r="KMJ34" s="707"/>
      <c r="KMK34" s="707"/>
      <c r="KML34" s="707"/>
      <c r="KMM34" s="707"/>
      <c r="KMN34" s="707"/>
      <c r="KMO34" s="707"/>
      <c r="KMP34" s="707"/>
      <c r="KMQ34" s="707"/>
      <c r="KMR34" s="707"/>
      <c r="KMS34" s="707"/>
      <c r="KMT34" s="707"/>
      <c r="KMU34" s="707"/>
      <c r="KMV34" s="707"/>
      <c r="KMW34" s="707"/>
      <c r="KMX34" s="707"/>
      <c r="KMY34" s="707"/>
      <c r="KMZ34" s="707"/>
      <c r="KNA34" s="707"/>
      <c r="KNB34" s="707"/>
      <c r="KNC34" s="707"/>
      <c r="KND34" s="707"/>
      <c r="KNE34" s="707"/>
      <c r="KNF34" s="707"/>
      <c r="KNG34" s="707"/>
      <c r="KNH34" s="707"/>
      <c r="KNI34" s="707"/>
      <c r="KNJ34" s="707"/>
      <c r="KNK34" s="707"/>
      <c r="KNL34" s="707"/>
      <c r="KNM34" s="707"/>
      <c r="KNN34" s="707"/>
      <c r="KNO34" s="707"/>
      <c r="KNP34" s="707"/>
      <c r="KNQ34" s="707"/>
      <c r="KNR34" s="707"/>
      <c r="KNS34" s="707"/>
      <c r="KNT34" s="707"/>
      <c r="KNU34" s="707"/>
      <c r="KNV34" s="707"/>
      <c r="KNW34" s="707"/>
      <c r="KNX34" s="707"/>
      <c r="KNY34" s="707"/>
      <c r="KNZ34" s="707"/>
      <c r="KOA34" s="707"/>
      <c r="KOB34" s="707"/>
      <c r="KOC34" s="707"/>
      <c r="KOD34" s="707"/>
      <c r="KOE34" s="707"/>
      <c r="KOF34" s="707"/>
      <c r="KOG34" s="707"/>
      <c r="KOH34" s="707"/>
      <c r="KOI34" s="707"/>
      <c r="KOJ34" s="707"/>
      <c r="KOK34" s="707"/>
      <c r="KOL34" s="707"/>
      <c r="KOM34" s="707"/>
      <c r="KON34" s="707"/>
      <c r="KOO34" s="707"/>
      <c r="KOP34" s="707"/>
      <c r="KOQ34" s="707"/>
      <c r="KOR34" s="707"/>
      <c r="KOS34" s="707"/>
      <c r="KOT34" s="707"/>
      <c r="KOU34" s="707"/>
      <c r="KOV34" s="707"/>
      <c r="KOW34" s="707"/>
      <c r="KOX34" s="707"/>
      <c r="KOY34" s="707"/>
      <c r="KOZ34" s="707"/>
      <c r="KPA34" s="707"/>
      <c r="KPB34" s="707"/>
      <c r="KPC34" s="707"/>
      <c r="KPD34" s="707"/>
      <c r="KPE34" s="707"/>
      <c r="KPF34" s="707"/>
      <c r="KPG34" s="707"/>
      <c r="KPH34" s="707"/>
      <c r="KPI34" s="707"/>
      <c r="KPJ34" s="707"/>
      <c r="KPK34" s="707"/>
      <c r="KPL34" s="707"/>
      <c r="KPM34" s="707"/>
      <c r="KPN34" s="707"/>
      <c r="KPO34" s="707"/>
      <c r="KPP34" s="707"/>
      <c r="KPQ34" s="707"/>
      <c r="KPR34" s="707"/>
      <c r="KPS34" s="707"/>
      <c r="KPT34" s="707"/>
      <c r="KPU34" s="707"/>
      <c r="KPV34" s="707"/>
      <c r="KPW34" s="707"/>
      <c r="KPX34" s="707"/>
      <c r="KPY34" s="707"/>
      <c r="KPZ34" s="707"/>
      <c r="KQA34" s="707"/>
      <c r="KQB34" s="707"/>
      <c r="KQC34" s="707"/>
      <c r="KQD34" s="707"/>
      <c r="KQE34" s="707"/>
      <c r="KQF34" s="707"/>
      <c r="KQG34" s="707"/>
      <c r="KQH34" s="707"/>
      <c r="KQI34" s="707"/>
      <c r="KQJ34" s="707"/>
      <c r="KQK34" s="707"/>
      <c r="KQL34" s="707"/>
      <c r="KQM34" s="707"/>
      <c r="KQN34" s="707"/>
      <c r="KQO34" s="707"/>
      <c r="KQP34" s="707"/>
      <c r="KQQ34" s="707"/>
      <c r="KQR34" s="707"/>
      <c r="KQS34" s="707"/>
      <c r="KQT34" s="707"/>
      <c r="KQU34" s="707"/>
      <c r="KQV34" s="707"/>
      <c r="KQW34" s="707"/>
      <c r="KQX34" s="707"/>
      <c r="KQY34" s="707"/>
      <c r="KQZ34" s="707"/>
      <c r="KRA34" s="707"/>
      <c r="KRB34" s="707"/>
      <c r="KRC34" s="707"/>
      <c r="KRD34" s="707"/>
      <c r="KRE34" s="707"/>
      <c r="KRF34" s="707"/>
      <c r="KRG34" s="707"/>
      <c r="KRH34" s="707"/>
      <c r="KRI34" s="707"/>
      <c r="KRJ34" s="707"/>
      <c r="KRK34" s="707"/>
      <c r="KRL34" s="707"/>
      <c r="KRM34" s="707"/>
      <c r="KRN34" s="707"/>
      <c r="KRO34" s="707"/>
      <c r="KRP34" s="707"/>
      <c r="KRQ34" s="707"/>
      <c r="KRR34" s="707"/>
      <c r="KRS34" s="707"/>
      <c r="KRT34" s="707"/>
      <c r="KRU34" s="707"/>
      <c r="KRV34" s="707"/>
      <c r="KRW34" s="707"/>
      <c r="KRX34" s="707"/>
      <c r="KRY34" s="707"/>
      <c r="KRZ34" s="707"/>
      <c r="KSA34" s="707"/>
      <c r="KSB34" s="707"/>
      <c r="KSC34" s="707"/>
      <c r="KSD34" s="707"/>
      <c r="KSE34" s="707"/>
      <c r="KSF34" s="707"/>
      <c r="KSG34" s="707"/>
      <c r="KSH34" s="707"/>
      <c r="KSI34" s="707"/>
      <c r="KSJ34" s="707"/>
      <c r="KSK34" s="707"/>
      <c r="KSL34" s="707"/>
      <c r="KSM34" s="707"/>
      <c r="KSN34" s="707"/>
      <c r="KSO34" s="707"/>
      <c r="KSP34" s="707"/>
      <c r="KSQ34" s="707"/>
      <c r="KSR34" s="707"/>
      <c r="KSS34" s="707"/>
      <c r="KST34" s="707"/>
      <c r="KSU34" s="707"/>
      <c r="KSV34" s="707"/>
      <c r="KSW34" s="707"/>
      <c r="KSX34" s="707"/>
      <c r="KSY34" s="707"/>
      <c r="KSZ34" s="707"/>
      <c r="KTA34" s="707"/>
      <c r="KTB34" s="707"/>
      <c r="KTC34" s="707"/>
      <c r="KTD34" s="707"/>
      <c r="KTE34" s="707"/>
      <c r="KTF34" s="707"/>
      <c r="KTG34" s="707"/>
      <c r="KTH34" s="707"/>
      <c r="KTI34" s="707"/>
      <c r="KTJ34" s="707"/>
      <c r="KTK34" s="707"/>
      <c r="KTL34" s="707"/>
      <c r="KTM34" s="707"/>
      <c r="KTN34" s="707"/>
      <c r="KTO34" s="707"/>
      <c r="KTP34" s="707"/>
      <c r="KTQ34" s="707"/>
      <c r="KTR34" s="707"/>
      <c r="KTS34" s="707"/>
      <c r="KTT34" s="707"/>
      <c r="KTU34" s="707"/>
      <c r="KTV34" s="707"/>
      <c r="KTW34" s="707"/>
      <c r="KTX34" s="707"/>
      <c r="KTY34" s="707"/>
      <c r="KTZ34" s="707"/>
      <c r="KUA34" s="707"/>
      <c r="KUB34" s="707"/>
      <c r="KUC34" s="707"/>
      <c r="KUD34" s="707"/>
      <c r="KUE34" s="707"/>
      <c r="KUF34" s="707"/>
      <c r="KUG34" s="707"/>
      <c r="KUH34" s="707"/>
      <c r="KUI34" s="707"/>
      <c r="KUJ34" s="707"/>
      <c r="KUK34" s="707"/>
      <c r="KUL34" s="707"/>
      <c r="KUM34" s="707"/>
      <c r="KUN34" s="707"/>
      <c r="KUO34" s="707"/>
      <c r="KUP34" s="707"/>
      <c r="KUQ34" s="707"/>
      <c r="KUR34" s="707"/>
      <c r="KUS34" s="707"/>
      <c r="KUT34" s="707"/>
      <c r="KUU34" s="707"/>
      <c r="KUV34" s="707"/>
      <c r="KUW34" s="707"/>
      <c r="KUX34" s="707"/>
      <c r="KUY34" s="707"/>
      <c r="KUZ34" s="707"/>
      <c r="KVA34" s="707"/>
      <c r="KVB34" s="707"/>
      <c r="KVC34" s="707"/>
      <c r="KVD34" s="707"/>
      <c r="KVE34" s="707"/>
      <c r="KVF34" s="707"/>
      <c r="KVG34" s="707"/>
      <c r="KVH34" s="707"/>
      <c r="KVI34" s="707"/>
      <c r="KVJ34" s="707"/>
      <c r="KVK34" s="707"/>
      <c r="KVL34" s="707"/>
      <c r="KVM34" s="707"/>
      <c r="KVN34" s="707"/>
      <c r="KVO34" s="707"/>
      <c r="KVP34" s="707"/>
      <c r="KVQ34" s="707"/>
      <c r="KVR34" s="707"/>
      <c r="KVS34" s="707"/>
      <c r="KVT34" s="707"/>
      <c r="KVU34" s="707"/>
      <c r="KVV34" s="707"/>
      <c r="KVW34" s="707"/>
      <c r="KVX34" s="707"/>
      <c r="KVY34" s="707"/>
      <c r="KVZ34" s="707"/>
      <c r="KWA34" s="707"/>
      <c r="KWB34" s="707"/>
      <c r="KWC34" s="707"/>
      <c r="KWD34" s="707"/>
      <c r="KWE34" s="707"/>
      <c r="KWF34" s="707"/>
      <c r="KWG34" s="707"/>
      <c r="KWH34" s="707"/>
      <c r="KWI34" s="707"/>
      <c r="KWJ34" s="707"/>
      <c r="KWK34" s="707"/>
      <c r="KWL34" s="707"/>
      <c r="KWM34" s="707"/>
      <c r="KWN34" s="707"/>
      <c r="KWO34" s="707"/>
      <c r="KWP34" s="707"/>
      <c r="KWQ34" s="707"/>
      <c r="KWR34" s="707"/>
      <c r="KWS34" s="707"/>
      <c r="KWT34" s="707"/>
      <c r="KWU34" s="707"/>
      <c r="KWV34" s="707"/>
      <c r="KWW34" s="707"/>
      <c r="KWX34" s="707"/>
      <c r="KWY34" s="707"/>
      <c r="KWZ34" s="707"/>
      <c r="KXA34" s="707"/>
      <c r="KXB34" s="707"/>
      <c r="KXC34" s="707"/>
      <c r="KXD34" s="707"/>
      <c r="KXE34" s="707"/>
      <c r="KXF34" s="707"/>
      <c r="KXG34" s="707"/>
      <c r="KXH34" s="707"/>
      <c r="KXI34" s="707"/>
      <c r="KXJ34" s="707"/>
      <c r="KXK34" s="707"/>
      <c r="KXL34" s="707"/>
      <c r="KXM34" s="707"/>
      <c r="KXN34" s="707"/>
      <c r="KXO34" s="707"/>
      <c r="KXP34" s="707"/>
      <c r="KXQ34" s="707"/>
      <c r="KXR34" s="707"/>
      <c r="KXS34" s="707"/>
      <c r="KXT34" s="707"/>
      <c r="KXU34" s="707"/>
      <c r="KXV34" s="707"/>
      <c r="KXW34" s="707"/>
      <c r="KXX34" s="707"/>
      <c r="KXY34" s="707"/>
      <c r="KXZ34" s="707"/>
      <c r="KYA34" s="707"/>
      <c r="KYB34" s="707"/>
      <c r="KYC34" s="707"/>
      <c r="KYD34" s="707"/>
      <c r="KYE34" s="707"/>
      <c r="KYF34" s="707"/>
      <c r="KYG34" s="707"/>
      <c r="KYH34" s="707"/>
      <c r="KYI34" s="707"/>
      <c r="KYJ34" s="707"/>
      <c r="KYK34" s="707"/>
      <c r="KYL34" s="707"/>
      <c r="KYM34" s="707"/>
      <c r="KYN34" s="707"/>
      <c r="KYO34" s="707"/>
      <c r="KYP34" s="707"/>
      <c r="KYQ34" s="707"/>
      <c r="KYR34" s="707"/>
      <c r="KYS34" s="707"/>
      <c r="KYT34" s="707"/>
      <c r="KYU34" s="707"/>
      <c r="KYV34" s="707"/>
      <c r="KYW34" s="707"/>
      <c r="KYX34" s="707"/>
      <c r="KYY34" s="707"/>
      <c r="KYZ34" s="707"/>
      <c r="KZA34" s="707"/>
      <c r="KZB34" s="707"/>
      <c r="KZC34" s="707"/>
      <c r="KZD34" s="707"/>
      <c r="KZE34" s="707"/>
      <c r="KZF34" s="707"/>
      <c r="KZG34" s="707"/>
      <c r="KZH34" s="707"/>
      <c r="KZI34" s="707"/>
      <c r="KZJ34" s="707"/>
      <c r="KZK34" s="707"/>
      <c r="KZL34" s="707"/>
      <c r="KZM34" s="707"/>
      <c r="KZN34" s="707"/>
      <c r="KZO34" s="707"/>
      <c r="KZP34" s="707"/>
      <c r="KZQ34" s="707"/>
      <c r="KZR34" s="707"/>
      <c r="KZS34" s="707"/>
      <c r="KZT34" s="707"/>
      <c r="KZU34" s="707"/>
      <c r="KZV34" s="707"/>
      <c r="KZW34" s="707"/>
      <c r="KZX34" s="707"/>
      <c r="KZY34" s="707"/>
      <c r="KZZ34" s="707"/>
      <c r="LAA34" s="707"/>
      <c r="LAB34" s="707"/>
      <c r="LAC34" s="707"/>
      <c r="LAD34" s="707"/>
      <c r="LAE34" s="707"/>
      <c r="LAF34" s="707"/>
      <c r="LAG34" s="707"/>
      <c r="LAH34" s="707"/>
      <c r="LAI34" s="707"/>
      <c r="LAJ34" s="707"/>
      <c r="LAK34" s="707"/>
      <c r="LAL34" s="707"/>
      <c r="LAM34" s="707"/>
      <c r="LAN34" s="707"/>
      <c r="LAO34" s="707"/>
      <c r="LAP34" s="707"/>
      <c r="LAQ34" s="707"/>
      <c r="LAR34" s="707"/>
      <c r="LAS34" s="707"/>
      <c r="LAT34" s="707"/>
      <c r="LAU34" s="707"/>
      <c r="LAV34" s="707"/>
      <c r="LAW34" s="707"/>
      <c r="LAX34" s="707"/>
      <c r="LAY34" s="707"/>
      <c r="LAZ34" s="707"/>
      <c r="LBA34" s="707"/>
      <c r="LBB34" s="707"/>
      <c r="LBC34" s="707"/>
      <c r="LBD34" s="707"/>
      <c r="LBE34" s="707"/>
      <c r="LBF34" s="707"/>
      <c r="LBG34" s="707"/>
      <c r="LBH34" s="707"/>
      <c r="LBI34" s="707"/>
      <c r="LBJ34" s="707"/>
      <c r="LBK34" s="707"/>
      <c r="LBL34" s="707"/>
      <c r="LBM34" s="707"/>
      <c r="LBN34" s="707"/>
      <c r="LBO34" s="707"/>
      <c r="LBP34" s="707"/>
      <c r="LBQ34" s="707"/>
      <c r="LBR34" s="707"/>
      <c r="LBS34" s="707"/>
      <c r="LBT34" s="707"/>
      <c r="LBU34" s="707"/>
      <c r="LBV34" s="707"/>
      <c r="LBW34" s="707"/>
      <c r="LBX34" s="707"/>
      <c r="LBY34" s="707"/>
      <c r="LBZ34" s="707"/>
      <c r="LCA34" s="707"/>
      <c r="LCB34" s="707"/>
      <c r="LCC34" s="707"/>
      <c r="LCD34" s="707"/>
      <c r="LCE34" s="707"/>
      <c r="LCF34" s="707"/>
      <c r="LCG34" s="707"/>
      <c r="LCH34" s="707"/>
      <c r="LCI34" s="707"/>
      <c r="LCJ34" s="707"/>
      <c r="LCK34" s="707"/>
      <c r="LCL34" s="707"/>
      <c r="LCM34" s="707"/>
      <c r="LCN34" s="707"/>
      <c r="LCO34" s="707"/>
      <c r="LCP34" s="707"/>
      <c r="LCQ34" s="707"/>
      <c r="LCR34" s="707"/>
      <c r="LCS34" s="707"/>
      <c r="LCT34" s="707"/>
      <c r="LCU34" s="707"/>
      <c r="LCV34" s="707"/>
      <c r="LCW34" s="707"/>
      <c r="LCX34" s="707"/>
      <c r="LCY34" s="707"/>
      <c r="LCZ34" s="707"/>
      <c r="LDA34" s="707"/>
      <c r="LDB34" s="707"/>
      <c r="LDC34" s="707"/>
      <c r="LDD34" s="707"/>
      <c r="LDE34" s="707"/>
      <c r="LDF34" s="707"/>
      <c r="LDG34" s="707"/>
      <c r="LDH34" s="707"/>
      <c r="LDI34" s="707"/>
      <c r="LDJ34" s="707"/>
      <c r="LDK34" s="707"/>
      <c r="LDL34" s="707"/>
      <c r="LDM34" s="707"/>
      <c r="LDN34" s="707"/>
      <c r="LDO34" s="707"/>
      <c r="LDP34" s="707"/>
      <c r="LDQ34" s="707"/>
      <c r="LDR34" s="707"/>
      <c r="LDS34" s="707"/>
      <c r="LDT34" s="707"/>
      <c r="LDU34" s="707"/>
      <c r="LDV34" s="707"/>
      <c r="LDW34" s="707"/>
      <c r="LDX34" s="707"/>
      <c r="LDY34" s="707"/>
      <c r="LDZ34" s="707"/>
      <c r="LEA34" s="707"/>
      <c r="LEB34" s="707"/>
      <c r="LEC34" s="707"/>
      <c r="LED34" s="707"/>
      <c r="LEE34" s="707"/>
      <c r="LEF34" s="707"/>
      <c r="LEG34" s="707"/>
      <c r="LEH34" s="707"/>
      <c r="LEI34" s="707"/>
      <c r="LEJ34" s="707"/>
      <c r="LEK34" s="707"/>
      <c r="LEL34" s="707"/>
      <c r="LEM34" s="707"/>
      <c r="LEN34" s="707"/>
      <c r="LEO34" s="707"/>
      <c r="LEP34" s="707"/>
      <c r="LEQ34" s="707"/>
      <c r="LER34" s="707"/>
      <c r="LES34" s="707"/>
      <c r="LET34" s="707"/>
      <c r="LEU34" s="707"/>
      <c r="LEV34" s="707"/>
      <c r="LEW34" s="707"/>
      <c r="LEX34" s="707"/>
      <c r="LEY34" s="707"/>
      <c r="LEZ34" s="707"/>
      <c r="LFA34" s="707"/>
      <c r="LFB34" s="707"/>
      <c r="LFC34" s="707"/>
      <c r="LFD34" s="707"/>
      <c r="LFE34" s="707"/>
      <c r="LFF34" s="707"/>
      <c r="LFG34" s="707"/>
      <c r="LFH34" s="707"/>
      <c r="LFI34" s="707"/>
      <c r="LFJ34" s="707"/>
      <c r="LFK34" s="707"/>
      <c r="LFL34" s="707"/>
      <c r="LFM34" s="707"/>
      <c r="LFN34" s="707"/>
      <c r="LFO34" s="707"/>
      <c r="LFP34" s="707"/>
      <c r="LFQ34" s="707"/>
      <c r="LFR34" s="707"/>
      <c r="LFS34" s="707"/>
      <c r="LFT34" s="707"/>
      <c r="LFU34" s="707"/>
      <c r="LFV34" s="707"/>
      <c r="LFW34" s="707"/>
      <c r="LFX34" s="707"/>
      <c r="LFY34" s="707"/>
      <c r="LFZ34" s="707"/>
      <c r="LGA34" s="707"/>
      <c r="LGB34" s="707"/>
      <c r="LGC34" s="707"/>
      <c r="LGD34" s="707"/>
      <c r="LGE34" s="707"/>
      <c r="LGF34" s="707"/>
      <c r="LGG34" s="707"/>
      <c r="LGH34" s="707"/>
      <c r="LGI34" s="707"/>
      <c r="LGJ34" s="707"/>
      <c r="LGK34" s="707"/>
      <c r="LGL34" s="707"/>
      <c r="LGM34" s="707"/>
      <c r="LGN34" s="707"/>
      <c r="LGO34" s="707"/>
      <c r="LGP34" s="707"/>
      <c r="LGQ34" s="707"/>
      <c r="LGR34" s="707"/>
      <c r="LGS34" s="707"/>
      <c r="LGT34" s="707"/>
      <c r="LGU34" s="707"/>
      <c r="LGV34" s="707"/>
      <c r="LGW34" s="707"/>
      <c r="LGX34" s="707"/>
      <c r="LGY34" s="707"/>
      <c r="LGZ34" s="707"/>
      <c r="LHA34" s="707"/>
      <c r="LHB34" s="707"/>
      <c r="LHC34" s="707"/>
      <c r="LHD34" s="707"/>
      <c r="LHE34" s="707"/>
      <c r="LHF34" s="707"/>
      <c r="LHG34" s="707"/>
      <c r="LHH34" s="707"/>
      <c r="LHI34" s="707"/>
      <c r="LHJ34" s="707"/>
      <c r="LHK34" s="707"/>
      <c r="LHL34" s="707"/>
      <c r="LHM34" s="707"/>
      <c r="LHN34" s="707"/>
      <c r="LHO34" s="707"/>
      <c r="LHP34" s="707"/>
      <c r="LHQ34" s="707"/>
      <c r="LHR34" s="707"/>
      <c r="LHS34" s="707"/>
      <c r="LHT34" s="707"/>
      <c r="LHU34" s="707"/>
      <c r="LHV34" s="707"/>
      <c r="LHW34" s="707"/>
      <c r="LHX34" s="707"/>
      <c r="LHY34" s="707"/>
      <c r="LHZ34" s="707"/>
      <c r="LIA34" s="707"/>
      <c r="LIB34" s="707"/>
      <c r="LIC34" s="707"/>
      <c r="LID34" s="707"/>
      <c r="LIE34" s="707"/>
      <c r="LIF34" s="707"/>
      <c r="LIG34" s="707"/>
      <c r="LIH34" s="707"/>
      <c r="LII34" s="707"/>
      <c r="LIJ34" s="707"/>
      <c r="LIK34" s="707"/>
      <c r="LIL34" s="707"/>
      <c r="LIM34" s="707"/>
      <c r="LIN34" s="707"/>
      <c r="LIO34" s="707"/>
      <c r="LIP34" s="707"/>
      <c r="LIQ34" s="707"/>
      <c r="LIR34" s="707"/>
      <c r="LIS34" s="707"/>
      <c r="LIT34" s="707"/>
      <c r="LIU34" s="707"/>
      <c r="LIV34" s="707"/>
      <c r="LIW34" s="707"/>
      <c r="LIX34" s="707"/>
      <c r="LIY34" s="707"/>
      <c r="LIZ34" s="707"/>
      <c r="LJA34" s="707"/>
      <c r="LJB34" s="707"/>
      <c r="LJC34" s="707"/>
      <c r="LJD34" s="707"/>
      <c r="LJE34" s="707"/>
      <c r="LJF34" s="707"/>
      <c r="LJG34" s="707"/>
      <c r="LJH34" s="707"/>
      <c r="LJI34" s="707"/>
      <c r="LJJ34" s="707"/>
      <c r="LJK34" s="707"/>
      <c r="LJL34" s="707"/>
      <c r="LJM34" s="707"/>
      <c r="LJN34" s="707"/>
      <c r="LJO34" s="707"/>
      <c r="LJP34" s="707"/>
      <c r="LJQ34" s="707"/>
      <c r="LJR34" s="707"/>
      <c r="LJS34" s="707"/>
      <c r="LJT34" s="707"/>
      <c r="LJU34" s="707"/>
      <c r="LJV34" s="707"/>
      <c r="LJW34" s="707"/>
      <c r="LJX34" s="707"/>
      <c r="LJY34" s="707"/>
      <c r="LJZ34" s="707"/>
      <c r="LKA34" s="707"/>
      <c r="LKB34" s="707"/>
      <c r="LKC34" s="707"/>
      <c r="LKD34" s="707"/>
      <c r="LKE34" s="707"/>
      <c r="LKF34" s="707"/>
      <c r="LKG34" s="707"/>
      <c r="LKH34" s="707"/>
      <c r="LKI34" s="707"/>
      <c r="LKJ34" s="707"/>
      <c r="LKK34" s="707"/>
      <c r="LKL34" s="707"/>
      <c r="LKM34" s="707"/>
      <c r="LKN34" s="707"/>
      <c r="LKO34" s="707"/>
      <c r="LKP34" s="707"/>
      <c r="LKQ34" s="707"/>
      <c r="LKR34" s="707"/>
      <c r="LKS34" s="707"/>
      <c r="LKT34" s="707"/>
      <c r="LKU34" s="707"/>
      <c r="LKV34" s="707"/>
      <c r="LKW34" s="707"/>
      <c r="LKX34" s="707"/>
      <c r="LKY34" s="707"/>
      <c r="LKZ34" s="707"/>
      <c r="LLA34" s="707"/>
      <c r="LLB34" s="707"/>
      <c r="LLC34" s="707"/>
      <c r="LLD34" s="707"/>
      <c r="LLE34" s="707"/>
      <c r="LLF34" s="707"/>
      <c r="LLG34" s="707"/>
      <c r="LLH34" s="707"/>
      <c r="LLI34" s="707"/>
      <c r="LLJ34" s="707"/>
      <c r="LLK34" s="707"/>
      <c r="LLL34" s="707"/>
      <c r="LLM34" s="707"/>
      <c r="LLN34" s="707"/>
      <c r="LLO34" s="707"/>
      <c r="LLP34" s="707"/>
      <c r="LLQ34" s="707"/>
      <c r="LLR34" s="707"/>
      <c r="LLS34" s="707"/>
      <c r="LLT34" s="707"/>
      <c r="LLU34" s="707"/>
      <c r="LLV34" s="707"/>
      <c r="LLW34" s="707"/>
      <c r="LLX34" s="707"/>
      <c r="LLY34" s="707"/>
      <c r="LLZ34" s="707"/>
      <c r="LMA34" s="707"/>
      <c r="LMB34" s="707"/>
      <c r="LMC34" s="707"/>
      <c r="LMD34" s="707"/>
      <c r="LME34" s="707"/>
      <c r="LMF34" s="707"/>
      <c r="LMG34" s="707"/>
      <c r="LMH34" s="707"/>
      <c r="LMI34" s="707"/>
      <c r="LMJ34" s="707"/>
      <c r="LMK34" s="707"/>
      <c r="LML34" s="707"/>
      <c r="LMM34" s="707"/>
      <c r="LMN34" s="707"/>
      <c r="LMO34" s="707"/>
      <c r="LMP34" s="707"/>
      <c r="LMQ34" s="707"/>
      <c r="LMR34" s="707"/>
      <c r="LMS34" s="707"/>
      <c r="LMT34" s="707"/>
      <c r="LMU34" s="707"/>
      <c r="LMV34" s="707"/>
      <c r="LMW34" s="707"/>
      <c r="LMX34" s="707"/>
      <c r="LMY34" s="707"/>
      <c r="LMZ34" s="707"/>
      <c r="LNA34" s="707"/>
      <c r="LNB34" s="707"/>
      <c r="LNC34" s="707"/>
      <c r="LND34" s="707"/>
      <c r="LNE34" s="707"/>
      <c r="LNF34" s="707"/>
      <c r="LNG34" s="707"/>
      <c r="LNH34" s="707"/>
      <c r="LNI34" s="707"/>
      <c r="LNJ34" s="707"/>
      <c r="LNK34" s="707"/>
      <c r="LNL34" s="707"/>
      <c r="LNM34" s="707"/>
      <c r="LNN34" s="707"/>
      <c r="LNO34" s="707"/>
      <c r="LNP34" s="707"/>
      <c r="LNQ34" s="707"/>
      <c r="LNR34" s="707"/>
      <c r="LNS34" s="707"/>
      <c r="LNT34" s="707"/>
      <c r="LNU34" s="707"/>
      <c r="LNV34" s="707"/>
      <c r="LNW34" s="707"/>
      <c r="LNX34" s="707"/>
      <c r="LNY34" s="707"/>
      <c r="LNZ34" s="707"/>
      <c r="LOA34" s="707"/>
      <c r="LOB34" s="707"/>
      <c r="LOC34" s="707"/>
      <c r="LOD34" s="707"/>
      <c r="LOE34" s="707"/>
      <c r="LOF34" s="707"/>
      <c r="LOG34" s="707"/>
      <c r="LOH34" s="707"/>
      <c r="LOI34" s="707"/>
      <c r="LOJ34" s="707"/>
      <c r="LOK34" s="707"/>
      <c r="LOL34" s="707"/>
      <c r="LOM34" s="707"/>
      <c r="LON34" s="707"/>
      <c r="LOO34" s="707"/>
      <c r="LOP34" s="707"/>
      <c r="LOQ34" s="707"/>
      <c r="LOR34" s="707"/>
      <c r="LOS34" s="707"/>
      <c r="LOT34" s="707"/>
      <c r="LOU34" s="707"/>
      <c r="LOV34" s="707"/>
      <c r="LOW34" s="707"/>
      <c r="LOX34" s="707"/>
      <c r="LOY34" s="707"/>
      <c r="LOZ34" s="707"/>
      <c r="LPA34" s="707"/>
      <c r="LPB34" s="707"/>
      <c r="LPC34" s="707"/>
      <c r="LPD34" s="707"/>
      <c r="LPE34" s="707"/>
      <c r="LPF34" s="707"/>
      <c r="LPG34" s="707"/>
      <c r="LPH34" s="707"/>
      <c r="LPI34" s="707"/>
      <c r="LPJ34" s="707"/>
      <c r="LPK34" s="707"/>
      <c r="LPL34" s="707"/>
      <c r="LPM34" s="707"/>
      <c r="LPN34" s="707"/>
      <c r="LPO34" s="707"/>
      <c r="LPP34" s="707"/>
      <c r="LPQ34" s="707"/>
      <c r="LPR34" s="707"/>
      <c r="LPS34" s="707"/>
      <c r="LPT34" s="707"/>
      <c r="LPU34" s="707"/>
      <c r="LPV34" s="707"/>
      <c r="LPW34" s="707"/>
      <c r="LPX34" s="707"/>
      <c r="LPY34" s="707"/>
      <c r="LPZ34" s="707"/>
      <c r="LQA34" s="707"/>
      <c r="LQB34" s="707"/>
      <c r="LQC34" s="707"/>
      <c r="LQD34" s="707"/>
      <c r="LQE34" s="707"/>
      <c r="LQF34" s="707"/>
      <c r="LQG34" s="707"/>
      <c r="LQH34" s="707"/>
      <c r="LQI34" s="707"/>
      <c r="LQJ34" s="707"/>
      <c r="LQK34" s="707"/>
      <c r="LQL34" s="707"/>
      <c r="LQM34" s="707"/>
      <c r="LQN34" s="707"/>
      <c r="LQO34" s="707"/>
      <c r="LQP34" s="707"/>
      <c r="LQQ34" s="707"/>
      <c r="LQR34" s="707"/>
      <c r="LQS34" s="707"/>
      <c r="LQT34" s="707"/>
      <c r="LQU34" s="707"/>
      <c r="LQV34" s="707"/>
      <c r="LQW34" s="707"/>
      <c r="LQX34" s="707"/>
      <c r="LQY34" s="707"/>
      <c r="LQZ34" s="707"/>
      <c r="LRA34" s="707"/>
      <c r="LRB34" s="707"/>
      <c r="LRC34" s="707"/>
      <c r="LRD34" s="707"/>
      <c r="LRE34" s="707"/>
      <c r="LRF34" s="707"/>
      <c r="LRG34" s="707"/>
      <c r="LRH34" s="707"/>
      <c r="LRI34" s="707"/>
      <c r="LRJ34" s="707"/>
      <c r="LRK34" s="707"/>
      <c r="LRL34" s="707"/>
      <c r="LRM34" s="707"/>
      <c r="LRN34" s="707"/>
      <c r="LRO34" s="707"/>
      <c r="LRP34" s="707"/>
      <c r="LRQ34" s="707"/>
      <c r="LRR34" s="707"/>
      <c r="LRS34" s="707"/>
      <c r="LRT34" s="707"/>
      <c r="LRU34" s="707"/>
      <c r="LRV34" s="707"/>
      <c r="LRW34" s="707"/>
      <c r="LRX34" s="707"/>
      <c r="LRY34" s="707"/>
      <c r="LRZ34" s="707"/>
      <c r="LSA34" s="707"/>
      <c r="LSB34" s="707"/>
      <c r="LSC34" s="707"/>
      <c r="LSD34" s="707"/>
      <c r="LSE34" s="707"/>
      <c r="LSF34" s="707"/>
      <c r="LSG34" s="707"/>
      <c r="LSH34" s="707"/>
      <c r="LSI34" s="707"/>
      <c r="LSJ34" s="707"/>
      <c r="LSK34" s="707"/>
      <c r="LSL34" s="707"/>
      <c r="LSM34" s="707"/>
      <c r="LSN34" s="707"/>
      <c r="LSO34" s="707"/>
      <c r="LSP34" s="707"/>
      <c r="LSQ34" s="707"/>
      <c r="LSR34" s="707"/>
      <c r="LSS34" s="707"/>
      <c r="LST34" s="707"/>
      <c r="LSU34" s="707"/>
      <c r="LSV34" s="707"/>
      <c r="LSW34" s="707"/>
      <c r="LSX34" s="707"/>
      <c r="LSY34" s="707"/>
      <c r="LSZ34" s="707"/>
      <c r="LTA34" s="707"/>
      <c r="LTB34" s="707"/>
      <c r="LTC34" s="707"/>
      <c r="LTD34" s="707"/>
      <c r="LTE34" s="707"/>
      <c r="LTF34" s="707"/>
      <c r="LTG34" s="707"/>
      <c r="LTH34" s="707"/>
      <c r="LTI34" s="707"/>
      <c r="LTJ34" s="707"/>
      <c r="LTK34" s="707"/>
      <c r="LTL34" s="707"/>
      <c r="LTM34" s="707"/>
      <c r="LTN34" s="707"/>
      <c r="LTO34" s="707"/>
      <c r="LTP34" s="707"/>
      <c r="LTQ34" s="707"/>
      <c r="LTR34" s="707"/>
      <c r="LTS34" s="707"/>
      <c r="LTT34" s="707"/>
      <c r="LTU34" s="707"/>
      <c r="LTV34" s="707"/>
      <c r="LTW34" s="707"/>
      <c r="LTX34" s="707"/>
      <c r="LTY34" s="707"/>
      <c r="LTZ34" s="707"/>
      <c r="LUA34" s="707"/>
      <c r="LUB34" s="707"/>
      <c r="LUC34" s="707"/>
      <c r="LUD34" s="707"/>
      <c r="LUE34" s="707"/>
      <c r="LUF34" s="707"/>
      <c r="LUG34" s="707"/>
      <c r="LUH34" s="707"/>
      <c r="LUI34" s="707"/>
      <c r="LUJ34" s="707"/>
      <c r="LUK34" s="707"/>
      <c r="LUL34" s="707"/>
      <c r="LUM34" s="707"/>
      <c r="LUN34" s="707"/>
      <c r="LUO34" s="707"/>
      <c r="LUP34" s="707"/>
      <c r="LUQ34" s="707"/>
      <c r="LUR34" s="707"/>
      <c r="LUS34" s="707"/>
      <c r="LUT34" s="707"/>
      <c r="LUU34" s="707"/>
      <c r="LUV34" s="707"/>
      <c r="LUW34" s="707"/>
      <c r="LUX34" s="707"/>
      <c r="LUY34" s="707"/>
      <c r="LUZ34" s="707"/>
      <c r="LVA34" s="707"/>
      <c r="LVB34" s="707"/>
      <c r="LVC34" s="707"/>
      <c r="LVD34" s="707"/>
      <c r="LVE34" s="707"/>
      <c r="LVF34" s="707"/>
      <c r="LVG34" s="707"/>
      <c r="LVH34" s="707"/>
      <c r="LVI34" s="707"/>
      <c r="LVJ34" s="707"/>
      <c r="LVK34" s="707"/>
      <c r="LVL34" s="707"/>
      <c r="LVM34" s="707"/>
      <c r="LVN34" s="707"/>
      <c r="LVO34" s="707"/>
      <c r="LVP34" s="707"/>
      <c r="LVQ34" s="707"/>
      <c r="LVR34" s="707"/>
      <c r="LVS34" s="707"/>
      <c r="LVT34" s="707"/>
      <c r="LVU34" s="707"/>
      <c r="LVV34" s="707"/>
      <c r="LVW34" s="707"/>
      <c r="LVX34" s="707"/>
      <c r="LVY34" s="707"/>
      <c r="LVZ34" s="707"/>
      <c r="LWA34" s="707"/>
      <c r="LWB34" s="707"/>
      <c r="LWC34" s="707"/>
      <c r="LWD34" s="707"/>
      <c r="LWE34" s="707"/>
      <c r="LWF34" s="707"/>
      <c r="LWG34" s="707"/>
      <c r="LWH34" s="707"/>
      <c r="LWI34" s="707"/>
      <c r="LWJ34" s="707"/>
      <c r="LWK34" s="707"/>
      <c r="LWL34" s="707"/>
      <c r="LWM34" s="707"/>
      <c r="LWN34" s="707"/>
      <c r="LWO34" s="707"/>
      <c r="LWP34" s="707"/>
      <c r="LWQ34" s="707"/>
      <c r="LWR34" s="707"/>
      <c r="LWS34" s="707"/>
      <c r="LWT34" s="707"/>
      <c r="LWU34" s="707"/>
      <c r="LWV34" s="707"/>
      <c r="LWW34" s="707"/>
      <c r="LWX34" s="707"/>
      <c r="LWY34" s="707"/>
      <c r="LWZ34" s="707"/>
      <c r="LXA34" s="707"/>
      <c r="LXB34" s="707"/>
      <c r="LXC34" s="707"/>
      <c r="LXD34" s="707"/>
      <c r="LXE34" s="707"/>
      <c r="LXF34" s="707"/>
      <c r="LXG34" s="707"/>
      <c r="LXH34" s="707"/>
      <c r="LXI34" s="707"/>
      <c r="LXJ34" s="707"/>
      <c r="LXK34" s="707"/>
      <c r="LXL34" s="707"/>
      <c r="LXM34" s="707"/>
      <c r="LXN34" s="707"/>
      <c r="LXO34" s="707"/>
      <c r="LXP34" s="707"/>
      <c r="LXQ34" s="707"/>
      <c r="LXR34" s="707"/>
      <c r="LXS34" s="707"/>
      <c r="LXT34" s="707"/>
      <c r="LXU34" s="707"/>
      <c r="LXV34" s="707"/>
      <c r="LXW34" s="707"/>
      <c r="LXX34" s="707"/>
      <c r="LXY34" s="707"/>
      <c r="LXZ34" s="707"/>
      <c r="LYA34" s="707"/>
      <c r="LYB34" s="707"/>
      <c r="LYC34" s="707"/>
      <c r="LYD34" s="707"/>
      <c r="LYE34" s="707"/>
      <c r="LYF34" s="707"/>
      <c r="LYG34" s="707"/>
      <c r="LYH34" s="707"/>
      <c r="LYI34" s="707"/>
      <c r="LYJ34" s="707"/>
      <c r="LYK34" s="707"/>
      <c r="LYL34" s="707"/>
      <c r="LYM34" s="707"/>
      <c r="LYN34" s="707"/>
      <c r="LYO34" s="707"/>
      <c r="LYP34" s="707"/>
      <c r="LYQ34" s="707"/>
      <c r="LYR34" s="707"/>
      <c r="LYS34" s="707"/>
      <c r="LYT34" s="707"/>
      <c r="LYU34" s="707"/>
      <c r="LYV34" s="707"/>
      <c r="LYW34" s="707"/>
      <c r="LYX34" s="707"/>
      <c r="LYY34" s="707"/>
      <c r="LYZ34" s="707"/>
      <c r="LZA34" s="707"/>
      <c r="LZB34" s="707"/>
      <c r="LZC34" s="707"/>
      <c r="LZD34" s="707"/>
      <c r="LZE34" s="707"/>
      <c r="LZF34" s="707"/>
      <c r="LZG34" s="707"/>
      <c r="LZH34" s="707"/>
      <c r="LZI34" s="707"/>
      <c r="LZJ34" s="707"/>
      <c r="LZK34" s="707"/>
      <c r="LZL34" s="707"/>
      <c r="LZM34" s="707"/>
      <c r="LZN34" s="707"/>
      <c r="LZO34" s="707"/>
      <c r="LZP34" s="707"/>
      <c r="LZQ34" s="707"/>
      <c r="LZR34" s="707"/>
      <c r="LZS34" s="707"/>
      <c r="LZT34" s="707"/>
      <c r="LZU34" s="707"/>
      <c r="LZV34" s="707"/>
      <c r="LZW34" s="707"/>
      <c r="LZX34" s="707"/>
      <c r="LZY34" s="707"/>
      <c r="LZZ34" s="707"/>
      <c r="MAA34" s="707"/>
      <c r="MAB34" s="707"/>
      <c r="MAC34" s="707"/>
      <c r="MAD34" s="707"/>
      <c r="MAE34" s="707"/>
      <c r="MAF34" s="707"/>
      <c r="MAG34" s="707"/>
      <c r="MAH34" s="707"/>
      <c r="MAI34" s="707"/>
      <c r="MAJ34" s="707"/>
      <c r="MAK34" s="707"/>
      <c r="MAL34" s="707"/>
      <c r="MAM34" s="707"/>
      <c r="MAN34" s="707"/>
      <c r="MAO34" s="707"/>
      <c r="MAP34" s="707"/>
      <c r="MAQ34" s="707"/>
      <c r="MAR34" s="707"/>
      <c r="MAS34" s="707"/>
      <c r="MAT34" s="707"/>
      <c r="MAU34" s="707"/>
      <c r="MAV34" s="707"/>
      <c r="MAW34" s="707"/>
      <c r="MAX34" s="707"/>
      <c r="MAY34" s="707"/>
      <c r="MAZ34" s="707"/>
      <c r="MBA34" s="707"/>
      <c r="MBB34" s="707"/>
      <c r="MBC34" s="707"/>
      <c r="MBD34" s="707"/>
      <c r="MBE34" s="707"/>
      <c r="MBF34" s="707"/>
      <c r="MBG34" s="707"/>
      <c r="MBH34" s="707"/>
      <c r="MBI34" s="707"/>
      <c r="MBJ34" s="707"/>
      <c r="MBK34" s="707"/>
      <c r="MBL34" s="707"/>
      <c r="MBM34" s="707"/>
      <c r="MBN34" s="707"/>
      <c r="MBO34" s="707"/>
      <c r="MBP34" s="707"/>
      <c r="MBQ34" s="707"/>
      <c r="MBR34" s="707"/>
      <c r="MBS34" s="707"/>
      <c r="MBT34" s="707"/>
      <c r="MBU34" s="707"/>
      <c r="MBV34" s="707"/>
      <c r="MBW34" s="707"/>
      <c r="MBX34" s="707"/>
      <c r="MBY34" s="707"/>
      <c r="MBZ34" s="707"/>
      <c r="MCA34" s="707"/>
      <c r="MCB34" s="707"/>
      <c r="MCC34" s="707"/>
      <c r="MCD34" s="707"/>
      <c r="MCE34" s="707"/>
      <c r="MCF34" s="707"/>
      <c r="MCG34" s="707"/>
      <c r="MCH34" s="707"/>
      <c r="MCI34" s="707"/>
      <c r="MCJ34" s="707"/>
      <c r="MCK34" s="707"/>
      <c r="MCL34" s="707"/>
      <c r="MCM34" s="707"/>
      <c r="MCN34" s="707"/>
      <c r="MCO34" s="707"/>
      <c r="MCP34" s="707"/>
      <c r="MCQ34" s="707"/>
      <c r="MCR34" s="707"/>
      <c r="MCS34" s="707"/>
      <c r="MCT34" s="707"/>
      <c r="MCU34" s="707"/>
      <c r="MCV34" s="707"/>
      <c r="MCW34" s="707"/>
      <c r="MCX34" s="707"/>
      <c r="MCY34" s="707"/>
      <c r="MCZ34" s="707"/>
      <c r="MDA34" s="707"/>
      <c r="MDB34" s="707"/>
      <c r="MDC34" s="707"/>
      <c r="MDD34" s="707"/>
      <c r="MDE34" s="707"/>
      <c r="MDF34" s="707"/>
      <c r="MDG34" s="707"/>
      <c r="MDH34" s="707"/>
      <c r="MDI34" s="707"/>
      <c r="MDJ34" s="707"/>
      <c r="MDK34" s="707"/>
      <c r="MDL34" s="707"/>
      <c r="MDM34" s="707"/>
      <c r="MDN34" s="707"/>
      <c r="MDO34" s="707"/>
      <c r="MDP34" s="707"/>
      <c r="MDQ34" s="707"/>
      <c r="MDR34" s="707"/>
      <c r="MDS34" s="707"/>
      <c r="MDT34" s="707"/>
      <c r="MDU34" s="707"/>
      <c r="MDV34" s="707"/>
      <c r="MDW34" s="707"/>
      <c r="MDX34" s="707"/>
      <c r="MDY34" s="707"/>
      <c r="MDZ34" s="707"/>
      <c r="MEA34" s="707"/>
      <c r="MEB34" s="707"/>
      <c r="MEC34" s="707"/>
      <c r="MED34" s="707"/>
      <c r="MEE34" s="707"/>
      <c r="MEF34" s="707"/>
      <c r="MEG34" s="707"/>
      <c r="MEH34" s="707"/>
      <c r="MEI34" s="707"/>
      <c r="MEJ34" s="707"/>
      <c r="MEK34" s="707"/>
      <c r="MEL34" s="707"/>
      <c r="MEM34" s="707"/>
      <c r="MEN34" s="707"/>
      <c r="MEO34" s="707"/>
      <c r="MEP34" s="707"/>
      <c r="MEQ34" s="707"/>
      <c r="MER34" s="707"/>
      <c r="MES34" s="707"/>
      <c r="MET34" s="707"/>
      <c r="MEU34" s="707"/>
      <c r="MEV34" s="707"/>
      <c r="MEW34" s="707"/>
      <c r="MEX34" s="707"/>
      <c r="MEY34" s="707"/>
      <c r="MEZ34" s="707"/>
      <c r="MFA34" s="707"/>
      <c r="MFB34" s="707"/>
      <c r="MFC34" s="707"/>
      <c r="MFD34" s="707"/>
      <c r="MFE34" s="707"/>
      <c r="MFF34" s="707"/>
      <c r="MFG34" s="707"/>
      <c r="MFH34" s="707"/>
      <c r="MFI34" s="707"/>
      <c r="MFJ34" s="707"/>
      <c r="MFK34" s="707"/>
      <c r="MFL34" s="707"/>
      <c r="MFM34" s="707"/>
      <c r="MFN34" s="707"/>
      <c r="MFO34" s="707"/>
      <c r="MFP34" s="707"/>
      <c r="MFQ34" s="707"/>
      <c r="MFR34" s="707"/>
      <c r="MFS34" s="707"/>
      <c r="MFT34" s="707"/>
      <c r="MFU34" s="707"/>
      <c r="MFV34" s="707"/>
      <c r="MFW34" s="707"/>
      <c r="MFX34" s="707"/>
      <c r="MFY34" s="707"/>
      <c r="MFZ34" s="707"/>
      <c r="MGA34" s="707"/>
      <c r="MGB34" s="707"/>
      <c r="MGC34" s="707"/>
      <c r="MGD34" s="707"/>
      <c r="MGE34" s="707"/>
      <c r="MGF34" s="707"/>
      <c r="MGG34" s="707"/>
      <c r="MGH34" s="707"/>
      <c r="MGI34" s="707"/>
      <c r="MGJ34" s="707"/>
      <c r="MGK34" s="707"/>
      <c r="MGL34" s="707"/>
      <c r="MGM34" s="707"/>
      <c r="MGN34" s="707"/>
      <c r="MGO34" s="707"/>
      <c r="MGP34" s="707"/>
      <c r="MGQ34" s="707"/>
      <c r="MGR34" s="707"/>
      <c r="MGS34" s="707"/>
      <c r="MGT34" s="707"/>
      <c r="MGU34" s="707"/>
      <c r="MGV34" s="707"/>
      <c r="MGW34" s="707"/>
      <c r="MGX34" s="707"/>
      <c r="MGY34" s="707"/>
      <c r="MGZ34" s="707"/>
      <c r="MHA34" s="707"/>
      <c r="MHB34" s="707"/>
      <c r="MHC34" s="707"/>
      <c r="MHD34" s="707"/>
      <c r="MHE34" s="707"/>
      <c r="MHF34" s="707"/>
      <c r="MHG34" s="707"/>
      <c r="MHH34" s="707"/>
      <c r="MHI34" s="707"/>
      <c r="MHJ34" s="707"/>
      <c r="MHK34" s="707"/>
      <c r="MHL34" s="707"/>
      <c r="MHM34" s="707"/>
      <c r="MHN34" s="707"/>
      <c r="MHO34" s="707"/>
      <c r="MHP34" s="707"/>
      <c r="MHQ34" s="707"/>
      <c r="MHR34" s="707"/>
      <c r="MHS34" s="707"/>
      <c r="MHT34" s="707"/>
      <c r="MHU34" s="707"/>
      <c r="MHV34" s="707"/>
      <c r="MHW34" s="707"/>
      <c r="MHX34" s="707"/>
      <c r="MHY34" s="707"/>
      <c r="MHZ34" s="707"/>
      <c r="MIA34" s="707"/>
      <c r="MIB34" s="707"/>
      <c r="MIC34" s="707"/>
      <c r="MID34" s="707"/>
      <c r="MIE34" s="707"/>
      <c r="MIF34" s="707"/>
      <c r="MIG34" s="707"/>
      <c r="MIH34" s="707"/>
      <c r="MII34" s="707"/>
      <c r="MIJ34" s="707"/>
      <c r="MIK34" s="707"/>
      <c r="MIL34" s="707"/>
      <c r="MIM34" s="707"/>
      <c r="MIN34" s="707"/>
      <c r="MIO34" s="707"/>
      <c r="MIP34" s="707"/>
      <c r="MIQ34" s="707"/>
      <c r="MIR34" s="707"/>
      <c r="MIS34" s="707"/>
      <c r="MIT34" s="707"/>
      <c r="MIU34" s="707"/>
      <c r="MIV34" s="707"/>
      <c r="MIW34" s="707"/>
      <c r="MIX34" s="707"/>
      <c r="MIY34" s="707"/>
      <c r="MIZ34" s="707"/>
      <c r="MJA34" s="707"/>
      <c r="MJB34" s="707"/>
      <c r="MJC34" s="707"/>
      <c r="MJD34" s="707"/>
      <c r="MJE34" s="707"/>
      <c r="MJF34" s="707"/>
      <c r="MJG34" s="707"/>
      <c r="MJH34" s="707"/>
      <c r="MJI34" s="707"/>
      <c r="MJJ34" s="707"/>
      <c r="MJK34" s="707"/>
      <c r="MJL34" s="707"/>
      <c r="MJM34" s="707"/>
      <c r="MJN34" s="707"/>
      <c r="MJO34" s="707"/>
      <c r="MJP34" s="707"/>
      <c r="MJQ34" s="707"/>
      <c r="MJR34" s="707"/>
      <c r="MJS34" s="707"/>
      <c r="MJT34" s="707"/>
      <c r="MJU34" s="707"/>
      <c r="MJV34" s="707"/>
      <c r="MJW34" s="707"/>
      <c r="MJX34" s="707"/>
      <c r="MJY34" s="707"/>
      <c r="MJZ34" s="707"/>
      <c r="MKA34" s="707"/>
      <c r="MKB34" s="707"/>
      <c r="MKC34" s="707"/>
      <c r="MKD34" s="707"/>
      <c r="MKE34" s="707"/>
      <c r="MKF34" s="707"/>
      <c r="MKG34" s="707"/>
      <c r="MKH34" s="707"/>
      <c r="MKI34" s="707"/>
      <c r="MKJ34" s="707"/>
      <c r="MKK34" s="707"/>
      <c r="MKL34" s="707"/>
      <c r="MKM34" s="707"/>
      <c r="MKN34" s="707"/>
      <c r="MKO34" s="707"/>
      <c r="MKP34" s="707"/>
      <c r="MKQ34" s="707"/>
      <c r="MKR34" s="707"/>
      <c r="MKS34" s="707"/>
      <c r="MKT34" s="707"/>
      <c r="MKU34" s="707"/>
      <c r="MKV34" s="707"/>
      <c r="MKW34" s="707"/>
      <c r="MKX34" s="707"/>
      <c r="MKY34" s="707"/>
      <c r="MKZ34" s="707"/>
      <c r="MLA34" s="707"/>
      <c r="MLB34" s="707"/>
      <c r="MLC34" s="707"/>
      <c r="MLD34" s="707"/>
      <c r="MLE34" s="707"/>
      <c r="MLF34" s="707"/>
      <c r="MLG34" s="707"/>
      <c r="MLH34" s="707"/>
      <c r="MLI34" s="707"/>
      <c r="MLJ34" s="707"/>
      <c r="MLK34" s="707"/>
      <c r="MLL34" s="707"/>
      <c r="MLM34" s="707"/>
      <c r="MLN34" s="707"/>
      <c r="MLO34" s="707"/>
      <c r="MLP34" s="707"/>
      <c r="MLQ34" s="707"/>
      <c r="MLR34" s="707"/>
      <c r="MLS34" s="707"/>
      <c r="MLT34" s="707"/>
      <c r="MLU34" s="707"/>
      <c r="MLV34" s="707"/>
      <c r="MLW34" s="707"/>
      <c r="MLX34" s="707"/>
      <c r="MLY34" s="707"/>
      <c r="MLZ34" s="707"/>
      <c r="MMA34" s="707"/>
      <c r="MMB34" s="707"/>
      <c r="MMC34" s="707"/>
      <c r="MMD34" s="707"/>
      <c r="MME34" s="707"/>
      <c r="MMF34" s="707"/>
      <c r="MMG34" s="707"/>
      <c r="MMH34" s="707"/>
      <c r="MMI34" s="707"/>
      <c r="MMJ34" s="707"/>
      <c r="MMK34" s="707"/>
      <c r="MML34" s="707"/>
      <c r="MMM34" s="707"/>
      <c r="MMN34" s="707"/>
      <c r="MMO34" s="707"/>
      <c r="MMP34" s="707"/>
      <c r="MMQ34" s="707"/>
      <c r="MMR34" s="707"/>
      <c r="MMS34" s="707"/>
      <c r="MMT34" s="707"/>
      <c r="MMU34" s="707"/>
      <c r="MMV34" s="707"/>
      <c r="MMW34" s="707"/>
      <c r="MMX34" s="707"/>
      <c r="MMY34" s="707"/>
      <c r="MMZ34" s="707"/>
      <c r="MNA34" s="707"/>
      <c r="MNB34" s="707"/>
      <c r="MNC34" s="707"/>
      <c r="MND34" s="707"/>
      <c r="MNE34" s="707"/>
      <c r="MNF34" s="707"/>
      <c r="MNG34" s="707"/>
      <c r="MNH34" s="707"/>
      <c r="MNI34" s="707"/>
      <c r="MNJ34" s="707"/>
      <c r="MNK34" s="707"/>
      <c r="MNL34" s="707"/>
      <c r="MNM34" s="707"/>
      <c r="MNN34" s="707"/>
      <c r="MNO34" s="707"/>
      <c r="MNP34" s="707"/>
      <c r="MNQ34" s="707"/>
      <c r="MNR34" s="707"/>
      <c r="MNS34" s="707"/>
      <c r="MNT34" s="707"/>
      <c r="MNU34" s="707"/>
      <c r="MNV34" s="707"/>
      <c r="MNW34" s="707"/>
      <c r="MNX34" s="707"/>
      <c r="MNY34" s="707"/>
      <c r="MNZ34" s="707"/>
      <c r="MOA34" s="707"/>
      <c r="MOB34" s="707"/>
      <c r="MOC34" s="707"/>
      <c r="MOD34" s="707"/>
      <c r="MOE34" s="707"/>
      <c r="MOF34" s="707"/>
      <c r="MOG34" s="707"/>
      <c r="MOH34" s="707"/>
      <c r="MOI34" s="707"/>
      <c r="MOJ34" s="707"/>
      <c r="MOK34" s="707"/>
      <c r="MOL34" s="707"/>
      <c r="MOM34" s="707"/>
      <c r="MON34" s="707"/>
      <c r="MOO34" s="707"/>
      <c r="MOP34" s="707"/>
      <c r="MOQ34" s="707"/>
      <c r="MOR34" s="707"/>
      <c r="MOS34" s="707"/>
      <c r="MOT34" s="707"/>
      <c r="MOU34" s="707"/>
      <c r="MOV34" s="707"/>
      <c r="MOW34" s="707"/>
      <c r="MOX34" s="707"/>
      <c r="MOY34" s="707"/>
      <c r="MOZ34" s="707"/>
      <c r="MPA34" s="707"/>
      <c r="MPB34" s="707"/>
      <c r="MPC34" s="707"/>
      <c r="MPD34" s="707"/>
      <c r="MPE34" s="707"/>
      <c r="MPF34" s="707"/>
      <c r="MPG34" s="707"/>
      <c r="MPH34" s="707"/>
      <c r="MPI34" s="707"/>
      <c r="MPJ34" s="707"/>
      <c r="MPK34" s="707"/>
      <c r="MPL34" s="707"/>
      <c r="MPM34" s="707"/>
      <c r="MPN34" s="707"/>
      <c r="MPO34" s="707"/>
      <c r="MPP34" s="707"/>
      <c r="MPQ34" s="707"/>
      <c r="MPR34" s="707"/>
      <c r="MPS34" s="707"/>
      <c r="MPT34" s="707"/>
      <c r="MPU34" s="707"/>
      <c r="MPV34" s="707"/>
      <c r="MPW34" s="707"/>
      <c r="MPX34" s="707"/>
      <c r="MPY34" s="707"/>
      <c r="MPZ34" s="707"/>
      <c r="MQA34" s="707"/>
      <c r="MQB34" s="707"/>
      <c r="MQC34" s="707"/>
      <c r="MQD34" s="707"/>
      <c r="MQE34" s="707"/>
      <c r="MQF34" s="707"/>
      <c r="MQG34" s="707"/>
      <c r="MQH34" s="707"/>
      <c r="MQI34" s="707"/>
      <c r="MQJ34" s="707"/>
      <c r="MQK34" s="707"/>
      <c r="MQL34" s="707"/>
      <c r="MQM34" s="707"/>
      <c r="MQN34" s="707"/>
      <c r="MQO34" s="707"/>
      <c r="MQP34" s="707"/>
      <c r="MQQ34" s="707"/>
      <c r="MQR34" s="707"/>
      <c r="MQS34" s="707"/>
      <c r="MQT34" s="707"/>
      <c r="MQU34" s="707"/>
      <c r="MQV34" s="707"/>
      <c r="MQW34" s="707"/>
      <c r="MQX34" s="707"/>
      <c r="MQY34" s="707"/>
      <c r="MQZ34" s="707"/>
      <c r="MRA34" s="707"/>
      <c r="MRB34" s="707"/>
      <c r="MRC34" s="707"/>
      <c r="MRD34" s="707"/>
      <c r="MRE34" s="707"/>
      <c r="MRF34" s="707"/>
      <c r="MRG34" s="707"/>
      <c r="MRH34" s="707"/>
      <c r="MRI34" s="707"/>
      <c r="MRJ34" s="707"/>
      <c r="MRK34" s="707"/>
      <c r="MRL34" s="707"/>
      <c r="MRM34" s="707"/>
      <c r="MRN34" s="707"/>
      <c r="MRO34" s="707"/>
      <c r="MRP34" s="707"/>
      <c r="MRQ34" s="707"/>
      <c r="MRR34" s="707"/>
      <c r="MRS34" s="707"/>
      <c r="MRT34" s="707"/>
      <c r="MRU34" s="707"/>
      <c r="MRV34" s="707"/>
      <c r="MRW34" s="707"/>
      <c r="MRX34" s="707"/>
      <c r="MRY34" s="707"/>
      <c r="MRZ34" s="707"/>
      <c r="MSA34" s="707"/>
      <c r="MSB34" s="707"/>
      <c r="MSC34" s="707"/>
      <c r="MSD34" s="707"/>
      <c r="MSE34" s="707"/>
      <c r="MSF34" s="707"/>
      <c r="MSG34" s="707"/>
      <c r="MSH34" s="707"/>
      <c r="MSI34" s="707"/>
      <c r="MSJ34" s="707"/>
      <c r="MSK34" s="707"/>
      <c r="MSL34" s="707"/>
      <c r="MSM34" s="707"/>
      <c r="MSN34" s="707"/>
      <c r="MSO34" s="707"/>
      <c r="MSP34" s="707"/>
      <c r="MSQ34" s="707"/>
      <c r="MSR34" s="707"/>
      <c r="MSS34" s="707"/>
      <c r="MST34" s="707"/>
      <c r="MSU34" s="707"/>
      <c r="MSV34" s="707"/>
      <c r="MSW34" s="707"/>
      <c r="MSX34" s="707"/>
      <c r="MSY34" s="707"/>
      <c r="MSZ34" s="707"/>
      <c r="MTA34" s="707"/>
      <c r="MTB34" s="707"/>
      <c r="MTC34" s="707"/>
      <c r="MTD34" s="707"/>
      <c r="MTE34" s="707"/>
      <c r="MTF34" s="707"/>
      <c r="MTG34" s="707"/>
      <c r="MTH34" s="707"/>
      <c r="MTI34" s="707"/>
      <c r="MTJ34" s="707"/>
      <c r="MTK34" s="707"/>
      <c r="MTL34" s="707"/>
      <c r="MTM34" s="707"/>
      <c r="MTN34" s="707"/>
      <c r="MTO34" s="707"/>
      <c r="MTP34" s="707"/>
      <c r="MTQ34" s="707"/>
      <c r="MTR34" s="707"/>
      <c r="MTS34" s="707"/>
      <c r="MTT34" s="707"/>
      <c r="MTU34" s="707"/>
      <c r="MTV34" s="707"/>
      <c r="MTW34" s="707"/>
      <c r="MTX34" s="707"/>
      <c r="MTY34" s="707"/>
      <c r="MTZ34" s="707"/>
      <c r="MUA34" s="707"/>
      <c r="MUB34" s="707"/>
      <c r="MUC34" s="707"/>
      <c r="MUD34" s="707"/>
      <c r="MUE34" s="707"/>
      <c r="MUF34" s="707"/>
      <c r="MUG34" s="707"/>
      <c r="MUH34" s="707"/>
      <c r="MUI34" s="707"/>
      <c r="MUJ34" s="707"/>
      <c r="MUK34" s="707"/>
      <c r="MUL34" s="707"/>
      <c r="MUM34" s="707"/>
      <c r="MUN34" s="707"/>
      <c r="MUO34" s="707"/>
      <c r="MUP34" s="707"/>
      <c r="MUQ34" s="707"/>
      <c r="MUR34" s="707"/>
      <c r="MUS34" s="707"/>
      <c r="MUT34" s="707"/>
      <c r="MUU34" s="707"/>
      <c r="MUV34" s="707"/>
      <c r="MUW34" s="707"/>
      <c r="MUX34" s="707"/>
      <c r="MUY34" s="707"/>
      <c r="MUZ34" s="707"/>
      <c r="MVA34" s="707"/>
      <c r="MVB34" s="707"/>
      <c r="MVC34" s="707"/>
      <c r="MVD34" s="707"/>
      <c r="MVE34" s="707"/>
      <c r="MVF34" s="707"/>
      <c r="MVG34" s="707"/>
      <c r="MVH34" s="707"/>
      <c r="MVI34" s="707"/>
      <c r="MVJ34" s="707"/>
      <c r="MVK34" s="707"/>
      <c r="MVL34" s="707"/>
      <c r="MVM34" s="707"/>
      <c r="MVN34" s="707"/>
      <c r="MVO34" s="707"/>
      <c r="MVP34" s="707"/>
      <c r="MVQ34" s="707"/>
      <c r="MVR34" s="707"/>
      <c r="MVS34" s="707"/>
      <c r="MVT34" s="707"/>
      <c r="MVU34" s="707"/>
      <c r="MVV34" s="707"/>
      <c r="MVW34" s="707"/>
      <c r="MVX34" s="707"/>
      <c r="MVY34" s="707"/>
      <c r="MVZ34" s="707"/>
      <c r="MWA34" s="707"/>
      <c r="MWB34" s="707"/>
      <c r="MWC34" s="707"/>
      <c r="MWD34" s="707"/>
      <c r="MWE34" s="707"/>
      <c r="MWF34" s="707"/>
      <c r="MWG34" s="707"/>
      <c r="MWH34" s="707"/>
      <c r="MWI34" s="707"/>
      <c r="MWJ34" s="707"/>
      <c r="MWK34" s="707"/>
      <c r="MWL34" s="707"/>
      <c r="MWM34" s="707"/>
      <c r="MWN34" s="707"/>
      <c r="MWO34" s="707"/>
      <c r="MWP34" s="707"/>
      <c r="MWQ34" s="707"/>
      <c r="MWR34" s="707"/>
      <c r="MWS34" s="707"/>
      <c r="MWT34" s="707"/>
      <c r="MWU34" s="707"/>
      <c r="MWV34" s="707"/>
      <c r="MWW34" s="707"/>
      <c r="MWX34" s="707"/>
      <c r="MWY34" s="707"/>
      <c r="MWZ34" s="707"/>
      <c r="MXA34" s="707"/>
      <c r="MXB34" s="707"/>
      <c r="MXC34" s="707"/>
      <c r="MXD34" s="707"/>
      <c r="MXE34" s="707"/>
      <c r="MXF34" s="707"/>
      <c r="MXG34" s="707"/>
      <c r="MXH34" s="707"/>
      <c r="MXI34" s="707"/>
      <c r="MXJ34" s="707"/>
      <c r="MXK34" s="707"/>
      <c r="MXL34" s="707"/>
      <c r="MXM34" s="707"/>
      <c r="MXN34" s="707"/>
      <c r="MXO34" s="707"/>
      <c r="MXP34" s="707"/>
      <c r="MXQ34" s="707"/>
      <c r="MXR34" s="707"/>
      <c r="MXS34" s="707"/>
      <c r="MXT34" s="707"/>
      <c r="MXU34" s="707"/>
      <c r="MXV34" s="707"/>
      <c r="MXW34" s="707"/>
      <c r="MXX34" s="707"/>
      <c r="MXY34" s="707"/>
      <c r="MXZ34" s="707"/>
      <c r="MYA34" s="707"/>
      <c r="MYB34" s="707"/>
      <c r="MYC34" s="707"/>
      <c r="MYD34" s="707"/>
      <c r="MYE34" s="707"/>
      <c r="MYF34" s="707"/>
      <c r="MYG34" s="707"/>
      <c r="MYH34" s="707"/>
      <c r="MYI34" s="707"/>
      <c r="MYJ34" s="707"/>
      <c r="MYK34" s="707"/>
      <c r="MYL34" s="707"/>
      <c r="MYM34" s="707"/>
      <c r="MYN34" s="707"/>
      <c r="MYO34" s="707"/>
      <c r="MYP34" s="707"/>
      <c r="MYQ34" s="707"/>
      <c r="MYR34" s="707"/>
      <c r="MYS34" s="707"/>
      <c r="MYT34" s="707"/>
      <c r="MYU34" s="707"/>
      <c r="MYV34" s="707"/>
      <c r="MYW34" s="707"/>
      <c r="MYX34" s="707"/>
      <c r="MYY34" s="707"/>
      <c r="MYZ34" s="707"/>
      <c r="MZA34" s="707"/>
      <c r="MZB34" s="707"/>
      <c r="MZC34" s="707"/>
      <c r="MZD34" s="707"/>
      <c r="MZE34" s="707"/>
      <c r="MZF34" s="707"/>
      <c r="MZG34" s="707"/>
      <c r="MZH34" s="707"/>
      <c r="MZI34" s="707"/>
      <c r="MZJ34" s="707"/>
      <c r="MZK34" s="707"/>
      <c r="MZL34" s="707"/>
      <c r="MZM34" s="707"/>
      <c r="MZN34" s="707"/>
      <c r="MZO34" s="707"/>
      <c r="MZP34" s="707"/>
      <c r="MZQ34" s="707"/>
      <c r="MZR34" s="707"/>
      <c r="MZS34" s="707"/>
      <c r="MZT34" s="707"/>
      <c r="MZU34" s="707"/>
      <c r="MZV34" s="707"/>
      <c r="MZW34" s="707"/>
      <c r="MZX34" s="707"/>
      <c r="MZY34" s="707"/>
      <c r="MZZ34" s="707"/>
      <c r="NAA34" s="707"/>
      <c r="NAB34" s="707"/>
      <c r="NAC34" s="707"/>
      <c r="NAD34" s="707"/>
      <c r="NAE34" s="707"/>
      <c r="NAF34" s="707"/>
      <c r="NAG34" s="707"/>
      <c r="NAH34" s="707"/>
      <c r="NAI34" s="707"/>
      <c r="NAJ34" s="707"/>
      <c r="NAK34" s="707"/>
      <c r="NAL34" s="707"/>
      <c r="NAM34" s="707"/>
      <c r="NAN34" s="707"/>
      <c r="NAO34" s="707"/>
      <c r="NAP34" s="707"/>
      <c r="NAQ34" s="707"/>
      <c r="NAR34" s="707"/>
      <c r="NAS34" s="707"/>
      <c r="NAT34" s="707"/>
      <c r="NAU34" s="707"/>
      <c r="NAV34" s="707"/>
      <c r="NAW34" s="707"/>
      <c r="NAX34" s="707"/>
      <c r="NAY34" s="707"/>
      <c r="NAZ34" s="707"/>
      <c r="NBA34" s="707"/>
      <c r="NBB34" s="707"/>
      <c r="NBC34" s="707"/>
      <c r="NBD34" s="707"/>
      <c r="NBE34" s="707"/>
      <c r="NBF34" s="707"/>
      <c r="NBG34" s="707"/>
      <c r="NBH34" s="707"/>
      <c r="NBI34" s="707"/>
      <c r="NBJ34" s="707"/>
      <c r="NBK34" s="707"/>
      <c r="NBL34" s="707"/>
      <c r="NBM34" s="707"/>
      <c r="NBN34" s="707"/>
      <c r="NBO34" s="707"/>
      <c r="NBP34" s="707"/>
      <c r="NBQ34" s="707"/>
      <c r="NBR34" s="707"/>
      <c r="NBS34" s="707"/>
      <c r="NBT34" s="707"/>
      <c r="NBU34" s="707"/>
      <c r="NBV34" s="707"/>
      <c r="NBW34" s="707"/>
      <c r="NBX34" s="707"/>
      <c r="NBY34" s="707"/>
      <c r="NBZ34" s="707"/>
      <c r="NCA34" s="707"/>
      <c r="NCB34" s="707"/>
      <c r="NCC34" s="707"/>
      <c r="NCD34" s="707"/>
      <c r="NCE34" s="707"/>
      <c r="NCF34" s="707"/>
      <c r="NCG34" s="707"/>
      <c r="NCH34" s="707"/>
      <c r="NCI34" s="707"/>
      <c r="NCJ34" s="707"/>
      <c r="NCK34" s="707"/>
      <c r="NCL34" s="707"/>
      <c r="NCM34" s="707"/>
      <c r="NCN34" s="707"/>
      <c r="NCO34" s="707"/>
      <c r="NCP34" s="707"/>
      <c r="NCQ34" s="707"/>
      <c r="NCR34" s="707"/>
      <c r="NCS34" s="707"/>
      <c r="NCT34" s="707"/>
      <c r="NCU34" s="707"/>
      <c r="NCV34" s="707"/>
      <c r="NCW34" s="707"/>
      <c r="NCX34" s="707"/>
      <c r="NCY34" s="707"/>
      <c r="NCZ34" s="707"/>
      <c r="NDA34" s="707"/>
      <c r="NDB34" s="707"/>
      <c r="NDC34" s="707"/>
      <c r="NDD34" s="707"/>
      <c r="NDE34" s="707"/>
      <c r="NDF34" s="707"/>
      <c r="NDG34" s="707"/>
      <c r="NDH34" s="707"/>
      <c r="NDI34" s="707"/>
      <c r="NDJ34" s="707"/>
      <c r="NDK34" s="707"/>
      <c r="NDL34" s="707"/>
      <c r="NDM34" s="707"/>
      <c r="NDN34" s="707"/>
      <c r="NDO34" s="707"/>
      <c r="NDP34" s="707"/>
      <c r="NDQ34" s="707"/>
      <c r="NDR34" s="707"/>
      <c r="NDS34" s="707"/>
      <c r="NDT34" s="707"/>
      <c r="NDU34" s="707"/>
      <c r="NDV34" s="707"/>
      <c r="NDW34" s="707"/>
      <c r="NDX34" s="707"/>
      <c r="NDY34" s="707"/>
      <c r="NDZ34" s="707"/>
      <c r="NEA34" s="707"/>
      <c r="NEB34" s="707"/>
      <c r="NEC34" s="707"/>
      <c r="NED34" s="707"/>
      <c r="NEE34" s="707"/>
      <c r="NEF34" s="707"/>
      <c r="NEG34" s="707"/>
      <c r="NEH34" s="707"/>
      <c r="NEI34" s="707"/>
      <c r="NEJ34" s="707"/>
      <c r="NEK34" s="707"/>
      <c r="NEL34" s="707"/>
      <c r="NEM34" s="707"/>
      <c r="NEN34" s="707"/>
      <c r="NEO34" s="707"/>
      <c r="NEP34" s="707"/>
      <c r="NEQ34" s="707"/>
      <c r="NER34" s="707"/>
      <c r="NES34" s="707"/>
      <c r="NET34" s="707"/>
      <c r="NEU34" s="707"/>
      <c r="NEV34" s="707"/>
      <c r="NEW34" s="707"/>
      <c r="NEX34" s="707"/>
      <c r="NEY34" s="707"/>
      <c r="NEZ34" s="707"/>
      <c r="NFA34" s="707"/>
      <c r="NFB34" s="707"/>
      <c r="NFC34" s="707"/>
      <c r="NFD34" s="707"/>
      <c r="NFE34" s="707"/>
      <c r="NFF34" s="707"/>
      <c r="NFG34" s="707"/>
      <c r="NFH34" s="707"/>
      <c r="NFI34" s="707"/>
      <c r="NFJ34" s="707"/>
      <c r="NFK34" s="707"/>
      <c r="NFL34" s="707"/>
      <c r="NFM34" s="707"/>
      <c r="NFN34" s="707"/>
      <c r="NFO34" s="707"/>
      <c r="NFP34" s="707"/>
      <c r="NFQ34" s="707"/>
      <c r="NFR34" s="707"/>
      <c r="NFS34" s="707"/>
      <c r="NFT34" s="707"/>
      <c r="NFU34" s="707"/>
      <c r="NFV34" s="707"/>
      <c r="NFW34" s="707"/>
      <c r="NFX34" s="707"/>
      <c r="NFY34" s="707"/>
      <c r="NFZ34" s="707"/>
      <c r="NGA34" s="707"/>
      <c r="NGB34" s="707"/>
      <c r="NGC34" s="707"/>
      <c r="NGD34" s="707"/>
      <c r="NGE34" s="707"/>
      <c r="NGF34" s="707"/>
      <c r="NGG34" s="707"/>
      <c r="NGH34" s="707"/>
      <c r="NGI34" s="707"/>
      <c r="NGJ34" s="707"/>
      <c r="NGK34" s="707"/>
      <c r="NGL34" s="707"/>
      <c r="NGM34" s="707"/>
      <c r="NGN34" s="707"/>
      <c r="NGO34" s="707"/>
      <c r="NGP34" s="707"/>
      <c r="NGQ34" s="707"/>
      <c r="NGR34" s="707"/>
      <c r="NGS34" s="707"/>
      <c r="NGT34" s="707"/>
      <c r="NGU34" s="707"/>
      <c r="NGV34" s="707"/>
      <c r="NGW34" s="707"/>
      <c r="NGX34" s="707"/>
      <c r="NGY34" s="707"/>
      <c r="NGZ34" s="707"/>
      <c r="NHA34" s="707"/>
      <c r="NHB34" s="707"/>
      <c r="NHC34" s="707"/>
      <c r="NHD34" s="707"/>
      <c r="NHE34" s="707"/>
      <c r="NHF34" s="707"/>
      <c r="NHG34" s="707"/>
      <c r="NHH34" s="707"/>
      <c r="NHI34" s="707"/>
      <c r="NHJ34" s="707"/>
      <c r="NHK34" s="707"/>
      <c r="NHL34" s="707"/>
      <c r="NHM34" s="707"/>
      <c r="NHN34" s="707"/>
      <c r="NHO34" s="707"/>
      <c r="NHP34" s="707"/>
      <c r="NHQ34" s="707"/>
      <c r="NHR34" s="707"/>
      <c r="NHS34" s="707"/>
      <c r="NHT34" s="707"/>
      <c r="NHU34" s="707"/>
      <c r="NHV34" s="707"/>
      <c r="NHW34" s="707"/>
      <c r="NHX34" s="707"/>
      <c r="NHY34" s="707"/>
      <c r="NHZ34" s="707"/>
      <c r="NIA34" s="707"/>
      <c r="NIB34" s="707"/>
      <c r="NIC34" s="707"/>
      <c r="NID34" s="707"/>
      <c r="NIE34" s="707"/>
      <c r="NIF34" s="707"/>
      <c r="NIG34" s="707"/>
      <c r="NIH34" s="707"/>
      <c r="NII34" s="707"/>
      <c r="NIJ34" s="707"/>
      <c r="NIK34" s="707"/>
      <c r="NIL34" s="707"/>
      <c r="NIM34" s="707"/>
      <c r="NIN34" s="707"/>
      <c r="NIO34" s="707"/>
      <c r="NIP34" s="707"/>
      <c r="NIQ34" s="707"/>
      <c r="NIR34" s="707"/>
      <c r="NIS34" s="707"/>
      <c r="NIT34" s="707"/>
      <c r="NIU34" s="707"/>
      <c r="NIV34" s="707"/>
      <c r="NIW34" s="707"/>
      <c r="NIX34" s="707"/>
      <c r="NIY34" s="707"/>
      <c r="NIZ34" s="707"/>
      <c r="NJA34" s="707"/>
      <c r="NJB34" s="707"/>
      <c r="NJC34" s="707"/>
      <c r="NJD34" s="707"/>
      <c r="NJE34" s="707"/>
      <c r="NJF34" s="707"/>
      <c r="NJG34" s="707"/>
      <c r="NJH34" s="707"/>
      <c r="NJI34" s="707"/>
      <c r="NJJ34" s="707"/>
      <c r="NJK34" s="707"/>
      <c r="NJL34" s="707"/>
      <c r="NJM34" s="707"/>
      <c r="NJN34" s="707"/>
      <c r="NJO34" s="707"/>
      <c r="NJP34" s="707"/>
      <c r="NJQ34" s="707"/>
      <c r="NJR34" s="707"/>
      <c r="NJS34" s="707"/>
      <c r="NJT34" s="707"/>
      <c r="NJU34" s="707"/>
      <c r="NJV34" s="707"/>
      <c r="NJW34" s="707"/>
      <c r="NJX34" s="707"/>
      <c r="NJY34" s="707"/>
      <c r="NJZ34" s="707"/>
      <c r="NKA34" s="707"/>
      <c r="NKB34" s="707"/>
      <c r="NKC34" s="707"/>
      <c r="NKD34" s="707"/>
      <c r="NKE34" s="707"/>
      <c r="NKF34" s="707"/>
      <c r="NKG34" s="707"/>
      <c r="NKH34" s="707"/>
      <c r="NKI34" s="707"/>
      <c r="NKJ34" s="707"/>
      <c r="NKK34" s="707"/>
      <c r="NKL34" s="707"/>
      <c r="NKM34" s="707"/>
      <c r="NKN34" s="707"/>
      <c r="NKO34" s="707"/>
      <c r="NKP34" s="707"/>
      <c r="NKQ34" s="707"/>
      <c r="NKR34" s="707"/>
      <c r="NKS34" s="707"/>
      <c r="NKT34" s="707"/>
      <c r="NKU34" s="707"/>
      <c r="NKV34" s="707"/>
      <c r="NKW34" s="707"/>
      <c r="NKX34" s="707"/>
      <c r="NKY34" s="707"/>
      <c r="NKZ34" s="707"/>
      <c r="NLA34" s="707"/>
      <c r="NLB34" s="707"/>
      <c r="NLC34" s="707"/>
      <c r="NLD34" s="707"/>
      <c r="NLE34" s="707"/>
      <c r="NLF34" s="707"/>
      <c r="NLG34" s="707"/>
      <c r="NLH34" s="707"/>
      <c r="NLI34" s="707"/>
      <c r="NLJ34" s="707"/>
      <c r="NLK34" s="707"/>
      <c r="NLL34" s="707"/>
      <c r="NLM34" s="707"/>
      <c r="NLN34" s="707"/>
      <c r="NLO34" s="707"/>
      <c r="NLP34" s="707"/>
      <c r="NLQ34" s="707"/>
      <c r="NLR34" s="707"/>
      <c r="NLS34" s="707"/>
      <c r="NLT34" s="707"/>
      <c r="NLU34" s="707"/>
      <c r="NLV34" s="707"/>
      <c r="NLW34" s="707"/>
      <c r="NLX34" s="707"/>
      <c r="NLY34" s="707"/>
      <c r="NLZ34" s="707"/>
      <c r="NMA34" s="707"/>
      <c r="NMB34" s="707"/>
      <c r="NMC34" s="707"/>
      <c r="NMD34" s="707"/>
      <c r="NME34" s="707"/>
      <c r="NMF34" s="707"/>
      <c r="NMG34" s="707"/>
      <c r="NMH34" s="707"/>
      <c r="NMI34" s="707"/>
      <c r="NMJ34" s="707"/>
      <c r="NMK34" s="707"/>
      <c r="NML34" s="707"/>
      <c r="NMM34" s="707"/>
      <c r="NMN34" s="707"/>
      <c r="NMO34" s="707"/>
      <c r="NMP34" s="707"/>
      <c r="NMQ34" s="707"/>
      <c r="NMR34" s="707"/>
      <c r="NMS34" s="707"/>
      <c r="NMT34" s="707"/>
      <c r="NMU34" s="707"/>
      <c r="NMV34" s="707"/>
      <c r="NMW34" s="707"/>
      <c r="NMX34" s="707"/>
      <c r="NMY34" s="707"/>
      <c r="NMZ34" s="707"/>
      <c r="NNA34" s="707"/>
      <c r="NNB34" s="707"/>
      <c r="NNC34" s="707"/>
      <c r="NND34" s="707"/>
      <c r="NNE34" s="707"/>
      <c r="NNF34" s="707"/>
      <c r="NNG34" s="707"/>
      <c r="NNH34" s="707"/>
      <c r="NNI34" s="707"/>
      <c r="NNJ34" s="707"/>
      <c r="NNK34" s="707"/>
      <c r="NNL34" s="707"/>
      <c r="NNM34" s="707"/>
      <c r="NNN34" s="707"/>
      <c r="NNO34" s="707"/>
      <c r="NNP34" s="707"/>
      <c r="NNQ34" s="707"/>
      <c r="NNR34" s="707"/>
      <c r="NNS34" s="707"/>
      <c r="NNT34" s="707"/>
      <c r="NNU34" s="707"/>
      <c r="NNV34" s="707"/>
      <c r="NNW34" s="707"/>
      <c r="NNX34" s="707"/>
      <c r="NNY34" s="707"/>
      <c r="NNZ34" s="707"/>
      <c r="NOA34" s="707"/>
      <c r="NOB34" s="707"/>
      <c r="NOC34" s="707"/>
      <c r="NOD34" s="707"/>
      <c r="NOE34" s="707"/>
      <c r="NOF34" s="707"/>
      <c r="NOG34" s="707"/>
      <c r="NOH34" s="707"/>
      <c r="NOI34" s="707"/>
      <c r="NOJ34" s="707"/>
      <c r="NOK34" s="707"/>
      <c r="NOL34" s="707"/>
      <c r="NOM34" s="707"/>
      <c r="NON34" s="707"/>
      <c r="NOO34" s="707"/>
      <c r="NOP34" s="707"/>
      <c r="NOQ34" s="707"/>
      <c r="NOR34" s="707"/>
      <c r="NOS34" s="707"/>
      <c r="NOT34" s="707"/>
      <c r="NOU34" s="707"/>
      <c r="NOV34" s="707"/>
      <c r="NOW34" s="707"/>
      <c r="NOX34" s="707"/>
      <c r="NOY34" s="707"/>
      <c r="NOZ34" s="707"/>
      <c r="NPA34" s="707"/>
      <c r="NPB34" s="707"/>
      <c r="NPC34" s="707"/>
      <c r="NPD34" s="707"/>
      <c r="NPE34" s="707"/>
      <c r="NPF34" s="707"/>
      <c r="NPG34" s="707"/>
      <c r="NPH34" s="707"/>
      <c r="NPI34" s="707"/>
      <c r="NPJ34" s="707"/>
      <c r="NPK34" s="707"/>
      <c r="NPL34" s="707"/>
      <c r="NPM34" s="707"/>
      <c r="NPN34" s="707"/>
      <c r="NPO34" s="707"/>
      <c r="NPP34" s="707"/>
      <c r="NPQ34" s="707"/>
      <c r="NPR34" s="707"/>
      <c r="NPS34" s="707"/>
      <c r="NPT34" s="707"/>
      <c r="NPU34" s="707"/>
      <c r="NPV34" s="707"/>
      <c r="NPW34" s="707"/>
      <c r="NPX34" s="707"/>
      <c r="NPY34" s="707"/>
      <c r="NPZ34" s="707"/>
      <c r="NQA34" s="707"/>
      <c r="NQB34" s="707"/>
      <c r="NQC34" s="707"/>
      <c r="NQD34" s="707"/>
      <c r="NQE34" s="707"/>
      <c r="NQF34" s="707"/>
      <c r="NQG34" s="707"/>
      <c r="NQH34" s="707"/>
      <c r="NQI34" s="707"/>
      <c r="NQJ34" s="707"/>
      <c r="NQK34" s="707"/>
      <c r="NQL34" s="707"/>
      <c r="NQM34" s="707"/>
      <c r="NQN34" s="707"/>
      <c r="NQO34" s="707"/>
      <c r="NQP34" s="707"/>
      <c r="NQQ34" s="707"/>
      <c r="NQR34" s="707"/>
      <c r="NQS34" s="707"/>
      <c r="NQT34" s="707"/>
      <c r="NQU34" s="707"/>
      <c r="NQV34" s="707"/>
      <c r="NQW34" s="707"/>
      <c r="NQX34" s="707"/>
      <c r="NQY34" s="707"/>
      <c r="NQZ34" s="707"/>
      <c r="NRA34" s="707"/>
      <c r="NRB34" s="707"/>
      <c r="NRC34" s="707"/>
      <c r="NRD34" s="707"/>
      <c r="NRE34" s="707"/>
      <c r="NRF34" s="707"/>
      <c r="NRG34" s="707"/>
      <c r="NRH34" s="707"/>
      <c r="NRI34" s="707"/>
      <c r="NRJ34" s="707"/>
      <c r="NRK34" s="707"/>
      <c r="NRL34" s="707"/>
      <c r="NRM34" s="707"/>
      <c r="NRN34" s="707"/>
      <c r="NRO34" s="707"/>
      <c r="NRP34" s="707"/>
      <c r="NRQ34" s="707"/>
      <c r="NRR34" s="707"/>
      <c r="NRS34" s="707"/>
      <c r="NRT34" s="707"/>
      <c r="NRU34" s="707"/>
      <c r="NRV34" s="707"/>
      <c r="NRW34" s="707"/>
      <c r="NRX34" s="707"/>
      <c r="NRY34" s="707"/>
      <c r="NRZ34" s="707"/>
      <c r="NSA34" s="707"/>
      <c r="NSB34" s="707"/>
      <c r="NSC34" s="707"/>
      <c r="NSD34" s="707"/>
      <c r="NSE34" s="707"/>
      <c r="NSF34" s="707"/>
      <c r="NSG34" s="707"/>
      <c r="NSH34" s="707"/>
      <c r="NSI34" s="707"/>
      <c r="NSJ34" s="707"/>
      <c r="NSK34" s="707"/>
      <c r="NSL34" s="707"/>
      <c r="NSM34" s="707"/>
      <c r="NSN34" s="707"/>
      <c r="NSO34" s="707"/>
      <c r="NSP34" s="707"/>
      <c r="NSQ34" s="707"/>
      <c r="NSR34" s="707"/>
      <c r="NSS34" s="707"/>
      <c r="NST34" s="707"/>
      <c r="NSU34" s="707"/>
      <c r="NSV34" s="707"/>
      <c r="NSW34" s="707"/>
      <c r="NSX34" s="707"/>
      <c r="NSY34" s="707"/>
      <c r="NSZ34" s="707"/>
      <c r="NTA34" s="707"/>
      <c r="NTB34" s="707"/>
      <c r="NTC34" s="707"/>
      <c r="NTD34" s="707"/>
      <c r="NTE34" s="707"/>
      <c r="NTF34" s="707"/>
      <c r="NTG34" s="707"/>
      <c r="NTH34" s="707"/>
      <c r="NTI34" s="707"/>
      <c r="NTJ34" s="707"/>
      <c r="NTK34" s="707"/>
      <c r="NTL34" s="707"/>
      <c r="NTM34" s="707"/>
      <c r="NTN34" s="707"/>
      <c r="NTO34" s="707"/>
      <c r="NTP34" s="707"/>
      <c r="NTQ34" s="707"/>
      <c r="NTR34" s="707"/>
      <c r="NTS34" s="707"/>
      <c r="NTT34" s="707"/>
      <c r="NTU34" s="707"/>
      <c r="NTV34" s="707"/>
      <c r="NTW34" s="707"/>
      <c r="NTX34" s="707"/>
      <c r="NTY34" s="707"/>
      <c r="NTZ34" s="707"/>
      <c r="NUA34" s="707"/>
      <c r="NUB34" s="707"/>
      <c r="NUC34" s="707"/>
      <c r="NUD34" s="707"/>
      <c r="NUE34" s="707"/>
      <c r="NUF34" s="707"/>
      <c r="NUG34" s="707"/>
      <c r="NUH34" s="707"/>
      <c r="NUI34" s="707"/>
      <c r="NUJ34" s="707"/>
      <c r="NUK34" s="707"/>
      <c r="NUL34" s="707"/>
      <c r="NUM34" s="707"/>
      <c r="NUN34" s="707"/>
      <c r="NUO34" s="707"/>
      <c r="NUP34" s="707"/>
      <c r="NUQ34" s="707"/>
      <c r="NUR34" s="707"/>
      <c r="NUS34" s="707"/>
      <c r="NUT34" s="707"/>
      <c r="NUU34" s="707"/>
      <c r="NUV34" s="707"/>
      <c r="NUW34" s="707"/>
      <c r="NUX34" s="707"/>
      <c r="NUY34" s="707"/>
      <c r="NUZ34" s="707"/>
      <c r="NVA34" s="707"/>
      <c r="NVB34" s="707"/>
      <c r="NVC34" s="707"/>
      <c r="NVD34" s="707"/>
      <c r="NVE34" s="707"/>
      <c r="NVF34" s="707"/>
      <c r="NVG34" s="707"/>
      <c r="NVH34" s="707"/>
      <c r="NVI34" s="707"/>
      <c r="NVJ34" s="707"/>
      <c r="NVK34" s="707"/>
      <c r="NVL34" s="707"/>
      <c r="NVM34" s="707"/>
      <c r="NVN34" s="707"/>
      <c r="NVO34" s="707"/>
      <c r="NVP34" s="707"/>
      <c r="NVQ34" s="707"/>
      <c r="NVR34" s="707"/>
      <c r="NVS34" s="707"/>
      <c r="NVT34" s="707"/>
      <c r="NVU34" s="707"/>
      <c r="NVV34" s="707"/>
      <c r="NVW34" s="707"/>
      <c r="NVX34" s="707"/>
      <c r="NVY34" s="707"/>
      <c r="NVZ34" s="707"/>
      <c r="NWA34" s="707"/>
      <c r="NWB34" s="707"/>
      <c r="NWC34" s="707"/>
      <c r="NWD34" s="707"/>
      <c r="NWE34" s="707"/>
      <c r="NWF34" s="707"/>
      <c r="NWG34" s="707"/>
      <c r="NWH34" s="707"/>
      <c r="NWI34" s="707"/>
      <c r="NWJ34" s="707"/>
      <c r="NWK34" s="707"/>
      <c r="NWL34" s="707"/>
      <c r="NWM34" s="707"/>
      <c r="NWN34" s="707"/>
      <c r="NWO34" s="707"/>
      <c r="NWP34" s="707"/>
      <c r="NWQ34" s="707"/>
      <c r="NWR34" s="707"/>
      <c r="NWS34" s="707"/>
      <c r="NWT34" s="707"/>
      <c r="NWU34" s="707"/>
      <c r="NWV34" s="707"/>
      <c r="NWW34" s="707"/>
      <c r="NWX34" s="707"/>
      <c r="NWY34" s="707"/>
      <c r="NWZ34" s="707"/>
      <c r="NXA34" s="707"/>
      <c r="NXB34" s="707"/>
      <c r="NXC34" s="707"/>
      <c r="NXD34" s="707"/>
      <c r="NXE34" s="707"/>
      <c r="NXF34" s="707"/>
      <c r="NXG34" s="707"/>
      <c r="NXH34" s="707"/>
      <c r="NXI34" s="707"/>
      <c r="NXJ34" s="707"/>
      <c r="NXK34" s="707"/>
      <c r="NXL34" s="707"/>
      <c r="NXM34" s="707"/>
      <c r="NXN34" s="707"/>
      <c r="NXO34" s="707"/>
      <c r="NXP34" s="707"/>
      <c r="NXQ34" s="707"/>
      <c r="NXR34" s="707"/>
      <c r="NXS34" s="707"/>
      <c r="NXT34" s="707"/>
      <c r="NXU34" s="707"/>
      <c r="NXV34" s="707"/>
      <c r="NXW34" s="707"/>
      <c r="NXX34" s="707"/>
      <c r="NXY34" s="707"/>
      <c r="NXZ34" s="707"/>
      <c r="NYA34" s="707"/>
      <c r="NYB34" s="707"/>
      <c r="NYC34" s="707"/>
      <c r="NYD34" s="707"/>
      <c r="NYE34" s="707"/>
      <c r="NYF34" s="707"/>
      <c r="NYG34" s="707"/>
      <c r="NYH34" s="707"/>
      <c r="NYI34" s="707"/>
      <c r="NYJ34" s="707"/>
      <c r="NYK34" s="707"/>
      <c r="NYL34" s="707"/>
      <c r="NYM34" s="707"/>
      <c r="NYN34" s="707"/>
      <c r="NYO34" s="707"/>
      <c r="NYP34" s="707"/>
      <c r="NYQ34" s="707"/>
      <c r="NYR34" s="707"/>
      <c r="NYS34" s="707"/>
      <c r="NYT34" s="707"/>
      <c r="NYU34" s="707"/>
      <c r="NYV34" s="707"/>
      <c r="NYW34" s="707"/>
      <c r="NYX34" s="707"/>
      <c r="NYY34" s="707"/>
      <c r="NYZ34" s="707"/>
      <c r="NZA34" s="707"/>
      <c r="NZB34" s="707"/>
      <c r="NZC34" s="707"/>
      <c r="NZD34" s="707"/>
      <c r="NZE34" s="707"/>
      <c r="NZF34" s="707"/>
      <c r="NZG34" s="707"/>
      <c r="NZH34" s="707"/>
      <c r="NZI34" s="707"/>
      <c r="NZJ34" s="707"/>
      <c r="NZK34" s="707"/>
      <c r="NZL34" s="707"/>
      <c r="NZM34" s="707"/>
      <c r="NZN34" s="707"/>
      <c r="NZO34" s="707"/>
      <c r="NZP34" s="707"/>
      <c r="NZQ34" s="707"/>
      <c r="NZR34" s="707"/>
      <c r="NZS34" s="707"/>
      <c r="NZT34" s="707"/>
      <c r="NZU34" s="707"/>
      <c r="NZV34" s="707"/>
      <c r="NZW34" s="707"/>
      <c r="NZX34" s="707"/>
      <c r="NZY34" s="707"/>
      <c r="NZZ34" s="707"/>
      <c r="OAA34" s="707"/>
      <c r="OAB34" s="707"/>
      <c r="OAC34" s="707"/>
      <c r="OAD34" s="707"/>
      <c r="OAE34" s="707"/>
      <c r="OAF34" s="707"/>
      <c r="OAG34" s="707"/>
      <c r="OAH34" s="707"/>
      <c r="OAI34" s="707"/>
      <c r="OAJ34" s="707"/>
      <c r="OAK34" s="707"/>
      <c r="OAL34" s="707"/>
      <c r="OAM34" s="707"/>
      <c r="OAN34" s="707"/>
      <c r="OAO34" s="707"/>
      <c r="OAP34" s="707"/>
      <c r="OAQ34" s="707"/>
      <c r="OAR34" s="707"/>
      <c r="OAS34" s="707"/>
      <c r="OAT34" s="707"/>
      <c r="OAU34" s="707"/>
      <c r="OAV34" s="707"/>
      <c r="OAW34" s="707"/>
      <c r="OAX34" s="707"/>
      <c r="OAY34" s="707"/>
      <c r="OAZ34" s="707"/>
      <c r="OBA34" s="707"/>
      <c r="OBB34" s="707"/>
      <c r="OBC34" s="707"/>
      <c r="OBD34" s="707"/>
      <c r="OBE34" s="707"/>
      <c r="OBF34" s="707"/>
      <c r="OBG34" s="707"/>
      <c r="OBH34" s="707"/>
      <c r="OBI34" s="707"/>
      <c r="OBJ34" s="707"/>
      <c r="OBK34" s="707"/>
      <c r="OBL34" s="707"/>
      <c r="OBM34" s="707"/>
      <c r="OBN34" s="707"/>
      <c r="OBO34" s="707"/>
      <c r="OBP34" s="707"/>
      <c r="OBQ34" s="707"/>
      <c r="OBR34" s="707"/>
      <c r="OBS34" s="707"/>
      <c r="OBT34" s="707"/>
      <c r="OBU34" s="707"/>
      <c r="OBV34" s="707"/>
      <c r="OBW34" s="707"/>
      <c r="OBX34" s="707"/>
      <c r="OBY34" s="707"/>
      <c r="OBZ34" s="707"/>
      <c r="OCA34" s="707"/>
      <c r="OCB34" s="707"/>
      <c r="OCC34" s="707"/>
      <c r="OCD34" s="707"/>
      <c r="OCE34" s="707"/>
      <c r="OCF34" s="707"/>
      <c r="OCG34" s="707"/>
      <c r="OCH34" s="707"/>
      <c r="OCI34" s="707"/>
      <c r="OCJ34" s="707"/>
      <c r="OCK34" s="707"/>
      <c r="OCL34" s="707"/>
      <c r="OCM34" s="707"/>
      <c r="OCN34" s="707"/>
      <c r="OCO34" s="707"/>
      <c r="OCP34" s="707"/>
      <c r="OCQ34" s="707"/>
      <c r="OCR34" s="707"/>
      <c r="OCS34" s="707"/>
      <c r="OCT34" s="707"/>
      <c r="OCU34" s="707"/>
      <c r="OCV34" s="707"/>
      <c r="OCW34" s="707"/>
      <c r="OCX34" s="707"/>
      <c r="OCY34" s="707"/>
      <c r="OCZ34" s="707"/>
      <c r="ODA34" s="707"/>
      <c r="ODB34" s="707"/>
      <c r="ODC34" s="707"/>
      <c r="ODD34" s="707"/>
      <c r="ODE34" s="707"/>
      <c r="ODF34" s="707"/>
      <c r="ODG34" s="707"/>
      <c r="ODH34" s="707"/>
      <c r="ODI34" s="707"/>
      <c r="ODJ34" s="707"/>
      <c r="ODK34" s="707"/>
      <c r="ODL34" s="707"/>
      <c r="ODM34" s="707"/>
      <c r="ODN34" s="707"/>
      <c r="ODO34" s="707"/>
      <c r="ODP34" s="707"/>
      <c r="ODQ34" s="707"/>
      <c r="ODR34" s="707"/>
      <c r="ODS34" s="707"/>
      <c r="ODT34" s="707"/>
      <c r="ODU34" s="707"/>
      <c r="ODV34" s="707"/>
      <c r="ODW34" s="707"/>
      <c r="ODX34" s="707"/>
      <c r="ODY34" s="707"/>
      <c r="ODZ34" s="707"/>
      <c r="OEA34" s="707"/>
      <c r="OEB34" s="707"/>
      <c r="OEC34" s="707"/>
      <c r="OED34" s="707"/>
      <c r="OEE34" s="707"/>
      <c r="OEF34" s="707"/>
      <c r="OEG34" s="707"/>
      <c r="OEH34" s="707"/>
      <c r="OEI34" s="707"/>
      <c r="OEJ34" s="707"/>
      <c r="OEK34" s="707"/>
      <c r="OEL34" s="707"/>
      <c r="OEM34" s="707"/>
      <c r="OEN34" s="707"/>
      <c r="OEO34" s="707"/>
      <c r="OEP34" s="707"/>
      <c r="OEQ34" s="707"/>
      <c r="OER34" s="707"/>
      <c r="OES34" s="707"/>
      <c r="OET34" s="707"/>
      <c r="OEU34" s="707"/>
      <c r="OEV34" s="707"/>
      <c r="OEW34" s="707"/>
      <c r="OEX34" s="707"/>
      <c r="OEY34" s="707"/>
      <c r="OEZ34" s="707"/>
      <c r="OFA34" s="707"/>
      <c r="OFB34" s="707"/>
      <c r="OFC34" s="707"/>
      <c r="OFD34" s="707"/>
      <c r="OFE34" s="707"/>
      <c r="OFF34" s="707"/>
      <c r="OFG34" s="707"/>
      <c r="OFH34" s="707"/>
      <c r="OFI34" s="707"/>
      <c r="OFJ34" s="707"/>
      <c r="OFK34" s="707"/>
      <c r="OFL34" s="707"/>
      <c r="OFM34" s="707"/>
      <c r="OFN34" s="707"/>
      <c r="OFO34" s="707"/>
      <c r="OFP34" s="707"/>
      <c r="OFQ34" s="707"/>
      <c r="OFR34" s="707"/>
      <c r="OFS34" s="707"/>
      <c r="OFT34" s="707"/>
      <c r="OFU34" s="707"/>
      <c r="OFV34" s="707"/>
      <c r="OFW34" s="707"/>
      <c r="OFX34" s="707"/>
      <c r="OFY34" s="707"/>
      <c r="OFZ34" s="707"/>
      <c r="OGA34" s="707"/>
      <c r="OGB34" s="707"/>
      <c r="OGC34" s="707"/>
      <c r="OGD34" s="707"/>
      <c r="OGE34" s="707"/>
      <c r="OGF34" s="707"/>
      <c r="OGG34" s="707"/>
      <c r="OGH34" s="707"/>
      <c r="OGI34" s="707"/>
      <c r="OGJ34" s="707"/>
      <c r="OGK34" s="707"/>
      <c r="OGL34" s="707"/>
      <c r="OGM34" s="707"/>
      <c r="OGN34" s="707"/>
      <c r="OGO34" s="707"/>
      <c r="OGP34" s="707"/>
      <c r="OGQ34" s="707"/>
      <c r="OGR34" s="707"/>
      <c r="OGS34" s="707"/>
      <c r="OGT34" s="707"/>
      <c r="OGU34" s="707"/>
      <c r="OGV34" s="707"/>
      <c r="OGW34" s="707"/>
      <c r="OGX34" s="707"/>
      <c r="OGY34" s="707"/>
      <c r="OGZ34" s="707"/>
      <c r="OHA34" s="707"/>
      <c r="OHB34" s="707"/>
      <c r="OHC34" s="707"/>
      <c r="OHD34" s="707"/>
      <c r="OHE34" s="707"/>
      <c r="OHF34" s="707"/>
      <c r="OHG34" s="707"/>
      <c r="OHH34" s="707"/>
      <c r="OHI34" s="707"/>
      <c r="OHJ34" s="707"/>
      <c r="OHK34" s="707"/>
      <c r="OHL34" s="707"/>
      <c r="OHM34" s="707"/>
      <c r="OHN34" s="707"/>
      <c r="OHO34" s="707"/>
      <c r="OHP34" s="707"/>
      <c r="OHQ34" s="707"/>
      <c r="OHR34" s="707"/>
      <c r="OHS34" s="707"/>
      <c r="OHT34" s="707"/>
      <c r="OHU34" s="707"/>
      <c r="OHV34" s="707"/>
      <c r="OHW34" s="707"/>
      <c r="OHX34" s="707"/>
      <c r="OHY34" s="707"/>
      <c r="OHZ34" s="707"/>
      <c r="OIA34" s="707"/>
      <c r="OIB34" s="707"/>
      <c r="OIC34" s="707"/>
      <c r="OID34" s="707"/>
      <c r="OIE34" s="707"/>
      <c r="OIF34" s="707"/>
      <c r="OIG34" s="707"/>
      <c r="OIH34" s="707"/>
      <c r="OII34" s="707"/>
      <c r="OIJ34" s="707"/>
      <c r="OIK34" s="707"/>
      <c r="OIL34" s="707"/>
      <c r="OIM34" s="707"/>
      <c r="OIN34" s="707"/>
      <c r="OIO34" s="707"/>
      <c r="OIP34" s="707"/>
      <c r="OIQ34" s="707"/>
      <c r="OIR34" s="707"/>
      <c r="OIS34" s="707"/>
      <c r="OIT34" s="707"/>
      <c r="OIU34" s="707"/>
      <c r="OIV34" s="707"/>
      <c r="OIW34" s="707"/>
      <c r="OIX34" s="707"/>
      <c r="OIY34" s="707"/>
      <c r="OIZ34" s="707"/>
      <c r="OJA34" s="707"/>
      <c r="OJB34" s="707"/>
      <c r="OJC34" s="707"/>
      <c r="OJD34" s="707"/>
      <c r="OJE34" s="707"/>
      <c r="OJF34" s="707"/>
      <c r="OJG34" s="707"/>
      <c r="OJH34" s="707"/>
      <c r="OJI34" s="707"/>
      <c r="OJJ34" s="707"/>
      <c r="OJK34" s="707"/>
      <c r="OJL34" s="707"/>
      <c r="OJM34" s="707"/>
      <c r="OJN34" s="707"/>
      <c r="OJO34" s="707"/>
      <c r="OJP34" s="707"/>
      <c r="OJQ34" s="707"/>
      <c r="OJR34" s="707"/>
      <c r="OJS34" s="707"/>
      <c r="OJT34" s="707"/>
      <c r="OJU34" s="707"/>
      <c r="OJV34" s="707"/>
      <c r="OJW34" s="707"/>
      <c r="OJX34" s="707"/>
      <c r="OJY34" s="707"/>
      <c r="OJZ34" s="707"/>
      <c r="OKA34" s="707"/>
      <c r="OKB34" s="707"/>
      <c r="OKC34" s="707"/>
      <c r="OKD34" s="707"/>
      <c r="OKE34" s="707"/>
      <c r="OKF34" s="707"/>
      <c r="OKG34" s="707"/>
      <c r="OKH34" s="707"/>
      <c r="OKI34" s="707"/>
      <c r="OKJ34" s="707"/>
      <c r="OKK34" s="707"/>
      <c r="OKL34" s="707"/>
      <c r="OKM34" s="707"/>
      <c r="OKN34" s="707"/>
      <c r="OKO34" s="707"/>
      <c r="OKP34" s="707"/>
      <c r="OKQ34" s="707"/>
      <c r="OKR34" s="707"/>
      <c r="OKS34" s="707"/>
      <c r="OKT34" s="707"/>
      <c r="OKU34" s="707"/>
      <c r="OKV34" s="707"/>
      <c r="OKW34" s="707"/>
      <c r="OKX34" s="707"/>
      <c r="OKY34" s="707"/>
      <c r="OKZ34" s="707"/>
      <c r="OLA34" s="707"/>
      <c r="OLB34" s="707"/>
      <c r="OLC34" s="707"/>
      <c r="OLD34" s="707"/>
      <c r="OLE34" s="707"/>
      <c r="OLF34" s="707"/>
      <c r="OLG34" s="707"/>
      <c r="OLH34" s="707"/>
      <c r="OLI34" s="707"/>
      <c r="OLJ34" s="707"/>
      <c r="OLK34" s="707"/>
      <c r="OLL34" s="707"/>
      <c r="OLM34" s="707"/>
      <c r="OLN34" s="707"/>
      <c r="OLO34" s="707"/>
      <c r="OLP34" s="707"/>
      <c r="OLQ34" s="707"/>
      <c r="OLR34" s="707"/>
      <c r="OLS34" s="707"/>
      <c r="OLT34" s="707"/>
      <c r="OLU34" s="707"/>
      <c r="OLV34" s="707"/>
      <c r="OLW34" s="707"/>
      <c r="OLX34" s="707"/>
      <c r="OLY34" s="707"/>
      <c r="OLZ34" s="707"/>
      <c r="OMA34" s="707"/>
      <c r="OMB34" s="707"/>
      <c r="OMC34" s="707"/>
      <c r="OMD34" s="707"/>
      <c r="OME34" s="707"/>
      <c r="OMF34" s="707"/>
      <c r="OMG34" s="707"/>
      <c r="OMH34" s="707"/>
      <c r="OMI34" s="707"/>
      <c r="OMJ34" s="707"/>
      <c r="OMK34" s="707"/>
      <c r="OML34" s="707"/>
      <c r="OMM34" s="707"/>
      <c r="OMN34" s="707"/>
      <c r="OMO34" s="707"/>
      <c r="OMP34" s="707"/>
      <c r="OMQ34" s="707"/>
      <c r="OMR34" s="707"/>
      <c r="OMS34" s="707"/>
      <c r="OMT34" s="707"/>
      <c r="OMU34" s="707"/>
      <c r="OMV34" s="707"/>
      <c r="OMW34" s="707"/>
      <c r="OMX34" s="707"/>
      <c r="OMY34" s="707"/>
      <c r="OMZ34" s="707"/>
      <c r="ONA34" s="707"/>
      <c r="ONB34" s="707"/>
      <c r="ONC34" s="707"/>
      <c r="OND34" s="707"/>
      <c r="ONE34" s="707"/>
      <c r="ONF34" s="707"/>
      <c r="ONG34" s="707"/>
      <c r="ONH34" s="707"/>
      <c r="ONI34" s="707"/>
      <c r="ONJ34" s="707"/>
      <c r="ONK34" s="707"/>
      <c r="ONL34" s="707"/>
      <c r="ONM34" s="707"/>
      <c r="ONN34" s="707"/>
      <c r="ONO34" s="707"/>
      <c r="ONP34" s="707"/>
      <c r="ONQ34" s="707"/>
      <c r="ONR34" s="707"/>
      <c r="ONS34" s="707"/>
      <c r="ONT34" s="707"/>
      <c r="ONU34" s="707"/>
      <c r="ONV34" s="707"/>
      <c r="ONW34" s="707"/>
      <c r="ONX34" s="707"/>
      <c r="ONY34" s="707"/>
      <c r="ONZ34" s="707"/>
      <c r="OOA34" s="707"/>
      <c r="OOB34" s="707"/>
      <c r="OOC34" s="707"/>
      <c r="OOD34" s="707"/>
      <c r="OOE34" s="707"/>
      <c r="OOF34" s="707"/>
      <c r="OOG34" s="707"/>
      <c r="OOH34" s="707"/>
      <c r="OOI34" s="707"/>
      <c r="OOJ34" s="707"/>
      <c r="OOK34" s="707"/>
      <c r="OOL34" s="707"/>
      <c r="OOM34" s="707"/>
      <c r="OON34" s="707"/>
      <c r="OOO34" s="707"/>
      <c r="OOP34" s="707"/>
      <c r="OOQ34" s="707"/>
      <c r="OOR34" s="707"/>
      <c r="OOS34" s="707"/>
      <c r="OOT34" s="707"/>
      <c r="OOU34" s="707"/>
      <c r="OOV34" s="707"/>
      <c r="OOW34" s="707"/>
      <c r="OOX34" s="707"/>
      <c r="OOY34" s="707"/>
      <c r="OOZ34" s="707"/>
      <c r="OPA34" s="707"/>
      <c r="OPB34" s="707"/>
      <c r="OPC34" s="707"/>
      <c r="OPD34" s="707"/>
      <c r="OPE34" s="707"/>
      <c r="OPF34" s="707"/>
      <c r="OPG34" s="707"/>
      <c r="OPH34" s="707"/>
      <c r="OPI34" s="707"/>
      <c r="OPJ34" s="707"/>
      <c r="OPK34" s="707"/>
      <c r="OPL34" s="707"/>
      <c r="OPM34" s="707"/>
      <c r="OPN34" s="707"/>
      <c r="OPO34" s="707"/>
      <c r="OPP34" s="707"/>
      <c r="OPQ34" s="707"/>
      <c r="OPR34" s="707"/>
      <c r="OPS34" s="707"/>
      <c r="OPT34" s="707"/>
      <c r="OPU34" s="707"/>
      <c r="OPV34" s="707"/>
      <c r="OPW34" s="707"/>
      <c r="OPX34" s="707"/>
      <c r="OPY34" s="707"/>
      <c r="OPZ34" s="707"/>
      <c r="OQA34" s="707"/>
      <c r="OQB34" s="707"/>
      <c r="OQC34" s="707"/>
      <c r="OQD34" s="707"/>
      <c r="OQE34" s="707"/>
      <c r="OQF34" s="707"/>
      <c r="OQG34" s="707"/>
      <c r="OQH34" s="707"/>
      <c r="OQI34" s="707"/>
      <c r="OQJ34" s="707"/>
      <c r="OQK34" s="707"/>
      <c r="OQL34" s="707"/>
      <c r="OQM34" s="707"/>
      <c r="OQN34" s="707"/>
      <c r="OQO34" s="707"/>
      <c r="OQP34" s="707"/>
      <c r="OQQ34" s="707"/>
      <c r="OQR34" s="707"/>
      <c r="OQS34" s="707"/>
      <c r="OQT34" s="707"/>
      <c r="OQU34" s="707"/>
      <c r="OQV34" s="707"/>
      <c r="OQW34" s="707"/>
      <c r="OQX34" s="707"/>
      <c r="OQY34" s="707"/>
      <c r="OQZ34" s="707"/>
      <c r="ORA34" s="707"/>
      <c r="ORB34" s="707"/>
      <c r="ORC34" s="707"/>
      <c r="ORD34" s="707"/>
      <c r="ORE34" s="707"/>
      <c r="ORF34" s="707"/>
      <c r="ORG34" s="707"/>
      <c r="ORH34" s="707"/>
      <c r="ORI34" s="707"/>
      <c r="ORJ34" s="707"/>
      <c r="ORK34" s="707"/>
      <c r="ORL34" s="707"/>
      <c r="ORM34" s="707"/>
      <c r="ORN34" s="707"/>
      <c r="ORO34" s="707"/>
      <c r="ORP34" s="707"/>
      <c r="ORQ34" s="707"/>
      <c r="ORR34" s="707"/>
      <c r="ORS34" s="707"/>
      <c r="ORT34" s="707"/>
      <c r="ORU34" s="707"/>
      <c r="ORV34" s="707"/>
      <c r="ORW34" s="707"/>
      <c r="ORX34" s="707"/>
      <c r="ORY34" s="707"/>
      <c r="ORZ34" s="707"/>
      <c r="OSA34" s="707"/>
      <c r="OSB34" s="707"/>
      <c r="OSC34" s="707"/>
      <c r="OSD34" s="707"/>
      <c r="OSE34" s="707"/>
      <c r="OSF34" s="707"/>
      <c r="OSG34" s="707"/>
      <c r="OSH34" s="707"/>
      <c r="OSI34" s="707"/>
      <c r="OSJ34" s="707"/>
      <c r="OSK34" s="707"/>
      <c r="OSL34" s="707"/>
      <c r="OSM34" s="707"/>
      <c r="OSN34" s="707"/>
      <c r="OSO34" s="707"/>
      <c r="OSP34" s="707"/>
      <c r="OSQ34" s="707"/>
      <c r="OSR34" s="707"/>
      <c r="OSS34" s="707"/>
      <c r="OST34" s="707"/>
      <c r="OSU34" s="707"/>
      <c r="OSV34" s="707"/>
      <c r="OSW34" s="707"/>
      <c r="OSX34" s="707"/>
      <c r="OSY34" s="707"/>
      <c r="OSZ34" s="707"/>
      <c r="OTA34" s="707"/>
      <c r="OTB34" s="707"/>
      <c r="OTC34" s="707"/>
      <c r="OTD34" s="707"/>
      <c r="OTE34" s="707"/>
      <c r="OTF34" s="707"/>
      <c r="OTG34" s="707"/>
      <c r="OTH34" s="707"/>
      <c r="OTI34" s="707"/>
      <c r="OTJ34" s="707"/>
      <c r="OTK34" s="707"/>
      <c r="OTL34" s="707"/>
      <c r="OTM34" s="707"/>
      <c r="OTN34" s="707"/>
      <c r="OTO34" s="707"/>
      <c r="OTP34" s="707"/>
      <c r="OTQ34" s="707"/>
      <c r="OTR34" s="707"/>
      <c r="OTS34" s="707"/>
      <c r="OTT34" s="707"/>
      <c r="OTU34" s="707"/>
      <c r="OTV34" s="707"/>
      <c r="OTW34" s="707"/>
      <c r="OTX34" s="707"/>
      <c r="OTY34" s="707"/>
      <c r="OTZ34" s="707"/>
      <c r="OUA34" s="707"/>
      <c r="OUB34" s="707"/>
      <c r="OUC34" s="707"/>
      <c r="OUD34" s="707"/>
      <c r="OUE34" s="707"/>
      <c r="OUF34" s="707"/>
      <c r="OUG34" s="707"/>
      <c r="OUH34" s="707"/>
      <c r="OUI34" s="707"/>
      <c r="OUJ34" s="707"/>
      <c r="OUK34" s="707"/>
      <c r="OUL34" s="707"/>
      <c r="OUM34" s="707"/>
      <c r="OUN34" s="707"/>
      <c r="OUO34" s="707"/>
      <c r="OUP34" s="707"/>
      <c r="OUQ34" s="707"/>
      <c r="OUR34" s="707"/>
      <c r="OUS34" s="707"/>
      <c r="OUT34" s="707"/>
      <c r="OUU34" s="707"/>
      <c r="OUV34" s="707"/>
      <c r="OUW34" s="707"/>
      <c r="OUX34" s="707"/>
      <c r="OUY34" s="707"/>
      <c r="OUZ34" s="707"/>
      <c r="OVA34" s="707"/>
      <c r="OVB34" s="707"/>
      <c r="OVC34" s="707"/>
      <c r="OVD34" s="707"/>
      <c r="OVE34" s="707"/>
      <c r="OVF34" s="707"/>
      <c r="OVG34" s="707"/>
      <c r="OVH34" s="707"/>
      <c r="OVI34" s="707"/>
      <c r="OVJ34" s="707"/>
      <c r="OVK34" s="707"/>
      <c r="OVL34" s="707"/>
      <c r="OVM34" s="707"/>
      <c r="OVN34" s="707"/>
      <c r="OVO34" s="707"/>
      <c r="OVP34" s="707"/>
      <c r="OVQ34" s="707"/>
      <c r="OVR34" s="707"/>
      <c r="OVS34" s="707"/>
      <c r="OVT34" s="707"/>
      <c r="OVU34" s="707"/>
      <c r="OVV34" s="707"/>
      <c r="OVW34" s="707"/>
      <c r="OVX34" s="707"/>
      <c r="OVY34" s="707"/>
      <c r="OVZ34" s="707"/>
      <c r="OWA34" s="707"/>
      <c r="OWB34" s="707"/>
      <c r="OWC34" s="707"/>
      <c r="OWD34" s="707"/>
      <c r="OWE34" s="707"/>
      <c r="OWF34" s="707"/>
      <c r="OWG34" s="707"/>
      <c r="OWH34" s="707"/>
      <c r="OWI34" s="707"/>
      <c r="OWJ34" s="707"/>
      <c r="OWK34" s="707"/>
      <c r="OWL34" s="707"/>
      <c r="OWM34" s="707"/>
      <c r="OWN34" s="707"/>
      <c r="OWO34" s="707"/>
      <c r="OWP34" s="707"/>
      <c r="OWQ34" s="707"/>
      <c r="OWR34" s="707"/>
      <c r="OWS34" s="707"/>
      <c r="OWT34" s="707"/>
      <c r="OWU34" s="707"/>
      <c r="OWV34" s="707"/>
      <c r="OWW34" s="707"/>
      <c r="OWX34" s="707"/>
      <c r="OWY34" s="707"/>
      <c r="OWZ34" s="707"/>
      <c r="OXA34" s="707"/>
      <c r="OXB34" s="707"/>
      <c r="OXC34" s="707"/>
      <c r="OXD34" s="707"/>
      <c r="OXE34" s="707"/>
      <c r="OXF34" s="707"/>
      <c r="OXG34" s="707"/>
      <c r="OXH34" s="707"/>
      <c r="OXI34" s="707"/>
      <c r="OXJ34" s="707"/>
      <c r="OXK34" s="707"/>
      <c r="OXL34" s="707"/>
      <c r="OXM34" s="707"/>
      <c r="OXN34" s="707"/>
      <c r="OXO34" s="707"/>
      <c r="OXP34" s="707"/>
      <c r="OXQ34" s="707"/>
      <c r="OXR34" s="707"/>
      <c r="OXS34" s="707"/>
      <c r="OXT34" s="707"/>
      <c r="OXU34" s="707"/>
      <c r="OXV34" s="707"/>
      <c r="OXW34" s="707"/>
      <c r="OXX34" s="707"/>
      <c r="OXY34" s="707"/>
      <c r="OXZ34" s="707"/>
      <c r="OYA34" s="707"/>
      <c r="OYB34" s="707"/>
      <c r="OYC34" s="707"/>
      <c r="OYD34" s="707"/>
      <c r="OYE34" s="707"/>
      <c r="OYF34" s="707"/>
      <c r="OYG34" s="707"/>
      <c r="OYH34" s="707"/>
      <c r="OYI34" s="707"/>
      <c r="OYJ34" s="707"/>
      <c r="OYK34" s="707"/>
      <c r="OYL34" s="707"/>
      <c r="OYM34" s="707"/>
      <c r="OYN34" s="707"/>
      <c r="OYO34" s="707"/>
      <c r="OYP34" s="707"/>
      <c r="OYQ34" s="707"/>
      <c r="OYR34" s="707"/>
      <c r="OYS34" s="707"/>
      <c r="OYT34" s="707"/>
      <c r="OYU34" s="707"/>
      <c r="OYV34" s="707"/>
      <c r="OYW34" s="707"/>
      <c r="OYX34" s="707"/>
      <c r="OYY34" s="707"/>
      <c r="OYZ34" s="707"/>
      <c r="OZA34" s="707"/>
      <c r="OZB34" s="707"/>
      <c r="OZC34" s="707"/>
      <c r="OZD34" s="707"/>
      <c r="OZE34" s="707"/>
      <c r="OZF34" s="707"/>
      <c r="OZG34" s="707"/>
      <c r="OZH34" s="707"/>
      <c r="OZI34" s="707"/>
      <c r="OZJ34" s="707"/>
      <c r="OZK34" s="707"/>
      <c r="OZL34" s="707"/>
      <c r="OZM34" s="707"/>
      <c r="OZN34" s="707"/>
      <c r="OZO34" s="707"/>
      <c r="OZP34" s="707"/>
      <c r="OZQ34" s="707"/>
      <c r="OZR34" s="707"/>
      <c r="OZS34" s="707"/>
      <c r="OZT34" s="707"/>
      <c r="OZU34" s="707"/>
      <c r="OZV34" s="707"/>
      <c r="OZW34" s="707"/>
      <c r="OZX34" s="707"/>
      <c r="OZY34" s="707"/>
      <c r="OZZ34" s="707"/>
      <c r="PAA34" s="707"/>
      <c r="PAB34" s="707"/>
      <c r="PAC34" s="707"/>
      <c r="PAD34" s="707"/>
      <c r="PAE34" s="707"/>
      <c r="PAF34" s="707"/>
      <c r="PAG34" s="707"/>
      <c r="PAH34" s="707"/>
      <c r="PAI34" s="707"/>
      <c r="PAJ34" s="707"/>
      <c r="PAK34" s="707"/>
      <c r="PAL34" s="707"/>
      <c r="PAM34" s="707"/>
      <c r="PAN34" s="707"/>
      <c r="PAO34" s="707"/>
      <c r="PAP34" s="707"/>
      <c r="PAQ34" s="707"/>
      <c r="PAR34" s="707"/>
      <c r="PAS34" s="707"/>
      <c r="PAT34" s="707"/>
      <c r="PAU34" s="707"/>
      <c r="PAV34" s="707"/>
      <c r="PAW34" s="707"/>
      <c r="PAX34" s="707"/>
      <c r="PAY34" s="707"/>
      <c r="PAZ34" s="707"/>
      <c r="PBA34" s="707"/>
      <c r="PBB34" s="707"/>
      <c r="PBC34" s="707"/>
      <c r="PBD34" s="707"/>
      <c r="PBE34" s="707"/>
      <c r="PBF34" s="707"/>
      <c r="PBG34" s="707"/>
      <c r="PBH34" s="707"/>
      <c r="PBI34" s="707"/>
      <c r="PBJ34" s="707"/>
      <c r="PBK34" s="707"/>
      <c r="PBL34" s="707"/>
      <c r="PBM34" s="707"/>
      <c r="PBN34" s="707"/>
      <c r="PBO34" s="707"/>
      <c r="PBP34" s="707"/>
      <c r="PBQ34" s="707"/>
      <c r="PBR34" s="707"/>
      <c r="PBS34" s="707"/>
      <c r="PBT34" s="707"/>
      <c r="PBU34" s="707"/>
      <c r="PBV34" s="707"/>
      <c r="PBW34" s="707"/>
      <c r="PBX34" s="707"/>
      <c r="PBY34" s="707"/>
      <c r="PBZ34" s="707"/>
      <c r="PCA34" s="707"/>
      <c r="PCB34" s="707"/>
      <c r="PCC34" s="707"/>
      <c r="PCD34" s="707"/>
      <c r="PCE34" s="707"/>
      <c r="PCF34" s="707"/>
      <c r="PCG34" s="707"/>
      <c r="PCH34" s="707"/>
      <c r="PCI34" s="707"/>
      <c r="PCJ34" s="707"/>
      <c r="PCK34" s="707"/>
      <c r="PCL34" s="707"/>
      <c r="PCM34" s="707"/>
      <c r="PCN34" s="707"/>
      <c r="PCO34" s="707"/>
      <c r="PCP34" s="707"/>
      <c r="PCQ34" s="707"/>
      <c r="PCR34" s="707"/>
      <c r="PCS34" s="707"/>
      <c r="PCT34" s="707"/>
      <c r="PCU34" s="707"/>
      <c r="PCV34" s="707"/>
      <c r="PCW34" s="707"/>
      <c r="PCX34" s="707"/>
      <c r="PCY34" s="707"/>
      <c r="PCZ34" s="707"/>
      <c r="PDA34" s="707"/>
      <c r="PDB34" s="707"/>
      <c r="PDC34" s="707"/>
      <c r="PDD34" s="707"/>
      <c r="PDE34" s="707"/>
      <c r="PDF34" s="707"/>
      <c r="PDG34" s="707"/>
      <c r="PDH34" s="707"/>
      <c r="PDI34" s="707"/>
      <c r="PDJ34" s="707"/>
      <c r="PDK34" s="707"/>
      <c r="PDL34" s="707"/>
      <c r="PDM34" s="707"/>
      <c r="PDN34" s="707"/>
      <c r="PDO34" s="707"/>
      <c r="PDP34" s="707"/>
      <c r="PDQ34" s="707"/>
      <c r="PDR34" s="707"/>
      <c r="PDS34" s="707"/>
      <c r="PDT34" s="707"/>
      <c r="PDU34" s="707"/>
      <c r="PDV34" s="707"/>
      <c r="PDW34" s="707"/>
      <c r="PDX34" s="707"/>
      <c r="PDY34" s="707"/>
      <c r="PDZ34" s="707"/>
      <c r="PEA34" s="707"/>
      <c r="PEB34" s="707"/>
      <c r="PEC34" s="707"/>
      <c r="PED34" s="707"/>
      <c r="PEE34" s="707"/>
      <c r="PEF34" s="707"/>
      <c r="PEG34" s="707"/>
      <c r="PEH34" s="707"/>
      <c r="PEI34" s="707"/>
      <c r="PEJ34" s="707"/>
      <c r="PEK34" s="707"/>
      <c r="PEL34" s="707"/>
      <c r="PEM34" s="707"/>
      <c r="PEN34" s="707"/>
      <c r="PEO34" s="707"/>
      <c r="PEP34" s="707"/>
      <c r="PEQ34" s="707"/>
      <c r="PER34" s="707"/>
      <c r="PES34" s="707"/>
      <c r="PET34" s="707"/>
      <c r="PEU34" s="707"/>
      <c r="PEV34" s="707"/>
      <c r="PEW34" s="707"/>
      <c r="PEX34" s="707"/>
      <c r="PEY34" s="707"/>
      <c r="PEZ34" s="707"/>
      <c r="PFA34" s="707"/>
      <c r="PFB34" s="707"/>
      <c r="PFC34" s="707"/>
      <c r="PFD34" s="707"/>
      <c r="PFE34" s="707"/>
      <c r="PFF34" s="707"/>
      <c r="PFG34" s="707"/>
      <c r="PFH34" s="707"/>
      <c r="PFI34" s="707"/>
      <c r="PFJ34" s="707"/>
      <c r="PFK34" s="707"/>
      <c r="PFL34" s="707"/>
      <c r="PFM34" s="707"/>
      <c r="PFN34" s="707"/>
      <c r="PFO34" s="707"/>
      <c r="PFP34" s="707"/>
      <c r="PFQ34" s="707"/>
      <c r="PFR34" s="707"/>
      <c r="PFS34" s="707"/>
      <c r="PFT34" s="707"/>
      <c r="PFU34" s="707"/>
      <c r="PFV34" s="707"/>
      <c r="PFW34" s="707"/>
      <c r="PFX34" s="707"/>
      <c r="PFY34" s="707"/>
      <c r="PFZ34" s="707"/>
      <c r="PGA34" s="707"/>
      <c r="PGB34" s="707"/>
      <c r="PGC34" s="707"/>
      <c r="PGD34" s="707"/>
      <c r="PGE34" s="707"/>
      <c r="PGF34" s="707"/>
      <c r="PGG34" s="707"/>
      <c r="PGH34" s="707"/>
      <c r="PGI34" s="707"/>
      <c r="PGJ34" s="707"/>
      <c r="PGK34" s="707"/>
      <c r="PGL34" s="707"/>
      <c r="PGM34" s="707"/>
      <c r="PGN34" s="707"/>
      <c r="PGO34" s="707"/>
      <c r="PGP34" s="707"/>
      <c r="PGQ34" s="707"/>
      <c r="PGR34" s="707"/>
      <c r="PGS34" s="707"/>
      <c r="PGT34" s="707"/>
      <c r="PGU34" s="707"/>
      <c r="PGV34" s="707"/>
      <c r="PGW34" s="707"/>
      <c r="PGX34" s="707"/>
      <c r="PGY34" s="707"/>
      <c r="PGZ34" s="707"/>
      <c r="PHA34" s="707"/>
      <c r="PHB34" s="707"/>
      <c r="PHC34" s="707"/>
      <c r="PHD34" s="707"/>
      <c r="PHE34" s="707"/>
      <c r="PHF34" s="707"/>
      <c r="PHG34" s="707"/>
      <c r="PHH34" s="707"/>
      <c r="PHI34" s="707"/>
      <c r="PHJ34" s="707"/>
      <c r="PHK34" s="707"/>
      <c r="PHL34" s="707"/>
      <c r="PHM34" s="707"/>
      <c r="PHN34" s="707"/>
      <c r="PHO34" s="707"/>
      <c r="PHP34" s="707"/>
      <c r="PHQ34" s="707"/>
      <c r="PHR34" s="707"/>
      <c r="PHS34" s="707"/>
      <c r="PHT34" s="707"/>
      <c r="PHU34" s="707"/>
      <c r="PHV34" s="707"/>
      <c r="PHW34" s="707"/>
      <c r="PHX34" s="707"/>
      <c r="PHY34" s="707"/>
      <c r="PHZ34" s="707"/>
      <c r="PIA34" s="707"/>
      <c r="PIB34" s="707"/>
      <c r="PIC34" s="707"/>
      <c r="PID34" s="707"/>
      <c r="PIE34" s="707"/>
      <c r="PIF34" s="707"/>
      <c r="PIG34" s="707"/>
      <c r="PIH34" s="707"/>
      <c r="PII34" s="707"/>
      <c r="PIJ34" s="707"/>
      <c r="PIK34" s="707"/>
      <c r="PIL34" s="707"/>
      <c r="PIM34" s="707"/>
      <c r="PIN34" s="707"/>
      <c r="PIO34" s="707"/>
      <c r="PIP34" s="707"/>
      <c r="PIQ34" s="707"/>
      <c r="PIR34" s="707"/>
      <c r="PIS34" s="707"/>
      <c r="PIT34" s="707"/>
      <c r="PIU34" s="707"/>
      <c r="PIV34" s="707"/>
      <c r="PIW34" s="707"/>
      <c r="PIX34" s="707"/>
      <c r="PIY34" s="707"/>
      <c r="PIZ34" s="707"/>
      <c r="PJA34" s="707"/>
      <c r="PJB34" s="707"/>
      <c r="PJC34" s="707"/>
      <c r="PJD34" s="707"/>
      <c r="PJE34" s="707"/>
      <c r="PJF34" s="707"/>
      <c r="PJG34" s="707"/>
      <c r="PJH34" s="707"/>
      <c r="PJI34" s="707"/>
      <c r="PJJ34" s="707"/>
      <c r="PJK34" s="707"/>
      <c r="PJL34" s="707"/>
      <c r="PJM34" s="707"/>
      <c r="PJN34" s="707"/>
      <c r="PJO34" s="707"/>
      <c r="PJP34" s="707"/>
      <c r="PJQ34" s="707"/>
      <c r="PJR34" s="707"/>
      <c r="PJS34" s="707"/>
      <c r="PJT34" s="707"/>
      <c r="PJU34" s="707"/>
      <c r="PJV34" s="707"/>
      <c r="PJW34" s="707"/>
      <c r="PJX34" s="707"/>
      <c r="PJY34" s="707"/>
      <c r="PJZ34" s="707"/>
      <c r="PKA34" s="707"/>
      <c r="PKB34" s="707"/>
      <c r="PKC34" s="707"/>
      <c r="PKD34" s="707"/>
      <c r="PKE34" s="707"/>
      <c r="PKF34" s="707"/>
      <c r="PKG34" s="707"/>
      <c r="PKH34" s="707"/>
      <c r="PKI34" s="707"/>
      <c r="PKJ34" s="707"/>
      <c r="PKK34" s="707"/>
      <c r="PKL34" s="707"/>
      <c r="PKM34" s="707"/>
      <c r="PKN34" s="707"/>
      <c r="PKO34" s="707"/>
      <c r="PKP34" s="707"/>
      <c r="PKQ34" s="707"/>
      <c r="PKR34" s="707"/>
      <c r="PKS34" s="707"/>
      <c r="PKT34" s="707"/>
      <c r="PKU34" s="707"/>
      <c r="PKV34" s="707"/>
      <c r="PKW34" s="707"/>
      <c r="PKX34" s="707"/>
      <c r="PKY34" s="707"/>
      <c r="PKZ34" s="707"/>
      <c r="PLA34" s="707"/>
      <c r="PLB34" s="707"/>
      <c r="PLC34" s="707"/>
      <c r="PLD34" s="707"/>
      <c r="PLE34" s="707"/>
      <c r="PLF34" s="707"/>
      <c r="PLG34" s="707"/>
      <c r="PLH34" s="707"/>
      <c r="PLI34" s="707"/>
      <c r="PLJ34" s="707"/>
      <c r="PLK34" s="707"/>
      <c r="PLL34" s="707"/>
      <c r="PLM34" s="707"/>
      <c r="PLN34" s="707"/>
      <c r="PLO34" s="707"/>
      <c r="PLP34" s="707"/>
      <c r="PLQ34" s="707"/>
      <c r="PLR34" s="707"/>
      <c r="PLS34" s="707"/>
      <c r="PLT34" s="707"/>
      <c r="PLU34" s="707"/>
      <c r="PLV34" s="707"/>
      <c r="PLW34" s="707"/>
      <c r="PLX34" s="707"/>
      <c r="PLY34" s="707"/>
      <c r="PLZ34" s="707"/>
      <c r="PMA34" s="707"/>
      <c r="PMB34" s="707"/>
      <c r="PMC34" s="707"/>
      <c r="PMD34" s="707"/>
      <c r="PME34" s="707"/>
      <c r="PMF34" s="707"/>
      <c r="PMG34" s="707"/>
      <c r="PMH34" s="707"/>
      <c r="PMI34" s="707"/>
      <c r="PMJ34" s="707"/>
      <c r="PMK34" s="707"/>
      <c r="PML34" s="707"/>
      <c r="PMM34" s="707"/>
      <c r="PMN34" s="707"/>
      <c r="PMO34" s="707"/>
      <c r="PMP34" s="707"/>
      <c r="PMQ34" s="707"/>
      <c r="PMR34" s="707"/>
      <c r="PMS34" s="707"/>
      <c r="PMT34" s="707"/>
      <c r="PMU34" s="707"/>
      <c r="PMV34" s="707"/>
      <c r="PMW34" s="707"/>
      <c r="PMX34" s="707"/>
      <c r="PMY34" s="707"/>
      <c r="PMZ34" s="707"/>
      <c r="PNA34" s="707"/>
      <c r="PNB34" s="707"/>
      <c r="PNC34" s="707"/>
      <c r="PND34" s="707"/>
      <c r="PNE34" s="707"/>
      <c r="PNF34" s="707"/>
      <c r="PNG34" s="707"/>
      <c r="PNH34" s="707"/>
      <c r="PNI34" s="707"/>
      <c r="PNJ34" s="707"/>
      <c r="PNK34" s="707"/>
      <c r="PNL34" s="707"/>
      <c r="PNM34" s="707"/>
      <c r="PNN34" s="707"/>
      <c r="PNO34" s="707"/>
      <c r="PNP34" s="707"/>
      <c r="PNQ34" s="707"/>
      <c r="PNR34" s="707"/>
      <c r="PNS34" s="707"/>
      <c r="PNT34" s="707"/>
      <c r="PNU34" s="707"/>
      <c r="PNV34" s="707"/>
      <c r="PNW34" s="707"/>
      <c r="PNX34" s="707"/>
      <c r="PNY34" s="707"/>
      <c r="PNZ34" s="707"/>
      <c r="POA34" s="707"/>
      <c r="POB34" s="707"/>
      <c r="POC34" s="707"/>
      <c r="POD34" s="707"/>
      <c r="POE34" s="707"/>
      <c r="POF34" s="707"/>
      <c r="POG34" s="707"/>
      <c r="POH34" s="707"/>
      <c r="POI34" s="707"/>
      <c r="POJ34" s="707"/>
      <c r="POK34" s="707"/>
      <c r="POL34" s="707"/>
      <c r="POM34" s="707"/>
      <c r="PON34" s="707"/>
      <c r="POO34" s="707"/>
      <c r="POP34" s="707"/>
      <c r="POQ34" s="707"/>
      <c r="POR34" s="707"/>
      <c r="POS34" s="707"/>
      <c r="POT34" s="707"/>
      <c r="POU34" s="707"/>
      <c r="POV34" s="707"/>
      <c r="POW34" s="707"/>
      <c r="POX34" s="707"/>
      <c r="POY34" s="707"/>
      <c r="POZ34" s="707"/>
      <c r="PPA34" s="707"/>
      <c r="PPB34" s="707"/>
      <c r="PPC34" s="707"/>
      <c r="PPD34" s="707"/>
      <c r="PPE34" s="707"/>
      <c r="PPF34" s="707"/>
      <c r="PPG34" s="707"/>
      <c r="PPH34" s="707"/>
      <c r="PPI34" s="707"/>
      <c r="PPJ34" s="707"/>
      <c r="PPK34" s="707"/>
      <c r="PPL34" s="707"/>
      <c r="PPM34" s="707"/>
      <c r="PPN34" s="707"/>
      <c r="PPO34" s="707"/>
      <c r="PPP34" s="707"/>
      <c r="PPQ34" s="707"/>
      <c r="PPR34" s="707"/>
      <c r="PPS34" s="707"/>
      <c r="PPT34" s="707"/>
      <c r="PPU34" s="707"/>
      <c r="PPV34" s="707"/>
      <c r="PPW34" s="707"/>
      <c r="PPX34" s="707"/>
      <c r="PPY34" s="707"/>
      <c r="PPZ34" s="707"/>
      <c r="PQA34" s="707"/>
      <c r="PQB34" s="707"/>
      <c r="PQC34" s="707"/>
      <c r="PQD34" s="707"/>
      <c r="PQE34" s="707"/>
      <c r="PQF34" s="707"/>
      <c r="PQG34" s="707"/>
      <c r="PQH34" s="707"/>
      <c r="PQI34" s="707"/>
      <c r="PQJ34" s="707"/>
      <c r="PQK34" s="707"/>
      <c r="PQL34" s="707"/>
      <c r="PQM34" s="707"/>
      <c r="PQN34" s="707"/>
      <c r="PQO34" s="707"/>
      <c r="PQP34" s="707"/>
      <c r="PQQ34" s="707"/>
      <c r="PQR34" s="707"/>
      <c r="PQS34" s="707"/>
      <c r="PQT34" s="707"/>
      <c r="PQU34" s="707"/>
      <c r="PQV34" s="707"/>
      <c r="PQW34" s="707"/>
      <c r="PQX34" s="707"/>
      <c r="PQY34" s="707"/>
      <c r="PQZ34" s="707"/>
      <c r="PRA34" s="707"/>
      <c r="PRB34" s="707"/>
      <c r="PRC34" s="707"/>
      <c r="PRD34" s="707"/>
      <c r="PRE34" s="707"/>
      <c r="PRF34" s="707"/>
      <c r="PRG34" s="707"/>
      <c r="PRH34" s="707"/>
      <c r="PRI34" s="707"/>
      <c r="PRJ34" s="707"/>
      <c r="PRK34" s="707"/>
      <c r="PRL34" s="707"/>
      <c r="PRM34" s="707"/>
      <c r="PRN34" s="707"/>
      <c r="PRO34" s="707"/>
      <c r="PRP34" s="707"/>
      <c r="PRQ34" s="707"/>
      <c r="PRR34" s="707"/>
      <c r="PRS34" s="707"/>
      <c r="PRT34" s="707"/>
      <c r="PRU34" s="707"/>
      <c r="PRV34" s="707"/>
      <c r="PRW34" s="707"/>
      <c r="PRX34" s="707"/>
      <c r="PRY34" s="707"/>
      <c r="PRZ34" s="707"/>
      <c r="PSA34" s="707"/>
      <c r="PSB34" s="707"/>
      <c r="PSC34" s="707"/>
      <c r="PSD34" s="707"/>
      <c r="PSE34" s="707"/>
      <c r="PSF34" s="707"/>
      <c r="PSG34" s="707"/>
      <c r="PSH34" s="707"/>
      <c r="PSI34" s="707"/>
      <c r="PSJ34" s="707"/>
      <c r="PSK34" s="707"/>
      <c r="PSL34" s="707"/>
      <c r="PSM34" s="707"/>
      <c r="PSN34" s="707"/>
      <c r="PSO34" s="707"/>
      <c r="PSP34" s="707"/>
      <c r="PSQ34" s="707"/>
      <c r="PSR34" s="707"/>
      <c r="PSS34" s="707"/>
      <c r="PST34" s="707"/>
      <c r="PSU34" s="707"/>
      <c r="PSV34" s="707"/>
      <c r="PSW34" s="707"/>
      <c r="PSX34" s="707"/>
      <c r="PSY34" s="707"/>
      <c r="PSZ34" s="707"/>
      <c r="PTA34" s="707"/>
      <c r="PTB34" s="707"/>
      <c r="PTC34" s="707"/>
      <c r="PTD34" s="707"/>
      <c r="PTE34" s="707"/>
      <c r="PTF34" s="707"/>
      <c r="PTG34" s="707"/>
      <c r="PTH34" s="707"/>
      <c r="PTI34" s="707"/>
      <c r="PTJ34" s="707"/>
      <c r="PTK34" s="707"/>
      <c r="PTL34" s="707"/>
      <c r="PTM34" s="707"/>
      <c r="PTN34" s="707"/>
      <c r="PTO34" s="707"/>
      <c r="PTP34" s="707"/>
      <c r="PTQ34" s="707"/>
      <c r="PTR34" s="707"/>
      <c r="PTS34" s="707"/>
      <c r="PTT34" s="707"/>
      <c r="PTU34" s="707"/>
      <c r="PTV34" s="707"/>
      <c r="PTW34" s="707"/>
      <c r="PTX34" s="707"/>
      <c r="PTY34" s="707"/>
      <c r="PTZ34" s="707"/>
      <c r="PUA34" s="707"/>
      <c r="PUB34" s="707"/>
      <c r="PUC34" s="707"/>
      <c r="PUD34" s="707"/>
      <c r="PUE34" s="707"/>
      <c r="PUF34" s="707"/>
      <c r="PUG34" s="707"/>
      <c r="PUH34" s="707"/>
      <c r="PUI34" s="707"/>
      <c r="PUJ34" s="707"/>
      <c r="PUK34" s="707"/>
      <c r="PUL34" s="707"/>
      <c r="PUM34" s="707"/>
      <c r="PUN34" s="707"/>
      <c r="PUO34" s="707"/>
      <c r="PUP34" s="707"/>
      <c r="PUQ34" s="707"/>
      <c r="PUR34" s="707"/>
      <c r="PUS34" s="707"/>
      <c r="PUT34" s="707"/>
      <c r="PUU34" s="707"/>
      <c r="PUV34" s="707"/>
      <c r="PUW34" s="707"/>
      <c r="PUX34" s="707"/>
      <c r="PUY34" s="707"/>
      <c r="PUZ34" s="707"/>
      <c r="PVA34" s="707"/>
      <c r="PVB34" s="707"/>
      <c r="PVC34" s="707"/>
      <c r="PVD34" s="707"/>
      <c r="PVE34" s="707"/>
      <c r="PVF34" s="707"/>
      <c r="PVG34" s="707"/>
      <c r="PVH34" s="707"/>
      <c r="PVI34" s="707"/>
      <c r="PVJ34" s="707"/>
      <c r="PVK34" s="707"/>
      <c r="PVL34" s="707"/>
      <c r="PVM34" s="707"/>
      <c r="PVN34" s="707"/>
      <c r="PVO34" s="707"/>
      <c r="PVP34" s="707"/>
      <c r="PVQ34" s="707"/>
      <c r="PVR34" s="707"/>
      <c r="PVS34" s="707"/>
      <c r="PVT34" s="707"/>
      <c r="PVU34" s="707"/>
      <c r="PVV34" s="707"/>
      <c r="PVW34" s="707"/>
      <c r="PVX34" s="707"/>
      <c r="PVY34" s="707"/>
      <c r="PVZ34" s="707"/>
      <c r="PWA34" s="707"/>
      <c r="PWB34" s="707"/>
      <c r="PWC34" s="707"/>
      <c r="PWD34" s="707"/>
      <c r="PWE34" s="707"/>
      <c r="PWF34" s="707"/>
      <c r="PWG34" s="707"/>
      <c r="PWH34" s="707"/>
      <c r="PWI34" s="707"/>
      <c r="PWJ34" s="707"/>
      <c r="PWK34" s="707"/>
      <c r="PWL34" s="707"/>
      <c r="PWM34" s="707"/>
      <c r="PWN34" s="707"/>
      <c r="PWO34" s="707"/>
      <c r="PWP34" s="707"/>
      <c r="PWQ34" s="707"/>
      <c r="PWR34" s="707"/>
      <c r="PWS34" s="707"/>
      <c r="PWT34" s="707"/>
      <c r="PWU34" s="707"/>
      <c r="PWV34" s="707"/>
      <c r="PWW34" s="707"/>
      <c r="PWX34" s="707"/>
      <c r="PWY34" s="707"/>
      <c r="PWZ34" s="707"/>
      <c r="PXA34" s="707"/>
      <c r="PXB34" s="707"/>
      <c r="PXC34" s="707"/>
      <c r="PXD34" s="707"/>
      <c r="PXE34" s="707"/>
      <c r="PXF34" s="707"/>
      <c r="PXG34" s="707"/>
      <c r="PXH34" s="707"/>
      <c r="PXI34" s="707"/>
      <c r="PXJ34" s="707"/>
      <c r="PXK34" s="707"/>
      <c r="PXL34" s="707"/>
      <c r="PXM34" s="707"/>
      <c r="PXN34" s="707"/>
      <c r="PXO34" s="707"/>
      <c r="PXP34" s="707"/>
      <c r="PXQ34" s="707"/>
      <c r="PXR34" s="707"/>
      <c r="PXS34" s="707"/>
      <c r="PXT34" s="707"/>
      <c r="PXU34" s="707"/>
      <c r="PXV34" s="707"/>
      <c r="PXW34" s="707"/>
      <c r="PXX34" s="707"/>
      <c r="PXY34" s="707"/>
      <c r="PXZ34" s="707"/>
      <c r="PYA34" s="707"/>
      <c r="PYB34" s="707"/>
      <c r="PYC34" s="707"/>
      <c r="PYD34" s="707"/>
      <c r="PYE34" s="707"/>
      <c r="PYF34" s="707"/>
      <c r="PYG34" s="707"/>
      <c r="PYH34" s="707"/>
      <c r="PYI34" s="707"/>
      <c r="PYJ34" s="707"/>
      <c r="PYK34" s="707"/>
      <c r="PYL34" s="707"/>
      <c r="PYM34" s="707"/>
      <c r="PYN34" s="707"/>
      <c r="PYO34" s="707"/>
      <c r="PYP34" s="707"/>
      <c r="PYQ34" s="707"/>
      <c r="PYR34" s="707"/>
      <c r="PYS34" s="707"/>
      <c r="PYT34" s="707"/>
      <c r="PYU34" s="707"/>
      <c r="PYV34" s="707"/>
      <c r="PYW34" s="707"/>
      <c r="PYX34" s="707"/>
      <c r="PYY34" s="707"/>
      <c r="PYZ34" s="707"/>
      <c r="PZA34" s="707"/>
      <c r="PZB34" s="707"/>
      <c r="PZC34" s="707"/>
      <c r="PZD34" s="707"/>
      <c r="PZE34" s="707"/>
      <c r="PZF34" s="707"/>
      <c r="PZG34" s="707"/>
      <c r="PZH34" s="707"/>
      <c r="PZI34" s="707"/>
      <c r="PZJ34" s="707"/>
      <c r="PZK34" s="707"/>
      <c r="PZL34" s="707"/>
      <c r="PZM34" s="707"/>
      <c r="PZN34" s="707"/>
      <c r="PZO34" s="707"/>
      <c r="PZP34" s="707"/>
      <c r="PZQ34" s="707"/>
      <c r="PZR34" s="707"/>
      <c r="PZS34" s="707"/>
      <c r="PZT34" s="707"/>
      <c r="PZU34" s="707"/>
      <c r="PZV34" s="707"/>
      <c r="PZW34" s="707"/>
      <c r="PZX34" s="707"/>
      <c r="PZY34" s="707"/>
      <c r="PZZ34" s="707"/>
      <c r="QAA34" s="707"/>
      <c r="QAB34" s="707"/>
      <c r="QAC34" s="707"/>
      <c r="QAD34" s="707"/>
      <c r="QAE34" s="707"/>
      <c r="QAF34" s="707"/>
      <c r="QAG34" s="707"/>
      <c r="QAH34" s="707"/>
      <c r="QAI34" s="707"/>
      <c r="QAJ34" s="707"/>
      <c r="QAK34" s="707"/>
      <c r="QAL34" s="707"/>
      <c r="QAM34" s="707"/>
      <c r="QAN34" s="707"/>
      <c r="QAO34" s="707"/>
      <c r="QAP34" s="707"/>
      <c r="QAQ34" s="707"/>
      <c r="QAR34" s="707"/>
      <c r="QAS34" s="707"/>
      <c r="QAT34" s="707"/>
      <c r="QAU34" s="707"/>
      <c r="QAV34" s="707"/>
      <c r="QAW34" s="707"/>
      <c r="QAX34" s="707"/>
      <c r="QAY34" s="707"/>
      <c r="QAZ34" s="707"/>
      <c r="QBA34" s="707"/>
      <c r="QBB34" s="707"/>
      <c r="QBC34" s="707"/>
      <c r="QBD34" s="707"/>
      <c r="QBE34" s="707"/>
      <c r="QBF34" s="707"/>
      <c r="QBG34" s="707"/>
      <c r="QBH34" s="707"/>
      <c r="QBI34" s="707"/>
      <c r="QBJ34" s="707"/>
      <c r="QBK34" s="707"/>
      <c r="QBL34" s="707"/>
      <c r="QBM34" s="707"/>
      <c r="QBN34" s="707"/>
      <c r="QBO34" s="707"/>
      <c r="QBP34" s="707"/>
      <c r="QBQ34" s="707"/>
      <c r="QBR34" s="707"/>
      <c r="QBS34" s="707"/>
      <c r="QBT34" s="707"/>
      <c r="QBU34" s="707"/>
      <c r="QBV34" s="707"/>
      <c r="QBW34" s="707"/>
      <c r="QBX34" s="707"/>
      <c r="QBY34" s="707"/>
      <c r="QBZ34" s="707"/>
      <c r="QCA34" s="707"/>
      <c r="QCB34" s="707"/>
      <c r="QCC34" s="707"/>
      <c r="QCD34" s="707"/>
      <c r="QCE34" s="707"/>
      <c r="QCF34" s="707"/>
      <c r="QCG34" s="707"/>
      <c r="QCH34" s="707"/>
      <c r="QCI34" s="707"/>
      <c r="QCJ34" s="707"/>
      <c r="QCK34" s="707"/>
      <c r="QCL34" s="707"/>
      <c r="QCM34" s="707"/>
      <c r="QCN34" s="707"/>
      <c r="QCO34" s="707"/>
      <c r="QCP34" s="707"/>
      <c r="QCQ34" s="707"/>
      <c r="QCR34" s="707"/>
      <c r="QCS34" s="707"/>
      <c r="QCT34" s="707"/>
      <c r="QCU34" s="707"/>
      <c r="QCV34" s="707"/>
      <c r="QCW34" s="707"/>
      <c r="QCX34" s="707"/>
      <c r="QCY34" s="707"/>
      <c r="QCZ34" s="707"/>
      <c r="QDA34" s="707"/>
      <c r="QDB34" s="707"/>
      <c r="QDC34" s="707"/>
      <c r="QDD34" s="707"/>
      <c r="QDE34" s="707"/>
      <c r="QDF34" s="707"/>
      <c r="QDG34" s="707"/>
      <c r="QDH34" s="707"/>
      <c r="QDI34" s="707"/>
      <c r="QDJ34" s="707"/>
      <c r="QDK34" s="707"/>
      <c r="QDL34" s="707"/>
      <c r="QDM34" s="707"/>
      <c r="QDN34" s="707"/>
      <c r="QDO34" s="707"/>
      <c r="QDP34" s="707"/>
      <c r="QDQ34" s="707"/>
      <c r="QDR34" s="707"/>
      <c r="QDS34" s="707"/>
      <c r="QDT34" s="707"/>
      <c r="QDU34" s="707"/>
      <c r="QDV34" s="707"/>
      <c r="QDW34" s="707"/>
      <c r="QDX34" s="707"/>
      <c r="QDY34" s="707"/>
      <c r="QDZ34" s="707"/>
      <c r="QEA34" s="707"/>
      <c r="QEB34" s="707"/>
      <c r="QEC34" s="707"/>
      <c r="QED34" s="707"/>
      <c r="QEE34" s="707"/>
      <c r="QEF34" s="707"/>
      <c r="QEG34" s="707"/>
      <c r="QEH34" s="707"/>
      <c r="QEI34" s="707"/>
      <c r="QEJ34" s="707"/>
      <c r="QEK34" s="707"/>
      <c r="QEL34" s="707"/>
      <c r="QEM34" s="707"/>
      <c r="QEN34" s="707"/>
      <c r="QEO34" s="707"/>
      <c r="QEP34" s="707"/>
      <c r="QEQ34" s="707"/>
      <c r="QER34" s="707"/>
      <c r="QES34" s="707"/>
      <c r="QET34" s="707"/>
      <c r="QEU34" s="707"/>
      <c r="QEV34" s="707"/>
      <c r="QEW34" s="707"/>
      <c r="QEX34" s="707"/>
      <c r="QEY34" s="707"/>
      <c r="QEZ34" s="707"/>
      <c r="QFA34" s="707"/>
      <c r="QFB34" s="707"/>
      <c r="QFC34" s="707"/>
      <c r="QFD34" s="707"/>
      <c r="QFE34" s="707"/>
      <c r="QFF34" s="707"/>
      <c r="QFG34" s="707"/>
      <c r="QFH34" s="707"/>
      <c r="QFI34" s="707"/>
      <c r="QFJ34" s="707"/>
      <c r="QFK34" s="707"/>
      <c r="QFL34" s="707"/>
      <c r="QFM34" s="707"/>
      <c r="QFN34" s="707"/>
      <c r="QFO34" s="707"/>
      <c r="QFP34" s="707"/>
      <c r="QFQ34" s="707"/>
      <c r="QFR34" s="707"/>
      <c r="QFS34" s="707"/>
      <c r="QFT34" s="707"/>
      <c r="QFU34" s="707"/>
      <c r="QFV34" s="707"/>
      <c r="QFW34" s="707"/>
      <c r="QFX34" s="707"/>
      <c r="QFY34" s="707"/>
      <c r="QFZ34" s="707"/>
      <c r="QGA34" s="707"/>
      <c r="QGB34" s="707"/>
      <c r="QGC34" s="707"/>
      <c r="QGD34" s="707"/>
      <c r="QGE34" s="707"/>
      <c r="QGF34" s="707"/>
      <c r="QGG34" s="707"/>
      <c r="QGH34" s="707"/>
      <c r="QGI34" s="707"/>
      <c r="QGJ34" s="707"/>
      <c r="QGK34" s="707"/>
      <c r="QGL34" s="707"/>
      <c r="QGM34" s="707"/>
      <c r="QGN34" s="707"/>
      <c r="QGO34" s="707"/>
      <c r="QGP34" s="707"/>
      <c r="QGQ34" s="707"/>
      <c r="QGR34" s="707"/>
      <c r="QGS34" s="707"/>
      <c r="QGT34" s="707"/>
      <c r="QGU34" s="707"/>
      <c r="QGV34" s="707"/>
      <c r="QGW34" s="707"/>
      <c r="QGX34" s="707"/>
      <c r="QGY34" s="707"/>
      <c r="QGZ34" s="707"/>
      <c r="QHA34" s="707"/>
      <c r="QHB34" s="707"/>
      <c r="QHC34" s="707"/>
      <c r="QHD34" s="707"/>
      <c r="QHE34" s="707"/>
      <c r="QHF34" s="707"/>
      <c r="QHG34" s="707"/>
      <c r="QHH34" s="707"/>
      <c r="QHI34" s="707"/>
      <c r="QHJ34" s="707"/>
      <c r="QHK34" s="707"/>
      <c r="QHL34" s="707"/>
      <c r="QHM34" s="707"/>
      <c r="QHN34" s="707"/>
      <c r="QHO34" s="707"/>
      <c r="QHP34" s="707"/>
      <c r="QHQ34" s="707"/>
      <c r="QHR34" s="707"/>
      <c r="QHS34" s="707"/>
      <c r="QHT34" s="707"/>
      <c r="QHU34" s="707"/>
      <c r="QHV34" s="707"/>
      <c r="QHW34" s="707"/>
      <c r="QHX34" s="707"/>
      <c r="QHY34" s="707"/>
      <c r="QHZ34" s="707"/>
      <c r="QIA34" s="707"/>
      <c r="QIB34" s="707"/>
      <c r="QIC34" s="707"/>
      <c r="QID34" s="707"/>
      <c r="QIE34" s="707"/>
      <c r="QIF34" s="707"/>
      <c r="QIG34" s="707"/>
      <c r="QIH34" s="707"/>
      <c r="QII34" s="707"/>
      <c r="QIJ34" s="707"/>
      <c r="QIK34" s="707"/>
      <c r="QIL34" s="707"/>
      <c r="QIM34" s="707"/>
      <c r="QIN34" s="707"/>
      <c r="QIO34" s="707"/>
      <c r="QIP34" s="707"/>
      <c r="QIQ34" s="707"/>
      <c r="QIR34" s="707"/>
      <c r="QIS34" s="707"/>
      <c r="QIT34" s="707"/>
      <c r="QIU34" s="707"/>
      <c r="QIV34" s="707"/>
      <c r="QIW34" s="707"/>
      <c r="QIX34" s="707"/>
      <c r="QIY34" s="707"/>
      <c r="QIZ34" s="707"/>
      <c r="QJA34" s="707"/>
      <c r="QJB34" s="707"/>
      <c r="QJC34" s="707"/>
      <c r="QJD34" s="707"/>
      <c r="QJE34" s="707"/>
      <c r="QJF34" s="707"/>
      <c r="QJG34" s="707"/>
      <c r="QJH34" s="707"/>
      <c r="QJI34" s="707"/>
      <c r="QJJ34" s="707"/>
      <c r="QJK34" s="707"/>
      <c r="QJL34" s="707"/>
      <c r="QJM34" s="707"/>
      <c r="QJN34" s="707"/>
      <c r="QJO34" s="707"/>
      <c r="QJP34" s="707"/>
      <c r="QJQ34" s="707"/>
      <c r="QJR34" s="707"/>
      <c r="QJS34" s="707"/>
      <c r="QJT34" s="707"/>
      <c r="QJU34" s="707"/>
      <c r="QJV34" s="707"/>
      <c r="QJW34" s="707"/>
      <c r="QJX34" s="707"/>
      <c r="QJY34" s="707"/>
      <c r="QJZ34" s="707"/>
      <c r="QKA34" s="707"/>
      <c r="QKB34" s="707"/>
      <c r="QKC34" s="707"/>
      <c r="QKD34" s="707"/>
      <c r="QKE34" s="707"/>
      <c r="QKF34" s="707"/>
      <c r="QKG34" s="707"/>
      <c r="QKH34" s="707"/>
      <c r="QKI34" s="707"/>
      <c r="QKJ34" s="707"/>
      <c r="QKK34" s="707"/>
      <c r="QKL34" s="707"/>
      <c r="QKM34" s="707"/>
      <c r="QKN34" s="707"/>
      <c r="QKO34" s="707"/>
      <c r="QKP34" s="707"/>
      <c r="QKQ34" s="707"/>
      <c r="QKR34" s="707"/>
      <c r="QKS34" s="707"/>
      <c r="QKT34" s="707"/>
      <c r="QKU34" s="707"/>
      <c r="QKV34" s="707"/>
      <c r="QKW34" s="707"/>
      <c r="QKX34" s="707"/>
      <c r="QKY34" s="707"/>
      <c r="QKZ34" s="707"/>
      <c r="QLA34" s="707"/>
      <c r="QLB34" s="707"/>
      <c r="QLC34" s="707"/>
      <c r="QLD34" s="707"/>
      <c r="QLE34" s="707"/>
      <c r="QLF34" s="707"/>
      <c r="QLG34" s="707"/>
      <c r="QLH34" s="707"/>
      <c r="QLI34" s="707"/>
      <c r="QLJ34" s="707"/>
      <c r="QLK34" s="707"/>
      <c r="QLL34" s="707"/>
      <c r="QLM34" s="707"/>
      <c r="QLN34" s="707"/>
      <c r="QLO34" s="707"/>
      <c r="QLP34" s="707"/>
      <c r="QLQ34" s="707"/>
      <c r="QLR34" s="707"/>
      <c r="QLS34" s="707"/>
      <c r="QLT34" s="707"/>
      <c r="QLU34" s="707"/>
      <c r="QLV34" s="707"/>
      <c r="QLW34" s="707"/>
      <c r="QLX34" s="707"/>
      <c r="QLY34" s="707"/>
      <c r="QLZ34" s="707"/>
      <c r="QMA34" s="707"/>
      <c r="QMB34" s="707"/>
      <c r="QMC34" s="707"/>
      <c r="QMD34" s="707"/>
      <c r="QME34" s="707"/>
      <c r="QMF34" s="707"/>
      <c r="QMG34" s="707"/>
      <c r="QMH34" s="707"/>
      <c r="QMI34" s="707"/>
      <c r="QMJ34" s="707"/>
      <c r="QMK34" s="707"/>
      <c r="QML34" s="707"/>
      <c r="QMM34" s="707"/>
      <c r="QMN34" s="707"/>
      <c r="QMO34" s="707"/>
      <c r="QMP34" s="707"/>
      <c r="QMQ34" s="707"/>
      <c r="QMR34" s="707"/>
      <c r="QMS34" s="707"/>
      <c r="QMT34" s="707"/>
      <c r="QMU34" s="707"/>
      <c r="QMV34" s="707"/>
      <c r="QMW34" s="707"/>
      <c r="QMX34" s="707"/>
      <c r="QMY34" s="707"/>
      <c r="QMZ34" s="707"/>
      <c r="QNA34" s="707"/>
      <c r="QNB34" s="707"/>
      <c r="QNC34" s="707"/>
      <c r="QND34" s="707"/>
      <c r="QNE34" s="707"/>
      <c r="QNF34" s="707"/>
      <c r="QNG34" s="707"/>
      <c r="QNH34" s="707"/>
      <c r="QNI34" s="707"/>
      <c r="QNJ34" s="707"/>
      <c r="QNK34" s="707"/>
      <c r="QNL34" s="707"/>
      <c r="QNM34" s="707"/>
      <c r="QNN34" s="707"/>
      <c r="QNO34" s="707"/>
      <c r="QNP34" s="707"/>
      <c r="QNQ34" s="707"/>
      <c r="QNR34" s="707"/>
      <c r="QNS34" s="707"/>
      <c r="QNT34" s="707"/>
      <c r="QNU34" s="707"/>
      <c r="QNV34" s="707"/>
      <c r="QNW34" s="707"/>
      <c r="QNX34" s="707"/>
      <c r="QNY34" s="707"/>
      <c r="QNZ34" s="707"/>
      <c r="QOA34" s="707"/>
      <c r="QOB34" s="707"/>
      <c r="QOC34" s="707"/>
      <c r="QOD34" s="707"/>
      <c r="QOE34" s="707"/>
      <c r="QOF34" s="707"/>
      <c r="QOG34" s="707"/>
      <c r="QOH34" s="707"/>
      <c r="QOI34" s="707"/>
      <c r="QOJ34" s="707"/>
      <c r="QOK34" s="707"/>
      <c r="QOL34" s="707"/>
      <c r="QOM34" s="707"/>
      <c r="QON34" s="707"/>
      <c r="QOO34" s="707"/>
      <c r="QOP34" s="707"/>
      <c r="QOQ34" s="707"/>
      <c r="QOR34" s="707"/>
      <c r="QOS34" s="707"/>
      <c r="QOT34" s="707"/>
      <c r="QOU34" s="707"/>
      <c r="QOV34" s="707"/>
      <c r="QOW34" s="707"/>
      <c r="QOX34" s="707"/>
      <c r="QOY34" s="707"/>
      <c r="QOZ34" s="707"/>
      <c r="QPA34" s="707"/>
      <c r="QPB34" s="707"/>
      <c r="QPC34" s="707"/>
      <c r="QPD34" s="707"/>
      <c r="QPE34" s="707"/>
      <c r="QPF34" s="707"/>
      <c r="QPG34" s="707"/>
      <c r="QPH34" s="707"/>
      <c r="QPI34" s="707"/>
      <c r="QPJ34" s="707"/>
      <c r="QPK34" s="707"/>
      <c r="QPL34" s="707"/>
      <c r="QPM34" s="707"/>
      <c r="QPN34" s="707"/>
      <c r="QPO34" s="707"/>
      <c r="QPP34" s="707"/>
      <c r="QPQ34" s="707"/>
      <c r="QPR34" s="707"/>
      <c r="QPS34" s="707"/>
      <c r="QPT34" s="707"/>
      <c r="QPU34" s="707"/>
      <c r="QPV34" s="707"/>
      <c r="QPW34" s="707"/>
      <c r="QPX34" s="707"/>
      <c r="QPY34" s="707"/>
      <c r="QPZ34" s="707"/>
      <c r="QQA34" s="707"/>
      <c r="QQB34" s="707"/>
      <c r="QQC34" s="707"/>
      <c r="QQD34" s="707"/>
      <c r="QQE34" s="707"/>
      <c r="QQF34" s="707"/>
      <c r="QQG34" s="707"/>
      <c r="QQH34" s="707"/>
      <c r="QQI34" s="707"/>
      <c r="QQJ34" s="707"/>
      <c r="QQK34" s="707"/>
      <c r="QQL34" s="707"/>
      <c r="QQM34" s="707"/>
      <c r="QQN34" s="707"/>
      <c r="QQO34" s="707"/>
      <c r="QQP34" s="707"/>
      <c r="QQQ34" s="707"/>
      <c r="QQR34" s="707"/>
      <c r="QQS34" s="707"/>
      <c r="QQT34" s="707"/>
      <c r="QQU34" s="707"/>
      <c r="QQV34" s="707"/>
      <c r="QQW34" s="707"/>
      <c r="QQX34" s="707"/>
      <c r="QQY34" s="707"/>
      <c r="QQZ34" s="707"/>
      <c r="QRA34" s="707"/>
      <c r="QRB34" s="707"/>
      <c r="QRC34" s="707"/>
      <c r="QRD34" s="707"/>
      <c r="QRE34" s="707"/>
      <c r="QRF34" s="707"/>
      <c r="QRG34" s="707"/>
      <c r="QRH34" s="707"/>
      <c r="QRI34" s="707"/>
      <c r="QRJ34" s="707"/>
      <c r="QRK34" s="707"/>
      <c r="QRL34" s="707"/>
      <c r="QRM34" s="707"/>
      <c r="QRN34" s="707"/>
      <c r="QRO34" s="707"/>
      <c r="QRP34" s="707"/>
      <c r="QRQ34" s="707"/>
      <c r="QRR34" s="707"/>
      <c r="QRS34" s="707"/>
      <c r="QRT34" s="707"/>
      <c r="QRU34" s="707"/>
      <c r="QRV34" s="707"/>
      <c r="QRW34" s="707"/>
      <c r="QRX34" s="707"/>
      <c r="QRY34" s="707"/>
      <c r="QRZ34" s="707"/>
      <c r="QSA34" s="707"/>
      <c r="QSB34" s="707"/>
      <c r="QSC34" s="707"/>
      <c r="QSD34" s="707"/>
      <c r="QSE34" s="707"/>
      <c r="QSF34" s="707"/>
      <c r="QSG34" s="707"/>
      <c r="QSH34" s="707"/>
      <c r="QSI34" s="707"/>
      <c r="QSJ34" s="707"/>
      <c r="QSK34" s="707"/>
      <c r="QSL34" s="707"/>
      <c r="QSM34" s="707"/>
      <c r="QSN34" s="707"/>
      <c r="QSO34" s="707"/>
      <c r="QSP34" s="707"/>
      <c r="QSQ34" s="707"/>
      <c r="QSR34" s="707"/>
      <c r="QSS34" s="707"/>
      <c r="QST34" s="707"/>
      <c r="QSU34" s="707"/>
      <c r="QSV34" s="707"/>
      <c r="QSW34" s="707"/>
      <c r="QSX34" s="707"/>
      <c r="QSY34" s="707"/>
      <c r="QSZ34" s="707"/>
      <c r="QTA34" s="707"/>
      <c r="QTB34" s="707"/>
      <c r="QTC34" s="707"/>
      <c r="QTD34" s="707"/>
      <c r="QTE34" s="707"/>
      <c r="QTF34" s="707"/>
      <c r="QTG34" s="707"/>
      <c r="QTH34" s="707"/>
      <c r="QTI34" s="707"/>
      <c r="QTJ34" s="707"/>
      <c r="QTK34" s="707"/>
      <c r="QTL34" s="707"/>
      <c r="QTM34" s="707"/>
      <c r="QTN34" s="707"/>
      <c r="QTO34" s="707"/>
      <c r="QTP34" s="707"/>
      <c r="QTQ34" s="707"/>
      <c r="QTR34" s="707"/>
      <c r="QTS34" s="707"/>
      <c r="QTT34" s="707"/>
      <c r="QTU34" s="707"/>
      <c r="QTV34" s="707"/>
      <c r="QTW34" s="707"/>
      <c r="QTX34" s="707"/>
      <c r="QTY34" s="707"/>
      <c r="QTZ34" s="707"/>
      <c r="QUA34" s="707"/>
      <c r="QUB34" s="707"/>
      <c r="QUC34" s="707"/>
      <c r="QUD34" s="707"/>
      <c r="QUE34" s="707"/>
      <c r="QUF34" s="707"/>
      <c r="QUG34" s="707"/>
      <c r="QUH34" s="707"/>
      <c r="QUI34" s="707"/>
      <c r="QUJ34" s="707"/>
      <c r="QUK34" s="707"/>
      <c r="QUL34" s="707"/>
      <c r="QUM34" s="707"/>
      <c r="QUN34" s="707"/>
      <c r="QUO34" s="707"/>
      <c r="QUP34" s="707"/>
      <c r="QUQ34" s="707"/>
      <c r="QUR34" s="707"/>
      <c r="QUS34" s="707"/>
      <c r="QUT34" s="707"/>
      <c r="QUU34" s="707"/>
      <c r="QUV34" s="707"/>
      <c r="QUW34" s="707"/>
      <c r="QUX34" s="707"/>
      <c r="QUY34" s="707"/>
      <c r="QUZ34" s="707"/>
      <c r="QVA34" s="707"/>
      <c r="QVB34" s="707"/>
      <c r="QVC34" s="707"/>
      <c r="QVD34" s="707"/>
      <c r="QVE34" s="707"/>
      <c r="QVF34" s="707"/>
      <c r="QVG34" s="707"/>
      <c r="QVH34" s="707"/>
      <c r="QVI34" s="707"/>
      <c r="QVJ34" s="707"/>
      <c r="QVK34" s="707"/>
      <c r="QVL34" s="707"/>
      <c r="QVM34" s="707"/>
      <c r="QVN34" s="707"/>
      <c r="QVO34" s="707"/>
      <c r="QVP34" s="707"/>
      <c r="QVQ34" s="707"/>
      <c r="QVR34" s="707"/>
      <c r="QVS34" s="707"/>
      <c r="QVT34" s="707"/>
      <c r="QVU34" s="707"/>
      <c r="QVV34" s="707"/>
      <c r="QVW34" s="707"/>
      <c r="QVX34" s="707"/>
      <c r="QVY34" s="707"/>
      <c r="QVZ34" s="707"/>
      <c r="QWA34" s="707"/>
      <c r="QWB34" s="707"/>
      <c r="QWC34" s="707"/>
      <c r="QWD34" s="707"/>
      <c r="QWE34" s="707"/>
      <c r="QWF34" s="707"/>
      <c r="QWG34" s="707"/>
      <c r="QWH34" s="707"/>
      <c r="QWI34" s="707"/>
      <c r="QWJ34" s="707"/>
      <c r="QWK34" s="707"/>
      <c r="QWL34" s="707"/>
      <c r="QWM34" s="707"/>
      <c r="QWN34" s="707"/>
      <c r="QWO34" s="707"/>
      <c r="QWP34" s="707"/>
      <c r="QWQ34" s="707"/>
      <c r="QWR34" s="707"/>
      <c r="QWS34" s="707"/>
      <c r="QWT34" s="707"/>
      <c r="QWU34" s="707"/>
      <c r="QWV34" s="707"/>
      <c r="QWW34" s="707"/>
      <c r="QWX34" s="707"/>
      <c r="QWY34" s="707"/>
      <c r="QWZ34" s="707"/>
      <c r="QXA34" s="707"/>
      <c r="QXB34" s="707"/>
      <c r="QXC34" s="707"/>
      <c r="QXD34" s="707"/>
      <c r="QXE34" s="707"/>
      <c r="QXF34" s="707"/>
      <c r="QXG34" s="707"/>
      <c r="QXH34" s="707"/>
      <c r="QXI34" s="707"/>
      <c r="QXJ34" s="707"/>
      <c r="QXK34" s="707"/>
      <c r="QXL34" s="707"/>
      <c r="QXM34" s="707"/>
      <c r="QXN34" s="707"/>
      <c r="QXO34" s="707"/>
      <c r="QXP34" s="707"/>
      <c r="QXQ34" s="707"/>
      <c r="QXR34" s="707"/>
      <c r="QXS34" s="707"/>
      <c r="QXT34" s="707"/>
      <c r="QXU34" s="707"/>
      <c r="QXV34" s="707"/>
      <c r="QXW34" s="707"/>
      <c r="QXX34" s="707"/>
      <c r="QXY34" s="707"/>
      <c r="QXZ34" s="707"/>
      <c r="QYA34" s="707"/>
      <c r="QYB34" s="707"/>
      <c r="QYC34" s="707"/>
      <c r="QYD34" s="707"/>
      <c r="QYE34" s="707"/>
      <c r="QYF34" s="707"/>
      <c r="QYG34" s="707"/>
      <c r="QYH34" s="707"/>
      <c r="QYI34" s="707"/>
      <c r="QYJ34" s="707"/>
      <c r="QYK34" s="707"/>
      <c r="QYL34" s="707"/>
      <c r="QYM34" s="707"/>
      <c r="QYN34" s="707"/>
      <c r="QYO34" s="707"/>
      <c r="QYP34" s="707"/>
      <c r="QYQ34" s="707"/>
      <c r="QYR34" s="707"/>
      <c r="QYS34" s="707"/>
      <c r="QYT34" s="707"/>
      <c r="QYU34" s="707"/>
      <c r="QYV34" s="707"/>
      <c r="QYW34" s="707"/>
      <c r="QYX34" s="707"/>
      <c r="QYY34" s="707"/>
      <c r="QYZ34" s="707"/>
      <c r="QZA34" s="707"/>
      <c r="QZB34" s="707"/>
      <c r="QZC34" s="707"/>
      <c r="QZD34" s="707"/>
      <c r="QZE34" s="707"/>
      <c r="QZF34" s="707"/>
      <c r="QZG34" s="707"/>
      <c r="QZH34" s="707"/>
      <c r="QZI34" s="707"/>
      <c r="QZJ34" s="707"/>
      <c r="QZK34" s="707"/>
      <c r="QZL34" s="707"/>
      <c r="QZM34" s="707"/>
      <c r="QZN34" s="707"/>
      <c r="QZO34" s="707"/>
      <c r="QZP34" s="707"/>
      <c r="QZQ34" s="707"/>
      <c r="QZR34" s="707"/>
      <c r="QZS34" s="707"/>
      <c r="QZT34" s="707"/>
      <c r="QZU34" s="707"/>
      <c r="QZV34" s="707"/>
      <c r="QZW34" s="707"/>
      <c r="QZX34" s="707"/>
      <c r="QZY34" s="707"/>
      <c r="QZZ34" s="707"/>
      <c r="RAA34" s="707"/>
      <c r="RAB34" s="707"/>
      <c r="RAC34" s="707"/>
      <c r="RAD34" s="707"/>
      <c r="RAE34" s="707"/>
      <c r="RAF34" s="707"/>
      <c r="RAG34" s="707"/>
      <c r="RAH34" s="707"/>
      <c r="RAI34" s="707"/>
      <c r="RAJ34" s="707"/>
      <c r="RAK34" s="707"/>
      <c r="RAL34" s="707"/>
      <c r="RAM34" s="707"/>
      <c r="RAN34" s="707"/>
      <c r="RAO34" s="707"/>
      <c r="RAP34" s="707"/>
      <c r="RAQ34" s="707"/>
      <c r="RAR34" s="707"/>
      <c r="RAS34" s="707"/>
      <c r="RAT34" s="707"/>
      <c r="RAU34" s="707"/>
      <c r="RAV34" s="707"/>
      <c r="RAW34" s="707"/>
      <c r="RAX34" s="707"/>
      <c r="RAY34" s="707"/>
      <c r="RAZ34" s="707"/>
      <c r="RBA34" s="707"/>
      <c r="RBB34" s="707"/>
      <c r="RBC34" s="707"/>
      <c r="RBD34" s="707"/>
      <c r="RBE34" s="707"/>
      <c r="RBF34" s="707"/>
      <c r="RBG34" s="707"/>
      <c r="RBH34" s="707"/>
      <c r="RBI34" s="707"/>
      <c r="RBJ34" s="707"/>
      <c r="RBK34" s="707"/>
      <c r="RBL34" s="707"/>
      <c r="RBM34" s="707"/>
      <c r="RBN34" s="707"/>
      <c r="RBO34" s="707"/>
      <c r="RBP34" s="707"/>
      <c r="RBQ34" s="707"/>
      <c r="RBR34" s="707"/>
      <c r="RBS34" s="707"/>
      <c r="RBT34" s="707"/>
      <c r="RBU34" s="707"/>
      <c r="RBV34" s="707"/>
      <c r="RBW34" s="707"/>
      <c r="RBX34" s="707"/>
      <c r="RBY34" s="707"/>
      <c r="RBZ34" s="707"/>
      <c r="RCA34" s="707"/>
      <c r="RCB34" s="707"/>
      <c r="RCC34" s="707"/>
      <c r="RCD34" s="707"/>
      <c r="RCE34" s="707"/>
      <c r="RCF34" s="707"/>
      <c r="RCG34" s="707"/>
      <c r="RCH34" s="707"/>
      <c r="RCI34" s="707"/>
      <c r="RCJ34" s="707"/>
      <c r="RCK34" s="707"/>
      <c r="RCL34" s="707"/>
      <c r="RCM34" s="707"/>
      <c r="RCN34" s="707"/>
      <c r="RCO34" s="707"/>
      <c r="RCP34" s="707"/>
      <c r="RCQ34" s="707"/>
      <c r="RCR34" s="707"/>
      <c r="RCS34" s="707"/>
      <c r="RCT34" s="707"/>
      <c r="RCU34" s="707"/>
      <c r="RCV34" s="707"/>
      <c r="RCW34" s="707"/>
      <c r="RCX34" s="707"/>
      <c r="RCY34" s="707"/>
      <c r="RCZ34" s="707"/>
      <c r="RDA34" s="707"/>
      <c r="RDB34" s="707"/>
      <c r="RDC34" s="707"/>
      <c r="RDD34" s="707"/>
      <c r="RDE34" s="707"/>
      <c r="RDF34" s="707"/>
      <c r="RDG34" s="707"/>
      <c r="RDH34" s="707"/>
      <c r="RDI34" s="707"/>
      <c r="RDJ34" s="707"/>
      <c r="RDK34" s="707"/>
      <c r="RDL34" s="707"/>
      <c r="RDM34" s="707"/>
      <c r="RDN34" s="707"/>
      <c r="RDO34" s="707"/>
      <c r="RDP34" s="707"/>
      <c r="RDQ34" s="707"/>
      <c r="RDR34" s="707"/>
      <c r="RDS34" s="707"/>
      <c r="RDT34" s="707"/>
      <c r="RDU34" s="707"/>
      <c r="RDV34" s="707"/>
      <c r="RDW34" s="707"/>
      <c r="RDX34" s="707"/>
      <c r="RDY34" s="707"/>
      <c r="RDZ34" s="707"/>
      <c r="REA34" s="707"/>
      <c r="REB34" s="707"/>
      <c r="REC34" s="707"/>
      <c r="RED34" s="707"/>
      <c r="REE34" s="707"/>
      <c r="REF34" s="707"/>
      <c r="REG34" s="707"/>
      <c r="REH34" s="707"/>
      <c r="REI34" s="707"/>
      <c r="REJ34" s="707"/>
      <c r="REK34" s="707"/>
      <c r="REL34" s="707"/>
      <c r="REM34" s="707"/>
      <c r="REN34" s="707"/>
      <c r="REO34" s="707"/>
      <c r="REP34" s="707"/>
      <c r="REQ34" s="707"/>
      <c r="RER34" s="707"/>
      <c r="RES34" s="707"/>
      <c r="RET34" s="707"/>
      <c r="REU34" s="707"/>
      <c r="REV34" s="707"/>
      <c r="REW34" s="707"/>
      <c r="REX34" s="707"/>
      <c r="REY34" s="707"/>
      <c r="REZ34" s="707"/>
      <c r="RFA34" s="707"/>
      <c r="RFB34" s="707"/>
      <c r="RFC34" s="707"/>
      <c r="RFD34" s="707"/>
      <c r="RFE34" s="707"/>
      <c r="RFF34" s="707"/>
      <c r="RFG34" s="707"/>
      <c r="RFH34" s="707"/>
      <c r="RFI34" s="707"/>
      <c r="RFJ34" s="707"/>
      <c r="RFK34" s="707"/>
      <c r="RFL34" s="707"/>
      <c r="RFM34" s="707"/>
      <c r="RFN34" s="707"/>
      <c r="RFO34" s="707"/>
      <c r="RFP34" s="707"/>
      <c r="RFQ34" s="707"/>
      <c r="RFR34" s="707"/>
      <c r="RFS34" s="707"/>
      <c r="RFT34" s="707"/>
      <c r="RFU34" s="707"/>
      <c r="RFV34" s="707"/>
      <c r="RFW34" s="707"/>
      <c r="RFX34" s="707"/>
      <c r="RFY34" s="707"/>
      <c r="RFZ34" s="707"/>
      <c r="RGA34" s="707"/>
      <c r="RGB34" s="707"/>
      <c r="RGC34" s="707"/>
      <c r="RGD34" s="707"/>
      <c r="RGE34" s="707"/>
      <c r="RGF34" s="707"/>
      <c r="RGG34" s="707"/>
      <c r="RGH34" s="707"/>
      <c r="RGI34" s="707"/>
      <c r="RGJ34" s="707"/>
      <c r="RGK34" s="707"/>
      <c r="RGL34" s="707"/>
      <c r="RGM34" s="707"/>
      <c r="RGN34" s="707"/>
      <c r="RGO34" s="707"/>
      <c r="RGP34" s="707"/>
      <c r="RGQ34" s="707"/>
      <c r="RGR34" s="707"/>
      <c r="RGS34" s="707"/>
      <c r="RGT34" s="707"/>
      <c r="RGU34" s="707"/>
      <c r="RGV34" s="707"/>
      <c r="RGW34" s="707"/>
      <c r="RGX34" s="707"/>
      <c r="RGY34" s="707"/>
      <c r="RGZ34" s="707"/>
      <c r="RHA34" s="707"/>
      <c r="RHB34" s="707"/>
      <c r="RHC34" s="707"/>
      <c r="RHD34" s="707"/>
      <c r="RHE34" s="707"/>
      <c r="RHF34" s="707"/>
      <c r="RHG34" s="707"/>
      <c r="RHH34" s="707"/>
      <c r="RHI34" s="707"/>
      <c r="RHJ34" s="707"/>
      <c r="RHK34" s="707"/>
      <c r="RHL34" s="707"/>
      <c r="RHM34" s="707"/>
      <c r="RHN34" s="707"/>
      <c r="RHO34" s="707"/>
      <c r="RHP34" s="707"/>
      <c r="RHQ34" s="707"/>
      <c r="RHR34" s="707"/>
      <c r="RHS34" s="707"/>
      <c r="RHT34" s="707"/>
      <c r="RHU34" s="707"/>
      <c r="RHV34" s="707"/>
      <c r="RHW34" s="707"/>
      <c r="RHX34" s="707"/>
      <c r="RHY34" s="707"/>
      <c r="RHZ34" s="707"/>
      <c r="RIA34" s="707"/>
      <c r="RIB34" s="707"/>
      <c r="RIC34" s="707"/>
      <c r="RID34" s="707"/>
      <c r="RIE34" s="707"/>
      <c r="RIF34" s="707"/>
      <c r="RIG34" s="707"/>
      <c r="RIH34" s="707"/>
      <c r="RII34" s="707"/>
      <c r="RIJ34" s="707"/>
      <c r="RIK34" s="707"/>
      <c r="RIL34" s="707"/>
      <c r="RIM34" s="707"/>
      <c r="RIN34" s="707"/>
      <c r="RIO34" s="707"/>
      <c r="RIP34" s="707"/>
      <c r="RIQ34" s="707"/>
      <c r="RIR34" s="707"/>
      <c r="RIS34" s="707"/>
      <c r="RIT34" s="707"/>
      <c r="RIU34" s="707"/>
      <c r="RIV34" s="707"/>
      <c r="RIW34" s="707"/>
      <c r="RIX34" s="707"/>
      <c r="RIY34" s="707"/>
      <c r="RIZ34" s="707"/>
      <c r="RJA34" s="707"/>
      <c r="RJB34" s="707"/>
      <c r="RJC34" s="707"/>
      <c r="RJD34" s="707"/>
      <c r="RJE34" s="707"/>
      <c r="RJF34" s="707"/>
      <c r="RJG34" s="707"/>
      <c r="RJH34" s="707"/>
      <c r="RJI34" s="707"/>
      <c r="RJJ34" s="707"/>
      <c r="RJK34" s="707"/>
      <c r="RJL34" s="707"/>
      <c r="RJM34" s="707"/>
      <c r="RJN34" s="707"/>
      <c r="RJO34" s="707"/>
      <c r="RJP34" s="707"/>
      <c r="RJQ34" s="707"/>
      <c r="RJR34" s="707"/>
      <c r="RJS34" s="707"/>
      <c r="RJT34" s="707"/>
      <c r="RJU34" s="707"/>
      <c r="RJV34" s="707"/>
      <c r="RJW34" s="707"/>
      <c r="RJX34" s="707"/>
      <c r="RJY34" s="707"/>
      <c r="RJZ34" s="707"/>
      <c r="RKA34" s="707"/>
      <c r="RKB34" s="707"/>
      <c r="RKC34" s="707"/>
      <c r="RKD34" s="707"/>
      <c r="RKE34" s="707"/>
      <c r="RKF34" s="707"/>
      <c r="RKG34" s="707"/>
      <c r="RKH34" s="707"/>
      <c r="RKI34" s="707"/>
      <c r="RKJ34" s="707"/>
      <c r="RKK34" s="707"/>
      <c r="RKL34" s="707"/>
      <c r="RKM34" s="707"/>
      <c r="RKN34" s="707"/>
      <c r="RKO34" s="707"/>
      <c r="RKP34" s="707"/>
      <c r="RKQ34" s="707"/>
      <c r="RKR34" s="707"/>
      <c r="RKS34" s="707"/>
      <c r="RKT34" s="707"/>
      <c r="RKU34" s="707"/>
      <c r="RKV34" s="707"/>
      <c r="RKW34" s="707"/>
      <c r="RKX34" s="707"/>
      <c r="RKY34" s="707"/>
      <c r="RKZ34" s="707"/>
      <c r="RLA34" s="707"/>
      <c r="RLB34" s="707"/>
      <c r="RLC34" s="707"/>
      <c r="RLD34" s="707"/>
      <c r="RLE34" s="707"/>
      <c r="RLF34" s="707"/>
      <c r="RLG34" s="707"/>
      <c r="RLH34" s="707"/>
      <c r="RLI34" s="707"/>
      <c r="RLJ34" s="707"/>
      <c r="RLK34" s="707"/>
      <c r="RLL34" s="707"/>
      <c r="RLM34" s="707"/>
      <c r="RLN34" s="707"/>
      <c r="RLO34" s="707"/>
      <c r="RLP34" s="707"/>
      <c r="RLQ34" s="707"/>
      <c r="RLR34" s="707"/>
      <c r="RLS34" s="707"/>
      <c r="RLT34" s="707"/>
      <c r="RLU34" s="707"/>
      <c r="RLV34" s="707"/>
      <c r="RLW34" s="707"/>
      <c r="RLX34" s="707"/>
      <c r="RLY34" s="707"/>
      <c r="RLZ34" s="707"/>
      <c r="RMA34" s="707"/>
      <c r="RMB34" s="707"/>
      <c r="RMC34" s="707"/>
      <c r="RMD34" s="707"/>
      <c r="RME34" s="707"/>
      <c r="RMF34" s="707"/>
      <c r="RMG34" s="707"/>
      <c r="RMH34" s="707"/>
      <c r="RMI34" s="707"/>
      <c r="RMJ34" s="707"/>
      <c r="RMK34" s="707"/>
      <c r="RML34" s="707"/>
      <c r="RMM34" s="707"/>
      <c r="RMN34" s="707"/>
      <c r="RMO34" s="707"/>
      <c r="RMP34" s="707"/>
      <c r="RMQ34" s="707"/>
      <c r="RMR34" s="707"/>
      <c r="RMS34" s="707"/>
      <c r="RMT34" s="707"/>
      <c r="RMU34" s="707"/>
      <c r="RMV34" s="707"/>
      <c r="RMW34" s="707"/>
      <c r="RMX34" s="707"/>
      <c r="RMY34" s="707"/>
      <c r="RMZ34" s="707"/>
      <c r="RNA34" s="707"/>
      <c r="RNB34" s="707"/>
      <c r="RNC34" s="707"/>
      <c r="RND34" s="707"/>
      <c r="RNE34" s="707"/>
      <c r="RNF34" s="707"/>
      <c r="RNG34" s="707"/>
      <c r="RNH34" s="707"/>
      <c r="RNI34" s="707"/>
      <c r="RNJ34" s="707"/>
      <c r="RNK34" s="707"/>
      <c r="RNL34" s="707"/>
      <c r="RNM34" s="707"/>
      <c r="RNN34" s="707"/>
      <c r="RNO34" s="707"/>
      <c r="RNP34" s="707"/>
      <c r="RNQ34" s="707"/>
      <c r="RNR34" s="707"/>
      <c r="RNS34" s="707"/>
      <c r="RNT34" s="707"/>
      <c r="RNU34" s="707"/>
      <c r="RNV34" s="707"/>
      <c r="RNW34" s="707"/>
      <c r="RNX34" s="707"/>
      <c r="RNY34" s="707"/>
      <c r="RNZ34" s="707"/>
      <c r="ROA34" s="707"/>
      <c r="ROB34" s="707"/>
      <c r="ROC34" s="707"/>
      <c r="ROD34" s="707"/>
      <c r="ROE34" s="707"/>
      <c r="ROF34" s="707"/>
      <c r="ROG34" s="707"/>
      <c r="ROH34" s="707"/>
      <c r="ROI34" s="707"/>
      <c r="ROJ34" s="707"/>
      <c r="ROK34" s="707"/>
      <c r="ROL34" s="707"/>
      <c r="ROM34" s="707"/>
      <c r="RON34" s="707"/>
      <c r="ROO34" s="707"/>
      <c r="ROP34" s="707"/>
      <c r="ROQ34" s="707"/>
      <c r="ROR34" s="707"/>
      <c r="ROS34" s="707"/>
      <c r="ROT34" s="707"/>
      <c r="ROU34" s="707"/>
      <c r="ROV34" s="707"/>
      <c r="ROW34" s="707"/>
      <c r="ROX34" s="707"/>
      <c r="ROY34" s="707"/>
      <c r="ROZ34" s="707"/>
      <c r="RPA34" s="707"/>
      <c r="RPB34" s="707"/>
      <c r="RPC34" s="707"/>
      <c r="RPD34" s="707"/>
      <c r="RPE34" s="707"/>
      <c r="RPF34" s="707"/>
      <c r="RPG34" s="707"/>
      <c r="RPH34" s="707"/>
      <c r="RPI34" s="707"/>
      <c r="RPJ34" s="707"/>
      <c r="RPK34" s="707"/>
      <c r="RPL34" s="707"/>
      <c r="RPM34" s="707"/>
      <c r="RPN34" s="707"/>
      <c r="RPO34" s="707"/>
      <c r="RPP34" s="707"/>
      <c r="RPQ34" s="707"/>
      <c r="RPR34" s="707"/>
      <c r="RPS34" s="707"/>
      <c r="RPT34" s="707"/>
      <c r="RPU34" s="707"/>
      <c r="RPV34" s="707"/>
      <c r="RPW34" s="707"/>
      <c r="RPX34" s="707"/>
      <c r="RPY34" s="707"/>
      <c r="RPZ34" s="707"/>
      <c r="RQA34" s="707"/>
      <c r="RQB34" s="707"/>
      <c r="RQC34" s="707"/>
      <c r="RQD34" s="707"/>
      <c r="RQE34" s="707"/>
      <c r="RQF34" s="707"/>
      <c r="RQG34" s="707"/>
      <c r="RQH34" s="707"/>
      <c r="RQI34" s="707"/>
      <c r="RQJ34" s="707"/>
      <c r="RQK34" s="707"/>
      <c r="RQL34" s="707"/>
      <c r="RQM34" s="707"/>
      <c r="RQN34" s="707"/>
      <c r="RQO34" s="707"/>
      <c r="RQP34" s="707"/>
      <c r="RQQ34" s="707"/>
      <c r="RQR34" s="707"/>
      <c r="RQS34" s="707"/>
      <c r="RQT34" s="707"/>
      <c r="RQU34" s="707"/>
      <c r="RQV34" s="707"/>
      <c r="RQW34" s="707"/>
      <c r="RQX34" s="707"/>
      <c r="RQY34" s="707"/>
      <c r="RQZ34" s="707"/>
      <c r="RRA34" s="707"/>
      <c r="RRB34" s="707"/>
      <c r="RRC34" s="707"/>
      <c r="RRD34" s="707"/>
      <c r="RRE34" s="707"/>
      <c r="RRF34" s="707"/>
      <c r="RRG34" s="707"/>
      <c r="RRH34" s="707"/>
      <c r="RRI34" s="707"/>
      <c r="RRJ34" s="707"/>
      <c r="RRK34" s="707"/>
      <c r="RRL34" s="707"/>
      <c r="RRM34" s="707"/>
      <c r="RRN34" s="707"/>
      <c r="RRO34" s="707"/>
      <c r="RRP34" s="707"/>
      <c r="RRQ34" s="707"/>
      <c r="RRR34" s="707"/>
      <c r="RRS34" s="707"/>
      <c r="RRT34" s="707"/>
      <c r="RRU34" s="707"/>
      <c r="RRV34" s="707"/>
      <c r="RRW34" s="707"/>
      <c r="RRX34" s="707"/>
      <c r="RRY34" s="707"/>
      <c r="RRZ34" s="707"/>
      <c r="RSA34" s="707"/>
      <c r="RSB34" s="707"/>
      <c r="RSC34" s="707"/>
      <c r="RSD34" s="707"/>
      <c r="RSE34" s="707"/>
      <c r="RSF34" s="707"/>
      <c r="RSG34" s="707"/>
      <c r="RSH34" s="707"/>
      <c r="RSI34" s="707"/>
      <c r="RSJ34" s="707"/>
      <c r="RSK34" s="707"/>
      <c r="RSL34" s="707"/>
      <c r="RSM34" s="707"/>
      <c r="RSN34" s="707"/>
      <c r="RSO34" s="707"/>
      <c r="RSP34" s="707"/>
      <c r="RSQ34" s="707"/>
      <c r="RSR34" s="707"/>
      <c r="RSS34" s="707"/>
      <c r="RST34" s="707"/>
      <c r="RSU34" s="707"/>
      <c r="RSV34" s="707"/>
      <c r="RSW34" s="707"/>
      <c r="RSX34" s="707"/>
      <c r="RSY34" s="707"/>
      <c r="RSZ34" s="707"/>
      <c r="RTA34" s="707"/>
      <c r="RTB34" s="707"/>
      <c r="RTC34" s="707"/>
      <c r="RTD34" s="707"/>
      <c r="RTE34" s="707"/>
      <c r="RTF34" s="707"/>
      <c r="RTG34" s="707"/>
      <c r="RTH34" s="707"/>
      <c r="RTI34" s="707"/>
      <c r="RTJ34" s="707"/>
      <c r="RTK34" s="707"/>
      <c r="RTL34" s="707"/>
      <c r="RTM34" s="707"/>
      <c r="RTN34" s="707"/>
      <c r="RTO34" s="707"/>
      <c r="RTP34" s="707"/>
      <c r="RTQ34" s="707"/>
      <c r="RTR34" s="707"/>
      <c r="RTS34" s="707"/>
      <c r="RTT34" s="707"/>
      <c r="RTU34" s="707"/>
      <c r="RTV34" s="707"/>
      <c r="RTW34" s="707"/>
      <c r="RTX34" s="707"/>
      <c r="RTY34" s="707"/>
      <c r="RTZ34" s="707"/>
      <c r="RUA34" s="707"/>
      <c r="RUB34" s="707"/>
      <c r="RUC34" s="707"/>
      <c r="RUD34" s="707"/>
      <c r="RUE34" s="707"/>
      <c r="RUF34" s="707"/>
      <c r="RUG34" s="707"/>
      <c r="RUH34" s="707"/>
      <c r="RUI34" s="707"/>
      <c r="RUJ34" s="707"/>
      <c r="RUK34" s="707"/>
      <c r="RUL34" s="707"/>
      <c r="RUM34" s="707"/>
      <c r="RUN34" s="707"/>
      <c r="RUO34" s="707"/>
      <c r="RUP34" s="707"/>
      <c r="RUQ34" s="707"/>
      <c r="RUR34" s="707"/>
      <c r="RUS34" s="707"/>
      <c r="RUT34" s="707"/>
      <c r="RUU34" s="707"/>
      <c r="RUV34" s="707"/>
      <c r="RUW34" s="707"/>
      <c r="RUX34" s="707"/>
      <c r="RUY34" s="707"/>
      <c r="RUZ34" s="707"/>
      <c r="RVA34" s="707"/>
      <c r="RVB34" s="707"/>
      <c r="RVC34" s="707"/>
      <c r="RVD34" s="707"/>
      <c r="RVE34" s="707"/>
      <c r="RVF34" s="707"/>
      <c r="RVG34" s="707"/>
      <c r="RVH34" s="707"/>
      <c r="RVI34" s="707"/>
      <c r="RVJ34" s="707"/>
      <c r="RVK34" s="707"/>
      <c r="RVL34" s="707"/>
      <c r="RVM34" s="707"/>
      <c r="RVN34" s="707"/>
      <c r="RVO34" s="707"/>
      <c r="RVP34" s="707"/>
      <c r="RVQ34" s="707"/>
      <c r="RVR34" s="707"/>
      <c r="RVS34" s="707"/>
      <c r="RVT34" s="707"/>
      <c r="RVU34" s="707"/>
      <c r="RVV34" s="707"/>
      <c r="RVW34" s="707"/>
      <c r="RVX34" s="707"/>
      <c r="RVY34" s="707"/>
      <c r="RVZ34" s="707"/>
      <c r="RWA34" s="707"/>
      <c r="RWB34" s="707"/>
      <c r="RWC34" s="707"/>
      <c r="RWD34" s="707"/>
      <c r="RWE34" s="707"/>
      <c r="RWF34" s="707"/>
      <c r="RWG34" s="707"/>
      <c r="RWH34" s="707"/>
      <c r="RWI34" s="707"/>
      <c r="RWJ34" s="707"/>
      <c r="RWK34" s="707"/>
      <c r="RWL34" s="707"/>
      <c r="RWM34" s="707"/>
      <c r="RWN34" s="707"/>
      <c r="RWO34" s="707"/>
      <c r="RWP34" s="707"/>
      <c r="RWQ34" s="707"/>
      <c r="RWR34" s="707"/>
      <c r="RWS34" s="707"/>
      <c r="RWT34" s="707"/>
      <c r="RWU34" s="707"/>
      <c r="RWV34" s="707"/>
      <c r="RWW34" s="707"/>
      <c r="RWX34" s="707"/>
      <c r="RWY34" s="707"/>
      <c r="RWZ34" s="707"/>
      <c r="RXA34" s="707"/>
      <c r="RXB34" s="707"/>
      <c r="RXC34" s="707"/>
      <c r="RXD34" s="707"/>
      <c r="RXE34" s="707"/>
      <c r="RXF34" s="707"/>
      <c r="RXG34" s="707"/>
      <c r="RXH34" s="707"/>
      <c r="RXI34" s="707"/>
      <c r="RXJ34" s="707"/>
      <c r="RXK34" s="707"/>
      <c r="RXL34" s="707"/>
      <c r="RXM34" s="707"/>
      <c r="RXN34" s="707"/>
      <c r="RXO34" s="707"/>
      <c r="RXP34" s="707"/>
      <c r="RXQ34" s="707"/>
      <c r="RXR34" s="707"/>
      <c r="RXS34" s="707"/>
      <c r="RXT34" s="707"/>
      <c r="RXU34" s="707"/>
      <c r="RXV34" s="707"/>
      <c r="RXW34" s="707"/>
      <c r="RXX34" s="707"/>
      <c r="RXY34" s="707"/>
      <c r="RXZ34" s="707"/>
      <c r="RYA34" s="707"/>
      <c r="RYB34" s="707"/>
      <c r="RYC34" s="707"/>
      <c r="RYD34" s="707"/>
      <c r="RYE34" s="707"/>
      <c r="RYF34" s="707"/>
      <c r="RYG34" s="707"/>
      <c r="RYH34" s="707"/>
      <c r="RYI34" s="707"/>
      <c r="RYJ34" s="707"/>
      <c r="RYK34" s="707"/>
      <c r="RYL34" s="707"/>
      <c r="RYM34" s="707"/>
      <c r="RYN34" s="707"/>
      <c r="RYO34" s="707"/>
      <c r="RYP34" s="707"/>
      <c r="RYQ34" s="707"/>
      <c r="RYR34" s="707"/>
      <c r="RYS34" s="707"/>
      <c r="RYT34" s="707"/>
      <c r="RYU34" s="707"/>
      <c r="RYV34" s="707"/>
      <c r="RYW34" s="707"/>
      <c r="RYX34" s="707"/>
      <c r="RYY34" s="707"/>
      <c r="RYZ34" s="707"/>
      <c r="RZA34" s="707"/>
      <c r="RZB34" s="707"/>
      <c r="RZC34" s="707"/>
      <c r="RZD34" s="707"/>
      <c r="RZE34" s="707"/>
      <c r="RZF34" s="707"/>
      <c r="RZG34" s="707"/>
      <c r="RZH34" s="707"/>
      <c r="RZI34" s="707"/>
      <c r="RZJ34" s="707"/>
      <c r="RZK34" s="707"/>
      <c r="RZL34" s="707"/>
      <c r="RZM34" s="707"/>
      <c r="RZN34" s="707"/>
      <c r="RZO34" s="707"/>
      <c r="RZP34" s="707"/>
      <c r="RZQ34" s="707"/>
      <c r="RZR34" s="707"/>
      <c r="RZS34" s="707"/>
      <c r="RZT34" s="707"/>
      <c r="RZU34" s="707"/>
      <c r="RZV34" s="707"/>
      <c r="RZW34" s="707"/>
      <c r="RZX34" s="707"/>
      <c r="RZY34" s="707"/>
      <c r="RZZ34" s="707"/>
      <c r="SAA34" s="707"/>
      <c r="SAB34" s="707"/>
      <c r="SAC34" s="707"/>
      <c r="SAD34" s="707"/>
      <c r="SAE34" s="707"/>
      <c r="SAF34" s="707"/>
      <c r="SAG34" s="707"/>
      <c r="SAH34" s="707"/>
      <c r="SAI34" s="707"/>
      <c r="SAJ34" s="707"/>
      <c r="SAK34" s="707"/>
      <c r="SAL34" s="707"/>
      <c r="SAM34" s="707"/>
      <c r="SAN34" s="707"/>
      <c r="SAO34" s="707"/>
      <c r="SAP34" s="707"/>
      <c r="SAQ34" s="707"/>
      <c r="SAR34" s="707"/>
      <c r="SAS34" s="707"/>
      <c r="SAT34" s="707"/>
      <c r="SAU34" s="707"/>
      <c r="SAV34" s="707"/>
      <c r="SAW34" s="707"/>
      <c r="SAX34" s="707"/>
      <c r="SAY34" s="707"/>
      <c r="SAZ34" s="707"/>
      <c r="SBA34" s="707"/>
      <c r="SBB34" s="707"/>
      <c r="SBC34" s="707"/>
      <c r="SBD34" s="707"/>
      <c r="SBE34" s="707"/>
      <c r="SBF34" s="707"/>
      <c r="SBG34" s="707"/>
      <c r="SBH34" s="707"/>
      <c r="SBI34" s="707"/>
      <c r="SBJ34" s="707"/>
      <c r="SBK34" s="707"/>
      <c r="SBL34" s="707"/>
      <c r="SBM34" s="707"/>
      <c r="SBN34" s="707"/>
      <c r="SBO34" s="707"/>
      <c r="SBP34" s="707"/>
      <c r="SBQ34" s="707"/>
      <c r="SBR34" s="707"/>
      <c r="SBS34" s="707"/>
      <c r="SBT34" s="707"/>
      <c r="SBU34" s="707"/>
      <c r="SBV34" s="707"/>
      <c r="SBW34" s="707"/>
      <c r="SBX34" s="707"/>
      <c r="SBY34" s="707"/>
      <c r="SBZ34" s="707"/>
      <c r="SCA34" s="707"/>
      <c r="SCB34" s="707"/>
      <c r="SCC34" s="707"/>
      <c r="SCD34" s="707"/>
      <c r="SCE34" s="707"/>
      <c r="SCF34" s="707"/>
      <c r="SCG34" s="707"/>
      <c r="SCH34" s="707"/>
      <c r="SCI34" s="707"/>
      <c r="SCJ34" s="707"/>
      <c r="SCK34" s="707"/>
      <c r="SCL34" s="707"/>
      <c r="SCM34" s="707"/>
      <c r="SCN34" s="707"/>
      <c r="SCO34" s="707"/>
      <c r="SCP34" s="707"/>
      <c r="SCQ34" s="707"/>
      <c r="SCR34" s="707"/>
      <c r="SCS34" s="707"/>
      <c r="SCT34" s="707"/>
      <c r="SCU34" s="707"/>
      <c r="SCV34" s="707"/>
      <c r="SCW34" s="707"/>
      <c r="SCX34" s="707"/>
      <c r="SCY34" s="707"/>
      <c r="SCZ34" s="707"/>
      <c r="SDA34" s="707"/>
      <c r="SDB34" s="707"/>
      <c r="SDC34" s="707"/>
      <c r="SDD34" s="707"/>
      <c r="SDE34" s="707"/>
      <c r="SDF34" s="707"/>
      <c r="SDG34" s="707"/>
      <c r="SDH34" s="707"/>
      <c r="SDI34" s="707"/>
      <c r="SDJ34" s="707"/>
      <c r="SDK34" s="707"/>
      <c r="SDL34" s="707"/>
      <c r="SDM34" s="707"/>
      <c r="SDN34" s="707"/>
      <c r="SDO34" s="707"/>
      <c r="SDP34" s="707"/>
      <c r="SDQ34" s="707"/>
      <c r="SDR34" s="707"/>
      <c r="SDS34" s="707"/>
      <c r="SDT34" s="707"/>
      <c r="SDU34" s="707"/>
      <c r="SDV34" s="707"/>
      <c r="SDW34" s="707"/>
      <c r="SDX34" s="707"/>
      <c r="SDY34" s="707"/>
      <c r="SDZ34" s="707"/>
      <c r="SEA34" s="707"/>
      <c r="SEB34" s="707"/>
      <c r="SEC34" s="707"/>
      <c r="SED34" s="707"/>
      <c r="SEE34" s="707"/>
      <c r="SEF34" s="707"/>
      <c r="SEG34" s="707"/>
      <c r="SEH34" s="707"/>
      <c r="SEI34" s="707"/>
      <c r="SEJ34" s="707"/>
      <c r="SEK34" s="707"/>
      <c r="SEL34" s="707"/>
      <c r="SEM34" s="707"/>
      <c r="SEN34" s="707"/>
      <c r="SEO34" s="707"/>
      <c r="SEP34" s="707"/>
      <c r="SEQ34" s="707"/>
      <c r="SER34" s="707"/>
      <c r="SES34" s="707"/>
      <c r="SET34" s="707"/>
      <c r="SEU34" s="707"/>
      <c r="SEV34" s="707"/>
      <c r="SEW34" s="707"/>
      <c r="SEX34" s="707"/>
      <c r="SEY34" s="707"/>
      <c r="SEZ34" s="707"/>
      <c r="SFA34" s="707"/>
      <c r="SFB34" s="707"/>
      <c r="SFC34" s="707"/>
      <c r="SFD34" s="707"/>
      <c r="SFE34" s="707"/>
      <c r="SFF34" s="707"/>
      <c r="SFG34" s="707"/>
      <c r="SFH34" s="707"/>
      <c r="SFI34" s="707"/>
      <c r="SFJ34" s="707"/>
      <c r="SFK34" s="707"/>
      <c r="SFL34" s="707"/>
      <c r="SFM34" s="707"/>
      <c r="SFN34" s="707"/>
      <c r="SFO34" s="707"/>
      <c r="SFP34" s="707"/>
      <c r="SFQ34" s="707"/>
      <c r="SFR34" s="707"/>
      <c r="SFS34" s="707"/>
      <c r="SFT34" s="707"/>
      <c r="SFU34" s="707"/>
      <c r="SFV34" s="707"/>
      <c r="SFW34" s="707"/>
      <c r="SFX34" s="707"/>
      <c r="SFY34" s="707"/>
      <c r="SFZ34" s="707"/>
      <c r="SGA34" s="707"/>
      <c r="SGB34" s="707"/>
      <c r="SGC34" s="707"/>
      <c r="SGD34" s="707"/>
      <c r="SGE34" s="707"/>
      <c r="SGF34" s="707"/>
      <c r="SGG34" s="707"/>
      <c r="SGH34" s="707"/>
      <c r="SGI34" s="707"/>
      <c r="SGJ34" s="707"/>
      <c r="SGK34" s="707"/>
      <c r="SGL34" s="707"/>
      <c r="SGM34" s="707"/>
      <c r="SGN34" s="707"/>
      <c r="SGO34" s="707"/>
      <c r="SGP34" s="707"/>
      <c r="SGQ34" s="707"/>
      <c r="SGR34" s="707"/>
      <c r="SGS34" s="707"/>
      <c r="SGT34" s="707"/>
      <c r="SGU34" s="707"/>
      <c r="SGV34" s="707"/>
      <c r="SGW34" s="707"/>
      <c r="SGX34" s="707"/>
      <c r="SGY34" s="707"/>
      <c r="SGZ34" s="707"/>
      <c r="SHA34" s="707"/>
      <c r="SHB34" s="707"/>
      <c r="SHC34" s="707"/>
      <c r="SHD34" s="707"/>
      <c r="SHE34" s="707"/>
      <c r="SHF34" s="707"/>
      <c r="SHG34" s="707"/>
      <c r="SHH34" s="707"/>
      <c r="SHI34" s="707"/>
      <c r="SHJ34" s="707"/>
      <c r="SHK34" s="707"/>
      <c r="SHL34" s="707"/>
      <c r="SHM34" s="707"/>
      <c r="SHN34" s="707"/>
      <c r="SHO34" s="707"/>
      <c r="SHP34" s="707"/>
      <c r="SHQ34" s="707"/>
      <c r="SHR34" s="707"/>
      <c r="SHS34" s="707"/>
      <c r="SHT34" s="707"/>
      <c r="SHU34" s="707"/>
      <c r="SHV34" s="707"/>
      <c r="SHW34" s="707"/>
      <c r="SHX34" s="707"/>
      <c r="SHY34" s="707"/>
      <c r="SHZ34" s="707"/>
      <c r="SIA34" s="707"/>
      <c r="SIB34" s="707"/>
      <c r="SIC34" s="707"/>
      <c r="SID34" s="707"/>
      <c r="SIE34" s="707"/>
      <c r="SIF34" s="707"/>
      <c r="SIG34" s="707"/>
      <c r="SIH34" s="707"/>
      <c r="SII34" s="707"/>
      <c r="SIJ34" s="707"/>
      <c r="SIK34" s="707"/>
      <c r="SIL34" s="707"/>
      <c r="SIM34" s="707"/>
      <c r="SIN34" s="707"/>
      <c r="SIO34" s="707"/>
      <c r="SIP34" s="707"/>
      <c r="SIQ34" s="707"/>
      <c r="SIR34" s="707"/>
      <c r="SIS34" s="707"/>
      <c r="SIT34" s="707"/>
      <c r="SIU34" s="707"/>
      <c r="SIV34" s="707"/>
      <c r="SIW34" s="707"/>
      <c r="SIX34" s="707"/>
      <c r="SIY34" s="707"/>
      <c r="SIZ34" s="707"/>
      <c r="SJA34" s="707"/>
      <c r="SJB34" s="707"/>
      <c r="SJC34" s="707"/>
      <c r="SJD34" s="707"/>
      <c r="SJE34" s="707"/>
      <c r="SJF34" s="707"/>
      <c r="SJG34" s="707"/>
      <c r="SJH34" s="707"/>
      <c r="SJI34" s="707"/>
      <c r="SJJ34" s="707"/>
      <c r="SJK34" s="707"/>
      <c r="SJL34" s="707"/>
      <c r="SJM34" s="707"/>
      <c r="SJN34" s="707"/>
      <c r="SJO34" s="707"/>
      <c r="SJP34" s="707"/>
      <c r="SJQ34" s="707"/>
      <c r="SJR34" s="707"/>
      <c r="SJS34" s="707"/>
      <c r="SJT34" s="707"/>
      <c r="SJU34" s="707"/>
      <c r="SJV34" s="707"/>
      <c r="SJW34" s="707"/>
      <c r="SJX34" s="707"/>
      <c r="SJY34" s="707"/>
      <c r="SJZ34" s="707"/>
      <c r="SKA34" s="707"/>
      <c r="SKB34" s="707"/>
      <c r="SKC34" s="707"/>
      <c r="SKD34" s="707"/>
      <c r="SKE34" s="707"/>
      <c r="SKF34" s="707"/>
      <c r="SKG34" s="707"/>
      <c r="SKH34" s="707"/>
      <c r="SKI34" s="707"/>
      <c r="SKJ34" s="707"/>
      <c r="SKK34" s="707"/>
      <c r="SKL34" s="707"/>
      <c r="SKM34" s="707"/>
      <c r="SKN34" s="707"/>
      <c r="SKO34" s="707"/>
      <c r="SKP34" s="707"/>
      <c r="SKQ34" s="707"/>
      <c r="SKR34" s="707"/>
      <c r="SKS34" s="707"/>
      <c r="SKT34" s="707"/>
      <c r="SKU34" s="707"/>
      <c r="SKV34" s="707"/>
      <c r="SKW34" s="707"/>
      <c r="SKX34" s="707"/>
      <c r="SKY34" s="707"/>
      <c r="SKZ34" s="707"/>
      <c r="SLA34" s="707"/>
      <c r="SLB34" s="707"/>
      <c r="SLC34" s="707"/>
      <c r="SLD34" s="707"/>
      <c r="SLE34" s="707"/>
      <c r="SLF34" s="707"/>
      <c r="SLG34" s="707"/>
      <c r="SLH34" s="707"/>
      <c r="SLI34" s="707"/>
      <c r="SLJ34" s="707"/>
      <c r="SLK34" s="707"/>
      <c r="SLL34" s="707"/>
      <c r="SLM34" s="707"/>
      <c r="SLN34" s="707"/>
      <c r="SLO34" s="707"/>
      <c r="SLP34" s="707"/>
      <c r="SLQ34" s="707"/>
      <c r="SLR34" s="707"/>
      <c r="SLS34" s="707"/>
      <c r="SLT34" s="707"/>
      <c r="SLU34" s="707"/>
      <c r="SLV34" s="707"/>
      <c r="SLW34" s="707"/>
      <c r="SLX34" s="707"/>
      <c r="SLY34" s="707"/>
      <c r="SLZ34" s="707"/>
      <c r="SMA34" s="707"/>
      <c r="SMB34" s="707"/>
      <c r="SMC34" s="707"/>
      <c r="SMD34" s="707"/>
      <c r="SME34" s="707"/>
      <c r="SMF34" s="707"/>
      <c r="SMG34" s="707"/>
      <c r="SMH34" s="707"/>
      <c r="SMI34" s="707"/>
      <c r="SMJ34" s="707"/>
      <c r="SMK34" s="707"/>
      <c r="SML34" s="707"/>
      <c r="SMM34" s="707"/>
      <c r="SMN34" s="707"/>
      <c r="SMO34" s="707"/>
      <c r="SMP34" s="707"/>
      <c r="SMQ34" s="707"/>
      <c r="SMR34" s="707"/>
      <c r="SMS34" s="707"/>
      <c r="SMT34" s="707"/>
      <c r="SMU34" s="707"/>
      <c r="SMV34" s="707"/>
      <c r="SMW34" s="707"/>
      <c r="SMX34" s="707"/>
      <c r="SMY34" s="707"/>
      <c r="SMZ34" s="707"/>
      <c r="SNA34" s="707"/>
      <c r="SNB34" s="707"/>
      <c r="SNC34" s="707"/>
      <c r="SND34" s="707"/>
      <c r="SNE34" s="707"/>
      <c r="SNF34" s="707"/>
      <c r="SNG34" s="707"/>
      <c r="SNH34" s="707"/>
      <c r="SNI34" s="707"/>
      <c r="SNJ34" s="707"/>
      <c r="SNK34" s="707"/>
      <c r="SNL34" s="707"/>
      <c r="SNM34" s="707"/>
      <c r="SNN34" s="707"/>
      <c r="SNO34" s="707"/>
      <c r="SNP34" s="707"/>
      <c r="SNQ34" s="707"/>
      <c r="SNR34" s="707"/>
      <c r="SNS34" s="707"/>
      <c r="SNT34" s="707"/>
      <c r="SNU34" s="707"/>
      <c r="SNV34" s="707"/>
      <c r="SNW34" s="707"/>
      <c r="SNX34" s="707"/>
      <c r="SNY34" s="707"/>
      <c r="SNZ34" s="707"/>
      <c r="SOA34" s="707"/>
      <c r="SOB34" s="707"/>
      <c r="SOC34" s="707"/>
      <c r="SOD34" s="707"/>
      <c r="SOE34" s="707"/>
      <c r="SOF34" s="707"/>
      <c r="SOG34" s="707"/>
      <c r="SOH34" s="707"/>
      <c r="SOI34" s="707"/>
      <c r="SOJ34" s="707"/>
      <c r="SOK34" s="707"/>
      <c r="SOL34" s="707"/>
      <c r="SOM34" s="707"/>
      <c r="SON34" s="707"/>
      <c r="SOO34" s="707"/>
      <c r="SOP34" s="707"/>
      <c r="SOQ34" s="707"/>
      <c r="SOR34" s="707"/>
      <c r="SOS34" s="707"/>
      <c r="SOT34" s="707"/>
      <c r="SOU34" s="707"/>
      <c r="SOV34" s="707"/>
      <c r="SOW34" s="707"/>
      <c r="SOX34" s="707"/>
      <c r="SOY34" s="707"/>
      <c r="SOZ34" s="707"/>
      <c r="SPA34" s="707"/>
      <c r="SPB34" s="707"/>
      <c r="SPC34" s="707"/>
      <c r="SPD34" s="707"/>
      <c r="SPE34" s="707"/>
      <c r="SPF34" s="707"/>
      <c r="SPG34" s="707"/>
      <c r="SPH34" s="707"/>
      <c r="SPI34" s="707"/>
      <c r="SPJ34" s="707"/>
      <c r="SPK34" s="707"/>
      <c r="SPL34" s="707"/>
      <c r="SPM34" s="707"/>
      <c r="SPN34" s="707"/>
      <c r="SPO34" s="707"/>
      <c r="SPP34" s="707"/>
      <c r="SPQ34" s="707"/>
      <c r="SPR34" s="707"/>
      <c r="SPS34" s="707"/>
      <c r="SPT34" s="707"/>
      <c r="SPU34" s="707"/>
      <c r="SPV34" s="707"/>
      <c r="SPW34" s="707"/>
      <c r="SPX34" s="707"/>
      <c r="SPY34" s="707"/>
      <c r="SPZ34" s="707"/>
      <c r="SQA34" s="707"/>
      <c r="SQB34" s="707"/>
      <c r="SQC34" s="707"/>
      <c r="SQD34" s="707"/>
      <c r="SQE34" s="707"/>
      <c r="SQF34" s="707"/>
      <c r="SQG34" s="707"/>
      <c r="SQH34" s="707"/>
      <c r="SQI34" s="707"/>
      <c r="SQJ34" s="707"/>
      <c r="SQK34" s="707"/>
      <c r="SQL34" s="707"/>
      <c r="SQM34" s="707"/>
      <c r="SQN34" s="707"/>
      <c r="SQO34" s="707"/>
      <c r="SQP34" s="707"/>
      <c r="SQQ34" s="707"/>
      <c r="SQR34" s="707"/>
      <c r="SQS34" s="707"/>
      <c r="SQT34" s="707"/>
      <c r="SQU34" s="707"/>
      <c r="SQV34" s="707"/>
      <c r="SQW34" s="707"/>
      <c r="SQX34" s="707"/>
      <c r="SQY34" s="707"/>
      <c r="SQZ34" s="707"/>
      <c r="SRA34" s="707"/>
      <c r="SRB34" s="707"/>
      <c r="SRC34" s="707"/>
      <c r="SRD34" s="707"/>
      <c r="SRE34" s="707"/>
      <c r="SRF34" s="707"/>
      <c r="SRG34" s="707"/>
      <c r="SRH34" s="707"/>
      <c r="SRI34" s="707"/>
      <c r="SRJ34" s="707"/>
      <c r="SRK34" s="707"/>
      <c r="SRL34" s="707"/>
      <c r="SRM34" s="707"/>
      <c r="SRN34" s="707"/>
      <c r="SRO34" s="707"/>
      <c r="SRP34" s="707"/>
      <c r="SRQ34" s="707"/>
      <c r="SRR34" s="707"/>
      <c r="SRS34" s="707"/>
      <c r="SRT34" s="707"/>
      <c r="SRU34" s="707"/>
      <c r="SRV34" s="707"/>
      <c r="SRW34" s="707"/>
      <c r="SRX34" s="707"/>
      <c r="SRY34" s="707"/>
      <c r="SRZ34" s="707"/>
      <c r="SSA34" s="707"/>
      <c r="SSB34" s="707"/>
      <c r="SSC34" s="707"/>
      <c r="SSD34" s="707"/>
      <c r="SSE34" s="707"/>
      <c r="SSF34" s="707"/>
      <c r="SSG34" s="707"/>
      <c r="SSH34" s="707"/>
      <c r="SSI34" s="707"/>
      <c r="SSJ34" s="707"/>
      <c r="SSK34" s="707"/>
      <c r="SSL34" s="707"/>
      <c r="SSM34" s="707"/>
      <c r="SSN34" s="707"/>
      <c r="SSO34" s="707"/>
      <c r="SSP34" s="707"/>
      <c r="SSQ34" s="707"/>
      <c r="SSR34" s="707"/>
      <c r="SSS34" s="707"/>
      <c r="SST34" s="707"/>
      <c r="SSU34" s="707"/>
      <c r="SSV34" s="707"/>
      <c r="SSW34" s="707"/>
      <c r="SSX34" s="707"/>
      <c r="SSY34" s="707"/>
      <c r="SSZ34" s="707"/>
      <c r="STA34" s="707"/>
      <c r="STB34" s="707"/>
      <c r="STC34" s="707"/>
      <c r="STD34" s="707"/>
      <c r="STE34" s="707"/>
      <c r="STF34" s="707"/>
      <c r="STG34" s="707"/>
      <c r="STH34" s="707"/>
      <c r="STI34" s="707"/>
      <c r="STJ34" s="707"/>
      <c r="STK34" s="707"/>
      <c r="STL34" s="707"/>
      <c r="STM34" s="707"/>
      <c r="STN34" s="707"/>
      <c r="STO34" s="707"/>
      <c r="STP34" s="707"/>
      <c r="STQ34" s="707"/>
      <c r="STR34" s="707"/>
      <c r="STS34" s="707"/>
      <c r="STT34" s="707"/>
      <c r="STU34" s="707"/>
      <c r="STV34" s="707"/>
      <c r="STW34" s="707"/>
      <c r="STX34" s="707"/>
      <c r="STY34" s="707"/>
      <c r="STZ34" s="707"/>
      <c r="SUA34" s="707"/>
      <c r="SUB34" s="707"/>
      <c r="SUC34" s="707"/>
      <c r="SUD34" s="707"/>
      <c r="SUE34" s="707"/>
      <c r="SUF34" s="707"/>
      <c r="SUG34" s="707"/>
      <c r="SUH34" s="707"/>
      <c r="SUI34" s="707"/>
      <c r="SUJ34" s="707"/>
      <c r="SUK34" s="707"/>
      <c r="SUL34" s="707"/>
      <c r="SUM34" s="707"/>
      <c r="SUN34" s="707"/>
      <c r="SUO34" s="707"/>
      <c r="SUP34" s="707"/>
      <c r="SUQ34" s="707"/>
      <c r="SUR34" s="707"/>
      <c r="SUS34" s="707"/>
      <c r="SUT34" s="707"/>
      <c r="SUU34" s="707"/>
      <c r="SUV34" s="707"/>
      <c r="SUW34" s="707"/>
      <c r="SUX34" s="707"/>
      <c r="SUY34" s="707"/>
      <c r="SUZ34" s="707"/>
      <c r="SVA34" s="707"/>
      <c r="SVB34" s="707"/>
      <c r="SVC34" s="707"/>
      <c r="SVD34" s="707"/>
      <c r="SVE34" s="707"/>
      <c r="SVF34" s="707"/>
      <c r="SVG34" s="707"/>
      <c r="SVH34" s="707"/>
      <c r="SVI34" s="707"/>
      <c r="SVJ34" s="707"/>
      <c r="SVK34" s="707"/>
      <c r="SVL34" s="707"/>
      <c r="SVM34" s="707"/>
      <c r="SVN34" s="707"/>
      <c r="SVO34" s="707"/>
      <c r="SVP34" s="707"/>
      <c r="SVQ34" s="707"/>
      <c r="SVR34" s="707"/>
      <c r="SVS34" s="707"/>
      <c r="SVT34" s="707"/>
      <c r="SVU34" s="707"/>
      <c r="SVV34" s="707"/>
      <c r="SVW34" s="707"/>
      <c r="SVX34" s="707"/>
      <c r="SVY34" s="707"/>
      <c r="SVZ34" s="707"/>
      <c r="SWA34" s="707"/>
      <c r="SWB34" s="707"/>
      <c r="SWC34" s="707"/>
      <c r="SWD34" s="707"/>
      <c r="SWE34" s="707"/>
      <c r="SWF34" s="707"/>
      <c r="SWG34" s="707"/>
      <c r="SWH34" s="707"/>
      <c r="SWI34" s="707"/>
      <c r="SWJ34" s="707"/>
      <c r="SWK34" s="707"/>
      <c r="SWL34" s="707"/>
      <c r="SWM34" s="707"/>
      <c r="SWN34" s="707"/>
      <c r="SWO34" s="707"/>
      <c r="SWP34" s="707"/>
      <c r="SWQ34" s="707"/>
      <c r="SWR34" s="707"/>
      <c r="SWS34" s="707"/>
      <c r="SWT34" s="707"/>
      <c r="SWU34" s="707"/>
      <c r="SWV34" s="707"/>
      <c r="SWW34" s="707"/>
      <c r="SWX34" s="707"/>
      <c r="SWY34" s="707"/>
      <c r="SWZ34" s="707"/>
      <c r="SXA34" s="707"/>
      <c r="SXB34" s="707"/>
      <c r="SXC34" s="707"/>
      <c r="SXD34" s="707"/>
      <c r="SXE34" s="707"/>
      <c r="SXF34" s="707"/>
      <c r="SXG34" s="707"/>
      <c r="SXH34" s="707"/>
      <c r="SXI34" s="707"/>
      <c r="SXJ34" s="707"/>
      <c r="SXK34" s="707"/>
      <c r="SXL34" s="707"/>
      <c r="SXM34" s="707"/>
      <c r="SXN34" s="707"/>
      <c r="SXO34" s="707"/>
      <c r="SXP34" s="707"/>
      <c r="SXQ34" s="707"/>
      <c r="SXR34" s="707"/>
      <c r="SXS34" s="707"/>
      <c r="SXT34" s="707"/>
      <c r="SXU34" s="707"/>
      <c r="SXV34" s="707"/>
      <c r="SXW34" s="707"/>
      <c r="SXX34" s="707"/>
      <c r="SXY34" s="707"/>
      <c r="SXZ34" s="707"/>
      <c r="SYA34" s="707"/>
      <c r="SYB34" s="707"/>
      <c r="SYC34" s="707"/>
      <c r="SYD34" s="707"/>
      <c r="SYE34" s="707"/>
      <c r="SYF34" s="707"/>
      <c r="SYG34" s="707"/>
      <c r="SYH34" s="707"/>
      <c r="SYI34" s="707"/>
      <c r="SYJ34" s="707"/>
      <c r="SYK34" s="707"/>
      <c r="SYL34" s="707"/>
      <c r="SYM34" s="707"/>
      <c r="SYN34" s="707"/>
      <c r="SYO34" s="707"/>
      <c r="SYP34" s="707"/>
      <c r="SYQ34" s="707"/>
      <c r="SYR34" s="707"/>
      <c r="SYS34" s="707"/>
      <c r="SYT34" s="707"/>
      <c r="SYU34" s="707"/>
      <c r="SYV34" s="707"/>
      <c r="SYW34" s="707"/>
      <c r="SYX34" s="707"/>
      <c r="SYY34" s="707"/>
      <c r="SYZ34" s="707"/>
      <c r="SZA34" s="707"/>
      <c r="SZB34" s="707"/>
      <c r="SZC34" s="707"/>
      <c r="SZD34" s="707"/>
      <c r="SZE34" s="707"/>
      <c r="SZF34" s="707"/>
      <c r="SZG34" s="707"/>
      <c r="SZH34" s="707"/>
      <c r="SZI34" s="707"/>
      <c r="SZJ34" s="707"/>
      <c r="SZK34" s="707"/>
      <c r="SZL34" s="707"/>
      <c r="SZM34" s="707"/>
      <c r="SZN34" s="707"/>
      <c r="SZO34" s="707"/>
      <c r="SZP34" s="707"/>
      <c r="SZQ34" s="707"/>
      <c r="SZR34" s="707"/>
      <c r="SZS34" s="707"/>
      <c r="SZT34" s="707"/>
      <c r="SZU34" s="707"/>
      <c r="SZV34" s="707"/>
      <c r="SZW34" s="707"/>
      <c r="SZX34" s="707"/>
      <c r="SZY34" s="707"/>
      <c r="SZZ34" s="707"/>
      <c r="TAA34" s="707"/>
      <c r="TAB34" s="707"/>
      <c r="TAC34" s="707"/>
      <c r="TAD34" s="707"/>
      <c r="TAE34" s="707"/>
      <c r="TAF34" s="707"/>
      <c r="TAG34" s="707"/>
      <c r="TAH34" s="707"/>
      <c r="TAI34" s="707"/>
      <c r="TAJ34" s="707"/>
      <c r="TAK34" s="707"/>
      <c r="TAL34" s="707"/>
      <c r="TAM34" s="707"/>
      <c r="TAN34" s="707"/>
      <c r="TAO34" s="707"/>
      <c r="TAP34" s="707"/>
      <c r="TAQ34" s="707"/>
      <c r="TAR34" s="707"/>
      <c r="TAS34" s="707"/>
      <c r="TAT34" s="707"/>
      <c r="TAU34" s="707"/>
      <c r="TAV34" s="707"/>
      <c r="TAW34" s="707"/>
      <c r="TAX34" s="707"/>
      <c r="TAY34" s="707"/>
      <c r="TAZ34" s="707"/>
      <c r="TBA34" s="707"/>
      <c r="TBB34" s="707"/>
      <c r="TBC34" s="707"/>
      <c r="TBD34" s="707"/>
      <c r="TBE34" s="707"/>
      <c r="TBF34" s="707"/>
      <c r="TBG34" s="707"/>
      <c r="TBH34" s="707"/>
      <c r="TBI34" s="707"/>
      <c r="TBJ34" s="707"/>
      <c r="TBK34" s="707"/>
      <c r="TBL34" s="707"/>
      <c r="TBM34" s="707"/>
      <c r="TBN34" s="707"/>
      <c r="TBO34" s="707"/>
      <c r="TBP34" s="707"/>
      <c r="TBQ34" s="707"/>
      <c r="TBR34" s="707"/>
      <c r="TBS34" s="707"/>
      <c r="TBT34" s="707"/>
      <c r="TBU34" s="707"/>
      <c r="TBV34" s="707"/>
      <c r="TBW34" s="707"/>
      <c r="TBX34" s="707"/>
      <c r="TBY34" s="707"/>
      <c r="TBZ34" s="707"/>
      <c r="TCA34" s="707"/>
      <c r="TCB34" s="707"/>
      <c r="TCC34" s="707"/>
      <c r="TCD34" s="707"/>
      <c r="TCE34" s="707"/>
      <c r="TCF34" s="707"/>
      <c r="TCG34" s="707"/>
      <c r="TCH34" s="707"/>
      <c r="TCI34" s="707"/>
      <c r="TCJ34" s="707"/>
      <c r="TCK34" s="707"/>
      <c r="TCL34" s="707"/>
      <c r="TCM34" s="707"/>
      <c r="TCN34" s="707"/>
      <c r="TCO34" s="707"/>
      <c r="TCP34" s="707"/>
      <c r="TCQ34" s="707"/>
      <c r="TCR34" s="707"/>
      <c r="TCS34" s="707"/>
      <c r="TCT34" s="707"/>
      <c r="TCU34" s="707"/>
      <c r="TCV34" s="707"/>
      <c r="TCW34" s="707"/>
      <c r="TCX34" s="707"/>
      <c r="TCY34" s="707"/>
      <c r="TCZ34" s="707"/>
      <c r="TDA34" s="707"/>
      <c r="TDB34" s="707"/>
      <c r="TDC34" s="707"/>
      <c r="TDD34" s="707"/>
      <c r="TDE34" s="707"/>
      <c r="TDF34" s="707"/>
      <c r="TDG34" s="707"/>
      <c r="TDH34" s="707"/>
      <c r="TDI34" s="707"/>
      <c r="TDJ34" s="707"/>
      <c r="TDK34" s="707"/>
      <c r="TDL34" s="707"/>
      <c r="TDM34" s="707"/>
      <c r="TDN34" s="707"/>
      <c r="TDO34" s="707"/>
      <c r="TDP34" s="707"/>
      <c r="TDQ34" s="707"/>
      <c r="TDR34" s="707"/>
      <c r="TDS34" s="707"/>
      <c r="TDT34" s="707"/>
      <c r="TDU34" s="707"/>
      <c r="TDV34" s="707"/>
      <c r="TDW34" s="707"/>
      <c r="TDX34" s="707"/>
      <c r="TDY34" s="707"/>
      <c r="TDZ34" s="707"/>
      <c r="TEA34" s="707"/>
      <c r="TEB34" s="707"/>
      <c r="TEC34" s="707"/>
      <c r="TED34" s="707"/>
      <c r="TEE34" s="707"/>
      <c r="TEF34" s="707"/>
      <c r="TEG34" s="707"/>
      <c r="TEH34" s="707"/>
      <c r="TEI34" s="707"/>
      <c r="TEJ34" s="707"/>
      <c r="TEK34" s="707"/>
      <c r="TEL34" s="707"/>
      <c r="TEM34" s="707"/>
      <c r="TEN34" s="707"/>
      <c r="TEO34" s="707"/>
      <c r="TEP34" s="707"/>
      <c r="TEQ34" s="707"/>
      <c r="TER34" s="707"/>
      <c r="TES34" s="707"/>
      <c r="TET34" s="707"/>
      <c r="TEU34" s="707"/>
      <c r="TEV34" s="707"/>
      <c r="TEW34" s="707"/>
      <c r="TEX34" s="707"/>
      <c r="TEY34" s="707"/>
      <c r="TEZ34" s="707"/>
      <c r="TFA34" s="707"/>
      <c r="TFB34" s="707"/>
      <c r="TFC34" s="707"/>
      <c r="TFD34" s="707"/>
      <c r="TFE34" s="707"/>
      <c r="TFF34" s="707"/>
      <c r="TFG34" s="707"/>
      <c r="TFH34" s="707"/>
      <c r="TFI34" s="707"/>
      <c r="TFJ34" s="707"/>
      <c r="TFK34" s="707"/>
      <c r="TFL34" s="707"/>
      <c r="TFM34" s="707"/>
      <c r="TFN34" s="707"/>
      <c r="TFO34" s="707"/>
      <c r="TFP34" s="707"/>
      <c r="TFQ34" s="707"/>
      <c r="TFR34" s="707"/>
      <c r="TFS34" s="707"/>
      <c r="TFT34" s="707"/>
      <c r="TFU34" s="707"/>
      <c r="TFV34" s="707"/>
      <c r="TFW34" s="707"/>
      <c r="TFX34" s="707"/>
      <c r="TFY34" s="707"/>
      <c r="TFZ34" s="707"/>
      <c r="TGA34" s="707"/>
      <c r="TGB34" s="707"/>
      <c r="TGC34" s="707"/>
      <c r="TGD34" s="707"/>
      <c r="TGE34" s="707"/>
      <c r="TGF34" s="707"/>
      <c r="TGG34" s="707"/>
      <c r="TGH34" s="707"/>
      <c r="TGI34" s="707"/>
      <c r="TGJ34" s="707"/>
      <c r="TGK34" s="707"/>
      <c r="TGL34" s="707"/>
      <c r="TGM34" s="707"/>
      <c r="TGN34" s="707"/>
      <c r="TGO34" s="707"/>
      <c r="TGP34" s="707"/>
      <c r="TGQ34" s="707"/>
      <c r="TGR34" s="707"/>
      <c r="TGS34" s="707"/>
      <c r="TGT34" s="707"/>
      <c r="TGU34" s="707"/>
      <c r="TGV34" s="707"/>
      <c r="TGW34" s="707"/>
      <c r="TGX34" s="707"/>
      <c r="TGY34" s="707"/>
      <c r="TGZ34" s="707"/>
      <c r="THA34" s="707"/>
      <c r="THB34" s="707"/>
      <c r="THC34" s="707"/>
      <c r="THD34" s="707"/>
      <c r="THE34" s="707"/>
      <c r="THF34" s="707"/>
      <c r="THG34" s="707"/>
      <c r="THH34" s="707"/>
      <c r="THI34" s="707"/>
      <c r="THJ34" s="707"/>
      <c r="THK34" s="707"/>
      <c r="THL34" s="707"/>
      <c r="THM34" s="707"/>
      <c r="THN34" s="707"/>
      <c r="THO34" s="707"/>
      <c r="THP34" s="707"/>
      <c r="THQ34" s="707"/>
      <c r="THR34" s="707"/>
      <c r="THS34" s="707"/>
      <c r="THT34" s="707"/>
      <c r="THU34" s="707"/>
      <c r="THV34" s="707"/>
      <c r="THW34" s="707"/>
      <c r="THX34" s="707"/>
      <c r="THY34" s="707"/>
      <c r="THZ34" s="707"/>
      <c r="TIA34" s="707"/>
      <c r="TIB34" s="707"/>
      <c r="TIC34" s="707"/>
      <c r="TID34" s="707"/>
      <c r="TIE34" s="707"/>
      <c r="TIF34" s="707"/>
      <c r="TIG34" s="707"/>
      <c r="TIH34" s="707"/>
      <c r="TII34" s="707"/>
      <c r="TIJ34" s="707"/>
      <c r="TIK34" s="707"/>
      <c r="TIL34" s="707"/>
      <c r="TIM34" s="707"/>
      <c r="TIN34" s="707"/>
      <c r="TIO34" s="707"/>
      <c r="TIP34" s="707"/>
      <c r="TIQ34" s="707"/>
      <c r="TIR34" s="707"/>
      <c r="TIS34" s="707"/>
      <c r="TIT34" s="707"/>
      <c r="TIU34" s="707"/>
      <c r="TIV34" s="707"/>
      <c r="TIW34" s="707"/>
      <c r="TIX34" s="707"/>
      <c r="TIY34" s="707"/>
      <c r="TIZ34" s="707"/>
      <c r="TJA34" s="707"/>
      <c r="TJB34" s="707"/>
      <c r="TJC34" s="707"/>
      <c r="TJD34" s="707"/>
      <c r="TJE34" s="707"/>
      <c r="TJF34" s="707"/>
      <c r="TJG34" s="707"/>
      <c r="TJH34" s="707"/>
      <c r="TJI34" s="707"/>
      <c r="TJJ34" s="707"/>
      <c r="TJK34" s="707"/>
      <c r="TJL34" s="707"/>
      <c r="TJM34" s="707"/>
      <c r="TJN34" s="707"/>
      <c r="TJO34" s="707"/>
      <c r="TJP34" s="707"/>
      <c r="TJQ34" s="707"/>
      <c r="TJR34" s="707"/>
      <c r="TJS34" s="707"/>
      <c r="TJT34" s="707"/>
      <c r="TJU34" s="707"/>
      <c r="TJV34" s="707"/>
      <c r="TJW34" s="707"/>
      <c r="TJX34" s="707"/>
      <c r="TJY34" s="707"/>
      <c r="TJZ34" s="707"/>
      <c r="TKA34" s="707"/>
      <c r="TKB34" s="707"/>
      <c r="TKC34" s="707"/>
      <c r="TKD34" s="707"/>
      <c r="TKE34" s="707"/>
      <c r="TKF34" s="707"/>
      <c r="TKG34" s="707"/>
      <c r="TKH34" s="707"/>
      <c r="TKI34" s="707"/>
      <c r="TKJ34" s="707"/>
      <c r="TKK34" s="707"/>
      <c r="TKL34" s="707"/>
      <c r="TKM34" s="707"/>
      <c r="TKN34" s="707"/>
      <c r="TKO34" s="707"/>
      <c r="TKP34" s="707"/>
      <c r="TKQ34" s="707"/>
      <c r="TKR34" s="707"/>
      <c r="TKS34" s="707"/>
      <c r="TKT34" s="707"/>
      <c r="TKU34" s="707"/>
      <c r="TKV34" s="707"/>
      <c r="TKW34" s="707"/>
      <c r="TKX34" s="707"/>
      <c r="TKY34" s="707"/>
      <c r="TKZ34" s="707"/>
      <c r="TLA34" s="707"/>
      <c r="TLB34" s="707"/>
      <c r="TLC34" s="707"/>
      <c r="TLD34" s="707"/>
      <c r="TLE34" s="707"/>
      <c r="TLF34" s="707"/>
      <c r="TLG34" s="707"/>
      <c r="TLH34" s="707"/>
      <c r="TLI34" s="707"/>
      <c r="TLJ34" s="707"/>
      <c r="TLK34" s="707"/>
      <c r="TLL34" s="707"/>
      <c r="TLM34" s="707"/>
      <c r="TLN34" s="707"/>
      <c r="TLO34" s="707"/>
      <c r="TLP34" s="707"/>
      <c r="TLQ34" s="707"/>
      <c r="TLR34" s="707"/>
      <c r="TLS34" s="707"/>
      <c r="TLT34" s="707"/>
      <c r="TLU34" s="707"/>
      <c r="TLV34" s="707"/>
      <c r="TLW34" s="707"/>
      <c r="TLX34" s="707"/>
      <c r="TLY34" s="707"/>
      <c r="TLZ34" s="707"/>
      <c r="TMA34" s="707"/>
      <c r="TMB34" s="707"/>
      <c r="TMC34" s="707"/>
      <c r="TMD34" s="707"/>
      <c r="TME34" s="707"/>
      <c r="TMF34" s="707"/>
      <c r="TMG34" s="707"/>
      <c r="TMH34" s="707"/>
      <c r="TMI34" s="707"/>
      <c r="TMJ34" s="707"/>
      <c r="TMK34" s="707"/>
      <c r="TML34" s="707"/>
      <c r="TMM34" s="707"/>
      <c r="TMN34" s="707"/>
      <c r="TMO34" s="707"/>
      <c r="TMP34" s="707"/>
      <c r="TMQ34" s="707"/>
      <c r="TMR34" s="707"/>
      <c r="TMS34" s="707"/>
      <c r="TMT34" s="707"/>
      <c r="TMU34" s="707"/>
      <c r="TMV34" s="707"/>
      <c r="TMW34" s="707"/>
      <c r="TMX34" s="707"/>
      <c r="TMY34" s="707"/>
      <c r="TMZ34" s="707"/>
      <c r="TNA34" s="707"/>
      <c r="TNB34" s="707"/>
      <c r="TNC34" s="707"/>
      <c r="TND34" s="707"/>
      <c r="TNE34" s="707"/>
      <c r="TNF34" s="707"/>
      <c r="TNG34" s="707"/>
      <c r="TNH34" s="707"/>
      <c r="TNI34" s="707"/>
      <c r="TNJ34" s="707"/>
      <c r="TNK34" s="707"/>
      <c r="TNL34" s="707"/>
      <c r="TNM34" s="707"/>
      <c r="TNN34" s="707"/>
      <c r="TNO34" s="707"/>
      <c r="TNP34" s="707"/>
      <c r="TNQ34" s="707"/>
      <c r="TNR34" s="707"/>
      <c r="TNS34" s="707"/>
      <c r="TNT34" s="707"/>
      <c r="TNU34" s="707"/>
      <c r="TNV34" s="707"/>
      <c r="TNW34" s="707"/>
      <c r="TNX34" s="707"/>
      <c r="TNY34" s="707"/>
      <c r="TNZ34" s="707"/>
      <c r="TOA34" s="707"/>
      <c r="TOB34" s="707"/>
      <c r="TOC34" s="707"/>
      <c r="TOD34" s="707"/>
      <c r="TOE34" s="707"/>
      <c r="TOF34" s="707"/>
      <c r="TOG34" s="707"/>
      <c r="TOH34" s="707"/>
      <c r="TOI34" s="707"/>
      <c r="TOJ34" s="707"/>
      <c r="TOK34" s="707"/>
      <c r="TOL34" s="707"/>
      <c r="TOM34" s="707"/>
      <c r="TON34" s="707"/>
      <c r="TOO34" s="707"/>
      <c r="TOP34" s="707"/>
      <c r="TOQ34" s="707"/>
      <c r="TOR34" s="707"/>
      <c r="TOS34" s="707"/>
      <c r="TOT34" s="707"/>
      <c r="TOU34" s="707"/>
      <c r="TOV34" s="707"/>
      <c r="TOW34" s="707"/>
      <c r="TOX34" s="707"/>
      <c r="TOY34" s="707"/>
      <c r="TOZ34" s="707"/>
      <c r="TPA34" s="707"/>
      <c r="TPB34" s="707"/>
      <c r="TPC34" s="707"/>
      <c r="TPD34" s="707"/>
      <c r="TPE34" s="707"/>
      <c r="TPF34" s="707"/>
      <c r="TPG34" s="707"/>
      <c r="TPH34" s="707"/>
      <c r="TPI34" s="707"/>
      <c r="TPJ34" s="707"/>
      <c r="TPK34" s="707"/>
      <c r="TPL34" s="707"/>
      <c r="TPM34" s="707"/>
      <c r="TPN34" s="707"/>
      <c r="TPO34" s="707"/>
      <c r="TPP34" s="707"/>
      <c r="TPQ34" s="707"/>
      <c r="TPR34" s="707"/>
      <c r="TPS34" s="707"/>
      <c r="TPT34" s="707"/>
      <c r="TPU34" s="707"/>
      <c r="TPV34" s="707"/>
      <c r="TPW34" s="707"/>
      <c r="TPX34" s="707"/>
      <c r="TPY34" s="707"/>
      <c r="TPZ34" s="707"/>
      <c r="TQA34" s="707"/>
      <c r="TQB34" s="707"/>
      <c r="TQC34" s="707"/>
      <c r="TQD34" s="707"/>
      <c r="TQE34" s="707"/>
      <c r="TQF34" s="707"/>
      <c r="TQG34" s="707"/>
      <c r="TQH34" s="707"/>
      <c r="TQI34" s="707"/>
      <c r="TQJ34" s="707"/>
      <c r="TQK34" s="707"/>
      <c r="TQL34" s="707"/>
      <c r="TQM34" s="707"/>
      <c r="TQN34" s="707"/>
      <c r="TQO34" s="707"/>
      <c r="TQP34" s="707"/>
      <c r="TQQ34" s="707"/>
      <c r="TQR34" s="707"/>
      <c r="TQS34" s="707"/>
      <c r="TQT34" s="707"/>
      <c r="TQU34" s="707"/>
      <c r="TQV34" s="707"/>
      <c r="TQW34" s="707"/>
      <c r="TQX34" s="707"/>
      <c r="TQY34" s="707"/>
      <c r="TQZ34" s="707"/>
      <c r="TRA34" s="707"/>
      <c r="TRB34" s="707"/>
      <c r="TRC34" s="707"/>
      <c r="TRD34" s="707"/>
      <c r="TRE34" s="707"/>
      <c r="TRF34" s="707"/>
      <c r="TRG34" s="707"/>
      <c r="TRH34" s="707"/>
      <c r="TRI34" s="707"/>
      <c r="TRJ34" s="707"/>
      <c r="TRK34" s="707"/>
      <c r="TRL34" s="707"/>
      <c r="TRM34" s="707"/>
      <c r="TRN34" s="707"/>
      <c r="TRO34" s="707"/>
      <c r="TRP34" s="707"/>
      <c r="TRQ34" s="707"/>
      <c r="TRR34" s="707"/>
      <c r="TRS34" s="707"/>
      <c r="TRT34" s="707"/>
      <c r="TRU34" s="707"/>
      <c r="TRV34" s="707"/>
      <c r="TRW34" s="707"/>
      <c r="TRX34" s="707"/>
      <c r="TRY34" s="707"/>
      <c r="TRZ34" s="707"/>
      <c r="TSA34" s="707"/>
      <c r="TSB34" s="707"/>
      <c r="TSC34" s="707"/>
      <c r="TSD34" s="707"/>
      <c r="TSE34" s="707"/>
      <c r="TSF34" s="707"/>
      <c r="TSG34" s="707"/>
      <c r="TSH34" s="707"/>
      <c r="TSI34" s="707"/>
      <c r="TSJ34" s="707"/>
      <c r="TSK34" s="707"/>
      <c r="TSL34" s="707"/>
      <c r="TSM34" s="707"/>
      <c r="TSN34" s="707"/>
      <c r="TSO34" s="707"/>
      <c r="TSP34" s="707"/>
      <c r="TSQ34" s="707"/>
      <c r="TSR34" s="707"/>
      <c r="TSS34" s="707"/>
      <c r="TST34" s="707"/>
      <c r="TSU34" s="707"/>
      <c r="TSV34" s="707"/>
      <c r="TSW34" s="707"/>
      <c r="TSX34" s="707"/>
      <c r="TSY34" s="707"/>
      <c r="TSZ34" s="707"/>
      <c r="TTA34" s="707"/>
      <c r="TTB34" s="707"/>
      <c r="TTC34" s="707"/>
      <c r="TTD34" s="707"/>
      <c r="TTE34" s="707"/>
      <c r="TTF34" s="707"/>
      <c r="TTG34" s="707"/>
      <c r="TTH34" s="707"/>
      <c r="TTI34" s="707"/>
      <c r="TTJ34" s="707"/>
      <c r="TTK34" s="707"/>
      <c r="TTL34" s="707"/>
      <c r="TTM34" s="707"/>
      <c r="TTN34" s="707"/>
      <c r="TTO34" s="707"/>
      <c r="TTP34" s="707"/>
      <c r="TTQ34" s="707"/>
      <c r="TTR34" s="707"/>
      <c r="TTS34" s="707"/>
      <c r="TTT34" s="707"/>
      <c r="TTU34" s="707"/>
      <c r="TTV34" s="707"/>
      <c r="TTW34" s="707"/>
      <c r="TTX34" s="707"/>
      <c r="TTY34" s="707"/>
      <c r="TTZ34" s="707"/>
      <c r="TUA34" s="707"/>
      <c r="TUB34" s="707"/>
      <c r="TUC34" s="707"/>
      <c r="TUD34" s="707"/>
      <c r="TUE34" s="707"/>
      <c r="TUF34" s="707"/>
      <c r="TUG34" s="707"/>
      <c r="TUH34" s="707"/>
      <c r="TUI34" s="707"/>
      <c r="TUJ34" s="707"/>
      <c r="TUK34" s="707"/>
      <c r="TUL34" s="707"/>
      <c r="TUM34" s="707"/>
      <c r="TUN34" s="707"/>
      <c r="TUO34" s="707"/>
      <c r="TUP34" s="707"/>
      <c r="TUQ34" s="707"/>
      <c r="TUR34" s="707"/>
      <c r="TUS34" s="707"/>
      <c r="TUT34" s="707"/>
      <c r="TUU34" s="707"/>
      <c r="TUV34" s="707"/>
      <c r="TUW34" s="707"/>
      <c r="TUX34" s="707"/>
      <c r="TUY34" s="707"/>
      <c r="TUZ34" s="707"/>
      <c r="TVA34" s="707"/>
      <c r="TVB34" s="707"/>
      <c r="TVC34" s="707"/>
      <c r="TVD34" s="707"/>
      <c r="TVE34" s="707"/>
      <c r="TVF34" s="707"/>
      <c r="TVG34" s="707"/>
      <c r="TVH34" s="707"/>
      <c r="TVI34" s="707"/>
      <c r="TVJ34" s="707"/>
      <c r="TVK34" s="707"/>
      <c r="TVL34" s="707"/>
      <c r="TVM34" s="707"/>
      <c r="TVN34" s="707"/>
      <c r="TVO34" s="707"/>
      <c r="TVP34" s="707"/>
      <c r="TVQ34" s="707"/>
      <c r="TVR34" s="707"/>
      <c r="TVS34" s="707"/>
      <c r="TVT34" s="707"/>
      <c r="TVU34" s="707"/>
      <c r="TVV34" s="707"/>
      <c r="TVW34" s="707"/>
      <c r="TVX34" s="707"/>
      <c r="TVY34" s="707"/>
      <c r="TVZ34" s="707"/>
      <c r="TWA34" s="707"/>
      <c r="TWB34" s="707"/>
      <c r="TWC34" s="707"/>
      <c r="TWD34" s="707"/>
      <c r="TWE34" s="707"/>
      <c r="TWF34" s="707"/>
      <c r="TWG34" s="707"/>
      <c r="TWH34" s="707"/>
      <c r="TWI34" s="707"/>
      <c r="TWJ34" s="707"/>
      <c r="TWK34" s="707"/>
      <c r="TWL34" s="707"/>
      <c r="TWM34" s="707"/>
      <c r="TWN34" s="707"/>
      <c r="TWO34" s="707"/>
      <c r="TWP34" s="707"/>
      <c r="TWQ34" s="707"/>
      <c r="TWR34" s="707"/>
      <c r="TWS34" s="707"/>
      <c r="TWT34" s="707"/>
      <c r="TWU34" s="707"/>
      <c r="TWV34" s="707"/>
      <c r="TWW34" s="707"/>
      <c r="TWX34" s="707"/>
      <c r="TWY34" s="707"/>
      <c r="TWZ34" s="707"/>
      <c r="TXA34" s="707"/>
      <c r="TXB34" s="707"/>
      <c r="TXC34" s="707"/>
      <c r="TXD34" s="707"/>
      <c r="TXE34" s="707"/>
      <c r="TXF34" s="707"/>
      <c r="TXG34" s="707"/>
      <c r="TXH34" s="707"/>
      <c r="TXI34" s="707"/>
      <c r="TXJ34" s="707"/>
      <c r="TXK34" s="707"/>
      <c r="TXL34" s="707"/>
      <c r="TXM34" s="707"/>
      <c r="TXN34" s="707"/>
      <c r="TXO34" s="707"/>
      <c r="TXP34" s="707"/>
      <c r="TXQ34" s="707"/>
      <c r="TXR34" s="707"/>
      <c r="TXS34" s="707"/>
      <c r="TXT34" s="707"/>
      <c r="TXU34" s="707"/>
      <c r="TXV34" s="707"/>
      <c r="TXW34" s="707"/>
      <c r="TXX34" s="707"/>
      <c r="TXY34" s="707"/>
      <c r="TXZ34" s="707"/>
      <c r="TYA34" s="707"/>
      <c r="TYB34" s="707"/>
      <c r="TYC34" s="707"/>
      <c r="TYD34" s="707"/>
      <c r="TYE34" s="707"/>
      <c r="TYF34" s="707"/>
      <c r="TYG34" s="707"/>
      <c r="TYH34" s="707"/>
      <c r="TYI34" s="707"/>
      <c r="TYJ34" s="707"/>
      <c r="TYK34" s="707"/>
      <c r="TYL34" s="707"/>
      <c r="TYM34" s="707"/>
      <c r="TYN34" s="707"/>
      <c r="TYO34" s="707"/>
      <c r="TYP34" s="707"/>
      <c r="TYQ34" s="707"/>
      <c r="TYR34" s="707"/>
      <c r="TYS34" s="707"/>
      <c r="TYT34" s="707"/>
      <c r="TYU34" s="707"/>
      <c r="TYV34" s="707"/>
      <c r="TYW34" s="707"/>
      <c r="TYX34" s="707"/>
      <c r="TYY34" s="707"/>
      <c r="TYZ34" s="707"/>
      <c r="TZA34" s="707"/>
      <c r="TZB34" s="707"/>
      <c r="TZC34" s="707"/>
      <c r="TZD34" s="707"/>
      <c r="TZE34" s="707"/>
      <c r="TZF34" s="707"/>
      <c r="TZG34" s="707"/>
      <c r="TZH34" s="707"/>
      <c r="TZI34" s="707"/>
      <c r="TZJ34" s="707"/>
      <c r="TZK34" s="707"/>
      <c r="TZL34" s="707"/>
      <c r="TZM34" s="707"/>
      <c r="TZN34" s="707"/>
      <c r="TZO34" s="707"/>
      <c r="TZP34" s="707"/>
      <c r="TZQ34" s="707"/>
      <c r="TZR34" s="707"/>
      <c r="TZS34" s="707"/>
      <c r="TZT34" s="707"/>
      <c r="TZU34" s="707"/>
      <c r="TZV34" s="707"/>
      <c r="TZW34" s="707"/>
      <c r="TZX34" s="707"/>
      <c r="TZY34" s="707"/>
      <c r="TZZ34" s="707"/>
      <c r="UAA34" s="707"/>
      <c r="UAB34" s="707"/>
      <c r="UAC34" s="707"/>
      <c r="UAD34" s="707"/>
      <c r="UAE34" s="707"/>
      <c r="UAF34" s="707"/>
      <c r="UAG34" s="707"/>
      <c r="UAH34" s="707"/>
      <c r="UAI34" s="707"/>
      <c r="UAJ34" s="707"/>
      <c r="UAK34" s="707"/>
      <c r="UAL34" s="707"/>
      <c r="UAM34" s="707"/>
      <c r="UAN34" s="707"/>
      <c r="UAO34" s="707"/>
      <c r="UAP34" s="707"/>
      <c r="UAQ34" s="707"/>
      <c r="UAR34" s="707"/>
      <c r="UAS34" s="707"/>
      <c r="UAT34" s="707"/>
      <c r="UAU34" s="707"/>
      <c r="UAV34" s="707"/>
      <c r="UAW34" s="707"/>
      <c r="UAX34" s="707"/>
      <c r="UAY34" s="707"/>
      <c r="UAZ34" s="707"/>
      <c r="UBA34" s="707"/>
      <c r="UBB34" s="707"/>
      <c r="UBC34" s="707"/>
      <c r="UBD34" s="707"/>
      <c r="UBE34" s="707"/>
      <c r="UBF34" s="707"/>
      <c r="UBG34" s="707"/>
      <c r="UBH34" s="707"/>
      <c r="UBI34" s="707"/>
      <c r="UBJ34" s="707"/>
      <c r="UBK34" s="707"/>
      <c r="UBL34" s="707"/>
      <c r="UBM34" s="707"/>
      <c r="UBN34" s="707"/>
      <c r="UBO34" s="707"/>
      <c r="UBP34" s="707"/>
      <c r="UBQ34" s="707"/>
      <c r="UBR34" s="707"/>
      <c r="UBS34" s="707"/>
      <c r="UBT34" s="707"/>
      <c r="UBU34" s="707"/>
      <c r="UBV34" s="707"/>
      <c r="UBW34" s="707"/>
      <c r="UBX34" s="707"/>
      <c r="UBY34" s="707"/>
      <c r="UBZ34" s="707"/>
      <c r="UCA34" s="707"/>
      <c r="UCB34" s="707"/>
      <c r="UCC34" s="707"/>
      <c r="UCD34" s="707"/>
      <c r="UCE34" s="707"/>
      <c r="UCF34" s="707"/>
      <c r="UCG34" s="707"/>
      <c r="UCH34" s="707"/>
      <c r="UCI34" s="707"/>
      <c r="UCJ34" s="707"/>
      <c r="UCK34" s="707"/>
      <c r="UCL34" s="707"/>
      <c r="UCM34" s="707"/>
      <c r="UCN34" s="707"/>
      <c r="UCO34" s="707"/>
      <c r="UCP34" s="707"/>
      <c r="UCQ34" s="707"/>
      <c r="UCR34" s="707"/>
      <c r="UCS34" s="707"/>
      <c r="UCT34" s="707"/>
      <c r="UCU34" s="707"/>
      <c r="UCV34" s="707"/>
      <c r="UCW34" s="707"/>
      <c r="UCX34" s="707"/>
      <c r="UCY34" s="707"/>
      <c r="UCZ34" s="707"/>
      <c r="UDA34" s="707"/>
      <c r="UDB34" s="707"/>
      <c r="UDC34" s="707"/>
      <c r="UDD34" s="707"/>
      <c r="UDE34" s="707"/>
      <c r="UDF34" s="707"/>
      <c r="UDG34" s="707"/>
      <c r="UDH34" s="707"/>
      <c r="UDI34" s="707"/>
      <c r="UDJ34" s="707"/>
      <c r="UDK34" s="707"/>
      <c r="UDL34" s="707"/>
      <c r="UDM34" s="707"/>
      <c r="UDN34" s="707"/>
      <c r="UDO34" s="707"/>
      <c r="UDP34" s="707"/>
      <c r="UDQ34" s="707"/>
      <c r="UDR34" s="707"/>
      <c r="UDS34" s="707"/>
      <c r="UDT34" s="707"/>
      <c r="UDU34" s="707"/>
      <c r="UDV34" s="707"/>
      <c r="UDW34" s="707"/>
      <c r="UDX34" s="707"/>
      <c r="UDY34" s="707"/>
      <c r="UDZ34" s="707"/>
      <c r="UEA34" s="707"/>
      <c r="UEB34" s="707"/>
      <c r="UEC34" s="707"/>
      <c r="UED34" s="707"/>
      <c r="UEE34" s="707"/>
      <c r="UEF34" s="707"/>
      <c r="UEG34" s="707"/>
      <c r="UEH34" s="707"/>
      <c r="UEI34" s="707"/>
      <c r="UEJ34" s="707"/>
      <c r="UEK34" s="707"/>
      <c r="UEL34" s="707"/>
      <c r="UEM34" s="707"/>
      <c r="UEN34" s="707"/>
      <c r="UEO34" s="707"/>
      <c r="UEP34" s="707"/>
      <c r="UEQ34" s="707"/>
      <c r="UER34" s="707"/>
      <c r="UES34" s="707"/>
      <c r="UET34" s="707"/>
      <c r="UEU34" s="707"/>
      <c r="UEV34" s="707"/>
      <c r="UEW34" s="707"/>
      <c r="UEX34" s="707"/>
      <c r="UEY34" s="707"/>
      <c r="UEZ34" s="707"/>
      <c r="UFA34" s="707"/>
      <c r="UFB34" s="707"/>
      <c r="UFC34" s="707"/>
      <c r="UFD34" s="707"/>
      <c r="UFE34" s="707"/>
      <c r="UFF34" s="707"/>
      <c r="UFG34" s="707"/>
      <c r="UFH34" s="707"/>
      <c r="UFI34" s="707"/>
      <c r="UFJ34" s="707"/>
      <c r="UFK34" s="707"/>
      <c r="UFL34" s="707"/>
      <c r="UFM34" s="707"/>
      <c r="UFN34" s="707"/>
      <c r="UFO34" s="707"/>
      <c r="UFP34" s="707"/>
      <c r="UFQ34" s="707"/>
      <c r="UFR34" s="707"/>
      <c r="UFS34" s="707"/>
      <c r="UFT34" s="707"/>
      <c r="UFU34" s="707"/>
      <c r="UFV34" s="707"/>
      <c r="UFW34" s="707"/>
      <c r="UFX34" s="707"/>
      <c r="UFY34" s="707"/>
      <c r="UFZ34" s="707"/>
      <c r="UGA34" s="707"/>
      <c r="UGB34" s="707"/>
      <c r="UGC34" s="707"/>
      <c r="UGD34" s="707"/>
      <c r="UGE34" s="707"/>
      <c r="UGF34" s="707"/>
      <c r="UGG34" s="707"/>
      <c r="UGH34" s="707"/>
      <c r="UGI34" s="707"/>
      <c r="UGJ34" s="707"/>
      <c r="UGK34" s="707"/>
      <c r="UGL34" s="707"/>
      <c r="UGM34" s="707"/>
      <c r="UGN34" s="707"/>
      <c r="UGO34" s="707"/>
      <c r="UGP34" s="707"/>
      <c r="UGQ34" s="707"/>
      <c r="UGR34" s="707"/>
      <c r="UGS34" s="707"/>
      <c r="UGT34" s="707"/>
      <c r="UGU34" s="707"/>
      <c r="UGV34" s="707"/>
      <c r="UGW34" s="707"/>
      <c r="UGX34" s="707"/>
      <c r="UGY34" s="707"/>
      <c r="UGZ34" s="707"/>
      <c r="UHA34" s="707"/>
      <c r="UHB34" s="707"/>
      <c r="UHC34" s="707"/>
      <c r="UHD34" s="707"/>
      <c r="UHE34" s="707"/>
      <c r="UHF34" s="707"/>
      <c r="UHG34" s="707"/>
      <c r="UHH34" s="707"/>
      <c r="UHI34" s="707"/>
      <c r="UHJ34" s="707"/>
      <c r="UHK34" s="707"/>
      <c r="UHL34" s="707"/>
      <c r="UHM34" s="707"/>
      <c r="UHN34" s="707"/>
      <c r="UHO34" s="707"/>
      <c r="UHP34" s="707"/>
      <c r="UHQ34" s="707"/>
      <c r="UHR34" s="707"/>
      <c r="UHS34" s="707"/>
      <c r="UHT34" s="707"/>
      <c r="UHU34" s="707"/>
      <c r="UHV34" s="707"/>
      <c r="UHW34" s="707"/>
      <c r="UHX34" s="707"/>
      <c r="UHY34" s="707"/>
      <c r="UHZ34" s="707"/>
      <c r="UIA34" s="707"/>
      <c r="UIB34" s="707"/>
      <c r="UIC34" s="707"/>
      <c r="UID34" s="707"/>
      <c r="UIE34" s="707"/>
      <c r="UIF34" s="707"/>
      <c r="UIG34" s="707"/>
      <c r="UIH34" s="707"/>
      <c r="UII34" s="707"/>
      <c r="UIJ34" s="707"/>
      <c r="UIK34" s="707"/>
      <c r="UIL34" s="707"/>
      <c r="UIM34" s="707"/>
      <c r="UIN34" s="707"/>
      <c r="UIO34" s="707"/>
      <c r="UIP34" s="707"/>
      <c r="UIQ34" s="707"/>
      <c r="UIR34" s="707"/>
      <c r="UIS34" s="707"/>
      <c r="UIT34" s="707"/>
      <c r="UIU34" s="707"/>
      <c r="UIV34" s="707"/>
      <c r="UIW34" s="707"/>
      <c r="UIX34" s="707"/>
      <c r="UIY34" s="707"/>
      <c r="UIZ34" s="707"/>
      <c r="UJA34" s="707"/>
      <c r="UJB34" s="707"/>
      <c r="UJC34" s="707"/>
      <c r="UJD34" s="707"/>
      <c r="UJE34" s="707"/>
      <c r="UJF34" s="707"/>
      <c r="UJG34" s="707"/>
      <c r="UJH34" s="707"/>
      <c r="UJI34" s="707"/>
      <c r="UJJ34" s="707"/>
      <c r="UJK34" s="707"/>
      <c r="UJL34" s="707"/>
      <c r="UJM34" s="707"/>
      <c r="UJN34" s="707"/>
      <c r="UJO34" s="707"/>
      <c r="UJP34" s="707"/>
      <c r="UJQ34" s="707"/>
      <c r="UJR34" s="707"/>
      <c r="UJS34" s="707"/>
      <c r="UJT34" s="707"/>
      <c r="UJU34" s="707"/>
      <c r="UJV34" s="707"/>
      <c r="UJW34" s="707"/>
      <c r="UJX34" s="707"/>
      <c r="UJY34" s="707"/>
      <c r="UJZ34" s="707"/>
      <c r="UKA34" s="707"/>
      <c r="UKB34" s="707"/>
      <c r="UKC34" s="707"/>
      <c r="UKD34" s="707"/>
      <c r="UKE34" s="707"/>
      <c r="UKF34" s="707"/>
      <c r="UKG34" s="707"/>
      <c r="UKH34" s="707"/>
      <c r="UKI34" s="707"/>
      <c r="UKJ34" s="707"/>
      <c r="UKK34" s="707"/>
      <c r="UKL34" s="707"/>
      <c r="UKM34" s="707"/>
      <c r="UKN34" s="707"/>
      <c r="UKO34" s="707"/>
      <c r="UKP34" s="707"/>
      <c r="UKQ34" s="707"/>
      <c r="UKR34" s="707"/>
      <c r="UKS34" s="707"/>
      <c r="UKT34" s="707"/>
      <c r="UKU34" s="707"/>
      <c r="UKV34" s="707"/>
      <c r="UKW34" s="707"/>
      <c r="UKX34" s="707"/>
      <c r="UKY34" s="707"/>
      <c r="UKZ34" s="707"/>
      <c r="ULA34" s="707"/>
      <c r="ULB34" s="707"/>
      <c r="ULC34" s="707"/>
      <c r="ULD34" s="707"/>
      <c r="ULE34" s="707"/>
      <c r="ULF34" s="707"/>
      <c r="ULG34" s="707"/>
      <c r="ULH34" s="707"/>
      <c r="ULI34" s="707"/>
      <c r="ULJ34" s="707"/>
      <c r="ULK34" s="707"/>
      <c r="ULL34" s="707"/>
      <c r="ULM34" s="707"/>
      <c r="ULN34" s="707"/>
      <c r="ULO34" s="707"/>
      <c r="ULP34" s="707"/>
      <c r="ULQ34" s="707"/>
      <c r="ULR34" s="707"/>
      <c r="ULS34" s="707"/>
      <c r="ULT34" s="707"/>
      <c r="ULU34" s="707"/>
      <c r="ULV34" s="707"/>
      <c r="ULW34" s="707"/>
      <c r="ULX34" s="707"/>
      <c r="ULY34" s="707"/>
      <c r="ULZ34" s="707"/>
      <c r="UMA34" s="707"/>
      <c r="UMB34" s="707"/>
      <c r="UMC34" s="707"/>
      <c r="UMD34" s="707"/>
      <c r="UME34" s="707"/>
      <c r="UMF34" s="707"/>
      <c r="UMG34" s="707"/>
      <c r="UMH34" s="707"/>
      <c r="UMI34" s="707"/>
      <c r="UMJ34" s="707"/>
      <c r="UMK34" s="707"/>
      <c r="UML34" s="707"/>
      <c r="UMM34" s="707"/>
      <c r="UMN34" s="707"/>
      <c r="UMO34" s="707"/>
      <c r="UMP34" s="707"/>
      <c r="UMQ34" s="707"/>
      <c r="UMR34" s="707"/>
      <c r="UMS34" s="707"/>
      <c r="UMT34" s="707"/>
      <c r="UMU34" s="707"/>
      <c r="UMV34" s="707"/>
      <c r="UMW34" s="707"/>
      <c r="UMX34" s="707"/>
      <c r="UMY34" s="707"/>
      <c r="UMZ34" s="707"/>
      <c r="UNA34" s="707"/>
      <c r="UNB34" s="707"/>
      <c r="UNC34" s="707"/>
      <c r="UND34" s="707"/>
      <c r="UNE34" s="707"/>
      <c r="UNF34" s="707"/>
      <c r="UNG34" s="707"/>
      <c r="UNH34" s="707"/>
      <c r="UNI34" s="707"/>
      <c r="UNJ34" s="707"/>
      <c r="UNK34" s="707"/>
      <c r="UNL34" s="707"/>
      <c r="UNM34" s="707"/>
      <c r="UNN34" s="707"/>
      <c r="UNO34" s="707"/>
      <c r="UNP34" s="707"/>
      <c r="UNQ34" s="707"/>
      <c r="UNR34" s="707"/>
      <c r="UNS34" s="707"/>
      <c r="UNT34" s="707"/>
      <c r="UNU34" s="707"/>
      <c r="UNV34" s="707"/>
      <c r="UNW34" s="707"/>
      <c r="UNX34" s="707"/>
      <c r="UNY34" s="707"/>
      <c r="UNZ34" s="707"/>
      <c r="UOA34" s="707"/>
      <c r="UOB34" s="707"/>
      <c r="UOC34" s="707"/>
      <c r="UOD34" s="707"/>
      <c r="UOE34" s="707"/>
      <c r="UOF34" s="707"/>
      <c r="UOG34" s="707"/>
      <c r="UOH34" s="707"/>
      <c r="UOI34" s="707"/>
      <c r="UOJ34" s="707"/>
      <c r="UOK34" s="707"/>
      <c r="UOL34" s="707"/>
      <c r="UOM34" s="707"/>
      <c r="UON34" s="707"/>
      <c r="UOO34" s="707"/>
      <c r="UOP34" s="707"/>
      <c r="UOQ34" s="707"/>
      <c r="UOR34" s="707"/>
      <c r="UOS34" s="707"/>
      <c r="UOT34" s="707"/>
      <c r="UOU34" s="707"/>
      <c r="UOV34" s="707"/>
      <c r="UOW34" s="707"/>
      <c r="UOX34" s="707"/>
      <c r="UOY34" s="707"/>
      <c r="UOZ34" s="707"/>
      <c r="UPA34" s="707"/>
      <c r="UPB34" s="707"/>
      <c r="UPC34" s="707"/>
      <c r="UPD34" s="707"/>
      <c r="UPE34" s="707"/>
      <c r="UPF34" s="707"/>
      <c r="UPG34" s="707"/>
      <c r="UPH34" s="707"/>
      <c r="UPI34" s="707"/>
      <c r="UPJ34" s="707"/>
      <c r="UPK34" s="707"/>
      <c r="UPL34" s="707"/>
      <c r="UPM34" s="707"/>
      <c r="UPN34" s="707"/>
      <c r="UPO34" s="707"/>
      <c r="UPP34" s="707"/>
      <c r="UPQ34" s="707"/>
      <c r="UPR34" s="707"/>
      <c r="UPS34" s="707"/>
      <c r="UPT34" s="707"/>
      <c r="UPU34" s="707"/>
      <c r="UPV34" s="707"/>
      <c r="UPW34" s="707"/>
      <c r="UPX34" s="707"/>
      <c r="UPY34" s="707"/>
      <c r="UPZ34" s="707"/>
      <c r="UQA34" s="707"/>
      <c r="UQB34" s="707"/>
      <c r="UQC34" s="707"/>
      <c r="UQD34" s="707"/>
      <c r="UQE34" s="707"/>
      <c r="UQF34" s="707"/>
      <c r="UQG34" s="707"/>
      <c r="UQH34" s="707"/>
      <c r="UQI34" s="707"/>
      <c r="UQJ34" s="707"/>
      <c r="UQK34" s="707"/>
      <c r="UQL34" s="707"/>
      <c r="UQM34" s="707"/>
      <c r="UQN34" s="707"/>
      <c r="UQO34" s="707"/>
      <c r="UQP34" s="707"/>
      <c r="UQQ34" s="707"/>
      <c r="UQR34" s="707"/>
      <c r="UQS34" s="707"/>
      <c r="UQT34" s="707"/>
      <c r="UQU34" s="707"/>
      <c r="UQV34" s="707"/>
      <c r="UQW34" s="707"/>
      <c r="UQX34" s="707"/>
      <c r="UQY34" s="707"/>
      <c r="UQZ34" s="707"/>
      <c r="URA34" s="707"/>
      <c r="URB34" s="707"/>
      <c r="URC34" s="707"/>
      <c r="URD34" s="707"/>
      <c r="URE34" s="707"/>
      <c r="URF34" s="707"/>
      <c r="URG34" s="707"/>
      <c r="URH34" s="707"/>
      <c r="URI34" s="707"/>
      <c r="URJ34" s="707"/>
      <c r="URK34" s="707"/>
      <c r="URL34" s="707"/>
      <c r="URM34" s="707"/>
      <c r="URN34" s="707"/>
      <c r="URO34" s="707"/>
      <c r="URP34" s="707"/>
      <c r="URQ34" s="707"/>
      <c r="URR34" s="707"/>
      <c r="URS34" s="707"/>
      <c r="URT34" s="707"/>
      <c r="URU34" s="707"/>
      <c r="URV34" s="707"/>
      <c r="URW34" s="707"/>
      <c r="URX34" s="707"/>
      <c r="URY34" s="707"/>
      <c r="URZ34" s="707"/>
      <c r="USA34" s="707"/>
      <c r="USB34" s="707"/>
      <c r="USC34" s="707"/>
      <c r="USD34" s="707"/>
      <c r="USE34" s="707"/>
      <c r="USF34" s="707"/>
      <c r="USG34" s="707"/>
      <c r="USH34" s="707"/>
      <c r="USI34" s="707"/>
      <c r="USJ34" s="707"/>
      <c r="USK34" s="707"/>
      <c r="USL34" s="707"/>
      <c r="USM34" s="707"/>
      <c r="USN34" s="707"/>
      <c r="USO34" s="707"/>
      <c r="USP34" s="707"/>
      <c r="USQ34" s="707"/>
      <c r="USR34" s="707"/>
      <c r="USS34" s="707"/>
      <c r="UST34" s="707"/>
      <c r="USU34" s="707"/>
      <c r="USV34" s="707"/>
      <c r="USW34" s="707"/>
      <c r="USX34" s="707"/>
      <c r="USY34" s="707"/>
      <c r="USZ34" s="707"/>
      <c r="UTA34" s="707"/>
      <c r="UTB34" s="707"/>
      <c r="UTC34" s="707"/>
      <c r="UTD34" s="707"/>
      <c r="UTE34" s="707"/>
      <c r="UTF34" s="707"/>
      <c r="UTG34" s="707"/>
      <c r="UTH34" s="707"/>
      <c r="UTI34" s="707"/>
      <c r="UTJ34" s="707"/>
      <c r="UTK34" s="707"/>
      <c r="UTL34" s="707"/>
      <c r="UTM34" s="707"/>
      <c r="UTN34" s="707"/>
      <c r="UTO34" s="707"/>
      <c r="UTP34" s="707"/>
      <c r="UTQ34" s="707"/>
      <c r="UTR34" s="707"/>
      <c r="UTS34" s="707"/>
      <c r="UTT34" s="707"/>
      <c r="UTU34" s="707"/>
      <c r="UTV34" s="707"/>
      <c r="UTW34" s="707"/>
      <c r="UTX34" s="707"/>
      <c r="UTY34" s="707"/>
      <c r="UTZ34" s="707"/>
      <c r="UUA34" s="707"/>
      <c r="UUB34" s="707"/>
      <c r="UUC34" s="707"/>
      <c r="UUD34" s="707"/>
      <c r="UUE34" s="707"/>
      <c r="UUF34" s="707"/>
      <c r="UUG34" s="707"/>
      <c r="UUH34" s="707"/>
      <c r="UUI34" s="707"/>
      <c r="UUJ34" s="707"/>
      <c r="UUK34" s="707"/>
      <c r="UUL34" s="707"/>
      <c r="UUM34" s="707"/>
      <c r="UUN34" s="707"/>
      <c r="UUO34" s="707"/>
      <c r="UUP34" s="707"/>
      <c r="UUQ34" s="707"/>
      <c r="UUR34" s="707"/>
      <c r="UUS34" s="707"/>
      <c r="UUT34" s="707"/>
      <c r="UUU34" s="707"/>
      <c r="UUV34" s="707"/>
      <c r="UUW34" s="707"/>
      <c r="UUX34" s="707"/>
      <c r="UUY34" s="707"/>
      <c r="UUZ34" s="707"/>
      <c r="UVA34" s="707"/>
      <c r="UVB34" s="707"/>
      <c r="UVC34" s="707"/>
      <c r="UVD34" s="707"/>
      <c r="UVE34" s="707"/>
      <c r="UVF34" s="707"/>
      <c r="UVG34" s="707"/>
      <c r="UVH34" s="707"/>
      <c r="UVI34" s="707"/>
      <c r="UVJ34" s="707"/>
      <c r="UVK34" s="707"/>
      <c r="UVL34" s="707"/>
      <c r="UVM34" s="707"/>
      <c r="UVN34" s="707"/>
      <c r="UVO34" s="707"/>
      <c r="UVP34" s="707"/>
      <c r="UVQ34" s="707"/>
      <c r="UVR34" s="707"/>
      <c r="UVS34" s="707"/>
      <c r="UVT34" s="707"/>
      <c r="UVU34" s="707"/>
      <c r="UVV34" s="707"/>
      <c r="UVW34" s="707"/>
      <c r="UVX34" s="707"/>
      <c r="UVY34" s="707"/>
      <c r="UVZ34" s="707"/>
      <c r="UWA34" s="707"/>
      <c r="UWB34" s="707"/>
      <c r="UWC34" s="707"/>
      <c r="UWD34" s="707"/>
      <c r="UWE34" s="707"/>
      <c r="UWF34" s="707"/>
      <c r="UWG34" s="707"/>
      <c r="UWH34" s="707"/>
      <c r="UWI34" s="707"/>
      <c r="UWJ34" s="707"/>
      <c r="UWK34" s="707"/>
      <c r="UWL34" s="707"/>
      <c r="UWM34" s="707"/>
      <c r="UWN34" s="707"/>
      <c r="UWO34" s="707"/>
      <c r="UWP34" s="707"/>
      <c r="UWQ34" s="707"/>
      <c r="UWR34" s="707"/>
      <c r="UWS34" s="707"/>
      <c r="UWT34" s="707"/>
      <c r="UWU34" s="707"/>
      <c r="UWV34" s="707"/>
      <c r="UWW34" s="707"/>
      <c r="UWX34" s="707"/>
      <c r="UWY34" s="707"/>
      <c r="UWZ34" s="707"/>
      <c r="UXA34" s="707"/>
      <c r="UXB34" s="707"/>
      <c r="UXC34" s="707"/>
      <c r="UXD34" s="707"/>
      <c r="UXE34" s="707"/>
      <c r="UXF34" s="707"/>
      <c r="UXG34" s="707"/>
      <c r="UXH34" s="707"/>
      <c r="UXI34" s="707"/>
      <c r="UXJ34" s="707"/>
      <c r="UXK34" s="707"/>
      <c r="UXL34" s="707"/>
      <c r="UXM34" s="707"/>
      <c r="UXN34" s="707"/>
      <c r="UXO34" s="707"/>
      <c r="UXP34" s="707"/>
      <c r="UXQ34" s="707"/>
      <c r="UXR34" s="707"/>
      <c r="UXS34" s="707"/>
      <c r="UXT34" s="707"/>
      <c r="UXU34" s="707"/>
      <c r="UXV34" s="707"/>
      <c r="UXW34" s="707"/>
      <c r="UXX34" s="707"/>
      <c r="UXY34" s="707"/>
      <c r="UXZ34" s="707"/>
      <c r="UYA34" s="707"/>
      <c r="UYB34" s="707"/>
      <c r="UYC34" s="707"/>
      <c r="UYD34" s="707"/>
      <c r="UYE34" s="707"/>
      <c r="UYF34" s="707"/>
      <c r="UYG34" s="707"/>
      <c r="UYH34" s="707"/>
      <c r="UYI34" s="707"/>
      <c r="UYJ34" s="707"/>
      <c r="UYK34" s="707"/>
      <c r="UYL34" s="707"/>
      <c r="UYM34" s="707"/>
      <c r="UYN34" s="707"/>
      <c r="UYO34" s="707"/>
      <c r="UYP34" s="707"/>
      <c r="UYQ34" s="707"/>
      <c r="UYR34" s="707"/>
      <c r="UYS34" s="707"/>
      <c r="UYT34" s="707"/>
      <c r="UYU34" s="707"/>
      <c r="UYV34" s="707"/>
      <c r="UYW34" s="707"/>
      <c r="UYX34" s="707"/>
      <c r="UYY34" s="707"/>
      <c r="UYZ34" s="707"/>
      <c r="UZA34" s="707"/>
      <c r="UZB34" s="707"/>
      <c r="UZC34" s="707"/>
      <c r="UZD34" s="707"/>
      <c r="UZE34" s="707"/>
      <c r="UZF34" s="707"/>
      <c r="UZG34" s="707"/>
      <c r="UZH34" s="707"/>
      <c r="UZI34" s="707"/>
      <c r="UZJ34" s="707"/>
      <c r="UZK34" s="707"/>
      <c r="UZL34" s="707"/>
      <c r="UZM34" s="707"/>
      <c r="UZN34" s="707"/>
      <c r="UZO34" s="707"/>
      <c r="UZP34" s="707"/>
      <c r="UZQ34" s="707"/>
      <c r="UZR34" s="707"/>
      <c r="UZS34" s="707"/>
      <c r="UZT34" s="707"/>
      <c r="UZU34" s="707"/>
      <c r="UZV34" s="707"/>
      <c r="UZW34" s="707"/>
      <c r="UZX34" s="707"/>
      <c r="UZY34" s="707"/>
      <c r="UZZ34" s="707"/>
      <c r="VAA34" s="707"/>
      <c r="VAB34" s="707"/>
      <c r="VAC34" s="707"/>
      <c r="VAD34" s="707"/>
      <c r="VAE34" s="707"/>
      <c r="VAF34" s="707"/>
      <c r="VAG34" s="707"/>
      <c r="VAH34" s="707"/>
      <c r="VAI34" s="707"/>
      <c r="VAJ34" s="707"/>
      <c r="VAK34" s="707"/>
      <c r="VAL34" s="707"/>
      <c r="VAM34" s="707"/>
      <c r="VAN34" s="707"/>
      <c r="VAO34" s="707"/>
      <c r="VAP34" s="707"/>
      <c r="VAQ34" s="707"/>
      <c r="VAR34" s="707"/>
      <c r="VAS34" s="707"/>
      <c r="VAT34" s="707"/>
      <c r="VAU34" s="707"/>
      <c r="VAV34" s="707"/>
      <c r="VAW34" s="707"/>
      <c r="VAX34" s="707"/>
      <c r="VAY34" s="707"/>
      <c r="VAZ34" s="707"/>
      <c r="VBA34" s="707"/>
      <c r="VBB34" s="707"/>
      <c r="VBC34" s="707"/>
      <c r="VBD34" s="707"/>
      <c r="VBE34" s="707"/>
      <c r="VBF34" s="707"/>
      <c r="VBG34" s="707"/>
      <c r="VBH34" s="707"/>
      <c r="VBI34" s="707"/>
      <c r="VBJ34" s="707"/>
      <c r="VBK34" s="707"/>
      <c r="VBL34" s="707"/>
      <c r="VBM34" s="707"/>
      <c r="VBN34" s="707"/>
      <c r="VBO34" s="707"/>
      <c r="VBP34" s="707"/>
      <c r="VBQ34" s="707"/>
      <c r="VBR34" s="707"/>
      <c r="VBS34" s="707"/>
      <c r="VBT34" s="707"/>
      <c r="VBU34" s="707"/>
      <c r="VBV34" s="707"/>
      <c r="VBW34" s="707"/>
      <c r="VBX34" s="707"/>
      <c r="VBY34" s="707"/>
      <c r="VBZ34" s="707"/>
      <c r="VCA34" s="707"/>
      <c r="VCB34" s="707"/>
      <c r="VCC34" s="707"/>
      <c r="VCD34" s="707"/>
      <c r="VCE34" s="707"/>
      <c r="VCF34" s="707"/>
      <c r="VCG34" s="707"/>
      <c r="VCH34" s="707"/>
      <c r="VCI34" s="707"/>
      <c r="VCJ34" s="707"/>
      <c r="VCK34" s="707"/>
      <c r="VCL34" s="707"/>
      <c r="VCM34" s="707"/>
      <c r="VCN34" s="707"/>
      <c r="VCO34" s="707"/>
      <c r="VCP34" s="707"/>
      <c r="VCQ34" s="707"/>
      <c r="VCR34" s="707"/>
      <c r="VCS34" s="707"/>
      <c r="VCT34" s="707"/>
      <c r="VCU34" s="707"/>
      <c r="VCV34" s="707"/>
      <c r="VCW34" s="707"/>
      <c r="VCX34" s="707"/>
      <c r="VCY34" s="707"/>
      <c r="VCZ34" s="707"/>
      <c r="VDA34" s="707"/>
      <c r="VDB34" s="707"/>
      <c r="VDC34" s="707"/>
      <c r="VDD34" s="707"/>
      <c r="VDE34" s="707"/>
      <c r="VDF34" s="707"/>
      <c r="VDG34" s="707"/>
      <c r="VDH34" s="707"/>
      <c r="VDI34" s="707"/>
      <c r="VDJ34" s="707"/>
      <c r="VDK34" s="707"/>
      <c r="VDL34" s="707"/>
      <c r="VDM34" s="707"/>
      <c r="VDN34" s="707"/>
      <c r="VDO34" s="707"/>
      <c r="VDP34" s="707"/>
      <c r="VDQ34" s="707"/>
      <c r="VDR34" s="707"/>
      <c r="VDS34" s="707"/>
      <c r="VDT34" s="707"/>
      <c r="VDU34" s="707"/>
      <c r="VDV34" s="707"/>
      <c r="VDW34" s="707"/>
      <c r="VDX34" s="707"/>
      <c r="VDY34" s="707"/>
      <c r="VDZ34" s="707"/>
      <c r="VEA34" s="707"/>
      <c r="VEB34" s="707"/>
      <c r="VEC34" s="707"/>
      <c r="VED34" s="707"/>
      <c r="VEE34" s="707"/>
      <c r="VEF34" s="707"/>
      <c r="VEG34" s="707"/>
      <c r="VEH34" s="707"/>
      <c r="VEI34" s="707"/>
      <c r="VEJ34" s="707"/>
      <c r="VEK34" s="707"/>
      <c r="VEL34" s="707"/>
      <c r="VEM34" s="707"/>
      <c r="VEN34" s="707"/>
      <c r="VEO34" s="707"/>
      <c r="VEP34" s="707"/>
      <c r="VEQ34" s="707"/>
      <c r="VER34" s="707"/>
      <c r="VES34" s="707"/>
      <c r="VET34" s="707"/>
      <c r="VEU34" s="707"/>
      <c r="VEV34" s="707"/>
      <c r="VEW34" s="707"/>
      <c r="VEX34" s="707"/>
      <c r="VEY34" s="707"/>
      <c r="VEZ34" s="707"/>
      <c r="VFA34" s="707"/>
      <c r="VFB34" s="707"/>
      <c r="VFC34" s="707"/>
      <c r="VFD34" s="707"/>
      <c r="VFE34" s="707"/>
      <c r="VFF34" s="707"/>
      <c r="VFG34" s="707"/>
      <c r="VFH34" s="707"/>
      <c r="VFI34" s="707"/>
      <c r="VFJ34" s="707"/>
      <c r="VFK34" s="707"/>
      <c r="VFL34" s="707"/>
      <c r="VFM34" s="707"/>
      <c r="VFN34" s="707"/>
      <c r="VFO34" s="707"/>
      <c r="VFP34" s="707"/>
      <c r="VFQ34" s="707"/>
      <c r="VFR34" s="707"/>
      <c r="VFS34" s="707"/>
      <c r="VFT34" s="707"/>
      <c r="VFU34" s="707"/>
      <c r="VFV34" s="707"/>
      <c r="VFW34" s="707"/>
      <c r="VFX34" s="707"/>
      <c r="VFY34" s="707"/>
      <c r="VFZ34" s="707"/>
      <c r="VGA34" s="707"/>
      <c r="VGB34" s="707"/>
      <c r="VGC34" s="707"/>
      <c r="VGD34" s="707"/>
      <c r="VGE34" s="707"/>
      <c r="VGF34" s="707"/>
      <c r="VGG34" s="707"/>
      <c r="VGH34" s="707"/>
      <c r="VGI34" s="707"/>
      <c r="VGJ34" s="707"/>
      <c r="VGK34" s="707"/>
      <c r="VGL34" s="707"/>
      <c r="VGM34" s="707"/>
      <c r="VGN34" s="707"/>
      <c r="VGO34" s="707"/>
      <c r="VGP34" s="707"/>
      <c r="VGQ34" s="707"/>
      <c r="VGR34" s="707"/>
      <c r="VGS34" s="707"/>
      <c r="VGT34" s="707"/>
      <c r="VGU34" s="707"/>
      <c r="VGV34" s="707"/>
      <c r="VGW34" s="707"/>
      <c r="VGX34" s="707"/>
      <c r="VGY34" s="707"/>
      <c r="VGZ34" s="707"/>
      <c r="VHA34" s="707"/>
      <c r="VHB34" s="707"/>
      <c r="VHC34" s="707"/>
      <c r="VHD34" s="707"/>
      <c r="VHE34" s="707"/>
      <c r="VHF34" s="707"/>
      <c r="VHG34" s="707"/>
      <c r="VHH34" s="707"/>
      <c r="VHI34" s="707"/>
      <c r="VHJ34" s="707"/>
      <c r="VHK34" s="707"/>
      <c r="VHL34" s="707"/>
      <c r="VHM34" s="707"/>
      <c r="VHN34" s="707"/>
      <c r="VHO34" s="707"/>
      <c r="VHP34" s="707"/>
      <c r="VHQ34" s="707"/>
      <c r="VHR34" s="707"/>
      <c r="VHS34" s="707"/>
      <c r="VHT34" s="707"/>
      <c r="VHU34" s="707"/>
      <c r="VHV34" s="707"/>
      <c r="VHW34" s="707"/>
      <c r="VHX34" s="707"/>
      <c r="VHY34" s="707"/>
      <c r="VHZ34" s="707"/>
      <c r="VIA34" s="707"/>
      <c r="VIB34" s="707"/>
      <c r="VIC34" s="707"/>
      <c r="VID34" s="707"/>
      <c r="VIE34" s="707"/>
      <c r="VIF34" s="707"/>
      <c r="VIG34" s="707"/>
      <c r="VIH34" s="707"/>
      <c r="VII34" s="707"/>
      <c r="VIJ34" s="707"/>
      <c r="VIK34" s="707"/>
      <c r="VIL34" s="707"/>
      <c r="VIM34" s="707"/>
      <c r="VIN34" s="707"/>
      <c r="VIO34" s="707"/>
      <c r="VIP34" s="707"/>
      <c r="VIQ34" s="707"/>
      <c r="VIR34" s="707"/>
      <c r="VIS34" s="707"/>
      <c r="VIT34" s="707"/>
      <c r="VIU34" s="707"/>
      <c r="VIV34" s="707"/>
      <c r="VIW34" s="707"/>
      <c r="VIX34" s="707"/>
      <c r="VIY34" s="707"/>
      <c r="VIZ34" s="707"/>
      <c r="VJA34" s="707"/>
      <c r="VJB34" s="707"/>
      <c r="VJC34" s="707"/>
      <c r="VJD34" s="707"/>
      <c r="VJE34" s="707"/>
      <c r="VJF34" s="707"/>
      <c r="VJG34" s="707"/>
      <c r="VJH34" s="707"/>
      <c r="VJI34" s="707"/>
      <c r="VJJ34" s="707"/>
      <c r="VJK34" s="707"/>
      <c r="VJL34" s="707"/>
      <c r="VJM34" s="707"/>
      <c r="VJN34" s="707"/>
      <c r="VJO34" s="707"/>
      <c r="VJP34" s="707"/>
      <c r="VJQ34" s="707"/>
      <c r="VJR34" s="707"/>
      <c r="VJS34" s="707"/>
      <c r="VJT34" s="707"/>
      <c r="VJU34" s="707"/>
      <c r="VJV34" s="707"/>
      <c r="VJW34" s="707"/>
      <c r="VJX34" s="707"/>
      <c r="VJY34" s="707"/>
      <c r="VJZ34" s="707"/>
      <c r="VKA34" s="707"/>
      <c r="VKB34" s="707"/>
      <c r="VKC34" s="707"/>
      <c r="VKD34" s="707"/>
      <c r="VKE34" s="707"/>
      <c r="VKF34" s="707"/>
      <c r="VKG34" s="707"/>
      <c r="VKH34" s="707"/>
      <c r="VKI34" s="707"/>
      <c r="VKJ34" s="707"/>
      <c r="VKK34" s="707"/>
      <c r="VKL34" s="707"/>
      <c r="VKM34" s="707"/>
      <c r="VKN34" s="707"/>
      <c r="VKO34" s="707"/>
      <c r="VKP34" s="707"/>
      <c r="VKQ34" s="707"/>
      <c r="VKR34" s="707"/>
      <c r="VKS34" s="707"/>
      <c r="VKT34" s="707"/>
      <c r="VKU34" s="707"/>
      <c r="VKV34" s="707"/>
      <c r="VKW34" s="707"/>
      <c r="VKX34" s="707"/>
      <c r="VKY34" s="707"/>
      <c r="VKZ34" s="707"/>
      <c r="VLA34" s="707"/>
      <c r="VLB34" s="707"/>
      <c r="VLC34" s="707"/>
      <c r="VLD34" s="707"/>
      <c r="VLE34" s="707"/>
      <c r="VLF34" s="707"/>
      <c r="VLG34" s="707"/>
      <c r="VLH34" s="707"/>
      <c r="VLI34" s="707"/>
      <c r="VLJ34" s="707"/>
      <c r="VLK34" s="707"/>
      <c r="VLL34" s="707"/>
      <c r="VLM34" s="707"/>
      <c r="VLN34" s="707"/>
      <c r="VLO34" s="707"/>
      <c r="VLP34" s="707"/>
      <c r="VLQ34" s="707"/>
      <c r="VLR34" s="707"/>
      <c r="VLS34" s="707"/>
      <c r="VLT34" s="707"/>
      <c r="VLU34" s="707"/>
      <c r="VLV34" s="707"/>
      <c r="VLW34" s="707"/>
      <c r="VLX34" s="707"/>
      <c r="VLY34" s="707"/>
      <c r="VLZ34" s="707"/>
      <c r="VMA34" s="707"/>
      <c r="VMB34" s="707"/>
      <c r="VMC34" s="707"/>
      <c r="VMD34" s="707"/>
      <c r="VME34" s="707"/>
      <c r="VMF34" s="707"/>
      <c r="VMG34" s="707"/>
      <c r="VMH34" s="707"/>
      <c r="VMI34" s="707"/>
      <c r="VMJ34" s="707"/>
      <c r="VMK34" s="707"/>
      <c r="VML34" s="707"/>
      <c r="VMM34" s="707"/>
      <c r="VMN34" s="707"/>
      <c r="VMO34" s="707"/>
      <c r="VMP34" s="707"/>
      <c r="VMQ34" s="707"/>
      <c r="VMR34" s="707"/>
      <c r="VMS34" s="707"/>
      <c r="VMT34" s="707"/>
      <c r="VMU34" s="707"/>
      <c r="VMV34" s="707"/>
      <c r="VMW34" s="707"/>
      <c r="VMX34" s="707"/>
      <c r="VMY34" s="707"/>
      <c r="VMZ34" s="707"/>
      <c r="VNA34" s="707"/>
      <c r="VNB34" s="707"/>
      <c r="VNC34" s="707"/>
      <c r="VND34" s="707"/>
      <c r="VNE34" s="707"/>
      <c r="VNF34" s="707"/>
      <c r="VNG34" s="707"/>
      <c r="VNH34" s="707"/>
      <c r="VNI34" s="707"/>
      <c r="VNJ34" s="707"/>
      <c r="VNK34" s="707"/>
      <c r="VNL34" s="707"/>
      <c r="VNM34" s="707"/>
      <c r="VNN34" s="707"/>
      <c r="VNO34" s="707"/>
      <c r="VNP34" s="707"/>
      <c r="VNQ34" s="707"/>
      <c r="VNR34" s="707"/>
      <c r="VNS34" s="707"/>
      <c r="VNT34" s="707"/>
      <c r="VNU34" s="707"/>
      <c r="VNV34" s="707"/>
      <c r="VNW34" s="707"/>
      <c r="VNX34" s="707"/>
      <c r="VNY34" s="707"/>
      <c r="VNZ34" s="707"/>
      <c r="VOA34" s="707"/>
      <c r="VOB34" s="707"/>
      <c r="VOC34" s="707"/>
      <c r="VOD34" s="707"/>
      <c r="VOE34" s="707"/>
      <c r="VOF34" s="707"/>
      <c r="VOG34" s="707"/>
      <c r="VOH34" s="707"/>
      <c r="VOI34" s="707"/>
      <c r="VOJ34" s="707"/>
      <c r="VOK34" s="707"/>
      <c r="VOL34" s="707"/>
      <c r="VOM34" s="707"/>
      <c r="VON34" s="707"/>
      <c r="VOO34" s="707"/>
      <c r="VOP34" s="707"/>
      <c r="VOQ34" s="707"/>
      <c r="VOR34" s="707"/>
      <c r="VOS34" s="707"/>
      <c r="VOT34" s="707"/>
      <c r="VOU34" s="707"/>
      <c r="VOV34" s="707"/>
      <c r="VOW34" s="707"/>
      <c r="VOX34" s="707"/>
      <c r="VOY34" s="707"/>
      <c r="VOZ34" s="707"/>
      <c r="VPA34" s="707"/>
      <c r="VPB34" s="707"/>
      <c r="VPC34" s="707"/>
      <c r="VPD34" s="707"/>
      <c r="VPE34" s="707"/>
      <c r="VPF34" s="707"/>
      <c r="VPG34" s="707"/>
      <c r="VPH34" s="707"/>
      <c r="VPI34" s="707"/>
      <c r="VPJ34" s="707"/>
      <c r="VPK34" s="707"/>
      <c r="VPL34" s="707"/>
      <c r="VPM34" s="707"/>
      <c r="VPN34" s="707"/>
      <c r="VPO34" s="707"/>
      <c r="VPP34" s="707"/>
      <c r="VPQ34" s="707"/>
      <c r="VPR34" s="707"/>
      <c r="VPS34" s="707"/>
      <c r="VPT34" s="707"/>
      <c r="VPU34" s="707"/>
      <c r="VPV34" s="707"/>
      <c r="VPW34" s="707"/>
      <c r="VPX34" s="707"/>
      <c r="VPY34" s="707"/>
      <c r="VPZ34" s="707"/>
      <c r="VQA34" s="707"/>
      <c r="VQB34" s="707"/>
      <c r="VQC34" s="707"/>
      <c r="VQD34" s="707"/>
      <c r="VQE34" s="707"/>
      <c r="VQF34" s="707"/>
      <c r="VQG34" s="707"/>
      <c r="VQH34" s="707"/>
      <c r="VQI34" s="707"/>
      <c r="VQJ34" s="707"/>
      <c r="VQK34" s="707"/>
      <c r="VQL34" s="707"/>
      <c r="VQM34" s="707"/>
      <c r="VQN34" s="707"/>
      <c r="VQO34" s="707"/>
      <c r="VQP34" s="707"/>
      <c r="VQQ34" s="707"/>
      <c r="VQR34" s="707"/>
      <c r="VQS34" s="707"/>
      <c r="VQT34" s="707"/>
      <c r="VQU34" s="707"/>
      <c r="VQV34" s="707"/>
      <c r="VQW34" s="707"/>
      <c r="VQX34" s="707"/>
      <c r="VQY34" s="707"/>
      <c r="VQZ34" s="707"/>
      <c r="VRA34" s="707"/>
      <c r="VRB34" s="707"/>
      <c r="VRC34" s="707"/>
      <c r="VRD34" s="707"/>
      <c r="VRE34" s="707"/>
      <c r="VRF34" s="707"/>
      <c r="VRG34" s="707"/>
      <c r="VRH34" s="707"/>
      <c r="VRI34" s="707"/>
      <c r="VRJ34" s="707"/>
      <c r="VRK34" s="707"/>
      <c r="VRL34" s="707"/>
      <c r="VRM34" s="707"/>
      <c r="VRN34" s="707"/>
      <c r="VRO34" s="707"/>
      <c r="VRP34" s="707"/>
      <c r="VRQ34" s="707"/>
      <c r="VRR34" s="707"/>
      <c r="VRS34" s="707"/>
      <c r="VRT34" s="707"/>
      <c r="VRU34" s="707"/>
      <c r="VRV34" s="707"/>
      <c r="VRW34" s="707"/>
      <c r="VRX34" s="707"/>
      <c r="VRY34" s="707"/>
      <c r="VRZ34" s="707"/>
      <c r="VSA34" s="707"/>
      <c r="VSB34" s="707"/>
      <c r="VSC34" s="707"/>
      <c r="VSD34" s="707"/>
      <c r="VSE34" s="707"/>
      <c r="VSF34" s="707"/>
      <c r="VSG34" s="707"/>
      <c r="VSH34" s="707"/>
      <c r="VSI34" s="707"/>
      <c r="VSJ34" s="707"/>
      <c r="VSK34" s="707"/>
      <c r="VSL34" s="707"/>
      <c r="VSM34" s="707"/>
      <c r="VSN34" s="707"/>
      <c r="VSO34" s="707"/>
      <c r="VSP34" s="707"/>
      <c r="VSQ34" s="707"/>
      <c r="VSR34" s="707"/>
      <c r="VSS34" s="707"/>
      <c r="VST34" s="707"/>
      <c r="VSU34" s="707"/>
      <c r="VSV34" s="707"/>
      <c r="VSW34" s="707"/>
      <c r="VSX34" s="707"/>
      <c r="VSY34" s="707"/>
      <c r="VSZ34" s="707"/>
      <c r="VTA34" s="707"/>
      <c r="VTB34" s="707"/>
      <c r="VTC34" s="707"/>
      <c r="VTD34" s="707"/>
      <c r="VTE34" s="707"/>
      <c r="VTF34" s="707"/>
      <c r="VTG34" s="707"/>
      <c r="VTH34" s="707"/>
      <c r="VTI34" s="707"/>
      <c r="VTJ34" s="707"/>
      <c r="VTK34" s="707"/>
      <c r="VTL34" s="707"/>
      <c r="VTM34" s="707"/>
      <c r="VTN34" s="707"/>
      <c r="VTO34" s="707"/>
      <c r="VTP34" s="707"/>
      <c r="VTQ34" s="707"/>
      <c r="VTR34" s="707"/>
      <c r="VTS34" s="707"/>
      <c r="VTT34" s="707"/>
      <c r="VTU34" s="707"/>
      <c r="VTV34" s="707"/>
      <c r="VTW34" s="707"/>
      <c r="VTX34" s="707"/>
      <c r="VTY34" s="707"/>
      <c r="VTZ34" s="707"/>
      <c r="VUA34" s="707"/>
      <c r="VUB34" s="707"/>
      <c r="VUC34" s="707"/>
      <c r="VUD34" s="707"/>
      <c r="VUE34" s="707"/>
      <c r="VUF34" s="707"/>
      <c r="VUG34" s="707"/>
      <c r="VUH34" s="707"/>
      <c r="VUI34" s="707"/>
      <c r="VUJ34" s="707"/>
      <c r="VUK34" s="707"/>
      <c r="VUL34" s="707"/>
      <c r="VUM34" s="707"/>
      <c r="VUN34" s="707"/>
      <c r="VUO34" s="707"/>
      <c r="VUP34" s="707"/>
      <c r="VUQ34" s="707"/>
      <c r="VUR34" s="707"/>
      <c r="VUS34" s="707"/>
      <c r="VUT34" s="707"/>
      <c r="VUU34" s="707"/>
      <c r="VUV34" s="707"/>
      <c r="VUW34" s="707"/>
      <c r="VUX34" s="707"/>
      <c r="VUY34" s="707"/>
      <c r="VUZ34" s="707"/>
      <c r="VVA34" s="707"/>
      <c r="VVB34" s="707"/>
      <c r="VVC34" s="707"/>
      <c r="VVD34" s="707"/>
      <c r="VVE34" s="707"/>
      <c r="VVF34" s="707"/>
      <c r="VVG34" s="707"/>
      <c r="VVH34" s="707"/>
      <c r="VVI34" s="707"/>
      <c r="VVJ34" s="707"/>
      <c r="VVK34" s="707"/>
      <c r="VVL34" s="707"/>
      <c r="VVM34" s="707"/>
      <c r="VVN34" s="707"/>
      <c r="VVO34" s="707"/>
      <c r="VVP34" s="707"/>
      <c r="VVQ34" s="707"/>
      <c r="VVR34" s="707"/>
      <c r="VVS34" s="707"/>
      <c r="VVT34" s="707"/>
      <c r="VVU34" s="707"/>
      <c r="VVV34" s="707"/>
      <c r="VVW34" s="707"/>
      <c r="VVX34" s="707"/>
      <c r="VVY34" s="707"/>
      <c r="VVZ34" s="707"/>
      <c r="VWA34" s="707"/>
      <c r="VWB34" s="707"/>
      <c r="VWC34" s="707"/>
      <c r="VWD34" s="707"/>
      <c r="VWE34" s="707"/>
      <c r="VWF34" s="707"/>
      <c r="VWG34" s="707"/>
      <c r="VWH34" s="707"/>
      <c r="VWI34" s="707"/>
      <c r="VWJ34" s="707"/>
      <c r="VWK34" s="707"/>
      <c r="VWL34" s="707"/>
      <c r="VWM34" s="707"/>
      <c r="VWN34" s="707"/>
      <c r="VWO34" s="707"/>
      <c r="VWP34" s="707"/>
      <c r="VWQ34" s="707"/>
      <c r="VWR34" s="707"/>
      <c r="VWS34" s="707"/>
      <c r="VWT34" s="707"/>
      <c r="VWU34" s="707"/>
      <c r="VWV34" s="707"/>
      <c r="VWW34" s="707"/>
      <c r="VWX34" s="707"/>
      <c r="VWY34" s="707"/>
      <c r="VWZ34" s="707"/>
      <c r="VXA34" s="707"/>
      <c r="VXB34" s="707"/>
      <c r="VXC34" s="707"/>
      <c r="VXD34" s="707"/>
      <c r="VXE34" s="707"/>
      <c r="VXF34" s="707"/>
      <c r="VXG34" s="707"/>
      <c r="VXH34" s="707"/>
      <c r="VXI34" s="707"/>
      <c r="VXJ34" s="707"/>
      <c r="VXK34" s="707"/>
      <c r="VXL34" s="707"/>
      <c r="VXM34" s="707"/>
      <c r="VXN34" s="707"/>
      <c r="VXO34" s="707"/>
      <c r="VXP34" s="707"/>
      <c r="VXQ34" s="707"/>
      <c r="VXR34" s="707"/>
      <c r="VXS34" s="707"/>
      <c r="VXT34" s="707"/>
      <c r="VXU34" s="707"/>
      <c r="VXV34" s="707"/>
      <c r="VXW34" s="707"/>
      <c r="VXX34" s="707"/>
      <c r="VXY34" s="707"/>
      <c r="VXZ34" s="707"/>
      <c r="VYA34" s="707"/>
      <c r="VYB34" s="707"/>
      <c r="VYC34" s="707"/>
      <c r="VYD34" s="707"/>
      <c r="VYE34" s="707"/>
      <c r="VYF34" s="707"/>
      <c r="VYG34" s="707"/>
      <c r="VYH34" s="707"/>
      <c r="VYI34" s="707"/>
      <c r="VYJ34" s="707"/>
      <c r="VYK34" s="707"/>
      <c r="VYL34" s="707"/>
      <c r="VYM34" s="707"/>
      <c r="VYN34" s="707"/>
      <c r="VYO34" s="707"/>
      <c r="VYP34" s="707"/>
      <c r="VYQ34" s="707"/>
      <c r="VYR34" s="707"/>
      <c r="VYS34" s="707"/>
      <c r="VYT34" s="707"/>
      <c r="VYU34" s="707"/>
      <c r="VYV34" s="707"/>
      <c r="VYW34" s="707"/>
      <c r="VYX34" s="707"/>
      <c r="VYY34" s="707"/>
      <c r="VYZ34" s="707"/>
      <c r="VZA34" s="707"/>
      <c r="VZB34" s="707"/>
      <c r="VZC34" s="707"/>
      <c r="VZD34" s="707"/>
      <c r="VZE34" s="707"/>
      <c r="VZF34" s="707"/>
      <c r="VZG34" s="707"/>
      <c r="VZH34" s="707"/>
      <c r="VZI34" s="707"/>
      <c r="VZJ34" s="707"/>
      <c r="VZK34" s="707"/>
      <c r="VZL34" s="707"/>
      <c r="VZM34" s="707"/>
      <c r="VZN34" s="707"/>
      <c r="VZO34" s="707"/>
      <c r="VZP34" s="707"/>
      <c r="VZQ34" s="707"/>
      <c r="VZR34" s="707"/>
      <c r="VZS34" s="707"/>
      <c r="VZT34" s="707"/>
      <c r="VZU34" s="707"/>
      <c r="VZV34" s="707"/>
      <c r="VZW34" s="707"/>
      <c r="VZX34" s="707"/>
      <c r="VZY34" s="707"/>
      <c r="VZZ34" s="707"/>
      <c r="WAA34" s="707"/>
      <c r="WAB34" s="707"/>
      <c r="WAC34" s="707"/>
      <c r="WAD34" s="707"/>
      <c r="WAE34" s="707"/>
      <c r="WAF34" s="707"/>
      <c r="WAG34" s="707"/>
      <c r="WAH34" s="707"/>
      <c r="WAI34" s="707"/>
      <c r="WAJ34" s="707"/>
      <c r="WAK34" s="707"/>
      <c r="WAL34" s="707"/>
      <c r="WAM34" s="707"/>
      <c r="WAN34" s="707"/>
      <c r="WAO34" s="707"/>
      <c r="WAP34" s="707"/>
      <c r="WAQ34" s="707"/>
      <c r="WAR34" s="707"/>
      <c r="WAS34" s="707"/>
      <c r="WAT34" s="707"/>
      <c r="WAU34" s="707"/>
      <c r="WAV34" s="707"/>
      <c r="WAW34" s="707"/>
      <c r="WAX34" s="707"/>
      <c r="WAY34" s="707"/>
      <c r="WAZ34" s="707"/>
      <c r="WBA34" s="707"/>
      <c r="WBB34" s="707"/>
      <c r="WBC34" s="707"/>
      <c r="WBD34" s="707"/>
      <c r="WBE34" s="707"/>
      <c r="WBF34" s="707"/>
      <c r="WBG34" s="707"/>
      <c r="WBH34" s="707"/>
      <c r="WBI34" s="707"/>
      <c r="WBJ34" s="707"/>
      <c r="WBK34" s="707"/>
      <c r="WBL34" s="707"/>
      <c r="WBM34" s="707"/>
      <c r="WBN34" s="707"/>
      <c r="WBO34" s="707"/>
      <c r="WBP34" s="707"/>
      <c r="WBQ34" s="707"/>
      <c r="WBR34" s="707"/>
      <c r="WBS34" s="707"/>
      <c r="WBT34" s="707"/>
      <c r="WBU34" s="707"/>
      <c r="WBV34" s="707"/>
      <c r="WBW34" s="707"/>
      <c r="WBX34" s="707"/>
      <c r="WBY34" s="707"/>
      <c r="WBZ34" s="707"/>
      <c r="WCA34" s="707"/>
      <c r="WCB34" s="707"/>
      <c r="WCC34" s="707"/>
      <c r="WCD34" s="707"/>
      <c r="WCE34" s="707"/>
      <c r="WCF34" s="707"/>
      <c r="WCG34" s="707"/>
      <c r="WCH34" s="707"/>
      <c r="WCI34" s="707"/>
      <c r="WCJ34" s="707"/>
      <c r="WCK34" s="707"/>
      <c r="WCL34" s="707"/>
      <c r="WCM34" s="707"/>
      <c r="WCN34" s="707"/>
      <c r="WCO34" s="707"/>
      <c r="WCP34" s="707"/>
      <c r="WCQ34" s="707"/>
      <c r="WCR34" s="707"/>
      <c r="WCS34" s="707"/>
      <c r="WCT34" s="707"/>
      <c r="WCU34" s="707"/>
      <c r="WCV34" s="707"/>
      <c r="WCW34" s="707"/>
      <c r="WCX34" s="707"/>
      <c r="WCY34" s="707"/>
      <c r="WCZ34" s="707"/>
      <c r="WDA34" s="707"/>
      <c r="WDB34" s="707"/>
      <c r="WDC34" s="707"/>
      <c r="WDD34" s="707"/>
      <c r="WDE34" s="707"/>
      <c r="WDF34" s="707"/>
      <c r="WDG34" s="707"/>
      <c r="WDH34" s="707"/>
      <c r="WDI34" s="707"/>
      <c r="WDJ34" s="707"/>
      <c r="WDK34" s="707"/>
      <c r="WDL34" s="707"/>
      <c r="WDM34" s="707"/>
      <c r="WDN34" s="707"/>
      <c r="WDO34" s="707"/>
      <c r="WDP34" s="707"/>
      <c r="WDQ34" s="707"/>
      <c r="WDR34" s="707"/>
      <c r="WDS34" s="707"/>
      <c r="WDT34" s="707"/>
      <c r="WDU34" s="707"/>
      <c r="WDV34" s="707"/>
      <c r="WDW34" s="707"/>
      <c r="WDX34" s="707"/>
      <c r="WDY34" s="707"/>
      <c r="WDZ34" s="707"/>
      <c r="WEA34" s="707"/>
      <c r="WEB34" s="707"/>
      <c r="WEC34" s="707"/>
      <c r="WED34" s="707"/>
      <c r="WEE34" s="707"/>
      <c r="WEF34" s="707"/>
      <c r="WEG34" s="707"/>
      <c r="WEH34" s="707"/>
      <c r="WEI34" s="707"/>
      <c r="WEJ34" s="707"/>
      <c r="WEK34" s="707"/>
      <c r="WEL34" s="707"/>
      <c r="WEM34" s="707"/>
      <c r="WEN34" s="707"/>
      <c r="WEO34" s="707"/>
      <c r="WEP34" s="707"/>
      <c r="WEQ34" s="707"/>
      <c r="WER34" s="707"/>
      <c r="WES34" s="707"/>
      <c r="WET34" s="707"/>
      <c r="WEU34" s="707"/>
      <c r="WEV34" s="707"/>
      <c r="WEW34" s="707"/>
      <c r="WEX34" s="707"/>
      <c r="WEY34" s="707"/>
      <c r="WEZ34" s="707"/>
      <c r="WFA34" s="707"/>
      <c r="WFB34" s="707"/>
      <c r="WFC34" s="707"/>
      <c r="WFD34" s="707"/>
      <c r="WFE34" s="707"/>
      <c r="WFF34" s="707"/>
      <c r="WFG34" s="707"/>
      <c r="WFH34" s="707"/>
      <c r="WFI34" s="707"/>
      <c r="WFJ34" s="707"/>
      <c r="WFK34" s="707"/>
      <c r="WFL34" s="707"/>
      <c r="WFM34" s="707"/>
      <c r="WFN34" s="707"/>
      <c r="WFO34" s="707"/>
      <c r="WFP34" s="707"/>
      <c r="WFQ34" s="707"/>
      <c r="WFR34" s="707"/>
      <c r="WFS34" s="707"/>
      <c r="WFT34" s="707"/>
      <c r="WFU34" s="707"/>
      <c r="WFV34" s="707"/>
      <c r="WFW34" s="707"/>
      <c r="WFX34" s="707"/>
      <c r="WFY34" s="707"/>
      <c r="WFZ34" s="707"/>
      <c r="WGA34" s="707"/>
      <c r="WGB34" s="707"/>
      <c r="WGC34" s="707"/>
      <c r="WGD34" s="707"/>
      <c r="WGE34" s="707"/>
      <c r="WGF34" s="707"/>
      <c r="WGG34" s="707"/>
      <c r="WGH34" s="707"/>
      <c r="WGI34" s="707"/>
      <c r="WGJ34" s="707"/>
      <c r="WGK34" s="707"/>
      <c r="WGL34" s="707"/>
      <c r="WGM34" s="707"/>
      <c r="WGN34" s="707"/>
      <c r="WGO34" s="707"/>
      <c r="WGP34" s="707"/>
      <c r="WGQ34" s="707"/>
      <c r="WGR34" s="707"/>
      <c r="WGS34" s="707"/>
      <c r="WGT34" s="707"/>
      <c r="WGU34" s="707"/>
      <c r="WGV34" s="707"/>
      <c r="WGW34" s="707"/>
      <c r="WGX34" s="707"/>
      <c r="WGY34" s="707"/>
      <c r="WGZ34" s="707"/>
      <c r="WHA34" s="707"/>
      <c r="WHB34" s="707"/>
      <c r="WHC34" s="707"/>
      <c r="WHD34" s="707"/>
      <c r="WHE34" s="707"/>
      <c r="WHF34" s="707"/>
      <c r="WHG34" s="707"/>
      <c r="WHH34" s="707"/>
      <c r="WHI34" s="707"/>
      <c r="WHJ34" s="707"/>
      <c r="WHK34" s="707"/>
      <c r="WHL34" s="707"/>
      <c r="WHM34" s="707"/>
      <c r="WHN34" s="707"/>
      <c r="WHO34" s="707"/>
      <c r="WHP34" s="707"/>
      <c r="WHQ34" s="707"/>
      <c r="WHR34" s="707"/>
      <c r="WHS34" s="707"/>
      <c r="WHT34" s="707"/>
      <c r="WHU34" s="707"/>
      <c r="WHV34" s="707"/>
      <c r="WHW34" s="707"/>
      <c r="WHX34" s="707"/>
      <c r="WHY34" s="707"/>
      <c r="WHZ34" s="707"/>
      <c r="WIA34" s="707"/>
      <c r="WIB34" s="707"/>
      <c r="WIC34" s="707"/>
      <c r="WID34" s="707"/>
      <c r="WIE34" s="707"/>
      <c r="WIF34" s="707"/>
      <c r="WIG34" s="707"/>
      <c r="WIH34" s="707"/>
      <c r="WII34" s="707"/>
      <c r="WIJ34" s="707"/>
      <c r="WIK34" s="707"/>
      <c r="WIL34" s="707"/>
      <c r="WIM34" s="707"/>
      <c r="WIN34" s="707"/>
      <c r="WIO34" s="707"/>
      <c r="WIP34" s="707"/>
      <c r="WIQ34" s="707"/>
      <c r="WIR34" s="707"/>
      <c r="WIS34" s="707"/>
      <c r="WIT34" s="707"/>
      <c r="WIU34" s="707"/>
      <c r="WIV34" s="707"/>
      <c r="WIW34" s="707"/>
      <c r="WIX34" s="707"/>
      <c r="WIY34" s="707"/>
      <c r="WIZ34" s="707"/>
      <c r="WJA34" s="707"/>
      <c r="WJB34" s="707"/>
      <c r="WJC34" s="707"/>
      <c r="WJD34" s="707"/>
      <c r="WJE34" s="707"/>
      <c r="WJF34" s="707"/>
      <c r="WJG34" s="707"/>
      <c r="WJH34" s="707"/>
      <c r="WJI34" s="707"/>
      <c r="WJJ34" s="707"/>
      <c r="WJK34" s="707"/>
      <c r="WJL34" s="707"/>
      <c r="WJM34" s="707"/>
      <c r="WJN34" s="707"/>
      <c r="WJO34" s="707"/>
      <c r="WJP34" s="707"/>
      <c r="WJQ34" s="707"/>
      <c r="WJR34" s="707"/>
      <c r="WJS34" s="707"/>
      <c r="WJT34" s="707"/>
      <c r="WJU34" s="707"/>
      <c r="WJV34" s="707"/>
      <c r="WJW34" s="707"/>
      <c r="WJX34" s="707"/>
      <c r="WJY34" s="707"/>
      <c r="WJZ34" s="707"/>
      <c r="WKA34" s="707"/>
      <c r="WKB34" s="707"/>
      <c r="WKC34" s="707"/>
      <c r="WKD34" s="707"/>
      <c r="WKE34" s="707"/>
      <c r="WKF34" s="707"/>
      <c r="WKG34" s="707"/>
      <c r="WKH34" s="707"/>
      <c r="WKI34" s="707"/>
      <c r="WKJ34" s="707"/>
      <c r="WKK34" s="707"/>
      <c r="WKL34" s="707"/>
      <c r="WKM34" s="707"/>
      <c r="WKN34" s="707"/>
      <c r="WKO34" s="707"/>
      <c r="WKP34" s="707"/>
      <c r="WKQ34" s="707"/>
      <c r="WKR34" s="707"/>
      <c r="WKS34" s="707"/>
      <c r="WKT34" s="707"/>
      <c r="WKU34" s="707"/>
      <c r="WKV34" s="707"/>
      <c r="WKW34" s="707"/>
      <c r="WKX34" s="707"/>
      <c r="WKY34" s="707"/>
      <c r="WKZ34" s="707"/>
      <c r="WLA34" s="707"/>
      <c r="WLB34" s="707"/>
      <c r="WLC34" s="707"/>
      <c r="WLD34" s="707"/>
      <c r="WLE34" s="707"/>
      <c r="WLF34" s="707"/>
      <c r="WLG34" s="707"/>
      <c r="WLH34" s="707"/>
      <c r="WLI34" s="707"/>
      <c r="WLJ34" s="707"/>
      <c r="WLK34" s="707"/>
      <c r="WLL34" s="707"/>
      <c r="WLM34" s="707"/>
      <c r="WLN34" s="707"/>
      <c r="WLO34" s="707"/>
      <c r="WLP34" s="707"/>
      <c r="WLQ34" s="707"/>
      <c r="WLR34" s="707"/>
      <c r="WLS34" s="707"/>
      <c r="WLT34" s="707"/>
      <c r="WLU34" s="707"/>
      <c r="WLV34" s="707"/>
      <c r="WLW34" s="707"/>
      <c r="WLX34" s="707"/>
      <c r="WLY34" s="707"/>
      <c r="WLZ34" s="707"/>
      <c r="WMA34" s="707"/>
      <c r="WMB34" s="707"/>
      <c r="WMC34" s="707"/>
      <c r="WMD34" s="707"/>
      <c r="WME34" s="707"/>
      <c r="WMF34" s="707"/>
      <c r="WMG34" s="707"/>
      <c r="WMH34" s="707"/>
      <c r="WMI34" s="707"/>
      <c r="WMJ34" s="707"/>
      <c r="WMK34" s="707"/>
      <c r="WML34" s="707"/>
      <c r="WMM34" s="707"/>
      <c r="WMN34" s="707"/>
      <c r="WMO34" s="707"/>
      <c r="WMP34" s="707"/>
      <c r="WMQ34" s="707"/>
      <c r="WMR34" s="707"/>
      <c r="WMS34" s="707"/>
      <c r="WMT34" s="707"/>
      <c r="WMU34" s="707"/>
      <c r="WMV34" s="707"/>
      <c r="WMW34" s="707"/>
      <c r="WMX34" s="707"/>
      <c r="WMY34" s="707"/>
      <c r="WMZ34" s="707"/>
      <c r="WNA34" s="707"/>
      <c r="WNB34" s="707"/>
      <c r="WNC34" s="707"/>
      <c r="WND34" s="707"/>
      <c r="WNE34" s="707"/>
      <c r="WNF34" s="707"/>
      <c r="WNG34" s="707"/>
      <c r="WNH34" s="707"/>
      <c r="WNI34" s="707"/>
      <c r="WNJ34" s="707"/>
      <c r="WNK34" s="707"/>
      <c r="WNL34" s="707"/>
      <c r="WNM34" s="707"/>
      <c r="WNN34" s="707"/>
      <c r="WNO34" s="707"/>
      <c r="WNP34" s="707"/>
      <c r="WNQ34" s="707"/>
      <c r="WNR34" s="707"/>
      <c r="WNS34" s="707"/>
      <c r="WNT34" s="707"/>
      <c r="WNU34" s="707"/>
      <c r="WNV34" s="707"/>
      <c r="WNW34" s="707"/>
      <c r="WNX34" s="707"/>
      <c r="WNY34" s="707"/>
      <c r="WNZ34" s="707"/>
      <c r="WOA34" s="707"/>
      <c r="WOB34" s="707"/>
      <c r="WOC34" s="707"/>
      <c r="WOD34" s="707"/>
      <c r="WOE34" s="707"/>
      <c r="WOF34" s="707"/>
      <c r="WOG34" s="707"/>
      <c r="WOH34" s="707"/>
      <c r="WOI34" s="707"/>
      <c r="WOJ34" s="707"/>
      <c r="WOK34" s="707"/>
      <c r="WOL34" s="707"/>
      <c r="WOM34" s="707"/>
      <c r="WON34" s="707"/>
      <c r="WOO34" s="707"/>
      <c r="WOP34" s="707"/>
      <c r="WOQ34" s="707"/>
      <c r="WOR34" s="707"/>
      <c r="WOS34" s="707"/>
      <c r="WOT34" s="707"/>
      <c r="WOU34" s="707"/>
      <c r="WOV34" s="707"/>
      <c r="WOW34" s="707"/>
      <c r="WOX34" s="707"/>
      <c r="WOY34" s="707"/>
      <c r="WOZ34" s="707"/>
      <c r="WPA34" s="707"/>
      <c r="WPB34" s="707"/>
      <c r="WPC34" s="707"/>
      <c r="WPD34" s="707"/>
      <c r="WPE34" s="707"/>
      <c r="WPF34" s="707"/>
      <c r="WPG34" s="707"/>
      <c r="WPH34" s="707"/>
      <c r="WPI34" s="707"/>
      <c r="WPJ34" s="707"/>
      <c r="WPK34" s="707"/>
      <c r="WPL34" s="707"/>
      <c r="WPM34" s="707"/>
      <c r="WPN34" s="707"/>
      <c r="WPO34" s="707"/>
      <c r="WPP34" s="707"/>
      <c r="WPQ34" s="707"/>
      <c r="WPR34" s="707"/>
      <c r="WPS34" s="707"/>
      <c r="WPT34" s="707"/>
      <c r="WPU34" s="707"/>
      <c r="WPV34" s="707"/>
      <c r="WPW34" s="707"/>
      <c r="WPX34" s="707"/>
      <c r="WPY34" s="707"/>
      <c r="WPZ34" s="707"/>
      <c r="WQA34" s="707"/>
      <c r="WQB34" s="707"/>
      <c r="WQC34" s="707"/>
      <c r="WQD34" s="707"/>
      <c r="WQE34" s="707"/>
      <c r="WQF34" s="707"/>
      <c r="WQG34" s="707"/>
      <c r="WQH34" s="707"/>
      <c r="WQI34" s="707"/>
      <c r="WQJ34" s="707"/>
      <c r="WQK34" s="707"/>
      <c r="WQL34" s="707"/>
      <c r="WQM34" s="707"/>
      <c r="WQN34" s="707"/>
      <c r="WQO34" s="707"/>
      <c r="WQP34" s="707"/>
      <c r="WQQ34" s="707"/>
      <c r="WQR34" s="707"/>
      <c r="WQS34" s="707"/>
      <c r="WQT34" s="707"/>
      <c r="WQU34" s="707"/>
      <c r="WQV34" s="707"/>
      <c r="WQW34" s="707"/>
      <c r="WQX34" s="707"/>
      <c r="WQY34" s="707"/>
      <c r="WQZ34" s="707"/>
      <c r="WRA34" s="707"/>
      <c r="WRB34" s="707"/>
      <c r="WRC34" s="707"/>
      <c r="WRD34" s="707"/>
      <c r="WRE34" s="707"/>
      <c r="WRF34" s="707"/>
      <c r="WRG34" s="707"/>
      <c r="WRH34" s="707"/>
      <c r="WRI34" s="707"/>
      <c r="WRJ34" s="707"/>
      <c r="WRK34" s="707"/>
      <c r="WRL34" s="707"/>
      <c r="WRM34" s="707"/>
      <c r="WRN34" s="707"/>
      <c r="WRO34" s="707"/>
      <c r="WRP34" s="707"/>
      <c r="WRQ34" s="707"/>
      <c r="WRR34" s="707"/>
      <c r="WRS34" s="707"/>
      <c r="WRT34" s="707"/>
      <c r="WRU34" s="707"/>
      <c r="WRV34" s="707"/>
      <c r="WRW34" s="707"/>
      <c r="WRX34" s="707"/>
      <c r="WRY34" s="707"/>
      <c r="WRZ34" s="707"/>
      <c r="WSA34" s="707"/>
      <c r="WSB34" s="707"/>
      <c r="WSC34" s="707"/>
      <c r="WSD34" s="707"/>
      <c r="WSE34" s="707"/>
      <c r="WSF34" s="707"/>
      <c r="WSG34" s="707"/>
      <c r="WSH34" s="707"/>
      <c r="WSI34" s="707"/>
      <c r="WSJ34" s="707"/>
      <c r="WSK34" s="707"/>
      <c r="WSL34" s="707"/>
      <c r="WSM34" s="707"/>
      <c r="WSN34" s="707"/>
      <c r="WSO34" s="707"/>
      <c r="WSP34" s="707"/>
      <c r="WSQ34" s="707"/>
      <c r="WSR34" s="707"/>
      <c r="WSS34" s="707"/>
      <c r="WST34" s="707"/>
      <c r="WSU34" s="707"/>
      <c r="WSV34" s="707"/>
      <c r="WSW34" s="707"/>
      <c r="WSX34" s="707"/>
      <c r="WSY34" s="707"/>
      <c r="WSZ34" s="707"/>
      <c r="WTA34" s="707"/>
      <c r="WTB34" s="707"/>
      <c r="WTC34" s="707"/>
      <c r="WTD34" s="707"/>
      <c r="WTE34" s="707"/>
      <c r="WTF34" s="707"/>
      <c r="WTG34" s="707"/>
      <c r="WTH34" s="707"/>
      <c r="WTI34" s="707"/>
      <c r="WTJ34" s="707"/>
      <c r="WTK34" s="707"/>
      <c r="WTL34" s="707"/>
      <c r="WTM34" s="707"/>
      <c r="WTN34" s="707"/>
      <c r="WTO34" s="707"/>
      <c r="WTP34" s="707"/>
      <c r="WTQ34" s="707"/>
      <c r="WTR34" s="707"/>
      <c r="WTS34" s="707"/>
      <c r="WTT34" s="707"/>
      <c r="WTU34" s="707"/>
      <c r="WTV34" s="707"/>
      <c r="WTW34" s="707"/>
      <c r="WTX34" s="707"/>
      <c r="WTY34" s="707"/>
      <c r="WTZ34" s="707"/>
      <c r="WUA34" s="707"/>
      <c r="WUB34" s="707"/>
      <c r="WUC34" s="707"/>
      <c r="WUD34" s="707"/>
      <c r="WUE34" s="707"/>
      <c r="WUF34" s="707"/>
      <c r="WUG34" s="707"/>
      <c r="WUH34" s="707"/>
      <c r="WUI34" s="707"/>
      <c r="WUJ34" s="707"/>
      <c r="WUK34" s="707"/>
      <c r="WUL34" s="707"/>
      <c r="WUM34" s="707"/>
      <c r="WUN34" s="707"/>
      <c r="WUO34" s="707"/>
      <c r="WUP34" s="707"/>
      <c r="WUQ34" s="707"/>
      <c r="WUR34" s="707"/>
      <c r="WUS34" s="707"/>
      <c r="WUT34" s="707"/>
      <c r="WUU34" s="707"/>
      <c r="WUV34" s="707"/>
      <c r="WUW34" s="707"/>
      <c r="WUX34" s="707"/>
      <c r="WUY34" s="707"/>
      <c r="WUZ34" s="707"/>
      <c r="WVA34" s="707"/>
      <c r="WVB34" s="707"/>
      <c r="WVC34" s="707"/>
      <c r="WVD34" s="707"/>
      <c r="WVE34" s="707"/>
      <c r="WVF34" s="707"/>
      <c r="WVG34" s="707"/>
      <c r="WVH34" s="707"/>
      <c r="WVI34" s="707"/>
      <c r="WVJ34" s="707"/>
      <c r="WVK34" s="707"/>
      <c r="WVL34" s="707"/>
      <c r="WVM34" s="707"/>
      <c r="WVN34" s="707"/>
      <c r="WVO34" s="707"/>
      <c r="WVP34" s="707"/>
      <c r="WVQ34" s="707"/>
      <c r="WVR34" s="707"/>
      <c r="WVS34" s="707"/>
      <c r="WVT34" s="707"/>
      <c r="WVU34" s="707"/>
      <c r="WVV34" s="707"/>
      <c r="WVW34" s="707"/>
      <c r="WVX34" s="707"/>
      <c r="WVY34" s="707"/>
      <c r="WVZ34" s="707"/>
      <c r="WWA34" s="707"/>
      <c r="WWB34" s="707"/>
      <c r="WWC34" s="707"/>
      <c r="WWD34" s="707"/>
      <c r="WWE34" s="707"/>
      <c r="WWF34" s="707"/>
      <c r="WWG34" s="707"/>
      <c r="WWH34" s="707"/>
      <c r="WWI34" s="707"/>
    </row>
    <row r="35" spans="1:16155" ht="21" customHeight="1">
      <c r="C35" s="746"/>
      <c r="D35" s="1935" t="s">
        <v>2647</v>
      </c>
      <c r="E35" s="1935"/>
      <c r="F35" s="1935"/>
      <c r="G35" s="1935"/>
      <c r="H35" s="1935"/>
      <c r="I35" s="1935"/>
      <c r="J35" s="1936"/>
      <c r="K35" s="787"/>
      <c r="L35" s="1941" t="s">
        <v>2648</v>
      </c>
      <c r="M35" s="1941"/>
      <c r="N35" s="1941"/>
      <c r="O35" s="1941"/>
      <c r="P35" s="749" t="s">
        <v>2649</v>
      </c>
      <c r="Q35" s="1942"/>
      <c r="R35" s="1943"/>
      <c r="S35" s="788" t="s">
        <v>2119</v>
      </c>
      <c r="T35" s="258"/>
      <c r="U35" s="789" t="s">
        <v>2182</v>
      </c>
      <c r="V35" s="258"/>
      <c r="W35" s="788" t="s">
        <v>2183</v>
      </c>
      <c r="X35" s="748"/>
      <c r="AB35" s="737" t="s">
        <v>2650</v>
      </c>
    </row>
    <row r="36" spans="1:16155" ht="2.25" customHeight="1">
      <c r="C36" s="727"/>
      <c r="D36" s="1937"/>
      <c r="E36" s="1937"/>
      <c r="F36" s="1937"/>
      <c r="G36" s="1937"/>
      <c r="H36" s="1937"/>
      <c r="I36" s="1937"/>
      <c r="J36" s="1938"/>
      <c r="K36" s="785"/>
      <c r="L36" s="786"/>
      <c r="M36" s="786"/>
      <c r="N36" s="786"/>
      <c r="O36" s="786"/>
      <c r="P36" s="715"/>
      <c r="Q36" s="730"/>
      <c r="R36" s="731"/>
      <c r="S36" s="732"/>
      <c r="T36" s="317"/>
      <c r="U36" s="715"/>
      <c r="V36" s="317"/>
      <c r="W36" s="732"/>
      <c r="X36" s="728"/>
    </row>
    <row r="37" spans="1:16155" ht="21" customHeight="1">
      <c r="C37" s="751"/>
      <c r="D37" s="1939"/>
      <c r="E37" s="1939"/>
      <c r="F37" s="1939"/>
      <c r="G37" s="1939"/>
      <c r="H37" s="1939"/>
      <c r="I37" s="1939"/>
      <c r="J37" s="1940"/>
      <c r="K37" s="790"/>
      <c r="L37" s="1944" t="s">
        <v>2651</v>
      </c>
      <c r="M37" s="1944"/>
      <c r="N37" s="1944"/>
      <c r="O37" s="1944"/>
      <c r="P37" s="754" t="s">
        <v>2649</v>
      </c>
      <c r="Q37" s="1904"/>
      <c r="R37" s="1905"/>
      <c r="S37" s="755" t="s">
        <v>2119</v>
      </c>
      <c r="T37" s="259"/>
      <c r="U37" s="755" t="s">
        <v>2182</v>
      </c>
      <c r="V37" s="259"/>
      <c r="W37" s="755" t="s">
        <v>2183</v>
      </c>
      <c r="X37" s="753"/>
      <c r="AB37" s="737" t="s">
        <v>2652</v>
      </c>
    </row>
    <row r="38" spans="1:16155" ht="4.5" customHeight="1">
      <c r="C38" s="756"/>
      <c r="D38" s="747"/>
      <c r="E38" s="747"/>
      <c r="F38" s="747"/>
      <c r="G38" s="747"/>
      <c r="H38" s="747"/>
      <c r="I38" s="747"/>
      <c r="J38" s="747"/>
      <c r="K38" s="747"/>
      <c r="L38" s="747"/>
      <c r="M38" s="1927"/>
      <c r="N38" s="1927"/>
      <c r="O38" s="1927"/>
      <c r="P38" s="1927"/>
      <c r="Q38" s="1927"/>
      <c r="R38" s="1927"/>
      <c r="S38" s="791"/>
      <c r="T38" s="791"/>
      <c r="U38" s="791"/>
      <c r="V38" s="791"/>
      <c r="W38" s="791"/>
      <c r="X38" s="783"/>
    </row>
    <row r="39" spans="1:16155" ht="11.25" customHeight="1">
      <c r="B39" s="1878" t="s">
        <v>2653</v>
      </c>
      <c r="C39" s="1879"/>
      <c r="D39" s="1879"/>
      <c r="E39" s="1879"/>
      <c r="F39" s="1879"/>
      <c r="G39" s="1879"/>
      <c r="H39" s="1879"/>
      <c r="I39" s="1879"/>
      <c r="J39" s="1879"/>
      <c r="K39" s="1879"/>
      <c r="L39" s="1879"/>
      <c r="M39" s="1879"/>
      <c r="N39" s="1879"/>
      <c r="O39" s="1879"/>
      <c r="P39" s="1879"/>
      <c r="Q39" s="1879"/>
      <c r="R39" s="1879"/>
      <c r="S39" s="1879"/>
      <c r="T39" s="1879"/>
      <c r="U39" s="1879"/>
      <c r="V39" s="1879"/>
      <c r="W39" s="1879"/>
      <c r="X39" s="1879"/>
      <c r="Y39" s="1879"/>
      <c r="Z39" s="1879"/>
    </row>
    <row r="40" spans="1:16155" ht="22.15" customHeight="1">
      <c r="B40" s="1878"/>
      <c r="C40" s="1879"/>
      <c r="D40" s="1879"/>
      <c r="E40" s="1879"/>
      <c r="F40" s="1879"/>
      <c r="G40" s="1879"/>
      <c r="H40" s="1879"/>
      <c r="I40" s="1879"/>
      <c r="J40" s="1879"/>
      <c r="K40" s="1879"/>
      <c r="L40" s="1879"/>
      <c r="M40" s="1879"/>
      <c r="N40" s="1879"/>
      <c r="O40" s="1879"/>
      <c r="P40" s="1879"/>
      <c r="Q40" s="1879"/>
      <c r="R40" s="1879"/>
      <c r="S40" s="1879"/>
      <c r="T40" s="1879"/>
      <c r="U40" s="1879"/>
      <c r="V40" s="1879"/>
      <c r="W40" s="1879"/>
      <c r="X40" s="1879"/>
      <c r="Y40" s="1879"/>
      <c r="Z40" s="1879"/>
      <c r="AF40" s="720"/>
    </row>
    <row r="41" spans="1:16155" ht="9" customHeight="1">
      <c r="B41" s="1879"/>
      <c r="C41" s="1879"/>
      <c r="D41" s="1879"/>
      <c r="E41" s="1879"/>
      <c r="F41" s="1879"/>
      <c r="G41" s="1879"/>
      <c r="H41" s="1879"/>
      <c r="I41" s="1879"/>
      <c r="J41" s="1879"/>
      <c r="K41" s="1879"/>
      <c r="L41" s="1879"/>
      <c r="M41" s="1879"/>
      <c r="N41" s="1879"/>
      <c r="O41" s="1879"/>
      <c r="P41" s="1879"/>
      <c r="Q41" s="1879"/>
      <c r="R41" s="1879"/>
      <c r="S41" s="1879"/>
      <c r="T41" s="1879"/>
      <c r="U41" s="1879"/>
      <c r="V41" s="1879"/>
      <c r="W41" s="1879"/>
      <c r="X41" s="1879"/>
      <c r="Y41" s="1879"/>
      <c r="Z41" s="1879"/>
      <c r="AA41" s="707"/>
    </row>
    <row r="42" spans="1:16155" ht="1.9" hidden="1" customHeight="1">
      <c r="C42" s="716"/>
      <c r="D42" s="716"/>
      <c r="E42" s="716"/>
      <c r="F42" s="716"/>
      <c r="G42" s="729"/>
      <c r="H42" s="729"/>
      <c r="I42" s="729"/>
      <c r="J42" s="715"/>
      <c r="K42" s="715"/>
      <c r="L42" s="730"/>
      <c r="M42" s="730"/>
      <c r="N42" s="731"/>
      <c r="O42" s="732"/>
      <c r="P42" s="731"/>
      <c r="Q42" s="715"/>
      <c r="R42" s="731"/>
      <c r="S42" s="732"/>
      <c r="T42" s="732"/>
      <c r="U42" s="716"/>
      <c r="Y42" s="707"/>
      <c r="Z42" s="707"/>
      <c r="AA42" s="707"/>
    </row>
    <row r="43" spans="1:16155" ht="21" hidden="1" customHeight="1">
      <c r="B43" s="1871"/>
      <c r="C43" s="1871"/>
      <c r="D43" s="1871"/>
      <c r="E43" s="1871"/>
      <c r="F43" s="716"/>
      <c r="G43" s="733"/>
      <c r="H43" s="1872"/>
      <c r="I43" s="1872"/>
      <c r="J43" s="1872"/>
      <c r="K43" s="1872"/>
      <c r="L43" s="1872"/>
      <c r="M43" s="734"/>
      <c r="N43" s="734"/>
      <c r="O43" s="734"/>
      <c r="P43" s="734"/>
      <c r="Q43" s="734"/>
      <c r="R43" s="734"/>
      <c r="S43" s="734"/>
      <c r="T43" s="734"/>
      <c r="U43" s="734"/>
      <c r="Y43" s="707"/>
      <c r="Z43" s="707"/>
      <c r="AA43" s="707"/>
    </row>
    <row r="44" spans="1:16155" ht="18" hidden="1" customHeight="1">
      <c r="B44" s="757"/>
      <c r="C44" s="752"/>
      <c r="D44" s="752"/>
      <c r="E44" s="752"/>
      <c r="F44" s="752"/>
      <c r="G44" s="752"/>
      <c r="H44" s="752"/>
      <c r="I44" s="752"/>
      <c r="J44" s="752"/>
      <c r="K44" s="758"/>
      <c r="L44" s="759"/>
      <c r="M44" s="759"/>
      <c r="N44" s="759"/>
      <c r="O44" s="759"/>
      <c r="P44" s="760"/>
      <c r="Q44" s="760"/>
      <c r="R44" s="760"/>
      <c r="S44" s="760"/>
      <c r="T44" s="760"/>
      <c r="U44" s="760"/>
      <c r="V44" s="760"/>
      <c r="W44" s="760"/>
      <c r="X44" s="760"/>
      <c r="Y44" s="760"/>
      <c r="Z44" s="761"/>
      <c r="AB44" s="708"/>
    </row>
    <row r="45" spans="1:16155" ht="33" customHeight="1">
      <c r="B45" s="1873" t="s">
        <v>2654</v>
      </c>
      <c r="C45" s="1874"/>
      <c r="D45" s="1874"/>
      <c r="E45" s="1875"/>
      <c r="F45" s="726"/>
      <c r="G45" s="762" t="s">
        <v>2227</v>
      </c>
      <c r="H45" s="1876"/>
      <c r="I45" s="1876"/>
      <c r="J45" s="1876"/>
      <c r="K45" s="1876"/>
      <c r="L45" s="1876"/>
      <c r="M45" s="1876"/>
      <c r="N45" s="1876"/>
      <c r="O45" s="762" t="s">
        <v>2228</v>
      </c>
      <c r="P45" s="763"/>
      <c r="Q45" s="763"/>
      <c r="R45" s="763"/>
      <c r="S45" s="763"/>
      <c r="T45" s="763"/>
      <c r="U45" s="763"/>
      <c r="V45" s="763"/>
      <c r="W45" s="764"/>
      <c r="X45" s="764"/>
      <c r="Y45" s="764"/>
      <c r="Z45" s="765"/>
      <c r="AA45" s="707"/>
      <c r="AB45" s="792" t="s">
        <v>2655</v>
      </c>
    </row>
    <row r="46" spans="1:16155" ht="27" customHeight="1">
      <c r="B46" s="756"/>
      <c r="C46" s="747"/>
      <c r="D46" s="747"/>
      <c r="E46" s="747"/>
      <c r="F46" s="747"/>
      <c r="G46" s="747"/>
      <c r="H46" s="747"/>
      <c r="I46" s="747"/>
      <c r="J46" s="747"/>
      <c r="K46" s="767"/>
      <c r="L46" s="768"/>
      <c r="M46" s="768"/>
      <c r="N46" s="768"/>
      <c r="O46" s="768"/>
      <c r="P46" s="769"/>
      <c r="Q46" s="769"/>
      <c r="R46" s="769"/>
      <c r="S46" s="769"/>
      <c r="T46" s="769"/>
      <c r="U46" s="769"/>
      <c r="V46" s="769"/>
      <c r="W46" s="769"/>
      <c r="X46" s="769"/>
      <c r="Y46" s="769"/>
      <c r="Z46" s="770"/>
      <c r="AB46" s="708"/>
    </row>
    <row r="47" spans="1:16155" ht="18" customHeight="1">
      <c r="B47" s="757" t="s">
        <v>2656</v>
      </c>
      <c r="C47" s="752"/>
      <c r="D47" s="752"/>
      <c r="E47" s="752"/>
      <c r="F47" s="752"/>
      <c r="G47" s="752"/>
      <c r="H47" s="752"/>
      <c r="I47" s="752"/>
      <c r="J47" s="752"/>
      <c r="K47" s="758"/>
      <c r="L47" s="759"/>
      <c r="M47" s="759"/>
      <c r="N47" s="759"/>
      <c r="O47" s="759"/>
      <c r="P47" s="760"/>
      <c r="Q47" s="760"/>
      <c r="R47" s="760"/>
      <c r="S47" s="760"/>
      <c r="T47" s="760"/>
      <c r="U47" s="760"/>
      <c r="V47" s="760"/>
      <c r="W47" s="760"/>
      <c r="X47" s="760"/>
      <c r="Y47" s="760"/>
      <c r="Z47" s="761"/>
      <c r="AB47" s="708"/>
    </row>
    <row r="48" spans="1:16155" ht="28.15" hidden="1" customHeight="1">
      <c r="B48" s="1877" t="s">
        <v>2657</v>
      </c>
      <c r="C48" s="1843"/>
      <c r="D48" s="1843"/>
      <c r="E48" s="1843"/>
      <c r="F48" s="1844"/>
      <c r="G48" s="1844"/>
      <c r="H48" s="1845"/>
      <c r="I48" s="1850"/>
      <c r="J48" s="1851"/>
      <c r="K48" s="1851"/>
      <c r="L48" s="1851"/>
      <c r="M48" s="1851"/>
      <c r="N48" s="1851"/>
      <c r="O48" s="1851"/>
      <c r="P48" s="1851"/>
      <c r="Q48" s="1851"/>
      <c r="R48" s="1851"/>
      <c r="S48" s="1851"/>
      <c r="T48" s="1851"/>
      <c r="U48" s="1851"/>
      <c r="V48" s="1851"/>
      <c r="W48" s="1851"/>
      <c r="X48" s="1851"/>
      <c r="Y48" s="1851"/>
      <c r="Z48" s="1852"/>
      <c r="AB48" s="708"/>
      <c r="AC48" s="708"/>
      <c r="AD48" s="717"/>
    </row>
    <row r="49" spans="1:32" ht="28.15" hidden="1" customHeight="1">
      <c r="B49" s="1846"/>
      <c r="C49" s="1847"/>
      <c r="D49" s="1847"/>
      <c r="E49" s="1847"/>
      <c r="F49" s="1848"/>
      <c r="G49" s="1848"/>
      <c r="H49" s="1849"/>
      <c r="I49" s="1853"/>
      <c r="J49" s="1854"/>
      <c r="K49" s="1854"/>
      <c r="L49" s="1854"/>
      <c r="M49" s="1854"/>
      <c r="N49" s="1854"/>
      <c r="O49" s="1854"/>
      <c r="P49" s="1854"/>
      <c r="Q49" s="1854"/>
      <c r="R49" s="1854"/>
      <c r="S49" s="1854"/>
      <c r="T49" s="1854"/>
      <c r="U49" s="1854"/>
      <c r="V49" s="1854"/>
      <c r="W49" s="1854"/>
      <c r="X49" s="1854"/>
      <c r="Y49" s="1854"/>
      <c r="Z49" s="1855"/>
      <c r="AB49" s="708"/>
      <c r="AC49" s="708"/>
    </row>
    <row r="50" spans="1:32" ht="27.6" hidden="1" customHeight="1">
      <c r="B50" s="1842" t="s">
        <v>2658</v>
      </c>
      <c r="C50" s="1843"/>
      <c r="D50" s="1843"/>
      <c r="E50" s="1843"/>
      <c r="F50" s="1844"/>
      <c r="G50" s="1844"/>
      <c r="H50" s="1845"/>
      <c r="I50" s="1850"/>
      <c r="J50" s="1851"/>
      <c r="K50" s="1851"/>
      <c r="L50" s="1851"/>
      <c r="M50" s="1851"/>
      <c r="N50" s="1851"/>
      <c r="O50" s="1851"/>
      <c r="P50" s="1851"/>
      <c r="Q50" s="1851"/>
      <c r="R50" s="1851"/>
      <c r="S50" s="1851"/>
      <c r="T50" s="1851"/>
      <c r="U50" s="1851"/>
      <c r="V50" s="1851"/>
      <c r="W50" s="1851"/>
      <c r="X50" s="1851"/>
      <c r="Y50" s="1851"/>
      <c r="Z50" s="1852"/>
      <c r="AB50" s="708"/>
      <c r="AC50" s="708"/>
    </row>
    <row r="51" spans="1:32" ht="27.6" hidden="1" customHeight="1">
      <c r="B51" s="1846"/>
      <c r="C51" s="1847"/>
      <c r="D51" s="1847"/>
      <c r="E51" s="1847"/>
      <c r="F51" s="1848"/>
      <c r="G51" s="1848"/>
      <c r="H51" s="1849"/>
      <c r="I51" s="1853"/>
      <c r="J51" s="1854"/>
      <c r="K51" s="1854"/>
      <c r="L51" s="1854"/>
      <c r="M51" s="1854"/>
      <c r="N51" s="1854"/>
      <c r="O51" s="1854"/>
      <c r="P51" s="1854"/>
      <c r="Q51" s="1854"/>
      <c r="R51" s="1854"/>
      <c r="S51" s="1854"/>
      <c r="T51" s="1854"/>
      <c r="U51" s="1854"/>
      <c r="V51" s="1854"/>
      <c r="W51" s="1854"/>
      <c r="X51" s="1854"/>
      <c r="Y51" s="1854"/>
      <c r="Z51" s="1855"/>
      <c r="AB51" s="709"/>
      <c r="AC51" s="709"/>
    </row>
    <row r="52" spans="1:32" ht="30" customHeight="1">
      <c r="B52" s="1856" t="s">
        <v>2659</v>
      </c>
      <c r="C52" s="1857"/>
      <c r="D52" s="1857"/>
      <c r="E52" s="1858"/>
      <c r="F52" s="260"/>
      <c r="G52" s="261"/>
      <c r="H52" s="261"/>
      <c r="I52" s="262"/>
      <c r="J52" s="1859" t="s">
        <v>2660</v>
      </c>
      <c r="K52" s="1860"/>
      <c r="L52" s="1860"/>
      <c r="M52" s="1861"/>
      <c r="N52" s="260"/>
      <c r="O52" s="261"/>
      <c r="P52" s="262"/>
      <c r="Q52" s="1862" t="s">
        <v>2661</v>
      </c>
      <c r="R52" s="1863"/>
      <c r="S52" s="1864"/>
      <c r="T52" s="1865" t="s">
        <v>2662</v>
      </c>
      <c r="U52" s="1866"/>
      <c r="V52" s="1866"/>
      <c r="W52" s="1866"/>
      <c r="X52" s="1866"/>
      <c r="Y52" s="1866"/>
      <c r="Z52" s="1867"/>
      <c r="AB52" s="708"/>
      <c r="AC52" s="708"/>
    </row>
    <row r="53" spans="1:32" ht="15.75" customHeight="1">
      <c r="B53" s="1822" t="s">
        <v>2663</v>
      </c>
      <c r="C53" s="1823"/>
      <c r="D53" s="1823"/>
      <c r="E53" s="1824"/>
      <c r="F53" s="1828"/>
      <c r="G53" s="1829"/>
      <c r="H53" s="1829"/>
      <c r="I53" s="1829"/>
      <c r="J53" s="1829"/>
      <c r="K53" s="1829"/>
      <c r="L53" s="1829"/>
      <c r="M53" s="1829"/>
      <c r="N53" s="1829"/>
      <c r="O53" s="1829"/>
      <c r="P53" s="1829"/>
      <c r="Q53" s="1829"/>
      <c r="R53" s="1829"/>
      <c r="S53" s="1829"/>
      <c r="T53" s="1829"/>
      <c r="U53" s="1829"/>
      <c r="V53" s="1829"/>
      <c r="W53" s="1829"/>
      <c r="X53" s="1829"/>
      <c r="Y53" s="1829"/>
      <c r="Z53" s="1830"/>
      <c r="AB53" s="708"/>
      <c r="AC53" s="708"/>
    </row>
    <row r="54" spans="1:32" ht="34.15" customHeight="1">
      <c r="B54" s="1825"/>
      <c r="C54" s="1826"/>
      <c r="D54" s="1826"/>
      <c r="E54" s="1827"/>
      <c r="F54" s="1831"/>
      <c r="G54" s="1832"/>
      <c r="H54" s="1832"/>
      <c r="I54" s="1832"/>
      <c r="J54" s="1832"/>
      <c r="K54" s="1832"/>
      <c r="L54" s="1832"/>
      <c r="M54" s="1832"/>
      <c r="N54" s="1832"/>
      <c r="O54" s="1832"/>
      <c r="P54" s="1832"/>
      <c r="Q54" s="1832"/>
      <c r="R54" s="1832"/>
      <c r="S54" s="1832"/>
      <c r="T54" s="1832"/>
      <c r="U54" s="1832"/>
      <c r="V54" s="1832"/>
      <c r="W54" s="1832"/>
      <c r="X54" s="1832"/>
      <c r="Y54" s="1832"/>
      <c r="Z54" s="1833"/>
      <c r="AB54" s="708"/>
      <c r="AC54" s="708"/>
    </row>
    <row r="55" spans="1:32" ht="30" customHeight="1">
      <c r="B55" s="771"/>
      <c r="C55" s="1834" t="s">
        <v>2664</v>
      </c>
      <c r="D55" s="1834"/>
      <c r="E55" s="1835"/>
      <c r="F55" s="260"/>
      <c r="G55" s="261"/>
      <c r="H55" s="261"/>
      <c r="I55" s="261"/>
      <c r="J55" s="261"/>
      <c r="K55" s="261"/>
      <c r="L55" s="262"/>
      <c r="M55" s="772" t="s">
        <v>283</v>
      </c>
      <c r="N55" s="773"/>
      <c r="O55" s="772"/>
      <c r="P55" s="772"/>
      <c r="Q55" s="772"/>
      <c r="R55" s="772"/>
      <c r="S55" s="772"/>
      <c r="T55" s="772"/>
      <c r="U55" s="772"/>
      <c r="V55" s="772"/>
      <c r="W55" s="772"/>
      <c r="X55" s="772"/>
      <c r="Y55" s="772"/>
      <c r="Z55" s="772"/>
      <c r="AB55" s="708"/>
      <c r="AC55" s="708"/>
    </row>
    <row r="56" spans="1:32" ht="12" customHeight="1">
      <c r="B56" s="756"/>
      <c r="C56" s="747"/>
      <c r="D56" s="747"/>
      <c r="E56" s="747"/>
      <c r="F56" s="747"/>
      <c r="G56" s="747"/>
      <c r="H56" s="747"/>
      <c r="I56" s="747"/>
      <c r="J56" s="747"/>
      <c r="K56" s="747"/>
      <c r="L56" s="747"/>
      <c r="M56" s="716"/>
      <c r="N56" s="716"/>
      <c r="O56" s="716"/>
      <c r="P56" s="716"/>
      <c r="Q56" s="716"/>
      <c r="R56" s="716"/>
      <c r="S56" s="716"/>
      <c r="U56" s="716"/>
      <c r="V56" s="707"/>
      <c r="W56" s="715"/>
      <c r="X56" s="715"/>
      <c r="Y56" s="715"/>
      <c r="Z56" s="715"/>
      <c r="AB56" s="708"/>
      <c r="AC56" s="708"/>
    </row>
    <row r="57" spans="1:32" ht="18" customHeight="1">
      <c r="B57" s="716"/>
      <c r="C57" s="716" t="s">
        <v>2665</v>
      </c>
      <c r="D57" s="716"/>
      <c r="E57" s="716"/>
      <c r="F57" s="716"/>
      <c r="G57" s="716"/>
      <c r="H57" s="716"/>
      <c r="I57" s="716"/>
      <c r="J57" s="716"/>
      <c r="K57" s="716"/>
      <c r="L57" s="716"/>
      <c r="M57" s="716"/>
      <c r="N57" s="716"/>
      <c r="O57" s="716"/>
      <c r="P57" s="716"/>
      <c r="Q57" s="716"/>
      <c r="R57" s="716"/>
      <c r="S57" s="716"/>
      <c r="T57" s="716"/>
      <c r="U57" s="716"/>
      <c r="V57" s="715"/>
      <c r="W57" s="715"/>
      <c r="X57" s="715"/>
      <c r="Y57" s="715"/>
      <c r="Z57" s="715"/>
      <c r="AB57" s="708"/>
      <c r="AC57" s="708"/>
    </row>
    <row r="58" spans="1:32" ht="13.5" customHeight="1" thickBot="1">
      <c r="U58" s="709"/>
      <c r="Z58" s="774"/>
      <c r="AB58" s="708"/>
      <c r="AC58" s="708"/>
    </row>
    <row r="59" spans="1:32" ht="22.9" customHeight="1" thickTop="1">
      <c r="A59" s="775"/>
      <c r="B59" s="1836" t="s">
        <v>2675</v>
      </c>
      <c r="C59" s="1837"/>
      <c r="D59" s="1837"/>
      <c r="E59" s="1837"/>
      <c r="F59" s="1837"/>
      <c r="G59" s="1837"/>
      <c r="H59" s="1837"/>
      <c r="I59" s="1837"/>
      <c r="J59" s="1837"/>
      <c r="K59" s="1837"/>
      <c r="L59" s="1837"/>
      <c r="M59" s="1837"/>
      <c r="N59" s="1837"/>
      <c r="O59" s="1837"/>
      <c r="P59" s="1837"/>
      <c r="Q59" s="1837"/>
      <c r="R59" s="1837"/>
      <c r="S59" s="1837"/>
      <c r="T59" s="1837"/>
      <c r="U59" s="1837"/>
      <c r="V59" s="1837"/>
      <c r="W59" s="1837"/>
      <c r="X59" s="1837"/>
      <c r="Y59" s="1837"/>
      <c r="Z59" s="1868"/>
      <c r="AA59" s="776"/>
      <c r="AB59" s="776"/>
      <c r="AC59" s="776"/>
      <c r="AD59" s="776"/>
      <c r="AE59" s="776"/>
      <c r="AF59" s="776"/>
    </row>
    <row r="60" spans="1:32" ht="22.9" customHeight="1">
      <c r="A60" s="777"/>
      <c r="B60" s="1838"/>
      <c r="C60" s="1839"/>
      <c r="D60" s="1839"/>
      <c r="E60" s="1839"/>
      <c r="F60" s="1839"/>
      <c r="G60" s="1839"/>
      <c r="H60" s="1839"/>
      <c r="I60" s="1839"/>
      <c r="J60" s="1839"/>
      <c r="K60" s="1839"/>
      <c r="L60" s="1839"/>
      <c r="M60" s="1839"/>
      <c r="N60" s="1839"/>
      <c r="O60" s="1839"/>
      <c r="P60" s="1839"/>
      <c r="Q60" s="1839"/>
      <c r="R60" s="1839"/>
      <c r="S60" s="1839"/>
      <c r="T60" s="1839"/>
      <c r="U60" s="1839"/>
      <c r="V60" s="1839"/>
      <c r="W60" s="1839"/>
      <c r="X60" s="1839"/>
      <c r="Y60" s="1839"/>
      <c r="Z60" s="1869"/>
      <c r="AA60" s="776"/>
      <c r="AB60" s="776"/>
      <c r="AC60" s="776"/>
      <c r="AD60" s="776"/>
      <c r="AE60" s="776"/>
      <c r="AF60" s="776"/>
    </row>
    <row r="61" spans="1:32" ht="22.9" customHeight="1">
      <c r="A61" s="777"/>
      <c r="B61" s="1838"/>
      <c r="C61" s="1839"/>
      <c r="D61" s="1839"/>
      <c r="E61" s="1839"/>
      <c r="F61" s="1839"/>
      <c r="G61" s="1839"/>
      <c r="H61" s="1839"/>
      <c r="I61" s="1839"/>
      <c r="J61" s="1839"/>
      <c r="K61" s="1839"/>
      <c r="L61" s="1839"/>
      <c r="M61" s="1839"/>
      <c r="N61" s="1839"/>
      <c r="O61" s="1839"/>
      <c r="P61" s="1839"/>
      <c r="Q61" s="1839"/>
      <c r="R61" s="1839"/>
      <c r="S61" s="1839"/>
      <c r="T61" s="1839"/>
      <c r="U61" s="1839"/>
      <c r="V61" s="1839"/>
      <c r="W61" s="1839"/>
      <c r="X61" s="1839"/>
      <c r="Y61" s="1839"/>
      <c r="Z61" s="1869"/>
      <c r="AA61" s="776"/>
      <c r="AB61" s="776"/>
      <c r="AC61" s="776"/>
      <c r="AD61" s="776"/>
      <c r="AE61" s="776"/>
      <c r="AF61" s="776"/>
    </row>
    <row r="62" spans="1:32" ht="22.9" customHeight="1">
      <c r="A62" s="777"/>
      <c r="B62" s="1838"/>
      <c r="C62" s="1839"/>
      <c r="D62" s="1839"/>
      <c r="E62" s="1839"/>
      <c r="F62" s="1839"/>
      <c r="G62" s="1839"/>
      <c r="H62" s="1839"/>
      <c r="I62" s="1839"/>
      <c r="J62" s="1839"/>
      <c r="K62" s="1839"/>
      <c r="L62" s="1839"/>
      <c r="M62" s="1839"/>
      <c r="N62" s="1839"/>
      <c r="O62" s="1839"/>
      <c r="P62" s="1839"/>
      <c r="Q62" s="1839"/>
      <c r="R62" s="1839"/>
      <c r="S62" s="1839"/>
      <c r="T62" s="1839"/>
      <c r="U62" s="1839"/>
      <c r="V62" s="1839"/>
      <c r="W62" s="1839"/>
      <c r="X62" s="1839"/>
      <c r="Y62" s="1839"/>
      <c r="Z62" s="1869"/>
      <c r="AA62" s="776"/>
      <c r="AB62" s="776"/>
      <c r="AC62" s="776"/>
      <c r="AD62" s="776"/>
      <c r="AE62" s="776"/>
      <c r="AF62" s="776"/>
    </row>
    <row r="63" spans="1:32" ht="22.9" customHeight="1">
      <c r="A63" s="777"/>
      <c r="B63" s="1838"/>
      <c r="C63" s="1839"/>
      <c r="D63" s="1839"/>
      <c r="E63" s="1839"/>
      <c r="F63" s="1839"/>
      <c r="G63" s="1839"/>
      <c r="H63" s="1839"/>
      <c r="I63" s="1839"/>
      <c r="J63" s="1839"/>
      <c r="K63" s="1839"/>
      <c r="L63" s="1839"/>
      <c r="M63" s="1839"/>
      <c r="N63" s="1839"/>
      <c r="O63" s="1839"/>
      <c r="P63" s="1839"/>
      <c r="Q63" s="1839"/>
      <c r="R63" s="1839"/>
      <c r="S63" s="1839"/>
      <c r="T63" s="1839"/>
      <c r="U63" s="1839"/>
      <c r="V63" s="1839"/>
      <c r="W63" s="1839"/>
      <c r="X63" s="1839"/>
      <c r="Y63" s="1839"/>
      <c r="Z63" s="1869"/>
      <c r="AA63" s="776"/>
      <c r="AB63" s="776"/>
      <c r="AC63" s="776"/>
      <c r="AD63" s="776"/>
      <c r="AE63" s="776"/>
      <c r="AF63" s="776"/>
    </row>
    <row r="64" spans="1:32" ht="22.9" customHeight="1">
      <c r="A64" s="777"/>
      <c r="B64" s="1838"/>
      <c r="C64" s="1839"/>
      <c r="D64" s="1839"/>
      <c r="E64" s="1839"/>
      <c r="F64" s="1839"/>
      <c r="G64" s="1839"/>
      <c r="H64" s="1839"/>
      <c r="I64" s="1839"/>
      <c r="J64" s="1839"/>
      <c r="K64" s="1839"/>
      <c r="L64" s="1839"/>
      <c r="M64" s="1839"/>
      <c r="N64" s="1839"/>
      <c r="O64" s="1839"/>
      <c r="P64" s="1839"/>
      <c r="Q64" s="1839"/>
      <c r="R64" s="1839"/>
      <c r="S64" s="1839"/>
      <c r="T64" s="1839"/>
      <c r="U64" s="1839"/>
      <c r="V64" s="1839"/>
      <c r="W64" s="1839"/>
      <c r="X64" s="1839"/>
      <c r="Y64" s="1839"/>
      <c r="Z64" s="1869"/>
      <c r="AA64" s="776"/>
      <c r="AB64" s="776"/>
      <c r="AC64" s="776"/>
      <c r="AD64" s="776"/>
      <c r="AE64" s="776"/>
      <c r="AF64" s="776"/>
    </row>
    <row r="65" spans="1:32" ht="22.9" customHeight="1">
      <c r="A65" s="777"/>
      <c r="B65" s="1838"/>
      <c r="C65" s="1839"/>
      <c r="D65" s="1839"/>
      <c r="E65" s="1839"/>
      <c r="F65" s="1839"/>
      <c r="G65" s="1839"/>
      <c r="H65" s="1839"/>
      <c r="I65" s="1839"/>
      <c r="J65" s="1839"/>
      <c r="K65" s="1839"/>
      <c r="L65" s="1839"/>
      <c r="M65" s="1839"/>
      <c r="N65" s="1839"/>
      <c r="O65" s="1839"/>
      <c r="P65" s="1839"/>
      <c r="Q65" s="1839"/>
      <c r="R65" s="1839"/>
      <c r="S65" s="1839"/>
      <c r="T65" s="1839"/>
      <c r="U65" s="1839"/>
      <c r="V65" s="1839"/>
      <c r="W65" s="1839"/>
      <c r="X65" s="1839"/>
      <c r="Y65" s="1839"/>
      <c r="Z65" s="1869"/>
      <c r="AA65" s="776"/>
      <c r="AB65" s="776"/>
      <c r="AC65" s="776"/>
      <c r="AD65" s="776"/>
      <c r="AE65" s="776"/>
      <c r="AF65" s="776"/>
    </row>
    <row r="66" spans="1:32" ht="22.9" customHeight="1">
      <c r="A66" s="777"/>
      <c r="B66" s="1838"/>
      <c r="C66" s="1839"/>
      <c r="D66" s="1839"/>
      <c r="E66" s="1839"/>
      <c r="F66" s="1839"/>
      <c r="G66" s="1839"/>
      <c r="H66" s="1839"/>
      <c r="I66" s="1839"/>
      <c r="J66" s="1839"/>
      <c r="K66" s="1839"/>
      <c r="L66" s="1839"/>
      <c r="M66" s="1839"/>
      <c r="N66" s="1839"/>
      <c r="O66" s="1839"/>
      <c r="P66" s="1839"/>
      <c r="Q66" s="1839"/>
      <c r="R66" s="1839"/>
      <c r="S66" s="1839"/>
      <c r="T66" s="1839"/>
      <c r="U66" s="1839"/>
      <c r="V66" s="1839"/>
      <c r="W66" s="1839"/>
      <c r="X66" s="1839"/>
      <c r="Y66" s="1839"/>
      <c r="Z66" s="1869"/>
      <c r="AA66" s="776"/>
      <c r="AB66" s="776"/>
      <c r="AC66" s="776"/>
      <c r="AD66" s="776"/>
      <c r="AE66" s="776"/>
      <c r="AF66" s="776"/>
    </row>
    <row r="67" spans="1:32" ht="4.9000000000000004" customHeight="1">
      <c r="A67" s="777"/>
      <c r="B67" s="1838"/>
      <c r="C67" s="1839"/>
      <c r="D67" s="1839"/>
      <c r="E67" s="1839"/>
      <c r="F67" s="1839"/>
      <c r="G67" s="1839"/>
      <c r="H67" s="1839"/>
      <c r="I67" s="1839"/>
      <c r="J67" s="1839"/>
      <c r="K67" s="1839"/>
      <c r="L67" s="1839"/>
      <c r="M67" s="1839"/>
      <c r="N67" s="1839"/>
      <c r="O67" s="1839"/>
      <c r="P67" s="1839"/>
      <c r="Q67" s="1839"/>
      <c r="R67" s="1839"/>
      <c r="S67" s="1839"/>
      <c r="T67" s="1839"/>
      <c r="U67" s="1839"/>
      <c r="V67" s="1839"/>
      <c r="W67" s="1839"/>
      <c r="X67" s="1839"/>
      <c r="Y67" s="1839"/>
      <c r="Z67" s="1869"/>
      <c r="AA67" s="776"/>
      <c r="AB67" s="776"/>
      <c r="AC67" s="776"/>
      <c r="AD67" s="776"/>
      <c r="AE67" s="776"/>
      <c r="AF67" s="776"/>
    </row>
    <row r="68" spans="1:32" ht="4.9000000000000004" customHeight="1">
      <c r="A68" s="777"/>
      <c r="B68" s="1838"/>
      <c r="C68" s="1839"/>
      <c r="D68" s="1839"/>
      <c r="E68" s="1839"/>
      <c r="F68" s="1839"/>
      <c r="G68" s="1839"/>
      <c r="H68" s="1839"/>
      <c r="I68" s="1839"/>
      <c r="J68" s="1839"/>
      <c r="K68" s="1839"/>
      <c r="L68" s="1839"/>
      <c r="M68" s="1839"/>
      <c r="N68" s="1839"/>
      <c r="O68" s="1839"/>
      <c r="P68" s="1839"/>
      <c r="Q68" s="1839"/>
      <c r="R68" s="1839"/>
      <c r="S68" s="1839"/>
      <c r="T68" s="1839"/>
      <c r="U68" s="1839"/>
      <c r="V68" s="1839"/>
      <c r="W68" s="1839"/>
      <c r="X68" s="1839"/>
      <c r="Y68" s="1839"/>
      <c r="Z68" s="1869"/>
      <c r="AA68" s="776"/>
      <c r="AB68" s="776"/>
      <c r="AC68" s="776"/>
      <c r="AD68" s="776"/>
      <c r="AE68" s="776"/>
      <c r="AF68" s="776"/>
    </row>
    <row r="69" spans="1:32" ht="4.9000000000000004" customHeight="1">
      <c r="A69" s="777"/>
      <c r="B69" s="1838"/>
      <c r="C69" s="1839"/>
      <c r="D69" s="1839"/>
      <c r="E69" s="1839"/>
      <c r="F69" s="1839"/>
      <c r="G69" s="1839"/>
      <c r="H69" s="1839"/>
      <c r="I69" s="1839"/>
      <c r="J69" s="1839"/>
      <c r="K69" s="1839"/>
      <c r="L69" s="1839"/>
      <c r="M69" s="1839"/>
      <c r="N69" s="1839"/>
      <c r="O69" s="1839"/>
      <c r="P69" s="1839"/>
      <c r="Q69" s="1839"/>
      <c r="R69" s="1839"/>
      <c r="S69" s="1839"/>
      <c r="T69" s="1839"/>
      <c r="U69" s="1839"/>
      <c r="V69" s="1839"/>
      <c r="W69" s="1839"/>
      <c r="X69" s="1839"/>
      <c r="Y69" s="1839"/>
      <c r="Z69" s="1869"/>
      <c r="AA69" s="776"/>
      <c r="AB69" s="776"/>
      <c r="AC69" s="776"/>
      <c r="AD69" s="776"/>
      <c r="AE69" s="776"/>
      <c r="AF69" s="776"/>
    </row>
    <row r="70" spans="1:32" ht="11.45" customHeight="1" thickBot="1">
      <c r="A70" s="777"/>
      <c r="B70" s="1840"/>
      <c r="C70" s="1841"/>
      <c r="D70" s="1841"/>
      <c r="E70" s="1841"/>
      <c r="F70" s="1841"/>
      <c r="G70" s="1841"/>
      <c r="H70" s="1841"/>
      <c r="I70" s="1841"/>
      <c r="J70" s="1841"/>
      <c r="K70" s="1841"/>
      <c r="L70" s="1841"/>
      <c r="M70" s="1841"/>
      <c r="N70" s="1841"/>
      <c r="O70" s="1841"/>
      <c r="P70" s="1841"/>
      <c r="Q70" s="1841"/>
      <c r="R70" s="1841"/>
      <c r="S70" s="1841"/>
      <c r="T70" s="1841"/>
      <c r="U70" s="1841"/>
      <c r="V70" s="1841"/>
      <c r="W70" s="1841"/>
      <c r="X70" s="1841"/>
      <c r="Y70" s="1841"/>
      <c r="Z70" s="1870"/>
      <c r="AA70" s="776"/>
      <c r="AB70" s="776"/>
      <c r="AC70" s="776"/>
      <c r="AD70" s="776"/>
      <c r="AE70" s="776"/>
      <c r="AF70" s="776"/>
    </row>
    <row r="71" spans="1:32" ht="14.25" thickTop="1"/>
    <row r="73" spans="1:32">
      <c r="X73" s="709"/>
      <c r="Y73" s="709"/>
      <c r="Z73" s="710"/>
    </row>
  </sheetData>
  <sheetProtection algorithmName="SHA-512" hashValue="l0aE1prZvZ43mKJ5mtjoiiRYWgKuYSAq3J1hvE1OxhbPz+07HMjfKPSAyV3JaWIF4CKLFj8E896bZa1qTtY8VA==" saltValue="9jMfnyEO6QJ0OXIEdog0KA==" spinCount="100000" sheet="1" formatCells="0" selectLockedCells="1"/>
  <mergeCells count="58">
    <mergeCell ref="C18:X18"/>
    <mergeCell ref="N10:O10"/>
    <mergeCell ref="P10:S10"/>
    <mergeCell ref="T10:X10"/>
    <mergeCell ref="R3:S3"/>
    <mergeCell ref="N6:O6"/>
    <mergeCell ref="N8:O8"/>
    <mergeCell ref="P8:X8"/>
    <mergeCell ref="N14:O14"/>
    <mergeCell ref="P14:X14"/>
    <mergeCell ref="N16:O16"/>
    <mergeCell ref="P16:S16"/>
    <mergeCell ref="T16:X16"/>
    <mergeCell ref="P6:Q6"/>
    <mergeCell ref="R6:X6"/>
    <mergeCell ref="D27:J27"/>
    <mergeCell ref="M27:P27"/>
    <mergeCell ref="D22:E22"/>
    <mergeCell ref="K22:L22"/>
    <mergeCell ref="M22:O22"/>
    <mergeCell ref="P22:Q22"/>
    <mergeCell ref="D24:X24"/>
    <mergeCell ref="D25:J25"/>
    <mergeCell ref="K25:P25"/>
    <mergeCell ref="Q25:T25"/>
    <mergeCell ref="U25:X25"/>
    <mergeCell ref="R22:X22"/>
    <mergeCell ref="C23:X23"/>
    <mergeCell ref="M38:R38"/>
    <mergeCell ref="D28:J28"/>
    <mergeCell ref="L28:X28"/>
    <mergeCell ref="D29:J34"/>
    <mergeCell ref="R29:V29"/>
    <mergeCell ref="R31:V31"/>
    <mergeCell ref="R33:V33"/>
    <mergeCell ref="D35:J37"/>
    <mergeCell ref="L35:O35"/>
    <mergeCell ref="Q35:R35"/>
    <mergeCell ref="L37:O37"/>
    <mergeCell ref="Q37:R37"/>
    <mergeCell ref="B39:Z41"/>
    <mergeCell ref="B43:E43"/>
    <mergeCell ref="H43:L43"/>
    <mergeCell ref="B45:E45"/>
    <mergeCell ref="H45:N45"/>
    <mergeCell ref="B53:E54"/>
    <mergeCell ref="F53:Z54"/>
    <mergeCell ref="C55:E55"/>
    <mergeCell ref="B59:Y70"/>
    <mergeCell ref="B48:H49"/>
    <mergeCell ref="I48:Z49"/>
    <mergeCell ref="B50:H51"/>
    <mergeCell ref="I50:Z51"/>
    <mergeCell ref="B52:E52"/>
    <mergeCell ref="J52:M52"/>
    <mergeCell ref="Q52:S52"/>
    <mergeCell ref="T52:Z52"/>
    <mergeCell ref="Z59:Z70"/>
  </mergeCells>
  <phoneticPr fontId="67"/>
  <dataValidations count="3">
    <dataValidation type="list" allowBlank="1" showInputMessage="1" showErrorMessage="1" sqref="W3" xr:uid="{CE847B6B-10AB-4B4E-91E8-2176EB5C54F8}">
      <formula1>$BZ$3:$BZ$33</formula1>
    </dataValidation>
    <dataValidation type="list" allowBlank="1" showInputMessage="1" showErrorMessage="1" sqref="U3" xr:uid="{03D03327-80FE-4170-B4F8-CA451B64AE03}">
      <formula1>$BY$3:$BY$14</formula1>
    </dataValidation>
    <dataValidation type="list" allowBlank="1" showInputMessage="1" showErrorMessage="1" sqref="R3:S3" xr:uid="{DCCC0553-5302-4CD4-A557-B2443B6C30AC}">
      <formula1>$BX$3:$BX$5</formula1>
    </dataValidation>
  </dataValidations>
  <pageMargins left="0.70866141732283472" right="0.70866141732283472" top="0.74803149606299213" bottom="0.74803149606299213" header="0.31496062992125984" footer="0.31496062992125984"/>
  <pageSetup paperSize="9" orientation="portrait" blackAndWhite="1" r:id="rId1"/>
  <rowBreaks count="1" manualBreakCount="1">
    <brk id="38"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Check Box 1">
              <controlPr defaultSize="0" autoFill="0" autoLine="0" autoPict="0">
                <anchor moveWithCells="1">
                  <from>
                    <xdr:col>19</xdr:col>
                    <xdr:colOff>57150</xdr:colOff>
                    <xdr:row>46</xdr:row>
                    <xdr:rowOff>114300</xdr:rowOff>
                  </from>
                  <to>
                    <xdr:col>20</xdr:col>
                    <xdr:colOff>219075</xdr:colOff>
                    <xdr:row>52</xdr:row>
                    <xdr:rowOff>152400</xdr:rowOff>
                  </to>
                </anchor>
              </controlPr>
            </control>
          </mc:Choice>
        </mc:AlternateContent>
        <mc:AlternateContent xmlns:mc="http://schemas.openxmlformats.org/markup-compatibility/2006">
          <mc:Choice Requires="x14">
            <control shapeId="200706" r:id="rId5" name="Check Box 2">
              <controlPr defaultSize="0" autoFill="0" autoLine="0" autoPict="0">
                <anchor moveWithCells="1">
                  <from>
                    <xdr:col>21</xdr:col>
                    <xdr:colOff>0</xdr:colOff>
                    <xdr:row>46</xdr:row>
                    <xdr:rowOff>133350</xdr:rowOff>
                  </from>
                  <to>
                    <xdr:col>22</xdr:col>
                    <xdr:colOff>180975</xdr:colOff>
                    <xdr:row>52</xdr:row>
                    <xdr:rowOff>152400</xdr:rowOff>
                  </to>
                </anchor>
              </controlPr>
            </control>
          </mc:Choice>
        </mc:AlternateContent>
        <mc:AlternateContent xmlns:mc="http://schemas.openxmlformats.org/markup-compatibility/2006">
          <mc:Choice Requires="x14">
            <control shapeId="200707" r:id="rId6" name="Check Box 3">
              <controlPr defaultSize="0" autoFill="0" autoLine="0" autoPict="0">
                <anchor moveWithCells="1">
                  <from>
                    <xdr:col>22</xdr:col>
                    <xdr:colOff>209550</xdr:colOff>
                    <xdr:row>46</xdr:row>
                    <xdr:rowOff>123825</xdr:rowOff>
                  </from>
                  <to>
                    <xdr:col>24</xdr:col>
                    <xdr:colOff>142875</xdr:colOff>
                    <xdr:row>52</xdr:row>
                    <xdr:rowOff>142875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9">
    <tabColor rgb="FFFFFF00"/>
  </sheetPr>
  <dimension ref="B1:BZ55"/>
  <sheetViews>
    <sheetView view="pageBreakPreview" topLeftCell="A3" zoomScale="130" zoomScaleNormal="100" zoomScaleSheetLayoutView="130" workbookViewId="0">
      <selection activeCell="T10" sqref="T10:Y10"/>
    </sheetView>
  </sheetViews>
  <sheetFormatPr defaultRowHeight="13.5"/>
  <cols>
    <col min="1" max="2" width="1.625" style="796" customWidth="1"/>
    <col min="3" max="3" width="1.125" style="796" customWidth="1"/>
    <col min="4" max="4" width="4.5" style="796" customWidth="1"/>
    <col min="5" max="5" width="3.625" style="796" customWidth="1"/>
    <col min="6" max="6" width="2.625" style="796" customWidth="1"/>
    <col min="7" max="7" width="3.625" style="796" customWidth="1"/>
    <col min="8" max="8" width="2.625" style="796" customWidth="1"/>
    <col min="9" max="9" width="3.625" style="796" customWidth="1"/>
    <col min="10" max="10" width="5.5" style="796" customWidth="1"/>
    <col min="11" max="11" width="1.25" style="796" customWidth="1"/>
    <col min="12" max="13" width="4.125" style="796" customWidth="1"/>
    <col min="14" max="17" width="3.625" style="796" customWidth="1"/>
    <col min="18" max="19" width="3.125" style="796" customWidth="1"/>
    <col min="20" max="20" width="4.125" style="796" customWidth="1"/>
    <col min="21" max="22" width="3.625" style="796" customWidth="1"/>
    <col min="23" max="26" width="3.625" style="797" customWidth="1"/>
    <col min="27" max="28" width="1.625" style="797" customWidth="1"/>
    <col min="29" max="29" width="2.125" style="797" customWidth="1"/>
    <col min="30" max="30" width="7.25" style="796" hidden="1" customWidth="1"/>
    <col min="31" max="51" width="0" style="796" hidden="1" customWidth="1"/>
    <col min="52" max="52" width="15" style="796" customWidth="1"/>
    <col min="53" max="73" width="8.875" style="796"/>
    <col min="74" max="74" width="3.375" style="796" customWidth="1"/>
    <col min="75" max="75" width="8.875" style="796"/>
    <col min="76" max="78" width="9" style="796" customWidth="1"/>
    <col min="79" max="265" width="8.875" style="796"/>
    <col min="266" max="266" width="2.5" style="796" customWidth="1"/>
    <col min="267" max="267" width="2.375" style="796" customWidth="1"/>
    <col min="268" max="268" width="1.125" style="796" customWidth="1"/>
    <col min="269" max="269" width="22.625" style="796" customWidth="1"/>
    <col min="270" max="270" width="1.25" style="796" customWidth="1"/>
    <col min="271" max="272" width="11.75" style="796" customWidth="1"/>
    <col min="273" max="273" width="1.75" style="796" customWidth="1"/>
    <col min="274" max="274" width="6.875" style="796" customWidth="1"/>
    <col min="275" max="275" width="4.5" style="796" customWidth="1"/>
    <col min="276" max="276" width="3.625" style="796" customWidth="1"/>
    <col min="277" max="277" width="0.75" style="796" customWidth="1"/>
    <col min="278" max="278" width="3.375" style="796" customWidth="1"/>
    <col min="279" max="279" width="3.625" style="796" customWidth="1"/>
    <col min="280" max="280" width="3" style="796" customWidth="1"/>
    <col min="281" max="281" width="3.625" style="796" customWidth="1"/>
    <col min="282" max="282" width="3.125" style="796" customWidth="1"/>
    <col min="283" max="283" width="1.875" style="796" customWidth="1"/>
    <col min="284" max="285" width="2.25" style="796" customWidth="1"/>
    <col min="286" max="286" width="7.25" style="796" customWidth="1"/>
    <col min="287" max="521" width="8.875" style="796"/>
    <col min="522" max="522" width="2.5" style="796" customWidth="1"/>
    <col min="523" max="523" width="2.375" style="796" customWidth="1"/>
    <col min="524" max="524" width="1.125" style="796" customWidth="1"/>
    <col min="525" max="525" width="22.625" style="796" customWidth="1"/>
    <col min="526" max="526" width="1.25" style="796" customWidth="1"/>
    <col min="527" max="528" width="11.75" style="796" customWidth="1"/>
    <col min="529" max="529" width="1.75" style="796" customWidth="1"/>
    <col min="530" max="530" width="6.875" style="796" customWidth="1"/>
    <col min="531" max="531" width="4.5" style="796" customWidth="1"/>
    <col min="532" max="532" width="3.625" style="796" customWidth="1"/>
    <col min="533" max="533" width="0.75" style="796" customWidth="1"/>
    <col min="534" max="534" width="3.375" style="796" customWidth="1"/>
    <col min="535" max="535" width="3.625" style="796" customWidth="1"/>
    <col min="536" max="536" width="3" style="796" customWidth="1"/>
    <col min="537" max="537" width="3.625" style="796" customWidth="1"/>
    <col min="538" max="538" width="3.125" style="796" customWidth="1"/>
    <col min="539" max="539" width="1.875" style="796" customWidth="1"/>
    <col min="540" max="541" width="2.25" style="796" customWidth="1"/>
    <col min="542" max="542" width="7.25" style="796" customWidth="1"/>
    <col min="543" max="777" width="8.875" style="796"/>
    <col min="778" max="778" width="2.5" style="796" customWidth="1"/>
    <col min="779" max="779" width="2.375" style="796" customWidth="1"/>
    <col min="780" max="780" width="1.125" style="796" customWidth="1"/>
    <col min="781" max="781" width="22.625" style="796" customWidth="1"/>
    <col min="782" max="782" width="1.25" style="796" customWidth="1"/>
    <col min="783" max="784" width="11.75" style="796" customWidth="1"/>
    <col min="785" max="785" width="1.75" style="796" customWidth="1"/>
    <col min="786" max="786" width="6.875" style="796" customWidth="1"/>
    <col min="787" max="787" width="4.5" style="796" customWidth="1"/>
    <col min="788" max="788" width="3.625" style="796" customWidth="1"/>
    <col min="789" max="789" width="0.75" style="796" customWidth="1"/>
    <col min="790" max="790" width="3.375" style="796" customWidth="1"/>
    <col min="791" max="791" width="3.625" style="796" customWidth="1"/>
    <col min="792" max="792" width="3" style="796" customWidth="1"/>
    <col min="793" max="793" width="3.625" style="796" customWidth="1"/>
    <col min="794" max="794" width="3.125" style="796" customWidth="1"/>
    <col min="795" max="795" width="1.875" style="796" customWidth="1"/>
    <col min="796" max="797" width="2.25" style="796" customWidth="1"/>
    <col min="798" max="798" width="7.25" style="796" customWidth="1"/>
    <col min="799" max="1033" width="8.875" style="796"/>
    <col min="1034" max="1034" width="2.5" style="796" customWidth="1"/>
    <col min="1035" max="1035" width="2.375" style="796" customWidth="1"/>
    <col min="1036" max="1036" width="1.125" style="796" customWidth="1"/>
    <col min="1037" max="1037" width="22.625" style="796" customWidth="1"/>
    <col min="1038" max="1038" width="1.25" style="796" customWidth="1"/>
    <col min="1039" max="1040" width="11.75" style="796" customWidth="1"/>
    <col min="1041" max="1041" width="1.75" style="796" customWidth="1"/>
    <col min="1042" max="1042" width="6.875" style="796" customWidth="1"/>
    <col min="1043" max="1043" width="4.5" style="796" customWidth="1"/>
    <col min="1044" max="1044" width="3.625" style="796" customWidth="1"/>
    <col min="1045" max="1045" width="0.75" style="796" customWidth="1"/>
    <col min="1046" max="1046" width="3.375" style="796" customWidth="1"/>
    <col min="1047" max="1047" width="3.625" style="796" customWidth="1"/>
    <col min="1048" max="1048" width="3" style="796" customWidth="1"/>
    <col min="1049" max="1049" width="3.625" style="796" customWidth="1"/>
    <col min="1050" max="1050" width="3.125" style="796" customWidth="1"/>
    <col min="1051" max="1051" width="1.875" style="796" customWidth="1"/>
    <col min="1052" max="1053" width="2.25" style="796" customWidth="1"/>
    <col min="1054" max="1054" width="7.25" style="796" customWidth="1"/>
    <col min="1055" max="1289" width="8.875" style="796"/>
    <col min="1290" max="1290" width="2.5" style="796" customWidth="1"/>
    <col min="1291" max="1291" width="2.375" style="796" customWidth="1"/>
    <col min="1292" max="1292" width="1.125" style="796" customWidth="1"/>
    <col min="1293" max="1293" width="22.625" style="796" customWidth="1"/>
    <col min="1294" max="1294" width="1.25" style="796" customWidth="1"/>
    <col min="1295" max="1296" width="11.75" style="796" customWidth="1"/>
    <col min="1297" max="1297" width="1.75" style="796" customWidth="1"/>
    <col min="1298" max="1298" width="6.875" style="796" customWidth="1"/>
    <col min="1299" max="1299" width="4.5" style="796" customWidth="1"/>
    <col min="1300" max="1300" width="3.625" style="796" customWidth="1"/>
    <col min="1301" max="1301" width="0.75" style="796" customWidth="1"/>
    <col min="1302" max="1302" width="3.375" style="796" customWidth="1"/>
    <col min="1303" max="1303" width="3.625" style="796" customWidth="1"/>
    <col min="1304" max="1304" width="3" style="796" customWidth="1"/>
    <col min="1305" max="1305" width="3.625" style="796" customWidth="1"/>
    <col min="1306" max="1306" width="3.125" style="796" customWidth="1"/>
    <col min="1307" max="1307" width="1.875" style="796" customWidth="1"/>
    <col min="1308" max="1309" width="2.25" style="796" customWidth="1"/>
    <col min="1310" max="1310" width="7.25" style="796" customWidth="1"/>
    <col min="1311" max="1545" width="8.875" style="796"/>
    <col min="1546" max="1546" width="2.5" style="796" customWidth="1"/>
    <col min="1547" max="1547" width="2.375" style="796" customWidth="1"/>
    <col min="1548" max="1548" width="1.125" style="796" customWidth="1"/>
    <col min="1549" max="1549" width="22.625" style="796" customWidth="1"/>
    <col min="1550" max="1550" width="1.25" style="796" customWidth="1"/>
    <col min="1551" max="1552" width="11.75" style="796" customWidth="1"/>
    <col min="1553" max="1553" width="1.75" style="796" customWidth="1"/>
    <col min="1554" max="1554" width="6.875" style="796" customWidth="1"/>
    <col min="1555" max="1555" width="4.5" style="796" customWidth="1"/>
    <col min="1556" max="1556" width="3.625" style="796" customWidth="1"/>
    <col min="1557" max="1557" width="0.75" style="796" customWidth="1"/>
    <col min="1558" max="1558" width="3.375" style="796" customWidth="1"/>
    <col min="1559" max="1559" width="3.625" style="796" customWidth="1"/>
    <col min="1560" max="1560" width="3" style="796" customWidth="1"/>
    <col min="1561" max="1561" width="3.625" style="796" customWidth="1"/>
    <col min="1562" max="1562" width="3.125" style="796" customWidth="1"/>
    <col min="1563" max="1563" width="1.875" style="796" customWidth="1"/>
    <col min="1564" max="1565" width="2.25" style="796" customWidth="1"/>
    <col min="1566" max="1566" width="7.25" style="796" customWidth="1"/>
    <col min="1567" max="1801" width="8.875" style="796"/>
    <col min="1802" max="1802" width="2.5" style="796" customWidth="1"/>
    <col min="1803" max="1803" width="2.375" style="796" customWidth="1"/>
    <col min="1804" max="1804" width="1.125" style="796" customWidth="1"/>
    <col min="1805" max="1805" width="22.625" style="796" customWidth="1"/>
    <col min="1806" max="1806" width="1.25" style="796" customWidth="1"/>
    <col min="1807" max="1808" width="11.75" style="796" customWidth="1"/>
    <col min="1809" max="1809" width="1.75" style="796" customWidth="1"/>
    <col min="1810" max="1810" width="6.875" style="796" customWidth="1"/>
    <col min="1811" max="1811" width="4.5" style="796" customWidth="1"/>
    <col min="1812" max="1812" width="3.625" style="796" customWidth="1"/>
    <col min="1813" max="1813" width="0.75" style="796" customWidth="1"/>
    <col min="1814" max="1814" width="3.375" style="796" customWidth="1"/>
    <col min="1815" max="1815" width="3.625" style="796" customWidth="1"/>
    <col min="1816" max="1816" width="3" style="796" customWidth="1"/>
    <col min="1817" max="1817" width="3.625" style="796" customWidth="1"/>
    <col min="1818" max="1818" width="3.125" style="796" customWidth="1"/>
    <col min="1819" max="1819" width="1.875" style="796" customWidth="1"/>
    <col min="1820" max="1821" width="2.25" style="796" customWidth="1"/>
    <col min="1822" max="1822" width="7.25" style="796" customWidth="1"/>
    <col min="1823" max="2057" width="8.875" style="796"/>
    <col min="2058" max="2058" width="2.5" style="796" customWidth="1"/>
    <col min="2059" max="2059" width="2.375" style="796" customWidth="1"/>
    <col min="2060" max="2060" width="1.125" style="796" customWidth="1"/>
    <col min="2061" max="2061" width="22.625" style="796" customWidth="1"/>
    <col min="2062" max="2062" width="1.25" style="796" customWidth="1"/>
    <col min="2063" max="2064" width="11.75" style="796" customWidth="1"/>
    <col min="2065" max="2065" width="1.75" style="796" customWidth="1"/>
    <col min="2066" max="2066" width="6.875" style="796" customWidth="1"/>
    <col min="2067" max="2067" width="4.5" style="796" customWidth="1"/>
    <col min="2068" max="2068" width="3.625" style="796" customWidth="1"/>
    <col min="2069" max="2069" width="0.75" style="796" customWidth="1"/>
    <col min="2070" max="2070" width="3.375" style="796" customWidth="1"/>
    <col min="2071" max="2071" width="3.625" style="796" customWidth="1"/>
    <col min="2072" max="2072" width="3" style="796" customWidth="1"/>
    <col min="2073" max="2073" width="3.625" style="796" customWidth="1"/>
    <col min="2074" max="2074" width="3.125" style="796" customWidth="1"/>
    <col min="2075" max="2075" width="1.875" style="796" customWidth="1"/>
    <col min="2076" max="2077" width="2.25" style="796" customWidth="1"/>
    <col min="2078" max="2078" width="7.25" style="796" customWidth="1"/>
    <col min="2079" max="2313" width="8.875" style="796"/>
    <col min="2314" max="2314" width="2.5" style="796" customWidth="1"/>
    <col min="2315" max="2315" width="2.375" style="796" customWidth="1"/>
    <col min="2316" max="2316" width="1.125" style="796" customWidth="1"/>
    <col min="2317" max="2317" width="22.625" style="796" customWidth="1"/>
    <col min="2318" max="2318" width="1.25" style="796" customWidth="1"/>
    <col min="2319" max="2320" width="11.75" style="796" customWidth="1"/>
    <col min="2321" max="2321" width="1.75" style="796" customWidth="1"/>
    <col min="2322" max="2322" width="6.875" style="796" customWidth="1"/>
    <col min="2323" max="2323" width="4.5" style="796" customWidth="1"/>
    <col min="2324" max="2324" width="3.625" style="796" customWidth="1"/>
    <col min="2325" max="2325" width="0.75" style="796" customWidth="1"/>
    <col min="2326" max="2326" width="3.375" style="796" customWidth="1"/>
    <col min="2327" max="2327" width="3.625" style="796" customWidth="1"/>
    <col min="2328" max="2328" width="3" style="796" customWidth="1"/>
    <col min="2329" max="2329" width="3.625" style="796" customWidth="1"/>
    <col min="2330" max="2330" width="3.125" style="796" customWidth="1"/>
    <col min="2331" max="2331" width="1.875" style="796" customWidth="1"/>
    <col min="2332" max="2333" width="2.25" style="796" customWidth="1"/>
    <col min="2334" max="2334" width="7.25" style="796" customWidth="1"/>
    <col min="2335" max="2569" width="8.875" style="796"/>
    <col min="2570" max="2570" width="2.5" style="796" customWidth="1"/>
    <col min="2571" max="2571" width="2.375" style="796" customWidth="1"/>
    <col min="2572" max="2572" width="1.125" style="796" customWidth="1"/>
    <col min="2573" max="2573" width="22.625" style="796" customWidth="1"/>
    <col min="2574" max="2574" width="1.25" style="796" customWidth="1"/>
    <col min="2575" max="2576" width="11.75" style="796" customWidth="1"/>
    <col min="2577" max="2577" width="1.75" style="796" customWidth="1"/>
    <col min="2578" max="2578" width="6.875" style="796" customWidth="1"/>
    <col min="2579" max="2579" width="4.5" style="796" customWidth="1"/>
    <col min="2580" max="2580" width="3.625" style="796" customWidth="1"/>
    <col min="2581" max="2581" width="0.75" style="796" customWidth="1"/>
    <col min="2582" max="2582" width="3.375" style="796" customWidth="1"/>
    <col min="2583" max="2583" width="3.625" style="796" customWidth="1"/>
    <col min="2584" max="2584" width="3" style="796" customWidth="1"/>
    <col min="2585" max="2585" width="3.625" style="796" customWidth="1"/>
    <col min="2586" max="2586" width="3.125" style="796" customWidth="1"/>
    <col min="2587" max="2587" width="1.875" style="796" customWidth="1"/>
    <col min="2588" max="2589" width="2.25" style="796" customWidth="1"/>
    <col min="2590" max="2590" width="7.25" style="796" customWidth="1"/>
    <col min="2591" max="2825" width="8.875" style="796"/>
    <col min="2826" max="2826" width="2.5" style="796" customWidth="1"/>
    <col min="2827" max="2827" width="2.375" style="796" customWidth="1"/>
    <col min="2828" max="2828" width="1.125" style="796" customWidth="1"/>
    <col min="2829" max="2829" width="22.625" style="796" customWidth="1"/>
    <col min="2830" max="2830" width="1.25" style="796" customWidth="1"/>
    <col min="2831" max="2832" width="11.75" style="796" customWidth="1"/>
    <col min="2833" max="2833" width="1.75" style="796" customWidth="1"/>
    <col min="2834" max="2834" width="6.875" style="796" customWidth="1"/>
    <col min="2835" max="2835" width="4.5" style="796" customWidth="1"/>
    <col min="2836" max="2836" width="3.625" style="796" customWidth="1"/>
    <col min="2837" max="2837" width="0.75" style="796" customWidth="1"/>
    <col min="2838" max="2838" width="3.375" style="796" customWidth="1"/>
    <col min="2839" max="2839" width="3.625" style="796" customWidth="1"/>
    <col min="2840" max="2840" width="3" style="796" customWidth="1"/>
    <col min="2841" max="2841" width="3.625" style="796" customWidth="1"/>
    <col min="2842" max="2842" width="3.125" style="796" customWidth="1"/>
    <col min="2843" max="2843" width="1.875" style="796" customWidth="1"/>
    <col min="2844" max="2845" width="2.25" style="796" customWidth="1"/>
    <col min="2846" max="2846" width="7.25" style="796" customWidth="1"/>
    <col min="2847" max="3081" width="8.875" style="796"/>
    <col min="3082" max="3082" width="2.5" style="796" customWidth="1"/>
    <col min="3083" max="3083" width="2.375" style="796" customWidth="1"/>
    <col min="3084" max="3084" width="1.125" style="796" customWidth="1"/>
    <col min="3085" max="3085" width="22.625" style="796" customWidth="1"/>
    <col min="3086" max="3086" width="1.25" style="796" customWidth="1"/>
    <col min="3087" max="3088" width="11.75" style="796" customWidth="1"/>
    <col min="3089" max="3089" width="1.75" style="796" customWidth="1"/>
    <col min="3090" max="3090" width="6.875" style="796" customWidth="1"/>
    <col min="3091" max="3091" width="4.5" style="796" customWidth="1"/>
    <col min="3092" max="3092" width="3.625" style="796" customWidth="1"/>
    <col min="3093" max="3093" width="0.75" style="796" customWidth="1"/>
    <col min="3094" max="3094" width="3.375" style="796" customWidth="1"/>
    <col min="3095" max="3095" width="3.625" style="796" customWidth="1"/>
    <col min="3096" max="3096" width="3" style="796" customWidth="1"/>
    <col min="3097" max="3097" width="3.625" style="796" customWidth="1"/>
    <col min="3098" max="3098" width="3.125" style="796" customWidth="1"/>
    <col min="3099" max="3099" width="1.875" style="796" customWidth="1"/>
    <col min="3100" max="3101" width="2.25" style="796" customWidth="1"/>
    <col min="3102" max="3102" width="7.25" style="796" customWidth="1"/>
    <col min="3103" max="3337" width="8.875" style="796"/>
    <col min="3338" max="3338" width="2.5" style="796" customWidth="1"/>
    <col min="3339" max="3339" width="2.375" style="796" customWidth="1"/>
    <col min="3340" max="3340" width="1.125" style="796" customWidth="1"/>
    <col min="3341" max="3341" width="22.625" style="796" customWidth="1"/>
    <col min="3342" max="3342" width="1.25" style="796" customWidth="1"/>
    <col min="3343" max="3344" width="11.75" style="796" customWidth="1"/>
    <col min="3345" max="3345" width="1.75" style="796" customWidth="1"/>
    <col min="3346" max="3346" width="6.875" style="796" customWidth="1"/>
    <col min="3347" max="3347" width="4.5" style="796" customWidth="1"/>
    <col min="3348" max="3348" width="3.625" style="796" customWidth="1"/>
    <col min="3349" max="3349" width="0.75" style="796" customWidth="1"/>
    <col min="3350" max="3350" width="3.375" style="796" customWidth="1"/>
    <col min="3351" max="3351" width="3.625" style="796" customWidth="1"/>
    <col min="3352" max="3352" width="3" style="796" customWidth="1"/>
    <col min="3353" max="3353" width="3.625" style="796" customWidth="1"/>
    <col min="3354" max="3354" width="3.125" style="796" customWidth="1"/>
    <col min="3355" max="3355" width="1.875" style="796" customWidth="1"/>
    <col min="3356" max="3357" width="2.25" style="796" customWidth="1"/>
    <col min="3358" max="3358" width="7.25" style="796" customWidth="1"/>
    <col min="3359" max="3593" width="8.875" style="796"/>
    <col min="3594" max="3594" width="2.5" style="796" customWidth="1"/>
    <col min="3595" max="3595" width="2.375" style="796" customWidth="1"/>
    <col min="3596" max="3596" width="1.125" style="796" customWidth="1"/>
    <col min="3597" max="3597" width="22.625" style="796" customWidth="1"/>
    <col min="3598" max="3598" width="1.25" style="796" customWidth="1"/>
    <col min="3599" max="3600" width="11.75" style="796" customWidth="1"/>
    <col min="3601" max="3601" width="1.75" style="796" customWidth="1"/>
    <col min="3602" max="3602" width="6.875" style="796" customWidth="1"/>
    <col min="3603" max="3603" width="4.5" style="796" customWidth="1"/>
    <col min="3604" max="3604" width="3.625" style="796" customWidth="1"/>
    <col min="3605" max="3605" width="0.75" style="796" customWidth="1"/>
    <col min="3606" max="3606" width="3.375" style="796" customWidth="1"/>
    <col min="3607" max="3607" width="3.625" style="796" customWidth="1"/>
    <col min="3608" max="3608" width="3" style="796" customWidth="1"/>
    <col min="3609" max="3609" width="3.625" style="796" customWidth="1"/>
    <col min="3610" max="3610" width="3.125" style="796" customWidth="1"/>
    <col min="3611" max="3611" width="1.875" style="796" customWidth="1"/>
    <col min="3612" max="3613" width="2.25" style="796" customWidth="1"/>
    <col min="3614" max="3614" width="7.25" style="796" customWidth="1"/>
    <col min="3615" max="3849" width="8.875" style="796"/>
    <col min="3850" max="3850" width="2.5" style="796" customWidth="1"/>
    <col min="3851" max="3851" width="2.375" style="796" customWidth="1"/>
    <col min="3852" max="3852" width="1.125" style="796" customWidth="1"/>
    <col min="3853" max="3853" width="22.625" style="796" customWidth="1"/>
    <col min="3854" max="3854" width="1.25" style="796" customWidth="1"/>
    <col min="3855" max="3856" width="11.75" style="796" customWidth="1"/>
    <col min="3857" max="3857" width="1.75" style="796" customWidth="1"/>
    <col min="3858" max="3858" width="6.875" style="796" customWidth="1"/>
    <col min="3859" max="3859" width="4.5" style="796" customWidth="1"/>
    <col min="3860" max="3860" width="3.625" style="796" customWidth="1"/>
    <col min="3861" max="3861" width="0.75" style="796" customWidth="1"/>
    <col min="3862" max="3862" width="3.375" style="796" customWidth="1"/>
    <col min="3863" max="3863" width="3.625" style="796" customWidth="1"/>
    <col min="3864" max="3864" width="3" style="796" customWidth="1"/>
    <col min="3865" max="3865" width="3.625" style="796" customWidth="1"/>
    <col min="3866" max="3866" width="3.125" style="796" customWidth="1"/>
    <col min="3867" max="3867" width="1.875" style="796" customWidth="1"/>
    <col min="3868" max="3869" width="2.25" style="796" customWidth="1"/>
    <col min="3870" max="3870" width="7.25" style="796" customWidth="1"/>
    <col min="3871" max="4105" width="8.875" style="796"/>
    <col min="4106" max="4106" width="2.5" style="796" customWidth="1"/>
    <col min="4107" max="4107" width="2.375" style="796" customWidth="1"/>
    <col min="4108" max="4108" width="1.125" style="796" customWidth="1"/>
    <col min="4109" max="4109" width="22.625" style="796" customWidth="1"/>
    <col min="4110" max="4110" width="1.25" style="796" customWidth="1"/>
    <col min="4111" max="4112" width="11.75" style="796" customWidth="1"/>
    <col min="4113" max="4113" width="1.75" style="796" customWidth="1"/>
    <col min="4114" max="4114" width="6.875" style="796" customWidth="1"/>
    <col min="4115" max="4115" width="4.5" style="796" customWidth="1"/>
    <col min="4116" max="4116" width="3.625" style="796" customWidth="1"/>
    <col min="4117" max="4117" width="0.75" style="796" customWidth="1"/>
    <col min="4118" max="4118" width="3.375" style="796" customWidth="1"/>
    <col min="4119" max="4119" width="3.625" style="796" customWidth="1"/>
    <col min="4120" max="4120" width="3" style="796" customWidth="1"/>
    <col min="4121" max="4121" width="3.625" style="796" customWidth="1"/>
    <col min="4122" max="4122" width="3.125" style="796" customWidth="1"/>
    <col min="4123" max="4123" width="1.875" style="796" customWidth="1"/>
    <col min="4124" max="4125" width="2.25" style="796" customWidth="1"/>
    <col min="4126" max="4126" width="7.25" style="796" customWidth="1"/>
    <col min="4127" max="4361" width="8.875" style="796"/>
    <col min="4362" max="4362" width="2.5" style="796" customWidth="1"/>
    <col min="4363" max="4363" width="2.375" style="796" customWidth="1"/>
    <col min="4364" max="4364" width="1.125" style="796" customWidth="1"/>
    <col min="4365" max="4365" width="22.625" style="796" customWidth="1"/>
    <col min="4366" max="4366" width="1.25" style="796" customWidth="1"/>
    <col min="4367" max="4368" width="11.75" style="796" customWidth="1"/>
    <col min="4369" max="4369" width="1.75" style="796" customWidth="1"/>
    <col min="4370" max="4370" width="6.875" style="796" customWidth="1"/>
    <col min="4371" max="4371" width="4.5" style="796" customWidth="1"/>
    <col min="4372" max="4372" width="3.625" style="796" customWidth="1"/>
    <col min="4373" max="4373" width="0.75" style="796" customWidth="1"/>
    <col min="4374" max="4374" width="3.375" style="796" customWidth="1"/>
    <col min="4375" max="4375" width="3.625" style="796" customWidth="1"/>
    <col min="4376" max="4376" width="3" style="796" customWidth="1"/>
    <col min="4377" max="4377" width="3.625" style="796" customWidth="1"/>
    <col min="4378" max="4378" width="3.125" style="796" customWidth="1"/>
    <col min="4379" max="4379" width="1.875" style="796" customWidth="1"/>
    <col min="4380" max="4381" width="2.25" style="796" customWidth="1"/>
    <col min="4382" max="4382" width="7.25" style="796" customWidth="1"/>
    <col min="4383" max="4617" width="8.875" style="796"/>
    <col min="4618" max="4618" width="2.5" style="796" customWidth="1"/>
    <col min="4619" max="4619" width="2.375" style="796" customWidth="1"/>
    <col min="4620" max="4620" width="1.125" style="796" customWidth="1"/>
    <col min="4621" max="4621" width="22.625" style="796" customWidth="1"/>
    <col min="4622" max="4622" width="1.25" style="796" customWidth="1"/>
    <col min="4623" max="4624" width="11.75" style="796" customWidth="1"/>
    <col min="4625" max="4625" width="1.75" style="796" customWidth="1"/>
    <col min="4626" max="4626" width="6.875" style="796" customWidth="1"/>
    <col min="4627" max="4627" width="4.5" style="796" customWidth="1"/>
    <col min="4628" max="4628" width="3.625" style="796" customWidth="1"/>
    <col min="4629" max="4629" width="0.75" style="796" customWidth="1"/>
    <col min="4630" max="4630" width="3.375" style="796" customWidth="1"/>
    <col min="4631" max="4631" width="3.625" style="796" customWidth="1"/>
    <col min="4632" max="4632" width="3" style="796" customWidth="1"/>
    <col min="4633" max="4633" width="3.625" style="796" customWidth="1"/>
    <col min="4634" max="4634" width="3.125" style="796" customWidth="1"/>
    <col min="4635" max="4635" width="1.875" style="796" customWidth="1"/>
    <col min="4636" max="4637" width="2.25" style="796" customWidth="1"/>
    <col min="4638" max="4638" width="7.25" style="796" customWidth="1"/>
    <col min="4639" max="4873" width="8.875" style="796"/>
    <col min="4874" max="4874" width="2.5" style="796" customWidth="1"/>
    <col min="4875" max="4875" width="2.375" style="796" customWidth="1"/>
    <col min="4876" max="4876" width="1.125" style="796" customWidth="1"/>
    <col min="4877" max="4877" width="22.625" style="796" customWidth="1"/>
    <col min="4878" max="4878" width="1.25" style="796" customWidth="1"/>
    <col min="4879" max="4880" width="11.75" style="796" customWidth="1"/>
    <col min="4881" max="4881" width="1.75" style="796" customWidth="1"/>
    <col min="4882" max="4882" width="6.875" style="796" customWidth="1"/>
    <col min="4883" max="4883" width="4.5" style="796" customWidth="1"/>
    <col min="4884" max="4884" width="3.625" style="796" customWidth="1"/>
    <col min="4885" max="4885" width="0.75" style="796" customWidth="1"/>
    <col min="4886" max="4886" width="3.375" style="796" customWidth="1"/>
    <col min="4887" max="4887" width="3.625" style="796" customWidth="1"/>
    <col min="4888" max="4888" width="3" style="796" customWidth="1"/>
    <col min="4889" max="4889" width="3.625" style="796" customWidth="1"/>
    <col min="4890" max="4890" width="3.125" style="796" customWidth="1"/>
    <col min="4891" max="4891" width="1.875" style="796" customWidth="1"/>
    <col min="4892" max="4893" width="2.25" style="796" customWidth="1"/>
    <col min="4894" max="4894" width="7.25" style="796" customWidth="1"/>
    <col min="4895" max="5129" width="8.875" style="796"/>
    <col min="5130" max="5130" width="2.5" style="796" customWidth="1"/>
    <col min="5131" max="5131" width="2.375" style="796" customWidth="1"/>
    <col min="5132" max="5132" width="1.125" style="796" customWidth="1"/>
    <col min="5133" max="5133" width="22.625" style="796" customWidth="1"/>
    <col min="5134" max="5134" width="1.25" style="796" customWidth="1"/>
    <col min="5135" max="5136" width="11.75" style="796" customWidth="1"/>
    <col min="5137" max="5137" width="1.75" style="796" customWidth="1"/>
    <col min="5138" max="5138" width="6.875" style="796" customWidth="1"/>
    <col min="5139" max="5139" width="4.5" style="796" customWidth="1"/>
    <col min="5140" max="5140" width="3.625" style="796" customWidth="1"/>
    <col min="5141" max="5141" width="0.75" style="796" customWidth="1"/>
    <col min="5142" max="5142" width="3.375" style="796" customWidth="1"/>
    <col min="5143" max="5143" width="3.625" style="796" customWidth="1"/>
    <col min="5144" max="5144" width="3" style="796" customWidth="1"/>
    <col min="5145" max="5145" width="3.625" style="796" customWidth="1"/>
    <col min="5146" max="5146" width="3.125" style="796" customWidth="1"/>
    <col min="5147" max="5147" width="1.875" style="796" customWidth="1"/>
    <col min="5148" max="5149" width="2.25" style="796" customWidth="1"/>
    <col min="5150" max="5150" width="7.25" style="796" customWidth="1"/>
    <col min="5151" max="5385" width="8.875" style="796"/>
    <col min="5386" max="5386" width="2.5" style="796" customWidth="1"/>
    <col min="5387" max="5387" width="2.375" style="796" customWidth="1"/>
    <col min="5388" max="5388" width="1.125" style="796" customWidth="1"/>
    <col min="5389" max="5389" width="22.625" style="796" customWidth="1"/>
    <col min="5390" max="5390" width="1.25" style="796" customWidth="1"/>
    <col min="5391" max="5392" width="11.75" style="796" customWidth="1"/>
    <col min="5393" max="5393" width="1.75" style="796" customWidth="1"/>
    <col min="5394" max="5394" width="6.875" style="796" customWidth="1"/>
    <col min="5395" max="5395" width="4.5" style="796" customWidth="1"/>
    <col min="5396" max="5396" width="3.625" style="796" customWidth="1"/>
    <col min="5397" max="5397" width="0.75" style="796" customWidth="1"/>
    <col min="5398" max="5398" width="3.375" style="796" customWidth="1"/>
    <col min="5399" max="5399" width="3.625" style="796" customWidth="1"/>
    <col min="5400" max="5400" width="3" style="796" customWidth="1"/>
    <col min="5401" max="5401" width="3.625" style="796" customWidth="1"/>
    <col min="5402" max="5402" width="3.125" style="796" customWidth="1"/>
    <col min="5403" max="5403" width="1.875" style="796" customWidth="1"/>
    <col min="5404" max="5405" width="2.25" style="796" customWidth="1"/>
    <col min="5406" max="5406" width="7.25" style="796" customWidth="1"/>
    <col min="5407" max="5641" width="8.875" style="796"/>
    <col min="5642" max="5642" width="2.5" style="796" customWidth="1"/>
    <col min="5643" max="5643" width="2.375" style="796" customWidth="1"/>
    <col min="5644" max="5644" width="1.125" style="796" customWidth="1"/>
    <col min="5645" max="5645" width="22.625" style="796" customWidth="1"/>
    <col min="5646" max="5646" width="1.25" style="796" customWidth="1"/>
    <col min="5647" max="5648" width="11.75" style="796" customWidth="1"/>
    <col min="5649" max="5649" width="1.75" style="796" customWidth="1"/>
    <col min="5650" max="5650" width="6.875" style="796" customWidth="1"/>
    <col min="5651" max="5651" width="4.5" style="796" customWidth="1"/>
    <col min="5652" max="5652" width="3.625" style="796" customWidth="1"/>
    <col min="5653" max="5653" width="0.75" style="796" customWidth="1"/>
    <col min="5654" max="5654" width="3.375" style="796" customWidth="1"/>
    <col min="5655" max="5655" width="3.625" style="796" customWidth="1"/>
    <col min="5656" max="5656" width="3" style="796" customWidth="1"/>
    <col min="5657" max="5657" width="3.625" style="796" customWidth="1"/>
    <col min="5658" max="5658" width="3.125" style="796" customWidth="1"/>
    <col min="5659" max="5659" width="1.875" style="796" customWidth="1"/>
    <col min="5660" max="5661" width="2.25" style="796" customWidth="1"/>
    <col min="5662" max="5662" width="7.25" style="796" customWidth="1"/>
    <col min="5663" max="5897" width="8.875" style="796"/>
    <col min="5898" max="5898" width="2.5" style="796" customWidth="1"/>
    <col min="5899" max="5899" width="2.375" style="796" customWidth="1"/>
    <col min="5900" max="5900" width="1.125" style="796" customWidth="1"/>
    <col min="5901" max="5901" width="22.625" style="796" customWidth="1"/>
    <col min="5902" max="5902" width="1.25" style="796" customWidth="1"/>
    <col min="5903" max="5904" width="11.75" style="796" customWidth="1"/>
    <col min="5905" max="5905" width="1.75" style="796" customWidth="1"/>
    <col min="5906" max="5906" width="6.875" style="796" customWidth="1"/>
    <col min="5907" max="5907" width="4.5" style="796" customWidth="1"/>
    <col min="5908" max="5908" width="3.625" style="796" customWidth="1"/>
    <col min="5909" max="5909" width="0.75" style="796" customWidth="1"/>
    <col min="5910" max="5910" width="3.375" style="796" customWidth="1"/>
    <col min="5911" max="5911" width="3.625" style="796" customWidth="1"/>
    <col min="5912" max="5912" width="3" style="796" customWidth="1"/>
    <col min="5913" max="5913" width="3.625" style="796" customWidth="1"/>
    <col min="5914" max="5914" width="3.125" style="796" customWidth="1"/>
    <col min="5915" max="5915" width="1.875" style="796" customWidth="1"/>
    <col min="5916" max="5917" width="2.25" style="796" customWidth="1"/>
    <col min="5918" max="5918" width="7.25" style="796" customWidth="1"/>
    <col min="5919" max="6153" width="8.875" style="796"/>
    <col min="6154" max="6154" width="2.5" style="796" customWidth="1"/>
    <col min="6155" max="6155" width="2.375" style="796" customWidth="1"/>
    <col min="6156" max="6156" width="1.125" style="796" customWidth="1"/>
    <col min="6157" max="6157" width="22.625" style="796" customWidth="1"/>
    <col min="6158" max="6158" width="1.25" style="796" customWidth="1"/>
    <col min="6159" max="6160" width="11.75" style="796" customWidth="1"/>
    <col min="6161" max="6161" width="1.75" style="796" customWidth="1"/>
    <col min="6162" max="6162" width="6.875" style="796" customWidth="1"/>
    <col min="6163" max="6163" width="4.5" style="796" customWidth="1"/>
    <col min="6164" max="6164" width="3.625" style="796" customWidth="1"/>
    <col min="6165" max="6165" width="0.75" style="796" customWidth="1"/>
    <col min="6166" max="6166" width="3.375" style="796" customWidth="1"/>
    <col min="6167" max="6167" width="3.625" style="796" customWidth="1"/>
    <col min="6168" max="6168" width="3" style="796" customWidth="1"/>
    <col min="6169" max="6169" width="3.625" style="796" customWidth="1"/>
    <col min="6170" max="6170" width="3.125" style="796" customWidth="1"/>
    <col min="6171" max="6171" width="1.875" style="796" customWidth="1"/>
    <col min="6172" max="6173" width="2.25" style="796" customWidth="1"/>
    <col min="6174" max="6174" width="7.25" style="796" customWidth="1"/>
    <col min="6175" max="6409" width="8.875" style="796"/>
    <col min="6410" max="6410" width="2.5" style="796" customWidth="1"/>
    <col min="6411" max="6411" width="2.375" style="796" customWidth="1"/>
    <col min="6412" max="6412" width="1.125" style="796" customWidth="1"/>
    <col min="6413" max="6413" width="22.625" style="796" customWidth="1"/>
    <col min="6414" max="6414" width="1.25" style="796" customWidth="1"/>
    <col min="6415" max="6416" width="11.75" style="796" customWidth="1"/>
    <col min="6417" max="6417" width="1.75" style="796" customWidth="1"/>
    <col min="6418" max="6418" width="6.875" style="796" customWidth="1"/>
    <col min="6419" max="6419" width="4.5" style="796" customWidth="1"/>
    <col min="6420" max="6420" width="3.625" style="796" customWidth="1"/>
    <col min="6421" max="6421" width="0.75" style="796" customWidth="1"/>
    <col min="6422" max="6422" width="3.375" style="796" customWidth="1"/>
    <col min="6423" max="6423" width="3.625" style="796" customWidth="1"/>
    <col min="6424" max="6424" width="3" style="796" customWidth="1"/>
    <col min="6425" max="6425" width="3.625" style="796" customWidth="1"/>
    <col min="6426" max="6426" width="3.125" style="796" customWidth="1"/>
    <col min="6427" max="6427" width="1.875" style="796" customWidth="1"/>
    <col min="6428" max="6429" width="2.25" style="796" customWidth="1"/>
    <col min="6430" max="6430" width="7.25" style="796" customWidth="1"/>
    <col min="6431" max="6665" width="8.875" style="796"/>
    <col min="6666" max="6666" width="2.5" style="796" customWidth="1"/>
    <col min="6667" max="6667" width="2.375" style="796" customWidth="1"/>
    <col min="6668" max="6668" width="1.125" style="796" customWidth="1"/>
    <col min="6669" max="6669" width="22.625" style="796" customWidth="1"/>
    <col min="6670" max="6670" width="1.25" style="796" customWidth="1"/>
    <col min="6671" max="6672" width="11.75" style="796" customWidth="1"/>
    <col min="6673" max="6673" width="1.75" style="796" customWidth="1"/>
    <col min="6674" max="6674" width="6.875" style="796" customWidth="1"/>
    <col min="6675" max="6675" width="4.5" style="796" customWidth="1"/>
    <col min="6676" max="6676" width="3.625" style="796" customWidth="1"/>
    <col min="6677" max="6677" width="0.75" style="796" customWidth="1"/>
    <col min="6678" max="6678" width="3.375" style="796" customWidth="1"/>
    <col min="6679" max="6679" width="3.625" style="796" customWidth="1"/>
    <col min="6680" max="6680" width="3" style="796" customWidth="1"/>
    <col min="6681" max="6681" width="3.625" style="796" customWidth="1"/>
    <col min="6682" max="6682" width="3.125" style="796" customWidth="1"/>
    <col min="6683" max="6683" width="1.875" style="796" customWidth="1"/>
    <col min="6684" max="6685" width="2.25" style="796" customWidth="1"/>
    <col min="6686" max="6686" width="7.25" style="796" customWidth="1"/>
    <col min="6687" max="6921" width="8.875" style="796"/>
    <col min="6922" max="6922" width="2.5" style="796" customWidth="1"/>
    <col min="6923" max="6923" width="2.375" style="796" customWidth="1"/>
    <col min="6924" max="6924" width="1.125" style="796" customWidth="1"/>
    <col min="6925" max="6925" width="22.625" style="796" customWidth="1"/>
    <col min="6926" max="6926" width="1.25" style="796" customWidth="1"/>
    <col min="6927" max="6928" width="11.75" style="796" customWidth="1"/>
    <col min="6929" max="6929" width="1.75" style="796" customWidth="1"/>
    <col min="6930" max="6930" width="6.875" style="796" customWidth="1"/>
    <col min="6931" max="6931" width="4.5" style="796" customWidth="1"/>
    <col min="6932" max="6932" width="3.625" style="796" customWidth="1"/>
    <col min="6933" max="6933" width="0.75" style="796" customWidth="1"/>
    <col min="6934" max="6934" width="3.375" style="796" customWidth="1"/>
    <col min="6935" max="6935" width="3.625" style="796" customWidth="1"/>
    <col min="6936" max="6936" width="3" style="796" customWidth="1"/>
    <col min="6937" max="6937" width="3.625" style="796" customWidth="1"/>
    <col min="6938" max="6938" width="3.125" style="796" customWidth="1"/>
    <col min="6939" max="6939" width="1.875" style="796" customWidth="1"/>
    <col min="6940" max="6941" width="2.25" style="796" customWidth="1"/>
    <col min="6942" max="6942" width="7.25" style="796" customWidth="1"/>
    <col min="6943" max="7177" width="8.875" style="796"/>
    <col min="7178" max="7178" width="2.5" style="796" customWidth="1"/>
    <col min="7179" max="7179" width="2.375" style="796" customWidth="1"/>
    <col min="7180" max="7180" width="1.125" style="796" customWidth="1"/>
    <col min="7181" max="7181" width="22.625" style="796" customWidth="1"/>
    <col min="7182" max="7182" width="1.25" style="796" customWidth="1"/>
    <col min="7183" max="7184" width="11.75" style="796" customWidth="1"/>
    <col min="7185" max="7185" width="1.75" style="796" customWidth="1"/>
    <col min="7186" max="7186" width="6.875" style="796" customWidth="1"/>
    <col min="7187" max="7187" width="4.5" style="796" customWidth="1"/>
    <col min="7188" max="7188" width="3.625" style="796" customWidth="1"/>
    <col min="7189" max="7189" width="0.75" style="796" customWidth="1"/>
    <col min="7190" max="7190" width="3.375" style="796" customWidth="1"/>
    <col min="7191" max="7191" width="3.625" style="796" customWidth="1"/>
    <col min="7192" max="7192" width="3" style="796" customWidth="1"/>
    <col min="7193" max="7193" width="3.625" style="796" customWidth="1"/>
    <col min="7194" max="7194" width="3.125" style="796" customWidth="1"/>
    <col min="7195" max="7195" width="1.875" style="796" customWidth="1"/>
    <col min="7196" max="7197" width="2.25" style="796" customWidth="1"/>
    <col min="7198" max="7198" width="7.25" style="796" customWidth="1"/>
    <col min="7199" max="7433" width="8.875" style="796"/>
    <col min="7434" max="7434" width="2.5" style="796" customWidth="1"/>
    <col min="7435" max="7435" width="2.375" style="796" customWidth="1"/>
    <col min="7436" max="7436" width="1.125" style="796" customWidth="1"/>
    <col min="7437" max="7437" width="22.625" style="796" customWidth="1"/>
    <col min="7438" max="7438" width="1.25" style="796" customWidth="1"/>
    <col min="7439" max="7440" width="11.75" style="796" customWidth="1"/>
    <col min="7441" max="7441" width="1.75" style="796" customWidth="1"/>
    <col min="7442" max="7442" width="6.875" style="796" customWidth="1"/>
    <col min="7443" max="7443" width="4.5" style="796" customWidth="1"/>
    <col min="7444" max="7444" width="3.625" style="796" customWidth="1"/>
    <col min="7445" max="7445" width="0.75" style="796" customWidth="1"/>
    <col min="7446" max="7446" width="3.375" style="796" customWidth="1"/>
    <col min="7447" max="7447" width="3.625" style="796" customWidth="1"/>
    <col min="7448" max="7448" width="3" style="796" customWidth="1"/>
    <col min="7449" max="7449" width="3.625" style="796" customWidth="1"/>
    <col min="7450" max="7450" width="3.125" style="796" customWidth="1"/>
    <col min="7451" max="7451" width="1.875" style="796" customWidth="1"/>
    <col min="7452" max="7453" width="2.25" style="796" customWidth="1"/>
    <col min="7454" max="7454" width="7.25" style="796" customWidth="1"/>
    <col min="7455" max="7689" width="8.875" style="796"/>
    <col min="7690" max="7690" width="2.5" style="796" customWidth="1"/>
    <col min="7691" max="7691" width="2.375" style="796" customWidth="1"/>
    <col min="7692" max="7692" width="1.125" style="796" customWidth="1"/>
    <col min="7693" max="7693" width="22.625" style="796" customWidth="1"/>
    <col min="7694" max="7694" width="1.25" style="796" customWidth="1"/>
    <col min="7695" max="7696" width="11.75" style="796" customWidth="1"/>
    <col min="7697" max="7697" width="1.75" style="796" customWidth="1"/>
    <col min="7698" max="7698" width="6.875" style="796" customWidth="1"/>
    <col min="7699" max="7699" width="4.5" style="796" customWidth="1"/>
    <col min="7700" max="7700" width="3.625" style="796" customWidth="1"/>
    <col min="7701" max="7701" width="0.75" style="796" customWidth="1"/>
    <col min="7702" max="7702" width="3.375" style="796" customWidth="1"/>
    <col min="7703" max="7703" width="3.625" style="796" customWidth="1"/>
    <col min="7704" max="7704" width="3" style="796" customWidth="1"/>
    <col min="7705" max="7705" width="3.625" style="796" customWidth="1"/>
    <col min="7706" max="7706" width="3.125" style="796" customWidth="1"/>
    <col min="7707" max="7707" width="1.875" style="796" customWidth="1"/>
    <col min="7708" max="7709" width="2.25" style="796" customWidth="1"/>
    <col min="7710" max="7710" width="7.25" style="796" customWidth="1"/>
    <col min="7711" max="7945" width="8.875" style="796"/>
    <col min="7946" max="7946" width="2.5" style="796" customWidth="1"/>
    <col min="7947" max="7947" width="2.375" style="796" customWidth="1"/>
    <col min="7948" max="7948" width="1.125" style="796" customWidth="1"/>
    <col min="7949" max="7949" width="22.625" style="796" customWidth="1"/>
    <col min="7950" max="7950" width="1.25" style="796" customWidth="1"/>
    <col min="7951" max="7952" width="11.75" style="796" customWidth="1"/>
    <col min="7953" max="7953" width="1.75" style="796" customWidth="1"/>
    <col min="7954" max="7954" width="6.875" style="796" customWidth="1"/>
    <col min="7955" max="7955" width="4.5" style="796" customWidth="1"/>
    <col min="7956" max="7956" width="3.625" style="796" customWidth="1"/>
    <col min="7957" max="7957" width="0.75" style="796" customWidth="1"/>
    <col min="7958" max="7958" width="3.375" style="796" customWidth="1"/>
    <col min="7959" max="7959" width="3.625" style="796" customWidth="1"/>
    <col min="7960" max="7960" width="3" style="796" customWidth="1"/>
    <col min="7961" max="7961" width="3.625" style="796" customWidth="1"/>
    <col min="7962" max="7962" width="3.125" style="796" customWidth="1"/>
    <col min="7963" max="7963" width="1.875" style="796" customWidth="1"/>
    <col min="7964" max="7965" width="2.25" style="796" customWidth="1"/>
    <col min="7966" max="7966" width="7.25" style="796" customWidth="1"/>
    <col min="7967" max="8201" width="8.875" style="796"/>
    <col min="8202" max="8202" width="2.5" style="796" customWidth="1"/>
    <col min="8203" max="8203" width="2.375" style="796" customWidth="1"/>
    <col min="8204" max="8204" width="1.125" style="796" customWidth="1"/>
    <col min="8205" max="8205" width="22.625" style="796" customWidth="1"/>
    <col min="8206" max="8206" width="1.25" style="796" customWidth="1"/>
    <col min="8207" max="8208" width="11.75" style="796" customWidth="1"/>
    <col min="8209" max="8209" width="1.75" style="796" customWidth="1"/>
    <col min="8210" max="8210" width="6.875" style="796" customWidth="1"/>
    <col min="8211" max="8211" width="4.5" style="796" customWidth="1"/>
    <col min="8212" max="8212" width="3.625" style="796" customWidth="1"/>
    <col min="8213" max="8213" width="0.75" style="796" customWidth="1"/>
    <col min="8214" max="8214" width="3.375" style="796" customWidth="1"/>
    <col min="8215" max="8215" width="3.625" style="796" customWidth="1"/>
    <col min="8216" max="8216" width="3" style="796" customWidth="1"/>
    <col min="8217" max="8217" width="3.625" style="796" customWidth="1"/>
    <col min="8218" max="8218" width="3.125" style="796" customWidth="1"/>
    <col min="8219" max="8219" width="1.875" style="796" customWidth="1"/>
    <col min="8220" max="8221" width="2.25" style="796" customWidth="1"/>
    <col min="8222" max="8222" width="7.25" style="796" customWidth="1"/>
    <col min="8223" max="8457" width="8.875" style="796"/>
    <col min="8458" max="8458" width="2.5" style="796" customWidth="1"/>
    <col min="8459" max="8459" width="2.375" style="796" customWidth="1"/>
    <col min="8460" max="8460" width="1.125" style="796" customWidth="1"/>
    <col min="8461" max="8461" width="22.625" style="796" customWidth="1"/>
    <col min="8462" max="8462" width="1.25" style="796" customWidth="1"/>
    <col min="8463" max="8464" width="11.75" style="796" customWidth="1"/>
    <col min="8465" max="8465" width="1.75" style="796" customWidth="1"/>
    <col min="8466" max="8466" width="6.875" style="796" customWidth="1"/>
    <col min="8467" max="8467" width="4.5" style="796" customWidth="1"/>
    <col min="8468" max="8468" width="3.625" style="796" customWidth="1"/>
    <col min="8469" max="8469" width="0.75" style="796" customWidth="1"/>
    <col min="8470" max="8470" width="3.375" style="796" customWidth="1"/>
    <col min="8471" max="8471" width="3.625" style="796" customWidth="1"/>
    <col min="8472" max="8472" width="3" style="796" customWidth="1"/>
    <col min="8473" max="8473" width="3.625" style="796" customWidth="1"/>
    <col min="8474" max="8474" width="3.125" style="796" customWidth="1"/>
    <col min="8475" max="8475" width="1.875" style="796" customWidth="1"/>
    <col min="8476" max="8477" width="2.25" style="796" customWidth="1"/>
    <col min="8478" max="8478" width="7.25" style="796" customWidth="1"/>
    <col min="8479" max="8713" width="8.875" style="796"/>
    <col min="8714" max="8714" width="2.5" style="796" customWidth="1"/>
    <col min="8715" max="8715" width="2.375" style="796" customWidth="1"/>
    <col min="8716" max="8716" width="1.125" style="796" customWidth="1"/>
    <col min="8717" max="8717" width="22.625" style="796" customWidth="1"/>
    <col min="8718" max="8718" width="1.25" style="796" customWidth="1"/>
    <col min="8719" max="8720" width="11.75" style="796" customWidth="1"/>
    <col min="8721" max="8721" width="1.75" style="796" customWidth="1"/>
    <col min="8722" max="8722" width="6.875" style="796" customWidth="1"/>
    <col min="8723" max="8723" width="4.5" style="796" customWidth="1"/>
    <col min="8724" max="8724" width="3.625" style="796" customWidth="1"/>
    <col min="8725" max="8725" width="0.75" style="796" customWidth="1"/>
    <col min="8726" max="8726" width="3.375" style="796" customWidth="1"/>
    <col min="8727" max="8727" width="3.625" style="796" customWidth="1"/>
    <col min="8728" max="8728" width="3" style="796" customWidth="1"/>
    <col min="8729" max="8729" width="3.625" style="796" customWidth="1"/>
    <col min="8730" max="8730" width="3.125" style="796" customWidth="1"/>
    <col min="8731" max="8731" width="1.875" style="796" customWidth="1"/>
    <col min="8732" max="8733" width="2.25" style="796" customWidth="1"/>
    <col min="8734" max="8734" width="7.25" style="796" customWidth="1"/>
    <col min="8735" max="8969" width="8.875" style="796"/>
    <col min="8970" max="8970" width="2.5" style="796" customWidth="1"/>
    <col min="8971" max="8971" width="2.375" style="796" customWidth="1"/>
    <col min="8972" max="8972" width="1.125" style="796" customWidth="1"/>
    <col min="8973" max="8973" width="22.625" style="796" customWidth="1"/>
    <col min="8974" max="8974" width="1.25" style="796" customWidth="1"/>
    <col min="8975" max="8976" width="11.75" style="796" customWidth="1"/>
    <col min="8977" max="8977" width="1.75" style="796" customWidth="1"/>
    <col min="8978" max="8978" width="6.875" style="796" customWidth="1"/>
    <col min="8979" max="8979" width="4.5" style="796" customWidth="1"/>
    <col min="8980" max="8980" width="3.625" style="796" customWidth="1"/>
    <col min="8981" max="8981" width="0.75" style="796" customWidth="1"/>
    <col min="8982" max="8982" width="3.375" style="796" customWidth="1"/>
    <col min="8983" max="8983" width="3.625" style="796" customWidth="1"/>
    <col min="8984" max="8984" width="3" style="796" customWidth="1"/>
    <col min="8985" max="8985" width="3.625" style="796" customWidth="1"/>
    <col min="8986" max="8986" width="3.125" style="796" customWidth="1"/>
    <col min="8987" max="8987" width="1.875" style="796" customWidth="1"/>
    <col min="8988" max="8989" width="2.25" style="796" customWidth="1"/>
    <col min="8990" max="8990" width="7.25" style="796" customWidth="1"/>
    <col min="8991" max="9225" width="8.875" style="796"/>
    <col min="9226" max="9226" width="2.5" style="796" customWidth="1"/>
    <col min="9227" max="9227" width="2.375" style="796" customWidth="1"/>
    <col min="9228" max="9228" width="1.125" style="796" customWidth="1"/>
    <col min="9229" max="9229" width="22.625" style="796" customWidth="1"/>
    <col min="9230" max="9230" width="1.25" style="796" customWidth="1"/>
    <col min="9231" max="9232" width="11.75" style="796" customWidth="1"/>
    <col min="9233" max="9233" width="1.75" style="796" customWidth="1"/>
    <col min="9234" max="9234" width="6.875" style="796" customWidth="1"/>
    <col min="9235" max="9235" width="4.5" style="796" customWidth="1"/>
    <col min="9236" max="9236" width="3.625" style="796" customWidth="1"/>
    <col min="9237" max="9237" width="0.75" style="796" customWidth="1"/>
    <col min="9238" max="9238" width="3.375" style="796" customWidth="1"/>
    <col min="9239" max="9239" width="3.625" style="796" customWidth="1"/>
    <col min="9240" max="9240" width="3" style="796" customWidth="1"/>
    <col min="9241" max="9241" width="3.625" style="796" customWidth="1"/>
    <col min="9242" max="9242" width="3.125" style="796" customWidth="1"/>
    <col min="9243" max="9243" width="1.875" style="796" customWidth="1"/>
    <col min="9244" max="9245" width="2.25" style="796" customWidth="1"/>
    <col min="9246" max="9246" width="7.25" style="796" customWidth="1"/>
    <col min="9247" max="9481" width="8.875" style="796"/>
    <col min="9482" max="9482" width="2.5" style="796" customWidth="1"/>
    <col min="9483" max="9483" width="2.375" style="796" customWidth="1"/>
    <col min="9484" max="9484" width="1.125" style="796" customWidth="1"/>
    <col min="9485" max="9485" width="22.625" style="796" customWidth="1"/>
    <col min="9486" max="9486" width="1.25" style="796" customWidth="1"/>
    <col min="9487" max="9488" width="11.75" style="796" customWidth="1"/>
    <col min="9489" max="9489" width="1.75" style="796" customWidth="1"/>
    <col min="9490" max="9490" width="6.875" style="796" customWidth="1"/>
    <col min="9491" max="9491" width="4.5" style="796" customWidth="1"/>
    <col min="9492" max="9492" width="3.625" style="796" customWidth="1"/>
    <col min="9493" max="9493" width="0.75" style="796" customWidth="1"/>
    <col min="9494" max="9494" width="3.375" style="796" customWidth="1"/>
    <col min="9495" max="9495" width="3.625" style="796" customWidth="1"/>
    <col min="9496" max="9496" width="3" style="796" customWidth="1"/>
    <col min="9497" max="9497" width="3.625" style="796" customWidth="1"/>
    <col min="9498" max="9498" width="3.125" style="796" customWidth="1"/>
    <col min="9499" max="9499" width="1.875" style="796" customWidth="1"/>
    <col min="9500" max="9501" width="2.25" style="796" customWidth="1"/>
    <col min="9502" max="9502" width="7.25" style="796" customWidth="1"/>
    <col min="9503" max="9737" width="8.875" style="796"/>
    <col min="9738" max="9738" width="2.5" style="796" customWidth="1"/>
    <col min="9739" max="9739" width="2.375" style="796" customWidth="1"/>
    <col min="9740" max="9740" width="1.125" style="796" customWidth="1"/>
    <col min="9741" max="9741" width="22.625" style="796" customWidth="1"/>
    <col min="9742" max="9742" width="1.25" style="796" customWidth="1"/>
    <col min="9743" max="9744" width="11.75" style="796" customWidth="1"/>
    <col min="9745" max="9745" width="1.75" style="796" customWidth="1"/>
    <col min="9746" max="9746" width="6.875" style="796" customWidth="1"/>
    <col min="9747" max="9747" width="4.5" style="796" customWidth="1"/>
    <col min="9748" max="9748" width="3.625" style="796" customWidth="1"/>
    <col min="9749" max="9749" width="0.75" style="796" customWidth="1"/>
    <col min="9750" max="9750" width="3.375" style="796" customWidth="1"/>
    <col min="9751" max="9751" width="3.625" style="796" customWidth="1"/>
    <col min="9752" max="9752" width="3" style="796" customWidth="1"/>
    <col min="9753" max="9753" width="3.625" style="796" customWidth="1"/>
    <col min="9754" max="9754" width="3.125" style="796" customWidth="1"/>
    <col min="9755" max="9755" width="1.875" style="796" customWidth="1"/>
    <col min="9756" max="9757" width="2.25" style="796" customWidth="1"/>
    <col min="9758" max="9758" width="7.25" style="796" customWidth="1"/>
    <col min="9759" max="9993" width="8.875" style="796"/>
    <col min="9994" max="9994" width="2.5" style="796" customWidth="1"/>
    <col min="9995" max="9995" width="2.375" style="796" customWidth="1"/>
    <col min="9996" max="9996" width="1.125" style="796" customWidth="1"/>
    <col min="9997" max="9997" width="22.625" style="796" customWidth="1"/>
    <col min="9998" max="9998" width="1.25" style="796" customWidth="1"/>
    <col min="9999" max="10000" width="11.75" style="796" customWidth="1"/>
    <col min="10001" max="10001" width="1.75" style="796" customWidth="1"/>
    <col min="10002" max="10002" width="6.875" style="796" customWidth="1"/>
    <col min="10003" max="10003" width="4.5" style="796" customWidth="1"/>
    <col min="10004" max="10004" width="3.625" style="796" customWidth="1"/>
    <col min="10005" max="10005" width="0.75" style="796" customWidth="1"/>
    <col min="10006" max="10006" width="3.375" style="796" customWidth="1"/>
    <col min="10007" max="10007" width="3.625" style="796" customWidth="1"/>
    <col min="10008" max="10008" width="3" style="796" customWidth="1"/>
    <col min="10009" max="10009" width="3.625" style="796" customWidth="1"/>
    <col min="10010" max="10010" width="3.125" style="796" customWidth="1"/>
    <col min="10011" max="10011" width="1.875" style="796" customWidth="1"/>
    <col min="10012" max="10013" width="2.25" style="796" customWidth="1"/>
    <col min="10014" max="10014" width="7.25" style="796" customWidth="1"/>
    <col min="10015" max="10249" width="8.875" style="796"/>
    <col min="10250" max="10250" width="2.5" style="796" customWidth="1"/>
    <col min="10251" max="10251" width="2.375" style="796" customWidth="1"/>
    <col min="10252" max="10252" width="1.125" style="796" customWidth="1"/>
    <col min="10253" max="10253" width="22.625" style="796" customWidth="1"/>
    <col min="10254" max="10254" width="1.25" style="796" customWidth="1"/>
    <col min="10255" max="10256" width="11.75" style="796" customWidth="1"/>
    <col min="10257" max="10257" width="1.75" style="796" customWidth="1"/>
    <col min="10258" max="10258" width="6.875" style="796" customWidth="1"/>
    <col min="10259" max="10259" width="4.5" style="796" customWidth="1"/>
    <col min="10260" max="10260" width="3.625" style="796" customWidth="1"/>
    <col min="10261" max="10261" width="0.75" style="796" customWidth="1"/>
    <col min="10262" max="10262" width="3.375" style="796" customWidth="1"/>
    <col min="10263" max="10263" width="3.625" style="796" customWidth="1"/>
    <col min="10264" max="10264" width="3" style="796" customWidth="1"/>
    <col min="10265" max="10265" width="3.625" style="796" customWidth="1"/>
    <col min="10266" max="10266" width="3.125" style="796" customWidth="1"/>
    <col min="10267" max="10267" width="1.875" style="796" customWidth="1"/>
    <col min="10268" max="10269" width="2.25" style="796" customWidth="1"/>
    <col min="10270" max="10270" width="7.25" style="796" customWidth="1"/>
    <col min="10271" max="10505" width="8.875" style="796"/>
    <col min="10506" max="10506" width="2.5" style="796" customWidth="1"/>
    <col min="10507" max="10507" width="2.375" style="796" customWidth="1"/>
    <col min="10508" max="10508" width="1.125" style="796" customWidth="1"/>
    <col min="10509" max="10509" width="22.625" style="796" customWidth="1"/>
    <col min="10510" max="10510" width="1.25" style="796" customWidth="1"/>
    <col min="10511" max="10512" width="11.75" style="796" customWidth="1"/>
    <col min="10513" max="10513" width="1.75" style="796" customWidth="1"/>
    <col min="10514" max="10514" width="6.875" style="796" customWidth="1"/>
    <col min="10515" max="10515" width="4.5" style="796" customWidth="1"/>
    <col min="10516" max="10516" width="3.625" style="796" customWidth="1"/>
    <col min="10517" max="10517" width="0.75" style="796" customWidth="1"/>
    <col min="10518" max="10518" width="3.375" style="796" customWidth="1"/>
    <col min="10519" max="10519" width="3.625" style="796" customWidth="1"/>
    <col min="10520" max="10520" width="3" style="796" customWidth="1"/>
    <col min="10521" max="10521" width="3.625" style="796" customWidth="1"/>
    <col min="10522" max="10522" width="3.125" style="796" customWidth="1"/>
    <col min="10523" max="10523" width="1.875" style="796" customWidth="1"/>
    <col min="10524" max="10525" width="2.25" style="796" customWidth="1"/>
    <col min="10526" max="10526" width="7.25" style="796" customWidth="1"/>
    <col min="10527" max="10761" width="8.875" style="796"/>
    <col min="10762" max="10762" width="2.5" style="796" customWidth="1"/>
    <col min="10763" max="10763" width="2.375" style="796" customWidth="1"/>
    <col min="10764" max="10764" width="1.125" style="796" customWidth="1"/>
    <col min="10765" max="10765" width="22.625" style="796" customWidth="1"/>
    <col min="10766" max="10766" width="1.25" style="796" customWidth="1"/>
    <col min="10767" max="10768" width="11.75" style="796" customWidth="1"/>
    <col min="10769" max="10769" width="1.75" style="796" customWidth="1"/>
    <col min="10770" max="10770" width="6.875" style="796" customWidth="1"/>
    <col min="10771" max="10771" width="4.5" style="796" customWidth="1"/>
    <col min="10772" max="10772" width="3.625" style="796" customWidth="1"/>
    <col min="10773" max="10773" width="0.75" style="796" customWidth="1"/>
    <col min="10774" max="10774" width="3.375" style="796" customWidth="1"/>
    <col min="10775" max="10775" width="3.625" style="796" customWidth="1"/>
    <col min="10776" max="10776" width="3" style="796" customWidth="1"/>
    <col min="10777" max="10777" width="3.625" style="796" customWidth="1"/>
    <col min="10778" max="10778" width="3.125" style="796" customWidth="1"/>
    <col min="10779" max="10779" width="1.875" style="796" customWidth="1"/>
    <col min="10780" max="10781" width="2.25" style="796" customWidth="1"/>
    <col min="10782" max="10782" width="7.25" style="796" customWidth="1"/>
    <col min="10783" max="11017" width="8.875" style="796"/>
    <col min="11018" max="11018" width="2.5" style="796" customWidth="1"/>
    <col min="11019" max="11019" width="2.375" style="796" customWidth="1"/>
    <col min="11020" max="11020" width="1.125" style="796" customWidth="1"/>
    <col min="11021" max="11021" width="22.625" style="796" customWidth="1"/>
    <col min="11022" max="11022" width="1.25" style="796" customWidth="1"/>
    <col min="11023" max="11024" width="11.75" style="796" customWidth="1"/>
    <col min="11025" max="11025" width="1.75" style="796" customWidth="1"/>
    <col min="11026" max="11026" width="6.875" style="796" customWidth="1"/>
    <col min="11027" max="11027" width="4.5" style="796" customWidth="1"/>
    <col min="11028" max="11028" width="3.625" style="796" customWidth="1"/>
    <col min="11029" max="11029" width="0.75" style="796" customWidth="1"/>
    <col min="11030" max="11030" width="3.375" style="796" customWidth="1"/>
    <col min="11031" max="11031" width="3.625" style="796" customWidth="1"/>
    <col min="11032" max="11032" width="3" style="796" customWidth="1"/>
    <col min="11033" max="11033" width="3.625" style="796" customWidth="1"/>
    <col min="11034" max="11034" width="3.125" style="796" customWidth="1"/>
    <col min="11035" max="11035" width="1.875" style="796" customWidth="1"/>
    <col min="11036" max="11037" width="2.25" style="796" customWidth="1"/>
    <col min="11038" max="11038" width="7.25" style="796" customWidth="1"/>
    <col min="11039" max="11273" width="8.875" style="796"/>
    <col min="11274" max="11274" width="2.5" style="796" customWidth="1"/>
    <col min="11275" max="11275" width="2.375" style="796" customWidth="1"/>
    <col min="11276" max="11276" width="1.125" style="796" customWidth="1"/>
    <col min="11277" max="11277" width="22.625" style="796" customWidth="1"/>
    <col min="11278" max="11278" width="1.25" style="796" customWidth="1"/>
    <col min="11279" max="11280" width="11.75" style="796" customWidth="1"/>
    <col min="11281" max="11281" width="1.75" style="796" customWidth="1"/>
    <col min="11282" max="11282" width="6.875" style="796" customWidth="1"/>
    <col min="11283" max="11283" width="4.5" style="796" customWidth="1"/>
    <col min="11284" max="11284" width="3.625" style="796" customWidth="1"/>
    <col min="11285" max="11285" width="0.75" style="796" customWidth="1"/>
    <col min="11286" max="11286" width="3.375" style="796" customWidth="1"/>
    <col min="11287" max="11287" width="3.625" style="796" customWidth="1"/>
    <col min="11288" max="11288" width="3" style="796" customWidth="1"/>
    <col min="11289" max="11289" width="3.625" style="796" customWidth="1"/>
    <col min="11290" max="11290" width="3.125" style="796" customWidth="1"/>
    <col min="11291" max="11291" width="1.875" style="796" customWidth="1"/>
    <col min="11292" max="11293" width="2.25" style="796" customWidth="1"/>
    <col min="11294" max="11294" width="7.25" style="796" customWidth="1"/>
    <col min="11295" max="11529" width="8.875" style="796"/>
    <col min="11530" max="11530" width="2.5" style="796" customWidth="1"/>
    <col min="11531" max="11531" width="2.375" style="796" customWidth="1"/>
    <col min="11532" max="11532" width="1.125" style="796" customWidth="1"/>
    <col min="11533" max="11533" width="22.625" style="796" customWidth="1"/>
    <col min="11534" max="11534" width="1.25" style="796" customWidth="1"/>
    <col min="11535" max="11536" width="11.75" style="796" customWidth="1"/>
    <col min="11537" max="11537" width="1.75" style="796" customWidth="1"/>
    <col min="11538" max="11538" width="6.875" style="796" customWidth="1"/>
    <col min="11539" max="11539" width="4.5" style="796" customWidth="1"/>
    <col min="11540" max="11540" width="3.625" style="796" customWidth="1"/>
    <col min="11541" max="11541" width="0.75" style="796" customWidth="1"/>
    <col min="11542" max="11542" width="3.375" style="796" customWidth="1"/>
    <col min="11543" max="11543" width="3.625" style="796" customWidth="1"/>
    <col min="11544" max="11544" width="3" style="796" customWidth="1"/>
    <col min="11545" max="11545" width="3.625" style="796" customWidth="1"/>
    <col min="11546" max="11546" width="3.125" style="796" customWidth="1"/>
    <col min="11547" max="11547" width="1.875" style="796" customWidth="1"/>
    <col min="11548" max="11549" width="2.25" style="796" customWidth="1"/>
    <col min="11550" max="11550" width="7.25" style="796" customWidth="1"/>
    <col min="11551" max="11785" width="8.875" style="796"/>
    <col min="11786" max="11786" width="2.5" style="796" customWidth="1"/>
    <col min="11787" max="11787" width="2.375" style="796" customWidth="1"/>
    <col min="11788" max="11788" width="1.125" style="796" customWidth="1"/>
    <col min="11789" max="11789" width="22.625" style="796" customWidth="1"/>
    <col min="11790" max="11790" width="1.25" style="796" customWidth="1"/>
    <col min="11791" max="11792" width="11.75" style="796" customWidth="1"/>
    <col min="11793" max="11793" width="1.75" style="796" customWidth="1"/>
    <col min="11794" max="11794" width="6.875" style="796" customWidth="1"/>
    <col min="11795" max="11795" width="4.5" style="796" customWidth="1"/>
    <col min="11796" max="11796" width="3.625" style="796" customWidth="1"/>
    <col min="11797" max="11797" width="0.75" style="796" customWidth="1"/>
    <col min="11798" max="11798" width="3.375" style="796" customWidth="1"/>
    <col min="11799" max="11799" width="3.625" style="796" customWidth="1"/>
    <col min="11800" max="11800" width="3" style="796" customWidth="1"/>
    <col min="11801" max="11801" width="3.625" style="796" customWidth="1"/>
    <col min="11802" max="11802" width="3.125" style="796" customWidth="1"/>
    <col min="11803" max="11803" width="1.875" style="796" customWidth="1"/>
    <col min="11804" max="11805" width="2.25" style="796" customWidth="1"/>
    <col min="11806" max="11806" width="7.25" style="796" customWidth="1"/>
    <col min="11807" max="12041" width="8.875" style="796"/>
    <col min="12042" max="12042" width="2.5" style="796" customWidth="1"/>
    <col min="12043" max="12043" width="2.375" style="796" customWidth="1"/>
    <col min="12044" max="12044" width="1.125" style="796" customWidth="1"/>
    <col min="12045" max="12045" width="22.625" style="796" customWidth="1"/>
    <col min="12046" max="12046" width="1.25" style="796" customWidth="1"/>
    <col min="12047" max="12048" width="11.75" style="796" customWidth="1"/>
    <col min="12049" max="12049" width="1.75" style="796" customWidth="1"/>
    <col min="12050" max="12050" width="6.875" style="796" customWidth="1"/>
    <col min="12051" max="12051" width="4.5" style="796" customWidth="1"/>
    <col min="12052" max="12052" width="3.625" style="796" customWidth="1"/>
    <col min="12053" max="12053" width="0.75" style="796" customWidth="1"/>
    <col min="12054" max="12054" width="3.375" style="796" customWidth="1"/>
    <col min="12055" max="12055" width="3.625" style="796" customWidth="1"/>
    <col min="12056" max="12056" width="3" style="796" customWidth="1"/>
    <col min="12057" max="12057" width="3.625" style="796" customWidth="1"/>
    <col min="12058" max="12058" width="3.125" style="796" customWidth="1"/>
    <col min="12059" max="12059" width="1.875" style="796" customWidth="1"/>
    <col min="12060" max="12061" width="2.25" style="796" customWidth="1"/>
    <col min="12062" max="12062" width="7.25" style="796" customWidth="1"/>
    <col min="12063" max="12297" width="8.875" style="796"/>
    <col min="12298" max="12298" width="2.5" style="796" customWidth="1"/>
    <col min="12299" max="12299" width="2.375" style="796" customWidth="1"/>
    <col min="12300" max="12300" width="1.125" style="796" customWidth="1"/>
    <col min="12301" max="12301" width="22.625" style="796" customWidth="1"/>
    <col min="12302" max="12302" width="1.25" style="796" customWidth="1"/>
    <col min="12303" max="12304" width="11.75" style="796" customWidth="1"/>
    <col min="12305" max="12305" width="1.75" style="796" customWidth="1"/>
    <col min="12306" max="12306" width="6.875" style="796" customWidth="1"/>
    <col min="12307" max="12307" width="4.5" style="796" customWidth="1"/>
    <col min="12308" max="12308" width="3.625" style="796" customWidth="1"/>
    <col min="12309" max="12309" width="0.75" style="796" customWidth="1"/>
    <col min="12310" max="12310" width="3.375" style="796" customWidth="1"/>
    <col min="12311" max="12311" width="3.625" style="796" customWidth="1"/>
    <col min="12312" max="12312" width="3" style="796" customWidth="1"/>
    <col min="12313" max="12313" width="3.625" style="796" customWidth="1"/>
    <col min="12314" max="12314" width="3.125" style="796" customWidth="1"/>
    <col min="12315" max="12315" width="1.875" style="796" customWidth="1"/>
    <col min="12316" max="12317" width="2.25" style="796" customWidth="1"/>
    <col min="12318" max="12318" width="7.25" style="796" customWidth="1"/>
    <col min="12319" max="12553" width="8.875" style="796"/>
    <col min="12554" max="12554" width="2.5" style="796" customWidth="1"/>
    <col min="12555" max="12555" width="2.375" style="796" customWidth="1"/>
    <col min="12556" max="12556" width="1.125" style="796" customWidth="1"/>
    <col min="12557" max="12557" width="22.625" style="796" customWidth="1"/>
    <col min="12558" max="12558" width="1.25" style="796" customWidth="1"/>
    <col min="12559" max="12560" width="11.75" style="796" customWidth="1"/>
    <col min="12561" max="12561" width="1.75" style="796" customWidth="1"/>
    <col min="12562" max="12562" width="6.875" style="796" customWidth="1"/>
    <col min="12563" max="12563" width="4.5" style="796" customWidth="1"/>
    <col min="12564" max="12564" width="3.625" style="796" customWidth="1"/>
    <col min="12565" max="12565" width="0.75" style="796" customWidth="1"/>
    <col min="12566" max="12566" width="3.375" style="796" customWidth="1"/>
    <col min="12567" max="12567" width="3.625" style="796" customWidth="1"/>
    <col min="12568" max="12568" width="3" style="796" customWidth="1"/>
    <col min="12569" max="12569" width="3.625" style="796" customWidth="1"/>
    <col min="12570" max="12570" width="3.125" style="796" customWidth="1"/>
    <col min="12571" max="12571" width="1.875" style="796" customWidth="1"/>
    <col min="12572" max="12573" width="2.25" style="796" customWidth="1"/>
    <col min="12574" max="12574" width="7.25" style="796" customWidth="1"/>
    <col min="12575" max="12809" width="8.875" style="796"/>
    <col min="12810" max="12810" width="2.5" style="796" customWidth="1"/>
    <col min="12811" max="12811" width="2.375" style="796" customWidth="1"/>
    <col min="12812" max="12812" width="1.125" style="796" customWidth="1"/>
    <col min="12813" max="12813" width="22.625" style="796" customWidth="1"/>
    <col min="12814" max="12814" width="1.25" style="796" customWidth="1"/>
    <col min="12815" max="12816" width="11.75" style="796" customWidth="1"/>
    <col min="12817" max="12817" width="1.75" style="796" customWidth="1"/>
    <col min="12818" max="12818" width="6.875" style="796" customWidth="1"/>
    <col min="12819" max="12819" width="4.5" style="796" customWidth="1"/>
    <col min="12820" max="12820" width="3.625" style="796" customWidth="1"/>
    <col min="12821" max="12821" width="0.75" style="796" customWidth="1"/>
    <col min="12822" max="12822" width="3.375" style="796" customWidth="1"/>
    <col min="12823" max="12823" width="3.625" style="796" customWidth="1"/>
    <col min="12824" max="12824" width="3" style="796" customWidth="1"/>
    <col min="12825" max="12825" width="3.625" style="796" customWidth="1"/>
    <col min="12826" max="12826" width="3.125" style="796" customWidth="1"/>
    <col min="12827" max="12827" width="1.875" style="796" customWidth="1"/>
    <col min="12828" max="12829" width="2.25" style="796" customWidth="1"/>
    <col min="12830" max="12830" width="7.25" style="796" customWidth="1"/>
    <col min="12831" max="13065" width="8.875" style="796"/>
    <col min="13066" max="13066" width="2.5" style="796" customWidth="1"/>
    <col min="13067" max="13067" width="2.375" style="796" customWidth="1"/>
    <col min="13068" max="13068" width="1.125" style="796" customWidth="1"/>
    <col min="13069" max="13069" width="22.625" style="796" customWidth="1"/>
    <col min="13070" max="13070" width="1.25" style="796" customWidth="1"/>
    <col min="13071" max="13072" width="11.75" style="796" customWidth="1"/>
    <col min="13073" max="13073" width="1.75" style="796" customWidth="1"/>
    <col min="13074" max="13074" width="6.875" style="796" customWidth="1"/>
    <col min="13075" max="13075" width="4.5" style="796" customWidth="1"/>
    <col min="13076" max="13076" width="3.625" style="796" customWidth="1"/>
    <col min="13077" max="13077" width="0.75" style="796" customWidth="1"/>
    <col min="13078" max="13078" width="3.375" style="796" customWidth="1"/>
    <col min="13079" max="13079" width="3.625" style="796" customWidth="1"/>
    <col min="13080" max="13080" width="3" style="796" customWidth="1"/>
    <col min="13081" max="13081" width="3.625" style="796" customWidth="1"/>
    <col min="13082" max="13082" width="3.125" style="796" customWidth="1"/>
    <col min="13083" max="13083" width="1.875" style="796" customWidth="1"/>
    <col min="13084" max="13085" width="2.25" style="796" customWidth="1"/>
    <col min="13086" max="13086" width="7.25" style="796" customWidth="1"/>
    <col min="13087" max="13321" width="8.875" style="796"/>
    <col min="13322" max="13322" width="2.5" style="796" customWidth="1"/>
    <col min="13323" max="13323" width="2.375" style="796" customWidth="1"/>
    <col min="13324" max="13324" width="1.125" style="796" customWidth="1"/>
    <col min="13325" max="13325" width="22.625" style="796" customWidth="1"/>
    <col min="13326" max="13326" width="1.25" style="796" customWidth="1"/>
    <col min="13327" max="13328" width="11.75" style="796" customWidth="1"/>
    <col min="13329" max="13329" width="1.75" style="796" customWidth="1"/>
    <col min="13330" max="13330" width="6.875" style="796" customWidth="1"/>
    <col min="13331" max="13331" width="4.5" style="796" customWidth="1"/>
    <col min="13332" max="13332" width="3.625" style="796" customWidth="1"/>
    <col min="13333" max="13333" width="0.75" style="796" customWidth="1"/>
    <col min="13334" max="13334" width="3.375" style="796" customWidth="1"/>
    <col min="13335" max="13335" width="3.625" style="796" customWidth="1"/>
    <col min="13336" max="13336" width="3" style="796" customWidth="1"/>
    <col min="13337" max="13337" width="3.625" style="796" customWidth="1"/>
    <col min="13338" max="13338" width="3.125" style="796" customWidth="1"/>
    <col min="13339" max="13339" width="1.875" style="796" customWidth="1"/>
    <col min="13340" max="13341" width="2.25" style="796" customWidth="1"/>
    <col min="13342" max="13342" width="7.25" style="796" customWidth="1"/>
    <col min="13343" max="13577" width="8.875" style="796"/>
    <col min="13578" max="13578" width="2.5" style="796" customWidth="1"/>
    <col min="13579" max="13579" width="2.375" style="796" customWidth="1"/>
    <col min="13580" max="13580" width="1.125" style="796" customWidth="1"/>
    <col min="13581" max="13581" width="22.625" style="796" customWidth="1"/>
    <col min="13582" max="13582" width="1.25" style="796" customWidth="1"/>
    <col min="13583" max="13584" width="11.75" style="796" customWidth="1"/>
    <col min="13585" max="13585" width="1.75" style="796" customWidth="1"/>
    <col min="13586" max="13586" width="6.875" style="796" customWidth="1"/>
    <col min="13587" max="13587" width="4.5" style="796" customWidth="1"/>
    <col min="13588" max="13588" width="3.625" style="796" customWidth="1"/>
    <col min="13589" max="13589" width="0.75" style="796" customWidth="1"/>
    <col min="13590" max="13590" width="3.375" style="796" customWidth="1"/>
    <col min="13591" max="13591" width="3.625" style="796" customWidth="1"/>
    <col min="13592" max="13592" width="3" style="796" customWidth="1"/>
    <col min="13593" max="13593" width="3.625" style="796" customWidth="1"/>
    <col min="13594" max="13594" width="3.125" style="796" customWidth="1"/>
    <col min="13595" max="13595" width="1.875" style="796" customWidth="1"/>
    <col min="13596" max="13597" width="2.25" style="796" customWidth="1"/>
    <col min="13598" max="13598" width="7.25" style="796" customWidth="1"/>
    <col min="13599" max="13833" width="8.875" style="796"/>
    <col min="13834" max="13834" width="2.5" style="796" customWidth="1"/>
    <col min="13835" max="13835" width="2.375" style="796" customWidth="1"/>
    <col min="13836" max="13836" width="1.125" style="796" customWidth="1"/>
    <col min="13837" max="13837" width="22.625" style="796" customWidth="1"/>
    <col min="13838" max="13838" width="1.25" style="796" customWidth="1"/>
    <col min="13839" max="13840" width="11.75" style="796" customWidth="1"/>
    <col min="13841" max="13841" width="1.75" style="796" customWidth="1"/>
    <col min="13842" max="13842" width="6.875" style="796" customWidth="1"/>
    <col min="13843" max="13843" width="4.5" style="796" customWidth="1"/>
    <col min="13844" max="13844" width="3.625" style="796" customWidth="1"/>
    <col min="13845" max="13845" width="0.75" style="796" customWidth="1"/>
    <col min="13846" max="13846" width="3.375" style="796" customWidth="1"/>
    <col min="13847" max="13847" width="3.625" style="796" customWidth="1"/>
    <col min="13848" max="13848" width="3" style="796" customWidth="1"/>
    <col min="13849" max="13849" width="3.625" style="796" customWidth="1"/>
    <col min="13850" max="13850" width="3.125" style="796" customWidth="1"/>
    <col min="13851" max="13851" width="1.875" style="796" customWidth="1"/>
    <col min="13852" max="13853" width="2.25" style="796" customWidth="1"/>
    <col min="13854" max="13854" width="7.25" style="796" customWidth="1"/>
    <col min="13855" max="14089" width="8.875" style="796"/>
    <col min="14090" max="14090" width="2.5" style="796" customWidth="1"/>
    <col min="14091" max="14091" width="2.375" style="796" customWidth="1"/>
    <col min="14092" max="14092" width="1.125" style="796" customWidth="1"/>
    <col min="14093" max="14093" width="22.625" style="796" customWidth="1"/>
    <col min="14094" max="14094" width="1.25" style="796" customWidth="1"/>
    <col min="14095" max="14096" width="11.75" style="796" customWidth="1"/>
    <col min="14097" max="14097" width="1.75" style="796" customWidth="1"/>
    <col min="14098" max="14098" width="6.875" style="796" customWidth="1"/>
    <col min="14099" max="14099" width="4.5" style="796" customWidth="1"/>
    <col min="14100" max="14100" width="3.625" style="796" customWidth="1"/>
    <col min="14101" max="14101" width="0.75" style="796" customWidth="1"/>
    <col min="14102" max="14102" width="3.375" style="796" customWidth="1"/>
    <col min="14103" max="14103" width="3.625" style="796" customWidth="1"/>
    <col min="14104" max="14104" width="3" style="796" customWidth="1"/>
    <col min="14105" max="14105" width="3.625" style="796" customWidth="1"/>
    <col min="14106" max="14106" width="3.125" style="796" customWidth="1"/>
    <col min="14107" max="14107" width="1.875" style="796" customWidth="1"/>
    <col min="14108" max="14109" width="2.25" style="796" customWidth="1"/>
    <col min="14110" max="14110" width="7.25" style="796" customWidth="1"/>
    <col min="14111" max="14345" width="8.875" style="796"/>
    <col min="14346" max="14346" width="2.5" style="796" customWidth="1"/>
    <col min="14347" max="14347" width="2.375" style="796" customWidth="1"/>
    <col min="14348" max="14348" width="1.125" style="796" customWidth="1"/>
    <col min="14349" max="14349" width="22.625" style="796" customWidth="1"/>
    <col min="14350" max="14350" width="1.25" style="796" customWidth="1"/>
    <col min="14351" max="14352" width="11.75" style="796" customWidth="1"/>
    <col min="14353" max="14353" width="1.75" style="796" customWidth="1"/>
    <col min="14354" max="14354" width="6.875" style="796" customWidth="1"/>
    <col min="14355" max="14355" width="4.5" style="796" customWidth="1"/>
    <col min="14356" max="14356" width="3.625" style="796" customWidth="1"/>
    <col min="14357" max="14357" width="0.75" style="796" customWidth="1"/>
    <col min="14358" max="14358" width="3.375" style="796" customWidth="1"/>
    <col min="14359" max="14359" width="3.625" style="796" customWidth="1"/>
    <col min="14360" max="14360" width="3" style="796" customWidth="1"/>
    <col min="14361" max="14361" width="3.625" style="796" customWidth="1"/>
    <col min="14362" max="14362" width="3.125" style="796" customWidth="1"/>
    <col min="14363" max="14363" width="1.875" style="796" customWidth="1"/>
    <col min="14364" max="14365" width="2.25" style="796" customWidth="1"/>
    <col min="14366" max="14366" width="7.25" style="796" customWidth="1"/>
    <col min="14367" max="14601" width="8.875" style="796"/>
    <col min="14602" max="14602" width="2.5" style="796" customWidth="1"/>
    <col min="14603" max="14603" width="2.375" style="796" customWidth="1"/>
    <col min="14604" max="14604" width="1.125" style="796" customWidth="1"/>
    <col min="14605" max="14605" width="22.625" style="796" customWidth="1"/>
    <col min="14606" max="14606" width="1.25" style="796" customWidth="1"/>
    <col min="14607" max="14608" width="11.75" style="796" customWidth="1"/>
    <col min="14609" max="14609" width="1.75" style="796" customWidth="1"/>
    <col min="14610" max="14610" width="6.875" style="796" customWidth="1"/>
    <col min="14611" max="14611" width="4.5" style="796" customWidth="1"/>
    <col min="14612" max="14612" width="3.625" style="796" customWidth="1"/>
    <col min="14613" max="14613" width="0.75" style="796" customWidth="1"/>
    <col min="14614" max="14614" width="3.375" style="796" customWidth="1"/>
    <col min="14615" max="14615" width="3.625" style="796" customWidth="1"/>
    <col min="14616" max="14616" width="3" style="796" customWidth="1"/>
    <col min="14617" max="14617" width="3.625" style="796" customWidth="1"/>
    <col min="14618" max="14618" width="3.125" style="796" customWidth="1"/>
    <col min="14619" max="14619" width="1.875" style="796" customWidth="1"/>
    <col min="14620" max="14621" width="2.25" style="796" customWidth="1"/>
    <col min="14622" max="14622" width="7.25" style="796" customWidth="1"/>
    <col min="14623" max="14857" width="8.875" style="796"/>
    <col min="14858" max="14858" width="2.5" style="796" customWidth="1"/>
    <col min="14859" max="14859" width="2.375" style="796" customWidth="1"/>
    <col min="14860" max="14860" width="1.125" style="796" customWidth="1"/>
    <col min="14861" max="14861" width="22.625" style="796" customWidth="1"/>
    <col min="14862" max="14862" width="1.25" style="796" customWidth="1"/>
    <col min="14863" max="14864" width="11.75" style="796" customWidth="1"/>
    <col min="14865" max="14865" width="1.75" style="796" customWidth="1"/>
    <col min="14866" max="14866" width="6.875" style="796" customWidth="1"/>
    <col min="14867" max="14867" width="4.5" style="796" customWidth="1"/>
    <col min="14868" max="14868" width="3.625" style="796" customWidth="1"/>
    <col min="14869" max="14869" width="0.75" style="796" customWidth="1"/>
    <col min="14870" max="14870" width="3.375" style="796" customWidth="1"/>
    <col min="14871" max="14871" width="3.625" style="796" customWidth="1"/>
    <col min="14872" max="14872" width="3" style="796" customWidth="1"/>
    <col min="14873" max="14873" width="3.625" style="796" customWidth="1"/>
    <col min="14874" max="14874" width="3.125" style="796" customWidth="1"/>
    <col min="14875" max="14875" width="1.875" style="796" customWidth="1"/>
    <col min="14876" max="14877" width="2.25" style="796" customWidth="1"/>
    <col min="14878" max="14878" width="7.25" style="796" customWidth="1"/>
    <col min="14879" max="15113" width="8.875" style="796"/>
    <col min="15114" max="15114" width="2.5" style="796" customWidth="1"/>
    <col min="15115" max="15115" width="2.375" style="796" customWidth="1"/>
    <col min="15116" max="15116" width="1.125" style="796" customWidth="1"/>
    <col min="15117" max="15117" width="22.625" style="796" customWidth="1"/>
    <col min="15118" max="15118" width="1.25" style="796" customWidth="1"/>
    <col min="15119" max="15120" width="11.75" style="796" customWidth="1"/>
    <col min="15121" max="15121" width="1.75" style="796" customWidth="1"/>
    <col min="15122" max="15122" width="6.875" style="796" customWidth="1"/>
    <col min="15123" max="15123" width="4.5" style="796" customWidth="1"/>
    <col min="15124" max="15124" width="3.625" style="796" customWidth="1"/>
    <col min="15125" max="15125" width="0.75" style="796" customWidth="1"/>
    <col min="15126" max="15126" width="3.375" style="796" customWidth="1"/>
    <col min="15127" max="15127" width="3.625" style="796" customWidth="1"/>
    <col min="15128" max="15128" width="3" style="796" customWidth="1"/>
    <col min="15129" max="15129" width="3.625" style="796" customWidth="1"/>
    <col min="15130" max="15130" width="3.125" style="796" customWidth="1"/>
    <col min="15131" max="15131" width="1.875" style="796" customWidth="1"/>
    <col min="15132" max="15133" width="2.25" style="796" customWidth="1"/>
    <col min="15134" max="15134" width="7.25" style="796" customWidth="1"/>
    <col min="15135" max="15369" width="8.875" style="796"/>
    <col min="15370" max="15370" width="2.5" style="796" customWidth="1"/>
    <col min="15371" max="15371" width="2.375" style="796" customWidth="1"/>
    <col min="15372" max="15372" width="1.125" style="796" customWidth="1"/>
    <col min="15373" max="15373" width="22.625" style="796" customWidth="1"/>
    <col min="15374" max="15374" width="1.25" style="796" customWidth="1"/>
    <col min="15375" max="15376" width="11.75" style="796" customWidth="1"/>
    <col min="15377" max="15377" width="1.75" style="796" customWidth="1"/>
    <col min="15378" max="15378" width="6.875" style="796" customWidth="1"/>
    <col min="15379" max="15379" width="4.5" style="796" customWidth="1"/>
    <col min="15380" max="15380" width="3.625" style="796" customWidth="1"/>
    <col min="15381" max="15381" width="0.75" style="796" customWidth="1"/>
    <col min="15382" max="15382" width="3.375" style="796" customWidth="1"/>
    <col min="15383" max="15383" width="3.625" style="796" customWidth="1"/>
    <col min="15384" max="15384" width="3" style="796" customWidth="1"/>
    <col min="15385" max="15385" width="3.625" style="796" customWidth="1"/>
    <col min="15386" max="15386" width="3.125" style="796" customWidth="1"/>
    <col min="15387" max="15387" width="1.875" style="796" customWidth="1"/>
    <col min="15388" max="15389" width="2.25" style="796" customWidth="1"/>
    <col min="15390" max="15390" width="7.25" style="796" customWidth="1"/>
    <col min="15391" max="15625" width="8.875" style="796"/>
    <col min="15626" max="15626" width="2.5" style="796" customWidth="1"/>
    <col min="15627" max="15627" width="2.375" style="796" customWidth="1"/>
    <col min="15628" max="15628" width="1.125" style="796" customWidth="1"/>
    <col min="15629" max="15629" width="22.625" style="796" customWidth="1"/>
    <col min="15630" max="15630" width="1.25" style="796" customWidth="1"/>
    <col min="15631" max="15632" width="11.75" style="796" customWidth="1"/>
    <col min="15633" max="15633" width="1.75" style="796" customWidth="1"/>
    <col min="15634" max="15634" width="6.875" style="796" customWidth="1"/>
    <col min="15635" max="15635" width="4.5" style="796" customWidth="1"/>
    <col min="15636" max="15636" width="3.625" style="796" customWidth="1"/>
    <col min="15637" max="15637" width="0.75" style="796" customWidth="1"/>
    <col min="15638" max="15638" width="3.375" style="796" customWidth="1"/>
    <col min="15639" max="15639" width="3.625" style="796" customWidth="1"/>
    <col min="15640" max="15640" width="3" style="796" customWidth="1"/>
    <col min="15641" max="15641" width="3.625" style="796" customWidth="1"/>
    <col min="15642" max="15642" width="3.125" style="796" customWidth="1"/>
    <col min="15643" max="15643" width="1.875" style="796" customWidth="1"/>
    <col min="15644" max="15645" width="2.25" style="796" customWidth="1"/>
    <col min="15646" max="15646" width="7.25" style="796" customWidth="1"/>
    <col min="15647" max="15881" width="8.875" style="796"/>
    <col min="15882" max="15882" width="2.5" style="796" customWidth="1"/>
    <col min="15883" max="15883" width="2.375" style="796" customWidth="1"/>
    <col min="15884" max="15884" width="1.125" style="796" customWidth="1"/>
    <col min="15885" max="15885" width="22.625" style="796" customWidth="1"/>
    <col min="15886" max="15886" width="1.25" style="796" customWidth="1"/>
    <col min="15887" max="15888" width="11.75" style="796" customWidth="1"/>
    <col min="15889" max="15889" width="1.75" style="796" customWidth="1"/>
    <col min="15890" max="15890" width="6.875" style="796" customWidth="1"/>
    <col min="15891" max="15891" width="4.5" style="796" customWidth="1"/>
    <col min="15892" max="15892" width="3.625" style="796" customWidth="1"/>
    <col min="15893" max="15893" width="0.75" style="796" customWidth="1"/>
    <col min="15894" max="15894" width="3.375" style="796" customWidth="1"/>
    <col min="15895" max="15895" width="3.625" style="796" customWidth="1"/>
    <col min="15896" max="15896" width="3" style="796" customWidth="1"/>
    <col min="15897" max="15897" width="3.625" style="796" customWidth="1"/>
    <col min="15898" max="15898" width="3.125" style="796" customWidth="1"/>
    <col min="15899" max="15899" width="1.875" style="796" customWidth="1"/>
    <col min="15900" max="15901" width="2.25" style="796" customWidth="1"/>
    <col min="15902" max="15902" width="7.25" style="796" customWidth="1"/>
    <col min="15903" max="16137" width="8.875" style="796"/>
    <col min="16138" max="16138" width="2.5" style="796" customWidth="1"/>
    <col min="16139" max="16139" width="2.375" style="796" customWidth="1"/>
    <col min="16140" max="16140" width="1.125" style="796" customWidth="1"/>
    <col min="16141" max="16141" width="22.625" style="796" customWidth="1"/>
    <col min="16142" max="16142" width="1.25" style="796" customWidth="1"/>
    <col min="16143" max="16144" width="11.75" style="796" customWidth="1"/>
    <col min="16145" max="16145" width="1.75" style="796" customWidth="1"/>
    <col min="16146" max="16146" width="6.875" style="796" customWidth="1"/>
    <col min="16147" max="16147" width="4.5" style="796" customWidth="1"/>
    <col min="16148" max="16148" width="3.625" style="796" customWidth="1"/>
    <col min="16149" max="16149" width="0.75" style="796" customWidth="1"/>
    <col min="16150" max="16150" width="3.375" style="796" customWidth="1"/>
    <col min="16151" max="16151" width="3.625" style="796" customWidth="1"/>
    <col min="16152" max="16152" width="3" style="796" customWidth="1"/>
    <col min="16153" max="16153" width="3.625" style="796" customWidth="1"/>
    <col min="16154" max="16154" width="3.125" style="796" customWidth="1"/>
    <col min="16155" max="16155" width="1.875" style="796" customWidth="1"/>
    <col min="16156" max="16157" width="2.25" style="796" customWidth="1"/>
    <col min="16158" max="16158" width="7.25" style="796" customWidth="1"/>
    <col min="16159" max="16355" width="8.875" style="796"/>
    <col min="16356" max="16384" width="8.875" style="796" customWidth="1"/>
  </cols>
  <sheetData>
    <row r="1" spans="2:78" ht="20.25" customHeight="1">
      <c r="B1" s="795" t="s">
        <v>2629</v>
      </c>
    </row>
    <row r="2" spans="2:78" ht="12" customHeight="1">
      <c r="U2" s="798"/>
      <c r="V2" s="798"/>
      <c r="Z2" s="798"/>
      <c r="AD2" s="799"/>
    </row>
    <row r="3" spans="2:78">
      <c r="S3" s="800"/>
      <c r="T3" s="1948"/>
      <c r="U3" s="1949"/>
      <c r="V3" s="635" t="s">
        <v>2170</v>
      </c>
      <c r="W3" s="964"/>
      <c r="X3" s="635" t="s">
        <v>2171</v>
      </c>
      <c r="Y3" s="964"/>
      <c r="Z3" s="801" t="s">
        <v>2172</v>
      </c>
      <c r="BX3" s="1" t="s">
        <v>3035</v>
      </c>
      <c r="BY3" s="1">
        <v>1</v>
      </c>
      <c r="BZ3" s="1">
        <v>1</v>
      </c>
    </row>
    <row r="4" spans="2:78" ht="12" customHeight="1">
      <c r="V4" s="802"/>
      <c r="W4" s="802"/>
      <c r="X4" s="802"/>
      <c r="Y4" s="802"/>
      <c r="Z4" s="802"/>
      <c r="BX4" s="1" t="s">
        <v>3036</v>
      </c>
      <c r="BY4" s="1">
        <v>2</v>
      </c>
      <c r="BZ4" s="1">
        <v>2</v>
      </c>
    </row>
    <row r="5" spans="2:78" ht="24" customHeight="1">
      <c r="C5" s="796" t="s">
        <v>2173</v>
      </c>
      <c r="O5" s="977"/>
      <c r="P5" s="804"/>
      <c r="Q5" s="803"/>
      <c r="R5" s="803"/>
      <c r="S5" s="805"/>
      <c r="T5" s="805"/>
      <c r="U5" s="805"/>
      <c r="V5" s="805"/>
      <c r="W5" s="805"/>
      <c r="X5" s="805"/>
      <c r="Y5" s="805"/>
      <c r="BX5" s="1" t="s">
        <v>3037</v>
      </c>
      <c r="BY5" s="1">
        <v>3</v>
      </c>
      <c r="BZ5" s="1">
        <v>3</v>
      </c>
    </row>
    <row r="6" spans="2:78" ht="15" customHeight="1">
      <c r="C6" s="796" t="s">
        <v>2198</v>
      </c>
      <c r="O6" s="1950" t="s">
        <v>2229</v>
      </c>
      <c r="P6" s="1951"/>
      <c r="Q6" s="1757"/>
      <c r="R6" s="1952"/>
      <c r="S6" s="1953"/>
      <c r="T6" s="1953"/>
      <c r="U6" s="1953"/>
      <c r="V6" s="1953"/>
      <c r="W6" s="1953"/>
      <c r="X6" s="1953"/>
      <c r="Y6" s="1953"/>
      <c r="BX6" s="1"/>
      <c r="BY6" s="1">
        <v>4</v>
      </c>
      <c r="BZ6" s="1">
        <v>4</v>
      </c>
    </row>
    <row r="7" spans="2:78" ht="2.4500000000000002" customHeight="1">
      <c r="E7" s="795"/>
      <c r="F7" s="795"/>
      <c r="G7" s="795"/>
      <c r="H7" s="795"/>
      <c r="I7" s="795"/>
      <c r="J7" s="795"/>
      <c r="O7" s="804"/>
      <c r="P7" s="803"/>
      <c r="Q7" s="639"/>
      <c r="R7" s="639"/>
      <c r="S7" s="639"/>
      <c r="T7" s="639"/>
      <c r="U7" s="639"/>
      <c r="V7" s="639"/>
      <c r="W7" s="639"/>
      <c r="X7" s="639"/>
      <c r="Y7" s="639"/>
      <c r="BX7" s="1"/>
      <c r="BY7" s="1">
        <v>5</v>
      </c>
      <c r="BZ7" s="1">
        <v>5</v>
      </c>
    </row>
    <row r="8" spans="2:78" ht="15" customHeight="1">
      <c r="D8" s="795"/>
      <c r="E8" s="795"/>
      <c r="F8" s="795"/>
      <c r="G8" s="795"/>
      <c r="H8" s="795"/>
      <c r="I8" s="795"/>
      <c r="J8" s="795"/>
      <c r="O8" s="1950" t="s">
        <v>2176</v>
      </c>
      <c r="P8" s="1951"/>
      <c r="Q8" s="1781"/>
      <c r="R8" s="1781"/>
      <c r="S8" s="1781"/>
      <c r="T8" s="1781"/>
      <c r="U8" s="1781"/>
      <c r="V8" s="1781"/>
      <c r="W8" s="1781"/>
      <c r="X8" s="1781"/>
      <c r="Y8" s="1781"/>
      <c r="BX8" s="1"/>
      <c r="BY8" s="1">
        <v>6</v>
      </c>
      <c r="BZ8" s="1">
        <v>6</v>
      </c>
    </row>
    <row r="9" spans="2:78" ht="2.4500000000000002" customHeight="1">
      <c r="O9" s="804"/>
      <c r="P9" s="803"/>
      <c r="Q9" s="639"/>
      <c r="R9" s="639"/>
      <c r="S9" s="639"/>
      <c r="T9" s="639"/>
      <c r="U9" s="639"/>
      <c r="V9" s="639"/>
      <c r="W9" s="639"/>
      <c r="X9" s="639"/>
      <c r="Y9" s="639"/>
      <c r="Z9" s="806"/>
      <c r="BX9" s="1"/>
      <c r="BY9" s="1">
        <v>7</v>
      </c>
      <c r="BZ9" s="1">
        <v>7</v>
      </c>
    </row>
    <row r="10" spans="2:78" ht="24" customHeight="1">
      <c r="O10" s="1955" t="s">
        <v>2120</v>
      </c>
      <c r="P10" s="1956"/>
      <c r="Q10" s="1781"/>
      <c r="R10" s="1781"/>
      <c r="S10" s="1781"/>
      <c r="T10" s="1947"/>
      <c r="U10" s="1947"/>
      <c r="V10" s="1947"/>
      <c r="W10" s="1947"/>
      <c r="X10" s="1947"/>
      <c r="Y10" s="1947"/>
      <c r="Z10" s="807"/>
      <c r="AD10" s="808"/>
      <c r="BX10" s="1"/>
      <c r="BY10" s="1">
        <v>8</v>
      </c>
      <c r="BZ10" s="1">
        <v>8</v>
      </c>
    </row>
    <row r="11" spans="2:78" ht="6.6" customHeight="1">
      <c r="O11" s="804"/>
      <c r="P11" s="803"/>
      <c r="Q11" s="805"/>
      <c r="R11" s="805"/>
      <c r="S11" s="805"/>
      <c r="T11" s="805"/>
      <c r="U11" s="805"/>
      <c r="V11" s="805"/>
      <c r="W11" s="805"/>
      <c r="X11" s="805"/>
      <c r="Y11" s="805"/>
      <c r="Z11" s="806"/>
      <c r="BX11" s="1"/>
      <c r="BY11" s="1">
        <v>9</v>
      </c>
      <c r="BZ11" s="1">
        <v>9</v>
      </c>
    </row>
    <row r="12" spans="2:78" ht="24" hidden="1" customHeight="1">
      <c r="O12" s="804" t="s">
        <v>2224</v>
      </c>
      <c r="P12" s="804"/>
      <c r="Q12" s="803"/>
      <c r="R12" s="803"/>
      <c r="S12" s="805"/>
      <c r="T12" s="805"/>
      <c r="U12" s="805"/>
      <c r="V12" s="805"/>
      <c r="W12" s="805"/>
      <c r="X12" s="805"/>
      <c r="Y12" s="805"/>
      <c r="Z12" s="807"/>
      <c r="BX12" s="1"/>
      <c r="BY12" s="1">
        <v>10</v>
      </c>
      <c r="BZ12" s="1">
        <v>10</v>
      </c>
    </row>
    <row r="13" spans="2:78" ht="2.4500000000000002" hidden="1" customHeight="1">
      <c r="O13" s="804"/>
      <c r="P13" s="803"/>
      <c r="Q13" s="806"/>
      <c r="R13" s="805"/>
      <c r="S13" s="805"/>
      <c r="T13" s="805"/>
      <c r="U13" s="805"/>
      <c r="V13" s="805"/>
      <c r="W13" s="805"/>
      <c r="X13" s="805"/>
      <c r="Y13" s="805"/>
      <c r="Z13" s="806"/>
      <c r="AD13" s="808"/>
      <c r="BX13" s="1"/>
      <c r="BY13" s="1">
        <v>11</v>
      </c>
      <c r="BZ13" s="1">
        <v>11</v>
      </c>
    </row>
    <row r="14" spans="2:78" ht="15" hidden="1" customHeight="1">
      <c r="O14" s="1950" t="s">
        <v>2176</v>
      </c>
      <c r="P14" s="1950"/>
      <c r="Q14" s="1793"/>
      <c r="R14" s="1957"/>
      <c r="S14" s="1957"/>
      <c r="T14" s="1957"/>
      <c r="U14" s="1957"/>
      <c r="V14" s="1957"/>
      <c r="W14" s="1957"/>
      <c r="X14" s="1957"/>
      <c r="Y14" s="1957"/>
      <c r="Z14" s="806"/>
      <c r="AD14" s="808"/>
      <c r="BX14" s="1"/>
      <c r="BY14" s="1">
        <v>12</v>
      </c>
      <c r="BZ14" s="1">
        <v>12</v>
      </c>
    </row>
    <row r="15" spans="2:78" ht="2.4500000000000002" hidden="1" customHeight="1">
      <c r="O15" s="804"/>
      <c r="P15" s="803"/>
      <c r="Q15" s="643"/>
      <c r="R15" s="643"/>
      <c r="S15" s="643"/>
      <c r="T15" s="643"/>
      <c r="U15" s="643"/>
      <c r="V15" s="643"/>
      <c r="W15" s="643"/>
      <c r="X15" s="643"/>
      <c r="Y15" s="643"/>
      <c r="Z15" s="806"/>
      <c r="BX15" s="1"/>
      <c r="BY15" s="1"/>
      <c r="BZ15" s="1">
        <v>13</v>
      </c>
    </row>
    <row r="16" spans="2:78" ht="24" hidden="1" customHeight="1">
      <c r="O16" s="1955" t="s">
        <v>2120</v>
      </c>
      <c r="P16" s="1955"/>
      <c r="Q16" s="1793"/>
      <c r="R16" s="1957"/>
      <c r="S16" s="1957"/>
      <c r="T16" s="1957"/>
      <c r="U16" s="1793"/>
      <c r="V16" s="1957"/>
      <c r="W16" s="1957"/>
      <c r="X16" s="1957"/>
      <c r="Y16" s="1957"/>
      <c r="Z16" s="807"/>
      <c r="AD16" s="808"/>
      <c r="BX16" s="1"/>
      <c r="BY16" s="1"/>
      <c r="BZ16" s="1">
        <v>14</v>
      </c>
    </row>
    <row r="17" spans="3:78" ht="2.4500000000000002" hidden="1" customHeight="1">
      <c r="O17" s="804"/>
      <c r="P17" s="803"/>
      <c r="Q17" s="805"/>
      <c r="R17" s="805"/>
      <c r="S17" s="805"/>
      <c r="T17" s="805"/>
      <c r="U17" s="805"/>
      <c r="V17" s="805"/>
      <c r="W17" s="805"/>
      <c r="X17" s="805"/>
      <c r="Y17" s="805"/>
      <c r="Z17" s="806"/>
      <c r="BX17" s="1"/>
      <c r="BY17" s="1"/>
      <c r="BZ17" s="1">
        <v>15</v>
      </c>
    </row>
    <row r="18" spans="3:78" ht="24" hidden="1" customHeight="1">
      <c r="O18" s="804" t="s">
        <v>2224</v>
      </c>
      <c r="P18" s="804"/>
      <c r="Q18" s="803"/>
      <c r="R18" s="803"/>
      <c r="S18" s="805"/>
      <c r="T18" s="805"/>
      <c r="U18" s="805"/>
      <c r="V18" s="805"/>
      <c r="W18" s="805"/>
      <c r="X18" s="805"/>
      <c r="Y18" s="805"/>
      <c r="Z18" s="807"/>
      <c r="BX18" s="1"/>
      <c r="BY18" s="1"/>
      <c r="BZ18" s="1">
        <v>16</v>
      </c>
    </row>
    <row r="19" spans="3:78" ht="2.4500000000000002" hidden="1" customHeight="1">
      <c r="O19" s="804"/>
      <c r="P19" s="803"/>
      <c r="Q19" s="806"/>
      <c r="R19" s="805"/>
      <c r="S19" s="805"/>
      <c r="T19" s="805"/>
      <c r="U19" s="805"/>
      <c r="V19" s="805"/>
      <c r="W19" s="805"/>
      <c r="X19" s="805"/>
      <c r="Y19" s="805"/>
      <c r="Z19" s="806"/>
      <c r="AD19" s="808"/>
      <c r="BX19" s="1"/>
      <c r="BY19" s="1"/>
      <c r="BZ19" s="1">
        <v>17</v>
      </c>
    </row>
    <row r="20" spans="3:78" ht="15" hidden="1" customHeight="1">
      <c r="O20" s="1950" t="s">
        <v>2176</v>
      </c>
      <c r="P20" s="1950"/>
      <c r="Q20" s="1793"/>
      <c r="R20" s="1957"/>
      <c r="S20" s="1957"/>
      <c r="T20" s="1957"/>
      <c r="U20" s="1957"/>
      <c r="V20" s="1957"/>
      <c r="W20" s="1957"/>
      <c r="X20" s="1957"/>
      <c r="Y20" s="1957"/>
      <c r="Z20" s="806"/>
      <c r="AD20" s="808"/>
      <c r="BX20" s="1"/>
      <c r="BY20" s="1"/>
      <c r="BZ20" s="1">
        <v>18</v>
      </c>
    </row>
    <row r="21" spans="3:78" ht="2.4500000000000002" hidden="1" customHeight="1">
      <c r="O21" s="804"/>
      <c r="P21" s="803"/>
      <c r="Q21" s="643"/>
      <c r="R21" s="643"/>
      <c r="S21" s="643"/>
      <c r="T21" s="643"/>
      <c r="U21" s="643"/>
      <c r="V21" s="643"/>
      <c r="W21" s="643"/>
      <c r="X21" s="643"/>
      <c r="Y21" s="643"/>
      <c r="Z21" s="806"/>
      <c r="BX21" s="1"/>
      <c r="BY21" s="1"/>
      <c r="BZ21" s="1">
        <v>19</v>
      </c>
    </row>
    <row r="22" spans="3:78" ht="24" hidden="1" customHeight="1">
      <c r="O22" s="1955" t="s">
        <v>2120</v>
      </c>
      <c r="P22" s="1955"/>
      <c r="Q22" s="1793"/>
      <c r="R22" s="1957"/>
      <c r="S22" s="1957"/>
      <c r="T22" s="1957"/>
      <c r="U22" s="1793"/>
      <c r="V22" s="1957"/>
      <c r="W22" s="1957"/>
      <c r="X22" s="1957"/>
      <c r="Y22" s="1957"/>
      <c r="Z22" s="807"/>
      <c r="AD22" s="808"/>
      <c r="BX22" s="1"/>
      <c r="BY22" s="1"/>
      <c r="BZ22" s="1">
        <v>20</v>
      </c>
    </row>
    <row r="23" spans="3:78" ht="24" customHeight="1">
      <c r="O23" s="804"/>
      <c r="P23" s="804"/>
      <c r="Q23" s="803"/>
      <c r="R23" s="803"/>
      <c r="S23" s="805"/>
      <c r="T23" s="805"/>
      <c r="U23" s="805"/>
      <c r="V23" s="805"/>
      <c r="W23" s="805"/>
      <c r="X23" s="805"/>
      <c r="Y23" s="805"/>
      <c r="Z23" s="807"/>
      <c r="BX23" s="1"/>
      <c r="BY23" s="1"/>
      <c r="BZ23" s="1">
        <v>21</v>
      </c>
    </row>
    <row r="24" spans="3:78" ht="2.4500000000000002" customHeight="1">
      <c r="O24" s="804"/>
      <c r="P24" s="803"/>
      <c r="Q24" s="806"/>
      <c r="R24" s="805"/>
      <c r="S24" s="805"/>
      <c r="T24" s="805"/>
      <c r="U24" s="805"/>
      <c r="V24" s="805"/>
      <c r="W24" s="805"/>
      <c r="X24" s="805"/>
      <c r="Y24" s="805"/>
      <c r="Z24" s="806"/>
      <c r="AD24" s="808"/>
      <c r="BX24" s="1"/>
      <c r="BY24" s="1"/>
      <c r="BZ24" s="1">
        <v>22</v>
      </c>
    </row>
    <row r="25" spans="3:78" ht="15" customHeight="1">
      <c r="O25" s="1950"/>
      <c r="P25" s="1950"/>
      <c r="Q25" s="1958"/>
      <c r="R25" s="1054"/>
      <c r="S25" s="1054"/>
      <c r="T25" s="1054"/>
      <c r="U25" s="1054"/>
      <c r="V25" s="1054"/>
      <c r="W25" s="1054"/>
      <c r="X25" s="1054"/>
      <c r="Y25" s="1054"/>
      <c r="AD25" s="797"/>
      <c r="BX25" s="1"/>
      <c r="BY25" s="1"/>
      <c r="BZ25" s="1">
        <v>23</v>
      </c>
    </row>
    <row r="26" spans="3:78" ht="2.4500000000000002" customHeight="1">
      <c r="O26" s="804"/>
      <c r="P26" s="803"/>
      <c r="Q26" s="643"/>
      <c r="R26" s="643"/>
      <c r="S26" s="643"/>
      <c r="T26" s="643"/>
      <c r="U26" s="643"/>
      <c r="V26" s="643"/>
      <c r="W26" s="643"/>
      <c r="X26" s="643"/>
      <c r="Y26" s="643"/>
      <c r="BX26" s="1"/>
      <c r="BY26" s="1"/>
      <c r="BZ26" s="1">
        <v>24</v>
      </c>
    </row>
    <row r="27" spans="3:78" ht="24" customHeight="1">
      <c r="O27" s="1955"/>
      <c r="P27" s="1955"/>
      <c r="Q27" s="1958"/>
      <c r="R27" s="1054"/>
      <c r="S27" s="1054"/>
      <c r="T27" s="1054"/>
      <c r="U27" s="1958"/>
      <c r="V27" s="1054"/>
      <c r="W27" s="1054"/>
      <c r="X27" s="1054"/>
      <c r="Y27" s="1054"/>
      <c r="AD27" s="808"/>
      <c r="BX27" s="1"/>
      <c r="BY27" s="1"/>
      <c r="BZ27" s="1">
        <v>25</v>
      </c>
    </row>
    <row r="28" spans="3:78" ht="11.45" customHeight="1">
      <c r="O28" s="809"/>
      <c r="P28" s="809"/>
      <c r="Q28" s="810"/>
      <c r="R28" s="795"/>
      <c r="S28" s="803"/>
      <c r="T28" s="803"/>
      <c r="U28" s="810"/>
      <c r="V28" s="803"/>
      <c r="W28" s="803"/>
      <c r="X28" s="803"/>
      <c r="Y28" s="805"/>
      <c r="AD28" s="808"/>
      <c r="BX28" s="1"/>
      <c r="BY28" s="1"/>
      <c r="BZ28" s="1">
        <v>26</v>
      </c>
    </row>
    <row r="29" spans="3:78" ht="20.45" customHeight="1">
      <c r="C29" s="1954" t="s">
        <v>2230</v>
      </c>
      <c r="D29" s="1954"/>
      <c r="E29" s="1954"/>
      <c r="F29" s="1954"/>
      <c r="G29" s="1954"/>
      <c r="H29" s="1954"/>
      <c r="I29" s="1954"/>
      <c r="J29" s="1954"/>
      <c r="K29" s="1954"/>
      <c r="L29" s="1954"/>
      <c r="M29" s="1954"/>
      <c r="N29" s="1954"/>
      <c r="O29" s="1954"/>
      <c r="P29" s="1954"/>
      <c r="Q29" s="1954"/>
      <c r="R29" s="1954"/>
      <c r="S29" s="1954"/>
      <c r="T29" s="1954"/>
      <c r="U29" s="1954"/>
      <c r="V29" s="1954"/>
      <c r="W29" s="1954"/>
      <c r="X29" s="1954"/>
      <c r="Y29" s="1954"/>
      <c r="Z29" s="1954"/>
      <c r="AD29" s="808"/>
      <c r="BX29" s="1"/>
      <c r="BY29" s="1"/>
      <c r="BZ29" s="1">
        <v>27</v>
      </c>
    </row>
    <row r="30" spans="3:78" ht="9.6" customHeight="1">
      <c r="BX30" s="1"/>
      <c r="BY30" s="1"/>
      <c r="BZ30" s="1">
        <v>28</v>
      </c>
    </row>
    <row r="31" spans="3:78" ht="18" customHeight="1">
      <c r="D31" s="1757"/>
      <c r="E31" s="1952"/>
      <c r="F31" s="811" t="s">
        <v>2170</v>
      </c>
      <c r="G31" s="154"/>
      <c r="H31" s="811" t="s">
        <v>2171</v>
      </c>
      <c r="I31" s="154"/>
      <c r="J31" s="811" t="s">
        <v>2177</v>
      </c>
      <c r="K31" s="1753"/>
      <c r="L31" s="1753"/>
      <c r="M31" s="812" t="s">
        <v>2178</v>
      </c>
      <c r="N31" s="812"/>
      <c r="O31" s="812"/>
      <c r="Q31" s="1753"/>
      <c r="R31" s="1753"/>
      <c r="S31" s="796" t="s">
        <v>2523</v>
      </c>
      <c r="W31" s="796"/>
      <c r="X31" s="796"/>
      <c r="Y31" s="796"/>
      <c r="Z31" s="796"/>
      <c r="AA31" s="796"/>
      <c r="AD31" s="808"/>
      <c r="BX31" s="1"/>
      <c r="BY31" s="1"/>
      <c r="BZ31" s="1">
        <v>29</v>
      </c>
    </row>
    <row r="32" spans="3:78" ht="45.6" customHeight="1">
      <c r="C32" s="1962" t="s">
        <v>3050</v>
      </c>
      <c r="D32" s="1962"/>
      <c r="E32" s="1962"/>
      <c r="F32" s="1962"/>
      <c r="G32" s="1962"/>
      <c r="H32" s="1962"/>
      <c r="I32" s="1962"/>
      <c r="J32" s="1962"/>
      <c r="K32" s="1962"/>
      <c r="L32" s="1962"/>
      <c r="M32" s="1962"/>
      <c r="N32" s="1962"/>
      <c r="O32" s="1962"/>
      <c r="P32" s="1962"/>
      <c r="Q32" s="1962"/>
      <c r="R32" s="1962"/>
      <c r="S32" s="1962"/>
      <c r="T32" s="1962"/>
      <c r="U32" s="1962"/>
      <c r="V32" s="1962"/>
      <c r="W32" s="1962"/>
      <c r="X32" s="1962"/>
      <c r="Y32" s="1962"/>
      <c r="Z32" s="1962"/>
      <c r="BX32" s="1"/>
      <c r="BY32" s="1"/>
      <c r="BZ32" s="1">
        <v>30</v>
      </c>
    </row>
    <row r="33" spans="3:78" ht="16.149999999999999" customHeight="1">
      <c r="C33" s="1963" t="s">
        <v>2180</v>
      </c>
      <c r="D33" s="1963"/>
      <c r="E33" s="1963"/>
      <c r="F33" s="1963"/>
      <c r="G33" s="1963"/>
      <c r="H33" s="1963"/>
      <c r="I33" s="1963"/>
      <c r="J33" s="1963"/>
      <c r="K33" s="1963"/>
      <c r="L33" s="1963"/>
      <c r="M33" s="1963"/>
      <c r="N33" s="1963"/>
      <c r="O33" s="1963"/>
      <c r="P33" s="1963"/>
      <c r="Q33" s="1963"/>
      <c r="R33" s="1963"/>
      <c r="S33" s="1963"/>
      <c r="T33" s="1963"/>
      <c r="U33" s="1963"/>
      <c r="V33" s="1963"/>
      <c r="W33" s="1963"/>
      <c r="X33" s="1963"/>
      <c r="Y33" s="1963"/>
      <c r="Z33" s="1963"/>
      <c r="BX33" s="1"/>
      <c r="BY33" s="1"/>
      <c r="BZ33" s="1">
        <v>31</v>
      </c>
    </row>
    <row r="34" spans="3:78" ht="30" customHeight="1">
      <c r="C34" s="813"/>
      <c r="D34" s="1964" t="s">
        <v>2459</v>
      </c>
      <c r="E34" s="1964"/>
      <c r="F34" s="1964"/>
      <c r="G34" s="1964"/>
      <c r="H34" s="1964"/>
      <c r="I34" s="1964"/>
      <c r="J34" s="1965"/>
      <c r="K34" s="1974"/>
      <c r="L34" s="1971"/>
      <c r="M34" s="1971"/>
      <c r="N34" s="1971"/>
      <c r="O34" s="1971"/>
      <c r="P34" s="1971"/>
      <c r="Q34" s="1970"/>
      <c r="R34" s="1971"/>
      <c r="S34" s="1971"/>
      <c r="T34" s="1971"/>
      <c r="U34" s="1971"/>
      <c r="V34" s="1972"/>
      <c r="W34" s="1972"/>
      <c r="X34" s="1972"/>
      <c r="Y34" s="1972"/>
      <c r="Z34" s="1973"/>
      <c r="AC34" s="796"/>
    </row>
    <row r="35" spans="3:78" ht="2.25" customHeight="1">
      <c r="C35" s="816"/>
      <c r="D35" s="795"/>
      <c r="E35" s="795"/>
      <c r="F35" s="795"/>
      <c r="G35" s="795"/>
      <c r="H35" s="795"/>
      <c r="I35" s="795"/>
      <c r="J35" s="817"/>
      <c r="K35" s="816"/>
      <c r="L35" s="818"/>
      <c r="M35" s="818"/>
      <c r="N35" s="818"/>
      <c r="O35" s="806"/>
      <c r="P35" s="806"/>
      <c r="Q35" s="819"/>
      <c r="R35" s="819"/>
      <c r="S35" s="820"/>
      <c r="T35" s="821"/>
      <c r="U35" s="820"/>
      <c r="V35" s="806"/>
      <c r="W35" s="820"/>
      <c r="X35" s="821"/>
      <c r="Y35" s="795"/>
      <c r="Z35" s="822"/>
      <c r="AC35" s="796"/>
    </row>
    <row r="36" spans="3:78" ht="21" customHeight="1">
      <c r="C36" s="816"/>
      <c r="D36" s="1966" t="s">
        <v>2444</v>
      </c>
      <c r="E36" s="1966"/>
      <c r="F36" s="1966"/>
      <c r="G36" s="1966"/>
      <c r="H36" s="1966"/>
      <c r="I36" s="1966"/>
      <c r="J36" s="1967"/>
      <c r="K36" s="795"/>
      <c r="L36" s="825"/>
      <c r="M36" s="1968"/>
      <c r="N36" s="1968"/>
      <c r="O36" s="1968"/>
      <c r="P36" s="1969"/>
      <c r="Q36" s="1969"/>
      <c r="R36" s="826"/>
      <c r="S36" s="826"/>
      <c r="T36" s="826"/>
      <c r="U36" s="826"/>
      <c r="V36" s="826"/>
      <c r="W36" s="826"/>
      <c r="X36" s="826"/>
      <c r="Y36" s="826"/>
      <c r="Z36" s="827"/>
      <c r="AC36" s="796"/>
    </row>
    <row r="37" spans="3:78" ht="36" customHeight="1">
      <c r="C37" s="813"/>
      <c r="D37" s="1959" t="s">
        <v>2231</v>
      </c>
      <c r="E37" s="1959"/>
      <c r="F37" s="1959"/>
      <c r="G37" s="1959"/>
      <c r="H37" s="1959"/>
      <c r="I37" s="1959"/>
      <c r="J37" s="1960"/>
      <c r="K37" s="814"/>
      <c r="L37" s="828" t="s">
        <v>2227</v>
      </c>
      <c r="M37" s="1961"/>
      <c r="N37" s="1961"/>
      <c r="O37" s="1961"/>
      <c r="P37" s="1961"/>
      <c r="Q37" s="1961"/>
      <c r="R37" s="1961"/>
      <c r="S37" s="828" t="s">
        <v>2228</v>
      </c>
      <c r="T37" s="814"/>
      <c r="U37" s="814"/>
      <c r="V37" s="814"/>
      <c r="W37" s="814"/>
      <c r="X37" s="814"/>
      <c r="Y37" s="814"/>
      <c r="Z37" s="815"/>
    </row>
    <row r="38" spans="3:78" ht="21" customHeight="1">
      <c r="C38" s="829"/>
      <c r="D38" s="1981" t="s">
        <v>2232</v>
      </c>
      <c r="E38" s="1981"/>
      <c r="F38" s="1981"/>
      <c r="G38" s="1981"/>
      <c r="H38" s="1981"/>
      <c r="I38" s="1981"/>
      <c r="J38" s="1982"/>
      <c r="K38" s="1987" t="s">
        <v>2233</v>
      </c>
      <c r="L38" s="1988"/>
      <c r="M38" s="37"/>
      <c r="N38" s="831" t="s">
        <v>2170</v>
      </c>
      <c r="O38" s="37"/>
      <c r="P38" s="831" t="s">
        <v>2171</v>
      </c>
      <c r="Q38" s="37"/>
      <c r="R38" s="832" t="s">
        <v>2172</v>
      </c>
      <c r="S38" s="832"/>
      <c r="T38" s="831"/>
      <c r="U38" s="831"/>
      <c r="V38" s="831"/>
      <c r="W38" s="831"/>
      <c r="X38" s="831"/>
      <c r="Y38" s="831"/>
      <c r="Z38" s="833"/>
    </row>
    <row r="39" spans="3:78" ht="2.25" customHeight="1">
      <c r="C39" s="816"/>
      <c r="D39" s="1983"/>
      <c r="E39" s="1983"/>
      <c r="F39" s="1983"/>
      <c r="G39" s="1983"/>
      <c r="H39" s="1983"/>
      <c r="I39" s="1983"/>
      <c r="J39" s="1984"/>
      <c r="K39" s="795"/>
      <c r="L39" s="820"/>
      <c r="M39" s="820"/>
      <c r="N39" s="820"/>
      <c r="O39" s="820"/>
      <c r="P39" s="820"/>
      <c r="Q39" s="820"/>
      <c r="R39" s="834"/>
      <c r="S39" s="834"/>
      <c r="T39" s="820"/>
      <c r="U39" s="820"/>
      <c r="V39" s="820"/>
      <c r="W39" s="820"/>
      <c r="X39" s="820"/>
      <c r="Y39" s="820"/>
      <c r="Z39" s="835"/>
    </row>
    <row r="40" spans="3:78" ht="21" customHeight="1">
      <c r="C40" s="836"/>
      <c r="D40" s="1985"/>
      <c r="E40" s="1985"/>
      <c r="F40" s="1985"/>
      <c r="G40" s="1985"/>
      <c r="H40" s="1985"/>
      <c r="I40" s="1985"/>
      <c r="J40" s="1986"/>
      <c r="K40" s="823"/>
      <c r="L40" s="837" t="s">
        <v>2227</v>
      </c>
      <c r="M40" s="1980"/>
      <c r="N40" s="1980"/>
      <c r="O40" s="1980"/>
      <c r="P40" s="1980"/>
      <c r="Q40" s="1980"/>
      <c r="R40" s="1980"/>
      <c r="S40" s="837" t="s">
        <v>2228</v>
      </c>
      <c r="T40" s="823"/>
      <c r="U40" s="823"/>
      <c r="V40" s="823"/>
      <c r="W40" s="823"/>
      <c r="X40" s="823"/>
      <c r="Y40" s="823"/>
      <c r="Z40" s="824"/>
    </row>
    <row r="41" spans="3:78" ht="21" customHeight="1">
      <c r="C41" s="829"/>
      <c r="D41" s="1981" t="s">
        <v>2234</v>
      </c>
      <c r="E41" s="1981"/>
      <c r="F41" s="1981"/>
      <c r="G41" s="1981"/>
      <c r="H41" s="1981"/>
      <c r="I41" s="1981"/>
      <c r="J41" s="1982"/>
      <c r="K41" s="1987" t="s">
        <v>2233</v>
      </c>
      <c r="L41" s="1988"/>
      <c r="M41" s="37"/>
      <c r="N41" s="831" t="s">
        <v>2170</v>
      </c>
      <c r="O41" s="37"/>
      <c r="P41" s="831" t="s">
        <v>2171</v>
      </c>
      <c r="Q41" s="37"/>
      <c r="R41" s="832" t="s">
        <v>2172</v>
      </c>
      <c r="S41" s="832"/>
      <c r="T41" s="831"/>
      <c r="U41" s="831"/>
      <c r="V41" s="831"/>
      <c r="W41" s="831"/>
      <c r="X41" s="831"/>
      <c r="Y41" s="831"/>
      <c r="Z41" s="833"/>
    </row>
    <row r="42" spans="3:78" ht="2.25" customHeight="1">
      <c r="C42" s="816"/>
      <c r="D42" s="1983"/>
      <c r="E42" s="1983"/>
      <c r="F42" s="1983"/>
      <c r="G42" s="1983"/>
      <c r="H42" s="1983"/>
      <c r="I42" s="1983"/>
      <c r="J42" s="1984"/>
      <c r="K42" s="795"/>
      <c r="L42" s="820"/>
      <c r="M42" s="820"/>
      <c r="N42" s="820"/>
      <c r="O42" s="820"/>
      <c r="P42" s="820"/>
      <c r="Q42" s="820"/>
      <c r="R42" s="834"/>
      <c r="S42" s="834"/>
      <c r="T42" s="820"/>
      <c r="U42" s="820"/>
      <c r="V42" s="820"/>
      <c r="W42" s="820"/>
      <c r="X42" s="820"/>
      <c r="Y42" s="820"/>
      <c r="Z42" s="835"/>
    </row>
    <row r="43" spans="3:78" ht="21" customHeight="1">
      <c r="C43" s="816"/>
      <c r="D43" s="1983"/>
      <c r="E43" s="1983"/>
      <c r="F43" s="1983"/>
      <c r="G43" s="1983"/>
      <c r="H43" s="1983"/>
      <c r="I43" s="1983"/>
      <c r="J43" s="1984"/>
      <c r="K43" s="838"/>
      <c r="L43" s="839" t="s">
        <v>2235</v>
      </c>
      <c r="M43" s="840"/>
      <c r="N43" s="840"/>
      <c r="O43" s="841" t="s">
        <v>2227</v>
      </c>
      <c r="P43" s="1979"/>
      <c r="Q43" s="1979"/>
      <c r="R43" s="1979"/>
      <c r="S43" s="1979"/>
      <c r="T43" s="1979"/>
      <c r="U43" s="795" t="s">
        <v>2228</v>
      </c>
      <c r="V43" s="795"/>
      <c r="W43" s="795"/>
      <c r="X43" s="795"/>
      <c r="Y43" s="795"/>
      <c r="Z43" s="817"/>
    </row>
    <row r="44" spans="3:78" ht="2.25" customHeight="1">
      <c r="C44" s="816"/>
      <c r="D44" s="1983"/>
      <c r="E44" s="1983"/>
      <c r="F44" s="1983"/>
      <c r="G44" s="1983"/>
      <c r="H44" s="1983"/>
      <c r="I44" s="1983"/>
      <c r="J44" s="1984"/>
      <c r="K44" s="795"/>
      <c r="L44" s="820"/>
      <c r="M44" s="820"/>
      <c r="N44" s="820"/>
      <c r="O44" s="820"/>
      <c r="P44" s="820"/>
      <c r="Q44" s="820"/>
      <c r="R44" s="834"/>
      <c r="S44" s="842"/>
      <c r="T44" s="820"/>
      <c r="U44" s="820"/>
      <c r="V44" s="820"/>
      <c r="W44" s="820"/>
      <c r="X44" s="820"/>
      <c r="Y44" s="820"/>
      <c r="Z44" s="835"/>
    </row>
    <row r="45" spans="3:78" ht="21" customHeight="1">
      <c r="C45" s="816"/>
      <c r="D45" s="1983"/>
      <c r="E45" s="1983"/>
      <c r="F45" s="1983"/>
      <c r="G45" s="1983"/>
      <c r="H45" s="1983"/>
      <c r="I45" s="1983"/>
      <c r="J45" s="1984"/>
      <c r="K45" s="795"/>
      <c r="L45" s="839" t="s">
        <v>2236</v>
      </c>
      <c r="M45" s="840"/>
      <c r="N45" s="840"/>
      <c r="O45" s="841" t="s">
        <v>2227</v>
      </c>
      <c r="P45" s="1979"/>
      <c r="Q45" s="1979"/>
      <c r="R45" s="1979"/>
      <c r="S45" s="1979"/>
      <c r="T45" s="1979"/>
      <c r="U45" s="795" t="s">
        <v>2228</v>
      </c>
      <c r="V45" s="795"/>
      <c r="W45" s="795"/>
      <c r="X45" s="795"/>
      <c r="Y45" s="795"/>
      <c r="Z45" s="817"/>
    </row>
    <row r="46" spans="3:78" ht="2.25" customHeight="1">
      <c r="C46" s="816"/>
      <c r="D46" s="1983"/>
      <c r="E46" s="1983"/>
      <c r="F46" s="1983"/>
      <c r="G46" s="1983"/>
      <c r="H46" s="1983"/>
      <c r="I46" s="1983"/>
      <c r="J46" s="1984"/>
      <c r="K46" s="795"/>
      <c r="L46" s="820"/>
      <c r="M46" s="820"/>
      <c r="N46" s="820"/>
      <c r="O46" s="820"/>
      <c r="P46" s="820"/>
      <c r="Q46" s="820"/>
      <c r="R46" s="834"/>
      <c r="S46" s="842"/>
      <c r="T46" s="820"/>
      <c r="U46" s="820"/>
      <c r="V46" s="820"/>
      <c r="W46" s="820"/>
      <c r="X46" s="820"/>
      <c r="Y46" s="820"/>
      <c r="Z46" s="835"/>
    </row>
    <row r="47" spans="3:78" ht="21" customHeight="1">
      <c r="C47" s="836"/>
      <c r="D47" s="1985"/>
      <c r="E47" s="1985"/>
      <c r="F47" s="1985"/>
      <c r="G47" s="1985"/>
      <c r="H47" s="1985"/>
      <c r="I47" s="1985"/>
      <c r="J47" s="1986"/>
      <c r="K47" s="823"/>
      <c r="L47" s="843" t="s">
        <v>2237</v>
      </c>
      <c r="M47" s="844"/>
      <c r="N47" s="844"/>
      <c r="O47" s="845" t="s">
        <v>2227</v>
      </c>
      <c r="P47" s="1980"/>
      <c r="Q47" s="1980"/>
      <c r="R47" s="1980"/>
      <c r="S47" s="1980"/>
      <c r="T47" s="1980"/>
      <c r="U47" s="823" t="s">
        <v>2228</v>
      </c>
      <c r="V47" s="823"/>
      <c r="W47" s="823"/>
      <c r="X47" s="823"/>
      <c r="Y47" s="823"/>
      <c r="Z47" s="824"/>
    </row>
    <row r="48" spans="3:78" ht="27" customHeight="1">
      <c r="C48" s="813"/>
      <c r="D48" s="1964" t="s">
        <v>2238</v>
      </c>
      <c r="E48" s="1964"/>
      <c r="F48" s="1964"/>
      <c r="G48" s="1964"/>
      <c r="H48" s="1964"/>
      <c r="I48" s="1964"/>
      <c r="J48" s="1965"/>
      <c r="K48" s="813"/>
      <c r="L48" s="846" t="s">
        <v>2239</v>
      </c>
      <c r="M48" s="847"/>
      <c r="N48" s="847"/>
      <c r="O48" s="847"/>
      <c r="P48" s="847"/>
      <c r="Q48" s="847"/>
      <c r="R48" s="847"/>
      <c r="S48" s="847"/>
      <c r="T48" s="828"/>
      <c r="U48" s="846"/>
      <c r="V48" s="846"/>
      <c r="W48" s="848"/>
      <c r="X48" s="848"/>
      <c r="Y48" s="848"/>
      <c r="Z48" s="849"/>
    </row>
    <row r="49" spans="2:26" ht="21" customHeight="1">
      <c r="C49" s="829"/>
      <c r="D49" s="1975" t="s">
        <v>2240</v>
      </c>
      <c r="E49" s="1975"/>
      <c r="F49" s="1975"/>
      <c r="G49" s="1975"/>
      <c r="H49" s="1975"/>
      <c r="I49" s="1975"/>
      <c r="J49" s="1976"/>
      <c r="K49" s="795"/>
      <c r="L49" s="839" t="s">
        <v>2235</v>
      </c>
      <c r="M49" s="840"/>
      <c r="N49" s="840"/>
      <c r="O49" s="841" t="s">
        <v>2227</v>
      </c>
      <c r="P49" s="1979"/>
      <c r="Q49" s="1979"/>
      <c r="R49" s="1979"/>
      <c r="S49" s="1979"/>
      <c r="T49" s="1979"/>
      <c r="U49" s="795" t="s">
        <v>2228</v>
      </c>
      <c r="V49" s="795"/>
      <c r="W49" s="795"/>
      <c r="X49" s="795"/>
      <c r="Y49" s="795"/>
      <c r="Z49" s="817"/>
    </row>
    <row r="50" spans="2:26" ht="2.25" customHeight="1">
      <c r="C50" s="816"/>
      <c r="D50" s="1977"/>
      <c r="E50" s="1977"/>
      <c r="F50" s="1977"/>
      <c r="G50" s="1977"/>
      <c r="H50" s="1977"/>
      <c r="I50" s="1977"/>
      <c r="J50" s="1978"/>
      <c r="K50" s="795"/>
      <c r="L50" s="820"/>
      <c r="M50" s="820"/>
      <c r="N50" s="820"/>
      <c r="O50" s="820"/>
      <c r="P50" s="820"/>
      <c r="Q50" s="820"/>
      <c r="R50" s="834"/>
      <c r="S50" s="842"/>
      <c r="T50" s="820"/>
      <c r="U50" s="820"/>
      <c r="V50" s="820"/>
      <c r="W50" s="820"/>
      <c r="X50" s="820"/>
      <c r="Y50" s="820"/>
      <c r="Z50" s="835"/>
    </row>
    <row r="51" spans="2:26" ht="21" customHeight="1">
      <c r="C51" s="816"/>
      <c r="D51" s="1977"/>
      <c r="E51" s="1977"/>
      <c r="F51" s="1977"/>
      <c r="G51" s="1977"/>
      <c r="H51" s="1977"/>
      <c r="I51" s="1977"/>
      <c r="J51" s="1978"/>
      <c r="K51" s="795"/>
      <c r="L51" s="839" t="s">
        <v>2236</v>
      </c>
      <c r="M51" s="840"/>
      <c r="N51" s="840"/>
      <c r="O51" s="841" t="s">
        <v>2227</v>
      </c>
      <c r="P51" s="1979"/>
      <c r="Q51" s="1979"/>
      <c r="R51" s="1979"/>
      <c r="S51" s="1979"/>
      <c r="T51" s="1979"/>
      <c r="U51" s="795" t="s">
        <v>2228</v>
      </c>
      <c r="V51" s="795"/>
      <c r="W51" s="795"/>
      <c r="X51" s="795"/>
      <c r="Y51" s="795"/>
      <c r="Z51" s="817"/>
    </row>
    <row r="52" spans="2:26" ht="2.25" customHeight="1">
      <c r="C52" s="816"/>
      <c r="D52" s="1977"/>
      <c r="E52" s="1977"/>
      <c r="F52" s="1977"/>
      <c r="G52" s="1977"/>
      <c r="H52" s="1977"/>
      <c r="I52" s="1977"/>
      <c r="J52" s="1978"/>
      <c r="K52" s="795"/>
      <c r="L52" s="820"/>
      <c r="M52" s="820"/>
      <c r="N52" s="820"/>
      <c r="O52" s="820"/>
      <c r="P52" s="820"/>
      <c r="Q52" s="820"/>
      <c r="R52" s="834"/>
      <c r="S52" s="842"/>
      <c r="T52" s="820"/>
      <c r="U52" s="820"/>
      <c r="V52" s="820"/>
      <c r="W52" s="820"/>
      <c r="X52" s="820"/>
      <c r="Y52" s="820"/>
      <c r="Z52" s="835"/>
    </row>
    <row r="53" spans="2:26" ht="21" customHeight="1">
      <c r="C53" s="836"/>
      <c r="D53" s="1966"/>
      <c r="E53" s="1966"/>
      <c r="F53" s="1966"/>
      <c r="G53" s="1966"/>
      <c r="H53" s="1966"/>
      <c r="I53" s="1966"/>
      <c r="J53" s="1967"/>
      <c r="K53" s="823"/>
      <c r="L53" s="843" t="s">
        <v>2237</v>
      </c>
      <c r="M53" s="844"/>
      <c r="N53" s="844"/>
      <c r="O53" s="845" t="s">
        <v>2227</v>
      </c>
      <c r="P53" s="1980"/>
      <c r="Q53" s="1980"/>
      <c r="R53" s="1980"/>
      <c r="S53" s="1980"/>
      <c r="T53" s="1980"/>
      <c r="U53" s="823" t="s">
        <v>2228</v>
      </c>
      <c r="V53" s="823"/>
      <c r="W53" s="823"/>
      <c r="X53" s="823"/>
      <c r="Y53" s="823"/>
      <c r="Z53" s="824"/>
    </row>
    <row r="54" spans="2:26" ht="9" customHeight="1">
      <c r="B54" s="795"/>
      <c r="C54" s="795"/>
      <c r="D54" s="795"/>
      <c r="E54" s="795"/>
      <c r="F54" s="795"/>
      <c r="G54" s="795"/>
      <c r="H54" s="795"/>
      <c r="I54" s="795"/>
      <c r="J54" s="795"/>
      <c r="K54" s="795"/>
      <c r="L54" s="795"/>
      <c r="M54" s="795"/>
      <c r="N54" s="795"/>
      <c r="O54" s="795"/>
      <c r="P54" s="795"/>
      <c r="Q54" s="795"/>
      <c r="R54" s="795"/>
      <c r="S54" s="795"/>
      <c r="T54" s="795"/>
      <c r="U54" s="795"/>
      <c r="V54" s="795"/>
      <c r="W54" s="806"/>
      <c r="X54" s="806"/>
      <c r="Y54" s="806"/>
      <c r="Z54" s="806"/>
    </row>
    <row r="55" spans="2:26" ht="13.5" customHeight="1">
      <c r="V55" s="798"/>
      <c r="Z55" s="851"/>
    </row>
  </sheetData>
  <sheetProtection algorithmName="SHA-512" hashValue="85MFryZclxwG2Lj6sXqWaRHSa/1cUx5YXYw5ldfBH+kVAt2DhcQhcqpde9jeyxfN1pKD7UR/iUFoLtnyiQnRIw==" saltValue="zP8RviKZTI/p449t1/+uZA==" spinCount="100000" sheet="1" formatCells="0" selectLockedCells="1"/>
  <mergeCells count="51">
    <mergeCell ref="O22:P22"/>
    <mergeCell ref="Q22:T22"/>
    <mergeCell ref="U22:Y22"/>
    <mergeCell ref="D48:J48"/>
    <mergeCell ref="D49:J53"/>
    <mergeCell ref="P49:T49"/>
    <mergeCell ref="P51:T51"/>
    <mergeCell ref="P53:T53"/>
    <mergeCell ref="D38:J40"/>
    <mergeCell ref="K38:L38"/>
    <mergeCell ref="M40:R40"/>
    <mergeCell ref="D41:J47"/>
    <mergeCell ref="K41:L41"/>
    <mergeCell ref="P43:T43"/>
    <mergeCell ref="P45:T45"/>
    <mergeCell ref="P47:T47"/>
    <mergeCell ref="D37:J37"/>
    <mergeCell ref="M37:R37"/>
    <mergeCell ref="Q31:R31"/>
    <mergeCell ref="C32:Z32"/>
    <mergeCell ref="C33:Z33"/>
    <mergeCell ref="D34:J34"/>
    <mergeCell ref="D36:J36"/>
    <mergeCell ref="M36:Q36"/>
    <mergeCell ref="Q34:U34"/>
    <mergeCell ref="V34:Z34"/>
    <mergeCell ref="K34:P34"/>
    <mergeCell ref="C29:Z29"/>
    <mergeCell ref="D31:E31"/>
    <mergeCell ref="K31:L31"/>
    <mergeCell ref="O10:P10"/>
    <mergeCell ref="O14:P14"/>
    <mergeCell ref="Q14:Y14"/>
    <mergeCell ref="O16:P16"/>
    <mergeCell ref="U16:Y16"/>
    <mergeCell ref="Q16:T16"/>
    <mergeCell ref="O25:P25"/>
    <mergeCell ref="Q25:Y25"/>
    <mergeCell ref="O27:P27"/>
    <mergeCell ref="U27:Y27"/>
    <mergeCell ref="Q27:T27"/>
    <mergeCell ref="O20:P20"/>
    <mergeCell ref="Q20:Y20"/>
    <mergeCell ref="Q10:S10"/>
    <mergeCell ref="T10:Y10"/>
    <mergeCell ref="T3:U3"/>
    <mergeCell ref="O6:P6"/>
    <mergeCell ref="O8:P8"/>
    <mergeCell ref="Q8:Y8"/>
    <mergeCell ref="Q6:R6"/>
    <mergeCell ref="S6:Y6"/>
  </mergeCells>
  <phoneticPr fontId="67"/>
  <pageMargins left="0.70866141732283472" right="0.70866141732283472" top="0.74803149606299213" bottom="0.74803149606299213" header="0.31496062992125984" footer="0.31496062992125984"/>
  <pageSetup paperSize="9" scale="98" orientation="portrait" blackAndWhite="1"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50">
    <tabColor rgb="FFFFFF00"/>
  </sheetPr>
  <dimension ref="B1:BZ54"/>
  <sheetViews>
    <sheetView view="pageBreakPreview" topLeftCell="I3" zoomScaleNormal="100" zoomScaleSheetLayoutView="100" workbookViewId="0">
      <selection activeCell="L43" sqref="L43:X43"/>
    </sheetView>
  </sheetViews>
  <sheetFormatPr defaultRowHeight="13.5" outlineLevelRow="1"/>
  <cols>
    <col min="1" max="2" width="0.875" style="796" customWidth="1"/>
    <col min="3" max="3" width="1.125" style="796" customWidth="1"/>
    <col min="4" max="4" width="4.125" style="796" customWidth="1"/>
    <col min="5" max="5" width="3.625" style="796" customWidth="1"/>
    <col min="6" max="6" width="2.625" style="796" customWidth="1"/>
    <col min="7" max="7" width="3.625" style="796" customWidth="1"/>
    <col min="8" max="8" width="2.625" style="796" customWidth="1"/>
    <col min="9" max="9" width="3.625" style="796" customWidth="1"/>
    <col min="10" max="10" width="4.625" style="796" customWidth="1"/>
    <col min="11" max="11" width="1.25" style="796" customWidth="1"/>
    <col min="12" max="12" width="3.125" style="796" customWidth="1"/>
    <col min="13" max="13" width="4.5" style="796" customWidth="1"/>
    <col min="14" max="14" width="3.625" style="796" customWidth="1"/>
    <col min="15" max="15" width="5.625" style="796" customWidth="1"/>
    <col min="16" max="16" width="3.625" style="796" customWidth="1"/>
    <col min="17" max="17" width="4.625" style="796" customWidth="1"/>
    <col min="18" max="20" width="3.625" style="796" customWidth="1"/>
    <col min="21" max="21" width="3.625" style="797" customWidth="1"/>
    <col min="22" max="22" width="4.875" style="797" customWidth="1"/>
    <col min="23" max="23" width="3.625" style="797" customWidth="1"/>
    <col min="24" max="24" width="9.375" style="797" customWidth="1"/>
    <col min="25" max="26" width="0.75" style="797" customWidth="1"/>
    <col min="27" max="27" width="2.125" style="797" customWidth="1"/>
    <col min="28" max="75" width="8.875" style="796"/>
    <col min="76" max="78" width="9" style="796" customWidth="1"/>
    <col min="79" max="232" width="8.875" style="796"/>
    <col min="233" max="233" width="2.5" style="796" customWidth="1"/>
    <col min="234" max="234" width="2.375" style="796" customWidth="1"/>
    <col min="235" max="235" width="1.125" style="796" customWidth="1"/>
    <col min="236" max="236" width="22.625" style="796" customWidth="1"/>
    <col min="237" max="237" width="1.25" style="796" customWidth="1"/>
    <col min="238" max="239" width="11.75" style="796" customWidth="1"/>
    <col min="240" max="240" width="1.75" style="796" customWidth="1"/>
    <col min="241" max="241" width="6.875" style="796" customWidth="1"/>
    <col min="242" max="242" width="4.5" style="796" customWidth="1"/>
    <col min="243" max="243" width="3.625" style="796" customWidth="1"/>
    <col min="244" max="244" width="0.75" style="796" customWidth="1"/>
    <col min="245" max="245" width="3.375" style="796" customWidth="1"/>
    <col min="246" max="246" width="3.625" style="796" customWidth="1"/>
    <col min="247" max="247" width="3" style="796" customWidth="1"/>
    <col min="248" max="248" width="3.625" style="796" customWidth="1"/>
    <col min="249" max="249" width="3.125" style="796" customWidth="1"/>
    <col min="250" max="250" width="1.875" style="796" customWidth="1"/>
    <col min="251" max="252" width="2.25" style="796" customWidth="1"/>
    <col min="253" max="253" width="7.25" style="796" customWidth="1"/>
    <col min="254" max="488" width="8.875" style="796"/>
    <col min="489" max="489" width="2.5" style="796" customWidth="1"/>
    <col min="490" max="490" width="2.375" style="796" customWidth="1"/>
    <col min="491" max="491" width="1.125" style="796" customWidth="1"/>
    <col min="492" max="492" width="22.625" style="796" customWidth="1"/>
    <col min="493" max="493" width="1.25" style="796" customWidth="1"/>
    <col min="494" max="495" width="11.75" style="796" customWidth="1"/>
    <col min="496" max="496" width="1.75" style="796" customWidth="1"/>
    <col min="497" max="497" width="6.875" style="796" customWidth="1"/>
    <col min="498" max="498" width="4.5" style="796" customWidth="1"/>
    <col min="499" max="499" width="3.625" style="796" customWidth="1"/>
    <col min="500" max="500" width="0.75" style="796" customWidth="1"/>
    <col min="501" max="501" width="3.375" style="796" customWidth="1"/>
    <col min="502" max="502" width="3.625" style="796" customWidth="1"/>
    <col min="503" max="503" width="3" style="796" customWidth="1"/>
    <col min="504" max="504" width="3.625" style="796" customWidth="1"/>
    <col min="505" max="505" width="3.125" style="796" customWidth="1"/>
    <col min="506" max="506" width="1.875" style="796" customWidth="1"/>
    <col min="507" max="508" width="2.25" style="796" customWidth="1"/>
    <col min="509" max="509" width="7.25" style="796" customWidth="1"/>
    <col min="510" max="744" width="8.875" style="796"/>
    <col min="745" max="745" width="2.5" style="796" customWidth="1"/>
    <col min="746" max="746" width="2.375" style="796" customWidth="1"/>
    <col min="747" max="747" width="1.125" style="796" customWidth="1"/>
    <col min="748" max="748" width="22.625" style="796" customWidth="1"/>
    <col min="749" max="749" width="1.25" style="796" customWidth="1"/>
    <col min="750" max="751" width="11.75" style="796" customWidth="1"/>
    <col min="752" max="752" width="1.75" style="796" customWidth="1"/>
    <col min="753" max="753" width="6.875" style="796" customWidth="1"/>
    <col min="754" max="754" width="4.5" style="796" customWidth="1"/>
    <col min="755" max="755" width="3.625" style="796" customWidth="1"/>
    <col min="756" max="756" width="0.75" style="796" customWidth="1"/>
    <col min="757" max="757" width="3.375" style="796" customWidth="1"/>
    <col min="758" max="758" width="3.625" style="796" customWidth="1"/>
    <col min="759" max="759" width="3" style="796" customWidth="1"/>
    <col min="760" max="760" width="3.625" style="796" customWidth="1"/>
    <col min="761" max="761" width="3.125" style="796" customWidth="1"/>
    <col min="762" max="762" width="1.875" style="796" customWidth="1"/>
    <col min="763" max="764" width="2.25" style="796" customWidth="1"/>
    <col min="765" max="765" width="7.25" style="796" customWidth="1"/>
    <col min="766" max="1000" width="8.875" style="796"/>
    <col min="1001" max="1001" width="2.5" style="796" customWidth="1"/>
    <col min="1002" max="1002" width="2.375" style="796" customWidth="1"/>
    <col min="1003" max="1003" width="1.125" style="796" customWidth="1"/>
    <col min="1004" max="1004" width="22.625" style="796" customWidth="1"/>
    <col min="1005" max="1005" width="1.25" style="796" customWidth="1"/>
    <col min="1006" max="1007" width="11.75" style="796" customWidth="1"/>
    <col min="1008" max="1008" width="1.75" style="796" customWidth="1"/>
    <col min="1009" max="1009" width="6.875" style="796" customWidth="1"/>
    <col min="1010" max="1010" width="4.5" style="796" customWidth="1"/>
    <col min="1011" max="1011" width="3.625" style="796" customWidth="1"/>
    <col min="1012" max="1012" width="0.75" style="796" customWidth="1"/>
    <col min="1013" max="1013" width="3.375" style="796" customWidth="1"/>
    <col min="1014" max="1014" width="3.625" style="796" customWidth="1"/>
    <col min="1015" max="1015" width="3" style="796" customWidth="1"/>
    <col min="1016" max="1016" width="3.625" style="796" customWidth="1"/>
    <col min="1017" max="1017" width="3.125" style="796" customWidth="1"/>
    <col min="1018" max="1018" width="1.875" style="796" customWidth="1"/>
    <col min="1019" max="1020" width="2.25" style="796" customWidth="1"/>
    <col min="1021" max="1021" width="7.25" style="796" customWidth="1"/>
    <col min="1022" max="1256" width="8.875" style="796"/>
    <col min="1257" max="1257" width="2.5" style="796" customWidth="1"/>
    <col min="1258" max="1258" width="2.375" style="796" customWidth="1"/>
    <col min="1259" max="1259" width="1.125" style="796" customWidth="1"/>
    <col min="1260" max="1260" width="22.625" style="796" customWidth="1"/>
    <col min="1261" max="1261" width="1.25" style="796" customWidth="1"/>
    <col min="1262" max="1263" width="11.75" style="796" customWidth="1"/>
    <col min="1264" max="1264" width="1.75" style="796" customWidth="1"/>
    <col min="1265" max="1265" width="6.875" style="796" customWidth="1"/>
    <col min="1266" max="1266" width="4.5" style="796" customWidth="1"/>
    <col min="1267" max="1267" width="3.625" style="796" customWidth="1"/>
    <col min="1268" max="1268" width="0.75" style="796" customWidth="1"/>
    <col min="1269" max="1269" width="3.375" style="796" customWidth="1"/>
    <col min="1270" max="1270" width="3.625" style="796" customWidth="1"/>
    <col min="1271" max="1271" width="3" style="796" customWidth="1"/>
    <col min="1272" max="1272" width="3.625" style="796" customWidth="1"/>
    <col min="1273" max="1273" width="3.125" style="796" customWidth="1"/>
    <col min="1274" max="1274" width="1.875" style="796" customWidth="1"/>
    <col min="1275" max="1276" width="2.25" style="796" customWidth="1"/>
    <col min="1277" max="1277" width="7.25" style="796" customWidth="1"/>
    <col min="1278" max="1512" width="8.875" style="796"/>
    <col min="1513" max="1513" width="2.5" style="796" customWidth="1"/>
    <col min="1514" max="1514" width="2.375" style="796" customWidth="1"/>
    <col min="1515" max="1515" width="1.125" style="796" customWidth="1"/>
    <col min="1516" max="1516" width="22.625" style="796" customWidth="1"/>
    <col min="1517" max="1517" width="1.25" style="796" customWidth="1"/>
    <col min="1518" max="1519" width="11.75" style="796" customWidth="1"/>
    <col min="1520" max="1520" width="1.75" style="796" customWidth="1"/>
    <col min="1521" max="1521" width="6.875" style="796" customWidth="1"/>
    <col min="1522" max="1522" width="4.5" style="796" customWidth="1"/>
    <col min="1523" max="1523" width="3.625" style="796" customWidth="1"/>
    <col min="1524" max="1524" width="0.75" style="796" customWidth="1"/>
    <col min="1525" max="1525" width="3.375" style="796" customWidth="1"/>
    <col min="1526" max="1526" width="3.625" style="796" customWidth="1"/>
    <col min="1527" max="1527" width="3" style="796" customWidth="1"/>
    <col min="1528" max="1528" width="3.625" style="796" customWidth="1"/>
    <col min="1529" max="1529" width="3.125" style="796" customWidth="1"/>
    <col min="1530" max="1530" width="1.875" style="796" customWidth="1"/>
    <col min="1531" max="1532" width="2.25" style="796" customWidth="1"/>
    <col min="1533" max="1533" width="7.25" style="796" customWidth="1"/>
    <col min="1534" max="1768" width="8.875" style="796"/>
    <col min="1769" max="1769" width="2.5" style="796" customWidth="1"/>
    <col min="1770" max="1770" width="2.375" style="796" customWidth="1"/>
    <col min="1771" max="1771" width="1.125" style="796" customWidth="1"/>
    <col min="1772" max="1772" width="22.625" style="796" customWidth="1"/>
    <col min="1773" max="1773" width="1.25" style="796" customWidth="1"/>
    <col min="1774" max="1775" width="11.75" style="796" customWidth="1"/>
    <col min="1776" max="1776" width="1.75" style="796" customWidth="1"/>
    <col min="1777" max="1777" width="6.875" style="796" customWidth="1"/>
    <col min="1778" max="1778" width="4.5" style="796" customWidth="1"/>
    <col min="1779" max="1779" width="3.625" style="796" customWidth="1"/>
    <col min="1780" max="1780" width="0.75" style="796" customWidth="1"/>
    <col min="1781" max="1781" width="3.375" style="796" customWidth="1"/>
    <col min="1782" max="1782" width="3.625" style="796" customWidth="1"/>
    <col min="1783" max="1783" width="3" style="796" customWidth="1"/>
    <col min="1784" max="1784" width="3.625" style="796" customWidth="1"/>
    <col min="1785" max="1785" width="3.125" style="796" customWidth="1"/>
    <col min="1786" max="1786" width="1.875" style="796" customWidth="1"/>
    <col min="1787" max="1788" width="2.25" style="796" customWidth="1"/>
    <col min="1789" max="1789" width="7.25" style="796" customWidth="1"/>
    <col min="1790" max="2024" width="8.875" style="796"/>
    <col min="2025" max="2025" width="2.5" style="796" customWidth="1"/>
    <col min="2026" max="2026" width="2.375" style="796" customWidth="1"/>
    <col min="2027" max="2027" width="1.125" style="796" customWidth="1"/>
    <col min="2028" max="2028" width="22.625" style="796" customWidth="1"/>
    <col min="2029" max="2029" width="1.25" style="796" customWidth="1"/>
    <col min="2030" max="2031" width="11.75" style="796" customWidth="1"/>
    <col min="2032" max="2032" width="1.75" style="796" customWidth="1"/>
    <col min="2033" max="2033" width="6.875" style="796" customWidth="1"/>
    <col min="2034" max="2034" width="4.5" style="796" customWidth="1"/>
    <col min="2035" max="2035" width="3.625" style="796" customWidth="1"/>
    <col min="2036" max="2036" width="0.75" style="796" customWidth="1"/>
    <col min="2037" max="2037" width="3.375" style="796" customWidth="1"/>
    <col min="2038" max="2038" width="3.625" style="796" customWidth="1"/>
    <col min="2039" max="2039" width="3" style="796" customWidth="1"/>
    <col min="2040" max="2040" width="3.625" style="796" customWidth="1"/>
    <col min="2041" max="2041" width="3.125" style="796" customWidth="1"/>
    <col min="2042" max="2042" width="1.875" style="796" customWidth="1"/>
    <col min="2043" max="2044" width="2.25" style="796" customWidth="1"/>
    <col min="2045" max="2045" width="7.25" style="796" customWidth="1"/>
    <col min="2046" max="2280" width="8.875" style="796"/>
    <col min="2281" max="2281" width="2.5" style="796" customWidth="1"/>
    <col min="2282" max="2282" width="2.375" style="796" customWidth="1"/>
    <col min="2283" max="2283" width="1.125" style="796" customWidth="1"/>
    <col min="2284" max="2284" width="22.625" style="796" customWidth="1"/>
    <col min="2285" max="2285" width="1.25" style="796" customWidth="1"/>
    <col min="2286" max="2287" width="11.75" style="796" customWidth="1"/>
    <col min="2288" max="2288" width="1.75" style="796" customWidth="1"/>
    <col min="2289" max="2289" width="6.875" style="796" customWidth="1"/>
    <col min="2290" max="2290" width="4.5" style="796" customWidth="1"/>
    <col min="2291" max="2291" width="3.625" style="796" customWidth="1"/>
    <col min="2292" max="2292" width="0.75" style="796" customWidth="1"/>
    <col min="2293" max="2293" width="3.375" style="796" customWidth="1"/>
    <col min="2294" max="2294" width="3.625" style="796" customWidth="1"/>
    <col min="2295" max="2295" width="3" style="796" customWidth="1"/>
    <col min="2296" max="2296" width="3.625" style="796" customWidth="1"/>
    <col min="2297" max="2297" width="3.125" style="796" customWidth="1"/>
    <col min="2298" max="2298" width="1.875" style="796" customWidth="1"/>
    <col min="2299" max="2300" width="2.25" style="796" customWidth="1"/>
    <col min="2301" max="2301" width="7.25" style="796" customWidth="1"/>
    <col min="2302" max="2536" width="8.875" style="796"/>
    <col min="2537" max="2537" width="2.5" style="796" customWidth="1"/>
    <col min="2538" max="2538" width="2.375" style="796" customWidth="1"/>
    <col min="2539" max="2539" width="1.125" style="796" customWidth="1"/>
    <col min="2540" max="2540" width="22.625" style="796" customWidth="1"/>
    <col min="2541" max="2541" width="1.25" style="796" customWidth="1"/>
    <col min="2542" max="2543" width="11.75" style="796" customWidth="1"/>
    <col min="2544" max="2544" width="1.75" style="796" customWidth="1"/>
    <col min="2545" max="2545" width="6.875" style="796" customWidth="1"/>
    <col min="2546" max="2546" width="4.5" style="796" customWidth="1"/>
    <col min="2547" max="2547" width="3.625" style="796" customWidth="1"/>
    <col min="2548" max="2548" width="0.75" style="796" customWidth="1"/>
    <col min="2549" max="2549" width="3.375" style="796" customWidth="1"/>
    <col min="2550" max="2550" width="3.625" style="796" customWidth="1"/>
    <col min="2551" max="2551" width="3" style="796" customWidth="1"/>
    <col min="2552" max="2552" width="3.625" style="796" customWidth="1"/>
    <col min="2553" max="2553" width="3.125" style="796" customWidth="1"/>
    <col min="2554" max="2554" width="1.875" style="796" customWidth="1"/>
    <col min="2555" max="2556" width="2.25" style="796" customWidth="1"/>
    <col min="2557" max="2557" width="7.25" style="796" customWidth="1"/>
    <col min="2558" max="2792" width="8.875" style="796"/>
    <col min="2793" max="2793" width="2.5" style="796" customWidth="1"/>
    <col min="2794" max="2794" width="2.375" style="796" customWidth="1"/>
    <col min="2795" max="2795" width="1.125" style="796" customWidth="1"/>
    <col min="2796" max="2796" width="22.625" style="796" customWidth="1"/>
    <col min="2797" max="2797" width="1.25" style="796" customWidth="1"/>
    <col min="2798" max="2799" width="11.75" style="796" customWidth="1"/>
    <col min="2800" max="2800" width="1.75" style="796" customWidth="1"/>
    <col min="2801" max="2801" width="6.875" style="796" customWidth="1"/>
    <col min="2802" max="2802" width="4.5" style="796" customWidth="1"/>
    <col min="2803" max="2803" width="3.625" style="796" customWidth="1"/>
    <col min="2804" max="2804" width="0.75" style="796" customWidth="1"/>
    <col min="2805" max="2805" width="3.375" style="796" customWidth="1"/>
    <col min="2806" max="2806" width="3.625" style="796" customWidth="1"/>
    <col min="2807" max="2807" width="3" style="796" customWidth="1"/>
    <col min="2808" max="2808" width="3.625" style="796" customWidth="1"/>
    <col min="2809" max="2809" width="3.125" style="796" customWidth="1"/>
    <col min="2810" max="2810" width="1.875" style="796" customWidth="1"/>
    <col min="2811" max="2812" width="2.25" style="796" customWidth="1"/>
    <col min="2813" max="2813" width="7.25" style="796" customWidth="1"/>
    <col min="2814" max="3048" width="8.875" style="796"/>
    <col min="3049" max="3049" width="2.5" style="796" customWidth="1"/>
    <col min="3050" max="3050" width="2.375" style="796" customWidth="1"/>
    <col min="3051" max="3051" width="1.125" style="796" customWidth="1"/>
    <col min="3052" max="3052" width="22.625" style="796" customWidth="1"/>
    <col min="3053" max="3053" width="1.25" style="796" customWidth="1"/>
    <col min="3054" max="3055" width="11.75" style="796" customWidth="1"/>
    <col min="3056" max="3056" width="1.75" style="796" customWidth="1"/>
    <col min="3057" max="3057" width="6.875" style="796" customWidth="1"/>
    <col min="3058" max="3058" width="4.5" style="796" customWidth="1"/>
    <col min="3059" max="3059" width="3.625" style="796" customWidth="1"/>
    <col min="3060" max="3060" width="0.75" style="796" customWidth="1"/>
    <col min="3061" max="3061" width="3.375" style="796" customWidth="1"/>
    <col min="3062" max="3062" width="3.625" style="796" customWidth="1"/>
    <col min="3063" max="3063" width="3" style="796" customWidth="1"/>
    <col min="3064" max="3064" width="3.625" style="796" customWidth="1"/>
    <col min="3065" max="3065" width="3.125" style="796" customWidth="1"/>
    <col min="3066" max="3066" width="1.875" style="796" customWidth="1"/>
    <col min="3067" max="3068" width="2.25" style="796" customWidth="1"/>
    <col min="3069" max="3069" width="7.25" style="796" customWidth="1"/>
    <col min="3070" max="3304" width="8.875" style="796"/>
    <col min="3305" max="3305" width="2.5" style="796" customWidth="1"/>
    <col min="3306" max="3306" width="2.375" style="796" customWidth="1"/>
    <col min="3307" max="3307" width="1.125" style="796" customWidth="1"/>
    <col min="3308" max="3308" width="22.625" style="796" customWidth="1"/>
    <col min="3309" max="3309" width="1.25" style="796" customWidth="1"/>
    <col min="3310" max="3311" width="11.75" style="796" customWidth="1"/>
    <col min="3312" max="3312" width="1.75" style="796" customWidth="1"/>
    <col min="3313" max="3313" width="6.875" style="796" customWidth="1"/>
    <col min="3314" max="3314" width="4.5" style="796" customWidth="1"/>
    <col min="3315" max="3315" width="3.625" style="796" customWidth="1"/>
    <col min="3316" max="3316" width="0.75" style="796" customWidth="1"/>
    <col min="3317" max="3317" width="3.375" style="796" customWidth="1"/>
    <col min="3318" max="3318" width="3.625" style="796" customWidth="1"/>
    <col min="3319" max="3319" width="3" style="796" customWidth="1"/>
    <col min="3320" max="3320" width="3.625" style="796" customWidth="1"/>
    <col min="3321" max="3321" width="3.125" style="796" customWidth="1"/>
    <col min="3322" max="3322" width="1.875" style="796" customWidth="1"/>
    <col min="3323" max="3324" width="2.25" style="796" customWidth="1"/>
    <col min="3325" max="3325" width="7.25" style="796" customWidth="1"/>
    <col min="3326" max="3560" width="8.875" style="796"/>
    <col min="3561" max="3561" width="2.5" style="796" customWidth="1"/>
    <col min="3562" max="3562" width="2.375" style="796" customWidth="1"/>
    <col min="3563" max="3563" width="1.125" style="796" customWidth="1"/>
    <col min="3564" max="3564" width="22.625" style="796" customWidth="1"/>
    <col min="3565" max="3565" width="1.25" style="796" customWidth="1"/>
    <col min="3566" max="3567" width="11.75" style="796" customWidth="1"/>
    <col min="3568" max="3568" width="1.75" style="796" customWidth="1"/>
    <col min="3569" max="3569" width="6.875" style="796" customWidth="1"/>
    <col min="3570" max="3570" width="4.5" style="796" customWidth="1"/>
    <col min="3571" max="3571" width="3.625" style="796" customWidth="1"/>
    <col min="3572" max="3572" width="0.75" style="796" customWidth="1"/>
    <col min="3573" max="3573" width="3.375" style="796" customWidth="1"/>
    <col min="3574" max="3574" width="3.625" style="796" customWidth="1"/>
    <col min="3575" max="3575" width="3" style="796" customWidth="1"/>
    <col min="3576" max="3576" width="3.625" style="796" customWidth="1"/>
    <col min="3577" max="3577" width="3.125" style="796" customWidth="1"/>
    <col min="3578" max="3578" width="1.875" style="796" customWidth="1"/>
    <col min="3579" max="3580" width="2.25" style="796" customWidth="1"/>
    <col min="3581" max="3581" width="7.25" style="796" customWidth="1"/>
    <col min="3582" max="3816" width="8.875" style="796"/>
    <col min="3817" max="3817" width="2.5" style="796" customWidth="1"/>
    <col min="3818" max="3818" width="2.375" style="796" customWidth="1"/>
    <col min="3819" max="3819" width="1.125" style="796" customWidth="1"/>
    <col min="3820" max="3820" width="22.625" style="796" customWidth="1"/>
    <col min="3821" max="3821" width="1.25" style="796" customWidth="1"/>
    <col min="3822" max="3823" width="11.75" style="796" customWidth="1"/>
    <col min="3824" max="3824" width="1.75" style="796" customWidth="1"/>
    <col min="3825" max="3825" width="6.875" style="796" customWidth="1"/>
    <col min="3826" max="3826" width="4.5" style="796" customWidth="1"/>
    <col min="3827" max="3827" width="3.625" style="796" customWidth="1"/>
    <col min="3828" max="3828" width="0.75" style="796" customWidth="1"/>
    <col min="3829" max="3829" width="3.375" style="796" customWidth="1"/>
    <col min="3830" max="3830" width="3.625" style="796" customWidth="1"/>
    <col min="3831" max="3831" width="3" style="796" customWidth="1"/>
    <col min="3832" max="3832" width="3.625" style="796" customWidth="1"/>
    <col min="3833" max="3833" width="3.125" style="796" customWidth="1"/>
    <col min="3834" max="3834" width="1.875" style="796" customWidth="1"/>
    <col min="3835" max="3836" width="2.25" style="796" customWidth="1"/>
    <col min="3837" max="3837" width="7.25" style="796" customWidth="1"/>
    <col min="3838" max="4072" width="8.875" style="796"/>
    <col min="4073" max="4073" width="2.5" style="796" customWidth="1"/>
    <col min="4074" max="4074" width="2.375" style="796" customWidth="1"/>
    <col min="4075" max="4075" width="1.125" style="796" customWidth="1"/>
    <col min="4076" max="4076" width="22.625" style="796" customWidth="1"/>
    <col min="4077" max="4077" width="1.25" style="796" customWidth="1"/>
    <col min="4078" max="4079" width="11.75" style="796" customWidth="1"/>
    <col min="4080" max="4080" width="1.75" style="796" customWidth="1"/>
    <col min="4081" max="4081" width="6.875" style="796" customWidth="1"/>
    <col min="4082" max="4082" width="4.5" style="796" customWidth="1"/>
    <col min="4083" max="4083" width="3.625" style="796" customWidth="1"/>
    <col min="4084" max="4084" width="0.75" style="796" customWidth="1"/>
    <col min="4085" max="4085" width="3.375" style="796" customWidth="1"/>
    <col min="4086" max="4086" width="3.625" style="796" customWidth="1"/>
    <col min="4087" max="4087" width="3" style="796" customWidth="1"/>
    <col min="4088" max="4088" width="3.625" style="796" customWidth="1"/>
    <col min="4089" max="4089" width="3.125" style="796" customWidth="1"/>
    <col min="4090" max="4090" width="1.875" style="796" customWidth="1"/>
    <col min="4091" max="4092" width="2.25" style="796" customWidth="1"/>
    <col min="4093" max="4093" width="7.25" style="796" customWidth="1"/>
    <col min="4094" max="4328" width="8.875" style="796"/>
    <col min="4329" max="4329" width="2.5" style="796" customWidth="1"/>
    <col min="4330" max="4330" width="2.375" style="796" customWidth="1"/>
    <col min="4331" max="4331" width="1.125" style="796" customWidth="1"/>
    <col min="4332" max="4332" width="22.625" style="796" customWidth="1"/>
    <col min="4333" max="4333" width="1.25" style="796" customWidth="1"/>
    <col min="4334" max="4335" width="11.75" style="796" customWidth="1"/>
    <col min="4336" max="4336" width="1.75" style="796" customWidth="1"/>
    <col min="4337" max="4337" width="6.875" style="796" customWidth="1"/>
    <col min="4338" max="4338" width="4.5" style="796" customWidth="1"/>
    <col min="4339" max="4339" width="3.625" style="796" customWidth="1"/>
    <col min="4340" max="4340" width="0.75" style="796" customWidth="1"/>
    <col min="4341" max="4341" width="3.375" style="796" customWidth="1"/>
    <col min="4342" max="4342" width="3.625" style="796" customWidth="1"/>
    <col min="4343" max="4343" width="3" style="796" customWidth="1"/>
    <col min="4344" max="4344" width="3.625" style="796" customWidth="1"/>
    <col min="4345" max="4345" width="3.125" style="796" customWidth="1"/>
    <col min="4346" max="4346" width="1.875" style="796" customWidth="1"/>
    <col min="4347" max="4348" width="2.25" style="796" customWidth="1"/>
    <col min="4349" max="4349" width="7.25" style="796" customWidth="1"/>
    <col min="4350" max="4584" width="8.875" style="796"/>
    <col min="4585" max="4585" width="2.5" style="796" customWidth="1"/>
    <col min="4586" max="4586" width="2.375" style="796" customWidth="1"/>
    <col min="4587" max="4587" width="1.125" style="796" customWidth="1"/>
    <col min="4588" max="4588" width="22.625" style="796" customWidth="1"/>
    <col min="4589" max="4589" width="1.25" style="796" customWidth="1"/>
    <col min="4590" max="4591" width="11.75" style="796" customWidth="1"/>
    <col min="4592" max="4592" width="1.75" style="796" customWidth="1"/>
    <col min="4593" max="4593" width="6.875" style="796" customWidth="1"/>
    <col min="4594" max="4594" width="4.5" style="796" customWidth="1"/>
    <col min="4595" max="4595" width="3.625" style="796" customWidth="1"/>
    <col min="4596" max="4596" width="0.75" style="796" customWidth="1"/>
    <col min="4597" max="4597" width="3.375" style="796" customWidth="1"/>
    <col min="4598" max="4598" width="3.625" style="796" customWidth="1"/>
    <col min="4599" max="4599" width="3" style="796" customWidth="1"/>
    <col min="4600" max="4600" width="3.625" style="796" customWidth="1"/>
    <col min="4601" max="4601" width="3.125" style="796" customWidth="1"/>
    <col min="4602" max="4602" width="1.875" style="796" customWidth="1"/>
    <col min="4603" max="4604" width="2.25" style="796" customWidth="1"/>
    <col min="4605" max="4605" width="7.25" style="796" customWidth="1"/>
    <col min="4606" max="4840" width="8.875" style="796"/>
    <col min="4841" max="4841" width="2.5" style="796" customWidth="1"/>
    <col min="4842" max="4842" width="2.375" style="796" customWidth="1"/>
    <col min="4843" max="4843" width="1.125" style="796" customWidth="1"/>
    <col min="4844" max="4844" width="22.625" style="796" customWidth="1"/>
    <col min="4845" max="4845" width="1.25" style="796" customWidth="1"/>
    <col min="4846" max="4847" width="11.75" style="796" customWidth="1"/>
    <col min="4848" max="4848" width="1.75" style="796" customWidth="1"/>
    <col min="4849" max="4849" width="6.875" style="796" customWidth="1"/>
    <col min="4850" max="4850" width="4.5" style="796" customWidth="1"/>
    <col min="4851" max="4851" width="3.625" style="796" customWidth="1"/>
    <col min="4852" max="4852" width="0.75" style="796" customWidth="1"/>
    <col min="4853" max="4853" width="3.375" style="796" customWidth="1"/>
    <col min="4854" max="4854" width="3.625" style="796" customWidth="1"/>
    <col min="4855" max="4855" width="3" style="796" customWidth="1"/>
    <col min="4856" max="4856" width="3.625" style="796" customWidth="1"/>
    <col min="4857" max="4857" width="3.125" style="796" customWidth="1"/>
    <col min="4858" max="4858" width="1.875" style="796" customWidth="1"/>
    <col min="4859" max="4860" width="2.25" style="796" customWidth="1"/>
    <col min="4861" max="4861" width="7.25" style="796" customWidth="1"/>
    <col min="4862" max="5096" width="8.875" style="796"/>
    <col min="5097" max="5097" width="2.5" style="796" customWidth="1"/>
    <col min="5098" max="5098" width="2.375" style="796" customWidth="1"/>
    <col min="5099" max="5099" width="1.125" style="796" customWidth="1"/>
    <col min="5100" max="5100" width="22.625" style="796" customWidth="1"/>
    <col min="5101" max="5101" width="1.25" style="796" customWidth="1"/>
    <col min="5102" max="5103" width="11.75" style="796" customWidth="1"/>
    <col min="5104" max="5104" width="1.75" style="796" customWidth="1"/>
    <col min="5105" max="5105" width="6.875" style="796" customWidth="1"/>
    <col min="5106" max="5106" width="4.5" style="796" customWidth="1"/>
    <col min="5107" max="5107" width="3.625" style="796" customWidth="1"/>
    <col min="5108" max="5108" width="0.75" style="796" customWidth="1"/>
    <col min="5109" max="5109" width="3.375" style="796" customWidth="1"/>
    <col min="5110" max="5110" width="3.625" style="796" customWidth="1"/>
    <col min="5111" max="5111" width="3" style="796" customWidth="1"/>
    <col min="5112" max="5112" width="3.625" style="796" customWidth="1"/>
    <col min="5113" max="5113" width="3.125" style="796" customWidth="1"/>
    <col min="5114" max="5114" width="1.875" style="796" customWidth="1"/>
    <col min="5115" max="5116" width="2.25" style="796" customWidth="1"/>
    <col min="5117" max="5117" width="7.25" style="796" customWidth="1"/>
    <col min="5118" max="5352" width="8.875" style="796"/>
    <col min="5353" max="5353" width="2.5" style="796" customWidth="1"/>
    <col min="5354" max="5354" width="2.375" style="796" customWidth="1"/>
    <col min="5355" max="5355" width="1.125" style="796" customWidth="1"/>
    <col min="5356" max="5356" width="22.625" style="796" customWidth="1"/>
    <col min="5357" max="5357" width="1.25" style="796" customWidth="1"/>
    <col min="5358" max="5359" width="11.75" style="796" customWidth="1"/>
    <col min="5360" max="5360" width="1.75" style="796" customWidth="1"/>
    <col min="5361" max="5361" width="6.875" style="796" customWidth="1"/>
    <col min="5362" max="5362" width="4.5" style="796" customWidth="1"/>
    <col min="5363" max="5363" width="3.625" style="796" customWidth="1"/>
    <col min="5364" max="5364" width="0.75" style="796" customWidth="1"/>
    <col min="5365" max="5365" width="3.375" style="796" customWidth="1"/>
    <col min="5366" max="5366" width="3.625" style="796" customWidth="1"/>
    <col min="5367" max="5367" width="3" style="796" customWidth="1"/>
    <col min="5368" max="5368" width="3.625" style="796" customWidth="1"/>
    <col min="5369" max="5369" width="3.125" style="796" customWidth="1"/>
    <col min="5370" max="5370" width="1.875" style="796" customWidth="1"/>
    <col min="5371" max="5372" width="2.25" style="796" customWidth="1"/>
    <col min="5373" max="5373" width="7.25" style="796" customWidth="1"/>
    <col min="5374" max="5608" width="8.875" style="796"/>
    <col min="5609" max="5609" width="2.5" style="796" customWidth="1"/>
    <col min="5610" max="5610" width="2.375" style="796" customWidth="1"/>
    <col min="5611" max="5611" width="1.125" style="796" customWidth="1"/>
    <col min="5612" max="5612" width="22.625" style="796" customWidth="1"/>
    <col min="5613" max="5613" width="1.25" style="796" customWidth="1"/>
    <col min="5614" max="5615" width="11.75" style="796" customWidth="1"/>
    <col min="5616" max="5616" width="1.75" style="796" customWidth="1"/>
    <col min="5617" max="5617" width="6.875" style="796" customWidth="1"/>
    <col min="5618" max="5618" width="4.5" style="796" customWidth="1"/>
    <col min="5619" max="5619" width="3.625" style="796" customWidth="1"/>
    <col min="5620" max="5620" width="0.75" style="796" customWidth="1"/>
    <col min="5621" max="5621" width="3.375" style="796" customWidth="1"/>
    <col min="5622" max="5622" width="3.625" style="796" customWidth="1"/>
    <col min="5623" max="5623" width="3" style="796" customWidth="1"/>
    <col min="5624" max="5624" width="3.625" style="796" customWidth="1"/>
    <col min="5625" max="5625" width="3.125" style="796" customWidth="1"/>
    <col min="5626" max="5626" width="1.875" style="796" customWidth="1"/>
    <col min="5627" max="5628" width="2.25" style="796" customWidth="1"/>
    <col min="5629" max="5629" width="7.25" style="796" customWidth="1"/>
    <col min="5630" max="5864" width="8.875" style="796"/>
    <col min="5865" max="5865" width="2.5" style="796" customWidth="1"/>
    <col min="5866" max="5866" width="2.375" style="796" customWidth="1"/>
    <col min="5867" max="5867" width="1.125" style="796" customWidth="1"/>
    <col min="5868" max="5868" width="22.625" style="796" customWidth="1"/>
    <col min="5869" max="5869" width="1.25" style="796" customWidth="1"/>
    <col min="5870" max="5871" width="11.75" style="796" customWidth="1"/>
    <col min="5872" max="5872" width="1.75" style="796" customWidth="1"/>
    <col min="5873" max="5873" width="6.875" style="796" customWidth="1"/>
    <col min="5874" max="5874" width="4.5" style="796" customWidth="1"/>
    <col min="5875" max="5875" width="3.625" style="796" customWidth="1"/>
    <col min="5876" max="5876" width="0.75" style="796" customWidth="1"/>
    <col min="5877" max="5877" width="3.375" style="796" customWidth="1"/>
    <col min="5878" max="5878" width="3.625" style="796" customWidth="1"/>
    <col min="5879" max="5879" width="3" style="796" customWidth="1"/>
    <col min="5880" max="5880" width="3.625" style="796" customWidth="1"/>
    <col min="5881" max="5881" width="3.125" style="796" customWidth="1"/>
    <col min="5882" max="5882" width="1.875" style="796" customWidth="1"/>
    <col min="5883" max="5884" width="2.25" style="796" customWidth="1"/>
    <col min="5885" max="5885" width="7.25" style="796" customWidth="1"/>
    <col min="5886" max="6120" width="8.875" style="796"/>
    <col min="6121" max="6121" width="2.5" style="796" customWidth="1"/>
    <col min="6122" max="6122" width="2.375" style="796" customWidth="1"/>
    <col min="6123" max="6123" width="1.125" style="796" customWidth="1"/>
    <col min="6124" max="6124" width="22.625" style="796" customWidth="1"/>
    <col min="6125" max="6125" width="1.25" style="796" customWidth="1"/>
    <col min="6126" max="6127" width="11.75" style="796" customWidth="1"/>
    <col min="6128" max="6128" width="1.75" style="796" customWidth="1"/>
    <col min="6129" max="6129" width="6.875" style="796" customWidth="1"/>
    <col min="6130" max="6130" width="4.5" style="796" customWidth="1"/>
    <col min="6131" max="6131" width="3.625" style="796" customWidth="1"/>
    <col min="6132" max="6132" width="0.75" style="796" customWidth="1"/>
    <col min="6133" max="6133" width="3.375" style="796" customWidth="1"/>
    <col min="6134" max="6134" width="3.625" style="796" customWidth="1"/>
    <col min="6135" max="6135" width="3" style="796" customWidth="1"/>
    <col min="6136" max="6136" width="3.625" style="796" customWidth="1"/>
    <col min="6137" max="6137" width="3.125" style="796" customWidth="1"/>
    <col min="6138" max="6138" width="1.875" style="796" customWidth="1"/>
    <col min="6139" max="6140" width="2.25" style="796" customWidth="1"/>
    <col min="6141" max="6141" width="7.25" style="796" customWidth="1"/>
    <col min="6142" max="6376" width="8.875" style="796"/>
    <col min="6377" max="6377" width="2.5" style="796" customWidth="1"/>
    <col min="6378" max="6378" width="2.375" style="796" customWidth="1"/>
    <col min="6379" max="6379" width="1.125" style="796" customWidth="1"/>
    <col min="6380" max="6380" width="22.625" style="796" customWidth="1"/>
    <col min="6381" max="6381" width="1.25" style="796" customWidth="1"/>
    <col min="6382" max="6383" width="11.75" style="796" customWidth="1"/>
    <col min="6384" max="6384" width="1.75" style="796" customWidth="1"/>
    <col min="6385" max="6385" width="6.875" style="796" customWidth="1"/>
    <col min="6386" max="6386" width="4.5" style="796" customWidth="1"/>
    <col min="6387" max="6387" width="3.625" style="796" customWidth="1"/>
    <col min="6388" max="6388" width="0.75" style="796" customWidth="1"/>
    <col min="6389" max="6389" width="3.375" style="796" customWidth="1"/>
    <col min="6390" max="6390" width="3.625" style="796" customWidth="1"/>
    <col min="6391" max="6391" width="3" style="796" customWidth="1"/>
    <col min="6392" max="6392" width="3.625" style="796" customWidth="1"/>
    <col min="6393" max="6393" width="3.125" style="796" customWidth="1"/>
    <col min="6394" max="6394" width="1.875" style="796" customWidth="1"/>
    <col min="6395" max="6396" width="2.25" style="796" customWidth="1"/>
    <col min="6397" max="6397" width="7.25" style="796" customWidth="1"/>
    <col min="6398" max="6632" width="8.875" style="796"/>
    <col min="6633" max="6633" width="2.5" style="796" customWidth="1"/>
    <col min="6634" max="6634" width="2.375" style="796" customWidth="1"/>
    <col min="6635" max="6635" width="1.125" style="796" customWidth="1"/>
    <col min="6636" max="6636" width="22.625" style="796" customWidth="1"/>
    <col min="6637" max="6637" width="1.25" style="796" customWidth="1"/>
    <col min="6638" max="6639" width="11.75" style="796" customWidth="1"/>
    <col min="6640" max="6640" width="1.75" style="796" customWidth="1"/>
    <col min="6641" max="6641" width="6.875" style="796" customWidth="1"/>
    <col min="6642" max="6642" width="4.5" style="796" customWidth="1"/>
    <col min="6643" max="6643" width="3.625" style="796" customWidth="1"/>
    <col min="6644" max="6644" width="0.75" style="796" customWidth="1"/>
    <col min="6645" max="6645" width="3.375" style="796" customWidth="1"/>
    <col min="6646" max="6646" width="3.625" style="796" customWidth="1"/>
    <col min="6647" max="6647" width="3" style="796" customWidth="1"/>
    <col min="6648" max="6648" width="3.625" style="796" customWidth="1"/>
    <col min="6649" max="6649" width="3.125" style="796" customWidth="1"/>
    <col min="6650" max="6650" width="1.875" style="796" customWidth="1"/>
    <col min="6651" max="6652" width="2.25" style="796" customWidth="1"/>
    <col min="6653" max="6653" width="7.25" style="796" customWidth="1"/>
    <col min="6654" max="6888" width="8.875" style="796"/>
    <col min="6889" max="6889" width="2.5" style="796" customWidth="1"/>
    <col min="6890" max="6890" width="2.375" style="796" customWidth="1"/>
    <col min="6891" max="6891" width="1.125" style="796" customWidth="1"/>
    <col min="6892" max="6892" width="22.625" style="796" customWidth="1"/>
    <col min="6893" max="6893" width="1.25" style="796" customWidth="1"/>
    <col min="6894" max="6895" width="11.75" style="796" customWidth="1"/>
    <col min="6896" max="6896" width="1.75" style="796" customWidth="1"/>
    <col min="6897" max="6897" width="6.875" style="796" customWidth="1"/>
    <col min="6898" max="6898" width="4.5" style="796" customWidth="1"/>
    <col min="6899" max="6899" width="3.625" style="796" customWidth="1"/>
    <col min="6900" max="6900" width="0.75" style="796" customWidth="1"/>
    <col min="6901" max="6901" width="3.375" style="796" customWidth="1"/>
    <col min="6902" max="6902" width="3.625" style="796" customWidth="1"/>
    <col min="6903" max="6903" width="3" style="796" customWidth="1"/>
    <col min="6904" max="6904" width="3.625" style="796" customWidth="1"/>
    <col min="6905" max="6905" width="3.125" style="796" customWidth="1"/>
    <col min="6906" max="6906" width="1.875" style="796" customWidth="1"/>
    <col min="6907" max="6908" width="2.25" style="796" customWidth="1"/>
    <col min="6909" max="6909" width="7.25" style="796" customWidth="1"/>
    <col min="6910" max="7144" width="8.875" style="796"/>
    <col min="7145" max="7145" width="2.5" style="796" customWidth="1"/>
    <col min="7146" max="7146" width="2.375" style="796" customWidth="1"/>
    <col min="7147" max="7147" width="1.125" style="796" customWidth="1"/>
    <col min="7148" max="7148" width="22.625" style="796" customWidth="1"/>
    <col min="7149" max="7149" width="1.25" style="796" customWidth="1"/>
    <col min="7150" max="7151" width="11.75" style="796" customWidth="1"/>
    <col min="7152" max="7152" width="1.75" style="796" customWidth="1"/>
    <col min="7153" max="7153" width="6.875" style="796" customWidth="1"/>
    <col min="7154" max="7154" width="4.5" style="796" customWidth="1"/>
    <col min="7155" max="7155" width="3.625" style="796" customWidth="1"/>
    <col min="7156" max="7156" width="0.75" style="796" customWidth="1"/>
    <col min="7157" max="7157" width="3.375" style="796" customWidth="1"/>
    <col min="7158" max="7158" width="3.625" style="796" customWidth="1"/>
    <col min="7159" max="7159" width="3" style="796" customWidth="1"/>
    <col min="7160" max="7160" width="3.625" style="796" customWidth="1"/>
    <col min="7161" max="7161" width="3.125" style="796" customWidth="1"/>
    <col min="7162" max="7162" width="1.875" style="796" customWidth="1"/>
    <col min="7163" max="7164" width="2.25" style="796" customWidth="1"/>
    <col min="7165" max="7165" width="7.25" style="796" customWidth="1"/>
    <col min="7166" max="7400" width="8.875" style="796"/>
    <col min="7401" max="7401" width="2.5" style="796" customWidth="1"/>
    <col min="7402" max="7402" width="2.375" style="796" customWidth="1"/>
    <col min="7403" max="7403" width="1.125" style="796" customWidth="1"/>
    <col min="7404" max="7404" width="22.625" style="796" customWidth="1"/>
    <col min="7405" max="7405" width="1.25" style="796" customWidth="1"/>
    <col min="7406" max="7407" width="11.75" style="796" customWidth="1"/>
    <col min="7408" max="7408" width="1.75" style="796" customWidth="1"/>
    <col min="7409" max="7409" width="6.875" style="796" customWidth="1"/>
    <col min="7410" max="7410" width="4.5" style="796" customWidth="1"/>
    <col min="7411" max="7411" width="3.625" style="796" customWidth="1"/>
    <col min="7412" max="7412" width="0.75" style="796" customWidth="1"/>
    <col min="7413" max="7413" width="3.375" style="796" customWidth="1"/>
    <col min="7414" max="7414" width="3.625" style="796" customWidth="1"/>
    <col min="7415" max="7415" width="3" style="796" customWidth="1"/>
    <col min="7416" max="7416" width="3.625" style="796" customWidth="1"/>
    <col min="7417" max="7417" width="3.125" style="796" customWidth="1"/>
    <col min="7418" max="7418" width="1.875" style="796" customWidth="1"/>
    <col min="7419" max="7420" width="2.25" style="796" customWidth="1"/>
    <col min="7421" max="7421" width="7.25" style="796" customWidth="1"/>
    <col min="7422" max="7656" width="8.875" style="796"/>
    <col min="7657" max="7657" width="2.5" style="796" customWidth="1"/>
    <col min="7658" max="7658" width="2.375" style="796" customWidth="1"/>
    <col min="7659" max="7659" width="1.125" style="796" customWidth="1"/>
    <col min="7660" max="7660" width="22.625" style="796" customWidth="1"/>
    <col min="7661" max="7661" width="1.25" style="796" customWidth="1"/>
    <col min="7662" max="7663" width="11.75" style="796" customWidth="1"/>
    <col min="7664" max="7664" width="1.75" style="796" customWidth="1"/>
    <col min="7665" max="7665" width="6.875" style="796" customWidth="1"/>
    <col min="7666" max="7666" width="4.5" style="796" customWidth="1"/>
    <col min="7667" max="7667" width="3.625" style="796" customWidth="1"/>
    <col min="7668" max="7668" width="0.75" style="796" customWidth="1"/>
    <col min="7669" max="7669" width="3.375" style="796" customWidth="1"/>
    <col min="7670" max="7670" width="3.625" style="796" customWidth="1"/>
    <col min="7671" max="7671" width="3" style="796" customWidth="1"/>
    <col min="7672" max="7672" width="3.625" style="796" customWidth="1"/>
    <col min="7673" max="7673" width="3.125" style="796" customWidth="1"/>
    <col min="7674" max="7674" width="1.875" style="796" customWidth="1"/>
    <col min="7675" max="7676" width="2.25" style="796" customWidth="1"/>
    <col min="7677" max="7677" width="7.25" style="796" customWidth="1"/>
    <col min="7678" max="7912" width="8.875" style="796"/>
    <col min="7913" max="7913" width="2.5" style="796" customWidth="1"/>
    <col min="7914" max="7914" width="2.375" style="796" customWidth="1"/>
    <col min="7915" max="7915" width="1.125" style="796" customWidth="1"/>
    <col min="7916" max="7916" width="22.625" style="796" customWidth="1"/>
    <col min="7917" max="7917" width="1.25" style="796" customWidth="1"/>
    <col min="7918" max="7919" width="11.75" style="796" customWidth="1"/>
    <col min="7920" max="7920" width="1.75" style="796" customWidth="1"/>
    <col min="7921" max="7921" width="6.875" style="796" customWidth="1"/>
    <col min="7922" max="7922" width="4.5" style="796" customWidth="1"/>
    <col min="7923" max="7923" width="3.625" style="796" customWidth="1"/>
    <col min="7924" max="7924" width="0.75" style="796" customWidth="1"/>
    <col min="7925" max="7925" width="3.375" style="796" customWidth="1"/>
    <col min="7926" max="7926" width="3.625" style="796" customWidth="1"/>
    <col min="7927" max="7927" width="3" style="796" customWidth="1"/>
    <col min="7928" max="7928" width="3.625" style="796" customWidth="1"/>
    <col min="7929" max="7929" width="3.125" style="796" customWidth="1"/>
    <col min="7930" max="7930" width="1.875" style="796" customWidth="1"/>
    <col min="7931" max="7932" width="2.25" style="796" customWidth="1"/>
    <col min="7933" max="7933" width="7.25" style="796" customWidth="1"/>
    <col min="7934" max="8168" width="8.875" style="796"/>
    <col min="8169" max="8169" width="2.5" style="796" customWidth="1"/>
    <col min="8170" max="8170" width="2.375" style="796" customWidth="1"/>
    <col min="8171" max="8171" width="1.125" style="796" customWidth="1"/>
    <col min="8172" max="8172" width="22.625" style="796" customWidth="1"/>
    <col min="8173" max="8173" width="1.25" style="796" customWidth="1"/>
    <col min="8174" max="8175" width="11.75" style="796" customWidth="1"/>
    <col min="8176" max="8176" width="1.75" style="796" customWidth="1"/>
    <col min="8177" max="8177" width="6.875" style="796" customWidth="1"/>
    <col min="8178" max="8178" width="4.5" style="796" customWidth="1"/>
    <col min="8179" max="8179" width="3.625" style="796" customWidth="1"/>
    <col min="8180" max="8180" width="0.75" style="796" customWidth="1"/>
    <col min="8181" max="8181" width="3.375" style="796" customWidth="1"/>
    <col min="8182" max="8182" width="3.625" style="796" customWidth="1"/>
    <col min="8183" max="8183" width="3" style="796" customWidth="1"/>
    <col min="8184" max="8184" width="3.625" style="796" customWidth="1"/>
    <col min="8185" max="8185" width="3.125" style="796" customWidth="1"/>
    <col min="8186" max="8186" width="1.875" style="796" customWidth="1"/>
    <col min="8187" max="8188" width="2.25" style="796" customWidth="1"/>
    <col min="8189" max="8189" width="7.25" style="796" customWidth="1"/>
    <col min="8190" max="8424" width="8.875" style="796"/>
    <col min="8425" max="8425" width="2.5" style="796" customWidth="1"/>
    <col min="8426" max="8426" width="2.375" style="796" customWidth="1"/>
    <col min="8427" max="8427" width="1.125" style="796" customWidth="1"/>
    <col min="8428" max="8428" width="22.625" style="796" customWidth="1"/>
    <col min="8429" max="8429" width="1.25" style="796" customWidth="1"/>
    <col min="8430" max="8431" width="11.75" style="796" customWidth="1"/>
    <col min="8432" max="8432" width="1.75" style="796" customWidth="1"/>
    <col min="8433" max="8433" width="6.875" style="796" customWidth="1"/>
    <col min="8434" max="8434" width="4.5" style="796" customWidth="1"/>
    <col min="8435" max="8435" width="3.625" style="796" customWidth="1"/>
    <col min="8436" max="8436" width="0.75" style="796" customWidth="1"/>
    <col min="8437" max="8437" width="3.375" style="796" customWidth="1"/>
    <col min="8438" max="8438" width="3.625" style="796" customWidth="1"/>
    <col min="8439" max="8439" width="3" style="796" customWidth="1"/>
    <col min="8440" max="8440" width="3.625" style="796" customWidth="1"/>
    <col min="8441" max="8441" width="3.125" style="796" customWidth="1"/>
    <col min="8442" max="8442" width="1.875" style="796" customWidth="1"/>
    <col min="8443" max="8444" width="2.25" style="796" customWidth="1"/>
    <col min="8445" max="8445" width="7.25" style="796" customWidth="1"/>
    <col min="8446" max="8680" width="8.875" style="796"/>
    <col min="8681" max="8681" width="2.5" style="796" customWidth="1"/>
    <col min="8682" max="8682" width="2.375" style="796" customWidth="1"/>
    <col min="8683" max="8683" width="1.125" style="796" customWidth="1"/>
    <col min="8684" max="8684" width="22.625" style="796" customWidth="1"/>
    <col min="8685" max="8685" width="1.25" style="796" customWidth="1"/>
    <col min="8686" max="8687" width="11.75" style="796" customWidth="1"/>
    <col min="8688" max="8688" width="1.75" style="796" customWidth="1"/>
    <col min="8689" max="8689" width="6.875" style="796" customWidth="1"/>
    <col min="8690" max="8690" width="4.5" style="796" customWidth="1"/>
    <col min="8691" max="8691" width="3.625" style="796" customWidth="1"/>
    <col min="8692" max="8692" width="0.75" style="796" customWidth="1"/>
    <col min="8693" max="8693" width="3.375" style="796" customWidth="1"/>
    <col min="8694" max="8694" width="3.625" style="796" customWidth="1"/>
    <col min="8695" max="8695" width="3" style="796" customWidth="1"/>
    <col min="8696" max="8696" width="3.625" style="796" customWidth="1"/>
    <col min="8697" max="8697" width="3.125" style="796" customWidth="1"/>
    <col min="8698" max="8698" width="1.875" style="796" customWidth="1"/>
    <col min="8699" max="8700" width="2.25" style="796" customWidth="1"/>
    <col min="8701" max="8701" width="7.25" style="796" customWidth="1"/>
    <col min="8702" max="8936" width="8.875" style="796"/>
    <col min="8937" max="8937" width="2.5" style="796" customWidth="1"/>
    <col min="8938" max="8938" width="2.375" style="796" customWidth="1"/>
    <col min="8939" max="8939" width="1.125" style="796" customWidth="1"/>
    <col min="8940" max="8940" width="22.625" style="796" customWidth="1"/>
    <col min="8941" max="8941" width="1.25" style="796" customWidth="1"/>
    <col min="8942" max="8943" width="11.75" style="796" customWidth="1"/>
    <col min="8944" max="8944" width="1.75" style="796" customWidth="1"/>
    <col min="8945" max="8945" width="6.875" style="796" customWidth="1"/>
    <col min="8946" max="8946" width="4.5" style="796" customWidth="1"/>
    <col min="8947" max="8947" width="3.625" style="796" customWidth="1"/>
    <col min="8948" max="8948" width="0.75" style="796" customWidth="1"/>
    <col min="8949" max="8949" width="3.375" style="796" customWidth="1"/>
    <col min="8950" max="8950" width="3.625" style="796" customWidth="1"/>
    <col min="8951" max="8951" width="3" style="796" customWidth="1"/>
    <col min="8952" max="8952" width="3.625" style="796" customWidth="1"/>
    <col min="8953" max="8953" width="3.125" style="796" customWidth="1"/>
    <col min="8954" max="8954" width="1.875" style="796" customWidth="1"/>
    <col min="8955" max="8956" width="2.25" style="796" customWidth="1"/>
    <col min="8957" max="8957" width="7.25" style="796" customWidth="1"/>
    <col min="8958" max="9192" width="8.875" style="796"/>
    <col min="9193" max="9193" width="2.5" style="796" customWidth="1"/>
    <col min="9194" max="9194" width="2.375" style="796" customWidth="1"/>
    <col min="9195" max="9195" width="1.125" style="796" customWidth="1"/>
    <col min="9196" max="9196" width="22.625" style="796" customWidth="1"/>
    <col min="9197" max="9197" width="1.25" style="796" customWidth="1"/>
    <col min="9198" max="9199" width="11.75" style="796" customWidth="1"/>
    <col min="9200" max="9200" width="1.75" style="796" customWidth="1"/>
    <col min="9201" max="9201" width="6.875" style="796" customWidth="1"/>
    <col min="9202" max="9202" width="4.5" style="796" customWidth="1"/>
    <col min="9203" max="9203" width="3.625" style="796" customWidth="1"/>
    <col min="9204" max="9204" width="0.75" style="796" customWidth="1"/>
    <col min="9205" max="9205" width="3.375" style="796" customWidth="1"/>
    <col min="9206" max="9206" width="3.625" style="796" customWidth="1"/>
    <col min="9207" max="9207" width="3" style="796" customWidth="1"/>
    <col min="9208" max="9208" width="3.625" style="796" customWidth="1"/>
    <col min="9209" max="9209" width="3.125" style="796" customWidth="1"/>
    <col min="9210" max="9210" width="1.875" style="796" customWidth="1"/>
    <col min="9211" max="9212" width="2.25" style="796" customWidth="1"/>
    <col min="9213" max="9213" width="7.25" style="796" customWidth="1"/>
    <col min="9214" max="9448" width="8.875" style="796"/>
    <col min="9449" max="9449" width="2.5" style="796" customWidth="1"/>
    <col min="9450" max="9450" width="2.375" style="796" customWidth="1"/>
    <col min="9451" max="9451" width="1.125" style="796" customWidth="1"/>
    <col min="9452" max="9452" width="22.625" style="796" customWidth="1"/>
    <col min="9453" max="9453" width="1.25" style="796" customWidth="1"/>
    <col min="9454" max="9455" width="11.75" style="796" customWidth="1"/>
    <col min="9456" max="9456" width="1.75" style="796" customWidth="1"/>
    <col min="9457" max="9457" width="6.875" style="796" customWidth="1"/>
    <col min="9458" max="9458" width="4.5" style="796" customWidth="1"/>
    <col min="9459" max="9459" width="3.625" style="796" customWidth="1"/>
    <col min="9460" max="9460" width="0.75" style="796" customWidth="1"/>
    <col min="9461" max="9461" width="3.375" style="796" customWidth="1"/>
    <col min="9462" max="9462" width="3.625" style="796" customWidth="1"/>
    <col min="9463" max="9463" width="3" style="796" customWidth="1"/>
    <col min="9464" max="9464" width="3.625" style="796" customWidth="1"/>
    <col min="9465" max="9465" width="3.125" style="796" customWidth="1"/>
    <col min="9466" max="9466" width="1.875" style="796" customWidth="1"/>
    <col min="9467" max="9468" width="2.25" style="796" customWidth="1"/>
    <col min="9469" max="9469" width="7.25" style="796" customWidth="1"/>
    <col min="9470" max="9704" width="8.875" style="796"/>
    <col min="9705" max="9705" width="2.5" style="796" customWidth="1"/>
    <col min="9706" max="9706" width="2.375" style="796" customWidth="1"/>
    <col min="9707" max="9707" width="1.125" style="796" customWidth="1"/>
    <col min="9708" max="9708" width="22.625" style="796" customWidth="1"/>
    <col min="9709" max="9709" width="1.25" style="796" customWidth="1"/>
    <col min="9710" max="9711" width="11.75" style="796" customWidth="1"/>
    <col min="9712" max="9712" width="1.75" style="796" customWidth="1"/>
    <col min="9713" max="9713" width="6.875" style="796" customWidth="1"/>
    <col min="9714" max="9714" width="4.5" style="796" customWidth="1"/>
    <col min="9715" max="9715" width="3.625" style="796" customWidth="1"/>
    <col min="9716" max="9716" width="0.75" style="796" customWidth="1"/>
    <col min="9717" max="9717" width="3.375" style="796" customWidth="1"/>
    <col min="9718" max="9718" width="3.625" style="796" customWidth="1"/>
    <col min="9719" max="9719" width="3" style="796" customWidth="1"/>
    <col min="9720" max="9720" width="3.625" style="796" customWidth="1"/>
    <col min="9721" max="9721" width="3.125" style="796" customWidth="1"/>
    <col min="9722" max="9722" width="1.875" style="796" customWidth="1"/>
    <col min="9723" max="9724" width="2.25" style="796" customWidth="1"/>
    <col min="9725" max="9725" width="7.25" style="796" customWidth="1"/>
    <col min="9726" max="9960" width="8.875" style="796"/>
    <col min="9961" max="9961" width="2.5" style="796" customWidth="1"/>
    <col min="9962" max="9962" width="2.375" style="796" customWidth="1"/>
    <col min="9963" max="9963" width="1.125" style="796" customWidth="1"/>
    <col min="9964" max="9964" width="22.625" style="796" customWidth="1"/>
    <col min="9965" max="9965" width="1.25" style="796" customWidth="1"/>
    <col min="9966" max="9967" width="11.75" style="796" customWidth="1"/>
    <col min="9968" max="9968" width="1.75" style="796" customWidth="1"/>
    <col min="9969" max="9969" width="6.875" style="796" customWidth="1"/>
    <col min="9970" max="9970" width="4.5" style="796" customWidth="1"/>
    <col min="9971" max="9971" width="3.625" style="796" customWidth="1"/>
    <col min="9972" max="9972" width="0.75" style="796" customWidth="1"/>
    <col min="9973" max="9973" width="3.375" style="796" customWidth="1"/>
    <col min="9974" max="9974" width="3.625" style="796" customWidth="1"/>
    <col min="9975" max="9975" width="3" style="796" customWidth="1"/>
    <col min="9976" max="9976" width="3.625" style="796" customWidth="1"/>
    <col min="9977" max="9977" width="3.125" style="796" customWidth="1"/>
    <col min="9978" max="9978" width="1.875" style="796" customWidth="1"/>
    <col min="9979" max="9980" width="2.25" style="796" customWidth="1"/>
    <col min="9981" max="9981" width="7.25" style="796" customWidth="1"/>
    <col min="9982" max="10216" width="8.875" style="796"/>
    <col min="10217" max="10217" width="2.5" style="796" customWidth="1"/>
    <col min="10218" max="10218" width="2.375" style="796" customWidth="1"/>
    <col min="10219" max="10219" width="1.125" style="796" customWidth="1"/>
    <col min="10220" max="10220" width="22.625" style="796" customWidth="1"/>
    <col min="10221" max="10221" width="1.25" style="796" customWidth="1"/>
    <col min="10222" max="10223" width="11.75" style="796" customWidth="1"/>
    <col min="10224" max="10224" width="1.75" style="796" customWidth="1"/>
    <col min="10225" max="10225" width="6.875" style="796" customWidth="1"/>
    <col min="10226" max="10226" width="4.5" style="796" customWidth="1"/>
    <col min="10227" max="10227" width="3.625" style="796" customWidth="1"/>
    <col min="10228" max="10228" width="0.75" style="796" customWidth="1"/>
    <col min="10229" max="10229" width="3.375" style="796" customWidth="1"/>
    <col min="10230" max="10230" width="3.625" style="796" customWidth="1"/>
    <col min="10231" max="10231" width="3" style="796" customWidth="1"/>
    <col min="10232" max="10232" width="3.625" style="796" customWidth="1"/>
    <col min="10233" max="10233" width="3.125" style="796" customWidth="1"/>
    <col min="10234" max="10234" width="1.875" style="796" customWidth="1"/>
    <col min="10235" max="10236" width="2.25" style="796" customWidth="1"/>
    <col min="10237" max="10237" width="7.25" style="796" customWidth="1"/>
    <col min="10238" max="10472" width="8.875" style="796"/>
    <col min="10473" max="10473" width="2.5" style="796" customWidth="1"/>
    <col min="10474" max="10474" width="2.375" style="796" customWidth="1"/>
    <col min="10475" max="10475" width="1.125" style="796" customWidth="1"/>
    <col min="10476" max="10476" width="22.625" style="796" customWidth="1"/>
    <col min="10477" max="10477" width="1.25" style="796" customWidth="1"/>
    <col min="10478" max="10479" width="11.75" style="796" customWidth="1"/>
    <col min="10480" max="10480" width="1.75" style="796" customWidth="1"/>
    <col min="10481" max="10481" width="6.875" style="796" customWidth="1"/>
    <col min="10482" max="10482" width="4.5" style="796" customWidth="1"/>
    <col min="10483" max="10483" width="3.625" style="796" customWidth="1"/>
    <col min="10484" max="10484" width="0.75" style="796" customWidth="1"/>
    <col min="10485" max="10485" width="3.375" style="796" customWidth="1"/>
    <col min="10486" max="10486" width="3.625" style="796" customWidth="1"/>
    <col min="10487" max="10487" width="3" style="796" customWidth="1"/>
    <col min="10488" max="10488" width="3.625" style="796" customWidth="1"/>
    <col min="10489" max="10489" width="3.125" style="796" customWidth="1"/>
    <col min="10490" max="10490" width="1.875" style="796" customWidth="1"/>
    <col min="10491" max="10492" width="2.25" style="796" customWidth="1"/>
    <col min="10493" max="10493" width="7.25" style="796" customWidth="1"/>
    <col min="10494" max="10728" width="8.875" style="796"/>
    <col min="10729" max="10729" width="2.5" style="796" customWidth="1"/>
    <col min="10730" max="10730" width="2.375" style="796" customWidth="1"/>
    <col min="10731" max="10731" width="1.125" style="796" customWidth="1"/>
    <col min="10732" max="10732" width="22.625" style="796" customWidth="1"/>
    <col min="10733" max="10733" width="1.25" style="796" customWidth="1"/>
    <col min="10734" max="10735" width="11.75" style="796" customWidth="1"/>
    <col min="10736" max="10736" width="1.75" style="796" customWidth="1"/>
    <col min="10737" max="10737" width="6.875" style="796" customWidth="1"/>
    <col min="10738" max="10738" width="4.5" style="796" customWidth="1"/>
    <col min="10739" max="10739" width="3.625" style="796" customWidth="1"/>
    <col min="10740" max="10740" width="0.75" style="796" customWidth="1"/>
    <col min="10741" max="10741" width="3.375" style="796" customWidth="1"/>
    <col min="10742" max="10742" width="3.625" style="796" customWidth="1"/>
    <col min="10743" max="10743" width="3" style="796" customWidth="1"/>
    <col min="10744" max="10744" width="3.625" style="796" customWidth="1"/>
    <col min="10745" max="10745" width="3.125" style="796" customWidth="1"/>
    <col min="10746" max="10746" width="1.875" style="796" customWidth="1"/>
    <col min="10747" max="10748" width="2.25" style="796" customWidth="1"/>
    <col min="10749" max="10749" width="7.25" style="796" customWidth="1"/>
    <col min="10750" max="10984" width="8.875" style="796"/>
    <col min="10985" max="10985" width="2.5" style="796" customWidth="1"/>
    <col min="10986" max="10986" width="2.375" style="796" customWidth="1"/>
    <col min="10987" max="10987" width="1.125" style="796" customWidth="1"/>
    <col min="10988" max="10988" width="22.625" style="796" customWidth="1"/>
    <col min="10989" max="10989" width="1.25" style="796" customWidth="1"/>
    <col min="10990" max="10991" width="11.75" style="796" customWidth="1"/>
    <col min="10992" max="10992" width="1.75" style="796" customWidth="1"/>
    <col min="10993" max="10993" width="6.875" style="796" customWidth="1"/>
    <col min="10994" max="10994" width="4.5" style="796" customWidth="1"/>
    <col min="10995" max="10995" width="3.625" style="796" customWidth="1"/>
    <col min="10996" max="10996" width="0.75" style="796" customWidth="1"/>
    <col min="10997" max="10997" width="3.375" style="796" customWidth="1"/>
    <col min="10998" max="10998" width="3.625" style="796" customWidth="1"/>
    <col min="10999" max="10999" width="3" style="796" customWidth="1"/>
    <col min="11000" max="11000" width="3.625" style="796" customWidth="1"/>
    <col min="11001" max="11001" width="3.125" style="796" customWidth="1"/>
    <col min="11002" max="11002" width="1.875" style="796" customWidth="1"/>
    <col min="11003" max="11004" width="2.25" style="796" customWidth="1"/>
    <col min="11005" max="11005" width="7.25" style="796" customWidth="1"/>
    <col min="11006" max="11240" width="8.875" style="796"/>
    <col min="11241" max="11241" width="2.5" style="796" customWidth="1"/>
    <col min="11242" max="11242" width="2.375" style="796" customWidth="1"/>
    <col min="11243" max="11243" width="1.125" style="796" customWidth="1"/>
    <col min="11244" max="11244" width="22.625" style="796" customWidth="1"/>
    <col min="11245" max="11245" width="1.25" style="796" customWidth="1"/>
    <col min="11246" max="11247" width="11.75" style="796" customWidth="1"/>
    <col min="11248" max="11248" width="1.75" style="796" customWidth="1"/>
    <col min="11249" max="11249" width="6.875" style="796" customWidth="1"/>
    <col min="11250" max="11250" width="4.5" style="796" customWidth="1"/>
    <col min="11251" max="11251" width="3.625" style="796" customWidth="1"/>
    <col min="11252" max="11252" width="0.75" style="796" customWidth="1"/>
    <col min="11253" max="11253" width="3.375" style="796" customWidth="1"/>
    <col min="11254" max="11254" width="3.625" style="796" customWidth="1"/>
    <col min="11255" max="11255" width="3" style="796" customWidth="1"/>
    <col min="11256" max="11256" width="3.625" style="796" customWidth="1"/>
    <col min="11257" max="11257" width="3.125" style="796" customWidth="1"/>
    <col min="11258" max="11258" width="1.875" style="796" customWidth="1"/>
    <col min="11259" max="11260" width="2.25" style="796" customWidth="1"/>
    <col min="11261" max="11261" width="7.25" style="796" customWidth="1"/>
    <col min="11262" max="11496" width="8.875" style="796"/>
    <col min="11497" max="11497" width="2.5" style="796" customWidth="1"/>
    <col min="11498" max="11498" width="2.375" style="796" customWidth="1"/>
    <col min="11499" max="11499" width="1.125" style="796" customWidth="1"/>
    <col min="11500" max="11500" width="22.625" style="796" customWidth="1"/>
    <col min="11501" max="11501" width="1.25" style="796" customWidth="1"/>
    <col min="11502" max="11503" width="11.75" style="796" customWidth="1"/>
    <col min="11504" max="11504" width="1.75" style="796" customWidth="1"/>
    <col min="11505" max="11505" width="6.875" style="796" customWidth="1"/>
    <col min="11506" max="11506" width="4.5" style="796" customWidth="1"/>
    <col min="11507" max="11507" width="3.625" style="796" customWidth="1"/>
    <col min="11508" max="11508" width="0.75" style="796" customWidth="1"/>
    <col min="11509" max="11509" width="3.375" style="796" customWidth="1"/>
    <col min="11510" max="11510" width="3.625" style="796" customWidth="1"/>
    <col min="11511" max="11511" width="3" style="796" customWidth="1"/>
    <col min="11512" max="11512" width="3.625" style="796" customWidth="1"/>
    <col min="11513" max="11513" width="3.125" style="796" customWidth="1"/>
    <col min="11514" max="11514" width="1.875" style="796" customWidth="1"/>
    <col min="11515" max="11516" width="2.25" style="796" customWidth="1"/>
    <col min="11517" max="11517" width="7.25" style="796" customWidth="1"/>
    <col min="11518" max="11752" width="8.875" style="796"/>
    <col min="11753" max="11753" width="2.5" style="796" customWidth="1"/>
    <col min="11754" max="11754" width="2.375" style="796" customWidth="1"/>
    <col min="11755" max="11755" width="1.125" style="796" customWidth="1"/>
    <col min="11756" max="11756" width="22.625" style="796" customWidth="1"/>
    <col min="11757" max="11757" width="1.25" style="796" customWidth="1"/>
    <col min="11758" max="11759" width="11.75" style="796" customWidth="1"/>
    <col min="11760" max="11760" width="1.75" style="796" customWidth="1"/>
    <col min="11761" max="11761" width="6.875" style="796" customWidth="1"/>
    <col min="11762" max="11762" width="4.5" style="796" customWidth="1"/>
    <col min="11763" max="11763" width="3.625" style="796" customWidth="1"/>
    <col min="11764" max="11764" width="0.75" style="796" customWidth="1"/>
    <col min="11765" max="11765" width="3.375" style="796" customWidth="1"/>
    <col min="11766" max="11766" width="3.625" style="796" customWidth="1"/>
    <col min="11767" max="11767" width="3" style="796" customWidth="1"/>
    <col min="11768" max="11768" width="3.625" style="796" customWidth="1"/>
    <col min="11769" max="11769" width="3.125" style="796" customWidth="1"/>
    <col min="11770" max="11770" width="1.875" style="796" customWidth="1"/>
    <col min="11771" max="11772" width="2.25" style="796" customWidth="1"/>
    <col min="11773" max="11773" width="7.25" style="796" customWidth="1"/>
    <col min="11774" max="12008" width="8.875" style="796"/>
    <col min="12009" max="12009" width="2.5" style="796" customWidth="1"/>
    <col min="12010" max="12010" width="2.375" style="796" customWidth="1"/>
    <col min="12011" max="12011" width="1.125" style="796" customWidth="1"/>
    <col min="12012" max="12012" width="22.625" style="796" customWidth="1"/>
    <col min="12013" max="12013" width="1.25" style="796" customWidth="1"/>
    <col min="12014" max="12015" width="11.75" style="796" customWidth="1"/>
    <col min="12016" max="12016" width="1.75" style="796" customWidth="1"/>
    <col min="12017" max="12017" width="6.875" style="796" customWidth="1"/>
    <col min="12018" max="12018" width="4.5" style="796" customWidth="1"/>
    <col min="12019" max="12019" width="3.625" style="796" customWidth="1"/>
    <col min="12020" max="12020" width="0.75" style="796" customWidth="1"/>
    <col min="12021" max="12021" width="3.375" style="796" customWidth="1"/>
    <col min="12022" max="12022" width="3.625" style="796" customWidth="1"/>
    <col min="12023" max="12023" width="3" style="796" customWidth="1"/>
    <col min="12024" max="12024" width="3.625" style="796" customWidth="1"/>
    <col min="12025" max="12025" width="3.125" style="796" customWidth="1"/>
    <col min="12026" max="12026" width="1.875" style="796" customWidth="1"/>
    <col min="12027" max="12028" width="2.25" style="796" customWidth="1"/>
    <col min="12029" max="12029" width="7.25" style="796" customWidth="1"/>
    <col min="12030" max="12264" width="8.875" style="796"/>
    <col min="12265" max="12265" width="2.5" style="796" customWidth="1"/>
    <col min="12266" max="12266" width="2.375" style="796" customWidth="1"/>
    <col min="12267" max="12267" width="1.125" style="796" customWidth="1"/>
    <col min="12268" max="12268" width="22.625" style="796" customWidth="1"/>
    <col min="12269" max="12269" width="1.25" style="796" customWidth="1"/>
    <col min="12270" max="12271" width="11.75" style="796" customWidth="1"/>
    <col min="12272" max="12272" width="1.75" style="796" customWidth="1"/>
    <col min="12273" max="12273" width="6.875" style="796" customWidth="1"/>
    <col min="12274" max="12274" width="4.5" style="796" customWidth="1"/>
    <col min="12275" max="12275" width="3.625" style="796" customWidth="1"/>
    <col min="12276" max="12276" width="0.75" style="796" customWidth="1"/>
    <col min="12277" max="12277" width="3.375" style="796" customWidth="1"/>
    <col min="12278" max="12278" width="3.625" style="796" customWidth="1"/>
    <col min="12279" max="12279" width="3" style="796" customWidth="1"/>
    <col min="12280" max="12280" width="3.625" style="796" customWidth="1"/>
    <col min="12281" max="12281" width="3.125" style="796" customWidth="1"/>
    <col min="12282" max="12282" width="1.875" style="796" customWidth="1"/>
    <col min="12283" max="12284" width="2.25" style="796" customWidth="1"/>
    <col min="12285" max="12285" width="7.25" style="796" customWidth="1"/>
    <col min="12286" max="12520" width="8.875" style="796"/>
    <col min="12521" max="12521" width="2.5" style="796" customWidth="1"/>
    <col min="12522" max="12522" width="2.375" style="796" customWidth="1"/>
    <col min="12523" max="12523" width="1.125" style="796" customWidth="1"/>
    <col min="12524" max="12524" width="22.625" style="796" customWidth="1"/>
    <col min="12525" max="12525" width="1.25" style="796" customWidth="1"/>
    <col min="12526" max="12527" width="11.75" style="796" customWidth="1"/>
    <col min="12528" max="12528" width="1.75" style="796" customWidth="1"/>
    <col min="12529" max="12529" width="6.875" style="796" customWidth="1"/>
    <col min="12530" max="12530" width="4.5" style="796" customWidth="1"/>
    <col min="12531" max="12531" width="3.625" style="796" customWidth="1"/>
    <col min="12532" max="12532" width="0.75" style="796" customWidth="1"/>
    <col min="12533" max="12533" width="3.375" style="796" customWidth="1"/>
    <col min="12534" max="12534" width="3.625" style="796" customWidth="1"/>
    <col min="12535" max="12535" width="3" style="796" customWidth="1"/>
    <col min="12536" max="12536" width="3.625" style="796" customWidth="1"/>
    <col min="12537" max="12537" width="3.125" style="796" customWidth="1"/>
    <col min="12538" max="12538" width="1.875" style="796" customWidth="1"/>
    <col min="12539" max="12540" width="2.25" style="796" customWidth="1"/>
    <col min="12541" max="12541" width="7.25" style="796" customWidth="1"/>
    <col min="12542" max="12776" width="8.875" style="796"/>
    <col min="12777" max="12777" width="2.5" style="796" customWidth="1"/>
    <col min="12778" max="12778" width="2.375" style="796" customWidth="1"/>
    <col min="12779" max="12779" width="1.125" style="796" customWidth="1"/>
    <col min="12780" max="12780" width="22.625" style="796" customWidth="1"/>
    <col min="12781" max="12781" width="1.25" style="796" customWidth="1"/>
    <col min="12782" max="12783" width="11.75" style="796" customWidth="1"/>
    <col min="12784" max="12784" width="1.75" style="796" customWidth="1"/>
    <col min="12785" max="12785" width="6.875" style="796" customWidth="1"/>
    <col min="12786" max="12786" width="4.5" style="796" customWidth="1"/>
    <col min="12787" max="12787" width="3.625" style="796" customWidth="1"/>
    <col min="12788" max="12788" width="0.75" style="796" customWidth="1"/>
    <col min="12789" max="12789" width="3.375" style="796" customWidth="1"/>
    <col min="12790" max="12790" width="3.625" style="796" customWidth="1"/>
    <col min="12791" max="12791" width="3" style="796" customWidth="1"/>
    <col min="12792" max="12792" width="3.625" style="796" customWidth="1"/>
    <col min="12793" max="12793" width="3.125" style="796" customWidth="1"/>
    <col min="12794" max="12794" width="1.875" style="796" customWidth="1"/>
    <col min="12795" max="12796" width="2.25" style="796" customWidth="1"/>
    <col min="12797" max="12797" width="7.25" style="796" customWidth="1"/>
    <col min="12798" max="13032" width="8.875" style="796"/>
    <col min="13033" max="13033" width="2.5" style="796" customWidth="1"/>
    <col min="13034" max="13034" width="2.375" style="796" customWidth="1"/>
    <col min="13035" max="13035" width="1.125" style="796" customWidth="1"/>
    <col min="13036" max="13036" width="22.625" style="796" customWidth="1"/>
    <col min="13037" max="13037" width="1.25" style="796" customWidth="1"/>
    <col min="13038" max="13039" width="11.75" style="796" customWidth="1"/>
    <col min="13040" max="13040" width="1.75" style="796" customWidth="1"/>
    <col min="13041" max="13041" width="6.875" style="796" customWidth="1"/>
    <col min="13042" max="13042" width="4.5" style="796" customWidth="1"/>
    <col min="13043" max="13043" width="3.625" style="796" customWidth="1"/>
    <col min="13044" max="13044" width="0.75" style="796" customWidth="1"/>
    <col min="13045" max="13045" width="3.375" style="796" customWidth="1"/>
    <col min="13046" max="13046" width="3.625" style="796" customWidth="1"/>
    <col min="13047" max="13047" width="3" style="796" customWidth="1"/>
    <col min="13048" max="13048" width="3.625" style="796" customWidth="1"/>
    <col min="13049" max="13049" width="3.125" style="796" customWidth="1"/>
    <col min="13050" max="13050" width="1.875" style="796" customWidth="1"/>
    <col min="13051" max="13052" width="2.25" style="796" customWidth="1"/>
    <col min="13053" max="13053" width="7.25" style="796" customWidth="1"/>
    <col min="13054" max="13288" width="8.875" style="796"/>
    <col min="13289" max="13289" width="2.5" style="796" customWidth="1"/>
    <col min="13290" max="13290" width="2.375" style="796" customWidth="1"/>
    <col min="13291" max="13291" width="1.125" style="796" customWidth="1"/>
    <col min="13292" max="13292" width="22.625" style="796" customWidth="1"/>
    <col min="13293" max="13293" width="1.25" style="796" customWidth="1"/>
    <col min="13294" max="13295" width="11.75" style="796" customWidth="1"/>
    <col min="13296" max="13296" width="1.75" style="796" customWidth="1"/>
    <col min="13297" max="13297" width="6.875" style="796" customWidth="1"/>
    <col min="13298" max="13298" width="4.5" style="796" customWidth="1"/>
    <col min="13299" max="13299" width="3.625" style="796" customWidth="1"/>
    <col min="13300" max="13300" width="0.75" style="796" customWidth="1"/>
    <col min="13301" max="13301" width="3.375" style="796" customWidth="1"/>
    <col min="13302" max="13302" width="3.625" style="796" customWidth="1"/>
    <col min="13303" max="13303" width="3" style="796" customWidth="1"/>
    <col min="13304" max="13304" width="3.625" style="796" customWidth="1"/>
    <col min="13305" max="13305" width="3.125" style="796" customWidth="1"/>
    <col min="13306" max="13306" width="1.875" style="796" customWidth="1"/>
    <col min="13307" max="13308" width="2.25" style="796" customWidth="1"/>
    <col min="13309" max="13309" width="7.25" style="796" customWidth="1"/>
    <col min="13310" max="13544" width="8.875" style="796"/>
    <col min="13545" max="13545" width="2.5" style="796" customWidth="1"/>
    <col min="13546" max="13546" width="2.375" style="796" customWidth="1"/>
    <col min="13547" max="13547" width="1.125" style="796" customWidth="1"/>
    <col min="13548" max="13548" width="22.625" style="796" customWidth="1"/>
    <col min="13549" max="13549" width="1.25" style="796" customWidth="1"/>
    <col min="13550" max="13551" width="11.75" style="796" customWidth="1"/>
    <col min="13552" max="13552" width="1.75" style="796" customWidth="1"/>
    <col min="13553" max="13553" width="6.875" style="796" customWidth="1"/>
    <col min="13554" max="13554" width="4.5" style="796" customWidth="1"/>
    <col min="13555" max="13555" width="3.625" style="796" customWidth="1"/>
    <col min="13556" max="13556" width="0.75" style="796" customWidth="1"/>
    <col min="13557" max="13557" width="3.375" style="796" customWidth="1"/>
    <col min="13558" max="13558" width="3.625" style="796" customWidth="1"/>
    <col min="13559" max="13559" width="3" style="796" customWidth="1"/>
    <col min="13560" max="13560" width="3.625" style="796" customWidth="1"/>
    <col min="13561" max="13561" width="3.125" style="796" customWidth="1"/>
    <col min="13562" max="13562" width="1.875" style="796" customWidth="1"/>
    <col min="13563" max="13564" width="2.25" style="796" customWidth="1"/>
    <col min="13565" max="13565" width="7.25" style="796" customWidth="1"/>
    <col min="13566" max="13800" width="8.875" style="796"/>
    <col min="13801" max="13801" width="2.5" style="796" customWidth="1"/>
    <col min="13802" max="13802" width="2.375" style="796" customWidth="1"/>
    <col min="13803" max="13803" width="1.125" style="796" customWidth="1"/>
    <col min="13804" max="13804" width="22.625" style="796" customWidth="1"/>
    <col min="13805" max="13805" width="1.25" style="796" customWidth="1"/>
    <col min="13806" max="13807" width="11.75" style="796" customWidth="1"/>
    <col min="13808" max="13808" width="1.75" style="796" customWidth="1"/>
    <col min="13809" max="13809" width="6.875" style="796" customWidth="1"/>
    <col min="13810" max="13810" width="4.5" style="796" customWidth="1"/>
    <col min="13811" max="13811" width="3.625" style="796" customWidth="1"/>
    <col min="13812" max="13812" width="0.75" style="796" customWidth="1"/>
    <col min="13813" max="13813" width="3.375" style="796" customWidth="1"/>
    <col min="13814" max="13814" width="3.625" style="796" customWidth="1"/>
    <col min="13815" max="13815" width="3" style="796" customWidth="1"/>
    <col min="13816" max="13816" width="3.625" style="796" customWidth="1"/>
    <col min="13817" max="13817" width="3.125" style="796" customWidth="1"/>
    <col min="13818" max="13818" width="1.875" style="796" customWidth="1"/>
    <col min="13819" max="13820" width="2.25" style="796" customWidth="1"/>
    <col min="13821" max="13821" width="7.25" style="796" customWidth="1"/>
    <col min="13822" max="14056" width="8.875" style="796"/>
    <col min="14057" max="14057" width="2.5" style="796" customWidth="1"/>
    <col min="14058" max="14058" width="2.375" style="796" customWidth="1"/>
    <col min="14059" max="14059" width="1.125" style="796" customWidth="1"/>
    <col min="14060" max="14060" width="22.625" style="796" customWidth="1"/>
    <col min="14061" max="14061" width="1.25" style="796" customWidth="1"/>
    <col min="14062" max="14063" width="11.75" style="796" customWidth="1"/>
    <col min="14064" max="14064" width="1.75" style="796" customWidth="1"/>
    <col min="14065" max="14065" width="6.875" style="796" customWidth="1"/>
    <col min="14066" max="14066" width="4.5" style="796" customWidth="1"/>
    <col min="14067" max="14067" width="3.625" style="796" customWidth="1"/>
    <col min="14068" max="14068" width="0.75" style="796" customWidth="1"/>
    <col min="14069" max="14069" width="3.375" style="796" customWidth="1"/>
    <col min="14070" max="14070" width="3.625" style="796" customWidth="1"/>
    <col min="14071" max="14071" width="3" style="796" customWidth="1"/>
    <col min="14072" max="14072" width="3.625" style="796" customWidth="1"/>
    <col min="14073" max="14073" width="3.125" style="796" customWidth="1"/>
    <col min="14074" max="14074" width="1.875" style="796" customWidth="1"/>
    <col min="14075" max="14076" width="2.25" style="796" customWidth="1"/>
    <col min="14077" max="14077" width="7.25" style="796" customWidth="1"/>
    <col min="14078" max="14312" width="8.875" style="796"/>
    <col min="14313" max="14313" width="2.5" style="796" customWidth="1"/>
    <col min="14314" max="14314" width="2.375" style="796" customWidth="1"/>
    <col min="14315" max="14315" width="1.125" style="796" customWidth="1"/>
    <col min="14316" max="14316" width="22.625" style="796" customWidth="1"/>
    <col min="14317" max="14317" width="1.25" style="796" customWidth="1"/>
    <col min="14318" max="14319" width="11.75" style="796" customWidth="1"/>
    <col min="14320" max="14320" width="1.75" style="796" customWidth="1"/>
    <col min="14321" max="14321" width="6.875" style="796" customWidth="1"/>
    <col min="14322" max="14322" width="4.5" style="796" customWidth="1"/>
    <col min="14323" max="14323" width="3.625" style="796" customWidth="1"/>
    <col min="14324" max="14324" width="0.75" style="796" customWidth="1"/>
    <col min="14325" max="14325" width="3.375" style="796" customWidth="1"/>
    <col min="14326" max="14326" width="3.625" style="796" customWidth="1"/>
    <col min="14327" max="14327" width="3" style="796" customWidth="1"/>
    <col min="14328" max="14328" width="3.625" style="796" customWidth="1"/>
    <col min="14329" max="14329" width="3.125" style="796" customWidth="1"/>
    <col min="14330" max="14330" width="1.875" style="796" customWidth="1"/>
    <col min="14331" max="14332" width="2.25" style="796" customWidth="1"/>
    <col min="14333" max="14333" width="7.25" style="796" customWidth="1"/>
    <col min="14334" max="14568" width="8.875" style="796"/>
    <col min="14569" max="14569" width="2.5" style="796" customWidth="1"/>
    <col min="14570" max="14570" width="2.375" style="796" customWidth="1"/>
    <col min="14571" max="14571" width="1.125" style="796" customWidth="1"/>
    <col min="14572" max="14572" width="22.625" style="796" customWidth="1"/>
    <col min="14573" max="14573" width="1.25" style="796" customWidth="1"/>
    <col min="14574" max="14575" width="11.75" style="796" customWidth="1"/>
    <col min="14576" max="14576" width="1.75" style="796" customWidth="1"/>
    <col min="14577" max="14577" width="6.875" style="796" customWidth="1"/>
    <col min="14578" max="14578" width="4.5" style="796" customWidth="1"/>
    <col min="14579" max="14579" width="3.625" style="796" customWidth="1"/>
    <col min="14580" max="14580" width="0.75" style="796" customWidth="1"/>
    <col min="14581" max="14581" width="3.375" style="796" customWidth="1"/>
    <col min="14582" max="14582" width="3.625" style="796" customWidth="1"/>
    <col min="14583" max="14583" width="3" style="796" customWidth="1"/>
    <col min="14584" max="14584" width="3.625" style="796" customWidth="1"/>
    <col min="14585" max="14585" width="3.125" style="796" customWidth="1"/>
    <col min="14586" max="14586" width="1.875" style="796" customWidth="1"/>
    <col min="14587" max="14588" width="2.25" style="796" customWidth="1"/>
    <col min="14589" max="14589" width="7.25" style="796" customWidth="1"/>
    <col min="14590" max="14824" width="8.875" style="796"/>
    <col min="14825" max="14825" width="2.5" style="796" customWidth="1"/>
    <col min="14826" max="14826" width="2.375" style="796" customWidth="1"/>
    <col min="14827" max="14827" width="1.125" style="796" customWidth="1"/>
    <col min="14828" max="14828" width="22.625" style="796" customWidth="1"/>
    <col min="14829" max="14829" width="1.25" style="796" customWidth="1"/>
    <col min="14830" max="14831" width="11.75" style="796" customWidth="1"/>
    <col min="14832" max="14832" width="1.75" style="796" customWidth="1"/>
    <col min="14833" max="14833" width="6.875" style="796" customWidth="1"/>
    <col min="14834" max="14834" width="4.5" style="796" customWidth="1"/>
    <col min="14835" max="14835" width="3.625" style="796" customWidth="1"/>
    <col min="14836" max="14836" width="0.75" style="796" customWidth="1"/>
    <col min="14837" max="14837" width="3.375" style="796" customWidth="1"/>
    <col min="14838" max="14838" width="3.625" style="796" customWidth="1"/>
    <col min="14839" max="14839" width="3" style="796" customWidth="1"/>
    <col min="14840" max="14840" width="3.625" style="796" customWidth="1"/>
    <col min="14841" max="14841" width="3.125" style="796" customWidth="1"/>
    <col min="14842" max="14842" width="1.875" style="796" customWidth="1"/>
    <col min="14843" max="14844" width="2.25" style="796" customWidth="1"/>
    <col min="14845" max="14845" width="7.25" style="796" customWidth="1"/>
    <col min="14846" max="15080" width="8.875" style="796"/>
    <col min="15081" max="15081" width="2.5" style="796" customWidth="1"/>
    <col min="15082" max="15082" width="2.375" style="796" customWidth="1"/>
    <col min="15083" max="15083" width="1.125" style="796" customWidth="1"/>
    <col min="15084" max="15084" width="22.625" style="796" customWidth="1"/>
    <col min="15085" max="15085" width="1.25" style="796" customWidth="1"/>
    <col min="15086" max="15087" width="11.75" style="796" customWidth="1"/>
    <col min="15088" max="15088" width="1.75" style="796" customWidth="1"/>
    <col min="15089" max="15089" width="6.875" style="796" customWidth="1"/>
    <col min="15090" max="15090" width="4.5" style="796" customWidth="1"/>
    <col min="15091" max="15091" width="3.625" style="796" customWidth="1"/>
    <col min="15092" max="15092" width="0.75" style="796" customWidth="1"/>
    <col min="15093" max="15093" width="3.375" style="796" customWidth="1"/>
    <col min="15094" max="15094" width="3.625" style="796" customWidth="1"/>
    <col min="15095" max="15095" width="3" style="796" customWidth="1"/>
    <col min="15096" max="15096" width="3.625" style="796" customWidth="1"/>
    <col min="15097" max="15097" width="3.125" style="796" customWidth="1"/>
    <col min="15098" max="15098" width="1.875" style="796" customWidth="1"/>
    <col min="15099" max="15100" width="2.25" style="796" customWidth="1"/>
    <col min="15101" max="15101" width="7.25" style="796" customWidth="1"/>
    <col min="15102" max="15336" width="8.875" style="796"/>
    <col min="15337" max="15337" width="2.5" style="796" customWidth="1"/>
    <col min="15338" max="15338" width="2.375" style="796" customWidth="1"/>
    <col min="15339" max="15339" width="1.125" style="796" customWidth="1"/>
    <col min="15340" max="15340" width="22.625" style="796" customWidth="1"/>
    <col min="15341" max="15341" width="1.25" style="796" customWidth="1"/>
    <col min="15342" max="15343" width="11.75" style="796" customWidth="1"/>
    <col min="15344" max="15344" width="1.75" style="796" customWidth="1"/>
    <col min="15345" max="15345" width="6.875" style="796" customWidth="1"/>
    <col min="15346" max="15346" width="4.5" style="796" customWidth="1"/>
    <col min="15347" max="15347" width="3.625" style="796" customWidth="1"/>
    <col min="15348" max="15348" width="0.75" style="796" customWidth="1"/>
    <col min="15349" max="15349" width="3.375" style="796" customWidth="1"/>
    <col min="15350" max="15350" width="3.625" style="796" customWidth="1"/>
    <col min="15351" max="15351" width="3" style="796" customWidth="1"/>
    <col min="15352" max="15352" width="3.625" style="796" customWidth="1"/>
    <col min="15353" max="15353" width="3.125" style="796" customWidth="1"/>
    <col min="15354" max="15354" width="1.875" style="796" customWidth="1"/>
    <col min="15355" max="15356" width="2.25" style="796" customWidth="1"/>
    <col min="15357" max="15357" width="7.25" style="796" customWidth="1"/>
    <col min="15358" max="15592" width="8.875" style="796"/>
    <col min="15593" max="15593" width="2.5" style="796" customWidth="1"/>
    <col min="15594" max="15594" width="2.375" style="796" customWidth="1"/>
    <col min="15595" max="15595" width="1.125" style="796" customWidth="1"/>
    <col min="15596" max="15596" width="22.625" style="796" customWidth="1"/>
    <col min="15597" max="15597" width="1.25" style="796" customWidth="1"/>
    <col min="15598" max="15599" width="11.75" style="796" customWidth="1"/>
    <col min="15600" max="15600" width="1.75" style="796" customWidth="1"/>
    <col min="15601" max="15601" width="6.875" style="796" customWidth="1"/>
    <col min="15602" max="15602" width="4.5" style="796" customWidth="1"/>
    <col min="15603" max="15603" width="3.625" style="796" customWidth="1"/>
    <col min="15604" max="15604" width="0.75" style="796" customWidth="1"/>
    <col min="15605" max="15605" width="3.375" style="796" customWidth="1"/>
    <col min="15606" max="15606" width="3.625" style="796" customWidth="1"/>
    <col min="15607" max="15607" width="3" style="796" customWidth="1"/>
    <col min="15608" max="15608" width="3.625" style="796" customWidth="1"/>
    <col min="15609" max="15609" width="3.125" style="796" customWidth="1"/>
    <col min="15610" max="15610" width="1.875" style="796" customWidth="1"/>
    <col min="15611" max="15612" width="2.25" style="796" customWidth="1"/>
    <col min="15613" max="15613" width="7.25" style="796" customWidth="1"/>
    <col min="15614" max="15848" width="8.875" style="796"/>
    <col min="15849" max="15849" width="2.5" style="796" customWidth="1"/>
    <col min="15850" max="15850" width="2.375" style="796" customWidth="1"/>
    <col min="15851" max="15851" width="1.125" style="796" customWidth="1"/>
    <col min="15852" max="15852" width="22.625" style="796" customWidth="1"/>
    <col min="15853" max="15853" width="1.25" style="796" customWidth="1"/>
    <col min="15854" max="15855" width="11.75" style="796" customWidth="1"/>
    <col min="15856" max="15856" width="1.75" style="796" customWidth="1"/>
    <col min="15857" max="15857" width="6.875" style="796" customWidth="1"/>
    <col min="15858" max="15858" width="4.5" style="796" customWidth="1"/>
    <col min="15859" max="15859" width="3.625" style="796" customWidth="1"/>
    <col min="15860" max="15860" width="0.75" style="796" customWidth="1"/>
    <col min="15861" max="15861" width="3.375" style="796" customWidth="1"/>
    <col min="15862" max="15862" width="3.625" style="796" customWidth="1"/>
    <col min="15863" max="15863" width="3" style="796" customWidth="1"/>
    <col min="15864" max="15864" width="3.625" style="796" customWidth="1"/>
    <col min="15865" max="15865" width="3.125" style="796" customWidth="1"/>
    <col min="15866" max="15866" width="1.875" style="796" customWidth="1"/>
    <col min="15867" max="15868" width="2.25" style="796" customWidth="1"/>
    <col min="15869" max="15869" width="7.25" style="796" customWidth="1"/>
    <col min="15870" max="16104" width="8.875" style="796"/>
    <col min="16105" max="16105" width="2.5" style="796" customWidth="1"/>
    <col min="16106" max="16106" width="2.375" style="796" customWidth="1"/>
    <col min="16107" max="16107" width="1.125" style="796" customWidth="1"/>
    <col min="16108" max="16108" width="22.625" style="796" customWidth="1"/>
    <col min="16109" max="16109" width="1.25" style="796" customWidth="1"/>
    <col min="16110" max="16111" width="11.75" style="796" customWidth="1"/>
    <col min="16112" max="16112" width="1.75" style="796" customWidth="1"/>
    <col min="16113" max="16113" width="6.875" style="796" customWidth="1"/>
    <col min="16114" max="16114" width="4.5" style="796" customWidth="1"/>
    <col min="16115" max="16115" width="3.625" style="796" customWidth="1"/>
    <col min="16116" max="16116" width="0.75" style="796" customWidth="1"/>
    <col min="16117" max="16117" width="3.375" style="796" customWidth="1"/>
    <col min="16118" max="16118" width="3.625" style="796" customWidth="1"/>
    <col min="16119" max="16119" width="3" style="796" customWidth="1"/>
    <col min="16120" max="16120" width="3.625" style="796" customWidth="1"/>
    <col min="16121" max="16121" width="3.125" style="796" customWidth="1"/>
    <col min="16122" max="16122" width="1.875" style="796" customWidth="1"/>
    <col min="16123" max="16124" width="2.25" style="796" customWidth="1"/>
    <col min="16125" max="16125" width="7.25" style="796" customWidth="1"/>
    <col min="16126" max="16326" width="8.875" style="796"/>
    <col min="16327" max="16384" width="8.875" style="796" customWidth="1"/>
  </cols>
  <sheetData>
    <row r="1" spans="2:78" ht="20.25" customHeight="1">
      <c r="B1" s="795"/>
      <c r="C1" s="796" t="s">
        <v>2630</v>
      </c>
    </row>
    <row r="2" spans="2:78" ht="12" customHeight="1">
      <c r="S2" s="798"/>
      <c r="T2" s="798"/>
      <c r="X2" s="798"/>
    </row>
    <row r="3" spans="2:78">
      <c r="R3" s="1948"/>
      <c r="S3" s="1949"/>
      <c r="T3" s="635" t="s">
        <v>2170</v>
      </c>
      <c r="U3" s="964"/>
      <c r="V3" s="635" t="s">
        <v>2171</v>
      </c>
      <c r="W3" s="964"/>
      <c r="X3" s="842" t="s">
        <v>2172</v>
      </c>
      <c r="BX3" s="1" t="s">
        <v>3035</v>
      </c>
      <c r="BY3" s="1">
        <v>1</v>
      </c>
      <c r="BZ3" s="1">
        <v>1</v>
      </c>
    </row>
    <row r="4" spans="2:78" ht="10.5" customHeight="1">
      <c r="T4" s="802"/>
      <c r="U4" s="802"/>
      <c r="V4" s="802"/>
      <c r="W4" s="802"/>
      <c r="X4" s="802"/>
      <c r="BX4" s="1" t="s">
        <v>3036</v>
      </c>
      <c r="BY4" s="1">
        <v>2</v>
      </c>
      <c r="BZ4" s="1">
        <v>2</v>
      </c>
    </row>
    <row r="5" spans="2:78" ht="15.4" customHeight="1">
      <c r="C5" s="796" t="s">
        <v>2173</v>
      </c>
      <c r="BX5" s="1" t="s">
        <v>3037</v>
      </c>
      <c r="BY5" s="1">
        <v>3</v>
      </c>
      <c r="BZ5" s="1">
        <v>3</v>
      </c>
    </row>
    <row r="6" spans="2:78" ht="15.4" customHeight="1">
      <c r="C6" s="796" t="s">
        <v>2205</v>
      </c>
      <c r="BX6" s="1"/>
      <c r="BY6" s="1">
        <v>4</v>
      </c>
      <c r="BZ6" s="1">
        <v>4</v>
      </c>
    </row>
    <row r="7" spans="2:78" ht="7.5" customHeight="1">
      <c r="E7" s="795"/>
      <c r="F7" s="795"/>
      <c r="G7" s="795"/>
      <c r="H7" s="795"/>
      <c r="I7" s="795"/>
      <c r="J7" s="795"/>
      <c r="BX7" s="1"/>
      <c r="BY7" s="1">
        <v>5</v>
      </c>
      <c r="BZ7" s="1">
        <v>5</v>
      </c>
    </row>
    <row r="8" spans="2:78" ht="1.1499999999999999" customHeight="1">
      <c r="D8" s="795"/>
      <c r="E8" s="795"/>
      <c r="F8" s="795"/>
      <c r="G8" s="795"/>
      <c r="H8" s="795"/>
      <c r="I8" s="795"/>
      <c r="J8" s="795"/>
      <c r="R8" s="797"/>
      <c r="S8" s="797"/>
      <c r="T8" s="797"/>
      <c r="Z8" s="796"/>
      <c r="AA8" s="796"/>
      <c r="BX8" s="1"/>
      <c r="BY8" s="1">
        <v>6</v>
      </c>
      <c r="BZ8" s="1">
        <v>6</v>
      </c>
    </row>
    <row r="9" spans="2:78">
      <c r="N9" s="795" t="s">
        <v>2174</v>
      </c>
      <c r="P9" s="795"/>
      <c r="Q9" s="795"/>
      <c r="R9" s="806"/>
      <c r="S9" s="806"/>
      <c r="T9" s="806"/>
      <c r="U9" s="806"/>
      <c r="V9" s="806"/>
      <c r="W9" s="806"/>
      <c r="X9" s="806"/>
      <c r="BX9" s="1"/>
      <c r="BY9" s="1">
        <v>7</v>
      </c>
      <c r="BZ9" s="1">
        <v>7</v>
      </c>
    </row>
    <row r="10" spans="2:78" ht="20.25" customHeight="1">
      <c r="N10" s="1950" t="s">
        <v>2229</v>
      </c>
      <c r="O10" s="1991"/>
      <c r="P10" s="1788" t="str">
        <f>IF('共通１ー１（基本情報（１）～（11））'!C6="","",'共通１ー１（基本情報（１）～（11））'!C6)</f>
        <v/>
      </c>
      <c r="Q10" s="1788"/>
      <c r="R10" s="1817" t="str">
        <f>IF('共通１ー１（基本情報（１）～（11））'!C7="","",'共通１ー１（基本情報（１）～（11））'!C7&amp;'共通１ー１（基本情報（１）～（11））'!C8&amp;'共通１ー１（基本情報（１）～（11））'!C9)</f>
        <v/>
      </c>
      <c r="S10" s="1817"/>
      <c r="T10" s="1817"/>
      <c r="U10" s="1817"/>
      <c r="V10" s="1817"/>
      <c r="W10" s="1817"/>
      <c r="X10" s="1817"/>
      <c r="BX10" s="1"/>
      <c r="BY10" s="1">
        <v>8</v>
      </c>
      <c r="BZ10" s="1">
        <v>8</v>
      </c>
    </row>
    <row r="11" spans="2:78" ht="2.25" customHeight="1">
      <c r="N11" s="804"/>
      <c r="O11" s="803"/>
      <c r="P11" s="643"/>
      <c r="Q11" s="643"/>
      <c r="R11" s="643"/>
      <c r="S11" s="643"/>
      <c r="T11" s="643"/>
      <c r="U11" s="643"/>
      <c r="V11" s="643"/>
      <c r="W11" s="643"/>
      <c r="X11" s="643"/>
      <c r="BX11" s="1"/>
      <c r="BY11" s="1">
        <v>9</v>
      </c>
      <c r="BZ11" s="1">
        <v>9</v>
      </c>
    </row>
    <row r="12" spans="2:78" ht="20.25" customHeight="1">
      <c r="N12" s="1950" t="s">
        <v>2176</v>
      </c>
      <c r="O12" s="1991"/>
      <c r="P12" s="1768" t="str">
        <f>IF('共通１ー１（基本情報（１）～（11））'!C5="","",'共通１ー１（基本情報（１）～（11））'!C5)</f>
        <v/>
      </c>
      <c r="Q12" s="1769"/>
      <c r="R12" s="1769"/>
      <c r="S12" s="1769"/>
      <c r="T12" s="1769"/>
      <c r="U12" s="1769"/>
      <c r="V12" s="1769"/>
      <c r="W12" s="1769"/>
      <c r="X12" s="1769"/>
      <c r="BX12" s="1"/>
      <c r="BY12" s="1">
        <v>10</v>
      </c>
      <c r="BZ12" s="1">
        <v>10</v>
      </c>
    </row>
    <row r="13" spans="2:78" ht="2.25" customHeight="1">
      <c r="N13" s="804"/>
      <c r="O13" s="803"/>
      <c r="P13" s="643"/>
      <c r="Q13" s="643"/>
      <c r="R13" s="643"/>
      <c r="S13" s="643"/>
      <c r="T13" s="643"/>
      <c r="U13" s="643"/>
      <c r="V13" s="643"/>
      <c r="W13" s="643"/>
      <c r="X13" s="643"/>
      <c r="BX13" s="1"/>
      <c r="BY13" s="1">
        <v>11</v>
      </c>
      <c r="BZ13" s="1">
        <v>11</v>
      </c>
    </row>
    <row r="14" spans="2:78" ht="22.5" customHeight="1">
      <c r="N14" s="1989" t="s">
        <v>2120</v>
      </c>
      <c r="O14" s="1990"/>
      <c r="P14" s="1768" t="str">
        <f>IF('共通１ー１（基本情報（１）～（11））'!C10="","",'共通１ー１（基本情報（１）～（11））'!C10)</f>
        <v/>
      </c>
      <c r="Q14" s="1769"/>
      <c r="R14" s="1769"/>
      <c r="S14" s="1769"/>
      <c r="T14" s="1768" t="str">
        <f>IF('共通１ー１（基本情報（１）～（11））'!C11="","",'共通１ー１（基本情報（１）～（11））'!C11)</f>
        <v/>
      </c>
      <c r="U14" s="1769"/>
      <c r="V14" s="1769"/>
      <c r="W14" s="1769"/>
      <c r="X14" s="1769"/>
      <c r="BX14" s="1"/>
      <c r="BY14" s="1">
        <v>12</v>
      </c>
      <c r="BZ14" s="1">
        <v>12</v>
      </c>
    </row>
    <row r="15" spans="2:78" ht="6.4" customHeight="1">
      <c r="N15" s="804"/>
      <c r="O15" s="803"/>
      <c r="P15" s="805"/>
      <c r="Q15" s="805"/>
      <c r="R15" s="805"/>
      <c r="S15" s="805"/>
      <c r="T15" s="805"/>
      <c r="U15" s="805"/>
      <c r="V15" s="805"/>
      <c r="W15" s="805"/>
      <c r="X15" s="805"/>
      <c r="BX15" s="1"/>
      <c r="BY15" s="1"/>
      <c r="BZ15" s="1">
        <v>13</v>
      </c>
    </row>
    <row r="16" spans="2:78" hidden="1" outlineLevel="1">
      <c r="N16" s="804" t="s">
        <v>2206</v>
      </c>
      <c r="O16" s="804"/>
      <c r="P16" s="803"/>
      <c r="Q16" s="803"/>
      <c r="R16" s="805"/>
      <c r="S16" s="805"/>
      <c r="T16" s="805"/>
      <c r="U16" s="805"/>
      <c r="V16" s="805"/>
      <c r="W16" s="805"/>
      <c r="X16" s="805"/>
      <c r="BX16" s="1"/>
      <c r="BY16" s="1"/>
      <c r="BZ16" s="1">
        <v>14</v>
      </c>
    </row>
    <row r="17" spans="14:78" ht="3" hidden="1" customHeight="1" outlineLevel="1">
      <c r="N17" s="804"/>
      <c r="O17" s="803"/>
      <c r="P17" s="643"/>
      <c r="Q17" s="643"/>
      <c r="R17" s="643"/>
      <c r="S17" s="643"/>
      <c r="T17" s="643"/>
      <c r="U17" s="643"/>
      <c r="V17" s="643"/>
      <c r="W17" s="643"/>
      <c r="X17" s="643"/>
      <c r="BX17" s="1"/>
      <c r="BY17" s="1"/>
      <c r="BZ17" s="1">
        <v>15</v>
      </c>
    </row>
    <row r="18" spans="14:78" ht="20.25" hidden="1" customHeight="1" outlineLevel="1">
      <c r="N18" s="1950" t="s">
        <v>2176</v>
      </c>
      <c r="O18" s="1950"/>
      <c r="P18" s="1793"/>
      <c r="Q18" s="1794"/>
      <c r="R18" s="1794"/>
      <c r="S18" s="1794"/>
      <c r="T18" s="1794"/>
      <c r="U18" s="1794"/>
      <c r="V18" s="1794"/>
      <c r="W18" s="1794"/>
      <c r="X18" s="1794"/>
      <c r="BX18" s="1"/>
      <c r="BY18" s="1"/>
      <c r="BZ18" s="1">
        <v>16</v>
      </c>
    </row>
    <row r="19" spans="14:78" ht="3" hidden="1" customHeight="1" outlineLevel="1">
      <c r="N19" s="804"/>
      <c r="O19" s="803"/>
      <c r="P19" s="643"/>
      <c r="Q19" s="643"/>
      <c r="R19" s="643"/>
      <c r="S19" s="643"/>
      <c r="T19" s="643"/>
      <c r="U19" s="643"/>
      <c r="V19" s="643"/>
      <c r="W19" s="643"/>
      <c r="X19" s="643"/>
      <c r="BX19" s="1"/>
      <c r="BY19" s="1"/>
      <c r="BZ19" s="1">
        <v>17</v>
      </c>
    </row>
    <row r="20" spans="14:78" ht="22.5" hidden="1" customHeight="1" outlineLevel="1">
      <c r="N20" s="1989" t="s">
        <v>2120</v>
      </c>
      <c r="O20" s="1989"/>
      <c r="P20" s="1793"/>
      <c r="Q20" s="1794"/>
      <c r="R20" s="1794"/>
      <c r="S20" s="1794"/>
      <c r="T20" s="1793"/>
      <c r="U20" s="1794"/>
      <c r="V20" s="1794"/>
      <c r="W20" s="1794"/>
      <c r="X20" s="1794"/>
      <c r="BX20" s="1"/>
      <c r="BY20" s="1"/>
      <c r="BZ20" s="1">
        <v>18</v>
      </c>
    </row>
    <row r="21" spans="14:78" ht="4.5" hidden="1" customHeight="1" collapsed="1">
      <c r="N21" s="804"/>
      <c r="O21" s="803"/>
      <c r="P21" s="805"/>
      <c r="Q21" s="805"/>
      <c r="R21" s="805"/>
      <c r="S21" s="805"/>
      <c r="T21" s="805"/>
      <c r="U21" s="805"/>
      <c r="V21" s="805"/>
      <c r="W21" s="805"/>
      <c r="X21" s="805"/>
      <c r="BX21" s="1"/>
      <c r="BY21" s="1"/>
      <c r="BZ21" s="1">
        <v>19</v>
      </c>
    </row>
    <row r="22" spans="14:78" hidden="1" outlineLevel="1">
      <c r="N22" s="804" t="s">
        <v>2206</v>
      </c>
      <c r="O22" s="804"/>
      <c r="P22" s="803"/>
      <c r="Q22" s="803"/>
      <c r="R22" s="805"/>
      <c r="S22" s="805"/>
      <c r="T22" s="805"/>
      <c r="U22" s="805"/>
      <c r="V22" s="805"/>
      <c r="W22" s="805"/>
      <c r="X22" s="805"/>
      <c r="BX22" s="1"/>
      <c r="BY22" s="1"/>
      <c r="BZ22" s="1">
        <v>20</v>
      </c>
    </row>
    <row r="23" spans="14:78" ht="3" hidden="1" customHeight="1" outlineLevel="1">
      <c r="N23" s="804"/>
      <c r="O23" s="803"/>
      <c r="P23" s="643"/>
      <c r="Q23" s="643"/>
      <c r="R23" s="643"/>
      <c r="S23" s="643"/>
      <c r="T23" s="643"/>
      <c r="U23" s="643"/>
      <c r="V23" s="643"/>
      <c r="W23" s="643"/>
      <c r="X23" s="643"/>
      <c r="BX23" s="1"/>
      <c r="BY23" s="1"/>
      <c r="BZ23" s="1">
        <v>21</v>
      </c>
    </row>
    <row r="24" spans="14:78" ht="20.25" hidden="1" customHeight="1" outlineLevel="1">
      <c r="N24" s="1950" t="s">
        <v>2176</v>
      </c>
      <c r="O24" s="1950"/>
      <c r="P24" s="1793"/>
      <c r="Q24" s="1794"/>
      <c r="R24" s="1794"/>
      <c r="S24" s="1794"/>
      <c r="T24" s="1794"/>
      <c r="U24" s="1794"/>
      <c r="V24" s="1794"/>
      <c r="W24" s="1794"/>
      <c r="X24" s="1794"/>
      <c r="BX24" s="1"/>
      <c r="BY24" s="1"/>
      <c r="BZ24" s="1">
        <v>22</v>
      </c>
    </row>
    <row r="25" spans="14:78" ht="3" hidden="1" customHeight="1" outlineLevel="1">
      <c r="N25" s="804"/>
      <c r="O25" s="803"/>
      <c r="P25" s="643"/>
      <c r="Q25" s="643"/>
      <c r="R25" s="643"/>
      <c r="S25" s="643"/>
      <c r="T25" s="643"/>
      <c r="U25" s="643"/>
      <c r="V25" s="643"/>
      <c r="W25" s="643"/>
      <c r="X25" s="643"/>
      <c r="BX25" s="1"/>
      <c r="BY25" s="1"/>
      <c r="BZ25" s="1">
        <v>23</v>
      </c>
    </row>
    <row r="26" spans="14:78" ht="22.5" hidden="1" customHeight="1" outlineLevel="1">
      <c r="N26" s="1989" t="s">
        <v>2120</v>
      </c>
      <c r="O26" s="1989"/>
      <c r="P26" s="1793"/>
      <c r="Q26" s="1794"/>
      <c r="R26" s="1794"/>
      <c r="S26" s="1794"/>
      <c r="T26" s="1793"/>
      <c r="U26" s="1794"/>
      <c r="V26" s="1794"/>
      <c r="W26" s="1794"/>
      <c r="X26" s="1794"/>
      <c r="BX26" s="1"/>
      <c r="BY26" s="1"/>
      <c r="BZ26" s="1">
        <v>24</v>
      </c>
    </row>
    <row r="27" spans="14:78" ht="4.5" customHeight="1" collapsed="1">
      <c r="N27" s="804"/>
      <c r="O27" s="803"/>
      <c r="P27" s="805"/>
      <c r="Q27" s="805"/>
      <c r="R27" s="805"/>
      <c r="S27" s="805"/>
      <c r="T27" s="805"/>
      <c r="U27" s="805"/>
      <c r="V27" s="805"/>
      <c r="W27" s="805"/>
      <c r="X27" s="805"/>
      <c r="BX27" s="1"/>
      <c r="BY27" s="1"/>
      <c r="BZ27" s="1">
        <v>25</v>
      </c>
    </row>
    <row r="28" spans="14:78" ht="15.4" customHeight="1">
      <c r="N28" s="804" t="s">
        <v>2107</v>
      </c>
      <c r="O28" s="804"/>
      <c r="P28" s="803"/>
      <c r="Q28" s="803"/>
      <c r="R28" s="805"/>
      <c r="S28" s="805"/>
      <c r="T28" s="805"/>
      <c r="U28" s="805"/>
      <c r="V28" s="805"/>
      <c r="W28" s="805"/>
      <c r="X28" s="805"/>
      <c r="Y28" s="807"/>
      <c r="Z28" s="796"/>
      <c r="BX28" s="1"/>
      <c r="BY28" s="1"/>
      <c r="BZ28" s="1">
        <v>26</v>
      </c>
    </row>
    <row r="29" spans="14:78" ht="2.4500000000000002" customHeight="1">
      <c r="N29" s="804"/>
      <c r="O29" s="803"/>
      <c r="P29" s="643"/>
      <c r="Q29" s="643"/>
      <c r="R29" s="643"/>
      <c r="S29" s="643"/>
      <c r="T29" s="643"/>
      <c r="U29" s="643"/>
      <c r="V29" s="643"/>
      <c r="W29" s="643"/>
      <c r="X29" s="643"/>
      <c r="Y29" s="806"/>
      <c r="Z29" s="796"/>
      <c r="BX29" s="1"/>
      <c r="BY29" s="1"/>
      <c r="BZ29" s="1">
        <v>27</v>
      </c>
    </row>
    <row r="30" spans="14:78" ht="24" customHeight="1">
      <c r="N30" s="1950" t="s">
        <v>2176</v>
      </c>
      <c r="O30" s="1950"/>
      <c r="P30" s="1768" t="str">
        <f>IF('共通１ー１（基本情報（１）～（11））'!C59="","",'共通１ー１（基本情報（１）～（11））'!C59)</f>
        <v/>
      </c>
      <c r="Q30" s="1053"/>
      <c r="R30" s="1053"/>
      <c r="S30" s="1053"/>
      <c r="T30" s="1053"/>
      <c r="U30" s="1053"/>
      <c r="V30" s="1053"/>
      <c r="W30" s="1053"/>
      <c r="X30" s="1053"/>
      <c r="Z30" s="796"/>
      <c r="BX30" s="1"/>
      <c r="BY30" s="1"/>
      <c r="BZ30" s="1">
        <v>28</v>
      </c>
    </row>
    <row r="31" spans="14:78" ht="2.4500000000000002" customHeight="1">
      <c r="N31" s="804"/>
      <c r="O31" s="803"/>
      <c r="P31" s="643"/>
      <c r="Q31" s="643"/>
      <c r="R31" s="643"/>
      <c r="S31" s="643"/>
      <c r="T31" s="643"/>
      <c r="U31" s="643"/>
      <c r="V31" s="643"/>
      <c r="W31" s="643"/>
      <c r="X31" s="643"/>
      <c r="Z31" s="796"/>
      <c r="BX31" s="1"/>
      <c r="BY31" s="1"/>
      <c r="BZ31" s="1">
        <v>29</v>
      </c>
    </row>
    <row r="32" spans="14:78" ht="24" customHeight="1">
      <c r="N32" s="1989" t="s">
        <v>2120</v>
      </c>
      <c r="O32" s="1989"/>
      <c r="P32" s="1768" t="str">
        <f>IF('共通１ー１（基本情報（１）～（11））'!C64="","",'共通１ー１（基本情報（１）～（11））'!C64)</f>
        <v/>
      </c>
      <c r="Q32" s="1053"/>
      <c r="R32" s="1053"/>
      <c r="S32" s="1053"/>
      <c r="T32" s="1768" t="str">
        <f>IF('共通１ー１（基本情報（１）～（11））'!C65="","",'共通１ー１（基本情報（１）～（11））'!C65)</f>
        <v/>
      </c>
      <c r="U32" s="1053"/>
      <c r="V32" s="1053"/>
      <c r="W32" s="1053"/>
      <c r="X32" s="1053"/>
      <c r="Z32" s="796"/>
      <c r="BX32" s="1"/>
      <c r="BY32" s="1"/>
      <c r="BZ32" s="1">
        <v>30</v>
      </c>
    </row>
    <row r="33" spans="3:78" ht="10.5" customHeight="1">
      <c r="S33" s="797"/>
      <c r="T33" s="797"/>
      <c r="BX33" s="1"/>
      <c r="BY33" s="1"/>
      <c r="BZ33" s="1">
        <v>31</v>
      </c>
    </row>
    <row r="34" spans="3:78" ht="1.1499999999999999" customHeight="1">
      <c r="K34" s="796" t="e">
        <f>第15号様式!L4=#REF!</f>
        <v>#REF!</v>
      </c>
    </row>
    <row r="35" spans="3:78" ht="25.5">
      <c r="C35" s="1954" t="s">
        <v>2241</v>
      </c>
      <c r="D35" s="1954"/>
      <c r="E35" s="1954"/>
      <c r="F35" s="1954"/>
      <c r="G35" s="1954"/>
      <c r="H35" s="1954"/>
      <c r="I35" s="1954"/>
      <c r="J35" s="1954"/>
      <c r="K35" s="1954"/>
      <c r="L35" s="1954"/>
      <c r="M35" s="1954"/>
      <c r="N35" s="1954"/>
      <c r="O35" s="1954"/>
      <c r="P35" s="1954"/>
      <c r="Q35" s="1954"/>
      <c r="R35" s="1954"/>
      <c r="S35" s="1954"/>
      <c r="T35" s="1954"/>
      <c r="U35" s="1954"/>
      <c r="V35" s="1954"/>
      <c r="W35" s="1954"/>
      <c r="X35" s="1954"/>
    </row>
    <row r="36" spans="3:78" ht="9.4" customHeight="1"/>
    <row r="37" spans="3:78" ht="18" customHeight="1">
      <c r="D37" s="2023"/>
      <c r="E37" s="2024"/>
      <c r="F37" s="801" t="s">
        <v>2170</v>
      </c>
      <c r="G37" s="38"/>
      <c r="H37" s="801" t="s">
        <v>2171</v>
      </c>
      <c r="I37" s="38"/>
      <c r="J37" s="2025" t="s">
        <v>2177</v>
      </c>
      <c r="K37" s="2025"/>
      <c r="L37" s="39"/>
      <c r="M37" s="1951" t="s">
        <v>2178</v>
      </c>
      <c r="N37" s="1951"/>
      <c r="O37" s="1951"/>
      <c r="P37" s="2023"/>
      <c r="Q37" s="2023"/>
      <c r="R37" s="2026" t="s">
        <v>2242</v>
      </c>
      <c r="S37" s="2026"/>
      <c r="T37" s="2026"/>
      <c r="U37" s="2026"/>
      <c r="V37" s="2026"/>
      <c r="W37" s="2026"/>
      <c r="X37" s="2026"/>
      <c r="Y37" s="2026"/>
      <c r="Z37" s="796"/>
    </row>
    <row r="38" spans="3:78" ht="48" customHeight="1">
      <c r="C38" s="2027" t="s">
        <v>3046</v>
      </c>
      <c r="D38" s="2027"/>
      <c r="E38" s="2027"/>
      <c r="F38" s="2027"/>
      <c r="G38" s="2027"/>
      <c r="H38" s="2027"/>
      <c r="I38" s="2027"/>
      <c r="J38" s="2027"/>
      <c r="K38" s="2027"/>
      <c r="L38" s="2027"/>
      <c r="M38" s="2027"/>
      <c r="N38" s="2027"/>
      <c r="O38" s="2027"/>
      <c r="P38" s="2027"/>
      <c r="Q38" s="2027"/>
      <c r="R38" s="2027"/>
      <c r="S38" s="2027"/>
      <c r="T38" s="2027"/>
      <c r="U38" s="2027"/>
      <c r="V38" s="2027"/>
      <c r="W38" s="2027"/>
      <c r="X38" s="2027"/>
    </row>
    <row r="39" spans="3:78" ht="16.5" customHeight="1">
      <c r="C39" s="1963" t="s">
        <v>2180</v>
      </c>
      <c r="D39" s="1963"/>
      <c r="E39" s="1963"/>
      <c r="F39" s="1963"/>
      <c r="G39" s="1963"/>
      <c r="H39" s="1963"/>
      <c r="I39" s="1963"/>
      <c r="J39" s="1963"/>
      <c r="K39" s="1963"/>
      <c r="L39" s="1963"/>
      <c r="M39" s="1963"/>
      <c r="N39" s="1963"/>
      <c r="O39" s="1963"/>
      <c r="P39" s="1963"/>
      <c r="Q39" s="1963"/>
      <c r="R39" s="1963"/>
      <c r="S39" s="1963"/>
      <c r="T39" s="1963"/>
      <c r="U39" s="1963"/>
      <c r="V39" s="1963"/>
      <c r="W39" s="1963"/>
      <c r="X39" s="1963"/>
    </row>
    <row r="40" spans="3:78" ht="22.5" customHeight="1">
      <c r="C40" s="1992" t="s">
        <v>2459</v>
      </c>
      <c r="D40" s="1993"/>
      <c r="E40" s="1993"/>
      <c r="F40" s="1993"/>
      <c r="G40" s="1993"/>
      <c r="H40" s="1993"/>
      <c r="I40" s="1993"/>
      <c r="J40" s="1993"/>
      <c r="K40" s="1994"/>
      <c r="L40" s="2000"/>
      <c r="M40" s="1043"/>
      <c r="N40" s="1043"/>
      <c r="O40" s="1043"/>
      <c r="P40" s="1043"/>
      <c r="Q40" s="1043"/>
      <c r="R40" s="1997"/>
      <c r="S40" s="1031"/>
      <c r="T40" s="1031"/>
      <c r="U40" s="1031"/>
      <c r="V40" s="1031"/>
      <c r="W40" s="1997"/>
      <c r="X40" s="1032"/>
      <c r="AA40" s="796"/>
    </row>
    <row r="41" spans="3:78" ht="18" customHeight="1">
      <c r="C41" s="1992" t="s">
        <v>2444</v>
      </c>
      <c r="D41" s="1993"/>
      <c r="E41" s="1993"/>
      <c r="F41" s="1993"/>
      <c r="G41" s="1993"/>
      <c r="H41" s="1993"/>
      <c r="I41" s="1993"/>
      <c r="J41" s="1993"/>
      <c r="K41" s="1994"/>
      <c r="L41" s="825"/>
      <c r="M41" s="1968"/>
      <c r="N41" s="1968"/>
      <c r="O41" s="1968"/>
      <c r="P41" s="2028"/>
      <c r="Q41" s="826"/>
      <c r="R41" s="826"/>
      <c r="S41" s="826"/>
      <c r="T41" s="826"/>
      <c r="U41" s="826"/>
      <c r="V41" s="826"/>
      <c r="W41" s="826"/>
      <c r="X41" s="827"/>
      <c r="AA41" s="796"/>
    </row>
    <row r="42" spans="3:78" ht="24" customHeight="1">
      <c r="C42" s="2010" t="s">
        <v>2282</v>
      </c>
      <c r="D42" s="2011"/>
      <c r="E42" s="2012"/>
      <c r="F42" s="1992" t="s">
        <v>2281</v>
      </c>
      <c r="G42" s="1993"/>
      <c r="H42" s="1993"/>
      <c r="I42" s="1993"/>
      <c r="J42" s="1993"/>
      <c r="K42" s="1994"/>
      <c r="L42" s="2020"/>
      <c r="M42" s="2021"/>
      <c r="N42" s="2021"/>
      <c r="O42" s="2021"/>
      <c r="P42" s="2021"/>
      <c r="Q42" s="2021"/>
      <c r="R42" s="2021"/>
      <c r="S42" s="2021"/>
      <c r="T42" s="2021"/>
      <c r="U42" s="2021"/>
      <c r="V42" s="2021"/>
      <c r="W42" s="2021"/>
      <c r="X42" s="2022"/>
      <c r="Y42" s="853"/>
    </row>
    <row r="43" spans="3:78" ht="27" customHeight="1">
      <c r="C43" s="2013"/>
      <c r="D43" s="2014"/>
      <c r="E43" s="2015"/>
      <c r="F43" s="2006" t="s">
        <v>2243</v>
      </c>
      <c r="G43" s="2007"/>
      <c r="H43" s="2007"/>
      <c r="I43" s="2007"/>
      <c r="J43" s="2007"/>
      <c r="K43" s="2008"/>
      <c r="L43" s="1995"/>
      <c r="M43" s="1969"/>
      <c r="N43" s="1969"/>
      <c r="O43" s="1969"/>
      <c r="P43" s="1969"/>
      <c r="Q43" s="1969"/>
      <c r="R43" s="1969"/>
      <c r="S43" s="1969"/>
      <c r="T43" s="1969"/>
      <c r="U43" s="1969"/>
      <c r="V43" s="1969"/>
      <c r="W43" s="1969"/>
      <c r="X43" s="1996"/>
      <c r="Y43" s="853"/>
    </row>
    <row r="44" spans="3:78">
      <c r="C44" s="2016"/>
      <c r="D44" s="2017"/>
      <c r="E44" s="2018"/>
      <c r="F44" s="1992" t="s">
        <v>2244</v>
      </c>
      <c r="G44" s="1993"/>
      <c r="H44" s="1993"/>
      <c r="I44" s="1993"/>
      <c r="J44" s="1993"/>
      <c r="K44" s="1994"/>
      <c r="L44" s="1995"/>
      <c r="M44" s="1969"/>
      <c r="N44" s="1969"/>
      <c r="O44" s="1969"/>
      <c r="P44" s="1969"/>
      <c r="Q44" s="1969"/>
      <c r="R44" s="1969"/>
      <c r="S44" s="1969"/>
      <c r="T44" s="1969"/>
      <c r="U44" s="1969"/>
      <c r="V44" s="1969"/>
      <c r="W44" s="1969"/>
      <c r="X44" s="1996"/>
      <c r="Y44" s="853"/>
    </row>
    <row r="45" spans="3:78" ht="24" customHeight="1">
      <c r="C45" s="2005" t="s">
        <v>2283</v>
      </c>
      <c r="D45" s="2005"/>
      <c r="E45" s="2005"/>
      <c r="F45" s="2019" t="s">
        <v>2281</v>
      </c>
      <c r="G45" s="2007"/>
      <c r="H45" s="2007"/>
      <c r="I45" s="2007"/>
      <c r="J45" s="2007"/>
      <c r="K45" s="2008"/>
      <c r="L45" s="2020"/>
      <c r="M45" s="2021"/>
      <c r="N45" s="2021"/>
      <c r="O45" s="2021"/>
      <c r="P45" s="2021"/>
      <c r="Q45" s="2021"/>
      <c r="R45" s="2021"/>
      <c r="S45" s="2021"/>
      <c r="T45" s="2021"/>
      <c r="U45" s="2021"/>
      <c r="V45" s="2021"/>
      <c r="W45" s="2021"/>
      <c r="X45" s="2022"/>
      <c r="Y45" s="853"/>
    </row>
    <row r="46" spans="3:78" ht="26.25" customHeight="1">
      <c r="C46" s="2005"/>
      <c r="D46" s="2005"/>
      <c r="E46" s="2005"/>
      <c r="F46" s="2006" t="s">
        <v>2243</v>
      </c>
      <c r="G46" s="2007"/>
      <c r="H46" s="2007"/>
      <c r="I46" s="2007"/>
      <c r="J46" s="2007"/>
      <c r="K46" s="2008"/>
      <c r="L46" s="1995"/>
      <c r="M46" s="1969"/>
      <c r="N46" s="1969"/>
      <c r="O46" s="1969"/>
      <c r="P46" s="1969"/>
      <c r="Q46" s="1969"/>
      <c r="R46" s="1969"/>
      <c r="S46" s="1969"/>
      <c r="T46" s="1969"/>
      <c r="U46" s="1969"/>
      <c r="V46" s="1969"/>
      <c r="W46" s="1969"/>
      <c r="X46" s="1996"/>
      <c r="Y46" s="853"/>
    </row>
    <row r="47" spans="3:78" ht="34.5" customHeight="1">
      <c r="C47" s="2001" t="s">
        <v>2245</v>
      </c>
      <c r="D47" s="2001"/>
      <c r="E47" s="2001"/>
      <c r="F47" s="2001"/>
      <c r="G47" s="2001"/>
      <c r="H47" s="2001"/>
      <c r="I47" s="2001"/>
      <c r="J47" s="2001"/>
      <c r="K47" s="2001"/>
      <c r="L47" s="2002"/>
      <c r="M47" s="2003"/>
      <c r="N47" s="2003"/>
      <c r="O47" s="2003"/>
      <c r="P47" s="2003"/>
      <c r="Q47" s="2003"/>
      <c r="R47" s="2003"/>
      <c r="S47" s="2003"/>
      <c r="T47" s="2003"/>
      <c r="U47" s="2003"/>
      <c r="V47" s="2003"/>
      <c r="W47" s="2003"/>
      <c r="X47" s="2004"/>
      <c r="Y47" s="854"/>
    </row>
    <row r="48" spans="3:78" ht="18.399999999999999" customHeight="1">
      <c r="C48" s="2001" t="s">
        <v>2246</v>
      </c>
      <c r="D48" s="2001"/>
      <c r="E48" s="2001"/>
      <c r="F48" s="2001"/>
      <c r="G48" s="2001"/>
      <c r="H48" s="2001"/>
      <c r="I48" s="2001"/>
      <c r="J48" s="2001"/>
      <c r="K48" s="2001"/>
      <c r="L48" s="2009"/>
      <c r="M48" s="2009"/>
      <c r="N48" s="2009"/>
      <c r="O48" s="855" t="s">
        <v>2170</v>
      </c>
      <c r="P48" s="40"/>
      <c r="Q48" s="855" t="s">
        <v>2247</v>
      </c>
      <c r="R48" s="40"/>
      <c r="S48" s="855" t="s">
        <v>2172</v>
      </c>
      <c r="T48" s="855"/>
      <c r="U48" s="855"/>
      <c r="V48" s="855"/>
      <c r="W48" s="855"/>
      <c r="X48" s="856"/>
      <c r="Y48" s="854"/>
    </row>
    <row r="49" spans="3:27" ht="4.1500000000000004" customHeight="1">
      <c r="D49" s="797"/>
      <c r="E49" s="797"/>
      <c r="F49" s="797"/>
      <c r="G49" s="797"/>
      <c r="H49" s="797"/>
      <c r="I49" s="797"/>
      <c r="J49" s="797"/>
      <c r="K49" s="797"/>
      <c r="L49" s="857"/>
      <c r="M49" s="857"/>
      <c r="N49" s="857"/>
      <c r="O49" s="854"/>
      <c r="P49" s="854"/>
      <c r="Q49" s="854"/>
      <c r="S49" s="854"/>
      <c r="T49" s="854"/>
      <c r="U49" s="854"/>
      <c r="V49" s="854"/>
      <c r="W49" s="854"/>
      <c r="X49" s="854"/>
      <c r="Y49" s="854"/>
    </row>
    <row r="50" spans="3:27" ht="13.15" customHeight="1">
      <c r="D50" s="1998" t="s">
        <v>2248</v>
      </c>
      <c r="E50" s="1998"/>
      <c r="F50" s="1998"/>
      <c r="G50" s="1998"/>
      <c r="H50" s="1998"/>
      <c r="I50" s="1998"/>
      <c r="J50" s="1998"/>
      <c r="K50" s="1998"/>
      <c r="L50" s="1998"/>
      <c r="M50" s="1998"/>
      <c r="N50" s="858"/>
      <c r="O50" s="858"/>
      <c r="P50" s="858"/>
      <c r="Q50" s="858"/>
      <c r="R50" s="858"/>
      <c r="S50" s="858"/>
      <c r="T50" s="858"/>
      <c r="U50" s="858"/>
      <c r="V50" s="858"/>
      <c r="W50" s="858"/>
      <c r="X50" s="858"/>
      <c r="Y50" s="858"/>
      <c r="Z50" s="858"/>
      <c r="AA50" s="858"/>
    </row>
    <row r="51" spans="3:27" ht="37.5" customHeight="1">
      <c r="C51" s="869"/>
      <c r="D51" s="868" t="s">
        <v>2249</v>
      </c>
      <c r="E51" s="868"/>
      <c r="F51" s="860" t="s">
        <v>2250</v>
      </c>
      <c r="G51" s="859"/>
      <c r="H51" s="859"/>
      <c r="I51" s="861"/>
      <c r="J51" s="1999" t="s">
        <v>2251</v>
      </c>
      <c r="K51" s="1999"/>
      <c r="L51" s="1999"/>
      <c r="M51" s="1999"/>
      <c r="N51" s="1999"/>
      <c r="O51" s="1999"/>
      <c r="P51" s="1999"/>
      <c r="Q51" s="1999"/>
      <c r="R51" s="1999"/>
      <c r="S51" s="1999"/>
      <c r="T51" s="1999"/>
      <c r="U51" s="1999"/>
      <c r="V51" s="1999"/>
      <c r="W51" s="1999"/>
      <c r="X51" s="1999"/>
      <c r="Y51" s="862"/>
      <c r="Z51" s="862"/>
      <c r="AA51" s="862"/>
    </row>
    <row r="52" spans="3:27" ht="3" customHeight="1">
      <c r="C52" s="830"/>
      <c r="E52" s="863"/>
      <c r="U52" s="796"/>
      <c r="Y52" s="800"/>
    </row>
    <row r="53" spans="3:27">
      <c r="C53" s="864" t="s">
        <v>2386</v>
      </c>
      <c r="D53" s="864"/>
      <c r="E53" s="865"/>
      <c r="F53" s="866"/>
      <c r="G53" s="866"/>
      <c r="H53" s="866"/>
      <c r="I53" s="866"/>
      <c r="J53" s="866"/>
      <c r="K53" s="866"/>
      <c r="L53" s="866"/>
      <c r="M53" s="866"/>
      <c r="N53" s="866"/>
      <c r="O53" s="866"/>
      <c r="P53" s="866"/>
      <c r="Q53" s="866"/>
      <c r="R53" s="866"/>
      <c r="S53" s="866"/>
      <c r="T53" s="866"/>
      <c r="U53" s="866"/>
      <c r="V53" s="866"/>
      <c r="W53" s="866"/>
      <c r="X53" s="866"/>
      <c r="Y53" s="866"/>
      <c r="Z53" s="866"/>
      <c r="AA53" s="866"/>
    </row>
    <row r="54" spans="3:27">
      <c r="E54" s="867"/>
    </row>
  </sheetData>
  <sheetProtection algorithmName="SHA-512" hashValue="HDfJ6/mYaLlEf2S8geQm9Sa34HIt80lOEiaG3DuR5I9L138KiCznFLg6sQhHB/L8gAN3dTcsO76rZQP/UL9UiA==" saltValue="QCXuKAhE8bfNBz9DPeG/SQ==" spinCount="100000" sheet="1" formatCells="0" selectLockedCells="1"/>
  <mergeCells count="56">
    <mergeCell ref="T26:X26"/>
    <mergeCell ref="F42:K42"/>
    <mergeCell ref="L42:X42"/>
    <mergeCell ref="N32:O32"/>
    <mergeCell ref="C35:X35"/>
    <mergeCell ref="D37:E37"/>
    <mergeCell ref="J37:K37"/>
    <mergeCell ref="M37:O37"/>
    <mergeCell ref="P37:Q37"/>
    <mergeCell ref="R37:Y37"/>
    <mergeCell ref="C38:X38"/>
    <mergeCell ref="C39:X39"/>
    <mergeCell ref="M41:P41"/>
    <mergeCell ref="D50:M50"/>
    <mergeCell ref="J51:X51"/>
    <mergeCell ref="L40:Q40"/>
    <mergeCell ref="R40:V40"/>
    <mergeCell ref="C47:K47"/>
    <mergeCell ref="L47:X47"/>
    <mergeCell ref="C48:K48"/>
    <mergeCell ref="C45:E46"/>
    <mergeCell ref="F46:K46"/>
    <mergeCell ref="L46:X46"/>
    <mergeCell ref="L48:N48"/>
    <mergeCell ref="F43:K43"/>
    <mergeCell ref="L43:X43"/>
    <mergeCell ref="C42:E44"/>
    <mergeCell ref="F45:K45"/>
    <mergeCell ref="L45:X45"/>
    <mergeCell ref="F44:K44"/>
    <mergeCell ref="L44:X44"/>
    <mergeCell ref="N20:O20"/>
    <mergeCell ref="N30:O30"/>
    <mergeCell ref="P30:X30"/>
    <mergeCell ref="N24:O24"/>
    <mergeCell ref="P24:X24"/>
    <mergeCell ref="P20:S20"/>
    <mergeCell ref="T20:X20"/>
    <mergeCell ref="P32:S32"/>
    <mergeCell ref="T32:X32"/>
    <mergeCell ref="W40:X40"/>
    <mergeCell ref="C40:K40"/>
    <mergeCell ref="C41:K41"/>
    <mergeCell ref="N26:O26"/>
    <mergeCell ref="P26:S26"/>
    <mergeCell ref="R3:S3"/>
    <mergeCell ref="N18:O18"/>
    <mergeCell ref="P18:X18"/>
    <mergeCell ref="N14:O14"/>
    <mergeCell ref="N10:O10"/>
    <mergeCell ref="N12:O12"/>
    <mergeCell ref="P12:X12"/>
    <mergeCell ref="P14:S14"/>
    <mergeCell ref="T14:X14"/>
    <mergeCell ref="P10:Q10"/>
    <mergeCell ref="R10:X10"/>
  </mergeCells>
  <phoneticPr fontId="67"/>
  <pageMargins left="0.70866141732283472" right="0.70866141732283472" top="0.74803149606299213" bottom="0.74803149606299213" header="0.31496062992125984" footer="0.31496062992125984"/>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86017" r:id="rId4" name="Check Box 1">
              <controlPr defaultSize="0" autoFill="0" autoLine="0" autoPict="0">
                <anchor moveWithCells="1">
                  <from>
                    <xdr:col>3</xdr:col>
                    <xdr:colOff>123825</xdr:colOff>
                    <xdr:row>50</xdr:row>
                    <xdr:rowOff>142875</xdr:rowOff>
                  </from>
                  <to>
                    <xdr:col>4</xdr:col>
                    <xdr:colOff>57150</xdr:colOff>
                    <xdr:row>50</xdr:row>
                    <xdr:rowOff>371475</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2">
    <tabColor rgb="FFFFFF00"/>
  </sheetPr>
  <dimension ref="A1:BZ49"/>
  <sheetViews>
    <sheetView view="pageBreakPreview" zoomScaleNormal="100" zoomScaleSheetLayoutView="100" workbookViewId="0">
      <selection activeCell="L38" sqref="L38:X38"/>
    </sheetView>
  </sheetViews>
  <sheetFormatPr defaultRowHeight="13.5"/>
  <cols>
    <col min="1" max="1" width="2.125" style="796" customWidth="1"/>
    <col min="2" max="2" width="2.375" style="796" customWidth="1"/>
    <col min="3" max="3" width="1.125" style="796" customWidth="1"/>
    <col min="4" max="4" width="5.625" style="796" customWidth="1"/>
    <col min="5" max="5" width="3.625" style="796" customWidth="1"/>
    <col min="6" max="6" width="2.625" style="796" customWidth="1"/>
    <col min="7" max="7" width="3.625" style="796" customWidth="1"/>
    <col min="8" max="8" width="2.625" style="796" customWidth="1"/>
    <col min="9" max="9" width="3.625" style="796" customWidth="1"/>
    <col min="10" max="10" width="4.625" style="796" customWidth="1"/>
    <col min="11" max="11" width="1.25" style="796" customWidth="1"/>
    <col min="12" max="12" width="3.125" style="796" customWidth="1"/>
    <col min="13" max="13" width="4.5" style="796" customWidth="1"/>
    <col min="14" max="14" width="3.625" style="796" customWidth="1"/>
    <col min="15" max="15" width="5.625" style="796" customWidth="1"/>
    <col min="16" max="16" width="3.625" style="796" customWidth="1"/>
    <col min="17" max="17" width="4.625" style="796" customWidth="1"/>
    <col min="18" max="20" width="3.625" style="796" customWidth="1"/>
    <col min="21" max="24" width="3.625" style="797" customWidth="1"/>
    <col min="25" max="25" width="2.25" style="797" customWidth="1"/>
    <col min="26" max="27" width="2.125" style="797" customWidth="1"/>
    <col min="28" max="28" width="7.25" style="796" hidden="1" customWidth="1"/>
    <col min="29" max="51" width="0" style="796" hidden="1" customWidth="1"/>
    <col min="52" max="52" width="14.5" style="796" customWidth="1"/>
    <col min="53" max="54" width="2.125" style="797" customWidth="1"/>
    <col min="55" max="75" width="8.875" style="796"/>
    <col min="76" max="78" width="9" style="796" customWidth="1"/>
    <col min="79" max="265" width="8.875" style="796"/>
    <col min="266" max="266" width="2.5" style="796" customWidth="1"/>
    <col min="267" max="267" width="2.375" style="796" customWidth="1"/>
    <col min="268" max="268" width="1.125" style="796" customWidth="1"/>
    <col min="269" max="269" width="22.625" style="796" customWidth="1"/>
    <col min="270" max="270" width="1.25" style="796" customWidth="1"/>
    <col min="271" max="272" width="11.75" style="796" customWidth="1"/>
    <col min="273" max="273" width="1.75" style="796" customWidth="1"/>
    <col min="274" max="274" width="6.875" style="796" customWidth="1"/>
    <col min="275" max="275" width="4.5" style="796" customWidth="1"/>
    <col min="276" max="276" width="3.625" style="796" customWidth="1"/>
    <col min="277" max="277" width="0.75" style="796" customWidth="1"/>
    <col min="278" max="278" width="3.375" style="796" customWidth="1"/>
    <col min="279" max="279" width="3.625" style="796" customWidth="1"/>
    <col min="280" max="280" width="3" style="796" customWidth="1"/>
    <col min="281" max="281" width="3.625" style="796" customWidth="1"/>
    <col min="282" max="282" width="3.125" style="796" customWidth="1"/>
    <col min="283" max="283" width="1.875" style="796" customWidth="1"/>
    <col min="284" max="285" width="2.25" style="796" customWidth="1"/>
    <col min="286" max="286" width="7.25" style="796" customWidth="1"/>
    <col min="287" max="521" width="8.875" style="796"/>
    <col min="522" max="522" width="2.5" style="796" customWidth="1"/>
    <col min="523" max="523" width="2.375" style="796" customWidth="1"/>
    <col min="524" max="524" width="1.125" style="796" customWidth="1"/>
    <col min="525" max="525" width="22.625" style="796" customWidth="1"/>
    <col min="526" max="526" width="1.25" style="796" customWidth="1"/>
    <col min="527" max="528" width="11.75" style="796" customWidth="1"/>
    <col min="529" max="529" width="1.75" style="796" customWidth="1"/>
    <col min="530" max="530" width="6.875" style="796" customWidth="1"/>
    <col min="531" max="531" width="4.5" style="796" customWidth="1"/>
    <col min="532" max="532" width="3.625" style="796" customWidth="1"/>
    <col min="533" max="533" width="0.75" style="796" customWidth="1"/>
    <col min="534" max="534" width="3.375" style="796" customWidth="1"/>
    <col min="535" max="535" width="3.625" style="796" customWidth="1"/>
    <col min="536" max="536" width="3" style="796" customWidth="1"/>
    <col min="537" max="537" width="3.625" style="796" customWidth="1"/>
    <col min="538" max="538" width="3.125" style="796" customWidth="1"/>
    <col min="539" max="539" width="1.875" style="796" customWidth="1"/>
    <col min="540" max="541" width="2.25" style="796" customWidth="1"/>
    <col min="542" max="542" width="7.25" style="796" customWidth="1"/>
    <col min="543" max="777" width="8.875" style="796"/>
    <col min="778" max="778" width="2.5" style="796" customWidth="1"/>
    <col min="779" max="779" width="2.375" style="796" customWidth="1"/>
    <col min="780" max="780" width="1.125" style="796" customWidth="1"/>
    <col min="781" max="781" width="22.625" style="796" customWidth="1"/>
    <col min="782" max="782" width="1.25" style="796" customWidth="1"/>
    <col min="783" max="784" width="11.75" style="796" customWidth="1"/>
    <col min="785" max="785" width="1.75" style="796" customWidth="1"/>
    <col min="786" max="786" width="6.875" style="796" customWidth="1"/>
    <col min="787" max="787" width="4.5" style="796" customWidth="1"/>
    <col min="788" max="788" width="3.625" style="796" customWidth="1"/>
    <col min="789" max="789" width="0.75" style="796" customWidth="1"/>
    <col min="790" max="790" width="3.375" style="796" customWidth="1"/>
    <col min="791" max="791" width="3.625" style="796" customWidth="1"/>
    <col min="792" max="792" width="3" style="796" customWidth="1"/>
    <col min="793" max="793" width="3.625" style="796" customWidth="1"/>
    <col min="794" max="794" width="3.125" style="796" customWidth="1"/>
    <col min="795" max="795" width="1.875" style="796" customWidth="1"/>
    <col min="796" max="797" width="2.25" style="796" customWidth="1"/>
    <col min="798" max="798" width="7.25" style="796" customWidth="1"/>
    <col min="799" max="1033" width="8.875" style="796"/>
    <col min="1034" max="1034" width="2.5" style="796" customWidth="1"/>
    <col min="1035" max="1035" width="2.375" style="796" customWidth="1"/>
    <col min="1036" max="1036" width="1.125" style="796" customWidth="1"/>
    <col min="1037" max="1037" width="22.625" style="796" customWidth="1"/>
    <col min="1038" max="1038" width="1.25" style="796" customWidth="1"/>
    <col min="1039" max="1040" width="11.75" style="796" customWidth="1"/>
    <col min="1041" max="1041" width="1.75" style="796" customWidth="1"/>
    <col min="1042" max="1042" width="6.875" style="796" customWidth="1"/>
    <col min="1043" max="1043" width="4.5" style="796" customWidth="1"/>
    <col min="1044" max="1044" width="3.625" style="796" customWidth="1"/>
    <col min="1045" max="1045" width="0.75" style="796" customWidth="1"/>
    <col min="1046" max="1046" width="3.375" style="796" customWidth="1"/>
    <col min="1047" max="1047" width="3.625" style="796" customWidth="1"/>
    <col min="1048" max="1048" width="3" style="796" customWidth="1"/>
    <col min="1049" max="1049" width="3.625" style="796" customWidth="1"/>
    <col min="1050" max="1050" width="3.125" style="796" customWidth="1"/>
    <col min="1051" max="1051" width="1.875" style="796" customWidth="1"/>
    <col min="1052" max="1053" width="2.25" style="796" customWidth="1"/>
    <col min="1054" max="1054" width="7.25" style="796" customWidth="1"/>
    <col min="1055" max="1289" width="8.875" style="796"/>
    <col min="1290" max="1290" width="2.5" style="796" customWidth="1"/>
    <col min="1291" max="1291" width="2.375" style="796" customWidth="1"/>
    <col min="1292" max="1292" width="1.125" style="796" customWidth="1"/>
    <col min="1293" max="1293" width="22.625" style="796" customWidth="1"/>
    <col min="1294" max="1294" width="1.25" style="796" customWidth="1"/>
    <col min="1295" max="1296" width="11.75" style="796" customWidth="1"/>
    <col min="1297" max="1297" width="1.75" style="796" customWidth="1"/>
    <col min="1298" max="1298" width="6.875" style="796" customWidth="1"/>
    <col min="1299" max="1299" width="4.5" style="796" customWidth="1"/>
    <col min="1300" max="1300" width="3.625" style="796" customWidth="1"/>
    <col min="1301" max="1301" width="0.75" style="796" customWidth="1"/>
    <col min="1302" max="1302" width="3.375" style="796" customWidth="1"/>
    <col min="1303" max="1303" width="3.625" style="796" customWidth="1"/>
    <col min="1304" max="1304" width="3" style="796" customWidth="1"/>
    <col min="1305" max="1305" width="3.625" style="796" customWidth="1"/>
    <col min="1306" max="1306" width="3.125" style="796" customWidth="1"/>
    <col min="1307" max="1307" width="1.875" style="796" customWidth="1"/>
    <col min="1308" max="1309" width="2.25" style="796" customWidth="1"/>
    <col min="1310" max="1310" width="7.25" style="796" customWidth="1"/>
    <col min="1311" max="1545" width="8.875" style="796"/>
    <col min="1546" max="1546" width="2.5" style="796" customWidth="1"/>
    <col min="1547" max="1547" width="2.375" style="796" customWidth="1"/>
    <col min="1548" max="1548" width="1.125" style="796" customWidth="1"/>
    <col min="1549" max="1549" width="22.625" style="796" customWidth="1"/>
    <col min="1550" max="1550" width="1.25" style="796" customWidth="1"/>
    <col min="1551" max="1552" width="11.75" style="796" customWidth="1"/>
    <col min="1553" max="1553" width="1.75" style="796" customWidth="1"/>
    <col min="1554" max="1554" width="6.875" style="796" customWidth="1"/>
    <col min="1555" max="1555" width="4.5" style="796" customWidth="1"/>
    <col min="1556" max="1556" width="3.625" style="796" customWidth="1"/>
    <col min="1557" max="1557" width="0.75" style="796" customWidth="1"/>
    <col min="1558" max="1558" width="3.375" style="796" customWidth="1"/>
    <col min="1559" max="1559" width="3.625" style="796" customWidth="1"/>
    <col min="1560" max="1560" width="3" style="796" customWidth="1"/>
    <col min="1561" max="1561" width="3.625" style="796" customWidth="1"/>
    <col min="1562" max="1562" width="3.125" style="796" customWidth="1"/>
    <col min="1563" max="1563" width="1.875" style="796" customWidth="1"/>
    <col min="1564" max="1565" width="2.25" style="796" customWidth="1"/>
    <col min="1566" max="1566" width="7.25" style="796" customWidth="1"/>
    <col min="1567" max="1801" width="8.875" style="796"/>
    <col min="1802" max="1802" width="2.5" style="796" customWidth="1"/>
    <col min="1803" max="1803" width="2.375" style="796" customWidth="1"/>
    <col min="1804" max="1804" width="1.125" style="796" customWidth="1"/>
    <col min="1805" max="1805" width="22.625" style="796" customWidth="1"/>
    <col min="1806" max="1806" width="1.25" style="796" customWidth="1"/>
    <col min="1807" max="1808" width="11.75" style="796" customWidth="1"/>
    <col min="1809" max="1809" width="1.75" style="796" customWidth="1"/>
    <col min="1810" max="1810" width="6.875" style="796" customWidth="1"/>
    <col min="1811" max="1811" width="4.5" style="796" customWidth="1"/>
    <col min="1812" max="1812" width="3.625" style="796" customWidth="1"/>
    <col min="1813" max="1813" width="0.75" style="796" customWidth="1"/>
    <col min="1814" max="1814" width="3.375" style="796" customWidth="1"/>
    <col min="1815" max="1815" width="3.625" style="796" customWidth="1"/>
    <col min="1816" max="1816" width="3" style="796" customWidth="1"/>
    <col min="1817" max="1817" width="3.625" style="796" customWidth="1"/>
    <col min="1818" max="1818" width="3.125" style="796" customWidth="1"/>
    <col min="1819" max="1819" width="1.875" style="796" customWidth="1"/>
    <col min="1820" max="1821" width="2.25" style="796" customWidth="1"/>
    <col min="1822" max="1822" width="7.25" style="796" customWidth="1"/>
    <col min="1823" max="2057" width="8.875" style="796"/>
    <col min="2058" max="2058" width="2.5" style="796" customWidth="1"/>
    <col min="2059" max="2059" width="2.375" style="796" customWidth="1"/>
    <col min="2060" max="2060" width="1.125" style="796" customWidth="1"/>
    <col min="2061" max="2061" width="22.625" style="796" customWidth="1"/>
    <col min="2062" max="2062" width="1.25" style="796" customWidth="1"/>
    <col min="2063" max="2064" width="11.75" style="796" customWidth="1"/>
    <col min="2065" max="2065" width="1.75" style="796" customWidth="1"/>
    <col min="2066" max="2066" width="6.875" style="796" customWidth="1"/>
    <col min="2067" max="2067" width="4.5" style="796" customWidth="1"/>
    <col min="2068" max="2068" width="3.625" style="796" customWidth="1"/>
    <col min="2069" max="2069" width="0.75" style="796" customWidth="1"/>
    <col min="2070" max="2070" width="3.375" style="796" customWidth="1"/>
    <col min="2071" max="2071" width="3.625" style="796" customWidth="1"/>
    <col min="2072" max="2072" width="3" style="796" customWidth="1"/>
    <col min="2073" max="2073" width="3.625" style="796" customWidth="1"/>
    <col min="2074" max="2074" width="3.125" style="796" customWidth="1"/>
    <col min="2075" max="2075" width="1.875" style="796" customWidth="1"/>
    <col min="2076" max="2077" width="2.25" style="796" customWidth="1"/>
    <col min="2078" max="2078" width="7.25" style="796" customWidth="1"/>
    <col min="2079" max="2313" width="8.875" style="796"/>
    <col min="2314" max="2314" width="2.5" style="796" customWidth="1"/>
    <col min="2315" max="2315" width="2.375" style="796" customWidth="1"/>
    <col min="2316" max="2316" width="1.125" style="796" customWidth="1"/>
    <col min="2317" max="2317" width="22.625" style="796" customWidth="1"/>
    <col min="2318" max="2318" width="1.25" style="796" customWidth="1"/>
    <col min="2319" max="2320" width="11.75" style="796" customWidth="1"/>
    <col min="2321" max="2321" width="1.75" style="796" customWidth="1"/>
    <col min="2322" max="2322" width="6.875" style="796" customWidth="1"/>
    <col min="2323" max="2323" width="4.5" style="796" customWidth="1"/>
    <col min="2324" max="2324" width="3.625" style="796" customWidth="1"/>
    <col min="2325" max="2325" width="0.75" style="796" customWidth="1"/>
    <col min="2326" max="2326" width="3.375" style="796" customWidth="1"/>
    <col min="2327" max="2327" width="3.625" style="796" customWidth="1"/>
    <col min="2328" max="2328" width="3" style="796" customWidth="1"/>
    <col min="2329" max="2329" width="3.625" style="796" customWidth="1"/>
    <col min="2330" max="2330" width="3.125" style="796" customWidth="1"/>
    <col min="2331" max="2331" width="1.875" style="796" customWidth="1"/>
    <col min="2332" max="2333" width="2.25" style="796" customWidth="1"/>
    <col min="2334" max="2334" width="7.25" style="796" customWidth="1"/>
    <col min="2335" max="2569" width="8.875" style="796"/>
    <col min="2570" max="2570" width="2.5" style="796" customWidth="1"/>
    <col min="2571" max="2571" width="2.375" style="796" customWidth="1"/>
    <col min="2572" max="2572" width="1.125" style="796" customWidth="1"/>
    <col min="2573" max="2573" width="22.625" style="796" customWidth="1"/>
    <col min="2574" max="2574" width="1.25" style="796" customWidth="1"/>
    <col min="2575" max="2576" width="11.75" style="796" customWidth="1"/>
    <col min="2577" max="2577" width="1.75" style="796" customWidth="1"/>
    <col min="2578" max="2578" width="6.875" style="796" customWidth="1"/>
    <col min="2579" max="2579" width="4.5" style="796" customWidth="1"/>
    <col min="2580" max="2580" width="3.625" style="796" customWidth="1"/>
    <col min="2581" max="2581" width="0.75" style="796" customWidth="1"/>
    <col min="2582" max="2582" width="3.375" style="796" customWidth="1"/>
    <col min="2583" max="2583" width="3.625" style="796" customWidth="1"/>
    <col min="2584" max="2584" width="3" style="796" customWidth="1"/>
    <col min="2585" max="2585" width="3.625" style="796" customWidth="1"/>
    <col min="2586" max="2586" width="3.125" style="796" customWidth="1"/>
    <col min="2587" max="2587" width="1.875" style="796" customWidth="1"/>
    <col min="2588" max="2589" width="2.25" style="796" customWidth="1"/>
    <col min="2590" max="2590" width="7.25" style="796" customWidth="1"/>
    <col min="2591" max="2825" width="8.875" style="796"/>
    <col min="2826" max="2826" width="2.5" style="796" customWidth="1"/>
    <col min="2827" max="2827" width="2.375" style="796" customWidth="1"/>
    <col min="2828" max="2828" width="1.125" style="796" customWidth="1"/>
    <col min="2829" max="2829" width="22.625" style="796" customWidth="1"/>
    <col min="2830" max="2830" width="1.25" style="796" customWidth="1"/>
    <col min="2831" max="2832" width="11.75" style="796" customWidth="1"/>
    <col min="2833" max="2833" width="1.75" style="796" customWidth="1"/>
    <col min="2834" max="2834" width="6.875" style="796" customWidth="1"/>
    <col min="2835" max="2835" width="4.5" style="796" customWidth="1"/>
    <col min="2836" max="2836" width="3.625" style="796" customWidth="1"/>
    <col min="2837" max="2837" width="0.75" style="796" customWidth="1"/>
    <col min="2838" max="2838" width="3.375" style="796" customWidth="1"/>
    <col min="2839" max="2839" width="3.625" style="796" customWidth="1"/>
    <col min="2840" max="2840" width="3" style="796" customWidth="1"/>
    <col min="2841" max="2841" width="3.625" style="796" customWidth="1"/>
    <col min="2842" max="2842" width="3.125" style="796" customWidth="1"/>
    <col min="2843" max="2843" width="1.875" style="796" customWidth="1"/>
    <col min="2844" max="2845" width="2.25" style="796" customWidth="1"/>
    <col min="2846" max="2846" width="7.25" style="796" customWidth="1"/>
    <col min="2847" max="3081" width="8.875" style="796"/>
    <col min="3082" max="3082" width="2.5" style="796" customWidth="1"/>
    <col min="3083" max="3083" width="2.375" style="796" customWidth="1"/>
    <col min="3084" max="3084" width="1.125" style="796" customWidth="1"/>
    <col min="3085" max="3085" width="22.625" style="796" customWidth="1"/>
    <col min="3086" max="3086" width="1.25" style="796" customWidth="1"/>
    <col min="3087" max="3088" width="11.75" style="796" customWidth="1"/>
    <col min="3089" max="3089" width="1.75" style="796" customWidth="1"/>
    <col min="3090" max="3090" width="6.875" style="796" customWidth="1"/>
    <col min="3091" max="3091" width="4.5" style="796" customWidth="1"/>
    <col min="3092" max="3092" width="3.625" style="796" customWidth="1"/>
    <col min="3093" max="3093" width="0.75" style="796" customWidth="1"/>
    <col min="3094" max="3094" width="3.375" style="796" customWidth="1"/>
    <col min="3095" max="3095" width="3.625" style="796" customWidth="1"/>
    <col min="3096" max="3096" width="3" style="796" customWidth="1"/>
    <col min="3097" max="3097" width="3.625" style="796" customWidth="1"/>
    <col min="3098" max="3098" width="3.125" style="796" customWidth="1"/>
    <col min="3099" max="3099" width="1.875" style="796" customWidth="1"/>
    <col min="3100" max="3101" width="2.25" style="796" customWidth="1"/>
    <col min="3102" max="3102" width="7.25" style="796" customWidth="1"/>
    <col min="3103" max="3337" width="8.875" style="796"/>
    <col min="3338" max="3338" width="2.5" style="796" customWidth="1"/>
    <col min="3339" max="3339" width="2.375" style="796" customWidth="1"/>
    <col min="3340" max="3340" width="1.125" style="796" customWidth="1"/>
    <col min="3341" max="3341" width="22.625" style="796" customWidth="1"/>
    <col min="3342" max="3342" width="1.25" style="796" customWidth="1"/>
    <col min="3343" max="3344" width="11.75" style="796" customWidth="1"/>
    <col min="3345" max="3345" width="1.75" style="796" customWidth="1"/>
    <col min="3346" max="3346" width="6.875" style="796" customWidth="1"/>
    <col min="3347" max="3347" width="4.5" style="796" customWidth="1"/>
    <col min="3348" max="3348" width="3.625" style="796" customWidth="1"/>
    <col min="3349" max="3349" width="0.75" style="796" customWidth="1"/>
    <col min="3350" max="3350" width="3.375" style="796" customWidth="1"/>
    <col min="3351" max="3351" width="3.625" style="796" customWidth="1"/>
    <col min="3352" max="3352" width="3" style="796" customWidth="1"/>
    <col min="3353" max="3353" width="3.625" style="796" customWidth="1"/>
    <col min="3354" max="3354" width="3.125" style="796" customWidth="1"/>
    <col min="3355" max="3355" width="1.875" style="796" customWidth="1"/>
    <col min="3356" max="3357" width="2.25" style="796" customWidth="1"/>
    <col min="3358" max="3358" width="7.25" style="796" customWidth="1"/>
    <col min="3359" max="3593" width="8.875" style="796"/>
    <col min="3594" max="3594" width="2.5" style="796" customWidth="1"/>
    <col min="3595" max="3595" width="2.375" style="796" customWidth="1"/>
    <col min="3596" max="3596" width="1.125" style="796" customWidth="1"/>
    <col min="3597" max="3597" width="22.625" style="796" customWidth="1"/>
    <col min="3598" max="3598" width="1.25" style="796" customWidth="1"/>
    <col min="3599" max="3600" width="11.75" style="796" customWidth="1"/>
    <col min="3601" max="3601" width="1.75" style="796" customWidth="1"/>
    <col min="3602" max="3602" width="6.875" style="796" customWidth="1"/>
    <col min="3603" max="3603" width="4.5" style="796" customWidth="1"/>
    <col min="3604" max="3604" width="3.625" style="796" customWidth="1"/>
    <col min="3605" max="3605" width="0.75" style="796" customWidth="1"/>
    <col min="3606" max="3606" width="3.375" style="796" customWidth="1"/>
    <col min="3607" max="3607" width="3.625" style="796" customWidth="1"/>
    <col min="3608" max="3608" width="3" style="796" customWidth="1"/>
    <col min="3609" max="3609" width="3.625" style="796" customWidth="1"/>
    <col min="3610" max="3610" width="3.125" style="796" customWidth="1"/>
    <col min="3611" max="3611" width="1.875" style="796" customWidth="1"/>
    <col min="3612" max="3613" width="2.25" style="796" customWidth="1"/>
    <col min="3614" max="3614" width="7.25" style="796" customWidth="1"/>
    <col min="3615" max="3849" width="8.875" style="796"/>
    <col min="3850" max="3850" width="2.5" style="796" customWidth="1"/>
    <col min="3851" max="3851" width="2.375" style="796" customWidth="1"/>
    <col min="3852" max="3852" width="1.125" style="796" customWidth="1"/>
    <col min="3853" max="3853" width="22.625" style="796" customWidth="1"/>
    <col min="3854" max="3854" width="1.25" style="796" customWidth="1"/>
    <col min="3855" max="3856" width="11.75" style="796" customWidth="1"/>
    <col min="3857" max="3857" width="1.75" style="796" customWidth="1"/>
    <col min="3858" max="3858" width="6.875" style="796" customWidth="1"/>
    <col min="3859" max="3859" width="4.5" style="796" customWidth="1"/>
    <col min="3860" max="3860" width="3.625" style="796" customWidth="1"/>
    <col min="3861" max="3861" width="0.75" style="796" customWidth="1"/>
    <col min="3862" max="3862" width="3.375" style="796" customWidth="1"/>
    <col min="3863" max="3863" width="3.625" style="796" customWidth="1"/>
    <col min="3864" max="3864" width="3" style="796" customWidth="1"/>
    <col min="3865" max="3865" width="3.625" style="796" customWidth="1"/>
    <col min="3866" max="3866" width="3.125" style="796" customWidth="1"/>
    <col min="3867" max="3867" width="1.875" style="796" customWidth="1"/>
    <col min="3868" max="3869" width="2.25" style="796" customWidth="1"/>
    <col min="3870" max="3870" width="7.25" style="796" customWidth="1"/>
    <col min="3871" max="4105" width="8.875" style="796"/>
    <col min="4106" max="4106" width="2.5" style="796" customWidth="1"/>
    <col min="4107" max="4107" width="2.375" style="796" customWidth="1"/>
    <col min="4108" max="4108" width="1.125" style="796" customWidth="1"/>
    <col min="4109" max="4109" width="22.625" style="796" customWidth="1"/>
    <col min="4110" max="4110" width="1.25" style="796" customWidth="1"/>
    <col min="4111" max="4112" width="11.75" style="796" customWidth="1"/>
    <col min="4113" max="4113" width="1.75" style="796" customWidth="1"/>
    <col min="4114" max="4114" width="6.875" style="796" customWidth="1"/>
    <col min="4115" max="4115" width="4.5" style="796" customWidth="1"/>
    <col min="4116" max="4116" width="3.625" style="796" customWidth="1"/>
    <col min="4117" max="4117" width="0.75" style="796" customWidth="1"/>
    <col min="4118" max="4118" width="3.375" style="796" customWidth="1"/>
    <col min="4119" max="4119" width="3.625" style="796" customWidth="1"/>
    <col min="4120" max="4120" width="3" style="796" customWidth="1"/>
    <col min="4121" max="4121" width="3.625" style="796" customWidth="1"/>
    <col min="4122" max="4122" width="3.125" style="796" customWidth="1"/>
    <col min="4123" max="4123" width="1.875" style="796" customWidth="1"/>
    <col min="4124" max="4125" width="2.25" style="796" customWidth="1"/>
    <col min="4126" max="4126" width="7.25" style="796" customWidth="1"/>
    <col min="4127" max="4361" width="8.875" style="796"/>
    <col min="4362" max="4362" width="2.5" style="796" customWidth="1"/>
    <col min="4363" max="4363" width="2.375" style="796" customWidth="1"/>
    <col min="4364" max="4364" width="1.125" style="796" customWidth="1"/>
    <col min="4365" max="4365" width="22.625" style="796" customWidth="1"/>
    <col min="4366" max="4366" width="1.25" style="796" customWidth="1"/>
    <col min="4367" max="4368" width="11.75" style="796" customWidth="1"/>
    <col min="4369" max="4369" width="1.75" style="796" customWidth="1"/>
    <col min="4370" max="4370" width="6.875" style="796" customWidth="1"/>
    <col min="4371" max="4371" width="4.5" style="796" customWidth="1"/>
    <col min="4372" max="4372" width="3.625" style="796" customWidth="1"/>
    <col min="4373" max="4373" width="0.75" style="796" customWidth="1"/>
    <col min="4374" max="4374" width="3.375" style="796" customWidth="1"/>
    <col min="4375" max="4375" width="3.625" style="796" customWidth="1"/>
    <col min="4376" max="4376" width="3" style="796" customWidth="1"/>
    <col min="4377" max="4377" width="3.625" style="796" customWidth="1"/>
    <col min="4378" max="4378" width="3.125" style="796" customWidth="1"/>
    <col min="4379" max="4379" width="1.875" style="796" customWidth="1"/>
    <col min="4380" max="4381" width="2.25" style="796" customWidth="1"/>
    <col min="4382" max="4382" width="7.25" style="796" customWidth="1"/>
    <col min="4383" max="4617" width="8.875" style="796"/>
    <col min="4618" max="4618" width="2.5" style="796" customWidth="1"/>
    <col min="4619" max="4619" width="2.375" style="796" customWidth="1"/>
    <col min="4620" max="4620" width="1.125" style="796" customWidth="1"/>
    <col min="4621" max="4621" width="22.625" style="796" customWidth="1"/>
    <col min="4622" max="4622" width="1.25" style="796" customWidth="1"/>
    <col min="4623" max="4624" width="11.75" style="796" customWidth="1"/>
    <col min="4625" max="4625" width="1.75" style="796" customWidth="1"/>
    <col min="4626" max="4626" width="6.875" style="796" customWidth="1"/>
    <col min="4627" max="4627" width="4.5" style="796" customWidth="1"/>
    <col min="4628" max="4628" width="3.625" style="796" customWidth="1"/>
    <col min="4629" max="4629" width="0.75" style="796" customWidth="1"/>
    <col min="4630" max="4630" width="3.375" style="796" customWidth="1"/>
    <col min="4631" max="4631" width="3.625" style="796" customWidth="1"/>
    <col min="4632" max="4632" width="3" style="796" customWidth="1"/>
    <col min="4633" max="4633" width="3.625" style="796" customWidth="1"/>
    <col min="4634" max="4634" width="3.125" style="796" customWidth="1"/>
    <col min="4635" max="4635" width="1.875" style="796" customWidth="1"/>
    <col min="4636" max="4637" width="2.25" style="796" customWidth="1"/>
    <col min="4638" max="4638" width="7.25" style="796" customWidth="1"/>
    <col min="4639" max="4873" width="8.875" style="796"/>
    <col min="4874" max="4874" width="2.5" style="796" customWidth="1"/>
    <col min="4875" max="4875" width="2.375" style="796" customWidth="1"/>
    <col min="4876" max="4876" width="1.125" style="796" customWidth="1"/>
    <col min="4877" max="4877" width="22.625" style="796" customWidth="1"/>
    <col min="4878" max="4878" width="1.25" style="796" customWidth="1"/>
    <col min="4879" max="4880" width="11.75" style="796" customWidth="1"/>
    <col min="4881" max="4881" width="1.75" style="796" customWidth="1"/>
    <col min="4882" max="4882" width="6.875" style="796" customWidth="1"/>
    <col min="4883" max="4883" width="4.5" style="796" customWidth="1"/>
    <col min="4884" max="4884" width="3.625" style="796" customWidth="1"/>
    <col min="4885" max="4885" width="0.75" style="796" customWidth="1"/>
    <col min="4886" max="4886" width="3.375" style="796" customWidth="1"/>
    <col min="4887" max="4887" width="3.625" style="796" customWidth="1"/>
    <col min="4888" max="4888" width="3" style="796" customWidth="1"/>
    <col min="4889" max="4889" width="3.625" style="796" customWidth="1"/>
    <col min="4890" max="4890" width="3.125" style="796" customWidth="1"/>
    <col min="4891" max="4891" width="1.875" style="796" customWidth="1"/>
    <col min="4892" max="4893" width="2.25" style="796" customWidth="1"/>
    <col min="4894" max="4894" width="7.25" style="796" customWidth="1"/>
    <col min="4895" max="5129" width="8.875" style="796"/>
    <col min="5130" max="5130" width="2.5" style="796" customWidth="1"/>
    <col min="5131" max="5131" width="2.375" style="796" customWidth="1"/>
    <col min="5132" max="5132" width="1.125" style="796" customWidth="1"/>
    <col min="5133" max="5133" width="22.625" style="796" customWidth="1"/>
    <col min="5134" max="5134" width="1.25" style="796" customWidth="1"/>
    <col min="5135" max="5136" width="11.75" style="796" customWidth="1"/>
    <col min="5137" max="5137" width="1.75" style="796" customWidth="1"/>
    <col min="5138" max="5138" width="6.875" style="796" customWidth="1"/>
    <col min="5139" max="5139" width="4.5" style="796" customWidth="1"/>
    <col min="5140" max="5140" width="3.625" style="796" customWidth="1"/>
    <col min="5141" max="5141" width="0.75" style="796" customWidth="1"/>
    <col min="5142" max="5142" width="3.375" style="796" customWidth="1"/>
    <col min="5143" max="5143" width="3.625" style="796" customWidth="1"/>
    <col min="5144" max="5144" width="3" style="796" customWidth="1"/>
    <col min="5145" max="5145" width="3.625" style="796" customWidth="1"/>
    <col min="5146" max="5146" width="3.125" style="796" customWidth="1"/>
    <col min="5147" max="5147" width="1.875" style="796" customWidth="1"/>
    <col min="5148" max="5149" width="2.25" style="796" customWidth="1"/>
    <col min="5150" max="5150" width="7.25" style="796" customWidth="1"/>
    <col min="5151" max="5385" width="8.875" style="796"/>
    <col min="5386" max="5386" width="2.5" style="796" customWidth="1"/>
    <col min="5387" max="5387" width="2.375" style="796" customWidth="1"/>
    <col min="5388" max="5388" width="1.125" style="796" customWidth="1"/>
    <col min="5389" max="5389" width="22.625" style="796" customWidth="1"/>
    <col min="5390" max="5390" width="1.25" style="796" customWidth="1"/>
    <col min="5391" max="5392" width="11.75" style="796" customWidth="1"/>
    <col min="5393" max="5393" width="1.75" style="796" customWidth="1"/>
    <col min="5394" max="5394" width="6.875" style="796" customWidth="1"/>
    <col min="5395" max="5395" width="4.5" style="796" customWidth="1"/>
    <col min="5396" max="5396" width="3.625" style="796" customWidth="1"/>
    <col min="5397" max="5397" width="0.75" style="796" customWidth="1"/>
    <col min="5398" max="5398" width="3.375" style="796" customWidth="1"/>
    <col min="5399" max="5399" width="3.625" style="796" customWidth="1"/>
    <col min="5400" max="5400" width="3" style="796" customWidth="1"/>
    <col min="5401" max="5401" width="3.625" style="796" customWidth="1"/>
    <col min="5402" max="5402" width="3.125" style="796" customWidth="1"/>
    <col min="5403" max="5403" width="1.875" style="796" customWidth="1"/>
    <col min="5404" max="5405" width="2.25" style="796" customWidth="1"/>
    <col min="5406" max="5406" width="7.25" style="796" customWidth="1"/>
    <col min="5407" max="5641" width="8.875" style="796"/>
    <col min="5642" max="5642" width="2.5" style="796" customWidth="1"/>
    <col min="5643" max="5643" width="2.375" style="796" customWidth="1"/>
    <col min="5644" max="5644" width="1.125" style="796" customWidth="1"/>
    <col min="5645" max="5645" width="22.625" style="796" customWidth="1"/>
    <col min="5646" max="5646" width="1.25" style="796" customWidth="1"/>
    <col min="5647" max="5648" width="11.75" style="796" customWidth="1"/>
    <col min="5649" max="5649" width="1.75" style="796" customWidth="1"/>
    <col min="5650" max="5650" width="6.875" style="796" customWidth="1"/>
    <col min="5651" max="5651" width="4.5" style="796" customWidth="1"/>
    <col min="5652" max="5652" width="3.625" style="796" customWidth="1"/>
    <col min="5653" max="5653" width="0.75" style="796" customWidth="1"/>
    <col min="5654" max="5654" width="3.375" style="796" customWidth="1"/>
    <col min="5655" max="5655" width="3.625" style="796" customWidth="1"/>
    <col min="5656" max="5656" width="3" style="796" customWidth="1"/>
    <col min="5657" max="5657" width="3.625" style="796" customWidth="1"/>
    <col min="5658" max="5658" width="3.125" style="796" customWidth="1"/>
    <col min="5659" max="5659" width="1.875" style="796" customWidth="1"/>
    <col min="5660" max="5661" width="2.25" style="796" customWidth="1"/>
    <col min="5662" max="5662" width="7.25" style="796" customWidth="1"/>
    <col min="5663" max="5897" width="8.875" style="796"/>
    <col min="5898" max="5898" width="2.5" style="796" customWidth="1"/>
    <col min="5899" max="5899" width="2.375" style="796" customWidth="1"/>
    <col min="5900" max="5900" width="1.125" style="796" customWidth="1"/>
    <col min="5901" max="5901" width="22.625" style="796" customWidth="1"/>
    <col min="5902" max="5902" width="1.25" style="796" customWidth="1"/>
    <col min="5903" max="5904" width="11.75" style="796" customWidth="1"/>
    <col min="5905" max="5905" width="1.75" style="796" customWidth="1"/>
    <col min="5906" max="5906" width="6.875" style="796" customWidth="1"/>
    <col min="5907" max="5907" width="4.5" style="796" customWidth="1"/>
    <col min="5908" max="5908" width="3.625" style="796" customWidth="1"/>
    <col min="5909" max="5909" width="0.75" style="796" customWidth="1"/>
    <col min="5910" max="5910" width="3.375" style="796" customWidth="1"/>
    <col min="5911" max="5911" width="3.625" style="796" customWidth="1"/>
    <col min="5912" max="5912" width="3" style="796" customWidth="1"/>
    <col min="5913" max="5913" width="3.625" style="796" customWidth="1"/>
    <col min="5914" max="5914" width="3.125" style="796" customWidth="1"/>
    <col min="5915" max="5915" width="1.875" style="796" customWidth="1"/>
    <col min="5916" max="5917" width="2.25" style="796" customWidth="1"/>
    <col min="5918" max="5918" width="7.25" style="796" customWidth="1"/>
    <col min="5919" max="6153" width="8.875" style="796"/>
    <col min="6154" max="6154" width="2.5" style="796" customWidth="1"/>
    <col min="6155" max="6155" width="2.375" style="796" customWidth="1"/>
    <col min="6156" max="6156" width="1.125" style="796" customWidth="1"/>
    <col min="6157" max="6157" width="22.625" style="796" customWidth="1"/>
    <col min="6158" max="6158" width="1.25" style="796" customWidth="1"/>
    <col min="6159" max="6160" width="11.75" style="796" customWidth="1"/>
    <col min="6161" max="6161" width="1.75" style="796" customWidth="1"/>
    <col min="6162" max="6162" width="6.875" style="796" customWidth="1"/>
    <col min="6163" max="6163" width="4.5" style="796" customWidth="1"/>
    <col min="6164" max="6164" width="3.625" style="796" customWidth="1"/>
    <col min="6165" max="6165" width="0.75" style="796" customWidth="1"/>
    <col min="6166" max="6166" width="3.375" style="796" customWidth="1"/>
    <col min="6167" max="6167" width="3.625" style="796" customWidth="1"/>
    <col min="6168" max="6168" width="3" style="796" customWidth="1"/>
    <col min="6169" max="6169" width="3.625" style="796" customWidth="1"/>
    <col min="6170" max="6170" width="3.125" style="796" customWidth="1"/>
    <col min="6171" max="6171" width="1.875" style="796" customWidth="1"/>
    <col min="6172" max="6173" width="2.25" style="796" customWidth="1"/>
    <col min="6174" max="6174" width="7.25" style="796" customWidth="1"/>
    <col min="6175" max="6409" width="8.875" style="796"/>
    <col min="6410" max="6410" width="2.5" style="796" customWidth="1"/>
    <col min="6411" max="6411" width="2.375" style="796" customWidth="1"/>
    <col min="6412" max="6412" width="1.125" style="796" customWidth="1"/>
    <col min="6413" max="6413" width="22.625" style="796" customWidth="1"/>
    <col min="6414" max="6414" width="1.25" style="796" customWidth="1"/>
    <col min="6415" max="6416" width="11.75" style="796" customWidth="1"/>
    <col min="6417" max="6417" width="1.75" style="796" customWidth="1"/>
    <col min="6418" max="6418" width="6.875" style="796" customWidth="1"/>
    <col min="6419" max="6419" width="4.5" style="796" customWidth="1"/>
    <col min="6420" max="6420" width="3.625" style="796" customWidth="1"/>
    <col min="6421" max="6421" width="0.75" style="796" customWidth="1"/>
    <col min="6422" max="6422" width="3.375" style="796" customWidth="1"/>
    <col min="6423" max="6423" width="3.625" style="796" customWidth="1"/>
    <col min="6424" max="6424" width="3" style="796" customWidth="1"/>
    <col min="6425" max="6425" width="3.625" style="796" customWidth="1"/>
    <col min="6426" max="6426" width="3.125" style="796" customWidth="1"/>
    <col min="6427" max="6427" width="1.875" style="796" customWidth="1"/>
    <col min="6428" max="6429" width="2.25" style="796" customWidth="1"/>
    <col min="6430" max="6430" width="7.25" style="796" customWidth="1"/>
    <col min="6431" max="6665" width="8.875" style="796"/>
    <col min="6666" max="6666" width="2.5" style="796" customWidth="1"/>
    <col min="6667" max="6667" width="2.375" style="796" customWidth="1"/>
    <col min="6668" max="6668" width="1.125" style="796" customWidth="1"/>
    <col min="6669" max="6669" width="22.625" style="796" customWidth="1"/>
    <col min="6670" max="6670" width="1.25" style="796" customWidth="1"/>
    <col min="6671" max="6672" width="11.75" style="796" customWidth="1"/>
    <col min="6673" max="6673" width="1.75" style="796" customWidth="1"/>
    <col min="6674" max="6674" width="6.875" style="796" customWidth="1"/>
    <col min="6675" max="6675" width="4.5" style="796" customWidth="1"/>
    <col min="6676" max="6676" width="3.625" style="796" customWidth="1"/>
    <col min="6677" max="6677" width="0.75" style="796" customWidth="1"/>
    <col min="6678" max="6678" width="3.375" style="796" customWidth="1"/>
    <col min="6679" max="6679" width="3.625" style="796" customWidth="1"/>
    <col min="6680" max="6680" width="3" style="796" customWidth="1"/>
    <col min="6681" max="6681" width="3.625" style="796" customWidth="1"/>
    <col min="6682" max="6682" width="3.125" style="796" customWidth="1"/>
    <col min="6683" max="6683" width="1.875" style="796" customWidth="1"/>
    <col min="6684" max="6685" width="2.25" style="796" customWidth="1"/>
    <col min="6686" max="6686" width="7.25" style="796" customWidth="1"/>
    <col min="6687" max="6921" width="8.875" style="796"/>
    <col min="6922" max="6922" width="2.5" style="796" customWidth="1"/>
    <col min="6923" max="6923" width="2.375" style="796" customWidth="1"/>
    <col min="6924" max="6924" width="1.125" style="796" customWidth="1"/>
    <col min="6925" max="6925" width="22.625" style="796" customWidth="1"/>
    <col min="6926" max="6926" width="1.25" style="796" customWidth="1"/>
    <col min="6927" max="6928" width="11.75" style="796" customWidth="1"/>
    <col min="6929" max="6929" width="1.75" style="796" customWidth="1"/>
    <col min="6930" max="6930" width="6.875" style="796" customWidth="1"/>
    <col min="6931" max="6931" width="4.5" style="796" customWidth="1"/>
    <col min="6932" max="6932" width="3.625" style="796" customWidth="1"/>
    <col min="6933" max="6933" width="0.75" style="796" customWidth="1"/>
    <col min="6934" max="6934" width="3.375" style="796" customWidth="1"/>
    <col min="6935" max="6935" width="3.625" style="796" customWidth="1"/>
    <col min="6936" max="6936" width="3" style="796" customWidth="1"/>
    <col min="6937" max="6937" width="3.625" style="796" customWidth="1"/>
    <col min="6938" max="6938" width="3.125" style="796" customWidth="1"/>
    <col min="6939" max="6939" width="1.875" style="796" customWidth="1"/>
    <col min="6940" max="6941" width="2.25" style="796" customWidth="1"/>
    <col min="6942" max="6942" width="7.25" style="796" customWidth="1"/>
    <col min="6943" max="7177" width="8.875" style="796"/>
    <col min="7178" max="7178" width="2.5" style="796" customWidth="1"/>
    <col min="7179" max="7179" width="2.375" style="796" customWidth="1"/>
    <col min="7180" max="7180" width="1.125" style="796" customWidth="1"/>
    <col min="7181" max="7181" width="22.625" style="796" customWidth="1"/>
    <col min="7182" max="7182" width="1.25" style="796" customWidth="1"/>
    <col min="7183" max="7184" width="11.75" style="796" customWidth="1"/>
    <col min="7185" max="7185" width="1.75" style="796" customWidth="1"/>
    <col min="7186" max="7186" width="6.875" style="796" customWidth="1"/>
    <col min="7187" max="7187" width="4.5" style="796" customWidth="1"/>
    <col min="7188" max="7188" width="3.625" style="796" customWidth="1"/>
    <col min="7189" max="7189" width="0.75" style="796" customWidth="1"/>
    <col min="7190" max="7190" width="3.375" style="796" customWidth="1"/>
    <col min="7191" max="7191" width="3.625" style="796" customWidth="1"/>
    <col min="7192" max="7192" width="3" style="796" customWidth="1"/>
    <col min="7193" max="7193" width="3.625" style="796" customWidth="1"/>
    <col min="7194" max="7194" width="3.125" style="796" customWidth="1"/>
    <col min="7195" max="7195" width="1.875" style="796" customWidth="1"/>
    <col min="7196" max="7197" width="2.25" style="796" customWidth="1"/>
    <col min="7198" max="7198" width="7.25" style="796" customWidth="1"/>
    <col min="7199" max="7433" width="8.875" style="796"/>
    <col min="7434" max="7434" width="2.5" style="796" customWidth="1"/>
    <col min="7435" max="7435" width="2.375" style="796" customWidth="1"/>
    <col min="7436" max="7436" width="1.125" style="796" customWidth="1"/>
    <col min="7437" max="7437" width="22.625" style="796" customWidth="1"/>
    <col min="7438" max="7438" width="1.25" style="796" customWidth="1"/>
    <col min="7439" max="7440" width="11.75" style="796" customWidth="1"/>
    <col min="7441" max="7441" width="1.75" style="796" customWidth="1"/>
    <col min="7442" max="7442" width="6.875" style="796" customWidth="1"/>
    <col min="7443" max="7443" width="4.5" style="796" customWidth="1"/>
    <col min="7444" max="7444" width="3.625" style="796" customWidth="1"/>
    <col min="7445" max="7445" width="0.75" style="796" customWidth="1"/>
    <col min="7446" max="7446" width="3.375" style="796" customWidth="1"/>
    <col min="7447" max="7447" width="3.625" style="796" customWidth="1"/>
    <col min="7448" max="7448" width="3" style="796" customWidth="1"/>
    <col min="7449" max="7449" width="3.625" style="796" customWidth="1"/>
    <col min="7450" max="7450" width="3.125" style="796" customWidth="1"/>
    <col min="7451" max="7451" width="1.875" style="796" customWidth="1"/>
    <col min="7452" max="7453" width="2.25" style="796" customWidth="1"/>
    <col min="7454" max="7454" width="7.25" style="796" customWidth="1"/>
    <col min="7455" max="7689" width="8.875" style="796"/>
    <col min="7690" max="7690" width="2.5" style="796" customWidth="1"/>
    <col min="7691" max="7691" width="2.375" style="796" customWidth="1"/>
    <col min="7692" max="7692" width="1.125" style="796" customWidth="1"/>
    <col min="7693" max="7693" width="22.625" style="796" customWidth="1"/>
    <col min="7694" max="7694" width="1.25" style="796" customWidth="1"/>
    <col min="7695" max="7696" width="11.75" style="796" customWidth="1"/>
    <col min="7697" max="7697" width="1.75" style="796" customWidth="1"/>
    <col min="7698" max="7698" width="6.875" style="796" customWidth="1"/>
    <col min="7699" max="7699" width="4.5" style="796" customWidth="1"/>
    <col min="7700" max="7700" width="3.625" style="796" customWidth="1"/>
    <col min="7701" max="7701" width="0.75" style="796" customWidth="1"/>
    <col min="7702" max="7702" width="3.375" style="796" customWidth="1"/>
    <col min="7703" max="7703" width="3.625" style="796" customWidth="1"/>
    <col min="7704" max="7704" width="3" style="796" customWidth="1"/>
    <col min="7705" max="7705" width="3.625" style="796" customWidth="1"/>
    <col min="7706" max="7706" width="3.125" style="796" customWidth="1"/>
    <col min="7707" max="7707" width="1.875" style="796" customWidth="1"/>
    <col min="7708" max="7709" width="2.25" style="796" customWidth="1"/>
    <col min="7710" max="7710" width="7.25" style="796" customWidth="1"/>
    <col min="7711" max="7945" width="8.875" style="796"/>
    <col min="7946" max="7946" width="2.5" style="796" customWidth="1"/>
    <col min="7947" max="7947" width="2.375" style="796" customWidth="1"/>
    <col min="7948" max="7948" width="1.125" style="796" customWidth="1"/>
    <col min="7949" max="7949" width="22.625" style="796" customWidth="1"/>
    <col min="7950" max="7950" width="1.25" style="796" customWidth="1"/>
    <col min="7951" max="7952" width="11.75" style="796" customWidth="1"/>
    <col min="7953" max="7953" width="1.75" style="796" customWidth="1"/>
    <col min="7954" max="7954" width="6.875" style="796" customWidth="1"/>
    <col min="7955" max="7955" width="4.5" style="796" customWidth="1"/>
    <col min="7956" max="7956" width="3.625" style="796" customWidth="1"/>
    <col min="7957" max="7957" width="0.75" style="796" customWidth="1"/>
    <col min="7958" max="7958" width="3.375" style="796" customWidth="1"/>
    <col min="7959" max="7959" width="3.625" style="796" customWidth="1"/>
    <col min="7960" max="7960" width="3" style="796" customWidth="1"/>
    <col min="7961" max="7961" width="3.625" style="796" customWidth="1"/>
    <col min="7962" max="7962" width="3.125" style="796" customWidth="1"/>
    <col min="7963" max="7963" width="1.875" style="796" customWidth="1"/>
    <col min="7964" max="7965" width="2.25" style="796" customWidth="1"/>
    <col min="7966" max="7966" width="7.25" style="796" customWidth="1"/>
    <col min="7967" max="8201" width="8.875" style="796"/>
    <col min="8202" max="8202" width="2.5" style="796" customWidth="1"/>
    <col min="8203" max="8203" width="2.375" style="796" customWidth="1"/>
    <col min="8204" max="8204" width="1.125" style="796" customWidth="1"/>
    <col min="8205" max="8205" width="22.625" style="796" customWidth="1"/>
    <col min="8206" max="8206" width="1.25" style="796" customWidth="1"/>
    <col min="8207" max="8208" width="11.75" style="796" customWidth="1"/>
    <col min="8209" max="8209" width="1.75" style="796" customWidth="1"/>
    <col min="8210" max="8210" width="6.875" style="796" customWidth="1"/>
    <col min="8211" max="8211" width="4.5" style="796" customWidth="1"/>
    <col min="8212" max="8212" width="3.625" style="796" customWidth="1"/>
    <col min="8213" max="8213" width="0.75" style="796" customWidth="1"/>
    <col min="8214" max="8214" width="3.375" style="796" customWidth="1"/>
    <col min="8215" max="8215" width="3.625" style="796" customWidth="1"/>
    <col min="8216" max="8216" width="3" style="796" customWidth="1"/>
    <col min="8217" max="8217" width="3.625" style="796" customWidth="1"/>
    <col min="8218" max="8218" width="3.125" style="796" customWidth="1"/>
    <col min="8219" max="8219" width="1.875" style="796" customWidth="1"/>
    <col min="8220" max="8221" width="2.25" style="796" customWidth="1"/>
    <col min="8222" max="8222" width="7.25" style="796" customWidth="1"/>
    <col min="8223" max="8457" width="8.875" style="796"/>
    <col min="8458" max="8458" width="2.5" style="796" customWidth="1"/>
    <col min="8459" max="8459" width="2.375" style="796" customWidth="1"/>
    <col min="8460" max="8460" width="1.125" style="796" customWidth="1"/>
    <col min="8461" max="8461" width="22.625" style="796" customWidth="1"/>
    <col min="8462" max="8462" width="1.25" style="796" customWidth="1"/>
    <col min="8463" max="8464" width="11.75" style="796" customWidth="1"/>
    <col min="8465" max="8465" width="1.75" style="796" customWidth="1"/>
    <col min="8466" max="8466" width="6.875" style="796" customWidth="1"/>
    <col min="8467" max="8467" width="4.5" style="796" customWidth="1"/>
    <col min="8468" max="8468" width="3.625" style="796" customWidth="1"/>
    <col min="8469" max="8469" width="0.75" style="796" customWidth="1"/>
    <col min="8470" max="8470" width="3.375" style="796" customWidth="1"/>
    <col min="8471" max="8471" width="3.625" style="796" customWidth="1"/>
    <col min="8472" max="8472" width="3" style="796" customWidth="1"/>
    <col min="8473" max="8473" width="3.625" style="796" customWidth="1"/>
    <col min="8474" max="8474" width="3.125" style="796" customWidth="1"/>
    <col min="8475" max="8475" width="1.875" style="796" customWidth="1"/>
    <col min="8476" max="8477" width="2.25" style="796" customWidth="1"/>
    <col min="8478" max="8478" width="7.25" style="796" customWidth="1"/>
    <col min="8479" max="8713" width="8.875" style="796"/>
    <col min="8714" max="8714" width="2.5" style="796" customWidth="1"/>
    <col min="8715" max="8715" width="2.375" style="796" customWidth="1"/>
    <col min="8716" max="8716" width="1.125" style="796" customWidth="1"/>
    <col min="8717" max="8717" width="22.625" style="796" customWidth="1"/>
    <col min="8718" max="8718" width="1.25" style="796" customWidth="1"/>
    <col min="8719" max="8720" width="11.75" style="796" customWidth="1"/>
    <col min="8721" max="8721" width="1.75" style="796" customWidth="1"/>
    <col min="8722" max="8722" width="6.875" style="796" customWidth="1"/>
    <col min="8723" max="8723" width="4.5" style="796" customWidth="1"/>
    <col min="8724" max="8724" width="3.625" style="796" customWidth="1"/>
    <col min="8725" max="8725" width="0.75" style="796" customWidth="1"/>
    <col min="8726" max="8726" width="3.375" style="796" customWidth="1"/>
    <col min="8727" max="8727" width="3.625" style="796" customWidth="1"/>
    <col min="8728" max="8728" width="3" style="796" customWidth="1"/>
    <col min="8729" max="8729" width="3.625" style="796" customWidth="1"/>
    <col min="8730" max="8730" width="3.125" style="796" customWidth="1"/>
    <col min="8731" max="8731" width="1.875" style="796" customWidth="1"/>
    <col min="8732" max="8733" width="2.25" style="796" customWidth="1"/>
    <col min="8734" max="8734" width="7.25" style="796" customWidth="1"/>
    <col min="8735" max="8969" width="8.875" style="796"/>
    <col min="8970" max="8970" width="2.5" style="796" customWidth="1"/>
    <col min="8971" max="8971" width="2.375" style="796" customWidth="1"/>
    <col min="8972" max="8972" width="1.125" style="796" customWidth="1"/>
    <col min="8973" max="8973" width="22.625" style="796" customWidth="1"/>
    <col min="8974" max="8974" width="1.25" style="796" customWidth="1"/>
    <col min="8975" max="8976" width="11.75" style="796" customWidth="1"/>
    <col min="8977" max="8977" width="1.75" style="796" customWidth="1"/>
    <col min="8978" max="8978" width="6.875" style="796" customWidth="1"/>
    <col min="8979" max="8979" width="4.5" style="796" customWidth="1"/>
    <col min="8980" max="8980" width="3.625" style="796" customWidth="1"/>
    <col min="8981" max="8981" width="0.75" style="796" customWidth="1"/>
    <col min="8982" max="8982" width="3.375" style="796" customWidth="1"/>
    <col min="8983" max="8983" width="3.625" style="796" customWidth="1"/>
    <col min="8984" max="8984" width="3" style="796" customWidth="1"/>
    <col min="8985" max="8985" width="3.625" style="796" customWidth="1"/>
    <col min="8986" max="8986" width="3.125" style="796" customWidth="1"/>
    <col min="8987" max="8987" width="1.875" style="796" customWidth="1"/>
    <col min="8988" max="8989" width="2.25" style="796" customWidth="1"/>
    <col min="8990" max="8990" width="7.25" style="796" customWidth="1"/>
    <col min="8991" max="9225" width="8.875" style="796"/>
    <col min="9226" max="9226" width="2.5" style="796" customWidth="1"/>
    <col min="9227" max="9227" width="2.375" style="796" customWidth="1"/>
    <col min="9228" max="9228" width="1.125" style="796" customWidth="1"/>
    <col min="9229" max="9229" width="22.625" style="796" customWidth="1"/>
    <col min="9230" max="9230" width="1.25" style="796" customWidth="1"/>
    <col min="9231" max="9232" width="11.75" style="796" customWidth="1"/>
    <col min="9233" max="9233" width="1.75" style="796" customWidth="1"/>
    <col min="9234" max="9234" width="6.875" style="796" customWidth="1"/>
    <col min="9235" max="9235" width="4.5" style="796" customWidth="1"/>
    <col min="9236" max="9236" width="3.625" style="796" customWidth="1"/>
    <col min="9237" max="9237" width="0.75" style="796" customWidth="1"/>
    <col min="9238" max="9238" width="3.375" style="796" customWidth="1"/>
    <col min="9239" max="9239" width="3.625" style="796" customWidth="1"/>
    <col min="9240" max="9240" width="3" style="796" customWidth="1"/>
    <col min="9241" max="9241" width="3.625" style="796" customWidth="1"/>
    <col min="9242" max="9242" width="3.125" style="796" customWidth="1"/>
    <col min="9243" max="9243" width="1.875" style="796" customWidth="1"/>
    <col min="9244" max="9245" width="2.25" style="796" customWidth="1"/>
    <col min="9246" max="9246" width="7.25" style="796" customWidth="1"/>
    <col min="9247" max="9481" width="8.875" style="796"/>
    <col min="9482" max="9482" width="2.5" style="796" customWidth="1"/>
    <col min="9483" max="9483" width="2.375" style="796" customWidth="1"/>
    <col min="9484" max="9484" width="1.125" style="796" customWidth="1"/>
    <col min="9485" max="9485" width="22.625" style="796" customWidth="1"/>
    <col min="9486" max="9486" width="1.25" style="796" customWidth="1"/>
    <col min="9487" max="9488" width="11.75" style="796" customWidth="1"/>
    <col min="9489" max="9489" width="1.75" style="796" customWidth="1"/>
    <col min="9490" max="9490" width="6.875" style="796" customWidth="1"/>
    <col min="9491" max="9491" width="4.5" style="796" customWidth="1"/>
    <col min="9492" max="9492" width="3.625" style="796" customWidth="1"/>
    <col min="9493" max="9493" width="0.75" style="796" customWidth="1"/>
    <col min="9494" max="9494" width="3.375" style="796" customWidth="1"/>
    <col min="9495" max="9495" width="3.625" style="796" customWidth="1"/>
    <col min="9496" max="9496" width="3" style="796" customWidth="1"/>
    <col min="9497" max="9497" width="3.625" style="796" customWidth="1"/>
    <col min="9498" max="9498" width="3.125" style="796" customWidth="1"/>
    <col min="9499" max="9499" width="1.875" style="796" customWidth="1"/>
    <col min="9500" max="9501" width="2.25" style="796" customWidth="1"/>
    <col min="9502" max="9502" width="7.25" style="796" customWidth="1"/>
    <col min="9503" max="9737" width="8.875" style="796"/>
    <col min="9738" max="9738" width="2.5" style="796" customWidth="1"/>
    <col min="9739" max="9739" width="2.375" style="796" customWidth="1"/>
    <col min="9740" max="9740" width="1.125" style="796" customWidth="1"/>
    <col min="9741" max="9741" width="22.625" style="796" customWidth="1"/>
    <col min="9742" max="9742" width="1.25" style="796" customWidth="1"/>
    <col min="9743" max="9744" width="11.75" style="796" customWidth="1"/>
    <col min="9745" max="9745" width="1.75" style="796" customWidth="1"/>
    <col min="9746" max="9746" width="6.875" style="796" customWidth="1"/>
    <col min="9747" max="9747" width="4.5" style="796" customWidth="1"/>
    <col min="9748" max="9748" width="3.625" style="796" customWidth="1"/>
    <col min="9749" max="9749" width="0.75" style="796" customWidth="1"/>
    <col min="9750" max="9750" width="3.375" style="796" customWidth="1"/>
    <col min="9751" max="9751" width="3.625" style="796" customWidth="1"/>
    <col min="9752" max="9752" width="3" style="796" customWidth="1"/>
    <col min="9753" max="9753" width="3.625" style="796" customWidth="1"/>
    <col min="9754" max="9754" width="3.125" style="796" customWidth="1"/>
    <col min="9755" max="9755" width="1.875" style="796" customWidth="1"/>
    <col min="9756" max="9757" width="2.25" style="796" customWidth="1"/>
    <col min="9758" max="9758" width="7.25" style="796" customWidth="1"/>
    <col min="9759" max="9993" width="8.875" style="796"/>
    <col min="9994" max="9994" width="2.5" style="796" customWidth="1"/>
    <col min="9995" max="9995" width="2.375" style="796" customWidth="1"/>
    <col min="9996" max="9996" width="1.125" style="796" customWidth="1"/>
    <col min="9997" max="9997" width="22.625" style="796" customWidth="1"/>
    <col min="9998" max="9998" width="1.25" style="796" customWidth="1"/>
    <col min="9999" max="10000" width="11.75" style="796" customWidth="1"/>
    <col min="10001" max="10001" width="1.75" style="796" customWidth="1"/>
    <col min="10002" max="10002" width="6.875" style="796" customWidth="1"/>
    <col min="10003" max="10003" width="4.5" style="796" customWidth="1"/>
    <col min="10004" max="10004" width="3.625" style="796" customWidth="1"/>
    <col min="10005" max="10005" width="0.75" style="796" customWidth="1"/>
    <col min="10006" max="10006" width="3.375" style="796" customWidth="1"/>
    <col min="10007" max="10007" width="3.625" style="796" customWidth="1"/>
    <col min="10008" max="10008" width="3" style="796" customWidth="1"/>
    <col min="10009" max="10009" width="3.625" style="796" customWidth="1"/>
    <col min="10010" max="10010" width="3.125" style="796" customWidth="1"/>
    <col min="10011" max="10011" width="1.875" style="796" customWidth="1"/>
    <col min="10012" max="10013" width="2.25" style="796" customWidth="1"/>
    <col min="10014" max="10014" width="7.25" style="796" customWidth="1"/>
    <col min="10015" max="10249" width="8.875" style="796"/>
    <col min="10250" max="10250" width="2.5" style="796" customWidth="1"/>
    <col min="10251" max="10251" width="2.375" style="796" customWidth="1"/>
    <col min="10252" max="10252" width="1.125" style="796" customWidth="1"/>
    <col min="10253" max="10253" width="22.625" style="796" customWidth="1"/>
    <col min="10254" max="10254" width="1.25" style="796" customWidth="1"/>
    <col min="10255" max="10256" width="11.75" style="796" customWidth="1"/>
    <col min="10257" max="10257" width="1.75" style="796" customWidth="1"/>
    <col min="10258" max="10258" width="6.875" style="796" customWidth="1"/>
    <col min="10259" max="10259" width="4.5" style="796" customWidth="1"/>
    <col min="10260" max="10260" width="3.625" style="796" customWidth="1"/>
    <col min="10261" max="10261" width="0.75" style="796" customWidth="1"/>
    <col min="10262" max="10262" width="3.375" style="796" customWidth="1"/>
    <col min="10263" max="10263" width="3.625" style="796" customWidth="1"/>
    <col min="10264" max="10264" width="3" style="796" customWidth="1"/>
    <col min="10265" max="10265" width="3.625" style="796" customWidth="1"/>
    <col min="10266" max="10266" width="3.125" style="796" customWidth="1"/>
    <col min="10267" max="10267" width="1.875" style="796" customWidth="1"/>
    <col min="10268" max="10269" width="2.25" style="796" customWidth="1"/>
    <col min="10270" max="10270" width="7.25" style="796" customWidth="1"/>
    <col min="10271" max="10505" width="8.875" style="796"/>
    <col min="10506" max="10506" width="2.5" style="796" customWidth="1"/>
    <col min="10507" max="10507" width="2.375" style="796" customWidth="1"/>
    <col min="10508" max="10508" width="1.125" style="796" customWidth="1"/>
    <col min="10509" max="10509" width="22.625" style="796" customWidth="1"/>
    <col min="10510" max="10510" width="1.25" style="796" customWidth="1"/>
    <col min="10511" max="10512" width="11.75" style="796" customWidth="1"/>
    <col min="10513" max="10513" width="1.75" style="796" customWidth="1"/>
    <col min="10514" max="10514" width="6.875" style="796" customWidth="1"/>
    <col min="10515" max="10515" width="4.5" style="796" customWidth="1"/>
    <col min="10516" max="10516" width="3.625" style="796" customWidth="1"/>
    <col min="10517" max="10517" width="0.75" style="796" customWidth="1"/>
    <col min="10518" max="10518" width="3.375" style="796" customWidth="1"/>
    <col min="10519" max="10519" width="3.625" style="796" customWidth="1"/>
    <col min="10520" max="10520" width="3" style="796" customWidth="1"/>
    <col min="10521" max="10521" width="3.625" style="796" customWidth="1"/>
    <col min="10522" max="10522" width="3.125" style="796" customWidth="1"/>
    <col min="10523" max="10523" width="1.875" style="796" customWidth="1"/>
    <col min="10524" max="10525" width="2.25" style="796" customWidth="1"/>
    <col min="10526" max="10526" width="7.25" style="796" customWidth="1"/>
    <col min="10527" max="10761" width="8.875" style="796"/>
    <col min="10762" max="10762" width="2.5" style="796" customWidth="1"/>
    <col min="10763" max="10763" width="2.375" style="796" customWidth="1"/>
    <col min="10764" max="10764" width="1.125" style="796" customWidth="1"/>
    <col min="10765" max="10765" width="22.625" style="796" customWidth="1"/>
    <col min="10766" max="10766" width="1.25" style="796" customWidth="1"/>
    <col min="10767" max="10768" width="11.75" style="796" customWidth="1"/>
    <col min="10769" max="10769" width="1.75" style="796" customWidth="1"/>
    <col min="10770" max="10770" width="6.875" style="796" customWidth="1"/>
    <col min="10771" max="10771" width="4.5" style="796" customWidth="1"/>
    <col min="10772" max="10772" width="3.625" style="796" customWidth="1"/>
    <col min="10773" max="10773" width="0.75" style="796" customWidth="1"/>
    <col min="10774" max="10774" width="3.375" style="796" customWidth="1"/>
    <col min="10775" max="10775" width="3.625" style="796" customWidth="1"/>
    <col min="10776" max="10776" width="3" style="796" customWidth="1"/>
    <col min="10777" max="10777" width="3.625" style="796" customWidth="1"/>
    <col min="10778" max="10778" width="3.125" style="796" customWidth="1"/>
    <col min="10779" max="10779" width="1.875" style="796" customWidth="1"/>
    <col min="10780" max="10781" width="2.25" style="796" customWidth="1"/>
    <col min="10782" max="10782" width="7.25" style="796" customWidth="1"/>
    <col min="10783" max="11017" width="8.875" style="796"/>
    <col min="11018" max="11018" width="2.5" style="796" customWidth="1"/>
    <col min="11019" max="11019" width="2.375" style="796" customWidth="1"/>
    <col min="11020" max="11020" width="1.125" style="796" customWidth="1"/>
    <col min="11021" max="11021" width="22.625" style="796" customWidth="1"/>
    <col min="11022" max="11022" width="1.25" style="796" customWidth="1"/>
    <col min="11023" max="11024" width="11.75" style="796" customWidth="1"/>
    <col min="11025" max="11025" width="1.75" style="796" customWidth="1"/>
    <col min="11026" max="11026" width="6.875" style="796" customWidth="1"/>
    <col min="11027" max="11027" width="4.5" style="796" customWidth="1"/>
    <col min="11028" max="11028" width="3.625" style="796" customWidth="1"/>
    <col min="11029" max="11029" width="0.75" style="796" customWidth="1"/>
    <col min="11030" max="11030" width="3.375" style="796" customWidth="1"/>
    <col min="11031" max="11031" width="3.625" style="796" customWidth="1"/>
    <col min="11032" max="11032" width="3" style="796" customWidth="1"/>
    <col min="11033" max="11033" width="3.625" style="796" customWidth="1"/>
    <col min="11034" max="11034" width="3.125" style="796" customWidth="1"/>
    <col min="11035" max="11035" width="1.875" style="796" customWidth="1"/>
    <col min="11036" max="11037" width="2.25" style="796" customWidth="1"/>
    <col min="11038" max="11038" width="7.25" style="796" customWidth="1"/>
    <col min="11039" max="11273" width="8.875" style="796"/>
    <col min="11274" max="11274" width="2.5" style="796" customWidth="1"/>
    <col min="11275" max="11275" width="2.375" style="796" customWidth="1"/>
    <col min="11276" max="11276" width="1.125" style="796" customWidth="1"/>
    <col min="11277" max="11277" width="22.625" style="796" customWidth="1"/>
    <col min="11278" max="11278" width="1.25" style="796" customWidth="1"/>
    <col min="11279" max="11280" width="11.75" style="796" customWidth="1"/>
    <col min="11281" max="11281" width="1.75" style="796" customWidth="1"/>
    <col min="11282" max="11282" width="6.875" style="796" customWidth="1"/>
    <col min="11283" max="11283" width="4.5" style="796" customWidth="1"/>
    <col min="11284" max="11284" width="3.625" style="796" customWidth="1"/>
    <col min="11285" max="11285" width="0.75" style="796" customWidth="1"/>
    <col min="11286" max="11286" width="3.375" style="796" customWidth="1"/>
    <col min="11287" max="11287" width="3.625" style="796" customWidth="1"/>
    <col min="11288" max="11288" width="3" style="796" customWidth="1"/>
    <col min="11289" max="11289" width="3.625" style="796" customWidth="1"/>
    <col min="11290" max="11290" width="3.125" style="796" customWidth="1"/>
    <col min="11291" max="11291" width="1.875" style="796" customWidth="1"/>
    <col min="11292" max="11293" width="2.25" style="796" customWidth="1"/>
    <col min="11294" max="11294" width="7.25" style="796" customWidth="1"/>
    <col min="11295" max="11529" width="8.875" style="796"/>
    <col min="11530" max="11530" width="2.5" style="796" customWidth="1"/>
    <col min="11531" max="11531" width="2.375" style="796" customWidth="1"/>
    <col min="11532" max="11532" width="1.125" style="796" customWidth="1"/>
    <col min="11533" max="11533" width="22.625" style="796" customWidth="1"/>
    <col min="11534" max="11534" width="1.25" style="796" customWidth="1"/>
    <col min="11535" max="11536" width="11.75" style="796" customWidth="1"/>
    <col min="11537" max="11537" width="1.75" style="796" customWidth="1"/>
    <col min="11538" max="11538" width="6.875" style="796" customWidth="1"/>
    <col min="11539" max="11539" width="4.5" style="796" customWidth="1"/>
    <col min="11540" max="11540" width="3.625" style="796" customWidth="1"/>
    <col min="11541" max="11541" width="0.75" style="796" customWidth="1"/>
    <col min="11542" max="11542" width="3.375" style="796" customWidth="1"/>
    <col min="11543" max="11543" width="3.625" style="796" customWidth="1"/>
    <col min="11544" max="11544" width="3" style="796" customWidth="1"/>
    <col min="11545" max="11545" width="3.625" style="796" customWidth="1"/>
    <col min="11546" max="11546" width="3.125" style="796" customWidth="1"/>
    <col min="11547" max="11547" width="1.875" style="796" customWidth="1"/>
    <col min="11548" max="11549" width="2.25" style="796" customWidth="1"/>
    <col min="11550" max="11550" width="7.25" style="796" customWidth="1"/>
    <col min="11551" max="11785" width="8.875" style="796"/>
    <col min="11786" max="11786" width="2.5" style="796" customWidth="1"/>
    <col min="11787" max="11787" width="2.375" style="796" customWidth="1"/>
    <col min="11788" max="11788" width="1.125" style="796" customWidth="1"/>
    <col min="11789" max="11789" width="22.625" style="796" customWidth="1"/>
    <col min="11790" max="11790" width="1.25" style="796" customWidth="1"/>
    <col min="11791" max="11792" width="11.75" style="796" customWidth="1"/>
    <col min="11793" max="11793" width="1.75" style="796" customWidth="1"/>
    <col min="11794" max="11794" width="6.875" style="796" customWidth="1"/>
    <col min="11795" max="11795" width="4.5" style="796" customWidth="1"/>
    <col min="11796" max="11796" width="3.625" style="796" customWidth="1"/>
    <col min="11797" max="11797" width="0.75" style="796" customWidth="1"/>
    <col min="11798" max="11798" width="3.375" style="796" customWidth="1"/>
    <col min="11799" max="11799" width="3.625" style="796" customWidth="1"/>
    <col min="11800" max="11800" width="3" style="796" customWidth="1"/>
    <col min="11801" max="11801" width="3.625" style="796" customWidth="1"/>
    <col min="11802" max="11802" width="3.125" style="796" customWidth="1"/>
    <col min="11803" max="11803" width="1.875" style="796" customWidth="1"/>
    <col min="11804" max="11805" width="2.25" style="796" customWidth="1"/>
    <col min="11806" max="11806" width="7.25" style="796" customWidth="1"/>
    <col min="11807" max="12041" width="8.875" style="796"/>
    <col min="12042" max="12042" width="2.5" style="796" customWidth="1"/>
    <col min="12043" max="12043" width="2.375" style="796" customWidth="1"/>
    <col min="12044" max="12044" width="1.125" style="796" customWidth="1"/>
    <col min="12045" max="12045" width="22.625" style="796" customWidth="1"/>
    <col min="12046" max="12046" width="1.25" style="796" customWidth="1"/>
    <col min="12047" max="12048" width="11.75" style="796" customWidth="1"/>
    <col min="12049" max="12049" width="1.75" style="796" customWidth="1"/>
    <col min="12050" max="12050" width="6.875" style="796" customWidth="1"/>
    <col min="12051" max="12051" width="4.5" style="796" customWidth="1"/>
    <col min="12052" max="12052" width="3.625" style="796" customWidth="1"/>
    <col min="12053" max="12053" width="0.75" style="796" customWidth="1"/>
    <col min="12054" max="12054" width="3.375" style="796" customWidth="1"/>
    <col min="12055" max="12055" width="3.625" style="796" customWidth="1"/>
    <col min="12056" max="12056" width="3" style="796" customWidth="1"/>
    <col min="12057" max="12057" width="3.625" style="796" customWidth="1"/>
    <col min="12058" max="12058" width="3.125" style="796" customWidth="1"/>
    <col min="12059" max="12059" width="1.875" style="796" customWidth="1"/>
    <col min="12060" max="12061" width="2.25" style="796" customWidth="1"/>
    <col min="12062" max="12062" width="7.25" style="796" customWidth="1"/>
    <col min="12063" max="12297" width="8.875" style="796"/>
    <col min="12298" max="12298" width="2.5" style="796" customWidth="1"/>
    <col min="12299" max="12299" width="2.375" style="796" customWidth="1"/>
    <col min="12300" max="12300" width="1.125" style="796" customWidth="1"/>
    <col min="12301" max="12301" width="22.625" style="796" customWidth="1"/>
    <col min="12302" max="12302" width="1.25" style="796" customWidth="1"/>
    <col min="12303" max="12304" width="11.75" style="796" customWidth="1"/>
    <col min="12305" max="12305" width="1.75" style="796" customWidth="1"/>
    <col min="12306" max="12306" width="6.875" style="796" customWidth="1"/>
    <col min="12307" max="12307" width="4.5" style="796" customWidth="1"/>
    <col min="12308" max="12308" width="3.625" style="796" customWidth="1"/>
    <col min="12309" max="12309" width="0.75" style="796" customWidth="1"/>
    <col min="12310" max="12310" width="3.375" style="796" customWidth="1"/>
    <col min="12311" max="12311" width="3.625" style="796" customWidth="1"/>
    <col min="12312" max="12312" width="3" style="796" customWidth="1"/>
    <col min="12313" max="12313" width="3.625" style="796" customWidth="1"/>
    <col min="12314" max="12314" width="3.125" style="796" customWidth="1"/>
    <col min="12315" max="12315" width="1.875" style="796" customWidth="1"/>
    <col min="12316" max="12317" width="2.25" style="796" customWidth="1"/>
    <col min="12318" max="12318" width="7.25" style="796" customWidth="1"/>
    <col min="12319" max="12553" width="8.875" style="796"/>
    <col min="12554" max="12554" width="2.5" style="796" customWidth="1"/>
    <col min="12555" max="12555" width="2.375" style="796" customWidth="1"/>
    <col min="12556" max="12556" width="1.125" style="796" customWidth="1"/>
    <col min="12557" max="12557" width="22.625" style="796" customWidth="1"/>
    <col min="12558" max="12558" width="1.25" style="796" customWidth="1"/>
    <col min="12559" max="12560" width="11.75" style="796" customWidth="1"/>
    <col min="12561" max="12561" width="1.75" style="796" customWidth="1"/>
    <col min="12562" max="12562" width="6.875" style="796" customWidth="1"/>
    <col min="12563" max="12563" width="4.5" style="796" customWidth="1"/>
    <col min="12564" max="12564" width="3.625" style="796" customWidth="1"/>
    <col min="12565" max="12565" width="0.75" style="796" customWidth="1"/>
    <col min="12566" max="12566" width="3.375" style="796" customWidth="1"/>
    <col min="12567" max="12567" width="3.625" style="796" customWidth="1"/>
    <col min="12568" max="12568" width="3" style="796" customWidth="1"/>
    <col min="12569" max="12569" width="3.625" style="796" customWidth="1"/>
    <col min="12570" max="12570" width="3.125" style="796" customWidth="1"/>
    <col min="12571" max="12571" width="1.875" style="796" customWidth="1"/>
    <col min="12572" max="12573" width="2.25" style="796" customWidth="1"/>
    <col min="12574" max="12574" width="7.25" style="796" customWidth="1"/>
    <col min="12575" max="12809" width="8.875" style="796"/>
    <col min="12810" max="12810" width="2.5" style="796" customWidth="1"/>
    <col min="12811" max="12811" width="2.375" style="796" customWidth="1"/>
    <col min="12812" max="12812" width="1.125" style="796" customWidth="1"/>
    <col min="12813" max="12813" width="22.625" style="796" customWidth="1"/>
    <col min="12814" max="12814" width="1.25" style="796" customWidth="1"/>
    <col min="12815" max="12816" width="11.75" style="796" customWidth="1"/>
    <col min="12817" max="12817" width="1.75" style="796" customWidth="1"/>
    <col min="12818" max="12818" width="6.875" style="796" customWidth="1"/>
    <col min="12819" max="12819" width="4.5" style="796" customWidth="1"/>
    <col min="12820" max="12820" width="3.625" style="796" customWidth="1"/>
    <col min="12821" max="12821" width="0.75" style="796" customWidth="1"/>
    <col min="12822" max="12822" width="3.375" style="796" customWidth="1"/>
    <col min="12823" max="12823" width="3.625" style="796" customWidth="1"/>
    <col min="12824" max="12824" width="3" style="796" customWidth="1"/>
    <col min="12825" max="12825" width="3.625" style="796" customWidth="1"/>
    <col min="12826" max="12826" width="3.125" style="796" customWidth="1"/>
    <col min="12827" max="12827" width="1.875" style="796" customWidth="1"/>
    <col min="12828" max="12829" width="2.25" style="796" customWidth="1"/>
    <col min="12830" max="12830" width="7.25" style="796" customWidth="1"/>
    <col min="12831" max="13065" width="8.875" style="796"/>
    <col min="13066" max="13066" width="2.5" style="796" customWidth="1"/>
    <col min="13067" max="13067" width="2.375" style="796" customWidth="1"/>
    <col min="13068" max="13068" width="1.125" style="796" customWidth="1"/>
    <col min="13069" max="13069" width="22.625" style="796" customWidth="1"/>
    <col min="13070" max="13070" width="1.25" style="796" customWidth="1"/>
    <col min="13071" max="13072" width="11.75" style="796" customWidth="1"/>
    <col min="13073" max="13073" width="1.75" style="796" customWidth="1"/>
    <col min="13074" max="13074" width="6.875" style="796" customWidth="1"/>
    <col min="13075" max="13075" width="4.5" style="796" customWidth="1"/>
    <col min="13076" max="13076" width="3.625" style="796" customWidth="1"/>
    <col min="13077" max="13077" width="0.75" style="796" customWidth="1"/>
    <col min="13078" max="13078" width="3.375" style="796" customWidth="1"/>
    <col min="13079" max="13079" width="3.625" style="796" customWidth="1"/>
    <col min="13080" max="13080" width="3" style="796" customWidth="1"/>
    <col min="13081" max="13081" width="3.625" style="796" customWidth="1"/>
    <col min="13082" max="13082" width="3.125" style="796" customWidth="1"/>
    <col min="13083" max="13083" width="1.875" style="796" customWidth="1"/>
    <col min="13084" max="13085" width="2.25" style="796" customWidth="1"/>
    <col min="13086" max="13086" width="7.25" style="796" customWidth="1"/>
    <col min="13087" max="13321" width="8.875" style="796"/>
    <col min="13322" max="13322" width="2.5" style="796" customWidth="1"/>
    <col min="13323" max="13323" width="2.375" style="796" customWidth="1"/>
    <col min="13324" max="13324" width="1.125" style="796" customWidth="1"/>
    <col min="13325" max="13325" width="22.625" style="796" customWidth="1"/>
    <col min="13326" max="13326" width="1.25" style="796" customWidth="1"/>
    <col min="13327" max="13328" width="11.75" style="796" customWidth="1"/>
    <col min="13329" max="13329" width="1.75" style="796" customWidth="1"/>
    <col min="13330" max="13330" width="6.875" style="796" customWidth="1"/>
    <col min="13331" max="13331" width="4.5" style="796" customWidth="1"/>
    <col min="13332" max="13332" width="3.625" style="796" customWidth="1"/>
    <col min="13333" max="13333" width="0.75" style="796" customWidth="1"/>
    <col min="13334" max="13334" width="3.375" style="796" customWidth="1"/>
    <col min="13335" max="13335" width="3.625" style="796" customWidth="1"/>
    <col min="13336" max="13336" width="3" style="796" customWidth="1"/>
    <col min="13337" max="13337" width="3.625" style="796" customWidth="1"/>
    <col min="13338" max="13338" width="3.125" style="796" customWidth="1"/>
    <col min="13339" max="13339" width="1.875" style="796" customWidth="1"/>
    <col min="13340" max="13341" width="2.25" style="796" customWidth="1"/>
    <col min="13342" max="13342" width="7.25" style="796" customWidth="1"/>
    <col min="13343" max="13577" width="8.875" style="796"/>
    <col min="13578" max="13578" width="2.5" style="796" customWidth="1"/>
    <col min="13579" max="13579" width="2.375" style="796" customWidth="1"/>
    <col min="13580" max="13580" width="1.125" style="796" customWidth="1"/>
    <col min="13581" max="13581" width="22.625" style="796" customWidth="1"/>
    <col min="13582" max="13582" width="1.25" style="796" customWidth="1"/>
    <col min="13583" max="13584" width="11.75" style="796" customWidth="1"/>
    <col min="13585" max="13585" width="1.75" style="796" customWidth="1"/>
    <col min="13586" max="13586" width="6.875" style="796" customWidth="1"/>
    <col min="13587" max="13587" width="4.5" style="796" customWidth="1"/>
    <col min="13588" max="13588" width="3.625" style="796" customWidth="1"/>
    <col min="13589" max="13589" width="0.75" style="796" customWidth="1"/>
    <col min="13590" max="13590" width="3.375" style="796" customWidth="1"/>
    <col min="13591" max="13591" width="3.625" style="796" customWidth="1"/>
    <col min="13592" max="13592" width="3" style="796" customWidth="1"/>
    <col min="13593" max="13593" width="3.625" style="796" customWidth="1"/>
    <col min="13594" max="13594" width="3.125" style="796" customWidth="1"/>
    <col min="13595" max="13595" width="1.875" style="796" customWidth="1"/>
    <col min="13596" max="13597" width="2.25" style="796" customWidth="1"/>
    <col min="13598" max="13598" width="7.25" style="796" customWidth="1"/>
    <col min="13599" max="13833" width="8.875" style="796"/>
    <col min="13834" max="13834" width="2.5" style="796" customWidth="1"/>
    <col min="13835" max="13835" width="2.375" style="796" customWidth="1"/>
    <col min="13836" max="13836" width="1.125" style="796" customWidth="1"/>
    <col min="13837" max="13837" width="22.625" style="796" customWidth="1"/>
    <col min="13838" max="13838" width="1.25" style="796" customWidth="1"/>
    <col min="13839" max="13840" width="11.75" style="796" customWidth="1"/>
    <col min="13841" max="13841" width="1.75" style="796" customWidth="1"/>
    <col min="13842" max="13842" width="6.875" style="796" customWidth="1"/>
    <col min="13843" max="13843" width="4.5" style="796" customWidth="1"/>
    <col min="13844" max="13844" width="3.625" style="796" customWidth="1"/>
    <col min="13845" max="13845" width="0.75" style="796" customWidth="1"/>
    <col min="13846" max="13846" width="3.375" style="796" customWidth="1"/>
    <col min="13847" max="13847" width="3.625" style="796" customWidth="1"/>
    <col min="13848" max="13848" width="3" style="796" customWidth="1"/>
    <col min="13849" max="13849" width="3.625" style="796" customWidth="1"/>
    <col min="13850" max="13850" width="3.125" style="796" customWidth="1"/>
    <col min="13851" max="13851" width="1.875" style="796" customWidth="1"/>
    <col min="13852" max="13853" width="2.25" style="796" customWidth="1"/>
    <col min="13854" max="13854" width="7.25" style="796" customWidth="1"/>
    <col min="13855" max="14089" width="8.875" style="796"/>
    <col min="14090" max="14090" width="2.5" style="796" customWidth="1"/>
    <col min="14091" max="14091" width="2.375" style="796" customWidth="1"/>
    <col min="14092" max="14092" width="1.125" style="796" customWidth="1"/>
    <col min="14093" max="14093" width="22.625" style="796" customWidth="1"/>
    <col min="14094" max="14094" width="1.25" style="796" customWidth="1"/>
    <col min="14095" max="14096" width="11.75" style="796" customWidth="1"/>
    <col min="14097" max="14097" width="1.75" style="796" customWidth="1"/>
    <col min="14098" max="14098" width="6.875" style="796" customWidth="1"/>
    <col min="14099" max="14099" width="4.5" style="796" customWidth="1"/>
    <col min="14100" max="14100" width="3.625" style="796" customWidth="1"/>
    <col min="14101" max="14101" width="0.75" style="796" customWidth="1"/>
    <col min="14102" max="14102" width="3.375" style="796" customWidth="1"/>
    <col min="14103" max="14103" width="3.625" style="796" customWidth="1"/>
    <col min="14104" max="14104" width="3" style="796" customWidth="1"/>
    <col min="14105" max="14105" width="3.625" style="796" customWidth="1"/>
    <col min="14106" max="14106" width="3.125" style="796" customWidth="1"/>
    <col min="14107" max="14107" width="1.875" style="796" customWidth="1"/>
    <col min="14108" max="14109" width="2.25" style="796" customWidth="1"/>
    <col min="14110" max="14110" width="7.25" style="796" customWidth="1"/>
    <col min="14111" max="14345" width="8.875" style="796"/>
    <col min="14346" max="14346" width="2.5" style="796" customWidth="1"/>
    <col min="14347" max="14347" width="2.375" style="796" customWidth="1"/>
    <col min="14348" max="14348" width="1.125" style="796" customWidth="1"/>
    <col min="14349" max="14349" width="22.625" style="796" customWidth="1"/>
    <col min="14350" max="14350" width="1.25" style="796" customWidth="1"/>
    <col min="14351" max="14352" width="11.75" style="796" customWidth="1"/>
    <col min="14353" max="14353" width="1.75" style="796" customWidth="1"/>
    <col min="14354" max="14354" width="6.875" style="796" customWidth="1"/>
    <col min="14355" max="14355" width="4.5" style="796" customWidth="1"/>
    <col min="14356" max="14356" width="3.625" style="796" customWidth="1"/>
    <col min="14357" max="14357" width="0.75" style="796" customWidth="1"/>
    <col min="14358" max="14358" width="3.375" style="796" customWidth="1"/>
    <col min="14359" max="14359" width="3.625" style="796" customWidth="1"/>
    <col min="14360" max="14360" width="3" style="796" customWidth="1"/>
    <col min="14361" max="14361" width="3.625" style="796" customWidth="1"/>
    <col min="14362" max="14362" width="3.125" style="796" customWidth="1"/>
    <col min="14363" max="14363" width="1.875" style="796" customWidth="1"/>
    <col min="14364" max="14365" width="2.25" style="796" customWidth="1"/>
    <col min="14366" max="14366" width="7.25" style="796" customWidth="1"/>
    <col min="14367" max="14601" width="8.875" style="796"/>
    <col min="14602" max="14602" width="2.5" style="796" customWidth="1"/>
    <col min="14603" max="14603" width="2.375" style="796" customWidth="1"/>
    <col min="14604" max="14604" width="1.125" style="796" customWidth="1"/>
    <col min="14605" max="14605" width="22.625" style="796" customWidth="1"/>
    <col min="14606" max="14606" width="1.25" style="796" customWidth="1"/>
    <col min="14607" max="14608" width="11.75" style="796" customWidth="1"/>
    <col min="14609" max="14609" width="1.75" style="796" customWidth="1"/>
    <col min="14610" max="14610" width="6.875" style="796" customWidth="1"/>
    <col min="14611" max="14611" width="4.5" style="796" customWidth="1"/>
    <col min="14612" max="14612" width="3.625" style="796" customWidth="1"/>
    <col min="14613" max="14613" width="0.75" style="796" customWidth="1"/>
    <col min="14614" max="14614" width="3.375" style="796" customWidth="1"/>
    <col min="14615" max="14615" width="3.625" style="796" customWidth="1"/>
    <col min="14616" max="14616" width="3" style="796" customWidth="1"/>
    <col min="14617" max="14617" width="3.625" style="796" customWidth="1"/>
    <col min="14618" max="14618" width="3.125" style="796" customWidth="1"/>
    <col min="14619" max="14619" width="1.875" style="796" customWidth="1"/>
    <col min="14620" max="14621" width="2.25" style="796" customWidth="1"/>
    <col min="14622" max="14622" width="7.25" style="796" customWidth="1"/>
    <col min="14623" max="14857" width="8.875" style="796"/>
    <col min="14858" max="14858" width="2.5" style="796" customWidth="1"/>
    <col min="14859" max="14859" width="2.375" style="796" customWidth="1"/>
    <col min="14860" max="14860" width="1.125" style="796" customWidth="1"/>
    <col min="14861" max="14861" width="22.625" style="796" customWidth="1"/>
    <col min="14862" max="14862" width="1.25" style="796" customWidth="1"/>
    <col min="14863" max="14864" width="11.75" style="796" customWidth="1"/>
    <col min="14865" max="14865" width="1.75" style="796" customWidth="1"/>
    <col min="14866" max="14866" width="6.875" style="796" customWidth="1"/>
    <col min="14867" max="14867" width="4.5" style="796" customWidth="1"/>
    <col min="14868" max="14868" width="3.625" style="796" customWidth="1"/>
    <col min="14869" max="14869" width="0.75" style="796" customWidth="1"/>
    <col min="14870" max="14870" width="3.375" style="796" customWidth="1"/>
    <col min="14871" max="14871" width="3.625" style="796" customWidth="1"/>
    <col min="14872" max="14872" width="3" style="796" customWidth="1"/>
    <col min="14873" max="14873" width="3.625" style="796" customWidth="1"/>
    <col min="14874" max="14874" width="3.125" style="796" customWidth="1"/>
    <col min="14875" max="14875" width="1.875" style="796" customWidth="1"/>
    <col min="14876" max="14877" width="2.25" style="796" customWidth="1"/>
    <col min="14878" max="14878" width="7.25" style="796" customWidth="1"/>
    <col min="14879" max="15113" width="8.875" style="796"/>
    <col min="15114" max="15114" width="2.5" style="796" customWidth="1"/>
    <col min="15115" max="15115" width="2.375" style="796" customWidth="1"/>
    <col min="15116" max="15116" width="1.125" style="796" customWidth="1"/>
    <col min="15117" max="15117" width="22.625" style="796" customWidth="1"/>
    <col min="15118" max="15118" width="1.25" style="796" customWidth="1"/>
    <col min="15119" max="15120" width="11.75" style="796" customWidth="1"/>
    <col min="15121" max="15121" width="1.75" style="796" customWidth="1"/>
    <col min="15122" max="15122" width="6.875" style="796" customWidth="1"/>
    <col min="15123" max="15123" width="4.5" style="796" customWidth="1"/>
    <col min="15124" max="15124" width="3.625" style="796" customWidth="1"/>
    <col min="15125" max="15125" width="0.75" style="796" customWidth="1"/>
    <col min="15126" max="15126" width="3.375" style="796" customWidth="1"/>
    <col min="15127" max="15127" width="3.625" style="796" customWidth="1"/>
    <col min="15128" max="15128" width="3" style="796" customWidth="1"/>
    <col min="15129" max="15129" width="3.625" style="796" customWidth="1"/>
    <col min="15130" max="15130" width="3.125" style="796" customWidth="1"/>
    <col min="15131" max="15131" width="1.875" style="796" customWidth="1"/>
    <col min="15132" max="15133" width="2.25" style="796" customWidth="1"/>
    <col min="15134" max="15134" width="7.25" style="796" customWidth="1"/>
    <col min="15135" max="15369" width="8.875" style="796"/>
    <col min="15370" max="15370" width="2.5" style="796" customWidth="1"/>
    <col min="15371" max="15371" width="2.375" style="796" customWidth="1"/>
    <col min="15372" max="15372" width="1.125" style="796" customWidth="1"/>
    <col min="15373" max="15373" width="22.625" style="796" customWidth="1"/>
    <col min="15374" max="15374" width="1.25" style="796" customWidth="1"/>
    <col min="15375" max="15376" width="11.75" style="796" customWidth="1"/>
    <col min="15377" max="15377" width="1.75" style="796" customWidth="1"/>
    <col min="15378" max="15378" width="6.875" style="796" customWidth="1"/>
    <col min="15379" max="15379" width="4.5" style="796" customWidth="1"/>
    <col min="15380" max="15380" width="3.625" style="796" customWidth="1"/>
    <col min="15381" max="15381" width="0.75" style="796" customWidth="1"/>
    <col min="15382" max="15382" width="3.375" style="796" customWidth="1"/>
    <col min="15383" max="15383" width="3.625" style="796" customWidth="1"/>
    <col min="15384" max="15384" width="3" style="796" customWidth="1"/>
    <col min="15385" max="15385" width="3.625" style="796" customWidth="1"/>
    <col min="15386" max="15386" width="3.125" style="796" customWidth="1"/>
    <col min="15387" max="15387" width="1.875" style="796" customWidth="1"/>
    <col min="15388" max="15389" width="2.25" style="796" customWidth="1"/>
    <col min="15390" max="15390" width="7.25" style="796" customWidth="1"/>
    <col min="15391" max="15625" width="8.875" style="796"/>
    <col min="15626" max="15626" width="2.5" style="796" customWidth="1"/>
    <col min="15627" max="15627" width="2.375" style="796" customWidth="1"/>
    <col min="15628" max="15628" width="1.125" style="796" customWidth="1"/>
    <col min="15629" max="15629" width="22.625" style="796" customWidth="1"/>
    <col min="15630" max="15630" width="1.25" style="796" customWidth="1"/>
    <col min="15631" max="15632" width="11.75" style="796" customWidth="1"/>
    <col min="15633" max="15633" width="1.75" style="796" customWidth="1"/>
    <col min="15634" max="15634" width="6.875" style="796" customWidth="1"/>
    <col min="15635" max="15635" width="4.5" style="796" customWidth="1"/>
    <col min="15636" max="15636" width="3.625" style="796" customWidth="1"/>
    <col min="15637" max="15637" width="0.75" style="796" customWidth="1"/>
    <col min="15638" max="15638" width="3.375" style="796" customWidth="1"/>
    <col min="15639" max="15639" width="3.625" style="796" customWidth="1"/>
    <col min="15640" max="15640" width="3" style="796" customWidth="1"/>
    <col min="15641" max="15641" width="3.625" style="796" customWidth="1"/>
    <col min="15642" max="15642" width="3.125" style="796" customWidth="1"/>
    <col min="15643" max="15643" width="1.875" style="796" customWidth="1"/>
    <col min="15644" max="15645" width="2.25" style="796" customWidth="1"/>
    <col min="15646" max="15646" width="7.25" style="796" customWidth="1"/>
    <col min="15647" max="15881" width="8.875" style="796"/>
    <col min="15882" max="15882" width="2.5" style="796" customWidth="1"/>
    <col min="15883" max="15883" width="2.375" style="796" customWidth="1"/>
    <col min="15884" max="15884" width="1.125" style="796" customWidth="1"/>
    <col min="15885" max="15885" width="22.625" style="796" customWidth="1"/>
    <col min="15886" max="15886" width="1.25" style="796" customWidth="1"/>
    <col min="15887" max="15888" width="11.75" style="796" customWidth="1"/>
    <col min="15889" max="15889" width="1.75" style="796" customWidth="1"/>
    <col min="15890" max="15890" width="6.875" style="796" customWidth="1"/>
    <col min="15891" max="15891" width="4.5" style="796" customWidth="1"/>
    <col min="15892" max="15892" width="3.625" style="796" customWidth="1"/>
    <col min="15893" max="15893" width="0.75" style="796" customWidth="1"/>
    <col min="15894" max="15894" width="3.375" style="796" customWidth="1"/>
    <col min="15895" max="15895" width="3.625" style="796" customWidth="1"/>
    <col min="15896" max="15896" width="3" style="796" customWidth="1"/>
    <col min="15897" max="15897" width="3.625" style="796" customWidth="1"/>
    <col min="15898" max="15898" width="3.125" style="796" customWidth="1"/>
    <col min="15899" max="15899" width="1.875" style="796" customWidth="1"/>
    <col min="15900" max="15901" width="2.25" style="796" customWidth="1"/>
    <col min="15902" max="15902" width="7.25" style="796" customWidth="1"/>
    <col min="15903" max="16137" width="8.875" style="796"/>
    <col min="16138" max="16138" width="2.5" style="796" customWidth="1"/>
    <col min="16139" max="16139" width="2.375" style="796" customWidth="1"/>
    <col min="16140" max="16140" width="1.125" style="796" customWidth="1"/>
    <col min="16141" max="16141" width="22.625" style="796" customWidth="1"/>
    <col min="16142" max="16142" width="1.25" style="796" customWidth="1"/>
    <col min="16143" max="16144" width="11.75" style="796" customWidth="1"/>
    <col min="16145" max="16145" width="1.75" style="796" customWidth="1"/>
    <col min="16146" max="16146" width="6.875" style="796" customWidth="1"/>
    <col min="16147" max="16147" width="4.5" style="796" customWidth="1"/>
    <col min="16148" max="16148" width="3.625" style="796" customWidth="1"/>
    <col min="16149" max="16149" width="0.75" style="796" customWidth="1"/>
    <col min="16150" max="16150" width="3.375" style="796" customWidth="1"/>
    <col min="16151" max="16151" width="3.625" style="796" customWidth="1"/>
    <col min="16152" max="16152" width="3" style="796" customWidth="1"/>
    <col min="16153" max="16153" width="3.625" style="796" customWidth="1"/>
    <col min="16154" max="16154" width="3.125" style="796" customWidth="1"/>
    <col min="16155" max="16155" width="1.875" style="796" customWidth="1"/>
    <col min="16156" max="16157" width="2.25" style="796" customWidth="1"/>
    <col min="16158" max="16158" width="7.25" style="796" customWidth="1"/>
    <col min="16159" max="16359" width="8.875" style="796"/>
    <col min="16360" max="16384" width="8.875" style="796" customWidth="1"/>
  </cols>
  <sheetData>
    <row r="1" spans="2:78" ht="20.25" customHeight="1">
      <c r="B1" s="795" t="s">
        <v>2631</v>
      </c>
    </row>
    <row r="2" spans="2:78" ht="8.4499999999999993" customHeight="1">
      <c r="S2" s="798"/>
      <c r="T2" s="798"/>
      <c r="X2" s="798"/>
      <c r="AB2" s="870"/>
    </row>
    <row r="3" spans="2:78">
      <c r="Q3" s="800"/>
      <c r="R3" s="1948"/>
      <c r="S3" s="1949"/>
      <c r="T3" s="635" t="s">
        <v>2170</v>
      </c>
      <c r="U3" s="964"/>
      <c r="V3" s="635" t="s">
        <v>2171</v>
      </c>
      <c r="W3" s="964"/>
      <c r="X3" s="842" t="s">
        <v>2172</v>
      </c>
      <c r="BX3" s="1" t="s">
        <v>3035</v>
      </c>
      <c r="BY3" s="1">
        <v>1</v>
      </c>
      <c r="BZ3" s="1">
        <v>1</v>
      </c>
    </row>
    <row r="4" spans="2:78" ht="10.5" customHeight="1">
      <c r="T4" s="802"/>
      <c r="U4" s="802"/>
      <c r="V4" s="802"/>
      <c r="W4" s="802"/>
      <c r="X4" s="802"/>
      <c r="BX4" s="1" t="s">
        <v>3036</v>
      </c>
      <c r="BY4" s="1">
        <v>2</v>
      </c>
      <c r="BZ4" s="1">
        <v>2</v>
      </c>
    </row>
    <row r="5" spans="2:78" ht="18" customHeight="1">
      <c r="C5" s="796" t="s">
        <v>2173</v>
      </c>
      <c r="N5" s="796" t="s">
        <v>2174</v>
      </c>
      <c r="BX5" s="1" t="s">
        <v>3037</v>
      </c>
      <c r="BY5" s="1">
        <v>3</v>
      </c>
      <c r="BZ5" s="1">
        <v>3</v>
      </c>
    </row>
    <row r="6" spans="2:78" ht="15" customHeight="1">
      <c r="C6" s="796" t="s">
        <v>2205</v>
      </c>
      <c r="N6" s="2030" t="s">
        <v>2185</v>
      </c>
      <c r="O6" s="1951"/>
      <c r="P6" s="1788" t="str">
        <f>IF('共通１ー１（基本情報（１）～（11））'!C6="","",'共通１ー１（基本情報（１）～（11））'!C6)</f>
        <v/>
      </c>
      <c r="Q6" s="1788"/>
      <c r="R6" s="1817" t="str">
        <f>IF('共通１ー１（基本情報（１）～（11））'!C7="","",'共通１ー１（基本情報（１）～（11））'!C7&amp;'共通１ー１（基本情報（１）～（11））'!C8&amp;'共通１ー１（基本情報（１）～（11））'!C9)</f>
        <v/>
      </c>
      <c r="S6" s="1817"/>
      <c r="T6" s="1817"/>
      <c r="U6" s="1817"/>
      <c r="V6" s="1817"/>
      <c r="W6" s="1817"/>
      <c r="X6" s="1817"/>
      <c r="BX6" s="1"/>
      <c r="BY6" s="1">
        <v>4</v>
      </c>
      <c r="BZ6" s="1">
        <v>4</v>
      </c>
    </row>
    <row r="7" spans="2:78" ht="2.4500000000000002" customHeight="1">
      <c r="E7" s="795"/>
      <c r="F7" s="795"/>
      <c r="G7" s="795"/>
      <c r="H7" s="795"/>
      <c r="I7" s="795"/>
      <c r="J7" s="795"/>
      <c r="O7" s="795"/>
      <c r="P7" s="643"/>
      <c r="Q7" s="643"/>
      <c r="R7" s="643"/>
      <c r="S7" s="643"/>
      <c r="T7" s="643"/>
      <c r="U7" s="643"/>
      <c r="V7" s="643"/>
      <c r="W7" s="643"/>
      <c r="X7" s="643"/>
      <c r="BX7" s="1"/>
      <c r="BY7" s="1">
        <v>5</v>
      </c>
      <c r="BZ7" s="1">
        <v>5</v>
      </c>
    </row>
    <row r="8" spans="2:78" ht="15" customHeight="1">
      <c r="D8" s="795"/>
      <c r="E8" s="795"/>
      <c r="F8" s="795"/>
      <c r="G8" s="795"/>
      <c r="H8" s="795"/>
      <c r="I8" s="795"/>
      <c r="J8" s="795"/>
      <c r="N8" s="2030" t="s">
        <v>2176</v>
      </c>
      <c r="O8" s="1951"/>
      <c r="P8" s="1768" t="str">
        <f>IF('共通１ー１（基本情報（１）～（11））'!C5="","",'共通１ー１（基本情報（１）～（11））'!C5)</f>
        <v/>
      </c>
      <c r="Q8" s="1769"/>
      <c r="R8" s="1769"/>
      <c r="S8" s="1769"/>
      <c r="T8" s="1769"/>
      <c r="U8" s="1769"/>
      <c r="V8" s="1769"/>
      <c r="W8" s="1769"/>
      <c r="X8" s="1769"/>
      <c r="Z8" s="796"/>
      <c r="AA8" s="796"/>
      <c r="BA8" s="796"/>
      <c r="BB8" s="796"/>
      <c r="BX8" s="1"/>
      <c r="BY8" s="1">
        <v>6</v>
      </c>
      <c r="BZ8" s="1">
        <v>6</v>
      </c>
    </row>
    <row r="9" spans="2:78" ht="2.4500000000000002" customHeight="1">
      <c r="O9" s="795"/>
      <c r="P9" s="643"/>
      <c r="Q9" s="643"/>
      <c r="R9" s="643"/>
      <c r="S9" s="643"/>
      <c r="T9" s="643"/>
      <c r="U9" s="643"/>
      <c r="V9" s="643"/>
      <c r="W9" s="643"/>
      <c r="X9" s="643"/>
      <c r="BX9" s="1"/>
      <c r="BY9" s="1">
        <v>7</v>
      </c>
      <c r="BZ9" s="1">
        <v>7</v>
      </c>
    </row>
    <row r="10" spans="2:78" ht="24" customHeight="1">
      <c r="N10" s="2029" t="s">
        <v>2120</v>
      </c>
      <c r="O10" s="2031"/>
      <c r="P10" s="1768" t="str">
        <f>IF('共通１ー１（基本情報（１）～（11））'!C10="","",'共通１ー１（基本情報（１）～（11））'!C10)</f>
        <v/>
      </c>
      <c r="Q10" s="1769"/>
      <c r="R10" s="1769"/>
      <c r="S10" s="1769"/>
      <c r="T10" s="1768" t="str">
        <f>IF('共通１ー１（基本情報（１）～（11））'!C11="","",'共通１ー１（基本情報（１）～（11））'!C11)</f>
        <v/>
      </c>
      <c r="U10" s="1769"/>
      <c r="V10" s="1769"/>
      <c r="W10" s="1769"/>
      <c r="X10" s="1769"/>
      <c r="AB10" s="808"/>
      <c r="BX10" s="1"/>
      <c r="BY10" s="1">
        <v>8</v>
      </c>
      <c r="BZ10" s="1">
        <v>8</v>
      </c>
    </row>
    <row r="11" spans="2:78" ht="7.9" customHeight="1">
      <c r="O11" s="795"/>
      <c r="P11" s="806"/>
      <c r="Q11" s="806"/>
      <c r="R11" s="806"/>
      <c r="S11" s="806"/>
      <c r="T11" s="806"/>
      <c r="U11" s="806"/>
      <c r="V11" s="806"/>
      <c r="W11" s="806"/>
      <c r="X11" s="806"/>
      <c r="BX11" s="1"/>
      <c r="BY11" s="1">
        <v>9</v>
      </c>
      <c r="BZ11" s="1">
        <v>9</v>
      </c>
    </row>
    <row r="12" spans="2:78" ht="20.45" hidden="1" customHeight="1">
      <c r="N12" s="796" t="s">
        <v>2206</v>
      </c>
      <c r="P12" s="795"/>
      <c r="Q12" s="795"/>
      <c r="R12" s="806"/>
      <c r="S12" s="806"/>
      <c r="T12" s="806"/>
      <c r="U12" s="806"/>
      <c r="V12" s="806"/>
      <c r="W12" s="806"/>
      <c r="X12" s="806"/>
      <c r="BX12" s="1"/>
      <c r="BY12" s="1">
        <v>10</v>
      </c>
      <c r="BZ12" s="1">
        <v>10</v>
      </c>
    </row>
    <row r="13" spans="2:78" ht="2.4500000000000002" hidden="1" customHeight="1">
      <c r="O13" s="795"/>
      <c r="P13" s="643"/>
      <c r="Q13" s="643"/>
      <c r="R13" s="643"/>
      <c r="S13" s="643"/>
      <c r="T13" s="643"/>
      <c r="U13" s="643"/>
      <c r="V13" s="643"/>
      <c r="W13" s="643"/>
      <c r="X13" s="643"/>
      <c r="AB13" s="808"/>
      <c r="BX13" s="1"/>
      <c r="BY13" s="1">
        <v>11</v>
      </c>
      <c r="BZ13" s="1">
        <v>11</v>
      </c>
    </row>
    <row r="14" spans="2:78" ht="15" hidden="1" customHeight="1">
      <c r="N14" s="2030" t="s">
        <v>2176</v>
      </c>
      <c r="O14" s="2030"/>
      <c r="P14" s="1793"/>
      <c r="Q14" s="1957"/>
      <c r="R14" s="1957"/>
      <c r="S14" s="1957"/>
      <c r="T14" s="1957"/>
      <c r="U14" s="1957"/>
      <c r="V14" s="1957"/>
      <c r="W14" s="1957"/>
      <c r="X14" s="1957"/>
      <c r="BX14" s="1"/>
      <c r="BY14" s="1">
        <v>12</v>
      </c>
      <c r="BZ14" s="1">
        <v>12</v>
      </c>
    </row>
    <row r="15" spans="2:78" ht="2.4500000000000002" hidden="1" customHeight="1">
      <c r="O15" s="795"/>
      <c r="P15" s="643"/>
      <c r="Q15" s="643"/>
      <c r="R15" s="643"/>
      <c r="S15" s="643"/>
      <c r="T15" s="643"/>
      <c r="U15" s="643"/>
      <c r="V15" s="643"/>
      <c r="W15" s="643"/>
      <c r="X15" s="643"/>
      <c r="BX15" s="1"/>
      <c r="BY15" s="1"/>
      <c r="BZ15" s="1">
        <v>13</v>
      </c>
    </row>
    <row r="16" spans="2:78" ht="24" hidden="1" customHeight="1">
      <c r="N16" s="2029" t="s">
        <v>2120</v>
      </c>
      <c r="O16" s="2029"/>
      <c r="P16" s="1793"/>
      <c r="Q16" s="1957"/>
      <c r="R16" s="1957"/>
      <c r="S16" s="1957"/>
      <c r="T16" s="1793"/>
      <c r="U16" s="1957"/>
      <c r="V16" s="1957"/>
      <c r="W16" s="1957"/>
      <c r="X16" s="1957"/>
      <c r="AB16" s="808"/>
      <c r="BX16" s="1"/>
      <c r="BY16" s="1"/>
      <c r="BZ16" s="1">
        <v>14</v>
      </c>
    </row>
    <row r="17" spans="1:78" ht="7.15" hidden="1" customHeight="1">
      <c r="O17" s="795"/>
      <c r="P17" s="806"/>
      <c r="Q17" s="806"/>
      <c r="R17" s="806"/>
      <c r="S17" s="806"/>
      <c r="T17" s="806"/>
      <c r="U17" s="806"/>
      <c r="V17" s="806"/>
      <c r="W17" s="806"/>
      <c r="X17" s="806"/>
      <c r="BX17" s="1"/>
      <c r="BY17" s="1"/>
      <c r="BZ17" s="1">
        <v>15</v>
      </c>
    </row>
    <row r="18" spans="1:78" ht="20.45" hidden="1" customHeight="1">
      <c r="N18" s="796" t="s">
        <v>2206</v>
      </c>
      <c r="P18" s="795"/>
      <c r="Q18" s="795"/>
      <c r="R18" s="806"/>
      <c r="S18" s="806"/>
      <c r="T18" s="806"/>
      <c r="U18" s="806"/>
      <c r="V18" s="806"/>
      <c r="W18" s="806"/>
      <c r="X18" s="806"/>
      <c r="BX18" s="1"/>
      <c r="BY18" s="1"/>
      <c r="BZ18" s="1">
        <v>16</v>
      </c>
    </row>
    <row r="19" spans="1:78" ht="2.4500000000000002" hidden="1" customHeight="1">
      <c r="O19" s="795"/>
      <c r="P19" s="643"/>
      <c r="Q19" s="643"/>
      <c r="R19" s="643"/>
      <c r="S19" s="643"/>
      <c r="T19" s="643"/>
      <c r="U19" s="643"/>
      <c r="V19" s="643"/>
      <c r="W19" s="643"/>
      <c r="X19" s="643"/>
      <c r="AB19" s="808"/>
      <c r="BX19" s="1"/>
      <c r="BY19" s="1"/>
      <c r="BZ19" s="1">
        <v>17</v>
      </c>
    </row>
    <row r="20" spans="1:78" ht="15" hidden="1" customHeight="1">
      <c r="N20" s="2030" t="s">
        <v>2176</v>
      </c>
      <c r="O20" s="2030"/>
      <c r="P20" s="1793"/>
      <c r="Q20" s="1957"/>
      <c r="R20" s="1957"/>
      <c r="S20" s="1957"/>
      <c r="T20" s="1957"/>
      <c r="U20" s="1957"/>
      <c r="V20" s="1957"/>
      <c r="W20" s="1957"/>
      <c r="X20" s="1957"/>
      <c r="BX20" s="1"/>
      <c r="BY20" s="1"/>
      <c r="BZ20" s="1">
        <v>18</v>
      </c>
    </row>
    <row r="21" spans="1:78" ht="2.4500000000000002" hidden="1" customHeight="1">
      <c r="O21" s="795"/>
      <c r="P21" s="643"/>
      <c r="Q21" s="643"/>
      <c r="R21" s="643"/>
      <c r="S21" s="643"/>
      <c r="T21" s="643"/>
      <c r="U21" s="643"/>
      <c r="V21" s="643"/>
      <c r="W21" s="643"/>
      <c r="X21" s="643"/>
      <c r="BX21" s="1"/>
      <c r="BY21" s="1"/>
      <c r="BZ21" s="1">
        <v>19</v>
      </c>
    </row>
    <row r="22" spans="1:78" ht="24" hidden="1" customHeight="1">
      <c r="N22" s="2029" t="s">
        <v>2120</v>
      </c>
      <c r="O22" s="2029"/>
      <c r="P22" s="1793"/>
      <c r="Q22" s="1957"/>
      <c r="R22" s="1957"/>
      <c r="S22" s="1957"/>
      <c r="T22" s="1793"/>
      <c r="U22" s="1957"/>
      <c r="V22" s="1957"/>
      <c r="W22" s="1957"/>
      <c r="X22" s="1957"/>
      <c r="AB22" s="808"/>
      <c r="BX22" s="1"/>
      <c r="BY22" s="1"/>
      <c r="BZ22" s="1">
        <v>20</v>
      </c>
    </row>
    <row r="23" spans="1:78" ht="7.15" customHeight="1">
      <c r="O23" s="795"/>
      <c r="P23" s="806"/>
      <c r="Q23" s="806"/>
      <c r="R23" s="806"/>
      <c r="S23" s="806"/>
      <c r="T23" s="806"/>
      <c r="U23" s="806"/>
      <c r="V23" s="806"/>
      <c r="W23" s="806"/>
      <c r="X23" s="806"/>
      <c r="BX23" s="1"/>
      <c r="BY23" s="1"/>
      <c r="BZ23" s="1">
        <v>21</v>
      </c>
    </row>
    <row r="24" spans="1:78" ht="20.45" customHeight="1">
      <c r="N24" s="796" t="s">
        <v>2107</v>
      </c>
      <c r="P24" s="795"/>
      <c r="Q24" s="795"/>
      <c r="R24" s="806"/>
      <c r="S24" s="806"/>
      <c r="T24" s="806"/>
      <c r="U24" s="806"/>
      <c r="V24" s="806"/>
      <c r="W24" s="806"/>
      <c r="X24" s="806"/>
      <c r="BX24" s="1"/>
      <c r="BY24" s="1"/>
      <c r="BZ24" s="1">
        <v>22</v>
      </c>
    </row>
    <row r="25" spans="1:78" ht="2.4500000000000002" customHeight="1">
      <c r="O25" s="795"/>
      <c r="P25" s="643"/>
      <c r="Q25" s="643"/>
      <c r="R25" s="643"/>
      <c r="S25" s="643"/>
      <c r="T25" s="643"/>
      <c r="U25" s="643"/>
      <c r="V25" s="643"/>
      <c r="W25" s="643"/>
      <c r="X25" s="643"/>
      <c r="AB25" s="808"/>
      <c r="BX25" s="1"/>
      <c r="BY25" s="1"/>
      <c r="BZ25" s="1">
        <v>23</v>
      </c>
    </row>
    <row r="26" spans="1:78" ht="15" customHeight="1">
      <c r="N26" s="2030" t="s">
        <v>2176</v>
      </c>
      <c r="O26" s="2030"/>
      <c r="P26" s="1768" t="str">
        <f>IF('共通１ー１（基本情報（１）～（11））'!C59="","",'共通１ー１（基本情報（１）～（11））'!C59)</f>
        <v/>
      </c>
      <c r="Q26" s="1055"/>
      <c r="R26" s="1055"/>
      <c r="S26" s="1055"/>
      <c r="T26" s="1055"/>
      <c r="U26" s="1055"/>
      <c r="V26" s="1055"/>
      <c r="W26" s="1055"/>
      <c r="X26" s="1055"/>
      <c r="AB26" s="797"/>
      <c r="BX26" s="1"/>
      <c r="BY26" s="1"/>
      <c r="BZ26" s="1">
        <v>24</v>
      </c>
    </row>
    <row r="27" spans="1:78" ht="2.4500000000000002" customHeight="1">
      <c r="O27" s="795"/>
      <c r="P27" s="643"/>
      <c r="Q27" s="643"/>
      <c r="R27" s="643"/>
      <c r="S27" s="643"/>
      <c r="T27" s="643"/>
      <c r="U27" s="643"/>
      <c r="V27" s="643"/>
      <c r="W27" s="643"/>
      <c r="X27" s="643"/>
      <c r="BX27" s="1"/>
      <c r="BY27" s="1"/>
      <c r="BZ27" s="1">
        <v>25</v>
      </c>
    </row>
    <row r="28" spans="1:78" ht="24" customHeight="1">
      <c r="N28" s="2029" t="s">
        <v>2120</v>
      </c>
      <c r="O28" s="2029"/>
      <c r="P28" s="1768" t="str">
        <f>IF('共通１ー１（基本情報（１）～（11））'!C64="","",'共通１ー１（基本情報（１）～（11））'!C64)</f>
        <v/>
      </c>
      <c r="Q28" s="1055"/>
      <c r="R28" s="1055"/>
      <c r="S28" s="1055"/>
      <c r="T28" s="1768" t="str">
        <f>IF('共通１ー１（基本情報（１）～（11））'!C65="","",'共通１ー１（基本情報（１）～（11））'!C65)</f>
        <v/>
      </c>
      <c r="U28" s="1055"/>
      <c r="V28" s="1055"/>
      <c r="W28" s="1055"/>
      <c r="X28" s="1055"/>
      <c r="AB28" s="808"/>
      <c r="BX28" s="1"/>
      <c r="BY28" s="1"/>
      <c r="BZ28" s="1">
        <v>26</v>
      </c>
    </row>
    <row r="29" spans="1:78" s="871" customFormat="1" ht="6.6" customHeight="1">
      <c r="A29" s="796"/>
      <c r="B29" s="796"/>
      <c r="C29" s="796"/>
      <c r="D29" s="796"/>
      <c r="E29" s="796"/>
      <c r="F29" s="796"/>
      <c r="G29" s="796"/>
      <c r="H29" s="796"/>
      <c r="I29" s="796"/>
      <c r="J29" s="796"/>
      <c r="K29" s="796"/>
      <c r="L29" s="796"/>
      <c r="M29" s="796"/>
      <c r="N29" s="796"/>
      <c r="O29" s="796"/>
      <c r="P29" s="796"/>
      <c r="Q29" s="796"/>
      <c r="R29" s="796"/>
      <c r="S29" s="796"/>
      <c r="T29" s="796"/>
      <c r="U29" s="796"/>
      <c r="V29" s="796"/>
      <c r="W29" s="796"/>
      <c r="X29" s="796"/>
      <c r="Y29" s="796"/>
      <c r="Z29" s="796"/>
      <c r="AA29" s="796"/>
      <c r="AB29" s="796"/>
      <c r="AC29" s="796"/>
      <c r="AD29" s="796"/>
      <c r="AE29" s="796"/>
      <c r="AF29" s="796"/>
      <c r="AG29" s="796"/>
      <c r="AH29" s="796"/>
      <c r="AI29" s="796"/>
      <c r="AJ29" s="796"/>
      <c r="AK29" s="796"/>
      <c r="AL29" s="796"/>
      <c r="AM29" s="796"/>
      <c r="AN29" s="796"/>
      <c r="AO29" s="796"/>
      <c r="AP29" s="796"/>
      <c r="AQ29" s="796"/>
      <c r="AR29" s="796"/>
      <c r="AS29" s="796"/>
      <c r="AT29" s="796"/>
      <c r="AU29" s="796"/>
      <c r="AV29" s="796"/>
      <c r="AW29" s="796"/>
      <c r="AX29" s="796"/>
      <c r="AY29" s="796"/>
      <c r="AZ29" s="796"/>
      <c r="BA29" s="796"/>
      <c r="BX29" s="1"/>
      <c r="BY29" s="1"/>
      <c r="BZ29" s="1">
        <v>27</v>
      </c>
    </row>
    <row r="30" spans="1:78" ht="25.5">
      <c r="C30" s="1954" t="s">
        <v>2252</v>
      </c>
      <c r="D30" s="1954"/>
      <c r="E30" s="1954"/>
      <c r="F30" s="1954"/>
      <c r="G30" s="1954"/>
      <c r="H30" s="1954"/>
      <c r="I30" s="1954"/>
      <c r="J30" s="1954"/>
      <c r="K30" s="1954"/>
      <c r="L30" s="1954"/>
      <c r="M30" s="1954"/>
      <c r="N30" s="1954"/>
      <c r="O30" s="1954"/>
      <c r="P30" s="1954"/>
      <c r="Q30" s="1954"/>
      <c r="R30" s="1954"/>
      <c r="S30" s="1954"/>
      <c r="T30" s="1954"/>
      <c r="U30" s="1954"/>
      <c r="V30" s="1954"/>
      <c r="W30" s="1954"/>
      <c r="X30" s="1954"/>
      <c r="BX30" s="1"/>
      <c r="BY30" s="1"/>
      <c r="BZ30" s="1">
        <v>28</v>
      </c>
    </row>
    <row r="31" spans="1:78" ht="7.9" customHeight="1">
      <c r="BX31" s="1"/>
      <c r="BY31" s="1"/>
      <c r="BZ31" s="1">
        <v>29</v>
      </c>
    </row>
    <row r="32" spans="1:78" ht="18" customHeight="1">
      <c r="D32" s="2023"/>
      <c r="E32" s="2032"/>
      <c r="F32" s="801" t="s">
        <v>2170</v>
      </c>
      <c r="G32" s="38"/>
      <c r="H32" s="801" t="s">
        <v>2171</v>
      </c>
      <c r="I32" s="38"/>
      <c r="J32" s="2025" t="s">
        <v>2177</v>
      </c>
      <c r="K32" s="2025"/>
      <c r="L32" s="39"/>
      <c r="M32" s="1951" t="s">
        <v>2178</v>
      </c>
      <c r="N32" s="1951"/>
      <c r="O32" s="1951"/>
      <c r="P32" s="2023"/>
      <c r="Q32" s="2023"/>
      <c r="R32" s="2026" t="s">
        <v>2253</v>
      </c>
      <c r="S32" s="2026"/>
      <c r="T32" s="2026"/>
      <c r="U32" s="2026"/>
      <c r="V32" s="2026"/>
      <c r="W32" s="2026"/>
      <c r="X32" s="2026"/>
      <c r="Y32" s="2026"/>
      <c r="Z32" s="796"/>
      <c r="AB32" s="808"/>
      <c r="BA32" s="796"/>
      <c r="BB32" s="796"/>
      <c r="BX32" s="1"/>
      <c r="BY32" s="1"/>
      <c r="BZ32" s="1">
        <v>30</v>
      </c>
    </row>
    <row r="33" spans="1:78" ht="48" customHeight="1">
      <c r="C33" s="1962" t="s">
        <v>3047</v>
      </c>
      <c r="D33" s="1962"/>
      <c r="E33" s="1962"/>
      <c r="F33" s="1962"/>
      <c r="G33" s="1962"/>
      <c r="H33" s="1962"/>
      <c r="I33" s="1962"/>
      <c r="J33" s="1962"/>
      <c r="K33" s="1962"/>
      <c r="L33" s="1962"/>
      <c r="M33" s="1962"/>
      <c r="N33" s="1962"/>
      <c r="O33" s="1962"/>
      <c r="P33" s="1962"/>
      <c r="Q33" s="1962"/>
      <c r="R33" s="1962"/>
      <c r="S33" s="1962"/>
      <c r="T33" s="1962"/>
      <c r="U33" s="1962"/>
      <c r="V33" s="1962"/>
      <c r="W33" s="1962"/>
      <c r="X33" s="1962"/>
      <c r="BX33" s="1"/>
      <c r="BY33" s="1"/>
      <c r="BZ33" s="1">
        <v>31</v>
      </c>
    </row>
    <row r="34" spans="1:78" ht="18" customHeight="1">
      <c r="C34" s="1963" t="s">
        <v>2180</v>
      </c>
      <c r="D34" s="1963"/>
      <c r="E34" s="1963"/>
      <c r="F34" s="1963"/>
      <c r="G34" s="1963"/>
      <c r="H34" s="1963"/>
      <c r="I34" s="1963"/>
      <c r="J34" s="1963"/>
      <c r="K34" s="1963"/>
      <c r="L34" s="1963"/>
      <c r="M34" s="1963"/>
      <c r="N34" s="1963"/>
      <c r="O34" s="1963"/>
      <c r="P34" s="1963"/>
      <c r="Q34" s="1963"/>
      <c r="R34" s="1963"/>
      <c r="S34" s="1963"/>
      <c r="T34" s="1963"/>
      <c r="U34" s="1963"/>
      <c r="V34" s="1963"/>
      <c r="W34" s="1963"/>
      <c r="X34" s="1963"/>
    </row>
    <row r="35" spans="1:78" ht="27" customHeight="1">
      <c r="C35" s="813"/>
      <c r="D35" s="1964" t="s">
        <v>2459</v>
      </c>
      <c r="E35" s="1964"/>
      <c r="F35" s="1964"/>
      <c r="G35" s="1964"/>
      <c r="H35" s="1964"/>
      <c r="I35" s="1964"/>
      <c r="J35" s="1965"/>
      <c r="K35" s="814"/>
      <c r="L35" s="2000"/>
      <c r="M35" s="1971"/>
      <c r="N35" s="1971"/>
      <c r="O35" s="1971"/>
      <c r="P35" s="1971"/>
      <c r="Q35" s="1971"/>
      <c r="R35" s="1971"/>
      <c r="S35" s="1971"/>
      <c r="T35" s="1971"/>
      <c r="U35" s="1971"/>
      <c r="V35" s="1971"/>
      <c r="W35" s="1971"/>
      <c r="X35" s="2036"/>
      <c r="AA35" s="796"/>
    </row>
    <row r="36" spans="1:78" ht="2.25" customHeight="1">
      <c r="C36" s="816"/>
      <c r="D36" s="795"/>
      <c r="E36" s="795"/>
      <c r="F36" s="795"/>
      <c r="G36" s="795"/>
      <c r="H36" s="795"/>
      <c r="I36" s="795"/>
      <c r="J36" s="817"/>
      <c r="K36" s="816"/>
      <c r="L36" s="818"/>
      <c r="M36" s="818"/>
      <c r="N36" s="818"/>
      <c r="O36" s="806"/>
      <c r="P36" s="819"/>
      <c r="Q36" s="820"/>
      <c r="R36" s="821"/>
      <c r="S36" s="820"/>
      <c r="T36" s="806"/>
      <c r="U36" s="820"/>
      <c r="V36" s="821"/>
      <c r="W36" s="795"/>
      <c r="X36" s="822"/>
      <c r="AA36" s="796"/>
    </row>
    <row r="37" spans="1:78" ht="18" customHeight="1">
      <c r="C37" s="816"/>
      <c r="D37" s="1966" t="s">
        <v>2444</v>
      </c>
      <c r="E37" s="1966"/>
      <c r="F37" s="1966"/>
      <c r="G37" s="1966"/>
      <c r="H37" s="1966"/>
      <c r="I37" s="1966"/>
      <c r="J37" s="1967"/>
      <c r="K37" s="795"/>
      <c r="L37" s="825"/>
      <c r="M37" s="1968"/>
      <c r="N37" s="1968"/>
      <c r="O37" s="1968"/>
      <c r="P37" s="1969"/>
      <c r="Q37" s="826"/>
      <c r="R37" s="826"/>
      <c r="S37" s="826"/>
      <c r="T37" s="826"/>
      <c r="U37" s="826"/>
      <c r="V37" s="826"/>
      <c r="W37" s="826"/>
      <c r="X37" s="827"/>
      <c r="AA37" s="796"/>
    </row>
    <row r="38" spans="1:78" ht="30" customHeight="1">
      <c r="C38" s="813"/>
      <c r="D38" s="1959" t="s">
        <v>2254</v>
      </c>
      <c r="E38" s="1959"/>
      <c r="F38" s="1959"/>
      <c r="G38" s="1959"/>
      <c r="H38" s="1959"/>
      <c r="I38" s="1959"/>
      <c r="J38" s="1960"/>
      <c r="K38" s="813"/>
      <c r="L38" s="2037"/>
      <c r="M38" s="2037"/>
      <c r="N38" s="2037"/>
      <c r="O38" s="2037"/>
      <c r="P38" s="2037"/>
      <c r="Q38" s="2037"/>
      <c r="R38" s="2037"/>
      <c r="S38" s="2037"/>
      <c r="T38" s="2037"/>
      <c r="U38" s="2037"/>
      <c r="V38" s="2037"/>
      <c r="W38" s="2037"/>
      <c r="X38" s="2038"/>
    </row>
    <row r="39" spans="1:78" ht="30" customHeight="1">
      <c r="C39" s="813"/>
      <c r="D39" s="1964" t="s">
        <v>2255</v>
      </c>
      <c r="E39" s="1964"/>
      <c r="F39" s="1964"/>
      <c r="G39" s="1964"/>
      <c r="H39" s="1964"/>
      <c r="I39" s="1964"/>
      <c r="J39" s="1965"/>
      <c r="K39" s="814"/>
      <c r="L39" s="2000"/>
      <c r="M39" s="2000"/>
      <c r="N39" s="2000"/>
      <c r="O39" s="2000"/>
      <c r="P39" s="2000"/>
      <c r="Q39" s="2000"/>
      <c r="R39" s="2000"/>
      <c r="S39" s="2000"/>
      <c r="T39" s="2000"/>
      <c r="U39" s="2000"/>
      <c r="V39" s="2000"/>
      <c r="W39" s="2000"/>
      <c r="X39" s="2033"/>
    </row>
    <row r="40" spans="1:78" ht="30" customHeight="1">
      <c r="C40" s="813"/>
      <c r="D40" s="1964" t="s">
        <v>2256</v>
      </c>
      <c r="E40" s="1964"/>
      <c r="F40" s="1964"/>
      <c r="G40" s="1964"/>
      <c r="H40" s="1964"/>
      <c r="I40" s="1964"/>
      <c r="J40" s="1965"/>
      <c r="K40" s="814"/>
      <c r="L40" s="2000"/>
      <c r="M40" s="2000"/>
      <c r="N40" s="2000"/>
      <c r="O40" s="2000"/>
      <c r="P40" s="2000"/>
      <c r="Q40" s="2000"/>
      <c r="R40" s="2000"/>
      <c r="S40" s="2000"/>
      <c r="T40" s="2000"/>
      <c r="U40" s="2000"/>
      <c r="V40" s="2000"/>
      <c r="W40" s="2000"/>
      <c r="X40" s="2033"/>
    </row>
    <row r="41" spans="1:78" ht="30" customHeight="1">
      <c r="C41" s="829"/>
      <c r="D41" s="1981" t="s">
        <v>2257</v>
      </c>
      <c r="E41" s="1975"/>
      <c r="F41" s="1976"/>
      <c r="G41" s="1992" t="s">
        <v>2258</v>
      </c>
      <c r="H41" s="1993"/>
      <c r="I41" s="1993"/>
      <c r="J41" s="1994"/>
      <c r="K41" s="814"/>
      <c r="L41" s="2000"/>
      <c r="M41" s="2000"/>
      <c r="N41" s="2000"/>
      <c r="O41" s="2000"/>
      <c r="P41" s="2000"/>
      <c r="Q41" s="2000"/>
      <c r="R41" s="2000"/>
      <c r="S41" s="2000"/>
      <c r="T41" s="2000"/>
      <c r="U41" s="2000"/>
      <c r="V41" s="2000"/>
      <c r="W41" s="2000"/>
      <c r="X41" s="2033"/>
    </row>
    <row r="42" spans="1:78" ht="30" customHeight="1">
      <c r="C42" s="816"/>
      <c r="D42" s="1977"/>
      <c r="E42" s="1977"/>
      <c r="F42" s="1978"/>
      <c r="G42" s="1992" t="s">
        <v>2259</v>
      </c>
      <c r="H42" s="1993"/>
      <c r="I42" s="1993"/>
      <c r="J42" s="1994"/>
      <c r="K42" s="814"/>
      <c r="L42" s="2000"/>
      <c r="M42" s="2000"/>
      <c r="N42" s="2000"/>
      <c r="O42" s="2000"/>
      <c r="P42" s="2000"/>
      <c r="Q42" s="2000"/>
      <c r="R42" s="2000"/>
      <c r="S42" s="2000"/>
      <c r="T42" s="2000"/>
      <c r="U42" s="2000"/>
      <c r="V42" s="2000"/>
      <c r="W42" s="2000"/>
      <c r="X42" s="2033"/>
    </row>
    <row r="43" spans="1:78" ht="30" customHeight="1">
      <c r="C43" s="836"/>
      <c r="D43" s="1966"/>
      <c r="E43" s="1966"/>
      <c r="F43" s="1967"/>
      <c r="G43" s="1992" t="s">
        <v>2260</v>
      </c>
      <c r="H43" s="1993"/>
      <c r="I43" s="1993"/>
      <c r="J43" s="1994"/>
      <c r="K43" s="814"/>
      <c r="L43" s="2000"/>
      <c r="M43" s="2000"/>
      <c r="N43" s="2000"/>
      <c r="O43" s="2000"/>
      <c r="P43" s="2000"/>
      <c r="Q43" s="2000"/>
      <c r="R43" s="2000"/>
      <c r="S43" s="2000"/>
      <c r="T43" s="2000"/>
      <c r="U43" s="2000"/>
      <c r="V43" s="2000"/>
      <c r="W43" s="2000"/>
      <c r="X43" s="2033"/>
    </row>
    <row r="44" spans="1:78" ht="30" customHeight="1">
      <c r="C44" s="836"/>
      <c r="D44" s="1964" t="s">
        <v>2387</v>
      </c>
      <c r="E44" s="1964"/>
      <c r="F44" s="1964"/>
      <c r="G44" s="1964"/>
      <c r="H44" s="1964"/>
      <c r="I44" s="1964"/>
      <c r="J44" s="1965"/>
      <c r="K44" s="814"/>
      <c r="L44" s="2000"/>
      <c r="M44" s="2000"/>
      <c r="N44" s="2000"/>
      <c r="O44" s="2000"/>
      <c r="P44" s="2000"/>
      <c r="Q44" s="2000"/>
      <c r="R44" s="2000"/>
      <c r="S44" s="2000"/>
      <c r="T44" s="2000"/>
      <c r="U44" s="2000"/>
      <c r="V44" s="2000"/>
      <c r="W44" s="2000"/>
      <c r="X44" s="2033"/>
    </row>
    <row r="45" spans="1:78" ht="30" customHeight="1">
      <c r="C45" s="813"/>
      <c r="D45" s="1964" t="s">
        <v>2261</v>
      </c>
      <c r="E45" s="1964"/>
      <c r="F45" s="1964"/>
      <c r="G45" s="1964"/>
      <c r="H45" s="1964"/>
      <c r="I45" s="1964"/>
      <c r="J45" s="1965"/>
      <c r="K45" s="814"/>
      <c r="L45" s="2034"/>
      <c r="M45" s="2035"/>
      <c r="N45" s="2035"/>
      <c r="O45" s="872" t="s">
        <v>2119</v>
      </c>
      <c r="P45" s="43"/>
      <c r="Q45" s="852" t="s">
        <v>2182</v>
      </c>
      <c r="R45" s="43"/>
      <c r="S45" s="872" t="s">
        <v>2183</v>
      </c>
      <c r="T45" s="814"/>
      <c r="U45" s="814"/>
      <c r="V45" s="814"/>
      <c r="W45" s="814"/>
      <c r="X45" s="815"/>
    </row>
    <row r="46" spans="1:78" ht="5.25" customHeight="1">
      <c r="C46" s="830"/>
      <c r="D46" s="850"/>
      <c r="E46" s="850"/>
      <c r="F46" s="850"/>
      <c r="G46" s="850"/>
      <c r="H46" s="850"/>
      <c r="I46" s="850"/>
      <c r="J46" s="850"/>
      <c r="K46" s="850"/>
      <c r="L46" s="850"/>
      <c r="M46" s="850"/>
      <c r="N46" s="850"/>
      <c r="O46" s="850"/>
      <c r="P46" s="850"/>
      <c r="Q46" s="850"/>
      <c r="R46" s="850"/>
      <c r="S46" s="830"/>
      <c r="T46" s="850"/>
      <c r="U46" s="796"/>
      <c r="V46" s="873"/>
      <c r="W46" s="873"/>
      <c r="X46" s="873"/>
    </row>
    <row r="47" spans="1:78" s="877" customFormat="1" ht="13.5" customHeight="1">
      <c r="A47" s="874"/>
      <c r="B47" s="874" t="s">
        <v>2761</v>
      </c>
      <c r="C47" s="874"/>
      <c r="D47" s="874"/>
      <c r="E47" s="874"/>
      <c r="F47" s="874"/>
      <c r="G47" s="874"/>
      <c r="H47" s="874"/>
      <c r="I47" s="874"/>
      <c r="J47" s="874"/>
      <c r="K47" s="874"/>
      <c r="L47" s="874"/>
      <c r="M47" s="874"/>
      <c r="N47" s="874"/>
      <c r="O47" s="874"/>
      <c r="P47" s="874"/>
      <c r="Q47" s="874"/>
      <c r="R47" s="874"/>
      <c r="S47" s="874"/>
      <c r="T47" s="874"/>
      <c r="U47" s="874"/>
      <c r="V47" s="875"/>
      <c r="W47" s="875"/>
      <c r="X47" s="875"/>
      <c r="Y47" s="875"/>
      <c r="Z47" s="875"/>
      <c r="AA47" s="875"/>
      <c r="AB47" s="874"/>
      <c r="AC47" s="874"/>
      <c r="AD47" s="874"/>
      <c r="AE47" s="874"/>
      <c r="AF47" s="874"/>
      <c r="AG47" s="874"/>
      <c r="AH47" s="874"/>
      <c r="AI47" s="874"/>
      <c r="AJ47" s="874"/>
      <c r="AK47" s="874"/>
      <c r="AL47" s="874"/>
      <c r="AM47" s="874"/>
      <c r="AN47" s="874"/>
      <c r="AO47" s="874"/>
      <c r="AP47" s="874"/>
      <c r="AQ47" s="874"/>
      <c r="AR47" s="874"/>
      <c r="AS47" s="874"/>
      <c r="AT47" s="874"/>
      <c r="AU47" s="874"/>
      <c r="AV47" s="874"/>
      <c r="AW47" s="874"/>
      <c r="AX47" s="874"/>
      <c r="AY47" s="874"/>
      <c r="AZ47" s="874"/>
      <c r="BA47" s="875"/>
      <c r="BB47" s="876"/>
    </row>
    <row r="48" spans="1:78" s="877" customFormat="1" ht="13.5" customHeight="1">
      <c r="A48" s="874"/>
      <c r="B48" s="874"/>
      <c r="C48" s="874"/>
      <c r="D48" s="874" t="s">
        <v>2760</v>
      </c>
      <c r="E48" s="874"/>
      <c r="F48" s="874"/>
      <c r="G48" s="874"/>
      <c r="H48" s="874"/>
      <c r="I48" s="874"/>
      <c r="J48" s="874"/>
      <c r="K48" s="874"/>
      <c r="L48" s="874"/>
      <c r="M48" s="874"/>
      <c r="N48" s="874"/>
      <c r="O48" s="874"/>
      <c r="P48" s="874"/>
      <c r="Q48" s="874"/>
      <c r="R48" s="874"/>
      <c r="S48" s="874"/>
      <c r="T48" s="874"/>
      <c r="U48" s="874"/>
      <c r="V48" s="875"/>
      <c r="W48" s="875"/>
      <c r="X48" s="875"/>
      <c r="Y48" s="875"/>
      <c r="Z48" s="875"/>
      <c r="AA48" s="875"/>
      <c r="AB48" s="874"/>
      <c r="AC48" s="874"/>
      <c r="AD48" s="874"/>
      <c r="AE48" s="874"/>
      <c r="AF48" s="874"/>
      <c r="AG48" s="874"/>
      <c r="AH48" s="874"/>
      <c r="AI48" s="874"/>
      <c r="AJ48" s="874"/>
      <c r="AK48" s="874"/>
      <c r="AL48" s="874"/>
      <c r="AM48" s="874"/>
      <c r="AN48" s="874"/>
      <c r="AO48" s="874"/>
      <c r="AP48" s="874"/>
      <c r="AQ48" s="874"/>
      <c r="AR48" s="874"/>
      <c r="AS48" s="874"/>
      <c r="AT48" s="874"/>
      <c r="AU48" s="874"/>
      <c r="AV48" s="874"/>
      <c r="AW48" s="874"/>
      <c r="AX48" s="874"/>
      <c r="AY48" s="874"/>
      <c r="AZ48" s="874"/>
      <c r="BA48" s="875"/>
      <c r="BB48" s="876"/>
    </row>
    <row r="49" spans="3:24" ht="13.5" customHeight="1">
      <c r="C49" s="867" t="s">
        <v>2388</v>
      </c>
      <c r="T49" s="798"/>
      <c r="X49" s="851"/>
    </row>
  </sheetData>
  <sheetProtection algorithmName="SHA-512" hashValue="4wRdwe3AffpKgSRYlG3g9c8C6bsuG/lVkH+eWoCvhg65ogVNj3OvfoAxSTQ143Pdq33OEigz644EejTb3eUCbA==" saltValue="vvMH5BBqDkaSeUJI45FcaA==" spinCount="100000" sheet="1" formatCells="0" selectLockedCells="1"/>
  <mergeCells count="55">
    <mergeCell ref="N20:O20"/>
    <mergeCell ref="P20:X20"/>
    <mergeCell ref="N22:O22"/>
    <mergeCell ref="P22:S22"/>
    <mergeCell ref="T22:X22"/>
    <mergeCell ref="D44:J44"/>
    <mergeCell ref="L44:X44"/>
    <mergeCell ref="D45:J45"/>
    <mergeCell ref="L45:N45"/>
    <mergeCell ref="L35:P35"/>
    <mergeCell ref="Q35:T35"/>
    <mergeCell ref="U35:X35"/>
    <mergeCell ref="D41:F43"/>
    <mergeCell ref="G41:J41"/>
    <mergeCell ref="L41:X41"/>
    <mergeCell ref="G42:J42"/>
    <mergeCell ref="L42:X42"/>
    <mergeCell ref="G43:J43"/>
    <mergeCell ref="L43:X43"/>
    <mergeCell ref="D38:J38"/>
    <mergeCell ref="L38:X38"/>
    <mergeCell ref="D39:J39"/>
    <mergeCell ref="L39:X39"/>
    <mergeCell ref="D40:J40"/>
    <mergeCell ref="L40:X40"/>
    <mergeCell ref="C33:X33"/>
    <mergeCell ref="C34:X34"/>
    <mergeCell ref="D35:J35"/>
    <mergeCell ref="D37:J37"/>
    <mergeCell ref="M37:P37"/>
    <mergeCell ref="N26:O26"/>
    <mergeCell ref="P26:X26"/>
    <mergeCell ref="N28:O28"/>
    <mergeCell ref="P28:S28"/>
    <mergeCell ref="T28:X28"/>
    <mergeCell ref="C30:X30"/>
    <mergeCell ref="D32:E32"/>
    <mergeCell ref="J32:K32"/>
    <mergeCell ref="M32:O32"/>
    <mergeCell ref="P32:Q32"/>
    <mergeCell ref="R32:Y32"/>
    <mergeCell ref="N16:O16"/>
    <mergeCell ref="P16:S16"/>
    <mergeCell ref="T16:X16"/>
    <mergeCell ref="R3:S3"/>
    <mergeCell ref="N6:O6"/>
    <mergeCell ref="N8:O8"/>
    <mergeCell ref="P8:X8"/>
    <mergeCell ref="N10:O10"/>
    <mergeCell ref="P10:S10"/>
    <mergeCell ref="T10:X10"/>
    <mergeCell ref="N14:O14"/>
    <mergeCell ref="P14:X14"/>
    <mergeCell ref="P6:Q6"/>
    <mergeCell ref="R6:X6"/>
  </mergeCells>
  <phoneticPr fontId="67"/>
  <pageMargins left="0.70866141732283472" right="0.70866141732283472" top="0.74803149606299213" bottom="0.74803149606299213" header="0.31496062992125984" footer="0.31496062992125984"/>
  <pageSetup paperSize="9" orientation="portrait" blackAndWhite="1"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DE9E6-386D-44C3-9F1A-18D440FBEC95}">
  <sheetPr codeName="Sheet31">
    <tabColor rgb="FFFFFF66"/>
  </sheetPr>
  <dimension ref="A1:CZ54"/>
  <sheetViews>
    <sheetView view="pageBreakPreview" topLeftCell="A3" zoomScale="130" zoomScaleNormal="100" zoomScaleSheetLayoutView="130" workbookViewId="0">
      <selection activeCell="K3" sqref="K3:L3"/>
    </sheetView>
  </sheetViews>
  <sheetFormatPr defaultRowHeight="13.5"/>
  <cols>
    <col min="1" max="2" width="0.875" style="266" customWidth="1"/>
    <col min="3" max="3" width="1.125" style="266" customWidth="1"/>
    <col min="4" max="4" width="4.125" style="266" customWidth="1"/>
    <col min="5" max="5" width="3.625" style="266" customWidth="1"/>
    <col min="6" max="6" width="2.625" style="266" customWidth="1"/>
    <col min="7" max="7" width="3.625" style="266" customWidth="1"/>
    <col min="8" max="8" width="2.625" style="266" customWidth="1"/>
    <col min="9" max="9" width="3.625" style="266" customWidth="1"/>
    <col min="10" max="10" width="4.625" style="266" customWidth="1"/>
    <col min="11" max="11" width="1.25" style="266" customWidth="1"/>
    <col min="12" max="12" width="3.125" style="266" customWidth="1"/>
    <col min="13" max="13" width="4.5" style="266" customWidth="1"/>
    <col min="14" max="14" width="3.625" style="266" customWidth="1"/>
    <col min="15" max="15" width="5.625" style="266" customWidth="1"/>
    <col min="16" max="16" width="3.625" style="266" customWidth="1"/>
    <col min="17" max="17" width="4.625" style="266" customWidth="1"/>
    <col min="18" max="20" width="3.625" style="266" customWidth="1"/>
    <col min="21" max="21" width="3.625" style="878" customWidth="1"/>
    <col min="22" max="22" width="4.875" style="878" customWidth="1"/>
    <col min="23" max="24" width="3.625" style="878" customWidth="1"/>
    <col min="25" max="26" width="0.75" style="878" customWidth="1"/>
    <col min="27" max="27" width="2.125" style="878" customWidth="1"/>
    <col min="28" max="28" width="7.25" style="266" customWidth="1"/>
    <col min="29" max="52" width="0" style="266" hidden="1" customWidth="1"/>
    <col min="53" max="54" width="0.875" style="266" hidden="1" customWidth="1"/>
    <col min="55" max="55" width="1.125" style="266" hidden="1" customWidth="1"/>
    <col min="56" max="56" width="4.125" style="266" hidden="1" customWidth="1"/>
    <col min="57" max="57" width="3.625" style="266" hidden="1" customWidth="1"/>
    <col min="58" max="58" width="2.625" style="266" hidden="1" customWidth="1"/>
    <col min="59" max="59" width="3.625" style="266" hidden="1" customWidth="1"/>
    <col min="60" max="60" width="2.625" style="266" hidden="1" customWidth="1"/>
    <col min="61" max="61" width="3.625" style="266" hidden="1" customWidth="1"/>
    <col min="62" max="62" width="4.625" style="266" hidden="1" customWidth="1"/>
    <col min="63" max="63" width="1.25" style="266" hidden="1" customWidth="1"/>
    <col min="64" max="64" width="3.125" style="266" hidden="1" customWidth="1"/>
    <col min="65" max="65" width="4.5" style="266" hidden="1" customWidth="1"/>
    <col min="66" max="66" width="3.625" style="266" hidden="1" customWidth="1"/>
    <col min="67" max="67" width="5.625" style="266" hidden="1" customWidth="1"/>
    <col min="68" max="68" width="3.625" style="266" hidden="1" customWidth="1"/>
    <col min="69" max="69" width="4.625" style="266" hidden="1" customWidth="1"/>
    <col min="70" max="72" width="3.625" style="266" hidden="1" customWidth="1"/>
    <col min="73" max="73" width="3.625" style="878" hidden="1" customWidth="1"/>
    <col min="74" max="74" width="4.875" style="878" hidden="1" customWidth="1"/>
    <col min="75" max="76" width="3.625" style="878" hidden="1" customWidth="1"/>
    <col min="77" max="78" width="0.75" style="878" hidden="1" customWidth="1"/>
    <col min="79" max="82" width="0" style="266" hidden="1" customWidth="1"/>
    <col min="83" max="101" width="8.875" style="266"/>
    <col min="102" max="104" width="9" style="266" customWidth="1"/>
    <col min="105" max="289" width="8.875" style="266"/>
    <col min="290" max="290" width="2.5" style="266" customWidth="1"/>
    <col min="291" max="291" width="2.375" style="266" customWidth="1"/>
    <col min="292" max="292" width="1.125" style="266" customWidth="1"/>
    <col min="293" max="293" width="22.625" style="266" customWidth="1"/>
    <col min="294" max="294" width="1.25" style="266" customWidth="1"/>
    <col min="295" max="296" width="11.75" style="266" customWidth="1"/>
    <col min="297" max="297" width="1.75" style="266" customWidth="1"/>
    <col min="298" max="298" width="6.875" style="266" customWidth="1"/>
    <col min="299" max="299" width="4.5" style="266" customWidth="1"/>
    <col min="300" max="300" width="3.625" style="266" customWidth="1"/>
    <col min="301" max="301" width="0.75" style="266" customWidth="1"/>
    <col min="302" max="302" width="3.375" style="266" customWidth="1"/>
    <col min="303" max="303" width="3.625" style="266" customWidth="1"/>
    <col min="304" max="304" width="3" style="266" customWidth="1"/>
    <col min="305" max="305" width="3.625" style="266" customWidth="1"/>
    <col min="306" max="306" width="3.125" style="266" customWidth="1"/>
    <col min="307" max="307" width="1.875" style="266" customWidth="1"/>
    <col min="308" max="309" width="2.25" style="266" customWidth="1"/>
    <col min="310" max="310" width="7.25" style="266" customWidth="1"/>
    <col min="311" max="545" width="8.875" style="266"/>
    <col min="546" max="546" width="2.5" style="266" customWidth="1"/>
    <col min="547" max="547" width="2.375" style="266" customWidth="1"/>
    <col min="548" max="548" width="1.125" style="266" customWidth="1"/>
    <col min="549" max="549" width="22.625" style="266" customWidth="1"/>
    <col min="550" max="550" width="1.25" style="266" customWidth="1"/>
    <col min="551" max="552" width="11.75" style="266" customWidth="1"/>
    <col min="553" max="553" width="1.75" style="266" customWidth="1"/>
    <col min="554" max="554" width="6.875" style="266" customWidth="1"/>
    <col min="555" max="555" width="4.5" style="266" customWidth="1"/>
    <col min="556" max="556" width="3.625" style="266" customWidth="1"/>
    <col min="557" max="557" width="0.75" style="266" customWidth="1"/>
    <col min="558" max="558" width="3.375" style="266" customWidth="1"/>
    <col min="559" max="559" width="3.625" style="266" customWidth="1"/>
    <col min="560" max="560" width="3" style="266" customWidth="1"/>
    <col min="561" max="561" width="3.625" style="266" customWidth="1"/>
    <col min="562" max="562" width="3.125" style="266" customWidth="1"/>
    <col min="563" max="563" width="1.875" style="266" customWidth="1"/>
    <col min="564" max="565" width="2.25" style="266" customWidth="1"/>
    <col min="566" max="566" width="7.25" style="266" customWidth="1"/>
    <col min="567" max="801" width="8.875" style="266"/>
    <col min="802" max="802" width="2.5" style="266" customWidth="1"/>
    <col min="803" max="803" width="2.375" style="266" customWidth="1"/>
    <col min="804" max="804" width="1.125" style="266" customWidth="1"/>
    <col min="805" max="805" width="22.625" style="266" customWidth="1"/>
    <col min="806" max="806" width="1.25" style="266" customWidth="1"/>
    <col min="807" max="808" width="11.75" style="266" customWidth="1"/>
    <col min="809" max="809" width="1.75" style="266" customWidth="1"/>
    <col min="810" max="810" width="6.875" style="266" customWidth="1"/>
    <col min="811" max="811" width="4.5" style="266" customWidth="1"/>
    <col min="812" max="812" width="3.625" style="266" customWidth="1"/>
    <col min="813" max="813" width="0.75" style="266" customWidth="1"/>
    <col min="814" max="814" width="3.375" style="266" customWidth="1"/>
    <col min="815" max="815" width="3.625" style="266" customWidth="1"/>
    <col min="816" max="816" width="3" style="266" customWidth="1"/>
    <col min="817" max="817" width="3.625" style="266" customWidth="1"/>
    <col min="818" max="818" width="3.125" style="266" customWidth="1"/>
    <col min="819" max="819" width="1.875" style="266" customWidth="1"/>
    <col min="820" max="821" width="2.25" style="266" customWidth="1"/>
    <col min="822" max="822" width="7.25" style="266" customWidth="1"/>
    <col min="823" max="1057" width="8.875" style="266"/>
    <col min="1058" max="1058" width="2.5" style="266" customWidth="1"/>
    <col min="1059" max="1059" width="2.375" style="266" customWidth="1"/>
    <col min="1060" max="1060" width="1.125" style="266" customWidth="1"/>
    <col min="1061" max="1061" width="22.625" style="266" customWidth="1"/>
    <col min="1062" max="1062" width="1.25" style="266" customWidth="1"/>
    <col min="1063" max="1064" width="11.75" style="266" customWidth="1"/>
    <col min="1065" max="1065" width="1.75" style="266" customWidth="1"/>
    <col min="1066" max="1066" width="6.875" style="266" customWidth="1"/>
    <col min="1067" max="1067" width="4.5" style="266" customWidth="1"/>
    <col min="1068" max="1068" width="3.625" style="266" customWidth="1"/>
    <col min="1069" max="1069" width="0.75" style="266" customWidth="1"/>
    <col min="1070" max="1070" width="3.375" style="266" customWidth="1"/>
    <col min="1071" max="1071" width="3.625" style="266" customWidth="1"/>
    <col min="1072" max="1072" width="3" style="266" customWidth="1"/>
    <col min="1073" max="1073" width="3.625" style="266" customWidth="1"/>
    <col min="1074" max="1074" width="3.125" style="266" customWidth="1"/>
    <col min="1075" max="1075" width="1.875" style="266" customWidth="1"/>
    <col min="1076" max="1077" width="2.25" style="266" customWidth="1"/>
    <col min="1078" max="1078" width="7.25" style="266" customWidth="1"/>
    <col min="1079" max="1313" width="8.875" style="266"/>
    <col min="1314" max="1314" width="2.5" style="266" customWidth="1"/>
    <col min="1315" max="1315" width="2.375" style="266" customWidth="1"/>
    <col min="1316" max="1316" width="1.125" style="266" customWidth="1"/>
    <col min="1317" max="1317" width="22.625" style="266" customWidth="1"/>
    <col min="1318" max="1318" width="1.25" style="266" customWidth="1"/>
    <col min="1319" max="1320" width="11.75" style="266" customWidth="1"/>
    <col min="1321" max="1321" width="1.75" style="266" customWidth="1"/>
    <col min="1322" max="1322" width="6.875" style="266" customWidth="1"/>
    <col min="1323" max="1323" width="4.5" style="266" customWidth="1"/>
    <col min="1324" max="1324" width="3.625" style="266" customWidth="1"/>
    <col min="1325" max="1325" width="0.75" style="266" customWidth="1"/>
    <col min="1326" max="1326" width="3.375" style="266" customWidth="1"/>
    <col min="1327" max="1327" width="3.625" style="266" customWidth="1"/>
    <col min="1328" max="1328" width="3" style="266" customWidth="1"/>
    <col min="1329" max="1329" width="3.625" style="266" customWidth="1"/>
    <col min="1330" max="1330" width="3.125" style="266" customWidth="1"/>
    <col min="1331" max="1331" width="1.875" style="266" customWidth="1"/>
    <col min="1332" max="1333" width="2.25" style="266" customWidth="1"/>
    <col min="1334" max="1334" width="7.25" style="266" customWidth="1"/>
    <col min="1335" max="1569" width="8.875" style="266"/>
    <col min="1570" max="1570" width="2.5" style="266" customWidth="1"/>
    <col min="1571" max="1571" width="2.375" style="266" customWidth="1"/>
    <col min="1572" max="1572" width="1.125" style="266" customWidth="1"/>
    <col min="1573" max="1573" width="22.625" style="266" customWidth="1"/>
    <col min="1574" max="1574" width="1.25" style="266" customWidth="1"/>
    <col min="1575" max="1576" width="11.75" style="266" customWidth="1"/>
    <col min="1577" max="1577" width="1.75" style="266" customWidth="1"/>
    <col min="1578" max="1578" width="6.875" style="266" customWidth="1"/>
    <col min="1579" max="1579" width="4.5" style="266" customWidth="1"/>
    <col min="1580" max="1580" width="3.625" style="266" customWidth="1"/>
    <col min="1581" max="1581" width="0.75" style="266" customWidth="1"/>
    <col min="1582" max="1582" width="3.375" style="266" customWidth="1"/>
    <col min="1583" max="1583" width="3.625" style="266" customWidth="1"/>
    <col min="1584" max="1584" width="3" style="266" customWidth="1"/>
    <col min="1585" max="1585" width="3.625" style="266" customWidth="1"/>
    <col min="1586" max="1586" width="3.125" style="266" customWidth="1"/>
    <col min="1587" max="1587" width="1.875" style="266" customWidth="1"/>
    <col min="1588" max="1589" width="2.25" style="266" customWidth="1"/>
    <col min="1590" max="1590" width="7.25" style="266" customWidth="1"/>
    <col min="1591" max="1825" width="8.875" style="266"/>
    <col min="1826" max="1826" width="2.5" style="266" customWidth="1"/>
    <col min="1827" max="1827" width="2.375" style="266" customWidth="1"/>
    <col min="1828" max="1828" width="1.125" style="266" customWidth="1"/>
    <col min="1829" max="1829" width="22.625" style="266" customWidth="1"/>
    <col min="1830" max="1830" width="1.25" style="266" customWidth="1"/>
    <col min="1831" max="1832" width="11.75" style="266" customWidth="1"/>
    <col min="1833" max="1833" width="1.75" style="266" customWidth="1"/>
    <col min="1834" max="1834" width="6.875" style="266" customWidth="1"/>
    <col min="1835" max="1835" width="4.5" style="266" customWidth="1"/>
    <col min="1836" max="1836" width="3.625" style="266" customWidth="1"/>
    <col min="1837" max="1837" width="0.75" style="266" customWidth="1"/>
    <col min="1838" max="1838" width="3.375" style="266" customWidth="1"/>
    <col min="1839" max="1839" width="3.625" style="266" customWidth="1"/>
    <col min="1840" max="1840" width="3" style="266" customWidth="1"/>
    <col min="1841" max="1841" width="3.625" style="266" customWidth="1"/>
    <col min="1842" max="1842" width="3.125" style="266" customWidth="1"/>
    <col min="1843" max="1843" width="1.875" style="266" customWidth="1"/>
    <col min="1844" max="1845" width="2.25" style="266" customWidth="1"/>
    <col min="1846" max="1846" width="7.25" style="266" customWidth="1"/>
    <col min="1847" max="2081" width="8.875" style="266"/>
    <col min="2082" max="2082" width="2.5" style="266" customWidth="1"/>
    <col min="2083" max="2083" width="2.375" style="266" customWidth="1"/>
    <col min="2084" max="2084" width="1.125" style="266" customWidth="1"/>
    <col min="2085" max="2085" width="22.625" style="266" customWidth="1"/>
    <col min="2086" max="2086" width="1.25" style="266" customWidth="1"/>
    <col min="2087" max="2088" width="11.75" style="266" customWidth="1"/>
    <col min="2089" max="2089" width="1.75" style="266" customWidth="1"/>
    <col min="2090" max="2090" width="6.875" style="266" customWidth="1"/>
    <col min="2091" max="2091" width="4.5" style="266" customWidth="1"/>
    <col min="2092" max="2092" width="3.625" style="266" customWidth="1"/>
    <col min="2093" max="2093" width="0.75" style="266" customWidth="1"/>
    <col min="2094" max="2094" width="3.375" style="266" customWidth="1"/>
    <col min="2095" max="2095" width="3.625" style="266" customWidth="1"/>
    <col min="2096" max="2096" width="3" style="266" customWidth="1"/>
    <col min="2097" max="2097" width="3.625" style="266" customWidth="1"/>
    <col min="2098" max="2098" width="3.125" style="266" customWidth="1"/>
    <col min="2099" max="2099" width="1.875" style="266" customWidth="1"/>
    <col min="2100" max="2101" width="2.25" style="266" customWidth="1"/>
    <col min="2102" max="2102" width="7.25" style="266" customWidth="1"/>
    <col min="2103" max="2337" width="8.875" style="266"/>
    <col min="2338" max="2338" width="2.5" style="266" customWidth="1"/>
    <col min="2339" max="2339" width="2.375" style="266" customWidth="1"/>
    <col min="2340" max="2340" width="1.125" style="266" customWidth="1"/>
    <col min="2341" max="2341" width="22.625" style="266" customWidth="1"/>
    <col min="2342" max="2342" width="1.25" style="266" customWidth="1"/>
    <col min="2343" max="2344" width="11.75" style="266" customWidth="1"/>
    <col min="2345" max="2345" width="1.75" style="266" customWidth="1"/>
    <col min="2346" max="2346" width="6.875" style="266" customWidth="1"/>
    <col min="2347" max="2347" width="4.5" style="266" customWidth="1"/>
    <col min="2348" max="2348" width="3.625" style="266" customWidth="1"/>
    <col min="2349" max="2349" width="0.75" style="266" customWidth="1"/>
    <col min="2350" max="2350" width="3.375" style="266" customWidth="1"/>
    <col min="2351" max="2351" width="3.625" style="266" customWidth="1"/>
    <col min="2352" max="2352" width="3" style="266" customWidth="1"/>
    <col min="2353" max="2353" width="3.625" style="266" customWidth="1"/>
    <col min="2354" max="2354" width="3.125" style="266" customWidth="1"/>
    <col min="2355" max="2355" width="1.875" style="266" customWidth="1"/>
    <col min="2356" max="2357" width="2.25" style="266" customWidth="1"/>
    <col min="2358" max="2358" width="7.25" style="266" customWidth="1"/>
    <col min="2359" max="2593" width="8.875" style="266"/>
    <col min="2594" max="2594" width="2.5" style="266" customWidth="1"/>
    <col min="2595" max="2595" width="2.375" style="266" customWidth="1"/>
    <col min="2596" max="2596" width="1.125" style="266" customWidth="1"/>
    <col min="2597" max="2597" width="22.625" style="266" customWidth="1"/>
    <col min="2598" max="2598" width="1.25" style="266" customWidth="1"/>
    <col min="2599" max="2600" width="11.75" style="266" customWidth="1"/>
    <col min="2601" max="2601" width="1.75" style="266" customWidth="1"/>
    <col min="2602" max="2602" width="6.875" style="266" customWidth="1"/>
    <col min="2603" max="2603" width="4.5" style="266" customWidth="1"/>
    <col min="2604" max="2604" width="3.625" style="266" customWidth="1"/>
    <col min="2605" max="2605" width="0.75" style="266" customWidth="1"/>
    <col min="2606" max="2606" width="3.375" style="266" customWidth="1"/>
    <col min="2607" max="2607" width="3.625" style="266" customWidth="1"/>
    <col min="2608" max="2608" width="3" style="266" customWidth="1"/>
    <col min="2609" max="2609" width="3.625" style="266" customWidth="1"/>
    <col min="2610" max="2610" width="3.125" style="266" customWidth="1"/>
    <col min="2611" max="2611" width="1.875" style="266" customWidth="1"/>
    <col min="2612" max="2613" width="2.25" style="266" customWidth="1"/>
    <col min="2614" max="2614" width="7.25" style="266" customWidth="1"/>
    <col min="2615" max="2849" width="8.875" style="266"/>
    <col min="2850" max="2850" width="2.5" style="266" customWidth="1"/>
    <col min="2851" max="2851" width="2.375" style="266" customWidth="1"/>
    <col min="2852" max="2852" width="1.125" style="266" customWidth="1"/>
    <col min="2853" max="2853" width="22.625" style="266" customWidth="1"/>
    <col min="2854" max="2854" width="1.25" style="266" customWidth="1"/>
    <col min="2855" max="2856" width="11.75" style="266" customWidth="1"/>
    <col min="2857" max="2857" width="1.75" style="266" customWidth="1"/>
    <col min="2858" max="2858" width="6.875" style="266" customWidth="1"/>
    <col min="2859" max="2859" width="4.5" style="266" customWidth="1"/>
    <col min="2860" max="2860" width="3.625" style="266" customWidth="1"/>
    <col min="2861" max="2861" width="0.75" style="266" customWidth="1"/>
    <col min="2862" max="2862" width="3.375" style="266" customWidth="1"/>
    <col min="2863" max="2863" width="3.625" style="266" customWidth="1"/>
    <col min="2864" max="2864" width="3" style="266" customWidth="1"/>
    <col min="2865" max="2865" width="3.625" style="266" customWidth="1"/>
    <col min="2866" max="2866" width="3.125" style="266" customWidth="1"/>
    <col min="2867" max="2867" width="1.875" style="266" customWidth="1"/>
    <col min="2868" max="2869" width="2.25" style="266" customWidth="1"/>
    <col min="2870" max="2870" width="7.25" style="266" customWidth="1"/>
    <col min="2871" max="3105" width="8.875" style="266"/>
    <col min="3106" max="3106" width="2.5" style="266" customWidth="1"/>
    <col min="3107" max="3107" width="2.375" style="266" customWidth="1"/>
    <col min="3108" max="3108" width="1.125" style="266" customWidth="1"/>
    <col min="3109" max="3109" width="22.625" style="266" customWidth="1"/>
    <col min="3110" max="3110" width="1.25" style="266" customWidth="1"/>
    <col min="3111" max="3112" width="11.75" style="266" customWidth="1"/>
    <col min="3113" max="3113" width="1.75" style="266" customWidth="1"/>
    <col min="3114" max="3114" width="6.875" style="266" customWidth="1"/>
    <col min="3115" max="3115" width="4.5" style="266" customWidth="1"/>
    <col min="3116" max="3116" width="3.625" style="266" customWidth="1"/>
    <col min="3117" max="3117" width="0.75" style="266" customWidth="1"/>
    <col min="3118" max="3118" width="3.375" style="266" customWidth="1"/>
    <col min="3119" max="3119" width="3.625" style="266" customWidth="1"/>
    <col min="3120" max="3120" width="3" style="266" customWidth="1"/>
    <col min="3121" max="3121" width="3.625" style="266" customWidth="1"/>
    <col min="3122" max="3122" width="3.125" style="266" customWidth="1"/>
    <col min="3123" max="3123" width="1.875" style="266" customWidth="1"/>
    <col min="3124" max="3125" width="2.25" style="266" customWidth="1"/>
    <col min="3126" max="3126" width="7.25" style="266" customWidth="1"/>
    <col min="3127" max="3361" width="8.875" style="266"/>
    <col min="3362" max="3362" width="2.5" style="266" customWidth="1"/>
    <col min="3363" max="3363" width="2.375" style="266" customWidth="1"/>
    <col min="3364" max="3364" width="1.125" style="266" customWidth="1"/>
    <col min="3365" max="3365" width="22.625" style="266" customWidth="1"/>
    <col min="3366" max="3366" width="1.25" style="266" customWidth="1"/>
    <col min="3367" max="3368" width="11.75" style="266" customWidth="1"/>
    <col min="3369" max="3369" width="1.75" style="266" customWidth="1"/>
    <col min="3370" max="3370" width="6.875" style="266" customWidth="1"/>
    <col min="3371" max="3371" width="4.5" style="266" customWidth="1"/>
    <col min="3372" max="3372" width="3.625" style="266" customWidth="1"/>
    <col min="3373" max="3373" width="0.75" style="266" customWidth="1"/>
    <col min="3374" max="3374" width="3.375" style="266" customWidth="1"/>
    <col min="3375" max="3375" width="3.625" style="266" customWidth="1"/>
    <col min="3376" max="3376" width="3" style="266" customWidth="1"/>
    <col min="3377" max="3377" width="3.625" style="266" customWidth="1"/>
    <col min="3378" max="3378" width="3.125" style="266" customWidth="1"/>
    <col min="3379" max="3379" width="1.875" style="266" customWidth="1"/>
    <col min="3380" max="3381" width="2.25" style="266" customWidth="1"/>
    <col min="3382" max="3382" width="7.25" style="266" customWidth="1"/>
    <col min="3383" max="3617" width="8.875" style="266"/>
    <col min="3618" max="3618" width="2.5" style="266" customWidth="1"/>
    <col min="3619" max="3619" width="2.375" style="266" customWidth="1"/>
    <col min="3620" max="3620" width="1.125" style="266" customWidth="1"/>
    <col min="3621" max="3621" width="22.625" style="266" customWidth="1"/>
    <col min="3622" max="3622" width="1.25" style="266" customWidth="1"/>
    <col min="3623" max="3624" width="11.75" style="266" customWidth="1"/>
    <col min="3625" max="3625" width="1.75" style="266" customWidth="1"/>
    <col min="3626" max="3626" width="6.875" style="266" customWidth="1"/>
    <col min="3627" max="3627" width="4.5" style="266" customWidth="1"/>
    <col min="3628" max="3628" width="3.625" style="266" customWidth="1"/>
    <col min="3629" max="3629" width="0.75" style="266" customWidth="1"/>
    <col min="3630" max="3630" width="3.375" style="266" customWidth="1"/>
    <col min="3631" max="3631" width="3.625" style="266" customWidth="1"/>
    <col min="3632" max="3632" width="3" style="266" customWidth="1"/>
    <col min="3633" max="3633" width="3.625" style="266" customWidth="1"/>
    <col min="3634" max="3634" width="3.125" style="266" customWidth="1"/>
    <col min="3635" max="3635" width="1.875" style="266" customWidth="1"/>
    <col min="3636" max="3637" width="2.25" style="266" customWidth="1"/>
    <col min="3638" max="3638" width="7.25" style="266" customWidth="1"/>
    <col min="3639" max="3873" width="8.875" style="266"/>
    <col min="3874" max="3874" width="2.5" style="266" customWidth="1"/>
    <col min="3875" max="3875" width="2.375" style="266" customWidth="1"/>
    <col min="3876" max="3876" width="1.125" style="266" customWidth="1"/>
    <col min="3877" max="3877" width="22.625" style="266" customWidth="1"/>
    <col min="3878" max="3878" width="1.25" style="266" customWidth="1"/>
    <col min="3879" max="3880" width="11.75" style="266" customWidth="1"/>
    <col min="3881" max="3881" width="1.75" style="266" customWidth="1"/>
    <col min="3882" max="3882" width="6.875" style="266" customWidth="1"/>
    <col min="3883" max="3883" width="4.5" style="266" customWidth="1"/>
    <col min="3884" max="3884" width="3.625" style="266" customWidth="1"/>
    <col min="3885" max="3885" width="0.75" style="266" customWidth="1"/>
    <col min="3886" max="3886" width="3.375" style="266" customWidth="1"/>
    <col min="3887" max="3887" width="3.625" style="266" customWidth="1"/>
    <col min="3888" max="3888" width="3" style="266" customWidth="1"/>
    <col min="3889" max="3889" width="3.625" style="266" customWidth="1"/>
    <col min="3890" max="3890" width="3.125" style="266" customWidth="1"/>
    <col min="3891" max="3891" width="1.875" style="266" customWidth="1"/>
    <col min="3892" max="3893" width="2.25" style="266" customWidth="1"/>
    <col min="3894" max="3894" width="7.25" style="266" customWidth="1"/>
    <col min="3895" max="4129" width="8.875" style="266"/>
    <col min="4130" max="4130" width="2.5" style="266" customWidth="1"/>
    <col min="4131" max="4131" width="2.375" style="266" customWidth="1"/>
    <col min="4132" max="4132" width="1.125" style="266" customWidth="1"/>
    <col min="4133" max="4133" width="22.625" style="266" customWidth="1"/>
    <col min="4134" max="4134" width="1.25" style="266" customWidth="1"/>
    <col min="4135" max="4136" width="11.75" style="266" customWidth="1"/>
    <col min="4137" max="4137" width="1.75" style="266" customWidth="1"/>
    <col min="4138" max="4138" width="6.875" style="266" customWidth="1"/>
    <col min="4139" max="4139" width="4.5" style="266" customWidth="1"/>
    <col min="4140" max="4140" width="3.625" style="266" customWidth="1"/>
    <col min="4141" max="4141" width="0.75" style="266" customWidth="1"/>
    <col min="4142" max="4142" width="3.375" style="266" customWidth="1"/>
    <col min="4143" max="4143" width="3.625" style="266" customWidth="1"/>
    <col min="4144" max="4144" width="3" style="266" customWidth="1"/>
    <col min="4145" max="4145" width="3.625" style="266" customWidth="1"/>
    <col min="4146" max="4146" width="3.125" style="266" customWidth="1"/>
    <col min="4147" max="4147" width="1.875" style="266" customWidth="1"/>
    <col min="4148" max="4149" width="2.25" style="266" customWidth="1"/>
    <col min="4150" max="4150" width="7.25" style="266" customWidth="1"/>
    <col min="4151" max="4385" width="8.875" style="266"/>
    <col min="4386" max="4386" width="2.5" style="266" customWidth="1"/>
    <col min="4387" max="4387" width="2.375" style="266" customWidth="1"/>
    <col min="4388" max="4388" width="1.125" style="266" customWidth="1"/>
    <col min="4389" max="4389" width="22.625" style="266" customWidth="1"/>
    <col min="4390" max="4390" width="1.25" style="266" customWidth="1"/>
    <col min="4391" max="4392" width="11.75" style="266" customWidth="1"/>
    <col min="4393" max="4393" width="1.75" style="266" customWidth="1"/>
    <col min="4394" max="4394" width="6.875" style="266" customWidth="1"/>
    <col min="4395" max="4395" width="4.5" style="266" customWidth="1"/>
    <col min="4396" max="4396" width="3.625" style="266" customWidth="1"/>
    <col min="4397" max="4397" width="0.75" style="266" customWidth="1"/>
    <col min="4398" max="4398" width="3.375" style="266" customWidth="1"/>
    <col min="4399" max="4399" width="3.625" style="266" customWidth="1"/>
    <col min="4400" max="4400" width="3" style="266" customWidth="1"/>
    <col min="4401" max="4401" width="3.625" style="266" customWidth="1"/>
    <col min="4402" max="4402" width="3.125" style="266" customWidth="1"/>
    <col min="4403" max="4403" width="1.875" style="266" customWidth="1"/>
    <col min="4404" max="4405" width="2.25" style="266" customWidth="1"/>
    <col min="4406" max="4406" width="7.25" style="266" customWidth="1"/>
    <col min="4407" max="4641" width="8.875" style="266"/>
    <col min="4642" max="4642" width="2.5" style="266" customWidth="1"/>
    <col min="4643" max="4643" width="2.375" style="266" customWidth="1"/>
    <col min="4644" max="4644" width="1.125" style="266" customWidth="1"/>
    <col min="4645" max="4645" width="22.625" style="266" customWidth="1"/>
    <col min="4646" max="4646" width="1.25" style="266" customWidth="1"/>
    <col min="4647" max="4648" width="11.75" style="266" customWidth="1"/>
    <col min="4649" max="4649" width="1.75" style="266" customWidth="1"/>
    <col min="4650" max="4650" width="6.875" style="266" customWidth="1"/>
    <col min="4651" max="4651" width="4.5" style="266" customWidth="1"/>
    <col min="4652" max="4652" width="3.625" style="266" customWidth="1"/>
    <col min="4653" max="4653" width="0.75" style="266" customWidth="1"/>
    <col min="4654" max="4654" width="3.375" style="266" customWidth="1"/>
    <col min="4655" max="4655" width="3.625" style="266" customWidth="1"/>
    <col min="4656" max="4656" width="3" style="266" customWidth="1"/>
    <col min="4657" max="4657" width="3.625" style="266" customWidth="1"/>
    <col min="4658" max="4658" width="3.125" style="266" customWidth="1"/>
    <col min="4659" max="4659" width="1.875" style="266" customWidth="1"/>
    <col min="4660" max="4661" width="2.25" style="266" customWidth="1"/>
    <col min="4662" max="4662" width="7.25" style="266" customWidth="1"/>
    <col min="4663" max="4897" width="8.875" style="266"/>
    <col min="4898" max="4898" width="2.5" style="266" customWidth="1"/>
    <col min="4899" max="4899" width="2.375" style="266" customWidth="1"/>
    <col min="4900" max="4900" width="1.125" style="266" customWidth="1"/>
    <col min="4901" max="4901" width="22.625" style="266" customWidth="1"/>
    <col min="4902" max="4902" width="1.25" style="266" customWidth="1"/>
    <col min="4903" max="4904" width="11.75" style="266" customWidth="1"/>
    <col min="4905" max="4905" width="1.75" style="266" customWidth="1"/>
    <col min="4906" max="4906" width="6.875" style="266" customWidth="1"/>
    <col min="4907" max="4907" width="4.5" style="266" customWidth="1"/>
    <col min="4908" max="4908" width="3.625" style="266" customWidth="1"/>
    <col min="4909" max="4909" width="0.75" style="266" customWidth="1"/>
    <col min="4910" max="4910" width="3.375" style="266" customWidth="1"/>
    <col min="4911" max="4911" width="3.625" style="266" customWidth="1"/>
    <col min="4912" max="4912" width="3" style="266" customWidth="1"/>
    <col min="4913" max="4913" width="3.625" style="266" customWidth="1"/>
    <col min="4914" max="4914" width="3.125" style="266" customWidth="1"/>
    <col min="4915" max="4915" width="1.875" style="266" customWidth="1"/>
    <col min="4916" max="4917" width="2.25" style="266" customWidth="1"/>
    <col min="4918" max="4918" width="7.25" style="266" customWidth="1"/>
    <col min="4919" max="5153" width="8.875" style="266"/>
    <col min="5154" max="5154" width="2.5" style="266" customWidth="1"/>
    <col min="5155" max="5155" width="2.375" style="266" customWidth="1"/>
    <col min="5156" max="5156" width="1.125" style="266" customWidth="1"/>
    <col min="5157" max="5157" width="22.625" style="266" customWidth="1"/>
    <col min="5158" max="5158" width="1.25" style="266" customWidth="1"/>
    <col min="5159" max="5160" width="11.75" style="266" customWidth="1"/>
    <col min="5161" max="5161" width="1.75" style="266" customWidth="1"/>
    <col min="5162" max="5162" width="6.875" style="266" customWidth="1"/>
    <col min="5163" max="5163" width="4.5" style="266" customWidth="1"/>
    <col min="5164" max="5164" width="3.625" style="266" customWidth="1"/>
    <col min="5165" max="5165" width="0.75" style="266" customWidth="1"/>
    <col min="5166" max="5166" width="3.375" style="266" customWidth="1"/>
    <col min="5167" max="5167" width="3.625" style="266" customWidth="1"/>
    <col min="5168" max="5168" width="3" style="266" customWidth="1"/>
    <col min="5169" max="5169" width="3.625" style="266" customWidth="1"/>
    <col min="5170" max="5170" width="3.125" style="266" customWidth="1"/>
    <col min="5171" max="5171" width="1.875" style="266" customWidth="1"/>
    <col min="5172" max="5173" width="2.25" style="266" customWidth="1"/>
    <col min="5174" max="5174" width="7.25" style="266" customWidth="1"/>
    <col min="5175" max="5409" width="8.875" style="266"/>
    <col min="5410" max="5410" width="2.5" style="266" customWidth="1"/>
    <col min="5411" max="5411" width="2.375" style="266" customWidth="1"/>
    <col min="5412" max="5412" width="1.125" style="266" customWidth="1"/>
    <col min="5413" max="5413" width="22.625" style="266" customWidth="1"/>
    <col min="5414" max="5414" width="1.25" style="266" customWidth="1"/>
    <col min="5415" max="5416" width="11.75" style="266" customWidth="1"/>
    <col min="5417" max="5417" width="1.75" style="266" customWidth="1"/>
    <col min="5418" max="5418" width="6.875" style="266" customWidth="1"/>
    <col min="5419" max="5419" width="4.5" style="266" customWidth="1"/>
    <col min="5420" max="5420" width="3.625" style="266" customWidth="1"/>
    <col min="5421" max="5421" width="0.75" style="266" customWidth="1"/>
    <col min="5422" max="5422" width="3.375" style="266" customWidth="1"/>
    <col min="5423" max="5423" width="3.625" style="266" customWidth="1"/>
    <col min="5424" max="5424" width="3" style="266" customWidth="1"/>
    <col min="5425" max="5425" width="3.625" style="266" customWidth="1"/>
    <col min="5426" max="5426" width="3.125" style="266" customWidth="1"/>
    <col min="5427" max="5427" width="1.875" style="266" customWidth="1"/>
    <col min="5428" max="5429" width="2.25" style="266" customWidth="1"/>
    <col min="5430" max="5430" width="7.25" style="266" customWidth="1"/>
    <col min="5431" max="5665" width="8.875" style="266"/>
    <col min="5666" max="5666" width="2.5" style="266" customWidth="1"/>
    <col min="5667" max="5667" width="2.375" style="266" customWidth="1"/>
    <col min="5668" max="5668" width="1.125" style="266" customWidth="1"/>
    <col min="5669" max="5669" width="22.625" style="266" customWidth="1"/>
    <col min="5670" max="5670" width="1.25" style="266" customWidth="1"/>
    <col min="5671" max="5672" width="11.75" style="266" customWidth="1"/>
    <col min="5673" max="5673" width="1.75" style="266" customWidth="1"/>
    <col min="5674" max="5674" width="6.875" style="266" customWidth="1"/>
    <col min="5675" max="5675" width="4.5" style="266" customWidth="1"/>
    <col min="5676" max="5676" width="3.625" style="266" customWidth="1"/>
    <col min="5677" max="5677" width="0.75" style="266" customWidth="1"/>
    <col min="5678" max="5678" width="3.375" style="266" customWidth="1"/>
    <col min="5679" max="5679" width="3.625" style="266" customWidth="1"/>
    <col min="5680" max="5680" width="3" style="266" customWidth="1"/>
    <col min="5681" max="5681" width="3.625" style="266" customWidth="1"/>
    <col min="5682" max="5682" width="3.125" style="266" customWidth="1"/>
    <col min="5683" max="5683" width="1.875" style="266" customWidth="1"/>
    <col min="5684" max="5685" width="2.25" style="266" customWidth="1"/>
    <col min="5686" max="5686" width="7.25" style="266" customWidth="1"/>
    <col min="5687" max="5921" width="8.875" style="266"/>
    <col min="5922" max="5922" width="2.5" style="266" customWidth="1"/>
    <col min="5923" max="5923" width="2.375" style="266" customWidth="1"/>
    <col min="5924" max="5924" width="1.125" style="266" customWidth="1"/>
    <col min="5925" max="5925" width="22.625" style="266" customWidth="1"/>
    <col min="5926" max="5926" width="1.25" style="266" customWidth="1"/>
    <col min="5927" max="5928" width="11.75" style="266" customWidth="1"/>
    <col min="5929" max="5929" width="1.75" style="266" customWidth="1"/>
    <col min="5930" max="5930" width="6.875" style="266" customWidth="1"/>
    <col min="5931" max="5931" width="4.5" style="266" customWidth="1"/>
    <col min="5932" max="5932" width="3.625" style="266" customWidth="1"/>
    <col min="5933" max="5933" width="0.75" style="266" customWidth="1"/>
    <col min="5934" max="5934" width="3.375" style="266" customWidth="1"/>
    <col min="5935" max="5935" width="3.625" style="266" customWidth="1"/>
    <col min="5936" max="5936" width="3" style="266" customWidth="1"/>
    <col min="5937" max="5937" width="3.625" style="266" customWidth="1"/>
    <col min="5938" max="5938" width="3.125" style="266" customWidth="1"/>
    <col min="5939" max="5939" width="1.875" style="266" customWidth="1"/>
    <col min="5940" max="5941" width="2.25" style="266" customWidth="1"/>
    <col min="5942" max="5942" width="7.25" style="266" customWidth="1"/>
    <col min="5943" max="6177" width="8.875" style="266"/>
    <col min="6178" max="6178" width="2.5" style="266" customWidth="1"/>
    <col min="6179" max="6179" width="2.375" style="266" customWidth="1"/>
    <col min="6180" max="6180" width="1.125" style="266" customWidth="1"/>
    <col min="6181" max="6181" width="22.625" style="266" customWidth="1"/>
    <col min="6182" max="6182" width="1.25" style="266" customWidth="1"/>
    <col min="6183" max="6184" width="11.75" style="266" customWidth="1"/>
    <col min="6185" max="6185" width="1.75" style="266" customWidth="1"/>
    <col min="6186" max="6186" width="6.875" style="266" customWidth="1"/>
    <col min="6187" max="6187" width="4.5" style="266" customWidth="1"/>
    <col min="6188" max="6188" width="3.625" style="266" customWidth="1"/>
    <col min="6189" max="6189" width="0.75" style="266" customWidth="1"/>
    <col min="6190" max="6190" width="3.375" style="266" customWidth="1"/>
    <col min="6191" max="6191" width="3.625" style="266" customWidth="1"/>
    <col min="6192" max="6192" width="3" style="266" customWidth="1"/>
    <col min="6193" max="6193" width="3.625" style="266" customWidth="1"/>
    <col min="6194" max="6194" width="3.125" style="266" customWidth="1"/>
    <col min="6195" max="6195" width="1.875" style="266" customWidth="1"/>
    <col min="6196" max="6197" width="2.25" style="266" customWidth="1"/>
    <col min="6198" max="6198" width="7.25" style="266" customWidth="1"/>
    <col min="6199" max="6433" width="8.875" style="266"/>
    <col min="6434" max="6434" width="2.5" style="266" customWidth="1"/>
    <col min="6435" max="6435" width="2.375" style="266" customWidth="1"/>
    <col min="6436" max="6436" width="1.125" style="266" customWidth="1"/>
    <col min="6437" max="6437" width="22.625" style="266" customWidth="1"/>
    <col min="6438" max="6438" width="1.25" style="266" customWidth="1"/>
    <col min="6439" max="6440" width="11.75" style="266" customWidth="1"/>
    <col min="6441" max="6441" width="1.75" style="266" customWidth="1"/>
    <col min="6442" max="6442" width="6.875" style="266" customWidth="1"/>
    <col min="6443" max="6443" width="4.5" style="266" customWidth="1"/>
    <col min="6444" max="6444" width="3.625" style="266" customWidth="1"/>
    <col min="6445" max="6445" width="0.75" style="266" customWidth="1"/>
    <col min="6446" max="6446" width="3.375" style="266" customWidth="1"/>
    <col min="6447" max="6447" width="3.625" style="266" customWidth="1"/>
    <col min="6448" max="6448" width="3" style="266" customWidth="1"/>
    <col min="6449" max="6449" width="3.625" style="266" customWidth="1"/>
    <col min="6450" max="6450" width="3.125" style="266" customWidth="1"/>
    <col min="6451" max="6451" width="1.875" style="266" customWidth="1"/>
    <col min="6452" max="6453" width="2.25" style="266" customWidth="1"/>
    <col min="6454" max="6454" width="7.25" style="266" customWidth="1"/>
    <col min="6455" max="6689" width="8.875" style="266"/>
    <col min="6690" max="6690" width="2.5" style="266" customWidth="1"/>
    <col min="6691" max="6691" width="2.375" style="266" customWidth="1"/>
    <col min="6692" max="6692" width="1.125" style="266" customWidth="1"/>
    <col min="6693" max="6693" width="22.625" style="266" customWidth="1"/>
    <col min="6694" max="6694" width="1.25" style="266" customWidth="1"/>
    <col min="6695" max="6696" width="11.75" style="266" customWidth="1"/>
    <col min="6697" max="6697" width="1.75" style="266" customWidth="1"/>
    <col min="6698" max="6698" width="6.875" style="266" customWidth="1"/>
    <col min="6699" max="6699" width="4.5" style="266" customWidth="1"/>
    <col min="6700" max="6700" width="3.625" style="266" customWidth="1"/>
    <col min="6701" max="6701" width="0.75" style="266" customWidth="1"/>
    <col min="6702" max="6702" width="3.375" style="266" customWidth="1"/>
    <col min="6703" max="6703" width="3.625" style="266" customWidth="1"/>
    <col min="6704" max="6704" width="3" style="266" customWidth="1"/>
    <col min="6705" max="6705" width="3.625" style="266" customWidth="1"/>
    <col min="6706" max="6706" width="3.125" style="266" customWidth="1"/>
    <col min="6707" max="6707" width="1.875" style="266" customWidth="1"/>
    <col min="6708" max="6709" width="2.25" style="266" customWidth="1"/>
    <col min="6710" max="6710" width="7.25" style="266" customWidth="1"/>
    <col min="6711" max="6945" width="8.875" style="266"/>
    <col min="6946" max="6946" width="2.5" style="266" customWidth="1"/>
    <col min="6947" max="6947" width="2.375" style="266" customWidth="1"/>
    <col min="6948" max="6948" width="1.125" style="266" customWidth="1"/>
    <col min="6949" max="6949" width="22.625" style="266" customWidth="1"/>
    <col min="6950" max="6950" width="1.25" style="266" customWidth="1"/>
    <col min="6951" max="6952" width="11.75" style="266" customWidth="1"/>
    <col min="6953" max="6953" width="1.75" style="266" customWidth="1"/>
    <col min="6954" max="6954" width="6.875" style="266" customWidth="1"/>
    <col min="6955" max="6955" width="4.5" style="266" customWidth="1"/>
    <col min="6956" max="6956" width="3.625" style="266" customWidth="1"/>
    <col min="6957" max="6957" width="0.75" style="266" customWidth="1"/>
    <col min="6958" max="6958" width="3.375" style="266" customWidth="1"/>
    <col min="6959" max="6959" width="3.625" style="266" customWidth="1"/>
    <col min="6960" max="6960" width="3" style="266" customWidth="1"/>
    <col min="6961" max="6961" width="3.625" style="266" customWidth="1"/>
    <col min="6962" max="6962" width="3.125" style="266" customWidth="1"/>
    <col min="6963" max="6963" width="1.875" style="266" customWidth="1"/>
    <col min="6964" max="6965" width="2.25" style="266" customWidth="1"/>
    <col min="6966" max="6966" width="7.25" style="266" customWidth="1"/>
    <col min="6967" max="7201" width="8.875" style="266"/>
    <col min="7202" max="7202" width="2.5" style="266" customWidth="1"/>
    <col min="7203" max="7203" width="2.375" style="266" customWidth="1"/>
    <col min="7204" max="7204" width="1.125" style="266" customWidth="1"/>
    <col min="7205" max="7205" width="22.625" style="266" customWidth="1"/>
    <col min="7206" max="7206" width="1.25" style="266" customWidth="1"/>
    <col min="7207" max="7208" width="11.75" style="266" customWidth="1"/>
    <col min="7209" max="7209" width="1.75" style="266" customWidth="1"/>
    <col min="7210" max="7210" width="6.875" style="266" customWidth="1"/>
    <col min="7211" max="7211" width="4.5" style="266" customWidth="1"/>
    <col min="7212" max="7212" width="3.625" style="266" customWidth="1"/>
    <col min="7213" max="7213" width="0.75" style="266" customWidth="1"/>
    <col min="7214" max="7214" width="3.375" style="266" customWidth="1"/>
    <col min="7215" max="7215" width="3.625" style="266" customWidth="1"/>
    <col min="7216" max="7216" width="3" style="266" customWidth="1"/>
    <col min="7217" max="7217" width="3.625" style="266" customWidth="1"/>
    <col min="7218" max="7218" width="3.125" style="266" customWidth="1"/>
    <col min="7219" max="7219" width="1.875" style="266" customWidth="1"/>
    <col min="7220" max="7221" width="2.25" style="266" customWidth="1"/>
    <col min="7222" max="7222" width="7.25" style="266" customWidth="1"/>
    <col min="7223" max="7457" width="8.875" style="266"/>
    <col min="7458" max="7458" width="2.5" style="266" customWidth="1"/>
    <col min="7459" max="7459" width="2.375" style="266" customWidth="1"/>
    <col min="7460" max="7460" width="1.125" style="266" customWidth="1"/>
    <col min="7461" max="7461" width="22.625" style="266" customWidth="1"/>
    <col min="7462" max="7462" width="1.25" style="266" customWidth="1"/>
    <col min="7463" max="7464" width="11.75" style="266" customWidth="1"/>
    <col min="7465" max="7465" width="1.75" style="266" customWidth="1"/>
    <col min="7466" max="7466" width="6.875" style="266" customWidth="1"/>
    <col min="7467" max="7467" width="4.5" style="266" customWidth="1"/>
    <col min="7468" max="7468" width="3.625" style="266" customWidth="1"/>
    <col min="7469" max="7469" width="0.75" style="266" customWidth="1"/>
    <col min="7470" max="7470" width="3.375" style="266" customWidth="1"/>
    <col min="7471" max="7471" width="3.625" style="266" customWidth="1"/>
    <col min="7472" max="7472" width="3" style="266" customWidth="1"/>
    <col min="7473" max="7473" width="3.625" style="266" customWidth="1"/>
    <col min="7474" max="7474" width="3.125" style="266" customWidth="1"/>
    <col min="7475" max="7475" width="1.875" style="266" customWidth="1"/>
    <col min="7476" max="7477" width="2.25" style="266" customWidth="1"/>
    <col min="7478" max="7478" width="7.25" style="266" customWidth="1"/>
    <col min="7479" max="7713" width="8.875" style="266"/>
    <col min="7714" max="7714" width="2.5" style="266" customWidth="1"/>
    <col min="7715" max="7715" width="2.375" style="266" customWidth="1"/>
    <col min="7716" max="7716" width="1.125" style="266" customWidth="1"/>
    <col min="7717" max="7717" width="22.625" style="266" customWidth="1"/>
    <col min="7718" max="7718" width="1.25" style="266" customWidth="1"/>
    <col min="7719" max="7720" width="11.75" style="266" customWidth="1"/>
    <col min="7721" max="7721" width="1.75" style="266" customWidth="1"/>
    <col min="7722" max="7722" width="6.875" style="266" customWidth="1"/>
    <col min="7723" max="7723" width="4.5" style="266" customWidth="1"/>
    <col min="7724" max="7724" width="3.625" style="266" customWidth="1"/>
    <col min="7725" max="7725" width="0.75" style="266" customWidth="1"/>
    <col min="7726" max="7726" width="3.375" style="266" customWidth="1"/>
    <col min="7727" max="7727" width="3.625" style="266" customWidth="1"/>
    <col min="7728" max="7728" width="3" style="266" customWidth="1"/>
    <col min="7729" max="7729" width="3.625" style="266" customWidth="1"/>
    <col min="7730" max="7730" width="3.125" style="266" customWidth="1"/>
    <col min="7731" max="7731" width="1.875" style="266" customWidth="1"/>
    <col min="7732" max="7733" width="2.25" style="266" customWidth="1"/>
    <col min="7734" max="7734" width="7.25" style="266" customWidth="1"/>
    <col min="7735" max="7969" width="8.875" style="266"/>
    <col min="7970" max="7970" width="2.5" style="266" customWidth="1"/>
    <col min="7971" max="7971" width="2.375" style="266" customWidth="1"/>
    <col min="7972" max="7972" width="1.125" style="266" customWidth="1"/>
    <col min="7973" max="7973" width="22.625" style="266" customWidth="1"/>
    <col min="7974" max="7974" width="1.25" style="266" customWidth="1"/>
    <col min="7975" max="7976" width="11.75" style="266" customWidth="1"/>
    <col min="7977" max="7977" width="1.75" style="266" customWidth="1"/>
    <col min="7978" max="7978" width="6.875" style="266" customWidth="1"/>
    <col min="7979" max="7979" width="4.5" style="266" customWidth="1"/>
    <col min="7980" max="7980" width="3.625" style="266" customWidth="1"/>
    <col min="7981" max="7981" width="0.75" style="266" customWidth="1"/>
    <col min="7982" max="7982" width="3.375" style="266" customWidth="1"/>
    <col min="7983" max="7983" width="3.625" style="266" customWidth="1"/>
    <col min="7984" max="7984" width="3" style="266" customWidth="1"/>
    <col min="7985" max="7985" width="3.625" style="266" customWidth="1"/>
    <col min="7986" max="7986" width="3.125" style="266" customWidth="1"/>
    <col min="7987" max="7987" width="1.875" style="266" customWidth="1"/>
    <col min="7988" max="7989" width="2.25" style="266" customWidth="1"/>
    <col min="7990" max="7990" width="7.25" style="266" customWidth="1"/>
    <col min="7991" max="8225" width="8.875" style="266"/>
    <col min="8226" max="8226" width="2.5" style="266" customWidth="1"/>
    <col min="8227" max="8227" width="2.375" style="266" customWidth="1"/>
    <col min="8228" max="8228" width="1.125" style="266" customWidth="1"/>
    <col min="8229" max="8229" width="22.625" style="266" customWidth="1"/>
    <col min="8230" max="8230" width="1.25" style="266" customWidth="1"/>
    <col min="8231" max="8232" width="11.75" style="266" customWidth="1"/>
    <col min="8233" max="8233" width="1.75" style="266" customWidth="1"/>
    <col min="8234" max="8234" width="6.875" style="266" customWidth="1"/>
    <col min="8235" max="8235" width="4.5" style="266" customWidth="1"/>
    <col min="8236" max="8236" width="3.625" style="266" customWidth="1"/>
    <col min="8237" max="8237" width="0.75" style="266" customWidth="1"/>
    <col min="8238" max="8238" width="3.375" style="266" customWidth="1"/>
    <col min="8239" max="8239" width="3.625" style="266" customWidth="1"/>
    <col min="8240" max="8240" width="3" style="266" customWidth="1"/>
    <col min="8241" max="8241" width="3.625" style="266" customWidth="1"/>
    <col min="8242" max="8242" width="3.125" style="266" customWidth="1"/>
    <col min="8243" max="8243" width="1.875" style="266" customWidth="1"/>
    <col min="8244" max="8245" width="2.25" style="266" customWidth="1"/>
    <col min="8246" max="8246" width="7.25" style="266" customWidth="1"/>
    <col min="8247" max="8481" width="8.875" style="266"/>
    <col min="8482" max="8482" width="2.5" style="266" customWidth="1"/>
    <col min="8483" max="8483" width="2.375" style="266" customWidth="1"/>
    <col min="8484" max="8484" width="1.125" style="266" customWidth="1"/>
    <col min="8485" max="8485" width="22.625" style="266" customWidth="1"/>
    <col min="8486" max="8486" width="1.25" style="266" customWidth="1"/>
    <col min="8487" max="8488" width="11.75" style="266" customWidth="1"/>
    <col min="8489" max="8489" width="1.75" style="266" customWidth="1"/>
    <col min="8490" max="8490" width="6.875" style="266" customWidth="1"/>
    <col min="8491" max="8491" width="4.5" style="266" customWidth="1"/>
    <col min="8492" max="8492" width="3.625" style="266" customWidth="1"/>
    <col min="8493" max="8493" width="0.75" style="266" customWidth="1"/>
    <col min="8494" max="8494" width="3.375" style="266" customWidth="1"/>
    <col min="8495" max="8495" width="3.625" style="266" customWidth="1"/>
    <col min="8496" max="8496" width="3" style="266" customWidth="1"/>
    <col min="8497" max="8497" width="3.625" style="266" customWidth="1"/>
    <col min="8498" max="8498" width="3.125" style="266" customWidth="1"/>
    <col min="8499" max="8499" width="1.875" style="266" customWidth="1"/>
    <col min="8500" max="8501" width="2.25" style="266" customWidth="1"/>
    <col min="8502" max="8502" width="7.25" style="266" customWidth="1"/>
    <col min="8503" max="8737" width="8.875" style="266"/>
    <col min="8738" max="8738" width="2.5" style="266" customWidth="1"/>
    <col min="8739" max="8739" width="2.375" style="266" customWidth="1"/>
    <col min="8740" max="8740" width="1.125" style="266" customWidth="1"/>
    <col min="8741" max="8741" width="22.625" style="266" customWidth="1"/>
    <col min="8742" max="8742" width="1.25" style="266" customWidth="1"/>
    <col min="8743" max="8744" width="11.75" style="266" customWidth="1"/>
    <col min="8745" max="8745" width="1.75" style="266" customWidth="1"/>
    <col min="8746" max="8746" width="6.875" style="266" customWidth="1"/>
    <col min="8747" max="8747" width="4.5" style="266" customWidth="1"/>
    <col min="8748" max="8748" width="3.625" style="266" customWidth="1"/>
    <col min="8749" max="8749" width="0.75" style="266" customWidth="1"/>
    <col min="8750" max="8750" width="3.375" style="266" customWidth="1"/>
    <col min="8751" max="8751" width="3.625" style="266" customWidth="1"/>
    <col min="8752" max="8752" width="3" style="266" customWidth="1"/>
    <col min="8753" max="8753" width="3.625" style="266" customWidth="1"/>
    <col min="8754" max="8754" width="3.125" style="266" customWidth="1"/>
    <col min="8755" max="8755" width="1.875" style="266" customWidth="1"/>
    <col min="8756" max="8757" width="2.25" style="266" customWidth="1"/>
    <col min="8758" max="8758" width="7.25" style="266" customWidth="1"/>
    <col min="8759" max="8993" width="8.875" style="266"/>
    <col min="8994" max="8994" width="2.5" style="266" customWidth="1"/>
    <col min="8995" max="8995" width="2.375" style="266" customWidth="1"/>
    <col min="8996" max="8996" width="1.125" style="266" customWidth="1"/>
    <col min="8997" max="8997" width="22.625" style="266" customWidth="1"/>
    <col min="8998" max="8998" width="1.25" style="266" customWidth="1"/>
    <col min="8999" max="9000" width="11.75" style="266" customWidth="1"/>
    <col min="9001" max="9001" width="1.75" style="266" customWidth="1"/>
    <col min="9002" max="9002" width="6.875" style="266" customWidth="1"/>
    <col min="9003" max="9003" width="4.5" style="266" customWidth="1"/>
    <col min="9004" max="9004" width="3.625" style="266" customWidth="1"/>
    <col min="9005" max="9005" width="0.75" style="266" customWidth="1"/>
    <col min="9006" max="9006" width="3.375" style="266" customWidth="1"/>
    <col min="9007" max="9007" width="3.625" style="266" customWidth="1"/>
    <col min="9008" max="9008" width="3" style="266" customWidth="1"/>
    <col min="9009" max="9009" width="3.625" style="266" customWidth="1"/>
    <col min="9010" max="9010" width="3.125" style="266" customWidth="1"/>
    <col min="9011" max="9011" width="1.875" style="266" customWidth="1"/>
    <col min="9012" max="9013" width="2.25" style="266" customWidth="1"/>
    <col min="9014" max="9014" width="7.25" style="266" customWidth="1"/>
    <col min="9015" max="9249" width="8.875" style="266"/>
    <col min="9250" max="9250" width="2.5" style="266" customWidth="1"/>
    <col min="9251" max="9251" width="2.375" style="266" customWidth="1"/>
    <col min="9252" max="9252" width="1.125" style="266" customWidth="1"/>
    <col min="9253" max="9253" width="22.625" style="266" customWidth="1"/>
    <col min="9254" max="9254" width="1.25" style="266" customWidth="1"/>
    <col min="9255" max="9256" width="11.75" style="266" customWidth="1"/>
    <col min="9257" max="9257" width="1.75" style="266" customWidth="1"/>
    <col min="9258" max="9258" width="6.875" style="266" customWidth="1"/>
    <col min="9259" max="9259" width="4.5" style="266" customWidth="1"/>
    <col min="9260" max="9260" width="3.625" style="266" customWidth="1"/>
    <col min="9261" max="9261" width="0.75" style="266" customWidth="1"/>
    <col min="9262" max="9262" width="3.375" style="266" customWidth="1"/>
    <col min="9263" max="9263" width="3.625" style="266" customWidth="1"/>
    <col min="9264" max="9264" width="3" style="266" customWidth="1"/>
    <col min="9265" max="9265" width="3.625" style="266" customWidth="1"/>
    <col min="9266" max="9266" width="3.125" style="266" customWidth="1"/>
    <col min="9267" max="9267" width="1.875" style="266" customWidth="1"/>
    <col min="9268" max="9269" width="2.25" style="266" customWidth="1"/>
    <col min="9270" max="9270" width="7.25" style="266" customWidth="1"/>
    <col min="9271" max="9505" width="8.875" style="266"/>
    <col min="9506" max="9506" width="2.5" style="266" customWidth="1"/>
    <col min="9507" max="9507" width="2.375" style="266" customWidth="1"/>
    <col min="9508" max="9508" width="1.125" style="266" customWidth="1"/>
    <col min="9509" max="9509" width="22.625" style="266" customWidth="1"/>
    <col min="9510" max="9510" width="1.25" style="266" customWidth="1"/>
    <col min="9511" max="9512" width="11.75" style="266" customWidth="1"/>
    <col min="9513" max="9513" width="1.75" style="266" customWidth="1"/>
    <col min="9514" max="9514" width="6.875" style="266" customWidth="1"/>
    <col min="9515" max="9515" width="4.5" style="266" customWidth="1"/>
    <col min="9516" max="9516" width="3.625" style="266" customWidth="1"/>
    <col min="9517" max="9517" width="0.75" style="266" customWidth="1"/>
    <col min="9518" max="9518" width="3.375" style="266" customWidth="1"/>
    <col min="9519" max="9519" width="3.625" style="266" customWidth="1"/>
    <col min="9520" max="9520" width="3" style="266" customWidth="1"/>
    <col min="9521" max="9521" width="3.625" style="266" customWidth="1"/>
    <col min="9522" max="9522" width="3.125" style="266" customWidth="1"/>
    <col min="9523" max="9523" width="1.875" style="266" customWidth="1"/>
    <col min="9524" max="9525" width="2.25" style="266" customWidth="1"/>
    <col min="9526" max="9526" width="7.25" style="266" customWidth="1"/>
    <col min="9527" max="9761" width="8.875" style="266"/>
    <col min="9762" max="9762" width="2.5" style="266" customWidth="1"/>
    <col min="9763" max="9763" width="2.375" style="266" customWidth="1"/>
    <col min="9764" max="9764" width="1.125" style="266" customWidth="1"/>
    <col min="9765" max="9765" width="22.625" style="266" customWidth="1"/>
    <col min="9766" max="9766" width="1.25" style="266" customWidth="1"/>
    <col min="9767" max="9768" width="11.75" style="266" customWidth="1"/>
    <col min="9769" max="9769" width="1.75" style="266" customWidth="1"/>
    <col min="9770" max="9770" width="6.875" style="266" customWidth="1"/>
    <col min="9771" max="9771" width="4.5" style="266" customWidth="1"/>
    <col min="9772" max="9772" width="3.625" style="266" customWidth="1"/>
    <col min="9773" max="9773" width="0.75" style="266" customWidth="1"/>
    <col min="9774" max="9774" width="3.375" style="266" customWidth="1"/>
    <col min="9775" max="9775" width="3.625" style="266" customWidth="1"/>
    <col min="9776" max="9776" width="3" style="266" customWidth="1"/>
    <col min="9777" max="9777" width="3.625" style="266" customWidth="1"/>
    <col min="9778" max="9778" width="3.125" style="266" customWidth="1"/>
    <col min="9779" max="9779" width="1.875" style="266" customWidth="1"/>
    <col min="9780" max="9781" width="2.25" style="266" customWidth="1"/>
    <col min="9782" max="9782" width="7.25" style="266" customWidth="1"/>
    <col min="9783" max="10017" width="8.875" style="266"/>
    <col min="10018" max="10018" width="2.5" style="266" customWidth="1"/>
    <col min="10019" max="10019" width="2.375" style="266" customWidth="1"/>
    <col min="10020" max="10020" width="1.125" style="266" customWidth="1"/>
    <col min="10021" max="10021" width="22.625" style="266" customWidth="1"/>
    <col min="10022" max="10022" width="1.25" style="266" customWidth="1"/>
    <col min="10023" max="10024" width="11.75" style="266" customWidth="1"/>
    <col min="10025" max="10025" width="1.75" style="266" customWidth="1"/>
    <col min="10026" max="10026" width="6.875" style="266" customWidth="1"/>
    <col min="10027" max="10027" width="4.5" style="266" customWidth="1"/>
    <col min="10028" max="10028" width="3.625" style="266" customWidth="1"/>
    <col min="10029" max="10029" width="0.75" style="266" customWidth="1"/>
    <col min="10030" max="10030" width="3.375" style="266" customWidth="1"/>
    <col min="10031" max="10031" width="3.625" style="266" customWidth="1"/>
    <col min="10032" max="10032" width="3" style="266" customWidth="1"/>
    <col min="10033" max="10033" width="3.625" style="266" customWidth="1"/>
    <col min="10034" max="10034" width="3.125" style="266" customWidth="1"/>
    <col min="10035" max="10035" width="1.875" style="266" customWidth="1"/>
    <col min="10036" max="10037" width="2.25" style="266" customWidth="1"/>
    <col min="10038" max="10038" width="7.25" style="266" customWidth="1"/>
    <col min="10039" max="10273" width="8.875" style="266"/>
    <col min="10274" max="10274" width="2.5" style="266" customWidth="1"/>
    <col min="10275" max="10275" width="2.375" style="266" customWidth="1"/>
    <col min="10276" max="10276" width="1.125" style="266" customWidth="1"/>
    <col min="10277" max="10277" width="22.625" style="266" customWidth="1"/>
    <col min="10278" max="10278" width="1.25" style="266" customWidth="1"/>
    <col min="10279" max="10280" width="11.75" style="266" customWidth="1"/>
    <col min="10281" max="10281" width="1.75" style="266" customWidth="1"/>
    <col min="10282" max="10282" width="6.875" style="266" customWidth="1"/>
    <col min="10283" max="10283" width="4.5" style="266" customWidth="1"/>
    <col min="10284" max="10284" width="3.625" style="266" customWidth="1"/>
    <col min="10285" max="10285" width="0.75" style="266" customWidth="1"/>
    <col min="10286" max="10286" width="3.375" style="266" customWidth="1"/>
    <col min="10287" max="10287" width="3.625" style="266" customWidth="1"/>
    <col min="10288" max="10288" width="3" style="266" customWidth="1"/>
    <col min="10289" max="10289" width="3.625" style="266" customWidth="1"/>
    <col min="10290" max="10290" width="3.125" style="266" customWidth="1"/>
    <col min="10291" max="10291" width="1.875" style="266" customWidth="1"/>
    <col min="10292" max="10293" width="2.25" style="266" customWidth="1"/>
    <col min="10294" max="10294" width="7.25" style="266" customWidth="1"/>
    <col min="10295" max="10529" width="8.875" style="266"/>
    <col min="10530" max="10530" width="2.5" style="266" customWidth="1"/>
    <col min="10531" max="10531" width="2.375" style="266" customWidth="1"/>
    <col min="10532" max="10532" width="1.125" style="266" customWidth="1"/>
    <col min="10533" max="10533" width="22.625" style="266" customWidth="1"/>
    <col min="10534" max="10534" width="1.25" style="266" customWidth="1"/>
    <col min="10535" max="10536" width="11.75" style="266" customWidth="1"/>
    <col min="10537" max="10537" width="1.75" style="266" customWidth="1"/>
    <col min="10538" max="10538" width="6.875" style="266" customWidth="1"/>
    <col min="10539" max="10539" width="4.5" style="266" customWidth="1"/>
    <col min="10540" max="10540" width="3.625" style="266" customWidth="1"/>
    <col min="10541" max="10541" width="0.75" style="266" customWidth="1"/>
    <col min="10542" max="10542" width="3.375" style="266" customWidth="1"/>
    <col min="10543" max="10543" width="3.625" style="266" customWidth="1"/>
    <col min="10544" max="10544" width="3" style="266" customWidth="1"/>
    <col min="10545" max="10545" width="3.625" style="266" customWidth="1"/>
    <col min="10546" max="10546" width="3.125" style="266" customWidth="1"/>
    <col min="10547" max="10547" width="1.875" style="266" customWidth="1"/>
    <col min="10548" max="10549" width="2.25" style="266" customWidth="1"/>
    <col min="10550" max="10550" width="7.25" style="266" customWidth="1"/>
    <col min="10551" max="10785" width="8.875" style="266"/>
    <col min="10786" max="10786" width="2.5" style="266" customWidth="1"/>
    <col min="10787" max="10787" width="2.375" style="266" customWidth="1"/>
    <col min="10788" max="10788" width="1.125" style="266" customWidth="1"/>
    <col min="10789" max="10789" width="22.625" style="266" customWidth="1"/>
    <col min="10790" max="10790" width="1.25" style="266" customWidth="1"/>
    <col min="10791" max="10792" width="11.75" style="266" customWidth="1"/>
    <col min="10793" max="10793" width="1.75" style="266" customWidth="1"/>
    <col min="10794" max="10794" width="6.875" style="266" customWidth="1"/>
    <col min="10795" max="10795" width="4.5" style="266" customWidth="1"/>
    <col min="10796" max="10796" width="3.625" style="266" customWidth="1"/>
    <col min="10797" max="10797" width="0.75" style="266" customWidth="1"/>
    <col min="10798" max="10798" width="3.375" style="266" customWidth="1"/>
    <col min="10799" max="10799" width="3.625" style="266" customWidth="1"/>
    <col min="10800" max="10800" width="3" style="266" customWidth="1"/>
    <col min="10801" max="10801" width="3.625" style="266" customWidth="1"/>
    <col min="10802" max="10802" width="3.125" style="266" customWidth="1"/>
    <col min="10803" max="10803" width="1.875" style="266" customWidth="1"/>
    <col min="10804" max="10805" width="2.25" style="266" customWidth="1"/>
    <col min="10806" max="10806" width="7.25" style="266" customWidth="1"/>
    <col min="10807" max="11041" width="8.875" style="266"/>
    <col min="11042" max="11042" width="2.5" style="266" customWidth="1"/>
    <col min="11043" max="11043" width="2.375" style="266" customWidth="1"/>
    <col min="11044" max="11044" width="1.125" style="266" customWidth="1"/>
    <col min="11045" max="11045" width="22.625" style="266" customWidth="1"/>
    <col min="11046" max="11046" width="1.25" style="266" customWidth="1"/>
    <col min="11047" max="11048" width="11.75" style="266" customWidth="1"/>
    <col min="11049" max="11049" width="1.75" style="266" customWidth="1"/>
    <col min="11050" max="11050" width="6.875" style="266" customWidth="1"/>
    <col min="11051" max="11051" width="4.5" style="266" customWidth="1"/>
    <col min="11052" max="11052" width="3.625" style="266" customWidth="1"/>
    <col min="11053" max="11053" width="0.75" style="266" customWidth="1"/>
    <col min="11054" max="11054" width="3.375" style="266" customWidth="1"/>
    <col min="11055" max="11055" width="3.625" style="266" customWidth="1"/>
    <col min="11056" max="11056" width="3" style="266" customWidth="1"/>
    <col min="11057" max="11057" width="3.625" style="266" customWidth="1"/>
    <col min="11058" max="11058" width="3.125" style="266" customWidth="1"/>
    <col min="11059" max="11059" width="1.875" style="266" customWidth="1"/>
    <col min="11060" max="11061" width="2.25" style="266" customWidth="1"/>
    <col min="11062" max="11062" width="7.25" style="266" customWidth="1"/>
    <col min="11063" max="11297" width="8.875" style="266"/>
    <col min="11298" max="11298" width="2.5" style="266" customWidth="1"/>
    <col min="11299" max="11299" width="2.375" style="266" customWidth="1"/>
    <col min="11300" max="11300" width="1.125" style="266" customWidth="1"/>
    <col min="11301" max="11301" width="22.625" style="266" customWidth="1"/>
    <col min="11302" max="11302" width="1.25" style="266" customWidth="1"/>
    <col min="11303" max="11304" width="11.75" style="266" customWidth="1"/>
    <col min="11305" max="11305" width="1.75" style="266" customWidth="1"/>
    <col min="11306" max="11306" width="6.875" style="266" customWidth="1"/>
    <col min="11307" max="11307" width="4.5" style="266" customWidth="1"/>
    <col min="11308" max="11308" width="3.625" style="266" customWidth="1"/>
    <col min="11309" max="11309" width="0.75" style="266" customWidth="1"/>
    <col min="11310" max="11310" width="3.375" style="266" customWidth="1"/>
    <col min="11311" max="11311" width="3.625" style="266" customWidth="1"/>
    <col min="11312" max="11312" width="3" style="266" customWidth="1"/>
    <col min="11313" max="11313" width="3.625" style="266" customWidth="1"/>
    <col min="11314" max="11314" width="3.125" style="266" customWidth="1"/>
    <col min="11315" max="11315" width="1.875" style="266" customWidth="1"/>
    <col min="11316" max="11317" width="2.25" style="266" customWidth="1"/>
    <col min="11318" max="11318" width="7.25" style="266" customWidth="1"/>
    <col min="11319" max="11553" width="8.875" style="266"/>
    <col min="11554" max="11554" width="2.5" style="266" customWidth="1"/>
    <col min="11555" max="11555" width="2.375" style="266" customWidth="1"/>
    <col min="11556" max="11556" width="1.125" style="266" customWidth="1"/>
    <col min="11557" max="11557" width="22.625" style="266" customWidth="1"/>
    <col min="11558" max="11558" width="1.25" style="266" customWidth="1"/>
    <col min="11559" max="11560" width="11.75" style="266" customWidth="1"/>
    <col min="11561" max="11561" width="1.75" style="266" customWidth="1"/>
    <col min="11562" max="11562" width="6.875" style="266" customWidth="1"/>
    <col min="11563" max="11563" width="4.5" style="266" customWidth="1"/>
    <col min="11564" max="11564" width="3.625" style="266" customWidth="1"/>
    <col min="11565" max="11565" width="0.75" style="266" customWidth="1"/>
    <col min="11566" max="11566" width="3.375" style="266" customWidth="1"/>
    <col min="11567" max="11567" width="3.625" style="266" customWidth="1"/>
    <col min="11568" max="11568" width="3" style="266" customWidth="1"/>
    <col min="11569" max="11569" width="3.625" style="266" customWidth="1"/>
    <col min="11570" max="11570" width="3.125" style="266" customWidth="1"/>
    <col min="11571" max="11571" width="1.875" style="266" customWidth="1"/>
    <col min="11572" max="11573" width="2.25" style="266" customWidth="1"/>
    <col min="11574" max="11574" width="7.25" style="266" customWidth="1"/>
    <col min="11575" max="11809" width="8.875" style="266"/>
    <col min="11810" max="11810" width="2.5" style="266" customWidth="1"/>
    <col min="11811" max="11811" width="2.375" style="266" customWidth="1"/>
    <col min="11812" max="11812" width="1.125" style="266" customWidth="1"/>
    <col min="11813" max="11813" width="22.625" style="266" customWidth="1"/>
    <col min="11814" max="11814" width="1.25" style="266" customWidth="1"/>
    <col min="11815" max="11816" width="11.75" style="266" customWidth="1"/>
    <col min="11817" max="11817" width="1.75" style="266" customWidth="1"/>
    <col min="11818" max="11818" width="6.875" style="266" customWidth="1"/>
    <col min="11819" max="11819" width="4.5" style="266" customWidth="1"/>
    <col min="11820" max="11820" width="3.625" style="266" customWidth="1"/>
    <col min="11821" max="11821" width="0.75" style="266" customWidth="1"/>
    <col min="11822" max="11822" width="3.375" style="266" customWidth="1"/>
    <col min="11823" max="11823" width="3.625" style="266" customWidth="1"/>
    <col min="11824" max="11824" width="3" style="266" customWidth="1"/>
    <col min="11825" max="11825" width="3.625" style="266" customWidth="1"/>
    <col min="11826" max="11826" width="3.125" style="266" customWidth="1"/>
    <col min="11827" max="11827" width="1.875" style="266" customWidth="1"/>
    <col min="11828" max="11829" width="2.25" style="266" customWidth="1"/>
    <col min="11830" max="11830" width="7.25" style="266" customWidth="1"/>
    <col min="11831" max="12065" width="8.875" style="266"/>
    <col min="12066" max="12066" width="2.5" style="266" customWidth="1"/>
    <col min="12067" max="12067" width="2.375" style="266" customWidth="1"/>
    <col min="12068" max="12068" width="1.125" style="266" customWidth="1"/>
    <col min="12069" max="12069" width="22.625" style="266" customWidth="1"/>
    <col min="12070" max="12070" width="1.25" style="266" customWidth="1"/>
    <col min="12071" max="12072" width="11.75" style="266" customWidth="1"/>
    <col min="12073" max="12073" width="1.75" style="266" customWidth="1"/>
    <col min="12074" max="12074" width="6.875" style="266" customWidth="1"/>
    <col min="12075" max="12075" width="4.5" style="266" customWidth="1"/>
    <col min="12076" max="12076" width="3.625" style="266" customWidth="1"/>
    <col min="12077" max="12077" width="0.75" style="266" customWidth="1"/>
    <col min="12078" max="12078" width="3.375" style="266" customWidth="1"/>
    <col min="12079" max="12079" width="3.625" style="266" customWidth="1"/>
    <col min="12080" max="12080" width="3" style="266" customWidth="1"/>
    <col min="12081" max="12081" width="3.625" style="266" customWidth="1"/>
    <col min="12082" max="12082" width="3.125" style="266" customWidth="1"/>
    <col min="12083" max="12083" width="1.875" style="266" customWidth="1"/>
    <col min="12084" max="12085" width="2.25" style="266" customWidth="1"/>
    <col min="12086" max="12086" width="7.25" style="266" customWidth="1"/>
    <col min="12087" max="12321" width="8.875" style="266"/>
    <col min="12322" max="12322" width="2.5" style="266" customWidth="1"/>
    <col min="12323" max="12323" width="2.375" style="266" customWidth="1"/>
    <col min="12324" max="12324" width="1.125" style="266" customWidth="1"/>
    <col min="12325" max="12325" width="22.625" style="266" customWidth="1"/>
    <col min="12326" max="12326" width="1.25" style="266" customWidth="1"/>
    <col min="12327" max="12328" width="11.75" style="266" customWidth="1"/>
    <col min="12329" max="12329" width="1.75" style="266" customWidth="1"/>
    <col min="12330" max="12330" width="6.875" style="266" customWidth="1"/>
    <col min="12331" max="12331" width="4.5" style="266" customWidth="1"/>
    <col min="12332" max="12332" width="3.625" style="266" customWidth="1"/>
    <col min="12333" max="12333" width="0.75" style="266" customWidth="1"/>
    <col min="12334" max="12334" width="3.375" style="266" customWidth="1"/>
    <col min="12335" max="12335" width="3.625" style="266" customWidth="1"/>
    <col min="12336" max="12336" width="3" style="266" customWidth="1"/>
    <col min="12337" max="12337" width="3.625" style="266" customWidth="1"/>
    <col min="12338" max="12338" width="3.125" style="266" customWidth="1"/>
    <col min="12339" max="12339" width="1.875" style="266" customWidth="1"/>
    <col min="12340" max="12341" width="2.25" style="266" customWidth="1"/>
    <col min="12342" max="12342" width="7.25" style="266" customWidth="1"/>
    <col min="12343" max="12577" width="8.875" style="266"/>
    <col min="12578" max="12578" width="2.5" style="266" customWidth="1"/>
    <col min="12579" max="12579" width="2.375" style="266" customWidth="1"/>
    <col min="12580" max="12580" width="1.125" style="266" customWidth="1"/>
    <col min="12581" max="12581" width="22.625" style="266" customWidth="1"/>
    <col min="12582" max="12582" width="1.25" style="266" customWidth="1"/>
    <col min="12583" max="12584" width="11.75" style="266" customWidth="1"/>
    <col min="12585" max="12585" width="1.75" style="266" customWidth="1"/>
    <col min="12586" max="12586" width="6.875" style="266" customWidth="1"/>
    <col min="12587" max="12587" width="4.5" style="266" customWidth="1"/>
    <col min="12588" max="12588" width="3.625" style="266" customWidth="1"/>
    <col min="12589" max="12589" width="0.75" style="266" customWidth="1"/>
    <col min="12590" max="12590" width="3.375" style="266" customWidth="1"/>
    <col min="12591" max="12591" width="3.625" style="266" customWidth="1"/>
    <col min="12592" max="12592" width="3" style="266" customWidth="1"/>
    <col min="12593" max="12593" width="3.625" style="266" customWidth="1"/>
    <col min="12594" max="12594" width="3.125" style="266" customWidth="1"/>
    <col min="12595" max="12595" width="1.875" style="266" customWidth="1"/>
    <col min="12596" max="12597" width="2.25" style="266" customWidth="1"/>
    <col min="12598" max="12598" width="7.25" style="266" customWidth="1"/>
    <col min="12599" max="12833" width="8.875" style="266"/>
    <col min="12834" max="12834" width="2.5" style="266" customWidth="1"/>
    <col min="12835" max="12835" width="2.375" style="266" customWidth="1"/>
    <col min="12836" max="12836" width="1.125" style="266" customWidth="1"/>
    <col min="12837" max="12837" width="22.625" style="266" customWidth="1"/>
    <col min="12838" max="12838" width="1.25" style="266" customWidth="1"/>
    <col min="12839" max="12840" width="11.75" style="266" customWidth="1"/>
    <col min="12841" max="12841" width="1.75" style="266" customWidth="1"/>
    <col min="12842" max="12842" width="6.875" style="266" customWidth="1"/>
    <col min="12843" max="12843" width="4.5" style="266" customWidth="1"/>
    <col min="12844" max="12844" width="3.625" style="266" customWidth="1"/>
    <col min="12845" max="12845" width="0.75" style="266" customWidth="1"/>
    <col min="12846" max="12846" width="3.375" style="266" customWidth="1"/>
    <col min="12847" max="12847" width="3.625" style="266" customWidth="1"/>
    <col min="12848" max="12848" width="3" style="266" customWidth="1"/>
    <col min="12849" max="12849" width="3.625" style="266" customWidth="1"/>
    <col min="12850" max="12850" width="3.125" style="266" customWidth="1"/>
    <col min="12851" max="12851" width="1.875" style="266" customWidth="1"/>
    <col min="12852" max="12853" width="2.25" style="266" customWidth="1"/>
    <col min="12854" max="12854" width="7.25" style="266" customWidth="1"/>
    <col min="12855" max="13089" width="8.875" style="266"/>
    <col min="13090" max="13090" width="2.5" style="266" customWidth="1"/>
    <col min="13091" max="13091" width="2.375" style="266" customWidth="1"/>
    <col min="13092" max="13092" width="1.125" style="266" customWidth="1"/>
    <col min="13093" max="13093" width="22.625" style="266" customWidth="1"/>
    <col min="13094" max="13094" width="1.25" style="266" customWidth="1"/>
    <col min="13095" max="13096" width="11.75" style="266" customWidth="1"/>
    <col min="13097" max="13097" width="1.75" style="266" customWidth="1"/>
    <col min="13098" max="13098" width="6.875" style="266" customWidth="1"/>
    <col min="13099" max="13099" width="4.5" style="266" customWidth="1"/>
    <col min="13100" max="13100" width="3.625" style="266" customWidth="1"/>
    <col min="13101" max="13101" width="0.75" style="266" customWidth="1"/>
    <col min="13102" max="13102" width="3.375" style="266" customWidth="1"/>
    <col min="13103" max="13103" width="3.625" style="266" customWidth="1"/>
    <col min="13104" max="13104" width="3" style="266" customWidth="1"/>
    <col min="13105" max="13105" width="3.625" style="266" customWidth="1"/>
    <col min="13106" max="13106" width="3.125" style="266" customWidth="1"/>
    <col min="13107" max="13107" width="1.875" style="266" customWidth="1"/>
    <col min="13108" max="13109" width="2.25" style="266" customWidth="1"/>
    <col min="13110" max="13110" width="7.25" style="266" customWidth="1"/>
    <col min="13111" max="13345" width="8.875" style="266"/>
    <col min="13346" max="13346" width="2.5" style="266" customWidth="1"/>
    <col min="13347" max="13347" width="2.375" style="266" customWidth="1"/>
    <col min="13348" max="13348" width="1.125" style="266" customWidth="1"/>
    <col min="13349" max="13349" width="22.625" style="266" customWidth="1"/>
    <col min="13350" max="13350" width="1.25" style="266" customWidth="1"/>
    <col min="13351" max="13352" width="11.75" style="266" customWidth="1"/>
    <col min="13353" max="13353" width="1.75" style="266" customWidth="1"/>
    <col min="13354" max="13354" width="6.875" style="266" customWidth="1"/>
    <col min="13355" max="13355" width="4.5" style="266" customWidth="1"/>
    <col min="13356" max="13356" width="3.625" style="266" customWidth="1"/>
    <col min="13357" max="13357" width="0.75" style="266" customWidth="1"/>
    <col min="13358" max="13358" width="3.375" style="266" customWidth="1"/>
    <col min="13359" max="13359" width="3.625" style="266" customWidth="1"/>
    <col min="13360" max="13360" width="3" style="266" customWidth="1"/>
    <col min="13361" max="13361" width="3.625" style="266" customWidth="1"/>
    <col min="13362" max="13362" width="3.125" style="266" customWidth="1"/>
    <col min="13363" max="13363" width="1.875" style="266" customWidth="1"/>
    <col min="13364" max="13365" width="2.25" style="266" customWidth="1"/>
    <col min="13366" max="13366" width="7.25" style="266" customWidth="1"/>
    <col min="13367" max="13601" width="8.875" style="266"/>
    <col min="13602" max="13602" width="2.5" style="266" customWidth="1"/>
    <col min="13603" max="13603" width="2.375" style="266" customWidth="1"/>
    <col min="13604" max="13604" width="1.125" style="266" customWidth="1"/>
    <col min="13605" max="13605" width="22.625" style="266" customWidth="1"/>
    <col min="13606" max="13606" width="1.25" style="266" customWidth="1"/>
    <col min="13607" max="13608" width="11.75" style="266" customWidth="1"/>
    <col min="13609" max="13609" width="1.75" style="266" customWidth="1"/>
    <col min="13610" max="13610" width="6.875" style="266" customWidth="1"/>
    <col min="13611" max="13611" width="4.5" style="266" customWidth="1"/>
    <col min="13612" max="13612" width="3.625" style="266" customWidth="1"/>
    <col min="13613" max="13613" width="0.75" style="266" customWidth="1"/>
    <col min="13614" max="13614" width="3.375" style="266" customWidth="1"/>
    <col min="13615" max="13615" width="3.625" style="266" customWidth="1"/>
    <col min="13616" max="13616" width="3" style="266" customWidth="1"/>
    <col min="13617" max="13617" width="3.625" style="266" customWidth="1"/>
    <col min="13618" max="13618" width="3.125" style="266" customWidth="1"/>
    <col min="13619" max="13619" width="1.875" style="266" customWidth="1"/>
    <col min="13620" max="13621" width="2.25" style="266" customWidth="1"/>
    <col min="13622" max="13622" width="7.25" style="266" customWidth="1"/>
    <col min="13623" max="13857" width="8.875" style="266"/>
    <col min="13858" max="13858" width="2.5" style="266" customWidth="1"/>
    <col min="13859" max="13859" width="2.375" style="266" customWidth="1"/>
    <col min="13860" max="13860" width="1.125" style="266" customWidth="1"/>
    <col min="13861" max="13861" width="22.625" style="266" customWidth="1"/>
    <col min="13862" max="13862" width="1.25" style="266" customWidth="1"/>
    <col min="13863" max="13864" width="11.75" style="266" customWidth="1"/>
    <col min="13865" max="13865" width="1.75" style="266" customWidth="1"/>
    <col min="13866" max="13866" width="6.875" style="266" customWidth="1"/>
    <col min="13867" max="13867" width="4.5" style="266" customWidth="1"/>
    <col min="13868" max="13868" width="3.625" style="266" customWidth="1"/>
    <col min="13869" max="13869" width="0.75" style="266" customWidth="1"/>
    <col min="13870" max="13870" width="3.375" style="266" customWidth="1"/>
    <col min="13871" max="13871" width="3.625" style="266" customWidth="1"/>
    <col min="13872" max="13872" width="3" style="266" customWidth="1"/>
    <col min="13873" max="13873" width="3.625" style="266" customWidth="1"/>
    <col min="13874" max="13874" width="3.125" style="266" customWidth="1"/>
    <col min="13875" max="13875" width="1.875" style="266" customWidth="1"/>
    <col min="13876" max="13877" width="2.25" style="266" customWidth="1"/>
    <col min="13878" max="13878" width="7.25" style="266" customWidth="1"/>
    <col min="13879" max="14113" width="8.875" style="266"/>
    <col min="14114" max="14114" width="2.5" style="266" customWidth="1"/>
    <col min="14115" max="14115" width="2.375" style="266" customWidth="1"/>
    <col min="14116" max="14116" width="1.125" style="266" customWidth="1"/>
    <col min="14117" max="14117" width="22.625" style="266" customWidth="1"/>
    <col min="14118" max="14118" width="1.25" style="266" customWidth="1"/>
    <col min="14119" max="14120" width="11.75" style="266" customWidth="1"/>
    <col min="14121" max="14121" width="1.75" style="266" customWidth="1"/>
    <col min="14122" max="14122" width="6.875" style="266" customWidth="1"/>
    <col min="14123" max="14123" width="4.5" style="266" customWidth="1"/>
    <col min="14124" max="14124" width="3.625" style="266" customWidth="1"/>
    <col min="14125" max="14125" width="0.75" style="266" customWidth="1"/>
    <col min="14126" max="14126" width="3.375" style="266" customWidth="1"/>
    <col min="14127" max="14127" width="3.625" style="266" customWidth="1"/>
    <col min="14128" max="14128" width="3" style="266" customWidth="1"/>
    <col min="14129" max="14129" width="3.625" style="266" customWidth="1"/>
    <col min="14130" max="14130" width="3.125" style="266" customWidth="1"/>
    <col min="14131" max="14131" width="1.875" style="266" customWidth="1"/>
    <col min="14132" max="14133" width="2.25" style="266" customWidth="1"/>
    <col min="14134" max="14134" width="7.25" style="266" customWidth="1"/>
    <col min="14135" max="14369" width="8.875" style="266"/>
    <col min="14370" max="14370" width="2.5" style="266" customWidth="1"/>
    <col min="14371" max="14371" width="2.375" style="266" customWidth="1"/>
    <col min="14372" max="14372" width="1.125" style="266" customWidth="1"/>
    <col min="14373" max="14373" width="22.625" style="266" customWidth="1"/>
    <col min="14374" max="14374" width="1.25" style="266" customWidth="1"/>
    <col min="14375" max="14376" width="11.75" style="266" customWidth="1"/>
    <col min="14377" max="14377" width="1.75" style="266" customWidth="1"/>
    <col min="14378" max="14378" width="6.875" style="266" customWidth="1"/>
    <col min="14379" max="14379" width="4.5" style="266" customWidth="1"/>
    <col min="14380" max="14380" width="3.625" style="266" customWidth="1"/>
    <col min="14381" max="14381" width="0.75" style="266" customWidth="1"/>
    <col min="14382" max="14382" width="3.375" style="266" customWidth="1"/>
    <col min="14383" max="14383" width="3.625" style="266" customWidth="1"/>
    <col min="14384" max="14384" width="3" style="266" customWidth="1"/>
    <col min="14385" max="14385" width="3.625" style="266" customWidth="1"/>
    <col min="14386" max="14386" width="3.125" style="266" customWidth="1"/>
    <col min="14387" max="14387" width="1.875" style="266" customWidth="1"/>
    <col min="14388" max="14389" width="2.25" style="266" customWidth="1"/>
    <col min="14390" max="14390" width="7.25" style="266" customWidth="1"/>
    <col min="14391" max="14625" width="8.875" style="266"/>
    <col min="14626" max="14626" width="2.5" style="266" customWidth="1"/>
    <col min="14627" max="14627" width="2.375" style="266" customWidth="1"/>
    <col min="14628" max="14628" width="1.125" style="266" customWidth="1"/>
    <col min="14629" max="14629" width="22.625" style="266" customWidth="1"/>
    <col min="14630" max="14630" width="1.25" style="266" customWidth="1"/>
    <col min="14631" max="14632" width="11.75" style="266" customWidth="1"/>
    <col min="14633" max="14633" width="1.75" style="266" customWidth="1"/>
    <col min="14634" max="14634" width="6.875" style="266" customWidth="1"/>
    <col min="14635" max="14635" width="4.5" style="266" customWidth="1"/>
    <col min="14636" max="14636" width="3.625" style="266" customWidth="1"/>
    <col min="14637" max="14637" width="0.75" style="266" customWidth="1"/>
    <col min="14638" max="14638" width="3.375" style="266" customWidth="1"/>
    <col min="14639" max="14639" width="3.625" style="266" customWidth="1"/>
    <col min="14640" max="14640" width="3" style="266" customWidth="1"/>
    <col min="14641" max="14641" width="3.625" style="266" customWidth="1"/>
    <col min="14642" max="14642" width="3.125" style="266" customWidth="1"/>
    <col min="14643" max="14643" width="1.875" style="266" customWidth="1"/>
    <col min="14644" max="14645" width="2.25" style="266" customWidth="1"/>
    <col min="14646" max="14646" width="7.25" style="266" customWidth="1"/>
    <col min="14647" max="14881" width="8.875" style="266"/>
    <col min="14882" max="14882" width="2.5" style="266" customWidth="1"/>
    <col min="14883" max="14883" width="2.375" style="266" customWidth="1"/>
    <col min="14884" max="14884" width="1.125" style="266" customWidth="1"/>
    <col min="14885" max="14885" width="22.625" style="266" customWidth="1"/>
    <col min="14886" max="14886" width="1.25" style="266" customWidth="1"/>
    <col min="14887" max="14888" width="11.75" style="266" customWidth="1"/>
    <col min="14889" max="14889" width="1.75" style="266" customWidth="1"/>
    <col min="14890" max="14890" width="6.875" style="266" customWidth="1"/>
    <col min="14891" max="14891" width="4.5" style="266" customWidth="1"/>
    <col min="14892" max="14892" width="3.625" style="266" customWidth="1"/>
    <col min="14893" max="14893" width="0.75" style="266" customWidth="1"/>
    <col min="14894" max="14894" width="3.375" style="266" customWidth="1"/>
    <col min="14895" max="14895" width="3.625" style="266" customWidth="1"/>
    <col min="14896" max="14896" width="3" style="266" customWidth="1"/>
    <col min="14897" max="14897" width="3.625" style="266" customWidth="1"/>
    <col min="14898" max="14898" width="3.125" style="266" customWidth="1"/>
    <col min="14899" max="14899" width="1.875" style="266" customWidth="1"/>
    <col min="14900" max="14901" width="2.25" style="266" customWidth="1"/>
    <col min="14902" max="14902" width="7.25" style="266" customWidth="1"/>
    <col min="14903" max="15137" width="8.875" style="266"/>
    <col min="15138" max="15138" width="2.5" style="266" customWidth="1"/>
    <col min="15139" max="15139" width="2.375" style="266" customWidth="1"/>
    <col min="15140" max="15140" width="1.125" style="266" customWidth="1"/>
    <col min="15141" max="15141" width="22.625" style="266" customWidth="1"/>
    <col min="15142" max="15142" width="1.25" style="266" customWidth="1"/>
    <col min="15143" max="15144" width="11.75" style="266" customWidth="1"/>
    <col min="15145" max="15145" width="1.75" style="266" customWidth="1"/>
    <col min="15146" max="15146" width="6.875" style="266" customWidth="1"/>
    <col min="15147" max="15147" width="4.5" style="266" customWidth="1"/>
    <col min="15148" max="15148" width="3.625" style="266" customWidth="1"/>
    <col min="15149" max="15149" width="0.75" style="266" customWidth="1"/>
    <col min="15150" max="15150" width="3.375" style="266" customWidth="1"/>
    <col min="15151" max="15151" width="3.625" style="266" customWidth="1"/>
    <col min="15152" max="15152" width="3" style="266" customWidth="1"/>
    <col min="15153" max="15153" width="3.625" style="266" customWidth="1"/>
    <col min="15154" max="15154" width="3.125" style="266" customWidth="1"/>
    <col min="15155" max="15155" width="1.875" style="266" customWidth="1"/>
    <col min="15156" max="15157" width="2.25" style="266" customWidth="1"/>
    <col min="15158" max="15158" width="7.25" style="266" customWidth="1"/>
    <col min="15159" max="15393" width="8.875" style="266"/>
    <col min="15394" max="15394" width="2.5" style="266" customWidth="1"/>
    <col min="15395" max="15395" width="2.375" style="266" customWidth="1"/>
    <col min="15396" max="15396" width="1.125" style="266" customWidth="1"/>
    <col min="15397" max="15397" width="22.625" style="266" customWidth="1"/>
    <col min="15398" max="15398" width="1.25" style="266" customWidth="1"/>
    <col min="15399" max="15400" width="11.75" style="266" customWidth="1"/>
    <col min="15401" max="15401" width="1.75" style="266" customWidth="1"/>
    <col min="15402" max="15402" width="6.875" style="266" customWidth="1"/>
    <col min="15403" max="15403" width="4.5" style="266" customWidth="1"/>
    <col min="15404" max="15404" width="3.625" style="266" customWidth="1"/>
    <col min="15405" max="15405" width="0.75" style="266" customWidth="1"/>
    <col min="15406" max="15406" width="3.375" style="266" customWidth="1"/>
    <col min="15407" max="15407" width="3.625" style="266" customWidth="1"/>
    <col min="15408" max="15408" width="3" style="266" customWidth="1"/>
    <col min="15409" max="15409" width="3.625" style="266" customWidth="1"/>
    <col min="15410" max="15410" width="3.125" style="266" customWidth="1"/>
    <col min="15411" max="15411" width="1.875" style="266" customWidth="1"/>
    <col min="15412" max="15413" width="2.25" style="266" customWidth="1"/>
    <col min="15414" max="15414" width="7.25" style="266" customWidth="1"/>
    <col min="15415" max="15649" width="8.875" style="266"/>
    <col min="15650" max="15650" width="2.5" style="266" customWidth="1"/>
    <col min="15651" max="15651" width="2.375" style="266" customWidth="1"/>
    <col min="15652" max="15652" width="1.125" style="266" customWidth="1"/>
    <col min="15653" max="15653" width="22.625" style="266" customWidth="1"/>
    <col min="15654" max="15654" width="1.25" style="266" customWidth="1"/>
    <col min="15655" max="15656" width="11.75" style="266" customWidth="1"/>
    <col min="15657" max="15657" width="1.75" style="266" customWidth="1"/>
    <col min="15658" max="15658" width="6.875" style="266" customWidth="1"/>
    <col min="15659" max="15659" width="4.5" style="266" customWidth="1"/>
    <col min="15660" max="15660" width="3.625" style="266" customWidth="1"/>
    <col min="15661" max="15661" width="0.75" style="266" customWidth="1"/>
    <col min="15662" max="15662" width="3.375" style="266" customWidth="1"/>
    <col min="15663" max="15663" width="3.625" style="266" customWidth="1"/>
    <col min="15664" max="15664" width="3" style="266" customWidth="1"/>
    <col min="15665" max="15665" width="3.625" style="266" customWidth="1"/>
    <col min="15666" max="15666" width="3.125" style="266" customWidth="1"/>
    <col min="15667" max="15667" width="1.875" style="266" customWidth="1"/>
    <col min="15668" max="15669" width="2.25" style="266" customWidth="1"/>
    <col min="15670" max="15670" width="7.25" style="266" customWidth="1"/>
    <col min="15671" max="15905" width="8.875" style="266"/>
    <col min="15906" max="15906" width="2.5" style="266" customWidth="1"/>
    <col min="15907" max="15907" width="2.375" style="266" customWidth="1"/>
    <col min="15908" max="15908" width="1.125" style="266" customWidth="1"/>
    <col min="15909" max="15909" width="22.625" style="266" customWidth="1"/>
    <col min="15910" max="15910" width="1.25" style="266" customWidth="1"/>
    <col min="15911" max="15912" width="11.75" style="266" customWidth="1"/>
    <col min="15913" max="15913" width="1.75" style="266" customWidth="1"/>
    <col min="15914" max="15914" width="6.875" style="266" customWidth="1"/>
    <col min="15915" max="15915" width="4.5" style="266" customWidth="1"/>
    <col min="15916" max="15916" width="3.625" style="266" customWidth="1"/>
    <col min="15917" max="15917" width="0.75" style="266" customWidth="1"/>
    <col min="15918" max="15918" width="3.375" style="266" customWidth="1"/>
    <col min="15919" max="15919" width="3.625" style="266" customWidth="1"/>
    <col min="15920" max="15920" width="3" style="266" customWidth="1"/>
    <col min="15921" max="15921" width="3.625" style="266" customWidth="1"/>
    <col min="15922" max="15922" width="3.125" style="266" customWidth="1"/>
    <col min="15923" max="15923" width="1.875" style="266" customWidth="1"/>
    <col min="15924" max="15925" width="2.25" style="266" customWidth="1"/>
    <col min="15926" max="15926" width="7.25" style="266" customWidth="1"/>
    <col min="15927" max="16161" width="8.875" style="266"/>
    <col min="16162" max="16162" width="2.5" style="266" customWidth="1"/>
    <col min="16163" max="16163" width="2.375" style="266" customWidth="1"/>
    <col min="16164" max="16164" width="1.125" style="266" customWidth="1"/>
    <col min="16165" max="16165" width="22.625" style="266" customWidth="1"/>
    <col min="16166" max="16166" width="1.25" style="266" customWidth="1"/>
    <col min="16167" max="16168" width="11.75" style="266" customWidth="1"/>
    <col min="16169" max="16169" width="1.75" style="266" customWidth="1"/>
    <col min="16170" max="16170" width="6.875" style="266" customWidth="1"/>
    <col min="16171" max="16171" width="4.5" style="266" customWidth="1"/>
    <col min="16172" max="16172" width="3.625" style="266" customWidth="1"/>
    <col min="16173" max="16173" width="0.75" style="266" customWidth="1"/>
    <col min="16174" max="16174" width="3.375" style="266" customWidth="1"/>
    <col min="16175" max="16175" width="3.625" style="266" customWidth="1"/>
    <col min="16176" max="16176" width="3" style="266" customWidth="1"/>
    <col min="16177" max="16177" width="3.625" style="266" customWidth="1"/>
    <col min="16178" max="16178" width="3.125" style="266" customWidth="1"/>
    <col min="16179" max="16179" width="1.875" style="266" customWidth="1"/>
    <col min="16180" max="16181" width="2.25" style="266" customWidth="1"/>
    <col min="16182" max="16182" width="7.25" style="266" customWidth="1"/>
    <col min="16183" max="16384" width="8.875" style="266"/>
  </cols>
  <sheetData>
    <row r="1" spans="2:104" ht="20.25" customHeight="1">
      <c r="B1" s="265" t="s">
        <v>2702</v>
      </c>
      <c r="BB1" s="265" t="s">
        <v>2702</v>
      </c>
    </row>
    <row r="2" spans="2:104" ht="12" customHeight="1">
      <c r="S2" s="879"/>
      <c r="T2" s="879"/>
      <c r="X2" s="879"/>
      <c r="AB2" s="267"/>
      <c r="BS2" s="879"/>
      <c r="BT2" s="879"/>
      <c r="BX2" s="879"/>
    </row>
    <row r="3" spans="2:104">
      <c r="Q3" s="880"/>
      <c r="R3" s="1948"/>
      <c r="S3" s="1949"/>
      <c r="T3" s="635" t="s">
        <v>2170</v>
      </c>
      <c r="U3" s="964"/>
      <c r="V3" s="635" t="s">
        <v>2171</v>
      </c>
      <c r="W3" s="964"/>
      <c r="X3" s="881" t="s">
        <v>2172</v>
      </c>
      <c r="BQ3" s="880"/>
      <c r="BR3" s="2039" t="s">
        <v>2684</v>
      </c>
      <c r="BS3" s="2039"/>
      <c r="BT3" s="881" t="s">
        <v>2170</v>
      </c>
      <c r="BU3" s="882" t="s">
        <v>2684</v>
      </c>
      <c r="BV3" s="881" t="s">
        <v>2171</v>
      </c>
      <c r="BW3" s="882" t="s">
        <v>2684</v>
      </c>
      <c r="BX3" s="881" t="s">
        <v>2172</v>
      </c>
      <c r="CX3" s="1" t="s">
        <v>3035</v>
      </c>
      <c r="CY3" s="1">
        <v>1</v>
      </c>
      <c r="CZ3" s="1">
        <v>1</v>
      </c>
    </row>
    <row r="4" spans="2:104">
      <c r="Q4" s="883"/>
      <c r="R4" s="883"/>
      <c r="S4" s="881"/>
      <c r="T4" s="881"/>
      <c r="U4" s="881"/>
      <c r="V4" s="881"/>
      <c r="W4" s="881"/>
      <c r="X4" s="881"/>
      <c r="BQ4" s="883"/>
      <c r="BR4" s="883"/>
      <c r="BS4" s="881"/>
      <c r="BT4" s="881"/>
      <c r="BU4" s="881"/>
      <c r="BV4" s="881"/>
      <c r="BW4" s="881"/>
      <c r="BX4" s="881"/>
      <c r="CX4" s="1" t="s">
        <v>3036</v>
      </c>
      <c r="CY4" s="1">
        <v>2</v>
      </c>
      <c r="CZ4" s="1">
        <v>2</v>
      </c>
    </row>
    <row r="5" spans="2:104" ht="12" customHeight="1">
      <c r="T5" s="884"/>
      <c r="U5" s="884"/>
      <c r="V5" s="884"/>
      <c r="W5" s="884"/>
      <c r="X5" s="884"/>
      <c r="BT5" s="884"/>
      <c r="BU5" s="884"/>
      <c r="BV5" s="884"/>
      <c r="BW5" s="884"/>
      <c r="BX5" s="884"/>
      <c r="CX5" s="1" t="s">
        <v>3037</v>
      </c>
      <c r="CY5" s="1">
        <v>3</v>
      </c>
      <c r="CZ5" s="1">
        <v>3</v>
      </c>
    </row>
    <row r="6" spans="2:104" ht="21" customHeight="1">
      <c r="C6" s="266" t="s">
        <v>2173</v>
      </c>
      <c r="N6" s="265" t="s">
        <v>2174</v>
      </c>
      <c r="O6" s="265"/>
      <c r="P6" s="265"/>
      <c r="Q6" s="265"/>
      <c r="R6" s="885"/>
      <c r="S6" s="885"/>
      <c r="T6" s="885"/>
      <c r="U6" s="885"/>
      <c r="V6" s="885"/>
      <c r="W6" s="885"/>
      <c r="X6" s="885"/>
      <c r="BC6" s="266" t="s">
        <v>2173</v>
      </c>
      <c r="BN6" s="265" t="s">
        <v>2174</v>
      </c>
      <c r="BO6" s="265"/>
      <c r="BP6" s="265"/>
      <c r="BQ6" s="265"/>
      <c r="BR6" s="885"/>
      <c r="BS6" s="885"/>
      <c r="BT6" s="885"/>
      <c r="BU6" s="885"/>
      <c r="BV6" s="885"/>
      <c r="BW6" s="885"/>
      <c r="BX6" s="885"/>
      <c r="CX6" s="1"/>
      <c r="CY6" s="1">
        <v>4</v>
      </c>
      <c r="CZ6" s="1">
        <v>4</v>
      </c>
    </row>
    <row r="7" spans="2:104" ht="2.4500000000000002" customHeight="1">
      <c r="B7" s="266" t="s">
        <v>2186</v>
      </c>
      <c r="T7" s="884"/>
      <c r="U7" s="884"/>
      <c r="V7" s="884"/>
      <c r="W7" s="884"/>
      <c r="X7" s="884"/>
      <c r="BB7" s="266" t="s">
        <v>2186</v>
      </c>
      <c r="BT7" s="884"/>
      <c r="BU7" s="884"/>
      <c r="BV7" s="884"/>
      <c r="BW7" s="884"/>
      <c r="BX7" s="884"/>
      <c r="CX7" s="1"/>
      <c r="CY7" s="1">
        <v>5</v>
      </c>
      <c r="CZ7" s="1">
        <v>5</v>
      </c>
    </row>
    <row r="8" spans="2:104" ht="25.9" customHeight="1">
      <c r="C8" s="266" t="s">
        <v>2198</v>
      </c>
      <c r="E8" s="265"/>
      <c r="F8" s="265"/>
      <c r="G8" s="265"/>
      <c r="H8" s="265"/>
      <c r="I8" s="265"/>
      <c r="J8" s="265"/>
      <c r="N8" s="2040" t="s">
        <v>2175</v>
      </c>
      <c r="O8" s="2040"/>
      <c r="P8" s="1788" t="str">
        <f>IF('共通１ー１（基本情報（１）～（11））'!C6="","",'共通１ー１（基本情報（１）～（11））'!C6)</f>
        <v/>
      </c>
      <c r="Q8" s="1788"/>
      <c r="R8" s="1817" t="str">
        <f>IF('共通１ー１（基本情報（１）～（11））'!C7="","",'共通１ー１（基本情報（１）～（11））'!C7&amp;'共通１ー１（基本情報（１）～（11））'!C8&amp;'共通１ー１（基本情報（１）～（11））'!C9)</f>
        <v/>
      </c>
      <c r="S8" s="1817"/>
      <c r="T8" s="1817"/>
      <c r="U8" s="1817"/>
      <c r="V8" s="1817"/>
      <c r="W8" s="1817"/>
      <c r="X8" s="1817"/>
      <c r="BC8" s="266" t="s">
        <v>2198</v>
      </c>
      <c r="BE8" s="265"/>
      <c r="BF8" s="265"/>
      <c r="BG8" s="265"/>
      <c r="BH8" s="265"/>
      <c r="BI8" s="265"/>
      <c r="BJ8" s="265"/>
      <c r="BN8" s="2040" t="s">
        <v>2175</v>
      </c>
      <c r="BO8" s="2040"/>
      <c r="BP8" s="2041">
        <f>[9]第１号_１枚目!BJ8</f>
        <v>0</v>
      </c>
      <c r="BQ8" s="2041"/>
      <c r="BR8" s="2041"/>
      <c r="BS8" s="2041"/>
      <c r="BT8" s="2041"/>
      <c r="BU8" s="2041"/>
      <c r="BV8" s="2041"/>
      <c r="BW8" s="2041"/>
      <c r="BX8" s="2041"/>
      <c r="CX8" s="1"/>
      <c r="CY8" s="1">
        <v>6</v>
      </c>
      <c r="CZ8" s="1">
        <v>6</v>
      </c>
    </row>
    <row r="9" spans="2:104" ht="2.4500000000000002" customHeight="1">
      <c r="D9" s="265"/>
      <c r="E9" s="265"/>
      <c r="F9" s="265"/>
      <c r="G9" s="265"/>
      <c r="H9" s="265"/>
      <c r="I9" s="265"/>
      <c r="J9" s="265"/>
      <c r="O9" s="265"/>
      <c r="P9" s="643"/>
      <c r="Q9" s="643"/>
      <c r="R9" s="643"/>
      <c r="S9" s="643"/>
      <c r="T9" s="643"/>
      <c r="U9" s="643"/>
      <c r="V9" s="643"/>
      <c r="W9" s="643"/>
      <c r="X9" s="643"/>
      <c r="BD9" s="265"/>
      <c r="BE9" s="265"/>
      <c r="BF9" s="265"/>
      <c r="BG9" s="265"/>
      <c r="BH9" s="265"/>
      <c r="BI9" s="265"/>
      <c r="BJ9" s="265"/>
      <c r="BO9" s="265"/>
      <c r="BP9" s="886"/>
      <c r="BQ9" s="886"/>
      <c r="BR9" s="886"/>
      <c r="BS9" s="886"/>
      <c r="BT9" s="886"/>
      <c r="BU9" s="886"/>
      <c r="BV9" s="886"/>
      <c r="BW9" s="886"/>
      <c r="BX9" s="886"/>
      <c r="CX9" s="1"/>
      <c r="CY9" s="1">
        <v>7</v>
      </c>
      <c r="CZ9" s="1">
        <v>7</v>
      </c>
    </row>
    <row r="10" spans="2:104" ht="25.9" customHeight="1">
      <c r="N10" s="2040" t="s">
        <v>2176</v>
      </c>
      <c r="O10" s="2040"/>
      <c r="P10" s="1768" t="str">
        <f>IF('共通１ー１（基本情報（１）～（11））'!C5="","",'共通１ー１（基本情報（１）～（11））'!C5)</f>
        <v/>
      </c>
      <c r="Q10" s="1769"/>
      <c r="R10" s="1769"/>
      <c r="S10" s="1769"/>
      <c r="T10" s="1769"/>
      <c r="U10" s="1769"/>
      <c r="V10" s="1769"/>
      <c r="W10" s="1769"/>
      <c r="X10" s="1769"/>
      <c r="BN10" s="2040" t="s">
        <v>2176</v>
      </c>
      <c r="BO10" s="2040"/>
      <c r="BP10" s="2041">
        <f>[9]第１号_１枚目!BJ9</f>
        <v>0</v>
      </c>
      <c r="BQ10" s="2041"/>
      <c r="BR10" s="2041"/>
      <c r="BS10" s="2041"/>
      <c r="BT10" s="2041"/>
      <c r="BU10" s="2041"/>
      <c r="BV10" s="2041"/>
      <c r="BW10" s="2041"/>
      <c r="BX10" s="2041"/>
      <c r="CX10" s="1"/>
      <c r="CY10" s="1">
        <v>8</v>
      </c>
      <c r="CZ10" s="1">
        <v>8</v>
      </c>
    </row>
    <row r="11" spans="2:104" ht="3.6" customHeight="1">
      <c r="O11" s="265"/>
      <c r="P11" s="643"/>
      <c r="Q11" s="643"/>
      <c r="R11" s="643"/>
      <c r="S11" s="643"/>
      <c r="T11" s="643"/>
      <c r="U11" s="643"/>
      <c r="V11" s="643"/>
      <c r="W11" s="643"/>
      <c r="X11" s="643"/>
      <c r="BO11" s="265"/>
      <c r="BP11" s="886"/>
      <c r="BQ11" s="886"/>
      <c r="BR11" s="886"/>
      <c r="BS11" s="886"/>
      <c r="BT11" s="886"/>
      <c r="BU11" s="886"/>
      <c r="BV11" s="886"/>
      <c r="BW11" s="886"/>
      <c r="BX11" s="886"/>
      <c r="CX11" s="1"/>
      <c r="CY11" s="1">
        <v>9</v>
      </c>
      <c r="CZ11" s="1">
        <v>9</v>
      </c>
    </row>
    <row r="12" spans="2:104" ht="25.9" customHeight="1">
      <c r="N12" s="2042" t="s">
        <v>2120</v>
      </c>
      <c r="O12" s="2042"/>
      <c r="P12" s="1768" t="str">
        <f>IF('共通１ー１（基本情報（１）～（11））'!C10="","",'共通１ー１（基本情報（１）～（11））'!C10)</f>
        <v/>
      </c>
      <c r="Q12" s="1769"/>
      <c r="R12" s="1769"/>
      <c r="S12" s="1769"/>
      <c r="T12" s="1768" t="str">
        <f>IF('共通１ー１（基本情報（１）～（11））'!C11="","",'共通１ー１（基本情報（１）～（11））'!C11)</f>
        <v/>
      </c>
      <c r="U12" s="1769"/>
      <c r="V12" s="1769"/>
      <c r="W12" s="1769"/>
      <c r="X12" s="1769"/>
      <c r="BN12" s="2042" t="s">
        <v>2120</v>
      </c>
      <c r="BO12" s="2042"/>
      <c r="BP12" s="2041">
        <f>[9]第１号_１枚目!BJ10</f>
        <v>0</v>
      </c>
      <c r="BQ12" s="2043"/>
      <c r="BR12" s="2043"/>
      <c r="BS12" s="2043"/>
      <c r="BT12" s="2041">
        <f>[9]第１号_１枚目!BM10</f>
        <v>0</v>
      </c>
      <c r="BU12" s="2043"/>
      <c r="BV12" s="2043"/>
      <c r="BW12" s="2043"/>
      <c r="BX12" s="2043"/>
      <c r="CX12" s="1"/>
      <c r="CY12" s="1">
        <v>10</v>
      </c>
      <c r="CZ12" s="1">
        <v>10</v>
      </c>
    </row>
    <row r="13" spans="2:104" ht="21" customHeight="1">
      <c r="N13" s="265"/>
      <c r="O13" s="265"/>
      <c r="P13" s="265"/>
      <c r="Q13" s="265"/>
      <c r="R13" s="265"/>
      <c r="S13" s="265"/>
      <c r="T13" s="265"/>
      <c r="U13" s="265"/>
      <c r="V13" s="265"/>
      <c r="W13" s="265"/>
      <c r="X13" s="265"/>
      <c r="BN13" s="265"/>
      <c r="BO13" s="265"/>
      <c r="BP13" s="265"/>
      <c r="BQ13" s="265"/>
      <c r="BR13" s="265"/>
      <c r="BS13" s="265"/>
      <c r="BT13" s="265"/>
      <c r="BU13" s="265"/>
      <c r="BV13" s="265"/>
      <c r="BW13" s="265"/>
      <c r="BX13" s="265"/>
      <c r="CX13" s="1"/>
      <c r="CY13" s="1">
        <v>11</v>
      </c>
      <c r="CZ13" s="1">
        <v>11</v>
      </c>
    </row>
    <row r="14" spans="2:104" ht="2.4500000000000002" customHeight="1">
      <c r="O14" s="265"/>
      <c r="P14" s="268"/>
      <c r="Q14" s="268"/>
      <c r="R14" s="268"/>
      <c r="S14" s="268"/>
      <c r="T14" s="268"/>
      <c r="U14" s="268"/>
      <c r="V14" s="268"/>
      <c r="W14" s="268"/>
      <c r="X14" s="268"/>
      <c r="BO14" s="265"/>
      <c r="BP14" s="268"/>
      <c r="BQ14" s="268"/>
      <c r="BR14" s="268"/>
      <c r="BS14" s="268"/>
      <c r="BT14" s="268"/>
      <c r="BU14" s="268"/>
      <c r="BV14" s="268"/>
      <c r="BW14" s="268"/>
      <c r="BX14" s="268"/>
      <c r="CX14" s="1"/>
      <c r="CY14" s="1">
        <v>12</v>
      </c>
      <c r="CZ14" s="1">
        <v>12</v>
      </c>
    </row>
    <row r="15" spans="2:104" ht="21" customHeight="1">
      <c r="N15" s="265"/>
      <c r="O15" s="265"/>
      <c r="P15" s="265"/>
      <c r="Q15" s="265"/>
      <c r="R15" s="265"/>
      <c r="S15" s="265"/>
      <c r="T15" s="265"/>
      <c r="U15" s="265"/>
      <c r="V15" s="265"/>
      <c r="W15" s="265"/>
      <c r="X15" s="265"/>
      <c r="AB15" s="887"/>
      <c r="BN15" s="265"/>
      <c r="BO15" s="265"/>
      <c r="BP15" s="265"/>
      <c r="BQ15" s="265"/>
      <c r="BR15" s="265"/>
      <c r="BS15" s="265"/>
      <c r="BT15" s="265"/>
      <c r="BU15" s="265"/>
      <c r="BV15" s="265"/>
      <c r="BW15" s="265"/>
      <c r="BX15" s="265"/>
      <c r="CX15" s="1"/>
      <c r="CY15" s="1"/>
      <c r="CZ15" s="1">
        <v>13</v>
      </c>
    </row>
    <row r="16" spans="2:104" ht="2.4500000000000002" customHeight="1">
      <c r="O16" s="265"/>
      <c r="P16" s="268"/>
      <c r="Q16" s="268"/>
      <c r="R16" s="268"/>
      <c r="S16" s="268"/>
      <c r="T16" s="268"/>
      <c r="U16" s="268"/>
      <c r="V16" s="268"/>
      <c r="W16" s="268"/>
      <c r="X16" s="268"/>
      <c r="BO16" s="265"/>
      <c r="BP16" s="268"/>
      <c r="BQ16" s="268"/>
      <c r="BR16" s="268"/>
      <c r="BS16" s="268"/>
      <c r="BT16" s="268"/>
      <c r="BU16" s="268"/>
      <c r="BV16" s="268"/>
      <c r="BW16" s="268"/>
      <c r="BX16" s="268"/>
      <c r="CX16" s="1"/>
      <c r="CY16" s="1"/>
      <c r="CZ16" s="1">
        <v>14</v>
      </c>
    </row>
    <row r="17" spans="1:104" s="890" customFormat="1" ht="14.25">
      <c r="A17" s="888"/>
      <c r="B17" s="888"/>
      <c r="C17" s="2050" t="s">
        <v>2685</v>
      </c>
      <c r="D17" s="2050"/>
      <c r="E17" s="2050"/>
      <c r="F17" s="2050"/>
      <c r="G17" s="2050"/>
      <c r="H17" s="2050"/>
      <c r="I17" s="2050"/>
      <c r="J17" s="2050"/>
      <c r="K17" s="2050"/>
      <c r="L17" s="2050"/>
      <c r="M17" s="2050"/>
      <c r="N17" s="2050"/>
      <c r="O17" s="2050"/>
      <c r="P17" s="2050"/>
      <c r="Q17" s="2050"/>
      <c r="R17" s="2050"/>
      <c r="S17" s="2050"/>
      <c r="T17" s="2050"/>
      <c r="U17" s="2050"/>
      <c r="V17" s="2050"/>
      <c r="W17" s="2050"/>
      <c r="X17" s="2050"/>
      <c r="Y17" s="888"/>
      <c r="Z17" s="888"/>
      <c r="AA17" s="889"/>
      <c r="AB17" s="889"/>
      <c r="AC17" s="889"/>
      <c r="AD17" s="889"/>
      <c r="AE17" s="889"/>
      <c r="AF17" s="889"/>
      <c r="AG17" s="889"/>
      <c r="AH17" s="889"/>
      <c r="AI17" s="889"/>
      <c r="AJ17" s="889"/>
      <c r="AK17" s="889"/>
      <c r="BA17" s="888"/>
      <c r="BB17" s="888"/>
      <c r="BC17" s="888"/>
      <c r="BD17" s="888"/>
      <c r="BE17" s="888"/>
      <c r="BF17" s="888"/>
      <c r="BG17" s="888"/>
      <c r="BH17" s="888"/>
      <c r="BI17" s="888"/>
      <c r="BJ17" s="888"/>
      <c r="BK17" s="888"/>
      <c r="BL17" s="888"/>
      <c r="BM17" s="888"/>
      <c r="BN17" s="888"/>
      <c r="BO17" s="888"/>
      <c r="BP17" s="888"/>
      <c r="BQ17" s="888"/>
      <c r="BR17" s="888"/>
      <c r="BS17" s="888"/>
      <c r="BT17" s="888"/>
      <c r="BU17" s="888"/>
      <c r="BV17" s="888"/>
      <c r="BW17" s="888"/>
      <c r="BX17" s="888"/>
      <c r="BY17" s="888"/>
      <c r="BZ17" s="888"/>
      <c r="CX17" s="1"/>
      <c r="CY17" s="1"/>
      <c r="CZ17" s="1">
        <v>15</v>
      </c>
    </row>
    <row r="18" spans="1:104" s="890" customFormat="1" ht="14.25">
      <c r="C18" s="2050"/>
      <c r="D18" s="2050"/>
      <c r="E18" s="2050"/>
      <c r="F18" s="2050"/>
      <c r="G18" s="2050"/>
      <c r="H18" s="2050"/>
      <c r="I18" s="2050"/>
      <c r="J18" s="2050"/>
      <c r="K18" s="2050"/>
      <c r="L18" s="2050"/>
      <c r="M18" s="2050"/>
      <c r="N18" s="2050"/>
      <c r="O18" s="2050"/>
      <c r="P18" s="2050"/>
      <c r="Q18" s="2050"/>
      <c r="R18" s="2050"/>
      <c r="S18" s="2050"/>
      <c r="T18" s="2050"/>
      <c r="U18" s="2050"/>
      <c r="V18" s="2050"/>
      <c r="W18" s="2050"/>
      <c r="X18" s="2050"/>
      <c r="Y18" s="889"/>
      <c r="Z18" s="889"/>
      <c r="AA18" s="889"/>
      <c r="BC18" s="2044" t="s">
        <v>2685</v>
      </c>
      <c r="BD18" s="2044"/>
      <c r="BE18" s="2044"/>
      <c r="BF18" s="2044"/>
      <c r="BG18" s="2044"/>
      <c r="BH18" s="2044"/>
      <c r="BI18" s="2044"/>
      <c r="BJ18" s="2044"/>
      <c r="BK18" s="2044"/>
      <c r="BL18" s="2044"/>
      <c r="BM18" s="2044"/>
      <c r="BN18" s="2044"/>
      <c r="BO18" s="2044"/>
      <c r="BP18" s="2044"/>
      <c r="BQ18" s="2044"/>
      <c r="BR18" s="2044"/>
      <c r="BS18" s="2044"/>
      <c r="BT18" s="2044"/>
      <c r="BU18" s="2044"/>
      <c r="BV18" s="2044"/>
      <c r="BW18" s="2044"/>
      <c r="BX18" s="2044"/>
      <c r="BY18" s="889"/>
      <c r="BZ18" s="889"/>
      <c r="CX18" s="1"/>
      <c r="CY18" s="1"/>
      <c r="CZ18" s="1">
        <v>16</v>
      </c>
    </row>
    <row r="19" spans="1:104" ht="11.45" customHeight="1">
      <c r="CX19" s="1"/>
      <c r="CY19" s="1"/>
      <c r="CZ19" s="1">
        <v>17</v>
      </c>
    </row>
    <row r="20" spans="1:104">
      <c r="D20" s="266" t="s">
        <v>2686</v>
      </c>
      <c r="E20" s="922"/>
      <c r="F20" s="891" t="s">
        <v>2170</v>
      </c>
      <c r="G20" s="922"/>
      <c r="H20" s="891" t="s">
        <v>2171</v>
      </c>
      <c r="I20" s="923"/>
      <c r="J20" s="2045" t="s">
        <v>2177</v>
      </c>
      <c r="K20" s="2045"/>
      <c r="L20" s="924"/>
      <c r="M20" s="2040" t="s">
        <v>2178</v>
      </c>
      <c r="N20" s="2040"/>
      <c r="O20" s="2040"/>
      <c r="P20" s="2046"/>
      <c r="Q20" s="2047"/>
      <c r="R20" s="2048" t="s">
        <v>2523</v>
      </c>
      <c r="S20" s="2048"/>
      <c r="T20" s="2048"/>
      <c r="U20" s="2048"/>
      <c r="V20" s="2048"/>
      <c r="W20" s="2048"/>
      <c r="X20" s="2048"/>
      <c r="Y20" s="2048"/>
      <c r="Z20" s="266"/>
      <c r="AB20" s="887"/>
      <c r="BD20" s="266" t="s">
        <v>2686</v>
      </c>
      <c r="BE20" s="892"/>
      <c r="BF20" s="891" t="s">
        <v>2170</v>
      </c>
      <c r="BG20" s="893"/>
      <c r="BH20" s="891" t="s">
        <v>2171</v>
      </c>
      <c r="BI20" s="893"/>
      <c r="BJ20" s="2045" t="s">
        <v>2177</v>
      </c>
      <c r="BK20" s="2045"/>
      <c r="BL20" s="893"/>
      <c r="BM20" s="2040" t="s">
        <v>2178</v>
      </c>
      <c r="BN20" s="2040"/>
      <c r="BO20" s="2040"/>
      <c r="BP20" s="2049"/>
      <c r="BQ20" s="2049"/>
      <c r="BR20" s="2048" t="s">
        <v>2523</v>
      </c>
      <c r="BS20" s="2048"/>
      <c r="BT20" s="2048"/>
      <c r="BU20" s="2048"/>
      <c r="BV20" s="2048"/>
      <c r="BW20" s="2048"/>
      <c r="BX20" s="2048"/>
      <c r="BY20" s="2048"/>
      <c r="BZ20" s="266"/>
      <c r="CX20" s="1"/>
      <c r="CY20" s="1"/>
      <c r="CZ20" s="1">
        <v>18</v>
      </c>
    </row>
    <row r="21" spans="1:104" ht="44.45" customHeight="1">
      <c r="C21" s="2051" t="s">
        <v>3048</v>
      </c>
      <c r="D21" s="2051"/>
      <c r="E21" s="2051"/>
      <c r="F21" s="2051"/>
      <c r="G21" s="2051"/>
      <c r="H21" s="2051"/>
      <c r="I21" s="2051"/>
      <c r="J21" s="2051"/>
      <c r="K21" s="2051"/>
      <c r="L21" s="2051"/>
      <c r="M21" s="2051"/>
      <c r="N21" s="2051"/>
      <c r="O21" s="2051"/>
      <c r="P21" s="2051"/>
      <c r="Q21" s="2051"/>
      <c r="R21" s="2051"/>
      <c r="S21" s="2051"/>
      <c r="T21" s="2051"/>
      <c r="U21" s="2051"/>
      <c r="V21" s="2051"/>
      <c r="W21" s="2051"/>
      <c r="X21" s="2051"/>
      <c r="BC21" s="2052" t="s">
        <v>2687</v>
      </c>
      <c r="BD21" s="2052"/>
      <c r="BE21" s="2052"/>
      <c r="BF21" s="2052"/>
      <c r="BG21" s="2052"/>
      <c r="BH21" s="2052"/>
      <c r="BI21" s="2052"/>
      <c r="BJ21" s="2052"/>
      <c r="BK21" s="2052"/>
      <c r="BL21" s="2052"/>
      <c r="BM21" s="2052"/>
      <c r="BN21" s="2052"/>
      <c r="BO21" s="2052"/>
      <c r="BP21" s="2052"/>
      <c r="BQ21" s="2052"/>
      <c r="BR21" s="2052"/>
      <c r="BS21" s="2052"/>
      <c r="BT21" s="2052"/>
      <c r="BU21" s="2052"/>
      <c r="BV21" s="2052"/>
      <c r="BW21" s="2052"/>
      <c r="BX21" s="2052"/>
      <c r="CX21" s="1"/>
      <c r="CY21" s="1"/>
      <c r="CZ21" s="1">
        <v>19</v>
      </c>
    </row>
    <row r="22" spans="1:104" ht="13.15" hidden="1" customHeight="1">
      <c r="C22" s="894"/>
      <c r="D22" s="894"/>
      <c r="E22" s="894"/>
      <c r="F22" s="894"/>
      <c r="G22" s="894"/>
      <c r="H22" s="894"/>
      <c r="I22" s="894"/>
      <c r="J22" s="894"/>
      <c r="K22" s="894"/>
      <c r="L22" s="894"/>
      <c r="M22" s="894"/>
      <c r="N22" s="894"/>
      <c r="O22" s="894"/>
      <c r="P22" s="894"/>
      <c r="Q22" s="894"/>
      <c r="R22" s="894"/>
      <c r="S22" s="894"/>
      <c r="T22" s="894"/>
      <c r="U22" s="894"/>
      <c r="V22" s="894"/>
      <c r="W22" s="894"/>
      <c r="X22" s="894"/>
      <c r="BC22" s="894"/>
      <c r="BD22" s="894"/>
      <c r="BE22" s="894"/>
      <c r="BF22" s="894"/>
      <c r="BG22" s="894"/>
      <c r="BH22" s="894"/>
      <c r="BI22" s="894"/>
      <c r="BJ22" s="894"/>
      <c r="BK22" s="894"/>
      <c r="BL22" s="894"/>
      <c r="BM22" s="894"/>
      <c r="BN22" s="894"/>
      <c r="BO22" s="894"/>
      <c r="BP22" s="894"/>
      <c r="BQ22" s="894"/>
      <c r="BR22" s="894"/>
      <c r="BS22" s="894"/>
      <c r="BT22" s="894"/>
      <c r="BU22" s="894"/>
      <c r="BV22" s="894"/>
      <c r="BW22" s="894"/>
      <c r="BX22" s="894"/>
      <c r="CX22" s="1"/>
      <c r="CY22" s="1"/>
      <c r="CZ22" s="1">
        <v>20</v>
      </c>
    </row>
    <row r="23" spans="1:104" ht="13.15" customHeight="1">
      <c r="C23" s="894"/>
      <c r="D23" s="894"/>
      <c r="E23" s="894"/>
      <c r="F23" s="894"/>
      <c r="G23" s="894"/>
      <c r="H23" s="894"/>
      <c r="I23" s="894"/>
      <c r="J23" s="894"/>
      <c r="K23" s="894"/>
      <c r="L23" s="894"/>
      <c r="M23" s="894"/>
      <c r="N23" s="894"/>
      <c r="O23" s="894"/>
      <c r="P23" s="894"/>
      <c r="Q23" s="894"/>
      <c r="R23" s="894"/>
      <c r="S23" s="894"/>
      <c r="T23" s="894"/>
      <c r="U23" s="894"/>
      <c r="V23" s="894"/>
      <c r="W23" s="894"/>
      <c r="X23" s="894"/>
      <c r="BC23" s="894"/>
      <c r="BD23" s="894"/>
      <c r="BE23" s="894"/>
      <c r="BF23" s="894"/>
      <c r="BG23" s="894"/>
      <c r="BH23" s="894"/>
      <c r="BI23" s="894"/>
      <c r="BJ23" s="894"/>
      <c r="BK23" s="894"/>
      <c r="BL23" s="894"/>
      <c r="BM23" s="894"/>
      <c r="BN23" s="894"/>
      <c r="BO23" s="894"/>
      <c r="BP23" s="894"/>
      <c r="BQ23" s="894"/>
      <c r="BR23" s="894"/>
      <c r="BS23" s="894"/>
      <c r="BT23" s="894"/>
      <c r="BU23" s="894"/>
      <c r="BV23" s="894"/>
      <c r="BW23" s="894"/>
      <c r="BX23" s="894"/>
      <c r="CX23" s="1"/>
      <c r="CY23" s="1"/>
      <c r="CZ23" s="1">
        <v>21</v>
      </c>
    </row>
    <row r="24" spans="1:104" ht="13.15" customHeight="1">
      <c r="C24" s="2053" t="s">
        <v>2180</v>
      </c>
      <c r="D24" s="2053"/>
      <c r="E24" s="2053"/>
      <c r="F24" s="2053"/>
      <c r="G24" s="2053"/>
      <c r="H24" s="2053"/>
      <c r="I24" s="2053"/>
      <c r="J24" s="2053"/>
      <c r="K24" s="2053"/>
      <c r="L24" s="2053"/>
      <c r="M24" s="2053"/>
      <c r="N24" s="2053"/>
      <c r="O24" s="2053"/>
      <c r="P24" s="2053"/>
      <c r="Q24" s="2053"/>
      <c r="R24" s="2053"/>
      <c r="S24" s="2053"/>
      <c r="T24" s="2053"/>
      <c r="U24" s="2053"/>
      <c r="V24" s="2053"/>
      <c r="W24" s="2053"/>
      <c r="X24" s="2053"/>
      <c r="BC24" s="2053" t="s">
        <v>2180</v>
      </c>
      <c r="BD24" s="2053"/>
      <c r="BE24" s="2053"/>
      <c r="BF24" s="2053"/>
      <c r="BG24" s="2053"/>
      <c r="BH24" s="2053"/>
      <c r="BI24" s="2053"/>
      <c r="BJ24" s="2053"/>
      <c r="BK24" s="2053"/>
      <c r="BL24" s="2053"/>
      <c r="BM24" s="2053"/>
      <c r="BN24" s="2053"/>
      <c r="BO24" s="2053"/>
      <c r="BP24" s="2053"/>
      <c r="BQ24" s="2053"/>
      <c r="BR24" s="2053"/>
      <c r="BS24" s="2053"/>
      <c r="BT24" s="2053"/>
      <c r="BU24" s="2053"/>
      <c r="BV24" s="2053"/>
      <c r="BW24" s="2053"/>
      <c r="BX24" s="2053"/>
      <c r="CX24" s="1"/>
      <c r="CY24" s="1"/>
      <c r="CZ24" s="1">
        <v>22</v>
      </c>
    </row>
    <row r="25" spans="1:104" ht="13.15" hidden="1" customHeight="1">
      <c r="C25" s="895"/>
      <c r="D25" s="895"/>
      <c r="E25" s="895"/>
      <c r="F25" s="895"/>
      <c r="G25" s="895"/>
      <c r="H25" s="895"/>
      <c r="I25" s="895"/>
      <c r="J25" s="895"/>
      <c r="K25" s="895"/>
      <c r="L25" s="895"/>
      <c r="M25" s="895"/>
      <c r="N25" s="895"/>
      <c r="O25" s="895"/>
      <c r="P25" s="895"/>
      <c r="Q25" s="895"/>
      <c r="R25" s="895"/>
      <c r="S25" s="895"/>
      <c r="T25" s="895"/>
      <c r="U25" s="895"/>
      <c r="V25" s="895"/>
      <c r="W25" s="895"/>
      <c r="X25" s="895"/>
      <c r="BC25" s="895"/>
      <c r="BD25" s="895"/>
      <c r="BE25" s="895"/>
      <c r="BF25" s="895"/>
      <c r="BG25" s="895"/>
      <c r="BH25" s="895"/>
      <c r="BI25" s="895"/>
      <c r="BJ25" s="895"/>
      <c r="BK25" s="895"/>
      <c r="BL25" s="895"/>
      <c r="BM25" s="895"/>
      <c r="BN25" s="895"/>
      <c r="BO25" s="895"/>
      <c r="BP25" s="895"/>
      <c r="BQ25" s="895"/>
      <c r="BR25" s="895"/>
      <c r="BS25" s="895"/>
      <c r="BT25" s="895"/>
      <c r="BU25" s="895"/>
      <c r="BV25" s="895"/>
      <c r="BW25" s="895"/>
      <c r="BX25" s="895"/>
      <c r="CX25" s="1"/>
      <c r="CY25" s="1"/>
      <c r="CZ25" s="1">
        <v>23</v>
      </c>
    </row>
    <row r="26" spans="1:104" ht="13.15" customHeight="1">
      <c r="C26" s="896"/>
      <c r="D26" s="896"/>
      <c r="E26" s="896"/>
      <c r="F26" s="896"/>
      <c r="G26" s="896"/>
      <c r="H26" s="896"/>
      <c r="I26" s="896"/>
      <c r="J26" s="896"/>
      <c r="K26" s="896"/>
      <c r="L26" s="896"/>
      <c r="M26" s="896"/>
      <c r="N26" s="896"/>
      <c r="O26" s="896"/>
      <c r="P26" s="896"/>
      <c r="Q26" s="896"/>
      <c r="R26" s="896"/>
      <c r="S26" s="896"/>
      <c r="T26" s="896"/>
      <c r="U26" s="896"/>
      <c r="V26" s="896"/>
      <c r="W26" s="896"/>
      <c r="X26" s="896"/>
      <c r="BC26" s="896"/>
      <c r="BD26" s="896"/>
      <c r="BE26" s="896"/>
      <c r="BF26" s="896"/>
      <c r="BG26" s="896"/>
      <c r="BH26" s="896"/>
      <c r="BI26" s="896"/>
      <c r="BJ26" s="896"/>
      <c r="BK26" s="896"/>
      <c r="BL26" s="896"/>
      <c r="BM26" s="896"/>
      <c r="BN26" s="896"/>
      <c r="BO26" s="896"/>
      <c r="BP26" s="896"/>
      <c r="BQ26" s="896"/>
      <c r="BR26" s="896"/>
      <c r="BS26" s="896"/>
      <c r="BT26" s="896"/>
      <c r="BU26" s="896"/>
      <c r="BV26" s="896"/>
      <c r="BW26" s="896"/>
      <c r="BX26" s="896"/>
      <c r="CX26" s="1"/>
      <c r="CY26" s="1"/>
      <c r="CZ26" s="1">
        <v>24</v>
      </c>
    </row>
    <row r="27" spans="1:104" ht="27" customHeight="1">
      <c r="C27" s="2054" t="s">
        <v>2640</v>
      </c>
      <c r="D27" s="2055"/>
      <c r="E27" s="2055"/>
      <c r="F27" s="2055"/>
      <c r="G27" s="2055"/>
      <c r="H27" s="2055"/>
      <c r="I27" s="2055"/>
      <c r="J27" s="2055"/>
      <c r="K27" s="2056"/>
      <c r="L27" s="2057"/>
      <c r="M27" s="2057"/>
      <c r="N27" s="2057"/>
      <c r="O27" s="2057"/>
      <c r="P27" s="2057"/>
      <c r="Q27" s="2057"/>
      <c r="R27" s="2057"/>
      <c r="S27" s="2057"/>
      <c r="T27" s="2057"/>
      <c r="U27" s="2057"/>
      <c r="V27" s="2057"/>
      <c r="W27" s="2057"/>
      <c r="X27" s="2058"/>
      <c r="AA27" s="266"/>
      <c r="BC27" s="2054" t="s">
        <v>2640</v>
      </c>
      <c r="BD27" s="2055"/>
      <c r="BE27" s="2055"/>
      <c r="BF27" s="2055"/>
      <c r="BG27" s="2055"/>
      <c r="BH27" s="2055"/>
      <c r="BI27" s="2055"/>
      <c r="BJ27" s="2055"/>
      <c r="BK27" s="2056"/>
      <c r="BL27" s="2059" t="str">
        <f>[9]第７号様式!BL24</f>
        <v>○○○○○○○○○○</v>
      </c>
      <c r="BM27" s="2059"/>
      <c r="BN27" s="2059"/>
      <c r="BO27" s="2059"/>
      <c r="BP27" s="2059"/>
      <c r="BQ27" s="2059"/>
      <c r="BR27" s="2059"/>
      <c r="BS27" s="2059"/>
      <c r="BT27" s="2059"/>
      <c r="BU27" s="2059"/>
      <c r="BV27" s="2059"/>
      <c r="BW27" s="2059"/>
      <c r="BX27" s="2060"/>
      <c r="CX27" s="1"/>
      <c r="CY27" s="1"/>
      <c r="CZ27" s="1">
        <v>25</v>
      </c>
    </row>
    <row r="28" spans="1:104" ht="18" customHeight="1">
      <c r="C28" s="2061" t="s">
        <v>2688</v>
      </c>
      <c r="D28" s="2062"/>
      <c r="E28" s="2062"/>
      <c r="F28" s="2062"/>
      <c r="G28" s="2062"/>
      <c r="H28" s="2062"/>
      <c r="I28" s="2062"/>
      <c r="J28" s="2062"/>
      <c r="K28" s="2063"/>
      <c r="L28" s="897"/>
      <c r="M28" s="2064"/>
      <c r="N28" s="2065"/>
      <c r="O28" s="2065"/>
      <c r="P28" s="2066"/>
      <c r="Q28" s="898"/>
      <c r="R28" s="898"/>
      <c r="S28" s="898"/>
      <c r="T28" s="898"/>
      <c r="U28" s="898"/>
      <c r="V28" s="898"/>
      <c r="W28" s="898"/>
      <c r="X28" s="899"/>
      <c r="AA28" s="266"/>
      <c r="BC28" s="2061" t="s">
        <v>2688</v>
      </c>
      <c r="BD28" s="2062"/>
      <c r="BE28" s="2062"/>
      <c r="BF28" s="2062"/>
      <c r="BG28" s="2062"/>
      <c r="BH28" s="2062"/>
      <c r="BI28" s="2062"/>
      <c r="BJ28" s="2062"/>
      <c r="BK28" s="2063"/>
      <c r="BL28" s="897" t="s">
        <v>2641</v>
      </c>
      <c r="BM28" s="2067" t="str">
        <f>[9]第７号様式!BM26</f>
        <v>HH○○○○</v>
      </c>
      <c r="BN28" s="2067"/>
      <c r="BO28" s="2067"/>
      <c r="BP28" s="2068"/>
      <c r="BQ28" s="898" t="s">
        <v>2181</v>
      </c>
      <c r="BR28" s="898"/>
      <c r="BS28" s="898"/>
      <c r="BT28" s="898"/>
      <c r="BU28" s="898"/>
      <c r="BV28" s="898"/>
      <c r="BW28" s="898"/>
      <c r="BX28" s="899"/>
      <c r="CX28" s="1"/>
      <c r="CY28" s="1"/>
      <c r="CZ28" s="1">
        <v>26</v>
      </c>
    </row>
    <row r="29" spans="1:104" ht="13.5" customHeight="1">
      <c r="C29" s="2069" t="s">
        <v>2215</v>
      </c>
      <c r="D29" s="2069"/>
      <c r="E29" s="2069"/>
      <c r="F29" s="2054" t="s">
        <v>2689</v>
      </c>
      <c r="G29" s="2055"/>
      <c r="H29" s="2055"/>
      <c r="I29" s="2055"/>
      <c r="J29" s="2055"/>
      <c r="K29" s="2056"/>
      <c r="L29" s="2070" t="s">
        <v>2690</v>
      </c>
      <c r="M29" s="2071"/>
      <c r="N29" s="2072"/>
      <c r="O29" s="2072"/>
      <c r="P29" s="2072"/>
      <c r="Q29" s="2072"/>
      <c r="R29" s="2072"/>
      <c r="S29" s="2072"/>
      <c r="T29" s="2072"/>
      <c r="U29" s="2072"/>
      <c r="V29" s="2073"/>
      <c r="W29" s="2073"/>
      <c r="X29" s="2074"/>
      <c r="Y29" s="900"/>
      <c r="BC29" s="2069" t="s">
        <v>2215</v>
      </c>
      <c r="BD29" s="2069"/>
      <c r="BE29" s="2069"/>
      <c r="BF29" s="2054" t="s">
        <v>2689</v>
      </c>
      <c r="BG29" s="2055"/>
      <c r="BH29" s="2055"/>
      <c r="BI29" s="2055"/>
      <c r="BJ29" s="2055"/>
      <c r="BK29" s="2056"/>
      <c r="BL29" s="2070" t="s">
        <v>2690</v>
      </c>
      <c r="BM29" s="2071"/>
      <c r="BN29" s="2075" t="s">
        <v>2691</v>
      </c>
      <c r="BO29" s="2075"/>
      <c r="BP29" s="2075"/>
      <c r="BQ29" s="2075"/>
      <c r="BR29" s="2075"/>
      <c r="BS29" s="2075"/>
      <c r="BT29" s="2075"/>
      <c r="BU29" s="2075"/>
      <c r="BV29" s="2076"/>
      <c r="BW29" s="2076"/>
      <c r="BX29" s="2077"/>
      <c r="BY29" s="900"/>
      <c r="CX29" s="1"/>
      <c r="CY29" s="1"/>
      <c r="CZ29" s="1">
        <v>27</v>
      </c>
    </row>
    <row r="30" spans="1:104" ht="24" customHeight="1">
      <c r="C30" s="2069"/>
      <c r="D30" s="2069"/>
      <c r="E30" s="2069"/>
      <c r="F30" s="2061"/>
      <c r="G30" s="2062"/>
      <c r="H30" s="2062"/>
      <c r="I30" s="2062"/>
      <c r="J30" s="2062"/>
      <c r="K30" s="2063"/>
      <c r="L30" s="2078"/>
      <c r="M30" s="2079"/>
      <c r="N30" s="2079"/>
      <c r="O30" s="2079"/>
      <c r="P30" s="2079"/>
      <c r="Q30" s="2079"/>
      <c r="R30" s="2079"/>
      <c r="S30" s="2079"/>
      <c r="T30" s="2079"/>
      <c r="U30" s="2079"/>
      <c r="V30" s="2080"/>
      <c r="W30" s="2080"/>
      <c r="X30" s="2081"/>
      <c r="Y30" s="901"/>
      <c r="BC30" s="2069"/>
      <c r="BD30" s="2069"/>
      <c r="BE30" s="2069"/>
      <c r="BF30" s="2061"/>
      <c r="BG30" s="2062"/>
      <c r="BH30" s="2062"/>
      <c r="BI30" s="2062"/>
      <c r="BJ30" s="2062"/>
      <c r="BK30" s="2063"/>
      <c r="BL30" s="2082" t="s">
        <v>2692</v>
      </c>
      <c r="BM30" s="2083"/>
      <c r="BN30" s="2083"/>
      <c r="BO30" s="2083"/>
      <c r="BP30" s="2083"/>
      <c r="BQ30" s="2083"/>
      <c r="BR30" s="2083"/>
      <c r="BS30" s="2083"/>
      <c r="BT30" s="2083"/>
      <c r="BU30" s="2083"/>
      <c r="BV30" s="2084"/>
      <c r="BW30" s="2084"/>
      <c r="BX30" s="2085"/>
      <c r="BY30" s="901"/>
      <c r="CX30" s="1"/>
      <c r="CY30" s="1"/>
      <c r="CZ30" s="1">
        <v>28</v>
      </c>
    </row>
    <row r="31" spans="1:104" ht="15" customHeight="1">
      <c r="C31" s="2069"/>
      <c r="D31" s="2069"/>
      <c r="E31" s="2069"/>
      <c r="F31" s="2086" t="s">
        <v>2693</v>
      </c>
      <c r="G31" s="2087"/>
      <c r="H31" s="2087"/>
      <c r="I31" s="2087"/>
      <c r="J31" s="2087"/>
      <c r="K31" s="2088"/>
      <c r="L31" s="2089"/>
      <c r="M31" s="2090"/>
      <c r="N31" s="2090"/>
      <c r="O31" s="2090"/>
      <c r="P31" s="2090"/>
      <c r="Q31" s="2090"/>
      <c r="R31" s="2090"/>
      <c r="S31" s="2090"/>
      <c r="T31" s="2090"/>
      <c r="U31" s="2090"/>
      <c r="V31" s="2091"/>
      <c r="W31" s="2091"/>
      <c r="X31" s="2092"/>
      <c r="Y31" s="901"/>
      <c r="AB31" s="878"/>
      <c r="BC31" s="2069"/>
      <c r="BD31" s="2069"/>
      <c r="BE31" s="2069"/>
      <c r="BF31" s="2086" t="s">
        <v>2693</v>
      </c>
      <c r="BG31" s="2087"/>
      <c r="BH31" s="2087"/>
      <c r="BI31" s="2087"/>
      <c r="BJ31" s="2087"/>
      <c r="BK31" s="2088"/>
      <c r="BL31" s="2093" t="s">
        <v>2694</v>
      </c>
      <c r="BM31" s="2094"/>
      <c r="BN31" s="2094"/>
      <c r="BO31" s="2094"/>
      <c r="BP31" s="2094"/>
      <c r="BQ31" s="2094"/>
      <c r="BR31" s="2094"/>
      <c r="BS31" s="2094"/>
      <c r="BT31" s="2094"/>
      <c r="BU31" s="2094"/>
      <c r="BV31" s="2095"/>
      <c r="BW31" s="2095"/>
      <c r="BX31" s="2096"/>
      <c r="BY31" s="901"/>
      <c r="CX31" s="1"/>
      <c r="CY31" s="1"/>
      <c r="CZ31" s="1">
        <v>29</v>
      </c>
    </row>
    <row r="32" spans="1:104" ht="27" customHeight="1">
      <c r="C32" s="2069"/>
      <c r="D32" s="2069"/>
      <c r="E32" s="2069"/>
      <c r="F32" s="2097" t="s">
        <v>2695</v>
      </c>
      <c r="G32" s="2062"/>
      <c r="H32" s="2062"/>
      <c r="I32" s="2062"/>
      <c r="J32" s="2062"/>
      <c r="K32" s="2063"/>
      <c r="L32" s="2098"/>
      <c r="M32" s="2099"/>
      <c r="N32" s="2099"/>
      <c r="O32" s="2099"/>
      <c r="P32" s="2099"/>
      <c r="Q32" s="2099"/>
      <c r="R32" s="2099"/>
      <c r="S32" s="2099"/>
      <c r="T32" s="2099"/>
      <c r="U32" s="2099"/>
      <c r="V32" s="2100"/>
      <c r="W32" s="2100"/>
      <c r="X32" s="2101"/>
      <c r="Y32" s="901"/>
      <c r="AB32" s="878"/>
      <c r="BC32" s="2069"/>
      <c r="BD32" s="2069"/>
      <c r="BE32" s="2069"/>
      <c r="BF32" s="2097" t="s">
        <v>2695</v>
      </c>
      <c r="BG32" s="2062"/>
      <c r="BH32" s="2062"/>
      <c r="BI32" s="2062"/>
      <c r="BJ32" s="2062"/>
      <c r="BK32" s="2063"/>
      <c r="BL32" s="2102" t="s">
        <v>2696</v>
      </c>
      <c r="BM32" s="2103"/>
      <c r="BN32" s="2103"/>
      <c r="BO32" s="2103"/>
      <c r="BP32" s="2103"/>
      <c r="BQ32" s="2103"/>
      <c r="BR32" s="2103"/>
      <c r="BS32" s="2103"/>
      <c r="BT32" s="2103"/>
      <c r="BU32" s="2103"/>
      <c r="BV32" s="2104"/>
      <c r="BW32" s="2104"/>
      <c r="BX32" s="2105"/>
      <c r="BY32" s="901"/>
      <c r="CX32" s="1"/>
      <c r="CY32" s="1"/>
      <c r="CZ32" s="1">
        <v>30</v>
      </c>
    </row>
    <row r="33" spans="3:104">
      <c r="C33" s="2069"/>
      <c r="D33" s="2069"/>
      <c r="E33" s="2069"/>
      <c r="F33" s="2106" t="s">
        <v>2244</v>
      </c>
      <c r="G33" s="2107"/>
      <c r="H33" s="2107"/>
      <c r="I33" s="2107"/>
      <c r="J33" s="2107"/>
      <c r="K33" s="2108"/>
      <c r="L33" s="2109"/>
      <c r="M33" s="2110"/>
      <c r="N33" s="2110"/>
      <c r="O33" s="2110"/>
      <c r="P33" s="2110"/>
      <c r="Q33" s="2110"/>
      <c r="R33" s="2110"/>
      <c r="S33" s="2110"/>
      <c r="T33" s="2110"/>
      <c r="U33" s="2110"/>
      <c r="V33" s="2111"/>
      <c r="W33" s="2111"/>
      <c r="X33" s="2112"/>
      <c r="Y33" s="901"/>
      <c r="AB33" s="878"/>
      <c r="BC33" s="2069"/>
      <c r="BD33" s="2069"/>
      <c r="BE33" s="2069"/>
      <c r="BF33" s="2106" t="s">
        <v>2244</v>
      </c>
      <c r="BG33" s="2107"/>
      <c r="BH33" s="2107"/>
      <c r="BI33" s="2107"/>
      <c r="BJ33" s="2107"/>
      <c r="BK33" s="2108"/>
      <c r="BL33" s="2113" t="s">
        <v>2697</v>
      </c>
      <c r="BM33" s="2114"/>
      <c r="BN33" s="2114"/>
      <c r="BO33" s="2114"/>
      <c r="BP33" s="2114"/>
      <c r="BQ33" s="2114"/>
      <c r="BR33" s="2114"/>
      <c r="BS33" s="2114"/>
      <c r="BT33" s="2114"/>
      <c r="BU33" s="2114"/>
      <c r="BV33" s="2115"/>
      <c r="BW33" s="2115"/>
      <c r="BX33" s="2116"/>
      <c r="BY33" s="901"/>
      <c r="CX33" s="1"/>
      <c r="CY33" s="1"/>
      <c r="CZ33" s="1">
        <v>31</v>
      </c>
    </row>
    <row r="34" spans="3:104" ht="13.5" customHeight="1">
      <c r="C34" s="2069" t="s">
        <v>2214</v>
      </c>
      <c r="D34" s="2069"/>
      <c r="E34" s="2069"/>
      <c r="F34" s="2054" t="s">
        <v>2689</v>
      </c>
      <c r="G34" s="2055"/>
      <c r="H34" s="2055"/>
      <c r="I34" s="2055"/>
      <c r="J34" s="2055"/>
      <c r="K34" s="2056"/>
      <c r="L34" s="2070" t="s">
        <v>2690</v>
      </c>
      <c r="M34" s="2071"/>
      <c r="N34" s="2124"/>
      <c r="O34" s="2124"/>
      <c r="P34" s="2124"/>
      <c r="Q34" s="2124"/>
      <c r="R34" s="2124"/>
      <c r="S34" s="2124"/>
      <c r="T34" s="2124"/>
      <c r="U34" s="2124"/>
      <c r="V34" s="2125"/>
      <c r="W34" s="2125"/>
      <c r="X34" s="2126"/>
      <c r="Y34" s="900"/>
      <c r="AB34" s="878"/>
      <c r="BC34" s="2069" t="s">
        <v>2214</v>
      </c>
      <c r="BD34" s="2069"/>
      <c r="BE34" s="2069"/>
      <c r="BF34" s="2054" t="s">
        <v>2689</v>
      </c>
      <c r="BG34" s="2055"/>
      <c r="BH34" s="2055"/>
      <c r="BI34" s="2055"/>
      <c r="BJ34" s="2055"/>
      <c r="BK34" s="2056"/>
      <c r="BL34" s="2070" t="s">
        <v>2690</v>
      </c>
      <c r="BM34" s="2071"/>
      <c r="BN34" s="2075" t="s">
        <v>2691</v>
      </c>
      <c r="BO34" s="2075"/>
      <c r="BP34" s="2075"/>
      <c r="BQ34" s="2075"/>
      <c r="BR34" s="2075"/>
      <c r="BS34" s="2075"/>
      <c r="BT34" s="2075"/>
      <c r="BU34" s="2075"/>
      <c r="BV34" s="2076"/>
      <c r="BW34" s="2076"/>
      <c r="BX34" s="2077"/>
      <c r="BY34" s="900"/>
    </row>
    <row r="35" spans="3:104" ht="24" customHeight="1">
      <c r="C35" s="2069"/>
      <c r="D35" s="2069"/>
      <c r="E35" s="2069"/>
      <c r="F35" s="2061"/>
      <c r="G35" s="2062"/>
      <c r="H35" s="2062"/>
      <c r="I35" s="2062"/>
      <c r="J35" s="2062"/>
      <c r="K35" s="2063"/>
      <c r="L35" s="2078"/>
      <c r="M35" s="2079"/>
      <c r="N35" s="2079"/>
      <c r="O35" s="2079"/>
      <c r="P35" s="2079"/>
      <c r="Q35" s="2079"/>
      <c r="R35" s="2079"/>
      <c r="S35" s="2079"/>
      <c r="T35" s="2079"/>
      <c r="U35" s="2079"/>
      <c r="V35" s="2080"/>
      <c r="W35" s="2080"/>
      <c r="X35" s="2081"/>
      <c r="Y35" s="901"/>
      <c r="AB35" s="878"/>
      <c r="BC35" s="2069"/>
      <c r="BD35" s="2069"/>
      <c r="BE35" s="2069"/>
      <c r="BF35" s="2061"/>
      <c r="BG35" s="2062"/>
      <c r="BH35" s="2062"/>
      <c r="BI35" s="2062"/>
      <c r="BJ35" s="2062"/>
      <c r="BK35" s="2063"/>
      <c r="BL35" s="2082" t="s">
        <v>2698</v>
      </c>
      <c r="BM35" s="2083"/>
      <c r="BN35" s="2083"/>
      <c r="BO35" s="2083"/>
      <c r="BP35" s="2083"/>
      <c r="BQ35" s="2083"/>
      <c r="BR35" s="2083"/>
      <c r="BS35" s="2083"/>
      <c r="BT35" s="2083"/>
      <c r="BU35" s="2083"/>
      <c r="BV35" s="2084"/>
      <c r="BW35" s="2084"/>
      <c r="BX35" s="2085"/>
      <c r="BY35" s="901"/>
    </row>
    <row r="36" spans="3:104" ht="15" customHeight="1">
      <c r="C36" s="2069"/>
      <c r="D36" s="2069"/>
      <c r="E36" s="2069"/>
      <c r="F36" s="2086" t="s">
        <v>2693</v>
      </c>
      <c r="G36" s="2087"/>
      <c r="H36" s="2087"/>
      <c r="I36" s="2087"/>
      <c r="J36" s="2087"/>
      <c r="K36" s="2088"/>
      <c r="L36" s="2089"/>
      <c r="M36" s="2090"/>
      <c r="N36" s="2090"/>
      <c r="O36" s="2090"/>
      <c r="P36" s="2090"/>
      <c r="Q36" s="2090"/>
      <c r="R36" s="2090"/>
      <c r="S36" s="2090"/>
      <c r="T36" s="2090"/>
      <c r="U36" s="2090"/>
      <c r="V36" s="2091"/>
      <c r="W36" s="2091"/>
      <c r="X36" s="2092"/>
      <c r="Y36" s="901"/>
      <c r="AB36" s="878"/>
      <c r="BC36" s="2069"/>
      <c r="BD36" s="2069"/>
      <c r="BE36" s="2069"/>
      <c r="BF36" s="2086" t="s">
        <v>2693</v>
      </c>
      <c r="BG36" s="2087"/>
      <c r="BH36" s="2087"/>
      <c r="BI36" s="2087"/>
      <c r="BJ36" s="2087"/>
      <c r="BK36" s="2088"/>
      <c r="BL36" s="2093" t="s">
        <v>2694</v>
      </c>
      <c r="BM36" s="2094"/>
      <c r="BN36" s="2094"/>
      <c r="BO36" s="2094"/>
      <c r="BP36" s="2094"/>
      <c r="BQ36" s="2094"/>
      <c r="BR36" s="2094"/>
      <c r="BS36" s="2094"/>
      <c r="BT36" s="2094"/>
      <c r="BU36" s="2094"/>
      <c r="BV36" s="2095"/>
      <c r="BW36" s="2095"/>
      <c r="BX36" s="2096"/>
      <c r="BY36" s="901"/>
    </row>
    <row r="37" spans="3:104" ht="26.25" customHeight="1">
      <c r="C37" s="2069"/>
      <c r="D37" s="2069"/>
      <c r="E37" s="2069"/>
      <c r="F37" s="2097" t="s">
        <v>2695</v>
      </c>
      <c r="G37" s="2062"/>
      <c r="H37" s="2062"/>
      <c r="I37" s="2062"/>
      <c r="J37" s="2062"/>
      <c r="K37" s="2063"/>
      <c r="L37" s="2098"/>
      <c r="M37" s="2099"/>
      <c r="N37" s="2099"/>
      <c r="O37" s="2099"/>
      <c r="P37" s="2099"/>
      <c r="Q37" s="2099"/>
      <c r="R37" s="2099"/>
      <c r="S37" s="2099"/>
      <c r="T37" s="2099"/>
      <c r="U37" s="2099"/>
      <c r="V37" s="2100"/>
      <c r="W37" s="2100"/>
      <c r="X37" s="2101"/>
      <c r="Y37" s="901"/>
      <c r="AB37" s="878"/>
      <c r="BC37" s="2069"/>
      <c r="BD37" s="2069"/>
      <c r="BE37" s="2069"/>
      <c r="BF37" s="2097" t="s">
        <v>2695</v>
      </c>
      <c r="BG37" s="2062"/>
      <c r="BH37" s="2062"/>
      <c r="BI37" s="2062"/>
      <c r="BJ37" s="2062"/>
      <c r="BK37" s="2063"/>
      <c r="BL37" s="2102" t="s">
        <v>2696</v>
      </c>
      <c r="BM37" s="2103"/>
      <c r="BN37" s="2103"/>
      <c r="BO37" s="2103"/>
      <c r="BP37" s="2103"/>
      <c r="BQ37" s="2103"/>
      <c r="BR37" s="2103"/>
      <c r="BS37" s="2103"/>
      <c r="BT37" s="2103"/>
      <c r="BU37" s="2103"/>
      <c r="BV37" s="2104"/>
      <c r="BW37" s="2104"/>
      <c r="BX37" s="2105"/>
      <c r="BY37" s="901"/>
    </row>
    <row r="38" spans="3:104">
      <c r="C38" s="2069"/>
      <c r="D38" s="2069"/>
      <c r="E38" s="2069"/>
      <c r="F38" s="2106" t="s">
        <v>2244</v>
      </c>
      <c r="G38" s="2107"/>
      <c r="H38" s="2107"/>
      <c r="I38" s="2107"/>
      <c r="J38" s="2107"/>
      <c r="K38" s="2108"/>
      <c r="L38" s="2109"/>
      <c r="M38" s="2110"/>
      <c r="N38" s="2110"/>
      <c r="O38" s="2110"/>
      <c r="P38" s="2110"/>
      <c r="Q38" s="2110"/>
      <c r="R38" s="2110"/>
      <c r="S38" s="2110"/>
      <c r="T38" s="2110"/>
      <c r="U38" s="2110"/>
      <c r="V38" s="2127"/>
      <c r="W38" s="2127"/>
      <c r="X38" s="2128"/>
      <c r="Y38" s="901"/>
      <c r="AB38" s="878"/>
      <c r="BC38" s="2069"/>
      <c r="BD38" s="2069"/>
      <c r="BE38" s="2069"/>
      <c r="BF38" s="2106" t="s">
        <v>2244</v>
      </c>
      <c r="BG38" s="2107"/>
      <c r="BH38" s="2107"/>
      <c r="BI38" s="2107"/>
      <c r="BJ38" s="2107"/>
      <c r="BK38" s="2108"/>
      <c r="BL38" s="2113" t="s">
        <v>2697</v>
      </c>
      <c r="BM38" s="2114"/>
      <c r="BN38" s="2114"/>
      <c r="BO38" s="2114"/>
      <c r="BP38" s="2114"/>
      <c r="BQ38" s="2114"/>
      <c r="BR38" s="2114"/>
      <c r="BS38" s="2114"/>
      <c r="BT38" s="2114"/>
      <c r="BU38" s="2114"/>
      <c r="BV38" s="2115"/>
      <c r="BW38" s="2115"/>
      <c r="BX38" s="2116"/>
      <c r="BY38" s="901"/>
    </row>
    <row r="39" spans="3:104" ht="34.5" customHeight="1">
      <c r="C39" s="2117" t="s">
        <v>2245</v>
      </c>
      <c r="D39" s="2117"/>
      <c r="E39" s="2117"/>
      <c r="F39" s="2117"/>
      <c r="G39" s="2117"/>
      <c r="H39" s="2117"/>
      <c r="I39" s="2117"/>
      <c r="J39" s="2117"/>
      <c r="K39" s="2117"/>
      <c r="L39" s="2118"/>
      <c r="M39" s="2119"/>
      <c r="N39" s="2119"/>
      <c r="O39" s="2119"/>
      <c r="P39" s="2119"/>
      <c r="Q39" s="2119"/>
      <c r="R39" s="2119"/>
      <c r="S39" s="2119"/>
      <c r="T39" s="2119"/>
      <c r="U39" s="2119"/>
      <c r="V39" s="2119"/>
      <c r="W39" s="2119"/>
      <c r="X39" s="2120"/>
      <c r="Y39" s="902"/>
      <c r="AB39" s="878"/>
      <c r="BC39" s="2117" t="s">
        <v>2245</v>
      </c>
      <c r="BD39" s="2117"/>
      <c r="BE39" s="2117"/>
      <c r="BF39" s="2117"/>
      <c r="BG39" s="2117"/>
      <c r="BH39" s="2117"/>
      <c r="BI39" s="2117"/>
      <c r="BJ39" s="2117"/>
      <c r="BK39" s="2117"/>
      <c r="BL39" s="2121" t="s">
        <v>2699</v>
      </c>
      <c r="BM39" s="2122"/>
      <c r="BN39" s="2122"/>
      <c r="BO39" s="2122"/>
      <c r="BP39" s="2122"/>
      <c r="BQ39" s="2122"/>
      <c r="BR39" s="2122"/>
      <c r="BS39" s="2122"/>
      <c r="BT39" s="2122"/>
      <c r="BU39" s="2122"/>
      <c r="BV39" s="2122"/>
      <c r="BW39" s="2122"/>
      <c r="BX39" s="2123"/>
      <c r="BY39" s="902"/>
    </row>
    <row r="40" spans="3:104" ht="34.5" customHeight="1">
      <c r="C40" s="2117" t="s">
        <v>2246</v>
      </c>
      <c r="D40" s="2117"/>
      <c r="E40" s="2117"/>
      <c r="F40" s="2117"/>
      <c r="G40" s="2117"/>
      <c r="H40" s="2117"/>
      <c r="I40" s="2117"/>
      <c r="J40" s="2117"/>
      <c r="K40" s="2117"/>
      <c r="L40" s="903"/>
      <c r="M40" s="1182" t="s">
        <v>2233</v>
      </c>
      <c r="N40" s="1182"/>
      <c r="O40" s="264"/>
      <c r="P40" s="904" t="s">
        <v>2119</v>
      </c>
      <c r="Q40" s="264"/>
      <c r="R40" s="905" t="s">
        <v>2182</v>
      </c>
      <c r="S40" s="264"/>
      <c r="T40" s="904" t="s">
        <v>2183</v>
      </c>
      <c r="U40" s="903"/>
      <c r="V40" s="903"/>
      <c r="W40" s="903"/>
      <c r="X40" s="906"/>
      <c r="BC40" s="2117" t="s">
        <v>2246</v>
      </c>
      <c r="BD40" s="2117"/>
      <c r="BE40" s="2117"/>
      <c r="BF40" s="2117"/>
      <c r="BG40" s="2117"/>
      <c r="BH40" s="2117"/>
      <c r="BI40" s="2117"/>
      <c r="BJ40" s="2117"/>
      <c r="BK40" s="2117"/>
      <c r="BL40" s="903"/>
      <c r="BM40" s="1182" t="s">
        <v>2233</v>
      </c>
      <c r="BN40" s="1182"/>
      <c r="BO40" s="907" t="s">
        <v>2700</v>
      </c>
      <c r="BP40" s="904" t="s">
        <v>2119</v>
      </c>
      <c r="BQ40" s="907" t="s">
        <v>2700</v>
      </c>
      <c r="BR40" s="905" t="s">
        <v>2182</v>
      </c>
      <c r="BS40" s="907" t="s">
        <v>2700</v>
      </c>
      <c r="BT40" s="904" t="s">
        <v>2183</v>
      </c>
      <c r="BU40" s="903"/>
      <c r="BV40" s="903"/>
      <c r="BW40" s="903"/>
      <c r="BX40" s="906"/>
    </row>
    <row r="41" spans="3:104">
      <c r="C41" s="908"/>
      <c r="D41" s="878"/>
      <c r="E41" s="878"/>
      <c r="F41" s="878"/>
      <c r="G41" s="878"/>
      <c r="H41" s="878"/>
      <c r="I41" s="878"/>
      <c r="J41" s="878"/>
      <c r="K41" s="878"/>
      <c r="L41" s="909"/>
      <c r="M41" s="909"/>
      <c r="N41" s="909"/>
      <c r="O41" s="902"/>
      <c r="P41" s="902"/>
      <c r="Q41" s="902"/>
      <c r="S41" s="902"/>
      <c r="T41" s="902"/>
      <c r="U41" s="902"/>
      <c r="V41" s="902"/>
      <c r="W41" s="902"/>
      <c r="X41" s="902"/>
      <c r="Y41" s="902"/>
      <c r="AB41" s="878"/>
      <c r="BC41" s="908"/>
      <c r="BD41" s="878"/>
      <c r="BE41" s="878"/>
      <c r="BF41" s="878"/>
      <c r="BG41" s="878"/>
      <c r="BH41" s="878"/>
      <c r="BI41" s="878"/>
      <c r="BJ41" s="878"/>
      <c r="BK41" s="878"/>
      <c r="BL41" s="909"/>
      <c r="BM41" s="909"/>
      <c r="BN41" s="909"/>
      <c r="BO41" s="902"/>
      <c r="BP41" s="902"/>
      <c r="BQ41" s="902"/>
      <c r="BS41" s="902"/>
      <c r="BT41" s="902"/>
      <c r="BU41" s="902"/>
      <c r="BV41" s="902"/>
      <c r="BW41" s="902"/>
      <c r="BX41" s="902"/>
      <c r="BY41" s="902"/>
    </row>
    <row r="42" spans="3:104">
      <c r="C42" s="908" t="s">
        <v>2701</v>
      </c>
      <c r="D42" s="910"/>
      <c r="E42" s="911"/>
      <c r="F42" s="911"/>
      <c r="G42" s="911"/>
      <c r="H42" s="911"/>
      <c r="I42" s="911"/>
      <c r="J42" s="911"/>
      <c r="K42" s="911"/>
      <c r="L42" s="911"/>
      <c r="M42" s="911"/>
      <c r="N42" s="910"/>
      <c r="O42" s="910"/>
      <c r="P42" s="910"/>
      <c r="Q42" s="910"/>
      <c r="R42" s="910"/>
      <c r="S42" s="910"/>
      <c r="T42" s="910"/>
      <c r="U42" s="910"/>
      <c r="V42" s="910"/>
      <c r="W42" s="910"/>
      <c r="X42" s="910"/>
      <c r="Y42" s="910"/>
      <c r="Z42" s="910"/>
      <c r="AA42" s="910"/>
      <c r="AB42" s="910"/>
      <c r="AC42" s="910"/>
      <c r="AD42" s="910"/>
      <c r="AE42" s="910"/>
      <c r="AF42" s="910"/>
      <c r="AG42" s="910"/>
      <c r="AH42" s="910"/>
      <c r="AI42" s="910"/>
      <c r="AJ42" s="910"/>
      <c r="AK42" s="910"/>
      <c r="AL42" s="910"/>
      <c r="AM42" s="910"/>
      <c r="AN42" s="910"/>
      <c r="AO42" s="910"/>
      <c r="AP42" s="910"/>
      <c r="AQ42" s="910"/>
      <c r="AR42" s="910"/>
      <c r="AS42" s="910"/>
      <c r="AT42" s="910"/>
      <c r="AU42" s="910"/>
      <c r="AV42" s="910"/>
      <c r="AW42" s="910"/>
      <c r="AX42" s="910"/>
      <c r="AY42" s="910"/>
      <c r="AZ42" s="910"/>
      <c r="BC42" s="908" t="s">
        <v>2701</v>
      </c>
      <c r="BD42" s="910"/>
      <c r="BE42" s="911"/>
      <c r="BF42" s="911"/>
      <c r="BG42" s="911"/>
      <c r="BH42" s="911"/>
      <c r="BI42" s="911"/>
      <c r="BJ42" s="911"/>
      <c r="BK42" s="911"/>
      <c r="BL42" s="911"/>
      <c r="BM42" s="911"/>
      <c r="BN42" s="910"/>
      <c r="BO42" s="910"/>
      <c r="BP42" s="910"/>
      <c r="BQ42" s="910"/>
      <c r="BR42" s="910"/>
      <c r="BS42" s="910"/>
      <c r="BT42" s="910"/>
      <c r="BU42" s="910"/>
      <c r="BV42" s="910"/>
      <c r="BW42" s="910"/>
      <c r="BX42" s="910"/>
      <c r="BY42" s="910"/>
      <c r="BZ42" s="910"/>
    </row>
    <row r="43" spans="3:104" ht="22.5" customHeight="1">
      <c r="N43" s="912"/>
      <c r="O43" s="912"/>
      <c r="P43" s="269"/>
      <c r="Q43" s="913"/>
      <c r="R43" s="913"/>
      <c r="S43" s="269"/>
      <c r="T43" s="913"/>
      <c r="U43" s="913"/>
      <c r="V43" s="913"/>
      <c r="W43" s="913"/>
      <c r="X43" s="914"/>
      <c r="AB43" s="887"/>
      <c r="BN43" s="912"/>
      <c r="BO43" s="912"/>
      <c r="BP43" s="269"/>
      <c r="BQ43" s="913"/>
      <c r="BR43" s="913"/>
      <c r="BS43" s="269"/>
      <c r="BT43" s="913"/>
      <c r="BU43" s="913"/>
      <c r="BV43" s="913"/>
      <c r="BW43" s="913"/>
      <c r="BX43" s="914"/>
    </row>
    <row r="44" spans="3:104" ht="10.5" customHeight="1">
      <c r="N44" s="915"/>
      <c r="O44" s="913"/>
      <c r="P44" s="914"/>
      <c r="Q44" s="914"/>
      <c r="R44" s="914"/>
      <c r="S44" s="914"/>
      <c r="T44" s="914"/>
      <c r="U44" s="914"/>
      <c r="V44" s="914"/>
      <c r="W44" s="914"/>
      <c r="X44" s="914"/>
      <c r="AB44" s="878"/>
      <c r="BN44" s="915"/>
      <c r="BO44" s="913"/>
      <c r="BP44" s="914"/>
      <c r="BQ44" s="914"/>
      <c r="BR44" s="914"/>
      <c r="BS44" s="914"/>
      <c r="BT44" s="914"/>
      <c r="BU44" s="914"/>
      <c r="BV44" s="914"/>
      <c r="BW44" s="914"/>
      <c r="BX44" s="914"/>
    </row>
    <row r="45" spans="3:104" ht="24" customHeight="1">
      <c r="N45" s="915"/>
      <c r="O45" s="915"/>
      <c r="P45" s="913"/>
      <c r="Q45" s="913"/>
      <c r="R45" s="914"/>
      <c r="S45" s="914"/>
      <c r="T45" s="914"/>
      <c r="U45" s="914"/>
      <c r="V45" s="914"/>
      <c r="W45" s="914"/>
      <c r="X45" s="914"/>
      <c r="Y45" s="885"/>
      <c r="Z45" s="266"/>
      <c r="AB45" s="878"/>
      <c r="AC45" s="878"/>
      <c r="BN45" s="915"/>
      <c r="BO45" s="915"/>
      <c r="BP45" s="913"/>
      <c r="BQ45" s="913"/>
      <c r="BR45" s="914"/>
      <c r="BS45" s="914"/>
      <c r="BT45" s="914"/>
      <c r="BU45" s="914"/>
      <c r="BV45" s="914"/>
      <c r="BW45" s="914"/>
      <c r="BX45" s="914"/>
      <c r="BY45" s="885"/>
      <c r="BZ45" s="266"/>
    </row>
    <row r="46" spans="3:104" ht="24" customHeight="1">
      <c r="N46" s="913"/>
      <c r="O46" s="916"/>
      <c r="P46" s="265"/>
      <c r="Q46" s="265"/>
      <c r="R46" s="913"/>
      <c r="S46" s="913"/>
      <c r="T46" s="913"/>
      <c r="U46" s="913"/>
      <c r="V46" s="913"/>
      <c r="W46" s="913"/>
      <c r="X46" s="913"/>
      <c r="Y46" s="268"/>
      <c r="Z46" s="266"/>
      <c r="AB46" s="878"/>
      <c r="AC46" s="878"/>
      <c r="BN46" s="913"/>
      <c r="BO46" s="916"/>
      <c r="BP46" s="265"/>
      <c r="BQ46" s="265"/>
      <c r="BR46" s="913"/>
      <c r="BS46" s="913"/>
      <c r="BT46" s="913"/>
      <c r="BU46" s="913"/>
      <c r="BV46" s="913"/>
      <c r="BW46" s="913"/>
      <c r="BX46" s="913"/>
      <c r="BY46" s="268"/>
      <c r="BZ46" s="266"/>
    </row>
    <row r="47" spans="3:104" ht="2.4500000000000002" customHeight="1">
      <c r="N47" s="915"/>
      <c r="O47" s="913"/>
      <c r="P47" s="268"/>
      <c r="Q47" s="268"/>
      <c r="R47" s="914"/>
      <c r="S47" s="914"/>
      <c r="T47" s="914"/>
      <c r="U47" s="914"/>
      <c r="V47" s="914"/>
      <c r="W47" s="914"/>
      <c r="X47" s="914"/>
      <c r="Y47" s="268"/>
      <c r="Z47" s="266"/>
      <c r="AB47" s="878"/>
      <c r="AC47" s="878"/>
      <c r="AD47" s="887"/>
      <c r="BN47" s="915"/>
      <c r="BO47" s="913"/>
      <c r="BP47" s="268"/>
      <c r="BQ47" s="268"/>
      <c r="BR47" s="914"/>
      <c r="BS47" s="914"/>
      <c r="BT47" s="914"/>
      <c r="BU47" s="914"/>
      <c r="BV47" s="914"/>
      <c r="BW47" s="914"/>
      <c r="BX47" s="914"/>
      <c r="BY47" s="268"/>
      <c r="BZ47" s="266"/>
    </row>
    <row r="48" spans="3:104" ht="24" customHeight="1">
      <c r="N48" s="913"/>
      <c r="O48" s="913"/>
      <c r="P48" s="265"/>
      <c r="Q48" s="265"/>
      <c r="R48" s="913"/>
      <c r="S48" s="913"/>
      <c r="T48" s="913"/>
      <c r="U48" s="913"/>
      <c r="V48" s="913"/>
      <c r="W48" s="913"/>
      <c r="X48" s="913"/>
      <c r="Z48" s="266"/>
      <c r="AB48" s="878"/>
      <c r="AC48" s="878"/>
      <c r="AD48" s="878"/>
      <c r="BN48" s="913"/>
      <c r="BO48" s="913"/>
      <c r="BP48" s="265"/>
      <c r="BQ48" s="265"/>
      <c r="BR48" s="913"/>
      <c r="BS48" s="913"/>
      <c r="BT48" s="913"/>
      <c r="BU48" s="913"/>
      <c r="BV48" s="913"/>
      <c r="BW48" s="913"/>
      <c r="BX48" s="913"/>
      <c r="BZ48" s="266"/>
    </row>
    <row r="49" spans="3:78" ht="2.4500000000000002" customHeight="1">
      <c r="N49" s="915"/>
      <c r="O49" s="913"/>
      <c r="P49" s="268"/>
      <c r="Q49" s="268"/>
      <c r="R49" s="914"/>
      <c r="S49" s="914"/>
      <c r="T49" s="914"/>
      <c r="U49" s="914"/>
      <c r="V49" s="914"/>
      <c r="W49" s="914"/>
      <c r="X49" s="914"/>
      <c r="Z49" s="266"/>
      <c r="AB49" s="878"/>
      <c r="AC49" s="878"/>
      <c r="BN49" s="915"/>
      <c r="BO49" s="913"/>
      <c r="BP49" s="268"/>
      <c r="BQ49" s="268"/>
      <c r="BR49" s="914"/>
      <c r="BS49" s="914"/>
      <c r="BT49" s="914"/>
      <c r="BU49" s="914"/>
      <c r="BV49" s="914"/>
      <c r="BW49" s="914"/>
      <c r="BX49" s="914"/>
      <c r="BZ49" s="266"/>
    </row>
    <row r="50" spans="3:78" ht="24" customHeight="1">
      <c r="N50" s="912"/>
      <c r="O50" s="912"/>
      <c r="P50" s="269"/>
      <c r="Q50" s="265"/>
      <c r="R50" s="913"/>
      <c r="S50" s="913"/>
      <c r="T50" s="269"/>
      <c r="U50" s="913"/>
      <c r="V50" s="913"/>
      <c r="W50" s="913"/>
      <c r="X50" s="914"/>
      <c r="Z50" s="266"/>
      <c r="AB50" s="887"/>
      <c r="AC50" s="878"/>
      <c r="BN50" s="912"/>
      <c r="BO50" s="912"/>
      <c r="BP50" s="269"/>
      <c r="BQ50" s="265"/>
      <c r="BR50" s="913"/>
      <c r="BS50" s="913"/>
      <c r="BT50" s="269"/>
      <c r="BU50" s="913"/>
      <c r="BV50" s="913"/>
      <c r="BW50" s="913"/>
      <c r="BX50" s="914"/>
      <c r="BZ50" s="266"/>
    </row>
    <row r="51" spans="3:78" ht="10.5" customHeight="1">
      <c r="S51" s="878"/>
      <c r="T51" s="878"/>
      <c r="BS51" s="878"/>
      <c r="BT51" s="878"/>
    </row>
    <row r="52" spans="3:78" s="917" customFormat="1" ht="37.5" customHeight="1">
      <c r="C52" s="908"/>
      <c r="E52" s="910"/>
      <c r="F52" s="918"/>
      <c r="G52" s="910"/>
      <c r="H52" s="910"/>
      <c r="I52" s="910"/>
      <c r="J52" s="2129"/>
      <c r="K52" s="2129"/>
      <c r="L52" s="2129"/>
      <c r="M52" s="2129"/>
      <c r="N52" s="2129"/>
      <c r="O52" s="2129"/>
      <c r="P52" s="2129"/>
      <c r="Q52" s="2129"/>
      <c r="R52" s="2129"/>
      <c r="S52" s="2129"/>
      <c r="T52" s="2129"/>
      <c r="U52" s="2129"/>
      <c r="V52" s="2129"/>
      <c r="W52" s="2129"/>
      <c r="X52" s="2129"/>
      <c r="Y52" s="919"/>
      <c r="Z52" s="919"/>
      <c r="AA52" s="919"/>
      <c r="AB52" s="920"/>
      <c r="AC52" s="919"/>
      <c r="AD52" s="919"/>
      <c r="AE52" s="919"/>
      <c r="AF52" s="919"/>
      <c r="AG52" s="919"/>
      <c r="AH52" s="919"/>
      <c r="AI52" s="919"/>
      <c r="AJ52" s="919"/>
      <c r="AK52" s="919"/>
      <c r="AL52" s="919"/>
      <c r="AM52" s="919"/>
      <c r="AN52" s="919"/>
      <c r="AO52" s="919"/>
      <c r="AP52" s="919"/>
      <c r="AQ52" s="919"/>
      <c r="AR52" s="919"/>
      <c r="AS52" s="919"/>
      <c r="AT52" s="919"/>
      <c r="AU52" s="919"/>
      <c r="AV52" s="919"/>
      <c r="AW52" s="919"/>
      <c r="AX52" s="919"/>
      <c r="AY52" s="919"/>
      <c r="AZ52" s="919"/>
      <c r="BC52" s="908"/>
      <c r="BE52" s="910"/>
      <c r="BF52" s="918"/>
      <c r="BG52" s="910"/>
      <c r="BH52" s="910"/>
      <c r="BI52" s="910"/>
      <c r="BJ52" s="2129"/>
      <c r="BK52" s="2129"/>
      <c r="BL52" s="2129"/>
      <c r="BM52" s="2129"/>
      <c r="BN52" s="2129"/>
      <c r="BO52" s="2129"/>
      <c r="BP52" s="2129"/>
      <c r="BQ52" s="2129"/>
      <c r="BR52" s="2129"/>
      <c r="BS52" s="2129"/>
      <c r="BT52" s="2129"/>
      <c r="BU52" s="2129"/>
      <c r="BV52" s="2129"/>
      <c r="BW52" s="2129"/>
      <c r="BX52" s="2129"/>
      <c r="BY52" s="919"/>
      <c r="BZ52" s="919"/>
    </row>
    <row r="53" spans="3:78">
      <c r="C53" s="908"/>
      <c r="E53" s="921"/>
      <c r="U53" s="266"/>
      <c r="Y53" s="883"/>
      <c r="AB53" s="878"/>
      <c r="BC53" s="908"/>
      <c r="BE53" s="921"/>
      <c r="BU53" s="266"/>
      <c r="BY53" s="883"/>
    </row>
    <row r="54" spans="3:78">
      <c r="C54" s="908"/>
      <c r="D54" s="908"/>
      <c r="E54" s="908"/>
      <c r="F54" s="908"/>
      <c r="G54" s="908"/>
      <c r="H54" s="908"/>
      <c r="I54" s="908"/>
      <c r="J54" s="908"/>
      <c r="K54" s="908"/>
      <c r="L54" s="908"/>
      <c r="M54" s="908"/>
      <c r="N54" s="908"/>
      <c r="O54" s="908"/>
      <c r="P54" s="908"/>
      <c r="Q54" s="908"/>
      <c r="R54" s="908"/>
      <c r="S54" s="908"/>
      <c r="T54" s="908"/>
      <c r="U54" s="908"/>
      <c r="V54" s="908"/>
      <c r="W54" s="908"/>
      <c r="X54" s="908"/>
      <c r="Y54" s="908"/>
      <c r="Z54" s="908"/>
      <c r="AA54" s="908"/>
      <c r="AB54" s="908"/>
      <c r="AC54" s="908"/>
      <c r="AD54" s="908"/>
      <c r="AE54" s="908"/>
      <c r="AF54" s="908"/>
      <c r="AG54" s="908"/>
      <c r="AH54" s="908"/>
      <c r="AI54" s="908"/>
      <c r="AJ54" s="908"/>
      <c r="AK54" s="908"/>
      <c r="AL54" s="908"/>
      <c r="AM54" s="908"/>
      <c r="AN54" s="908"/>
      <c r="AO54" s="908"/>
      <c r="AP54" s="908"/>
      <c r="AQ54" s="908"/>
      <c r="AR54" s="908"/>
      <c r="AS54" s="908"/>
      <c r="AT54" s="908"/>
      <c r="AU54" s="908"/>
      <c r="AV54" s="908"/>
      <c r="AW54" s="908"/>
      <c r="AX54" s="908"/>
      <c r="AY54" s="908"/>
      <c r="AZ54" s="908"/>
      <c r="BC54" s="908"/>
      <c r="BD54" s="908"/>
      <c r="BE54" s="908"/>
      <c r="BF54" s="908"/>
      <c r="BG54" s="908"/>
      <c r="BH54" s="908"/>
      <c r="BI54" s="908"/>
      <c r="BJ54" s="908"/>
      <c r="BK54" s="908"/>
      <c r="BL54" s="908"/>
      <c r="BM54" s="908"/>
      <c r="BN54" s="908"/>
      <c r="BO54" s="908"/>
      <c r="BP54" s="908"/>
      <c r="BQ54" s="908"/>
      <c r="BR54" s="908"/>
      <c r="BS54" s="908"/>
      <c r="BT54" s="908"/>
      <c r="BU54" s="908"/>
      <c r="BV54" s="908"/>
      <c r="BW54" s="908"/>
      <c r="BX54" s="908"/>
      <c r="BY54" s="908"/>
      <c r="BZ54" s="908"/>
    </row>
  </sheetData>
  <sheetProtection algorithmName="SHA-512" hashValue="MEY+SYfLkUh/D2eAil8rQzNStISTSXkS1mH1g8gPhnwRiKrng7PvnzChRut7GZtYC+UnEAzkt70pt1Fk31dQLg==" saltValue="TcPhvNi+tw4VKNZfSa+H7g==" spinCount="100000" sheet="1" formatCells="0" selectLockedCells="1"/>
  <protectedRanges>
    <protectedRange sqref="BP8 BP10 BP12" name="範囲1_1"/>
    <protectedRange sqref="R3" name="範囲1_4"/>
    <protectedRange sqref="E20" name="範囲1_1_1_1"/>
    <protectedRange sqref="BE20" name="範囲1_1_1"/>
    <protectedRange sqref="P8 P10 P12" name="範囲1_5"/>
  </protectedRanges>
  <mergeCells count="93">
    <mergeCell ref="C40:K40"/>
    <mergeCell ref="M40:N40"/>
    <mergeCell ref="BC40:BK40"/>
    <mergeCell ref="BM40:BN40"/>
    <mergeCell ref="J52:X52"/>
    <mergeCell ref="BJ52:BX52"/>
    <mergeCell ref="C34:E38"/>
    <mergeCell ref="F34:K35"/>
    <mergeCell ref="L34:M34"/>
    <mergeCell ref="N34:X34"/>
    <mergeCell ref="BL37:BX37"/>
    <mergeCell ref="F38:K38"/>
    <mergeCell ref="L38:X38"/>
    <mergeCell ref="BF38:BK38"/>
    <mergeCell ref="BL38:BX38"/>
    <mergeCell ref="BC34:BE38"/>
    <mergeCell ref="BF34:BK35"/>
    <mergeCell ref="F37:K37"/>
    <mergeCell ref="L37:X37"/>
    <mergeCell ref="BF37:BK37"/>
    <mergeCell ref="F33:K33"/>
    <mergeCell ref="L33:X33"/>
    <mergeCell ref="BF33:BK33"/>
    <mergeCell ref="BL33:BX33"/>
    <mergeCell ref="C39:K39"/>
    <mergeCell ref="L39:X39"/>
    <mergeCell ref="BC39:BK39"/>
    <mergeCell ref="BL39:BX39"/>
    <mergeCell ref="BL34:BM34"/>
    <mergeCell ref="BN34:BX34"/>
    <mergeCell ref="L35:X35"/>
    <mergeCell ref="BL35:BX35"/>
    <mergeCell ref="F36:K36"/>
    <mergeCell ref="L36:X36"/>
    <mergeCell ref="BF36:BK36"/>
    <mergeCell ref="BL36:BX36"/>
    <mergeCell ref="BF31:BK31"/>
    <mergeCell ref="BL31:BX31"/>
    <mergeCell ref="F32:K32"/>
    <mergeCell ref="L32:X32"/>
    <mergeCell ref="BF32:BK32"/>
    <mergeCell ref="BL32:BX32"/>
    <mergeCell ref="C28:K28"/>
    <mergeCell ref="M28:P28"/>
    <mergeCell ref="BC28:BK28"/>
    <mergeCell ref="BM28:BP28"/>
    <mergeCell ref="C29:E33"/>
    <mergeCell ref="F29:K30"/>
    <mergeCell ref="L29:M29"/>
    <mergeCell ref="N29:X29"/>
    <mergeCell ref="BC29:BE33"/>
    <mergeCell ref="BF29:BK30"/>
    <mergeCell ref="BL29:BM29"/>
    <mergeCell ref="BN29:BX29"/>
    <mergeCell ref="L30:X30"/>
    <mergeCell ref="BL30:BX30"/>
    <mergeCell ref="F31:K31"/>
    <mergeCell ref="L31:X31"/>
    <mergeCell ref="C21:X21"/>
    <mergeCell ref="BC21:BX21"/>
    <mergeCell ref="C24:X24"/>
    <mergeCell ref="BC24:BX24"/>
    <mergeCell ref="C27:K27"/>
    <mergeCell ref="L27:X27"/>
    <mergeCell ref="BC27:BK27"/>
    <mergeCell ref="BL27:BX27"/>
    <mergeCell ref="BC18:BX18"/>
    <mergeCell ref="J20:K20"/>
    <mergeCell ref="M20:O20"/>
    <mergeCell ref="P20:Q20"/>
    <mergeCell ref="R20:Y20"/>
    <mergeCell ref="BJ20:BK20"/>
    <mergeCell ref="BM20:BO20"/>
    <mergeCell ref="BP20:BQ20"/>
    <mergeCell ref="BR20:BY20"/>
    <mergeCell ref="C17:X18"/>
    <mergeCell ref="N12:O12"/>
    <mergeCell ref="BN12:BO12"/>
    <mergeCell ref="BP12:BS12"/>
    <mergeCell ref="BT12:BX12"/>
    <mergeCell ref="P12:S12"/>
    <mergeCell ref="T12:X12"/>
    <mergeCell ref="R3:S3"/>
    <mergeCell ref="BR3:BS3"/>
    <mergeCell ref="N10:O10"/>
    <mergeCell ref="P10:X10"/>
    <mergeCell ref="BN10:BO10"/>
    <mergeCell ref="BP10:BX10"/>
    <mergeCell ref="N8:O8"/>
    <mergeCell ref="P8:Q8"/>
    <mergeCell ref="R8:X8"/>
    <mergeCell ref="BN8:BO8"/>
    <mergeCell ref="BP8:BX8"/>
  </mergeCells>
  <phoneticPr fontId="67"/>
  <printOptions horizontalCentered="1"/>
  <pageMargins left="0.70866141732283472" right="0.70866141732283472" top="0.74803149606299213" bottom="0.55118110236220474" header="0.31496062992125984" footer="0.31496062992125984"/>
  <pageSetup paperSize="9" orientation="portrait" blackAndWhite="1" r:id="rId1"/>
  <headerFooter scaleWithDoc="0" alignWithMargins="0"/>
  <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A424-78B0-423F-8376-AD3E79AB1227}">
  <sheetPr codeName="Sheet33">
    <tabColor rgb="FFFFFF66"/>
  </sheetPr>
  <dimension ref="A1:BZ51"/>
  <sheetViews>
    <sheetView view="pageBreakPreview" zoomScale="115" zoomScaleNormal="100" zoomScaleSheetLayoutView="115" workbookViewId="0">
      <selection activeCell="K3" sqref="K3:L3"/>
    </sheetView>
  </sheetViews>
  <sheetFormatPr defaultRowHeight="13.5"/>
  <cols>
    <col min="1" max="1" width="2.125" style="272" customWidth="1"/>
    <col min="2" max="2" width="2.375" style="272" customWidth="1"/>
    <col min="3" max="3" width="1.125" style="272" customWidth="1"/>
    <col min="4" max="4" width="5.625" style="272" customWidth="1"/>
    <col min="5" max="5" width="3.625" style="272" customWidth="1"/>
    <col min="6" max="6" width="2.625" style="272" customWidth="1"/>
    <col min="7" max="7" width="3.625" style="272" customWidth="1"/>
    <col min="8" max="8" width="2.625" style="272" customWidth="1"/>
    <col min="9" max="9" width="3.625" style="272" customWidth="1"/>
    <col min="10" max="10" width="4.625" style="272" customWidth="1"/>
    <col min="11" max="11" width="1.25" style="272" customWidth="1"/>
    <col min="12" max="12" width="3.125" style="272" customWidth="1"/>
    <col min="13" max="13" width="4.5" style="272" customWidth="1"/>
    <col min="14" max="14" width="3.625" style="272" customWidth="1"/>
    <col min="15" max="15" width="5.625" style="272" customWidth="1"/>
    <col min="16" max="16" width="3.625" style="272" customWidth="1"/>
    <col min="17" max="17" width="4.625" style="272" customWidth="1"/>
    <col min="18" max="20" width="3.625" style="272" customWidth="1"/>
    <col min="21" max="23" width="3.625" style="275" customWidth="1"/>
    <col min="24" max="24" width="4.5" style="275" customWidth="1"/>
    <col min="25" max="25" width="2.25" style="275" customWidth="1"/>
    <col min="26" max="26" width="1.5" style="275" customWidth="1"/>
    <col min="27" max="27" width="2.125" style="275" hidden="1" customWidth="1"/>
    <col min="28" max="28" width="7.25" style="272" hidden="1" customWidth="1"/>
    <col min="29" max="35" width="0" style="272" hidden="1" customWidth="1"/>
    <col min="36" max="75" width="8.875" style="272"/>
    <col min="76" max="78" width="9" style="272" customWidth="1"/>
    <col min="79" max="263" width="8.875" style="272"/>
    <col min="264" max="264" width="2.5" style="272" customWidth="1"/>
    <col min="265" max="265" width="2.375" style="272" customWidth="1"/>
    <col min="266" max="266" width="1.125" style="272" customWidth="1"/>
    <col min="267" max="267" width="22.625" style="272" customWidth="1"/>
    <col min="268" max="268" width="1.25" style="272" customWidth="1"/>
    <col min="269" max="270" width="11.75" style="272" customWidth="1"/>
    <col min="271" max="271" width="1.75" style="272" customWidth="1"/>
    <col min="272" max="272" width="6.875" style="272" customWidth="1"/>
    <col min="273" max="273" width="4.5" style="272" customWidth="1"/>
    <col min="274" max="274" width="3.625" style="272" customWidth="1"/>
    <col min="275" max="275" width="0.75" style="272" customWidth="1"/>
    <col min="276" max="276" width="3.375" style="272" customWidth="1"/>
    <col min="277" max="277" width="3.625" style="272" customWidth="1"/>
    <col min="278" max="278" width="3" style="272" customWidth="1"/>
    <col min="279" max="279" width="3.625" style="272" customWidth="1"/>
    <col min="280" max="280" width="3.125" style="272" customWidth="1"/>
    <col min="281" max="281" width="1.875" style="272" customWidth="1"/>
    <col min="282" max="283" width="2.25" style="272" customWidth="1"/>
    <col min="284" max="284" width="7.25" style="272" customWidth="1"/>
    <col min="285" max="519" width="8.875" style="272"/>
    <col min="520" max="520" width="2.5" style="272" customWidth="1"/>
    <col min="521" max="521" width="2.375" style="272" customWidth="1"/>
    <col min="522" max="522" width="1.125" style="272" customWidth="1"/>
    <col min="523" max="523" width="22.625" style="272" customWidth="1"/>
    <col min="524" max="524" width="1.25" style="272" customWidth="1"/>
    <col min="525" max="526" width="11.75" style="272" customWidth="1"/>
    <col min="527" max="527" width="1.75" style="272" customWidth="1"/>
    <col min="528" max="528" width="6.875" style="272" customWidth="1"/>
    <col min="529" max="529" width="4.5" style="272" customWidth="1"/>
    <col min="530" max="530" width="3.625" style="272" customWidth="1"/>
    <col min="531" max="531" width="0.75" style="272" customWidth="1"/>
    <col min="532" max="532" width="3.375" style="272" customWidth="1"/>
    <col min="533" max="533" width="3.625" style="272" customWidth="1"/>
    <col min="534" max="534" width="3" style="272" customWidth="1"/>
    <col min="535" max="535" width="3.625" style="272" customWidth="1"/>
    <col min="536" max="536" width="3.125" style="272" customWidth="1"/>
    <col min="537" max="537" width="1.875" style="272" customWidth="1"/>
    <col min="538" max="539" width="2.25" style="272" customWidth="1"/>
    <col min="540" max="540" width="7.25" style="272" customWidth="1"/>
    <col min="541" max="775" width="8.875" style="272"/>
    <col min="776" max="776" width="2.5" style="272" customWidth="1"/>
    <col min="777" max="777" width="2.375" style="272" customWidth="1"/>
    <col min="778" max="778" width="1.125" style="272" customWidth="1"/>
    <col min="779" max="779" width="22.625" style="272" customWidth="1"/>
    <col min="780" max="780" width="1.25" style="272" customWidth="1"/>
    <col min="781" max="782" width="11.75" style="272" customWidth="1"/>
    <col min="783" max="783" width="1.75" style="272" customWidth="1"/>
    <col min="784" max="784" width="6.875" style="272" customWidth="1"/>
    <col min="785" max="785" width="4.5" style="272" customWidth="1"/>
    <col min="786" max="786" width="3.625" style="272" customWidth="1"/>
    <col min="787" max="787" width="0.75" style="272" customWidth="1"/>
    <col min="788" max="788" width="3.375" style="272" customWidth="1"/>
    <col min="789" max="789" width="3.625" style="272" customWidth="1"/>
    <col min="790" max="790" width="3" style="272" customWidth="1"/>
    <col min="791" max="791" width="3.625" style="272" customWidth="1"/>
    <col min="792" max="792" width="3.125" style="272" customWidth="1"/>
    <col min="793" max="793" width="1.875" style="272" customWidth="1"/>
    <col min="794" max="795" width="2.25" style="272" customWidth="1"/>
    <col min="796" max="796" width="7.25" style="272" customWidth="1"/>
    <col min="797" max="1031" width="8.875" style="272"/>
    <col min="1032" max="1032" width="2.5" style="272" customWidth="1"/>
    <col min="1033" max="1033" width="2.375" style="272" customWidth="1"/>
    <col min="1034" max="1034" width="1.125" style="272" customWidth="1"/>
    <col min="1035" max="1035" width="22.625" style="272" customWidth="1"/>
    <col min="1036" max="1036" width="1.25" style="272" customWidth="1"/>
    <col min="1037" max="1038" width="11.75" style="272" customWidth="1"/>
    <col min="1039" max="1039" width="1.75" style="272" customWidth="1"/>
    <col min="1040" max="1040" width="6.875" style="272" customWidth="1"/>
    <col min="1041" max="1041" width="4.5" style="272" customWidth="1"/>
    <col min="1042" max="1042" width="3.625" style="272" customWidth="1"/>
    <col min="1043" max="1043" width="0.75" style="272" customWidth="1"/>
    <col min="1044" max="1044" width="3.375" style="272" customWidth="1"/>
    <col min="1045" max="1045" width="3.625" style="272" customWidth="1"/>
    <col min="1046" max="1046" width="3" style="272" customWidth="1"/>
    <col min="1047" max="1047" width="3.625" style="272" customWidth="1"/>
    <col min="1048" max="1048" width="3.125" style="272" customWidth="1"/>
    <col min="1049" max="1049" width="1.875" style="272" customWidth="1"/>
    <col min="1050" max="1051" width="2.25" style="272" customWidth="1"/>
    <col min="1052" max="1052" width="7.25" style="272" customWidth="1"/>
    <col min="1053" max="1287" width="8.875" style="272"/>
    <col min="1288" max="1288" width="2.5" style="272" customWidth="1"/>
    <col min="1289" max="1289" width="2.375" style="272" customWidth="1"/>
    <col min="1290" max="1290" width="1.125" style="272" customWidth="1"/>
    <col min="1291" max="1291" width="22.625" style="272" customWidth="1"/>
    <col min="1292" max="1292" width="1.25" style="272" customWidth="1"/>
    <col min="1293" max="1294" width="11.75" style="272" customWidth="1"/>
    <col min="1295" max="1295" width="1.75" style="272" customWidth="1"/>
    <col min="1296" max="1296" width="6.875" style="272" customWidth="1"/>
    <col min="1297" max="1297" width="4.5" style="272" customWidth="1"/>
    <col min="1298" max="1298" width="3.625" style="272" customWidth="1"/>
    <col min="1299" max="1299" width="0.75" style="272" customWidth="1"/>
    <col min="1300" max="1300" width="3.375" style="272" customWidth="1"/>
    <col min="1301" max="1301" width="3.625" style="272" customWidth="1"/>
    <col min="1302" max="1302" width="3" style="272" customWidth="1"/>
    <col min="1303" max="1303" width="3.625" style="272" customWidth="1"/>
    <col min="1304" max="1304" width="3.125" style="272" customWidth="1"/>
    <col min="1305" max="1305" width="1.875" style="272" customWidth="1"/>
    <col min="1306" max="1307" width="2.25" style="272" customWidth="1"/>
    <col min="1308" max="1308" width="7.25" style="272" customWidth="1"/>
    <col min="1309" max="1543" width="8.875" style="272"/>
    <col min="1544" max="1544" width="2.5" style="272" customWidth="1"/>
    <col min="1545" max="1545" width="2.375" style="272" customWidth="1"/>
    <col min="1546" max="1546" width="1.125" style="272" customWidth="1"/>
    <col min="1547" max="1547" width="22.625" style="272" customWidth="1"/>
    <col min="1548" max="1548" width="1.25" style="272" customWidth="1"/>
    <col min="1549" max="1550" width="11.75" style="272" customWidth="1"/>
    <col min="1551" max="1551" width="1.75" style="272" customWidth="1"/>
    <col min="1552" max="1552" width="6.875" style="272" customWidth="1"/>
    <col min="1553" max="1553" width="4.5" style="272" customWidth="1"/>
    <col min="1554" max="1554" width="3.625" style="272" customWidth="1"/>
    <col min="1555" max="1555" width="0.75" style="272" customWidth="1"/>
    <col min="1556" max="1556" width="3.375" style="272" customWidth="1"/>
    <col min="1557" max="1557" width="3.625" style="272" customWidth="1"/>
    <col min="1558" max="1558" width="3" style="272" customWidth="1"/>
    <col min="1559" max="1559" width="3.625" style="272" customWidth="1"/>
    <col min="1560" max="1560" width="3.125" style="272" customWidth="1"/>
    <col min="1561" max="1561" width="1.875" style="272" customWidth="1"/>
    <col min="1562" max="1563" width="2.25" style="272" customWidth="1"/>
    <col min="1564" max="1564" width="7.25" style="272" customWidth="1"/>
    <col min="1565" max="1799" width="8.875" style="272"/>
    <col min="1800" max="1800" width="2.5" style="272" customWidth="1"/>
    <col min="1801" max="1801" width="2.375" style="272" customWidth="1"/>
    <col min="1802" max="1802" width="1.125" style="272" customWidth="1"/>
    <col min="1803" max="1803" width="22.625" style="272" customWidth="1"/>
    <col min="1804" max="1804" width="1.25" style="272" customWidth="1"/>
    <col min="1805" max="1806" width="11.75" style="272" customWidth="1"/>
    <col min="1807" max="1807" width="1.75" style="272" customWidth="1"/>
    <col min="1808" max="1808" width="6.875" style="272" customWidth="1"/>
    <col min="1809" max="1809" width="4.5" style="272" customWidth="1"/>
    <col min="1810" max="1810" width="3.625" style="272" customWidth="1"/>
    <col min="1811" max="1811" width="0.75" style="272" customWidth="1"/>
    <col min="1812" max="1812" width="3.375" style="272" customWidth="1"/>
    <col min="1813" max="1813" width="3.625" style="272" customWidth="1"/>
    <col min="1814" max="1814" width="3" style="272" customWidth="1"/>
    <col min="1815" max="1815" width="3.625" style="272" customWidth="1"/>
    <col min="1816" max="1816" width="3.125" style="272" customWidth="1"/>
    <col min="1817" max="1817" width="1.875" style="272" customWidth="1"/>
    <col min="1818" max="1819" width="2.25" style="272" customWidth="1"/>
    <col min="1820" max="1820" width="7.25" style="272" customWidth="1"/>
    <col min="1821" max="2055" width="8.875" style="272"/>
    <col min="2056" max="2056" width="2.5" style="272" customWidth="1"/>
    <col min="2057" max="2057" width="2.375" style="272" customWidth="1"/>
    <col min="2058" max="2058" width="1.125" style="272" customWidth="1"/>
    <col min="2059" max="2059" width="22.625" style="272" customWidth="1"/>
    <col min="2060" max="2060" width="1.25" style="272" customWidth="1"/>
    <col min="2061" max="2062" width="11.75" style="272" customWidth="1"/>
    <col min="2063" max="2063" width="1.75" style="272" customWidth="1"/>
    <col min="2064" max="2064" width="6.875" style="272" customWidth="1"/>
    <col min="2065" max="2065" width="4.5" style="272" customWidth="1"/>
    <col min="2066" max="2066" width="3.625" style="272" customWidth="1"/>
    <col min="2067" max="2067" width="0.75" style="272" customWidth="1"/>
    <col min="2068" max="2068" width="3.375" style="272" customWidth="1"/>
    <col min="2069" max="2069" width="3.625" style="272" customWidth="1"/>
    <col min="2070" max="2070" width="3" style="272" customWidth="1"/>
    <col min="2071" max="2071" width="3.625" style="272" customWidth="1"/>
    <col min="2072" max="2072" width="3.125" style="272" customWidth="1"/>
    <col min="2073" max="2073" width="1.875" style="272" customWidth="1"/>
    <col min="2074" max="2075" width="2.25" style="272" customWidth="1"/>
    <col min="2076" max="2076" width="7.25" style="272" customWidth="1"/>
    <col min="2077" max="2311" width="8.875" style="272"/>
    <col min="2312" max="2312" width="2.5" style="272" customWidth="1"/>
    <col min="2313" max="2313" width="2.375" style="272" customWidth="1"/>
    <col min="2314" max="2314" width="1.125" style="272" customWidth="1"/>
    <col min="2315" max="2315" width="22.625" style="272" customWidth="1"/>
    <col min="2316" max="2316" width="1.25" style="272" customWidth="1"/>
    <col min="2317" max="2318" width="11.75" style="272" customWidth="1"/>
    <col min="2319" max="2319" width="1.75" style="272" customWidth="1"/>
    <col min="2320" max="2320" width="6.875" style="272" customWidth="1"/>
    <col min="2321" max="2321" width="4.5" style="272" customWidth="1"/>
    <col min="2322" max="2322" width="3.625" style="272" customWidth="1"/>
    <col min="2323" max="2323" width="0.75" style="272" customWidth="1"/>
    <col min="2324" max="2324" width="3.375" style="272" customWidth="1"/>
    <col min="2325" max="2325" width="3.625" style="272" customWidth="1"/>
    <col min="2326" max="2326" width="3" style="272" customWidth="1"/>
    <col min="2327" max="2327" width="3.625" style="272" customWidth="1"/>
    <col min="2328" max="2328" width="3.125" style="272" customWidth="1"/>
    <col min="2329" max="2329" width="1.875" style="272" customWidth="1"/>
    <col min="2330" max="2331" width="2.25" style="272" customWidth="1"/>
    <col min="2332" max="2332" width="7.25" style="272" customWidth="1"/>
    <col min="2333" max="2567" width="8.875" style="272"/>
    <col min="2568" max="2568" width="2.5" style="272" customWidth="1"/>
    <col min="2569" max="2569" width="2.375" style="272" customWidth="1"/>
    <col min="2570" max="2570" width="1.125" style="272" customWidth="1"/>
    <col min="2571" max="2571" width="22.625" style="272" customWidth="1"/>
    <col min="2572" max="2572" width="1.25" style="272" customWidth="1"/>
    <col min="2573" max="2574" width="11.75" style="272" customWidth="1"/>
    <col min="2575" max="2575" width="1.75" style="272" customWidth="1"/>
    <col min="2576" max="2576" width="6.875" style="272" customWidth="1"/>
    <col min="2577" max="2577" width="4.5" style="272" customWidth="1"/>
    <col min="2578" max="2578" width="3.625" style="272" customWidth="1"/>
    <col min="2579" max="2579" width="0.75" style="272" customWidth="1"/>
    <col min="2580" max="2580" width="3.375" style="272" customWidth="1"/>
    <col min="2581" max="2581" width="3.625" style="272" customWidth="1"/>
    <col min="2582" max="2582" width="3" style="272" customWidth="1"/>
    <col min="2583" max="2583" width="3.625" style="272" customWidth="1"/>
    <col min="2584" max="2584" width="3.125" style="272" customWidth="1"/>
    <col min="2585" max="2585" width="1.875" style="272" customWidth="1"/>
    <col min="2586" max="2587" width="2.25" style="272" customWidth="1"/>
    <col min="2588" max="2588" width="7.25" style="272" customWidth="1"/>
    <col min="2589" max="2823" width="8.875" style="272"/>
    <col min="2824" max="2824" width="2.5" style="272" customWidth="1"/>
    <col min="2825" max="2825" width="2.375" style="272" customWidth="1"/>
    <col min="2826" max="2826" width="1.125" style="272" customWidth="1"/>
    <col min="2827" max="2827" width="22.625" style="272" customWidth="1"/>
    <col min="2828" max="2828" width="1.25" style="272" customWidth="1"/>
    <col min="2829" max="2830" width="11.75" style="272" customWidth="1"/>
    <col min="2831" max="2831" width="1.75" style="272" customWidth="1"/>
    <col min="2832" max="2832" width="6.875" style="272" customWidth="1"/>
    <col min="2833" max="2833" width="4.5" style="272" customWidth="1"/>
    <col min="2834" max="2834" width="3.625" style="272" customWidth="1"/>
    <col min="2835" max="2835" width="0.75" style="272" customWidth="1"/>
    <col min="2836" max="2836" width="3.375" style="272" customWidth="1"/>
    <col min="2837" max="2837" width="3.625" style="272" customWidth="1"/>
    <col min="2838" max="2838" width="3" style="272" customWidth="1"/>
    <col min="2839" max="2839" width="3.625" style="272" customWidth="1"/>
    <col min="2840" max="2840" width="3.125" style="272" customWidth="1"/>
    <col min="2841" max="2841" width="1.875" style="272" customWidth="1"/>
    <col min="2842" max="2843" width="2.25" style="272" customWidth="1"/>
    <col min="2844" max="2844" width="7.25" style="272" customWidth="1"/>
    <col min="2845" max="3079" width="8.875" style="272"/>
    <col min="3080" max="3080" width="2.5" style="272" customWidth="1"/>
    <col min="3081" max="3081" width="2.375" style="272" customWidth="1"/>
    <col min="3082" max="3082" width="1.125" style="272" customWidth="1"/>
    <col min="3083" max="3083" width="22.625" style="272" customWidth="1"/>
    <col min="3084" max="3084" width="1.25" style="272" customWidth="1"/>
    <col min="3085" max="3086" width="11.75" style="272" customWidth="1"/>
    <col min="3087" max="3087" width="1.75" style="272" customWidth="1"/>
    <col min="3088" max="3088" width="6.875" style="272" customWidth="1"/>
    <col min="3089" max="3089" width="4.5" style="272" customWidth="1"/>
    <col min="3090" max="3090" width="3.625" style="272" customWidth="1"/>
    <col min="3091" max="3091" width="0.75" style="272" customWidth="1"/>
    <col min="3092" max="3092" width="3.375" style="272" customWidth="1"/>
    <col min="3093" max="3093" width="3.625" style="272" customWidth="1"/>
    <col min="3094" max="3094" width="3" style="272" customWidth="1"/>
    <col min="3095" max="3095" width="3.625" style="272" customWidth="1"/>
    <col min="3096" max="3096" width="3.125" style="272" customWidth="1"/>
    <col min="3097" max="3097" width="1.875" style="272" customWidth="1"/>
    <col min="3098" max="3099" width="2.25" style="272" customWidth="1"/>
    <col min="3100" max="3100" width="7.25" style="272" customWidth="1"/>
    <col min="3101" max="3335" width="8.875" style="272"/>
    <col min="3336" max="3336" width="2.5" style="272" customWidth="1"/>
    <col min="3337" max="3337" width="2.375" style="272" customWidth="1"/>
    <col min="3338" max="3338" width="1.125" style="272" customWidth="1"/>
    <col min="3339" max="3339" width="22.625" style="272" customWidth="1"/>
    <col min="3340" max="3340" width="1.25" style="272" customWidth="1"/>
    <col min="3341" max="3342" width="11.75" style="272" customWidth="1"/>
    <col min="3343" max="3343" width="1.75" style="272" customWidth="1"/>
    <col min="3344" max="3344" width="6.875" style="272" customWidth="1"/>
    <col min="3345" max="3345" width="4.5" style="272" customWidth="1"/>
    <col min="3346" max="3346" width="3.625" style="272" customWidth="1"/>
    <col min="3347" max="3347" width="0.75" style="272" customWidth="1"/>
    <col min="3348" max="3348" width="3.375" style="272" customWidth="1"/>
    <col min="3349" max="3349" width="3.625" style="272" customWidth="1"/>
    <col min="3350" max="3350" width="3" style="272" customWidth="1"/>
    <col min="3351" max="3351" width="3.625" style="272" customWidth="1"/>
    <col min="3352" max="3352" width="3.125" style="272" customWidth="1"/>
    <col min="3353" max="3353" width="1.875" style="272" customWidth="1"/>
    <col min="3354" max="3355" width="2.25" style="272" customWidth="1"/>
    <col min="3356" max="3356" width="7.25" style="272" customWidth="1"/>
    <col min="3357" max="3591" width="8.875" style="272"/>
    <col min="3592" max="3592" width="2.5" style="272" customWidth="1"/>
    <col min="3593" max="3593" width="2.375" style="272" customWidth="1"/>
    <col min="3594" max="3594" width="1.125" style="272" customWidth="1"/>
    <col min="3595" max="3595" width="22.625" style="272" customWidth="1"/>
    <col min="3596" max="3596" width="1.25" style="272" customWidth="1"/>
    <col min="3597" max="3598" width="11.75" style="272" customWidth="1"/>
    <col min="3599" max="3599" width="1.75" style="272" customWidth="1"/>
    <col min="3600" max="3600" width="6.875" style="272" customWidth="1"/>
    <col min="3601" max="3601" width="4.5" style="272" customWidth="1"/>
    <col min="3602" max="3602" width="3.625" style="272" customWidth="1"/>
    <col min="3603" max="3603" width="0.75" style="272" customWidth="1"/>
    <col min="3604" max="3604" width="3.375" style="272" customWidth="1"/>
    <col min="3605" max="3605" width="3.625" style="272" customWidth="1"/>
    <col min="3606" max="3606" width="3" style="272" customWidth="1"/>
    <col min="3607" max="3607" width="3.625" style="272" customWidth="1"/>
    <col min="3608" max="3608" width="3.125" style="272" customWidth="1"/>
    <col min="3609" max="3609" width="1.875" style="272" customWidth="1"/>
    <col min="3610" max="3611" width="2.25" style="272" customWidth="1"/>
    <col min="3612" max="3612" width="7.25" style="272" customWidth="1"/>
    <col min="3613" max="3847" width="8.875" style="272"/>
    <col min="3848" max="3848" width="2.5" style="272" customWidth="1"/>
    <col min="3849" max="3849" width="2.375" style="272" customWidth="1"/>
    <col min="3850" max="3850" width="1.125" style="272" customWidth="1"/>
    <col min="3851" max="3851" width="22.625" style="272" customWidth="1"/>
    <col min="3852" max="3852" width="1.25" style="272" customWidth="1"/>
    <col min="3853" max="3854" width="11.75" style="272" customWidth="1"/>
    <col min="3855" max="3855" width="1.75" style="272" customWidth="1"/>
    <col min="3856" max="3856" width="6.875" style="272" customWidth="1"/>
    <col min="3857" max="3857" width="4.5" style="272" customWidth="1"/>
    <col min="3858" max="3858" width="3.625" style="272" customWidth="1"/>
    <col min="3859" max="3859" width="0.75" style="272" customWidth="1"/>
    <col min="3860" max="3860" width="3.375" style="272" customWidth="1"/>
    <col min="3861" max="3861" width="3.625" style="272" customWidth="1"/>
    <col min="3862" max="3862" width="3" style="272" customWidth="1"/>
    <col min="3863" max="3863" width="3.625" style="272" customWidth="1"/>
    <col min="3864" max="3864" width="3.125" style="272" customWidth="1"/>
    <col min="3865" max="3865" width="1.875" style="272" customWidth="1"/>
    <col min="3866" max="3867" width="2.25" style="272" customWidth="1"/>
    <col min="3868" max="3868" width="7.25" style="272" customWidth="1"/>
    <col min="3869" max="4103" width="8.875" style="272"/>
    <col min="4104" max="4104" width="2.5" style="272" customWidth="1"/>
    <col min="4105" max="4105" width="2.375" style="272" customWidth="1"/>
    <col min="4106" max="4106" width="1.125" style="272" customWidth="1"/>
    <col min="4107" max="4107" width="22.625" style="272" customWidth="1"/>
    <col min="4108" max="4108" width="1.25" style="272" customWidth="1"/>
    <col min="4109" max="4110" width="11.75" style="272" customWidth="1"/>
    <col min="4111" max="4111" width="1.75" style="272" customWidth="1"/>
    <col min="4112" max="4112" width="6.875" style="272" customWidth="1"/>
    <col min="4113" max="4113" width="4.5" style="272" customWidth="1"/>
    <col min="4114" max="4114" width="3.625" style="272" customWidth="1"/>
    <col min="4115" max="4115" width="0.75" style="272" customWidth="1"/>
    <col min="4116" max="4116" width="3.375" style="272" customWidth="1"/>
    <col min="4117" max="4117" width="3.625" style="272" customWidth="1"/>
    <col min="4118" max="4118" width="3" style="272" customWidth="1"/>
    <col min="4119" max="4119" width="3.625" style="272" customWidth="1"/>
    <col min="4120" max="4120" width="3.125" style="272" customWidth="1"/>
    <col min="4121" max="4121" width="1.875" style="272" customWidth="1"/>
    <col min="4122" max="4123" width="2.25" style="272" customWidth="1"/>
    <col min="4124" max="4124" width="7.25" style="272" customWidth="1"/>
    <col min="4125" max="4359" width="8.875" style="272"/>
    <col min="4360" max="4360" width="2.5" style="272" customWidth="1"/>
    <col min="4361" max="4361" width="2.375" style="272" customWidth="1"/>
    <col min="4362" max="4362" width="1.125" style="272" customWidth="1"/>
    <col min="4363" max="4363" width="22.625" style="272" customWidth="1"/>
    <col min="4364" max="4364" width="1.25" style="272" customWidth="1"/>
    <col min="4365" max="4366" width="11.75" style="272" customWidth="1"/>
    <col min="4367" max="4367" width="1.75" style="272" customWidth="1"/>
    <col min="4368" max="4368" width="6.875" style="272" customWidth="1"/>
    <col min="4369" max="4369" width="4.5" style="272" customWidth="1"/>
    <col min="4370" max="4370" width="3.625" style="272" customWidth="1"/>
    <col min="4371" max="4371" width="0.75" style="272" customWidth="1"/>
    <col min="4372" max="4372" width="3.375" style="272" customWidth="1"/>
    <col min="4373" max="4373" width="3.625" style="272" customWidth="1"/>
    <col min="4374" max="4374" width="3" style="272" customWidth="1"/>
    <col min="4375" max="4375" width="3.625" style="272" customWidth="1"/>
    <col min="4376" max="4376" width="3.125" style="272" customWidth="1"/>
    <col min="4377" max="4377" width="1.875" style="272" customWidth="1"/>
    <col min="4378" max="4379" width="2.25" style="272" customWidth="1"/>
    <col min="4380" max="4380" width="7.25" style="272" customWidth="1"/>
    <col min="4381" max="4615" width="8.875" style="272"/>
    <col min="4616" max="4616" width="2.5" style="272" customWidth="1"/>
    <col min="4617" max="4617" width="2.375" style="272" customWidth="1"/>
    <col min="4618" max="4618" width="1.125" style="272" customWidth="1"/>
    <col min="4619" max="4619" width="22.625" style="272" customWidth="1"/>
    <col min="4620" max="4620" width="1.25" style="272" customWidth="1"/>
    <col min="4621" max="4622" width="11.75" style="272" customWidth="1"/>
    <col min="4623" max="4623" width="1.75" style="272" customWidth="1"/>
    <col min="4624" max="4624" width="6.875" style="272" customWidth="1"/>
    <col min="4625" max="4625" width="4.5" style="272" customWidth="1"/>
    <col min="4626" max="4626" width="3.625" style="272" customWidth="1"/>
    <col min="4627" max="4627" width="0.75" style="272" customWidth="1"/>
    <col min="4628" max="4628" width="3.375" style="272" customWidth="1"/>
    <col min="4629" max="4629" width="3.625" style="272" customWidth="1"/>
    <col min="4630" max="4630" width="3" style="272" customWidth="1"/>
    <col min="4631" max="4631" width="3.625" style="272" customWidth="1"/>
    <col min="4632" max="4632" width="3.125" style="272" customWidth="1"/>
    <col min="4633" max="4633" width="1.875" style="272" customWidth="1"/>
    <col min="4634" max="4635" width="2.25" style="272" customWidth="1"/>
    <col min="4636" max="4636" width="7.25" style="272" customWidth="1"/>
    <col min="4637" max="4871" width="8.875" style="272"/>
    <col min="4872" max="4872" width="2.5" style="272" customWidth="1"/>
    <col min="4873" max="4873" width="2.375" style="272" customWidth="1"/>
    <col min="4874" max="4874" width="1.125" style="272" customWidth="1"/>
    <col min="4875" max="4875" width="22.625" style="272" customWidth="1"/>
    <col min="4876" max="4876" width="1.25" style="272" customWidth="1"/>
    <col min="4877" max="4878" width="11.75" style="272" customWidth="1"/>
    <col min="4879" max="4879" width="1.75" style="272" customWidth="1"/>
    <col min="4880" max="4880" width="6.875" style="272" customWidth="1"/>
    <col min="4881" max="4881" width="4.5" style="272" customWidth="1"/>
    <col min="4882" max="4882" width="3.625" style="272" customWidth="1"/>
    <col min="4883" max="4883" width="0.75" style="272" customWidth="1"/>
    <col min="4884" max="4884" width="3.375" style="272" customWidth="1"/>
    <col min="4885" max="4885" width="3.625" style="272" customWidth="1"/>
    <col min="4886" max="4886" width="3" style="272" customWidth="1"/>
    <col min="4887" max="4887" width="3.625" style="272" customWidth="1"/>
    <col min="4888" max="4888" width="3.125" style="272" customWidth="1"/>
    <col min="4889" max="4889" width="1.875" style="272" customWidth="1"/>
    <col min="4890" max="4891" width="2.25" style="272" customWidth="1"/>
    <col min="4892" max="4892" width="7.25" style="272" customWidth="1"/>
    <col min="4893" max="5127" width="8.875" style="272"/>
    <col min="5128" max="5128" width="2.5" style="272" customWidth="1"/>
    <col min="5129" max="5129" width="2.375" style="272" customWidth="1"/>
    <col min="5130" max="5130" width="1.125" style="272" customWidth="1"/>
    <col min="5131" max="5131" width="22.625" style="272" customWidth="1"/>
    <col min="5132" max="5132" width="1.25" style="272" customWidth="1"/>
    <col min="5133" max="5134" width="11.75" style="272" customWidth="1"/>
    <col min="5135" max="5135" width="1.75" style="272" customWidth="1"/>
    <col min="5136" max="5136" width="6.875" style="272" customWidth="1"/>
    <col min="5137" max="5137" width="4.5" style="272" customWidth="1"/>
    <col min="5138" max="5138" width="3.625" style="272" customWidth="1"/>
    <col min="5139" max="5139" width="0.75" style="272" customWidth="1"/>
    <col min="5140" max="5140" width="3.375" style="272" customWidth="1"/>
    <col min="5141" max="5141" width="3.625" style="272" customWidth="1"/>
    <col min="5142" max="5142" width="3" style="272" customWidth="1"/>
    <col min="5143" max="5143" width="3.625" style="272" customWidth="1"/>
    <col min="5144" max="5144" width="3.125" style="272" customWidth="1"/>
    <col min="5145" max="5145" width="1.875" style="272" customWidth="1"/>
    <col min="5146" max="5147" width="2.25" style="272" customWidth="1"/>
    <col min="5148" max="5148" width="7.25" style="272" customWidth="1"/>
    <col min="5149" max="5383" width="8.875" style="272"/>
    <col min="5384" max="5384" width="2.5" style="272" customWidth="1"/>
    <col min="5385" max="5385" width="2.375" style="272" customWidth="1"/>
    <col min="5386" max="5386" width="1.125" style="272" customWidth="1"/>
    <col min="5387" max="5387" width="22.625" style="272" customWidth="1"/>
    <col min="5388" max="5388" width="1.25" style="272" customWidth="1"/>
    <col min="5389" max="5390" width="11.75" style="272" customWidth="1"/>
    <col min="5391" max="5391" width="1.75" style="272" customWidth="1"/>
    <col min="5392" max="5392" width="6.875" style="272" customWidth="1"/>
    <col min="5393" max="5393" width="4.5" style="272" customWidth="1"/>
    <col min="5394" max="5394" width="3.625" style="272" customWidth="1"/>
    <col min="5395" max="5395" width="0.75" style="272" customWidth="1"/>
    <col min="5396" max="5396" width="3.375" style="272" customWidth="1"/>
    <col min="5397" max="5397" width="3.625" style="272" customWidth="1"/>
    <col min="5398" max="5398" width="3" style="272" customWidth="1"/>
    <col min="5399" max="5399" width="3.625" style="272" customWidth="1"/>
    <col min="5400" max="5400" width="3.125" style="272" customWidth="1"/>
    <col min="5401" max="5401" width="1.875" style="272" customWidth="1"/>
    <col min="5402" max="5403" width="2.25" style="272" customWidth="1"/>
    <col min="5404" max="5404" width="7.25" style="272" customWidth="1"/>
    <col min="5405" max="5639" width="8.875" style="272"/>
    <col min="5640" max="5640" width="2.5" style="272" customWidth="1"/>
    <col min="5641" max="5641" width="2.375" style="272" customWidth="1"/>
    <col min="5642" max="5642" width="1.125" style="272" customWidth="1"/>
    <col min="5643" max="5643" width="22.625" style="272" customWidth="1"/>
    <col min="5644" max="5644" width="1.25" style="272" customWidth="1"/>
    <col min="5645" max="5646" width="11.75" style="272" customWidth="1"/>
    <col min="5647" max="5647" width="1.75" style="272" customWidth="1"/>
    <col min="5648" max="5648" width="6.875" style="272" customWidth="1"/>
    <col min="5649" max="5649" width="4.5" style="272" customWidth="1"/>
    <col min="5650" max="5650" width="3.625" style="272" customWidth="1"/>
    <col min="5651" max="5651" width="0.75" style="272" customWidth="1"/>
    <col min="5652" max="5652" width="3.375" style="272" customWidth="1"/>
    <col min="5653" max="5653" width="3.625" style="272" customWidth="1"/>
    <col min="5654" max="5654" width="3" style="272" customWidth="1"/>
    <col min="5655" max="5655" width="3.625" style="272" customWidth="1"/>
    <col min="5656" max="5656" width="3.125" style="272" customWidth="1"/>
    <col min="5657" max="5657" width="1.875" style="272" customWidth="1"/>
    <col min="5658" max="5659" width="2.25" style="272" customWidth="1"/>
    <col min="5660" max="5660" width="7.25" style="272" customWidth="1"/>
    <col min="5661" max="5895" width="8.875" style="272"/>
    <col min="5896" max="5896" width="2.5" style="272" customWidth="1"/>
    <col min="5897" max="5897" width="2.375" style="272" customWidth="1"/>
    <col min="5898" max="5898" width="1.125" style="272" customWidth="1"/>
    <col min="5899" max="5899" width="22.625" style="272" customWidth="1"/>
    <col min="5900" max="5900" width="1.25" style="272" customWidth="1"/>
    <col min="5901" max="5902" width="11.75" style="272" customWidth="1"/>
    <col min="5903" max="5903" width="1.75" style="272" customWidth="1"/>
    <col min="5904" max="5904" width="6.875" style="272" customWidth="1"/>
    <col min="5905" max="5905" width="4.5" style="272" customWidth="1"/>
    <col min="5906" max="5906" width="3.625" style="272" customWidth="1"/>
    <col min="5907" max="5907" width="0.75" style="272" customWidth="1"/>
    <col min="5908" max="5908" width="3.375" style="272" customWidth="1"/>
    <col min="5909" max="5909" width="3.625" style="272" customWidth="1"/>
    <col min="5910" max="5910" width="3" style="272" customWidth="1"/>
    <col min="5911" max="5911" width="3.625" style="272" customWidth="1"/>
    <col min="5912" max="5912" width="3.125" style="272" customWidth="1"/>
    <col min="5913" max="5913" width="1.875" style="272" customWidth="1"/>
    <col min="5914" max="5915" width="2.25" style="272" customWidth="1"/>
    <col min="5916" max="5916" width="7.25" style="272" customWidth="1"/>
    <col min="5917" max="6151" width="8.875" style="272"/>
    <col min="6152" max="6152" width="2.5" style="272" customWidth="1"/>
    <col min="6153" max="6153" width="2.375" style="272" customWidth="1"/>
    <col min="6154" max="6154" width="1.125" style="272" customWidth="1"/>
    <col min="6155" max="6155" width="22.625" style="272" customWidth="1"/>
    <col min="6156" max="6156" width="1.25" style="272" customWidth="1"/>
    <col min="6157" max="6158" width="11.75" style="272" customWidth="1"/>
    <col min="6159" max="6159" width="1.75" style="272" customWidth="1"/>
    <col min="6160" max="6160" width="6.875" style="272" customWidth="1"/>
    <col min="6161" max="6161" width="4.5" style="272" customWidth="1"/>
    <col min="6162" max="6162" width="3.625" style="272" customWidth="1"/>
    <col min="6163" max="6163" width="0.75" style="272" customWidth="1"/>
    <col min="6164" max="6164" width="3.375" style="272" customWidth="1"/>
    <col min="6165" max="6165" width="3.625" style="272" customWidth="1"/>
    <col min="6166" max="6166" width="3" style="272" customWidth="1"/>
    <col min="6167" max="6167" width="3.625" style="272" customWidth="1"/>
    <col min="6168" max="6168" width="3.125" style="272" customWidth="1"/>
    <col min="6169" max="6169" width="1.875" style="272" customWidth="1"/>
    <col min="6170" max="6171" width="2.25" style="272" customWidth="1"/>
    <col min="6172" max="6172" width="7.25" style="272" customWidth="1"/>
    <col min="6173" max="6407" width="8.875" style="272"/>
    <col min="6408" max="6408" width="2.5" style="272" customWidth="1"/>
    <col min="6409" max="6409" width="2.375" style="272" customWidth="1"/>
    <col min="6410" max="6410" width="1.125" style="272" customWidth="1"/>
    <col min="6411" max="6411" width="22.625" style="272" customWidth="1"/>
    <col min="6412" max="6412" width="1.25" style="272" customWidth="1"/>
    <col min="6413" max="6414" width="11.75" style="272" customWidth="1"/>
    <col min="6415" max="6415" width="1.75" style="272" customWidth="1"/>
    <col min="6416" max="6416" width="6.875" style="272" customWidth="1"/>
    <col min="6417" max="6417" width="4.5" style="272" customWidth="1"/>
    <col min="6418" max="6418" width="3.625" style="272" customWidth="1"/>
    <col min="6419" max="6419" width="0.75" style="272" customWidth="1"/>
    <col min="6420" max="6420" width="3.375" style="272" customWidth="1"/>
    <col min="6421" max="6421" width="3.625" style="272" customWidth="1"/>
    <col min="6422" max="6422" width="3" style="272" customWidth="1"/>
    <col min="6423" max="6423" width="3.625" style="272" customWidth="1"/>
    <col min="6424" max="6424" width="3.125" style="272" customWidth="1"/>
    <col min="6425" max="6425" width="1.875" style="272" customWidth="1"/>
    <col min="6426" max="6427" width="2.25" style="272" customWidth="1"/>
    <col min="6428" max="6428" width="7.25" style="272" customWidth="1"/>
    <col min="6429" max="6663" width="8.875" style="272"/>
    <col min="6664" max="6664" width="2.5" style="272" customWidth="1"/>
    <col min="6665" max="6665" width="2.375" style="272" customWidth="1"/>
    <col min="6666" max="6666" width="1.125" style="272" customWidth="1"/>
    <col min="6667" max="6667" width="22.625" style="272" customWidth="1"/>
    <col min="6668" max="6668" width="1.25" style="272" customWidth="1"/>
    <col min="6669" max="6670" width="11.75" style="272" customWidth="1"/>
    <col min="6671" max="6671" width="1.75" style="272" customWidth="1"/>
    <col min="6672" max="6672" width="6.875" style="272" customWidth="1"/>
    <col min="6673" max="6673" width="4.5" style="272" customWidth="1"/>
    <col min="6674" max="6674" width="3.625" style="272" customWidth="1"/>
    <col min="6675" max="6675" width="0.75" style="272" customWidth="1"/>
    <col min="6676" max="6676" width="3.375" style="272" customWidth="1"/>
    <col min="6677" max="6677" width="3.625" style="272" customWidth="1"/>
    <col min="6678" max="6678" width="3" style="272" customWidth="1"/>
    <col min="6679" max="6679" width="3.625" style="272" customWidth="1"/>
    <col min="6680" max="6680" width="3.125" style="272" customWidth="1"/>
    <col min="6681" max="6681" width="1.875" style="272" customWidth="1"/>
    <col min="6682" max="6683" width="2.25" style="272" customWidth="1"/>
    <col min="6684" max="6684" width="7.25" style="272" customWidth="1"/>
    <col min="6685" max="6919" width="8.875" style="272"/>
    <col min="6920" max="6920" width="2.5" style="272" customWidth="1"/>
    <col min="6921" max="6921" width="2.375" style="272" customWidth="1"/>
    <col min="6922" max="6922" width="1.125" style="272" customWidth="1"/>
    <col min="6923" max="6923" width="22.625" style="272" customWidth="1"/>
    <col min="6924" max="6924" width="1.25" style="272" customWidth="1"/>
    <col min="6925" max="6926" width="11.75" style="272" customWidth="1"/>
    <col min="6927" max="6927" width="1.75" style="272" customWidth="1"/>
    <col min="6928" max="6928" width="6.875" style="272" customWidth="1"/>
    <col min="6929" max="6929" width="4.5" style="272" customWidth="1"/>
    <col min="6930" max="6930" width="3.625" style="272" customWidth="1"/>
    <col min="6931" max="6931" width="0.75" style="272" customWidth="1"/>
    <col min="6932" max="6932" width="3.375" style="272" customWidth="1"/>
    <col min="6933" max="6933" width="3.625" style="272" customWidth="1"/>
    <col min="6934" max="6934" width="3" style="272" customWidth="1"/>
    <col min="6935" max="6935" width="3.625" style="272" customWidth="1"/>
    <col min="6936" max="6936" width="3.125" style="272" customWidth="1"/>
    <col min="6937" max="6937" width="1.875" style="272" customWidth="1"/>
    <col min="6938" max="6939" width="2.25" style="272" customWidth="1"/>
    <col min="6940" max="6940" width="7.25" style="272" customWidth="1"/>
    <col min="6941" max="7175" width="8.875" style="272"/>
    <col min="7176" max="7176" width="2.5" style="272" customWidth="1"/>
    <col min="7177" max="7177" width="2.375" style="272" customWidth="1"/>
    <col min="7178" max="7178" width="1.125" style="272" customWidth="1"/>
    <col min="7179" max="7179" width="22.625" style="272" customWidth="1"/>
    <col min="7180" max="7180" width="1.25" style="272" customWidth="1"/>
    <col min="7181" max="7182" width="11.75" style="272" customWidth="1"/>
    <col min="7183" max="7183" width="1.75" style="272" customWidth="1"/>
    <col min="7184" max="7184" width="6.875" style="272" customWidth="1"/>
    <col min="7185" max="7185" width="4.5" style="272" customWidth="1"/>
    <col min="7186" max="7186" width="3.625" style="272" customWidth="1"/>
    <col min="7187" max="7187" width="0.75" style="272" customWidth="1"/>
    <col min="7188" max="7188" width="3.375" style="272" customWidth="1"/>
    <col min="7189" max="7189" width="3.625" style="272" customWidth="1"/>
    <col min="7190" max="7190" width="3" style="272" customWidth="1"/>
    <col min="7191" max="7191" width="3.625" style="272" customWidth="1"/>
    <col min="7192" max="7192" width="3.125" style="272" customWidth="1"/>
    <col min="7193" max="7193" width="1.875" style="272" customWidth="1"/>
    <col min="7194" max="7195" width="2.25" style="272" customWidth="1"/>
    <col min="7196" max="7196" width="7.25" style="272" customWidth="1"/>
    <col min="7197" max="7431" width="8.875" style="272"/>
    <col min="7432" max="7432" width="2.5" style="272" customWidth="1"/>
    <col min="7433" max="7433" width="2.375" style="272" customWidth="1"/>
    <col min="7434" max="7434" width="1.125" style="272" customWidth="1"/>
    <col min="7435" max="7435" width="22.625" style="272" customWidth="1"/>
    <col min="7436" max="7436" width="1.25" style="272" customWidth="1"/>
    <col min="7437" max="7438" width="11.75" style="272" customWidth="1"/>
    <col min="7439" max="7439" width="1.75" style="272" customWidth="1"/>
    <col min="7440" max="7440" width="6.875" style="272" customWidth="1"/>
    <col min="7441" max="7441" width="4.5" style="272" customWidth="1"/>
    <col min="7442" max="7442" width="3.625" style="272" customWidth="1"/>
    <col min="7443" max="7443" width="0.75" style="272" customWidth="1"/>
    <col min="7444" max="7444" width="3.375" style="272" customWidth="1"/>
    <col min="7445" max="7445" width="3.625" style="272" customWidth="1"/>
    <col min="7446" max="7446" width="3" style="272" customWidth="1"/>
    <col min="7447" max="7447" width="3.625" style="272" customWidth="1"/>
    <col min="7448" max="7448" width="3.125" style="272" customWidth="1"/>
    <col min="7449" max="7449" width="1.875" style="272" customWidth="1"/>
    <col min="7450" max="7451" width="2.25" style="272" customWidth="1"/>
    <col min="7452" max="7452" width="7.25" style="272" customWidth="1"/>
    <col min="7453" max="7687" width="8.875" style="272"/>
    <col min="7688" max="7688" width="2.5" style="272" customWidth="1"/>
    <col min="7689" max="7689" width="2.375" style="272" customWidth="1"/>
    <col min="7690" max="7690" width="1.125" style="272" customWidth="1"/>
    <col min="7691" max="7691" width="22.625" style="272" customWidth="1"/>
    <col min="7692" max="7692" width="1.25" style="272" customWidth="1"/>
    <col min="7693" max="7694" width="11.75" style="272" customWidth="1"/>
    <col min="7695" max="7695" width="1.75" style="272" customWidth="1"/>
    <col min="7696" max="7696" width="6.875" style="272" customWidth="1"/>
    <col min="7697" max="7697" width="4.5" style="272" customWidth="1"/>
    <col min="7698" max="7698" width="3.625" style="272" customWidth="1"/>
    <col min="7699" max="7699" width="0.75" style="272" customWidth="1"/>
    <col min="7700" max="7700" width="3.375" style="272" customWidth="1"/>
    <col min="7701" max="7701" width="3.625" style="272" customWidth="1"/>
    <col min="7702" max="7702" width="3" style="272" customWidth="1"/>
    <col min="7703" max="7703" width="3.625" style="272" customWidth="1"/>
    <col min="7704" max="7704" width="3.125" style="272" customWidth="1"/>
    <col min="7705" max="7705" width="1.875" style="272" customWidth="1"/>
    <col min="7706" max="7707" width="2.25" style="272" customWidth="1"/>
    <col min="7708" max="7708" width="7.25" style="272" customWidth="1"/>
    <col min="7709" max="7943" width="8.875" style="272"/>
    <col min="7944" max="7944" width="2.5" style="272" customWidth="1"/>
    <col min="7945" max="7945" width="2.375" style="272" customWidth="1"/>
    <col min="7946" max="7946" width="1.125" style="272" customWidth="1"/>
    <col min="7947" max="7947" width="22.625" style="272" customWidth="1"/>
    <col min="7948" max="7948" width="1.25" style="272" customWidth="1"/>
    <col min="7949" max="7950" width="11.75" style="272" customWidth="1"/>
    <col min="7951" max="7951" width="1.75" style="272" customWidth="1"/>
    <col min="7952" max="7952" width="6.875" style="272" customWidth="1"/>
    <col min="7953" max="7953" width="4.5" style="272" customWidth="1"/>
    <col min="7954" max="7954" width="3.625" style="272" customWidth="1"/>
    <col min="7955" max="7955" width="0.75" style="272" customWidth="1"/>
    <col min="7956" max="7956" width="3.375" style="272" customWidth="1"/>
    <col min="7957" max="7957" width="3.625" style="272" customWidth="1"/>
    <col min="7958" max="7958" width="3" style="272" customWidth="1"/>
    <col min="7959" max="7959" width="3.625" style="272" customWidth="1"/>
    <col min="7960" max="7960" width="3.125" style="272" customWidth="1"/>
    <col min="7961" max="7961" width="1.875" style="272" customWidth="1"/>
    <col min="7962" max="7963" width="2.25" style="272" customWidth="1"/>
    <col min="7964" max="7964" width="7.25" style="272" customWidth="1"/>
    <col min="7965" max="8199" width="8.875" style="272"/>
    <col min="8200" max="8200" width="2.5" style="272" customWidth="1"/>
    <col min="8201" max="8201" width="2.375" style="272" customWidth="1"/>
    <col min="8202" max="8202" width="1.125" style="272" customWidth="1"/>
    <col min="8203" max="8203" width="22.625" style="272" customWidth="1"/>
    <col min="8204" max="8204" width="1.25" style="272" customWidth="1"/>
    <col min="8205" max="8206" width="11.75" style="272" customWidth="1"/>
    <col min="8207" max="8207" width="1.75" style="272" customWidth="1"/>
    <col min="8208" max="8208" width="6.875" style="272" customWidth="1"/>
    <col min="8209" max="8209" width="4.5" style="272" customWidth="1"/>
    <col min="8210" max="8210" width="3.625" style="272" customWidth="1"/>
    <col min="8211" max="8211" width="0.75" style="272" customWidth="1"/>
    <col min="8212" max="8212" width="3.375" style="272" customWidth="1"/>
    <col min="8213" max="8213" width="3.625" style="272" customWidth="1"/>
    <col min="8214" max="8214" width="3" style="272" customWidth="1"/>
    <col min="8215" max="8215" width="3.625" style="272" customWidth="1"/>
    <col min="8216" max="8216" width="3.125" style="272" customWidth="1"/>
    <col min="8217" max="8217" width="1.875" style="272" customWidth="1"/>
    <col min="8218" max="8219" width="2.25" style="272" customWidth="1"/>
    <col min="8220" max="8220" width="7.25" style="272" customWidth="1"/>
    <col min="8221" max="8455" width="8.875" style="272"/>
    <col min="8456" max="8456" width="2.5" style="272" customWidth="1"/>
    <col min="8457" max="8457" width="2.375" style="272" customWidth="1"/>
    <col min="8458" max="8458" width="1.125" style="272" customWidth="1"/>
    <col min="8459" max="8459" width="22.625" style="272" customWidth="1"/>
    <col min="8460" max="8460" width="1.25" style="272" customWidth="1"/>
    <col min="8461" max="8462" width="11.75" style="272" customWidth="1"/>
    <col min="8463" max="8463" width="1.75" style="272" customWidth="1"/>
    <col min="8464" max="8464" width="6.875" style="272" customWidth="1"/>
    <col min="8465" max="8465" width="4.5" style="272" customWidth="1"/>
    <col min="8466" max="8466" width="3.625" style="272" customWidth="1"/>
    <col min="8467" max="8467" width="0.75" style="272" customWidth="1"/>
    <col min="8468" max="8468" width="3.375" style="272" customWidth="1"/>
    <col min="8469" max="8469" width="3.625" style="272" customWidth="1"/>
    <col min="8470" max="8470" width="3" style="272" customWidth="1"/>
    <col min="8471" max="8471" width="3.625" style="272" customWidth="1"/>
    <col min="8472" max="8472" width="3.125" style="272" customWidth="1"/>
    <col min="8473" max="8473" width="1.875" style="272" customWidth="1"/>
    <col min="8474" max="8475" width="2.25" style="272" customWidth="1"/>
    <col min="8476" max="8476" width="7.25" style="272" customWidth="1"/>
    <col min="8477" max="8711" width="8.875" style="272"/>
    <col min="8712" max="8712" width="2.5" style="272" customWidth="1"/>
    <col min="8713" max="8713" width="2.375" style="272" customWidth="1"/>
    <col min="8714" max="8714" width="1.125" style="272" customWidth="1"/>
    <col min="8715" max="8715" width="22.625" style="272" customWidth="1"/>
    <col min="8716" max="8716" width="1.25" style="272" customWidth="1"/>
    <col min="8717" max="8718" width="11.75" style="272" customWidth="1"/>
    <col min="8719" max="8719" width="1.75" style="272" customWidth="1"/>
    <col min="8720" max="8720" width="6.875" style="272" customWidth="1"/>
    <col min="8721" max="8721" width="4.5" style="272" customWidth="1"/>
    <col min="8722" max="8722" width="3.625" style="272" customWidth="1"/>
    <col min="8723" max="8723" width="0.75" style="272" customWidth="1"/>
    <col min="8724" max="8724" width="3.375" style="272" customWidth="1"/>
    <col min="8725" max="8725" width="3.625" style="272" customWidth="1"/>
    <col min="8726" max="8726" width="3" style="272" customWidth="1"/>
    <col min="8727" max="8727" width="3.625" style="272" customWidth="1"/>
    <col min="8728" max="8728" width="3.125" style="272" customWidth="1"/>
    <col min="8729" max="8729" width="1.875" style="272" customWidth="1"/>
    <col min="8730" max="8731" width="2.25" style="272" customWidth="1"/>
    <col min="8732" max="8732" width="7.25" style="272" customWidth="1"/>
    <col min="8733" max="8967" width="8.875" style="272"/>
    <col min="8968" max="8968" width="2.5" style="272" customWidth="1"/>
    <col min="8969" max="8969" width="2.375" style="272" customWidth="1"/>
    <col min="8970" max="8970" width="1.125" style="272" customWidth="1"/>
    <col min="8971" max="8971" width="22.625" style="272" customWidth="1"/>
    <col min="8972" max="8972" width="1.25" style="272" customWidth="1"/>
    <col min="8973" max="8974" width="11.75" style="272" customWidth="1"/>
    <col min="8975" max="8975" width="1.75" style="272" customWidth="1"/>
    <col min="8976" max="8976" width="6.875" style="272" customWidth="1"/>
    <col min="8977" max="8977" width="4.5" style="272" customWidth="1"/>
    <col min="8978" max="8978" width="3.625" style="272" customWidth="1"/>
    <col min="8979" max="8979" width="0.75" style="272" customWidth="1"/>
    <col min="8980" max="8980" width="3.375" style="272" customWidth="1"/>
    <col min="8981" max="8981" width="3.625" style="272" customWidth="1"/>
    <col min="8982" max="8982" width="3" style="272" customWidth="1"/>
    <col min="8983" max="8983" width="3.625" style="272" customWidth="1"/>
    <col min="8984" max="8984" width="3.125" style="272" customWidth="1"/>
    <col min="8985" max="8985" width="1.875" style="272" customWidth="1"/>
    <col min="8986" max="8987" width="2.25" style="272" customWidth="1"/>
    <col min="8988" max="8988" width="7.25" style="272" customWidth="1"/>
    <col min="8989" max="9223" width="8.875" style="272"/>
    <col min="9224" max="9224" width="2.5" style="272" customWidth="1"/>
    <col min="9225" max="9225" width="2.375" style="272" customWidth="1"/>
    <col min="9226" max="9226" width="1.125" style="272" customWidth="1"/>
    <col min="9227" max="9227" width="22.625" style="272" customWidth="1"/>
    <col min="9228" max="9228" width="1.25" style="272" customWidth="1"/>
    <col min="9229" max="9230" width="11.75" style="272" customWidth="1"/>
    <col min="9231" max="9231" width="1.75" style="272" customWidth="1"/>
    <col min="9232" max="9232" width="6.875" style="272" customWidth="1"/>
    <col min="9233" max="9233" width="4.5" style="272" customWidth="1"/>
    <col min="9234" max="9234" width="3.625" style="272" customWidth="1"/>
    <col min="9235" max="9235" width="0.75" style="272" customWidth="1"/>
    <col min="9236" max="9236" width="3.375" style="272" customWidth="1"/>
    <col min="9237" max="9237" width="3.625" style="272" customWidth="1"/>
    <col min="9238" max="9238" width="3" style="272" customWidth="1"/>
    <col min="9239" max="9239" width="3.625" style="272" customWidth="1"/>
    <col min="9240" max="9240" width="3.125" style="272" customWidth="1"/>
    <col min="9241" max="9241" width="1.875" style="272" customWidth="1"/>
    <col min="9242" max="9243" width="2.25" style="272" customWidth="1"/>
    <col min="9244" max="9244" width="7.25" style="272" customWidth="1"/>
    <col min="9245" max="9479" width="8.875" style="272"/>
    <col min="9480" max="9480" width="2.5" style="272" customWidth="1"/>
    <col min="9481" max="9481" width="2.375" style="272" customWidth="1"/>
    <col min="9482" max="9482" width="1.125" style="272" customWidth="1"/>
    <col min="9483" max="9483" width="22.625" style="272" customWidth="1"/>
    <col min="9484" max="9484" width="1.25" style="272" customWidth="1"/>
    <col min="9485" max="9486" width="11.75" style="272" customWidth="1"/>
    <col min="9487" max="9487" width="1.75" style="272" customWidth="1"/>
    <col min="9488" max="9488" width="6.875" style="272" customWidth="1"/>
    <col min="9489" max="9489" width="4.5" style="272" customWidth="1"/>
    <col min="9490" max="9490" width="3.625" style="272" customWidth="1"/>
    <col min="9491" max="9491" width="0.75" style="272" customWidth="1"/>
    <col min="9492" max="9492" width="3.375" style="272" customWidth="1"/>
    <col min="9493" max="9493" width="3.625" style="272" customWidth="1"/>
    <col min="9494" max="9494" width="3" style="272" customWidth="1"/>
    <col min="9495" max="9495" width="3.625" style="272" customWidth="1"/>
    <col min="9496" max="9496" width="3.125" style="272" customWidth="1"/>
    <col min="9497" max="9497" width="1.875" style="272" customWidth="1"/>
    <col min="9498" max="9499" width="2.25" style="272" customWidth="1"/>
    <col min="9500" max="9500" width="7.25" style="272" customWidth="1"/>
    <col min="9501" max="9735" width="8.875" style="272"/>
    <col min="9736" max="9736" width="2.5" style="272" customWidth="1"/>
    <col min="9737" max="9737" width="2.375" style="272" customWidth="1"/>
    <col min="9738" max="9738" width="1.125" style="272" customWidth="1"/>
    <col min="9739" max="9739" width="22.625" style="272" customWidth="1"/>
    <col min="9740" max="9740" width="1.25" style="272" customWidth="1"/>
    <col min="9741" max="9742" width="11.75" style="272" customWidth="1"/>
    <col min="9743" max="9743" width="1.75" style="272" customWidth="1"/>
    <col min="9744" max="9744" width="6.875" style="272" customWidth="1"/>
    <col min="9745" max="9745" width="4.5" style="272" customWidth="1"/>
    <col min="9746" max="9746" width="3.625" style="272" customWidth="1"/>
    <col min="9747" max="9747" width="0.75" style="272" customWidth="1"/>
    <col min="9748" max="9748" width="3.375" style="272" customWidth="1"/>
    <col min="9749" max="9749" width="3.625" style="272" customWidth="1"/>
    <col min="9750" max="9750" width="3" style="272" customWidth="1"/>
    <col min="9751" max="9751" width="3.625" style="272" customWidth="1"/>
    <col min="9752" max="9752" width="3.125" style="272" customWidth="1"/>
    <col min="9753" max="9753" width="1.875" style="272" customWidth="1"/>
    <col min="9754" max="9755" width="2.25" style="272" customWidth="1"/>
    <col min="9756" max="9756" width="7.25" style="272" customWidth="1"/>
    <col min="9757" max="9991" width="8.875" style="272"/>
    <col min="9992" max="9992" width="2.5" style="272" customWidth="1"/>
    <col min="9993" max="9993" width="2.375" style="272" customWidth="1"/>
    <col min="9994" max="9994" width="1.125" style="272" customWidth="1"/>
    <col min="9995" max="9995" width="22.625" style="272" customWidth="1"/>
    <col min="9996" max="9996" width="1.25" style="272" customWidth="1"/>
    <col min="9997" max="9998" width="11.75" style="272" customWidth="1"/>
    <col min="9999" max="9999" width="1.75" style="272" customWidth="1"/>
    <col min="10000" max="10000" width="6.875" style="272" customWidth="1"/>
    <col min="10001" max="10001" width="4.5" style="272" customWidth="1"/>
    <col min="10002" max="10002" width="3.625" style="272" customWidth="1"/>
    <col min="10003" max="10003" width="0.75" style="272" customWidth="1"/>
    <col min="10004" max="10004" width="3.375" style="272" customWidth="1"/>
    <col min="10005" max="10005" width="3.625" style="272" customWidth="1"/>
    <col min="10006" max="10006" width="3" style="272" customWidth="1"/>
    <col min="10007" max="10007" width="3.625" style="272" customWidth="1"/>
    <col min="10008" max="10008" width="3.125" style="272" customWidth="1"/>
    <col min="10009" max="10009" width="1.875" style="272" customWidth="1"/>
    <col min="10010" max="10011" width="2.25" style="272" customWidth="1"/>
    <col min="10012" max="10012" width="7.25" style="272" customWidth="1"/>
    <col min="10013" max="10247" width="8.875" style="272"/>
    <col min="10248" max="10248" width="2.5" style="272" customWidth="1"/>
    <col min="10249" max="10249" width="2.375" style="272" customWidth="1"/>
    <col min="10250" max="10250" width="1.125" style="272" customWidth="1"/>
    <col min="10251" max="10251" width="22.625" style="272" customWidth="1"/>
    <col min="10252" max="10252" width="1.25" style="272" customWidth="1"/>
    <col min="10253" max="10254" width="11.75" style="272" customWidth="1"/>
    <col min="10255" max="10255" width="1.75" style="272" customWidth="1"/>
    <col min="10256" max="10256" width="6.875" style="272" customWidth="1"/>
    <col min="10257" max="10257" width="4.5" style="272" customWidth="1"/>
    <col min="10258" max="10258" width="3.625" style="272" customWidth="1"/>
    <col min="10259" max="10259" width="0.75" style="272" customWidth="1"/>
    <col min="10260" max="10260" width="3.375" style="272" customWidth="1"/>
    <col min="10261" max="10261" width="3.625" style="272" customWidth="1"/>
    <col min="10262" max="10262" width="3" style="272" customWidth="1"/>
    <col min="10263" max="10263" width="3.625" style="272" customWidth="1"/>
    <col min="10264" max="10264" width="3.125" style="272" customWidth="1"/>
    <col min="10265" max="10265" width="1.875" style="272" customWidth="1"/>
    <col min="10266" max="10267" width="2.25" style="272" customWidth="1"/>
    <col min="10268" max="10268" width="7.25" style="272" customWidth="1"/>
    <col min="10269" max="10503" width="8.875" style="272"/>
    <col min="10504" max="10504" width="2.5" style="272" customWidth="1"/>
    <col min="10505" max="10505" width="2.375" style="272" customWidth="1"/>
    <col min="10506" max="10506" width="1.125" style="272" customWidth="1"/>
    <col min="10507" max="10507" width="22.625" style="272" customWidth="1"/>
    <col min="10508" max="10508" width="1.25" style="272" customWidth="1"/>
    <col min="10509" max="10510" width="11.75" style="272" customWidth="1"/>
    <col min="10511" max="10511" width="1.75" style="272" customWidth="1"/>
    <col min="10512" max="10512" width="6.875" style="272" customWidth="1"/>
    <col min="10513" max="10513" width="4.5" style="272" customWidth="1"/>
    <col min="10514" max="10514" width="3.625" style="272" customWidth="1"/>
    <col min="10515" max="10515" width="0.75" style="272" customWidth="1"/>
    <col min="10516" max="10516" width="3.375" style="272" customWidth="1"/>
    <col min="10517" max="10517" width="3.625" style="272" customWidth="1"/>
    <col min="10518" max="10518" width="3" style="272" customWidth="1"/>
    <col min="10519" max="10519" width="3.625" style="272" customWidth="1"/>
    <col min="10520" max="10520" width="3.125" style="272" customWidth="1"/>
    <col min="10521" max="10521" width="1.875" style="272" customWidth="1"/>
    <col min="10522" max="10523" width="2.25" style="272" customWidth="1"/>
    <col min="10524" max="10524" width="7.25" style="272" customWidth="1"/>
    <col min="10525" max="10759" width="8.875" style="272"/>
    <col min="10760" max="10760" width="2.5" style="272" customWidth="1"/>
    <col min="10761" max="10761" width="2.375" style="272" customWidth="1"/>
    <col min="10762" max="10762" width="1.125" style="272" customWidth="1"/>
    <col min="10763" max="10763" width="22.625" style="272" customWidth="1"/>
    <col min="10764" max="10764" width="1.25" style="272" customWidth="1"/>
    <col min="10765" max="10766" width="11.75" style="272" customWidth="1"/>
    <col min="10767" max="10767" width="1.75" style="272" customWidth="1"/>
    <col min="10768" max="10768" width="6.875" style="272" customWidth="1"/>
    <col min="10769" max="10769" width="4.5" style="272" customWidth="1"/>
    <col min="10770" max="10770" width="3.625" style="272" customWidth="1"/>
    <col min="10771" max="10771" width="0.75" style="272" customWidth="1"/>
    <col min="10772" max="10772" width="3.375" style="272" customWidth="1"/>
    <col min="10773" max="10773" width="3.625" style="272" customWidth="1"/>
    <col min="10774" max="10774" width="3" style="272" customWidth="1"/>
    <col min="10775" max="10775" width="3.625" style="272" customWidth="1"/>
    <col min="10776" max="10776" width="3.125" style="272" customWidth="1"/>
    <col min="10777" max="10777" width="1.875" style="272" customWidth="1"/>
    <col min="10778" max="10779" width="2.25" style="272" customWidth="1"/>
    <col min="10780" max="10780" width="7.25" style="272" customWidth="1"/>
    <col min="10781" max="11015" width="8.875" style="272"/>
    <col min="11016" max="11016" width="2.5" style="272" customWidth="1"/>
    <col min="11017" max="11017" width="2.375" style="272" customWidth="1"/>
    <col min="11018" max="11018" width="1.125" style="272" customWidth="1"/>
    <col min="11019" max="11019" width="22.625" style="272" customWidth="1"/>
    <col min="11020" max="11020" width="1.25" style="272" customWidth="1"/>
    <col min="11021" max="11022" width="11.75" style="272" customWidth="1"/>
    <col min="11023" max="11023" width="1.75" style="272" customWidth="1"/>
    <col min="11024" max="11024" width="6.875" style="272" customWidth="1"/>
    <col min="11025" max="11025" width="4.5" style="272" customWidth="1"/>
    <col min="11026" max="11026" width="3.625" style="272" customWidth="1"/>
    <col min="11027" max="11027" width="0.75" style="272" customWidth="1"/>
    <col min="11028" max="11028" width="3.375" style="272" customWidth="1"/>
    <col min="11029" max="11029" width="3.625" style="272" customWidth="1"/>
    <col min="11030" max="11030" width="3" style="272" customWidth="1"/>
    <col min="11031" max="11031" width="3.625" style="272" customWidth="1"/>
    <col min="11032" max="11032" width="3.125" style="272" customWidth="1"/>
    <col min="11033" max="11033" width="1.875" style="272" customWidth="1"/>
    <col min="11034" max="11035" width="2.25" style="272" customWidth="1"/>
    <col min="11036" max="11036" width="7.25" style="272" customWidth="1"/>
    <col min="11037" max="11271" width="8.875" style="272"/>
    <col min="11272" max="11272" width="2.5" style="272" customWidth="1"/>
    <col min="11273" max="11273" width="2.375" style="272" customWidth="1"/>
    <col min="11274" max="11274" width="1.125" style="272" customWidth="1"/>
    <col min="11275" max="11275" width="22.625" style="272" customWidth="1"/>
    <col min="11276" max="11276" width="1.25" style="272" customWidth="1"/>
    <col min="11277" max="11278" width="11.75" style="272" customWidth="1"/>
    <col min="11279" max="11279" width="1.75" style="272" customWidth="1"/>
    <col min="11280" max="11280" width="6.875" style="272" customWidth="1"/>
    <col min="11281" max="11281" width="4.5" style="272" customWidth="1"/>
    <col min="11282" max="11282" width="3.625" style="272" customWidth="1"/>
    <col min="11283" max="11283" width="0.75" style="272" customWidth="1"/>
    <col min="11284" max="11284" width="3.375" style="272" customWidth="1"/>
    <col min="11285" max="11285" width="3.625" style="272" customWidth="1"/>
    <col min="11286" max="11286" width="3" style="272" customWidth="1"/>
    <col min="11287" max="11287" width="3.625" style="272" customWidth="1"/>
    <col min="11288" max="11288" width="3.125" style="272" customWidth="1"/>
    <col min="11289" max="11289" width="1.875" style="272" customWidth="1"/>
    <col min="11290" max="11291" width="2.25" style="272" customWidth="1"/>
    <col min="11292" max="11292" width="7.25" style="272" customWidth="1"/>
    <col min="11293" max="11527" width="8.875" style="272"/>
    <col min="11528" max="11528" width="2.5" style="272" customWidth="1"/>
    <col min="11529" max="11529" width="2.375" style="272" customWidth="1"/>
    <col min="11530" max="11530" width="1.125" style="272" customWidth="1"/>
    <col min="11531" max="11531" width="22.625" style="272" customWidth="1"/>
    <col min="11532" max="11532" width="1.25" style="272" customWidth="1"/>
    <col min="11533" max="11534" width="11.75" style="272" customWidth="1"/>
    <col min="11535" max="11535" width="1.75" style="272" customWidth="1"/>
    <col min="11536" max="11536" width="6.875" style="272" customWidth="1"/>
    <col min="11537" max="11537" width="4.5" style="272" customWidth="1"/>
    <col min="11538" max="11538" width="3.625" style="272" customWidth="1"/>
    <col min="11539" max="11539" width="0.75" style="272" customWidth="1"/>
    <col min="11540" max="11540" width="3.375" style="272" customWidth="1"/>
    <col min="11541" max="11541" width="3.625" style="272" customWidth="1"/>
    <col min="11542" max="11542" width="3" style="272" customWidth="1"/>
    <col min="11543" max="11543" width="3.625" style="272" customWidth="1"/>
    <col min="11544" max="11544" width="3.125" style="272" customWidth="1"/>
    <col min="11545" max="11545" width="1.875" style="272" customWidth="1"/>
    <col min="11546" max="11547" width="2.25" style="272" customWidth="1"/>
    <col min="11548" max="11548" width="7.25" style="272" customWidth="1"/>
    <col min="11549" max="11783" width="8.875" style="272"/>
    <col min="11784" max="11784" width="2.5" style="272" customWidth="1"/>
    <col min="11785" max="11785" width="2.375" style="272" customWidth="1"/>
    <col min="11786" max="11786" width="1.125" style="272" customWidth="1"/>
    <col min="11787" max="11787" width="22.625" style="272" customWidth="1"/>
    <col min="11788" max="11788" width="1.25" style="272" customWidth="1"/>
    <col min="11789" max="11790" width="11.75" style="272" customWidth="1"/>
    <col min="11791" max="11791" width="1.75" style="272" customWidth="1"/>
    <col min="11792" max="11792" width="6.875" style="272" customWidth="1"/>
    <col min="11793" max="11793" width="4.5" style="272" customWidth="1"/>
    <col min="11794" max="11794" width="3.625" style="272" customWidth="1"/>
    <col min="11795" max="11795" width="0.75" style="272" customWidth="1"/>
    <col min="11796" max="11796" width="3.375" style="272" customWidth="1"/>
    <col min="11797" max="11797" width="3.625" style="272" customWidth="1"/>
    <col min="11798" max="11798" width="3" style="272" customWidth="1"/>
    <col min="11799" max="11799" width="3.625" style="272" customWidth="1"/>
    <col min="11800" max="11800" width="3.125" style="272" customWidth="1"/>
    <col min="11801" max="11801" width="1.875" style="272" customWidth="1"/>
    <col min="11802" max="11803" width="2.25" style="272" customWidth="1"/>
    <col min="11804" max="11804" width="7.25" style="272" customWidth="1"/>
    <col min="11805" max="12039" width="8.875" style="272"/>
    <col min="12040" max="12040" width="2.5" style="272" customWidth="1"/>
    <col min="12041" max="12041" width="2.375" style="272" customWidth="1"/>
    <col min="12042" max="12042" width="1.125" style="272" customWidth="1"/>
    <col min="12043" max="12043" width="22.625" style="272" customWidth="1"/>
    <col min="12044" max="12044" width="1.25" style="272" customWidth="1"/>
    <col min="12045" max="12046" width="11.75" style="272" customWidth="1"/>
    <col min="12047" max="12047" width="1.75" style="272" customWidth="1"/>
    <col min="12048" max="12048" width="6.875" style="272" customWidth="1"/>
    <col min="12049" max="12049" width="4.5" style="272" customWidth="1"/>
    <col min="12050" max="12050" width="3.625" style="272" customWidth="1"/>
    <col min="12051" max="12051" width="0.75" style="272" customWidth="1"/>
    <col min="12052" max="12052" width="3.375" style="272" customWidth="1"/>
    <col min="12053" max="12053" width="3.625" style="272" customWidth="1"/>
    <col min="12054" max="12054" width="3" style="272" customWidth="1"/>
    <col min="12055" max="12055" width="3.625" style="272" customWidth="1"/>
    <col min="12056" max="12056" width="3.125" style="272" customWidth="1"/>
    <col min="12057" max="12057" width="1.875" style="272" customWidth="1"/>
    <col min="12058" max="12059" width="2.25" style="272" customWidth="1"/>
    <col min="12060" max="12060" width="7.25" style="272" customWidth="1"/>
    <col min="12061" max="12295" width="8.875" style="272"/>
    <col min="12296" max="12296" width="2.5" style="272" customWidth="1"/>
    <col min="12297" max="12297" width="2.375" style="272" customWidth="1"/>
    <col min="12298" max="12298" width="1.125" style="272" customWidth="1"/>
    <col min="12299" max="12299" width="22.625" style="272" customWidth="1"/>
    <col min="12300" max="12300" width="1.25" style="272" customWidth="1"/>
    <col min="12301" max="12302" width="11.75" style="272" customWidth="1"/>
    <col min="12303" max="12303" width="1.75" style="272" customWidth="1"/>
    <col min="12304" max="12304" width="6.875" style="272" customWidth="1"/>
    <col min="12305" max="12305" width="4.5" style="272" customWidth="1"/>
    <col min="12306" max="12306" width="3.625" style="272" customWidth="1"/>
    <col min="12307" max="12307" width="0.75" style="272" customWidth="1"/>
    <col min="12308" max="12308" width="3.375" style="272" customWidth="1"/>
    <col min="12309" max="12309" width="3.625" style="272" customWidth="1"/>
    <col min="12310" max="12310" width="3" style="272" customWidth="1"/>
    <col min="12311" max="12311" width="3.625" style="272" customWidth="1"/>
    <col min="12312" max="12312" width="3.125" style="272" customWidth="1"/>
    <col min="12313" max="12313" width="1.875" style="272" customWidth="1"/>
    <col min="12314" max="12315" width="2.25" style="272" customWidth="1"/>
    <col min="12316" max="12316" width="7.25" style="272" customWidth="1"/>
    <col min="12317" max="12551" width="8.875" style="272"/>
    <col min="12552" max="12552" width="2.5" style="272" customWidth="1"/>
    <col min="12553" max="12553" width="2.375" style="272" customWidth="1"/>
    <col min="12554" max="12554" width="1.125" style="272" customWidth="1"/>
    <col min="12555" max="12555" width="22.625" style="272" customWidth="1"/>
    <col min="12556" max="12556" width="1.25" style="272" customWidth="1"/>
    <col min="12557" max="12558" width="11.75" style="272" customWidth="1"/>
    <col min="12559" max="12559" width="1.75" style="272" customWidth="1"/>
    <col min="12560" max="12560" width="6.875" style="272" customWidth="1"/>
    <col min="12561" max="12561" width="4.5" style="272" customWidth="1"/>
    <col min="12562" max="12562" width="3.625" style="272" customWidth="1"/>
    <col min="12563" max="12563" width="0.75" style="272" customWidth="1"/>
    <col min="12564" max="12564" width="3.375" style="272" customWidth="1"/>
    <col min="12565" max="12565" width="3.625" style="272" customWidth="1"/>
    <col min="12566" max="12566" width="3" style="272" customWidth="1"/>
    <col min="12567" max="12567" width="3.625" style="272" customWidth="1"/>
    <col min="12568" max="12568" width="3.125" style="272" customWidth="1"/>
    <col min="12569" max="12569" width="1.875" style="272" customWidth="1"/>
    <col min="12570" max="12571" width="2.25" style="272" customWidth="1"/>
    <col min="12572" max="12572" width="7.25" style="272" customWidth="1"/>
    <col min="12573" max="12807" width="8.875" style="272"/>
    <col min="12808" max="12808" width="2.5" style="272" customWidth="1"/>
    <col min="12809" max="12809" width="2.375" style="272" customWidth="1"/>
    <col min="12810" max="12810" width="1.125" style="272" customWidth="1"/>
    <col min="12811" max="12811" width="22.625" style="272" customWidth="1"/>
    <col min="12812" max="12812" width="1.25" style="272" customWidth="1"/>
    <col min="12813" max="12814" width="11.75" style="272" customWidth="1"/>
    <col min="12815" max="12815" width="1.75" style="272" customWidth="1"/>
    <col min="12816" max="12816" width="6.875" style="272" customWidth="1"/>
    <col min="12817" max="12817" width="4.5" style="272" customWidth="1"/>
    <col min="12818" max="12818" width="3.625" style="272" customWidth="1"/>
    <col min="12819" max="12819" width="0.75" style="272" customWidth="1"/>
    <col min="12820" max="12820" width="3.375" style="272" customWidth="1"/>
    <col min="12821" max="12821" width="3.625" style="272" customWidth="1"/>
    <col min="12822" max="12822" width="3" style="272" customWidth="1"/>
    <col min="12823" max="12823" width="3.625" style="272" customWidth="1"/>
    <col min="12824" max="12824" width="3.125" style="272" customWidth="1"/>
    <col min="12825" max="12825" width="1.875" style="272" customWidth="1"/>
    <col min="12826" max="12827" width="2.25" style="272" customWidth="1"/>
    <col min="12828" max="12828" width="7.25" style="272" customWidth="1"/>
    <col min="12829" max="13063" width="8.875" style="272"/>
    <col min="13064" max="13064" width="2.5" style="272" customWidth="1"/>
    <col min="13065" max="13065" width="2.375" style="272" customWidth="1"/>
    <col min="13066" max="13066" width="1.125" style="272" customWidth="1"/>
    <col min="13067" max="13067" width="22.625" style="272" customWidth="1"/>
    <col min="13068" max="13068" width="1.25" style="272" customWidth="1"/>
    <col min="13069" max="13070" width="11.75" style="272" customWidth="1"/>
    <col min="13071" max="13071" width="1.75" style="272" customWidth="1"/>
    <col min="13072" max="13072" width="6.875" style="272" customWidth="1"/>
    <col min="13073" max="13073" width="4.5" style="272" customWidth="1"/>
    <col min="13074" max="13074" width="3.625" style="272" customWidth="1"/>
    <col min="13075" max="13075" width="0.75" style="272" customWidth="1"/>
    <col min="13076" max="13076" width="3.375" style="272" customWidth="1"/>
    <col min="13077" max="13077" width="3.625" style="272" customWidth="1"/>
    <col min="13078" max="13078" width="3" style="272" customWidth="1"/>
    <col min="13079" max="13079" width="3.625" style="272" customWidth="1"/>
    <col min="13080" max="13080" width="3.125" style="272" customWidth="1"/>
    <col min="13081" max="13081" width="1.875" style="272" customWidth="1"/>
    <col min="13082" max="13083" width="2.25" style="272" customWidth="1"/>
    <col min="13084" max="13084" width="7.25" style="272" customWidth="1"/>
    <col min="13085" max="13319" width="8.875" style="272"/>
    <col min="13320" max="13320" width="2.5" style="272" customWidth="1"/>
    <col min="13321" max="13321" width="2.375" style="272" customWidth="1"/>
    <col min="13322" max="13322" width="1.125" style="272" customWidth="1"/>
    <col min="13323" max="13323" width="22.625" style="272" customWidth="1"/>
    <col min="13324" max="13324" width="1.25" style="272" customWidth="1"/>
    <col min="13325" max="13326" width="11.75" style="272" customWidth="1"/>
    <col min="13327" max="13327" width="1.75" style="272" customWidth="1"/>
    <col min="13328" max="13328" width="6.875" style="272" customWidth="1"/>
    <col min="13329" max="13329" width="4.5" style="272" customWidth="1"/>
    <col min="13330" max="13330" width="3.625" style="272" customWidth="1"/>
    <col min="13331" max="13331" width="0.75" style="272" customWidth="1"/>
    <col min="13332" max="13332" width="3.375" style="272" customWidth="1"/>
    <col min="13333" max="13333" width="3.625" style="272" customWidth="1"/>
    <col min="13334" max="13334" width="3" style="272" customWidth="1"/>
    <col min="13335" max="13335" width="3.625" style="272" customWidth="1"/>
    <col min="13336" max="13336" width="3.125" style="272" customWidth="1"/>
    <col min="13337" max="13337" width="1.875" style="272" customWidth="1"/>
    <col min="13338" max="13339" width="2.25" style="272" customWidth="1"/>
    <col min="13340" max="13340" width="7.25" style="272" customWidth="1"/>
    <col min="13341" max="13575" width="8.875" style="272"/>
    <col min="13576" max="13576" width="2.5" style="272" customWidth="1"/>
    <col min="13577" max="13577" width="2.375" style="272" customWidth="1"/>
    <col min="13578" max="13578" width="1.125" style="272" customWidth="1"/>
    <col min="13579" max="13579" width="22.625" style="272" customWidth="1"/>
    <col min="13580" max="13580" width="1.25" style="272" customWidth="1"/>
    <col min="13581" max="13582" width="11.75" style="272" customWidth="1"/>
    <col min="13583" max="13583" width="1.75" style="272" customWidth="1"/>
    <col min="13584" max="13584" width="6.875" style="272" customWidth="1"/>
    <col min="13585" max="13585" width="4.5" style="272" customWidth="1"/>
    <col min="13586" max="13586" width="3.625" style="272" customWidth="1"/>
    <col min="13587" max="13587" width="0.75" style="272" customWidth="1"/>
    <col min="13588" max="13588" width="3.375" style="272" customWidth="1"/>
    <col min="13589" max="13589" width="3.625" style="272" customWidth="1"/>
    <col min="13590" max="13590" width="3" style="272" customWidth="1"/>
    <col min="13591" max="13591" width="3.625" style="272" customWidth="1"/>
    <col min="13592" max="13592" width="3.125" style="272" customWidth="1"/>
    <col min="13593" max="13593" width="1.875" style="272" customWidth="1"/>
    <col min="13594" max="13595" width="2.25" style="272" customWidth="1"/>
    <col min="13596" max="13596" width="7.25" style="272" customWidth="1"/>
    <col min="13597" max="13831" width="8.875" style="272"/>
    <col min="13832" max="13832" width="2.5" style="272" customWidth="1"/>
    <col min="13833" max="13833" width="2.375" style="272" customWidth="1"/>
    <col min="13834" max="13834" width="1.125" style="272" customWidth="1"/>
    <col min="13835" max="13835" width="22.625" style="272" customWidth="1"/>
    <col min="13836" max="13836" width="1.25" style="272" customWidth="1"/>
    <col min="13837" max="13838" width="11.75" style="272" customWidth="1"/>
    <col min="13839" max="13839" width="1.75" style="272" customWidth="1"/>
    <col min="13840" max="13840" width="6.875" style="272" customWidth="1"/>
    <col min="13841" max="13841" width="4.5" style="272" customWidth="1"/>
    <col min="13842" max="13842" width="3.625" style="272" customWidth="1"/>
    <col min="13843" max="13843" width="0.75" style="272" customWidth="1"/>
    <col min="13844" max="13844" width="3.375" style="272" customWidth="1"/>
    <col min="13845" max="13845" width="3.625" style="272" customWidth="1"/>
    <col min="13846" max="13846" width="3" style="272" customWidth="1"/>
    <col min="13847" max="13847" width="3.625" style="272" customWidth="1"/>
    <col min="13848" max="13848" width="3.125" style="272" customWidth="1"/>
    <col min="13849" max="13849" width="1.875" style="272" customWidth="1"/>
    <col min="13850" max="13851" width="2.25" style="272" customWidth="1"/>
    <col min="13852" max="13852" width="7.25" style="272" customWidth="1"/>
    <col min="13853" max="14087" width="8.875" style="272"/>
    <col min="14088" max="14088" width="2.5" style="272" customWidth="1"/>
    <col min="14089" max="14089" width="2.375" style="272" customWidth="1"/>
    <col min="14090" max="14090" width="1.125" style="272" customWidth="1"/>
    <col min="14091" max="14091" width="22.625" style="272" customWidth="1"/>
    <col min="14092" max="14092" width="1.25" style="272" customWidth="1"/>
    <col min="14093" max="14094" width="11.75" style="272" customWidth="1"/>
    <col min="14095" max="14095" width="1.75" style="272" customWidth="1"/>
    <col min="14096" max="14096" width="6.875" style="272" customWidth="1"/>
    <col min="14097" max="14097" width="4.5" style="272" customWidth="1"/>
    <col min="14098" max="14098" width="3.625" style="272" customWidth="1"/>
    <col min="14099" max="14099" width="0.75" style="272" customWidth="1"/>
    <col min="14100" max="14100" width="3.375" style="272" customWidth="1"/>
    <col min="14101" max="14101" width="3.625" style="272" customWidth="1"/>
    <col min="14102" max="14102" width="3" style="272" customWidth="1"/>
    <col min="14103" max="14103" width="3.625" style="272" customWidth="1"/>
    <col min="14104" max="14104" width="3.125" style="272" customWidth="1"/>
    <col min="14105" max="14105" width="1.875" style="272" customWidth="1"/>
    <col min="14106" max="14107" width="2.25" style="272" customWidth="1"/>
    <col min="14108" max="14108" width="7.25" style="272" customWidth="1"/>
    <col min="14109" max="14343" width="8.875" style="272"/>
    <col min="14344" max="14344" width="2.5" style="272" customWidth="1"/>
    <col min="14345" max="14345" width="2.375" style="272" customWidth="1"/>
    <col min="14346" max="14346" width="1.125" style="272" customWidth="1"/>
    <col min="14347" max="14347" width="22.625" style="272" customWidth="1"/>
    <col min="14348" max="14348" width="1.25" style="272" customWidth="1"/>
    <col min="14349" max="14350" width="11.75" style="272" customWidth="1"/>
    <col min="14351" max="14351" width="1.75" style="272" customWidth="1"/>
    <col min="14352" max="14352" width="6.875" style="272" customWidth="1"/>
    <col min="14353" max="14353" width="4.5" style="272" customWidth="1"/>
    <col min="14354" max="14354" width="3.625" style="272" customWidth="1"/>
    <col min="14355" max="14355" width="0.75" style="272" customWidth="1"/>
    <col min="14356" max="14356" width="3.375" style="272" customWidth="1"/>
    <col min="14357" max="14357" width="3.625" style="272" customWidth="1"/>
    <col min="14358" max="14358" width="3" style="272" customWidth="1"/>
    <col min="14359" max="14359" width="3.625" style="272" customWidth="1"/>
    <col min="14360" max="14360" width="3.125" style="272" customWidth="1"/>
    <col min="14361" max="14361" width="1.875" style="272" customWidth="1"/>
    <col min="14362" max="14363" width="2.25" style="272" customWidth="1"/>
    <col min="14364" max="14364" width="7.25" style="272" customWidth="1"/>
    <col min="14365" max="14599" width="8.875" style="272"/>
    <col min="14600" max="14600" width="2.5" style="272" customWidth="1"/>
    <col min="14601" max="14601" width="2.375" style="272" customWidth="1"/>
    <col min="14602" max="14602" width="1.125" style="272" customWidth="1"/>
    <col min="14603" max="14603" width="22.625" style="272" customWidth="1"/>
    <col min="14604" max="14604" width="1.25" style="272" customWidth="1"/>
    <col min="14605" max="14606" width="11.75" style="272" customWidth="1"/>
    <col min="14607" max="14607" width="1.75" style="272" customWidth="1"/>
    <col min="14608" max="14608" width="6.875" style="272" customWidth="1"/>
    <col min="14609" max="14609" width="4.5" style="272" customWidth="1"/>
    <col min="14610" max="14610" width="3.625" style="272" customWidth="1"/>
    <col min="14611" max="14611" width="0.75" style="272" customWidth="1"/>
    <col min="14612" max="14612" width="3.375" style="272" customWidth="1"/>
    <col min="14613" max="14613" width="3.625" style="272" customWidth="1"/>
    <col min="14614" max="14614" width="3" style="272" customWidth="1"/>
    <col min="14615" max="14615" width="3.625" style="272" customWidth="1"/>
    <col min="14616" max="14616" width="3.125" style="272" customWidth="1"/>
    <col min="14617" max="14617" width="1.875" style="272" customWidth="1"/>
    <col min="14618" max="14619" width="2.25" style="272" customWidth="1"/>
    <col min="14620" max="14620" width="7.25" style="272" customWidth="1"/>
    <col min="14621" max="14855" width="8.875" style="272"/>
    <col min="14856" max="14856" width="2.5" style="272" customWidth="1"/>
    <col min="14857" max="14857" width="2.375" style="272" customWidth="1"/>
    <col min="14858" max="14858" width="1.125" style="272" customWidth="1"/>
    <col min="14859" max="14859" width="22.625" style="272" customWidth="1"/>
    <col min="14860" max="14860" width="1.25" style="272" customWidth="1"/>
    <col min="14861" max="14862" width="11.75" style="272" customWidth="1"/>
    <col min="14863" max="14863" width="1.75" style="272" customWidth="1"/>
    <col min="14864" max="14864" width="6.875" style="272" customWidth="1"/>
    <col min="14865" max="14865" width="4.5" style="272" customWidth="1"/>
    <col min="14866" max="14866" width="3.625" style="272" customWidth="1"/>
    <col min="14867" max="14867" width="0.75" style="272" customWidth="1"/>
    <col min="14868" max="14868" width="3.375" style="272" customWidth="1"/>
    <col min="14869" max="14869" width="3.625" style="272" customWidth="1"/>
    <col min="14870" max="14870" width="3" style="272" customWidth="1"/>
    <col min="14871" max="14871" width="3.625" style="272" customWidth="1"/>
    <col min="14872" max="14872" width="3.125" style="272" customWidth="1"/>
    <col min="14873" max="14873" width="1.875" style="272" customWidth="1"/>
    <col min="14874" max="14875" width="2.25" style="272" customWidth="1"/>
    <col min="14876" max="14876" width="7.25" style="272" customWidth="1"/>
    <col min="14877" max="15111" width="8.875" style="272"/>
    <col min="15112" max="15112" width="2.5" style="272" customWidth="1"/>
    <col min="15113" max="15113" width="2.375" style="272" customWidth="1"/>
    <col min="15114" max="15114" width="1.125" style="272" customWidth="1"/>
    <col min="15115" max="15115" width="22.625" style="272" customWidth="1"/>
    <col min="15116" max="15116" width="1.25" style="272" customWidth="1"/>
    <col min="15117" max="15118" width="11.75" style="272" customWidth="1"/>
    <col min="15119" max="15119" width="1.75" style="272" customWidth="1"/>
    <col min="15120" max="15120" width="6.875" style="272" customWidth="1"/>
    <col min="15121" max="15121" width="4.5" style="272" customWidth="1"/>
    <col min="15122" max="15122" width="3.625" style="272" customWidth="1"/>
    <col min="15123" max="15123" width="0.75" style="272" customWidth="1"/>
    <col min="15124" max="15124" width="3.375" style="272" customWidth="1"/>
    <col min="15125" max="15125" width="3.625" style="272" customWidth="1"/>
    <col min="15126" max="15126" width="3" style="272" customWidth="1"/>
    <col min="15127" max="15127" width="3.625" style="272" customWidth="1"/>
    <col min="15128" max="15128" width="3.125" style="272" customWidth="1"/>
    <col min="15129" max="15129" width="1.875" style="272" customWidth="1"/>
    <col min="15130" max="15131" width="2.25" style="272" customWidth="1"/>
    <col min="15132" max="15132" width="7.25" style="272" customWidth="1"/>
    <col min="15133" max="15367" width="8.875" style="272"/>
    <col min="15368" max="15368" width="2.5" style="272" customWidth="1"/>
    <col min="15369" max="15369" width="2.375" style="272" customWidth="1"/>
    <col min="15370" max="15370" width="1.125" style="272" customWidth="1"/>
    <col min="15371" max="15371" width="22.625" style="272" customWidth="1"/>
    <col min="15372" max="15372" width="1.25" style="272" customWidth="1"/>
    <col min="15373" max="15374" width="11.75" style="272" customWidth="1"/>
    <col min="15375" max="15375" width="1.75" style="272" customWidth="1"/>
    <col min="15376" max="15376" width="6.875" style="272" customWidth="1"/>
    <col min="15377" max="15377" width="4.5" style="272" customWidth="1"/>
    <col min="15378" max="15378" width="3.625" style="272" customWidth="1"/>
    <col min="15379" max="15379" width="0.75" style="272" customWidth="1"/>
    <col min="15380" max="15380" width="3.375" style="272" customWidth="1"/>
    <col min="15381" max="15381" width="3.625" style="272" customWidth="1"/>
    <col min="15382" max="15382" width="3" style="272" customWidth="1"/>
    <col min="15383" max="15383" width="3.625" style="272" customWidth="1"/>
    <col min="15384" max="15384" width="3.125" style="272" customWidth="1"/>
    <col min="15385" max="15385" width="1.875" style="272" customWidth="1"/>
    <col min="15386" max="15387" width="2.25" style="272" customWidth="1"/>
    <col min="15388" max="15388" width="7.25" style="272" customWidth="1"/>
    <col min="15389" max="15623" width="8.875" style="272"/>
    <col min="15624" max="15624" width="2.5" style="272" customWidth="1"/>
    <col min="15625" max="15625" width="2.375" style="272" customWidth="1"/>
    <col min="15626" max="15626" width="1.125" style="272" customWidth="1"/>
    <col min="15627" max="15627" width="22.625" style="272" customWidth="1"/>
    <col min="15628" max="15628" width="1.25" style="272" customWidth="1"/>
    <col min="15629" max="15630" width="11.75" style="272" customWidth="1"/>
    <col min="15631" max="15631" width="1.75" style="272" customWidth="1"/>
    <col min="15632" max="15632" width="6.875" style="272" customWidth="1"/>
    <col min="15633" max="15633" width="4.5" style="272" customWidth="1"/>
    <col min="15634" max="15634" width="3.625" style="272" customWidth="1"/>
    <col min="15635" max="15635" width="0.75" style="272" customWidth="1"/>
    <col min="15636" max="15636" width="3.375" style="272" customWidth="1"/>
    <col min="15637" max="15637" width="3.625" style="272" customWidth="1"/>
    <col min="15638" max="15638" width="3" style="272" customWidth="1"/>
    <col min="15639" max="15639" width="3.625" style="272" customWidth="1"/>
    <col min="15640" max="15640" width="3.125" style="272" customWidth="1"/>
    <col min="15641" max="15641" width="1.875" style="272" customWidth="1"/>
    <col min="15642" max="15643" width="2.25" style="272" customWidth="1"/>
    <col min="15644" max="15644" width="7.25" style="272" customWidth="1"/>
    <col min="15645" max="15879" width="8.875" style="272"/>
    <col min="15880" max="15880" width="2.5" style="272" customWidth="1"/>
    <col min="15881" max="15881" width="2.375" style="272" customWidth="1"/>
    <col min="15882" max="15882" width="1.125" style="272" customWidth="1"/>
    <col min="15883" max="15883" width="22.625" style="272" customWidth="1"/>
    <col min="15884" max="15884" width="1.25" style="272" customWidth="1"/>
    <col min="15885" max="15886" width="11.75" style="272" customWidth="1"/>
    <col min="15887" max="15887" width="1.75" style="272" customWidth="1"/>
    <col min="15888" max="15888" width="6.875" style="272" customWidth="1"/>
    <col min="15889" max="15889" width="4.5" style="272" customWidth="1"/>
    <col min="15890" max="15890" width="3.625" style="272" customWidth="1"/>
    <col min="15891" max="15891" width="0.75" style="272" customWidth="1"/>
    <col min="15892" max="15892" width="3.375" style="272" customWidth="1"/>
    <col min="15893" max="15893" width="3.625" style="272" customWidth="1"/>
    <col min="15894" max="15894" width="3" style="272" customWidth="1"/>
    <col min="15895" max="15895" width="3.625" style="272" customWidth="1"/>
    <col min="15896" max="15896" width="3.125" style="272" customWidth="1"/>
    <col min="15897" max="15897" width="1.875" style="272" customWidth="1"/>
    <col min="15898" max="15899" width="2.25" style="272" customWidth="1"/>
    <col min="15900" max="15900" width="7.25" style="272" customWidth="1"/>
    <col min="15901" max="16135" width="8.875" style="272"/>
    <col min="16136" max="16136" width="2.5" style="272" customWidth="1"/>
    <col min="16137" max="16137" width="2.375" style="272" customWidth="1"/>
    <col min="16138" max="16138" width="1.125" style="272" customWidth="1"/>
    <col min="16139" max="16139" width="22.625" style="272" customWidth="1"/>
    <col min="16140" max="16140" width="1.25" style="272" customWidth="1"/>
    <col min="16141" max="16142" width="11.75" style="272" customWidth="1"/>
    <col min="16143" max="16143" width="1.75" style="272" customWidth="1"/>
    <col min="16144" max="16144" width="6.875" style="272" customWidth="1"/>
    <col min="16145" max="16145" width="4.5" style="272" customWidth="1"/>
    <col min="16146" max="16146" width="3.625" style="272" customWidth="1"/>
    <col min="16147" max="16147" width="0.75" style="272" customWidth="1"/>
    <col min="16148" max="16148" width="3.375" style="272" customWidth="1"/>
    <col min="16149" max="16149" width="3.625" style="272" customWidth="1"/>
    <col min="16150" max="16150" width="3" style="272" customWidth="1"/>
    <col min="16151" max="16151" width="3.625" style="272" customWidth="1"/>
    <col min="16152" max="16152" width="3.125" style="272" customWidth="1"/>
    <col min="16153" max="16153" width="1.875" style="272" customWidth="1"/>
    <col min="16154" max="16155" width="2.25" style="272" customWidth="1"/>
    <col min="16156" max="16156" width="7.25" style="272" customWidth="1"/>
    <col min="16157" max="16384" width="8.875" style="272"/>
  </cols>
  <sheetData>
    <row r="1" spans="2:78" ht="20.25" customHeight="1">
      <c r="B1" s="270" t="s">
        <v>2712</v>
      </c>
    </row>
    <row r="2" spans="2:78" ht="12" customHeight="1">
      <c r="S2" s="925"/>
      <c r="T2" s="925"/>
      <c r="X2" s="925"/>
      <c r="AB2" s="926"/>
      <c r="AC2" s="272" t="s">
        <v>2632</v>
      </c>
    </row>
    <row r="3" spans="2:78">
      <c r="Q3" s="927"/>
      <c r="R3" s="1948"/>
      <c r="S3" s="1949"/>
      <c r="T3" s="635" t="s">
        <v>2170</v>
      </c>
      <c r="U3" s="964"/>
      <c r="V3" s="635" t="s">
        <v>2171</v>
      </c>
      <c r="W3" s="964"/>
      <c r="X3" s="928" t="s">
        <v>2172</v>
      </c>
      <c r="BX3" s="1" t="s">
        <v>3035</v>
      </c>
      <c r="BY3" s="1">
        <v>1</v>
      </c>
      <c r="BZ3" s="1">
        <v>1</v>
      </c>
    </row>
    <row r="4" spans="2:78">
      <c r="Q4" s="929"/>
      <c r="R4" s="929"/>
      <c r="S4" s="928"/>
      <c r="T4" s="928"/>
      <c r="U4" s="928"/>
      <c r="V4" s="928"/>
      <c r="W4" s="928"/>
      <c r="X4" s="928"/>
      <c r="BX4" s="1" t="s">
        <v>3036</v>
      </c>
      <c r="BY4" s="1">
        <v>2</v>
      </c>
      <c r="BZ4" s="1">
        <v>2</v>
      </c>
    </row>
    <row r="5" spans="2:78" ht="12" customHeight="1">
      <c r="T5" s="930"/>
      <c r="U5" s="930"/>
      <c r="V5" s="930"/>
      <c r="W5" s="930"/>
      <c r="X5" s="930"/>
      <c r="BX5" s="1" t="s">
        <v>3037</v>
      </c>
      <c r="BY5" s="1">
        <v>3</v>
      </c>
      <c r="BZ5" s="1">
        <v>3</v>
      </c>
    </row>
    <row r="6" spans="2:78" ht="21" customHeight="1">
      <c r="C6" s="272" t="s">
        <v>2173</v>
      </c>
      <c r="N6" s="270" t="s">
        <v>2174</v>
      </c>
      <c r="O6" s="270"/>
      <c r="P6" s="270"/>
      <c r="Q6" s="270"/>
      <c r="R6" s="931"/>
      <c r="S6" s="931"/>
      <c r="T6" s="931"/>
      <c r="U6" s="931"/>
      <c r="V6" s="931"/>
      <c r="W6" s="931"/>
      <c r="X6" s="931"/>
      <c r="BX6" s="1"/>
      <c r="BY6" s="1">
        <v>4</v>
      </c>
      <c r="BZ6" s="1">
        <v>4</v>
      </c>
    </row>
    <row r="7" spans="2:78" ht="2.4500000000000002" customHeight="1">
      <c r="B7" s="272" t="s">
        <v>2186</v>
      </c>
      <c r="T7" s="930"/>
      <c r="U7" s="930"/>
      <c r="V7" s="930"/>
      <c r="W7" s="930"/>
      <c r="X7" s="930"/>
      <c r="BX7" s="1"/>
      <c r="BY7" s="1">
        <v>5</v>
      </c>
      <c r="BZ7" s="1">
        <v>5</v>
      </c>
    </row>
    <row r="8" spans="2:78" ht="25.9" customHeight="1">
      <c r="C8" s="272" t="s">
        <v>2198</v>
      </c>
      <c r="E8" s="270"/>
      <c r="F8" s="270"/>
      <c r="G8" s="270"/>
      <c r="H8" s="270"/>
      <c r="I8" s="270"/>
      <c r="J8" s="270"/>
      <c r="N8" s="2156" t="s">
        <v>2175</v>
      </c>
      <c r="O8" s="2156"/>
      <c r="P8" s="1788" t="str">
        <f>IF('共通１ー１（基本情報（１）～（11））'!C6="","",'共通１ー１（基本情報（１）～（11））'!C6)</f>
        <v/>
      </c>
      <c r="Q8" s="1788"/>
      <c r="R8" s="1817" t="str">
        <f>IF('共通１ー１（基本情報（１）～（11））'!C7="","",'共通１ー１（基本情報（１）～（11））'!C7&amp;'共通１ー１（基本情報（１）～（11））'!C8&amp;'共通１ー１（基本情報（１）～（11））'!C9)</f>
        <v/>
      </c>
      <c r="S8" s="1817"/>
      <c r="T8" s="1817"/>
      <c r="U8" s="1817"/>
      <c r="V8" s="1817"/>
      <c r="W8" s="1817"/>
      <c r="X8" s="1817"/>
      <c r="BX8" s="1"/>
      <c r="BY8" s="1">
        <v>6</v>
      </c>
      <c r="BZ8" s="1">
        <v>6</v>
      </c>
    </row>
    <row r="9" spans="2:78" ht="2.4500000000000002" customHeight="1">
      <c r="D9" s="270"/>
      <c r="E9" s="270"/>
      <c r="F9" s="270"/>
      <c r="G9" s="270"/>
      <c r="H9" s="270"/>
      <c r="I9" s="270"/>
      <c r="J9" s="270"/>
      <c r="O9" s="270"/>
      <c r="P9" s="271"/>
      <c r="Q9" s="271"/>
      <c r="R9" s="271"/>
      <c r="S9" s="271"/>
      <c r="T9" s="271"/>
      <c r="U9" s="271"/>
      <c r="V9" s="271"/>
      <c r="W9" s="271"/>
      <c r="X9" s="271"/>
      <c r="BX9" s="1"/>
      <c r="BY9" s="1">
        <v>7</v>
      </c>
      <c r="BZ9" s="1">
        <v>7</v>
      </c>
    </row>
    <row r="10" spans="2:78" ht="25.9" customHeight="1">
      <c r="N10" s="2156" t="s">
        <v>2176</v>
      </c>
      <c r="O10" s="2156"/>
      <c r="P10" s="1768" t="str">
        <f>IF('共通１ー１（基本情報（１）～（11））'!C5="","",'共通１ー１（基本情報（１）～（11））'!C5)</f>
        <v/>
      </c>
      <c r="Q10" s="1769"/>
      <c r="R10" s="1769"/>
      <c r="S10" s="1769"/>
      <c r="T10" s="1769"/>
      <c r="U10" s="1769"/>
      <c r="V10" s="1769"/>
      <c r="W10" s="1769"/>
      <c r="X10" s="1769"/>
      <c r="BX10" s="1"/>
      <c r="BY10" s="1">
        <v>8</v>
      </c>
      <c r="BZ10" s="1">
        <v>8</v>
      </c>
    </row>
    <row r="11" spans="2:78" ht="3.6" customHeight="1">
      <c r="O11" s="270"/>
      <c r="P11" s="643"/>
      <c r="Q11" s="643"/>
      <c r="R11" s="643"/>
      <c r="S11" s="643"/>
      <c r="T11" s="643"/>
      <c r="U11" s="643"/>
      <c r="V11" s="643"/>
      <c r="W11" s="643"/>
      <c r="X11" s="643"/>
      <c r="BX11" s="1"/>
      <c r="BY11" s="1">
        <v>9</v>
      </c>
      <c r="BZ11" s="1">
        <v>9</v>
      </c>
    </row>
    <row r="12" spans="2:78" ht="25.9" customHeight="1">
      <c r="N12" s="2161" t="s">
        <v>2120</v>
      </c>
      <c r="O12" s="2161"/>
      <c r="P12" s="1768" t="str">
        <f>IF('共通１ー１（基本情報（１）～（11））'!C10="","",'共通１ー１（基本情報（１）～（11））'!C10)</f>
        <v/>
      </c>
      <c r="Q12" s="1769"/>
      <c r="R12" s="1769"/>
      <c r="S12" s="1769"/>
      <c r="T12" s="1768" t="str">
        <f>IF('共通１ー１（基本情報（１）～（11））'!C11="","",'共通１ー１（基本情報（１）～（11））'!C11)</f>
        <v/>
      </c>
      <c r="U12" s="1769"/>
      <c r="V12" s="1769"/>
      <c r="W12" s="1769"/>
      <c r="X12" s="1769"/>
      <c r="BX12" s="1"/>
      <c r="BY12" s="1">
        <v>10</v>
      </c>
      <c r="BZ12" s="1">
        <v>10</v>
      </c>
    </row>
    <row r="13" spans="2:78" ht="21" customHeight="1">
      <c r="N13" s="270"/>
      <c r="O13" s="270"/>
      <c r="P13" s="270"/>
      <c r="Q13" s="270"/>
      <c r="R13" s="270"/>
      <c r="S13" s="270"/>
      <c r="T13" s="270"/>
      <c r="U13" s="270"/>
      <c r="V13" s="270"/>
      <c r="W13" s="270"/>
      <c r="X13" s="270"/>
      <c r="BX13" s="1"/>
      <c r="BY13" s="1">
        <v>11</v>
      </c>
      <c r="BZ13" s="1">
        <v>11</v>
      </c>
    </row>
    <row r="14" spans="2:78" ht="2.4500000000000002" customHeight="1">
      <c r="O14" s="270"/>
      <c r="P14" s="271"/>
      <c r="Q14" s="271"/>
      <c r="R14" s="271"/>
      <c r="S14" s="271"/>
      <c r="T14" s="271"/>
      <c r="U14" s="271"/>
      <c r="V14" s="271"/>
      <c r="W14" s="271"/>
      <c r="X14" s="271"/>
      <c r="BX14" s="1"/>
      <c r="BY14" s="1">
        <v>12</v>
      </c>
      <c r="BZ14" s="1">
        <v>12</v>
      </c>
    </row>
    <row r="15" spans="2:78" ht="21" customHeight="1">
      <c r="N15" s="270"/>
      <c r="O15" s="270"/>
      <c r="P15" s="270"/>
      <c r="Q15" s="270"/>
      <c r="R15" s="270"/>
      <c r="S15" s="270"/>
      <c r="T15" s="270"/>
      <c r="U15" s="270"/>
      <c r="V15" s="270"/>
      <c r="W15" s="270"/>
      <c r="X15" s="270"/>
      <c r="AB15" s="932"/>
      <c r="BX15" s="1"/>
      <c r="BY15" s="1"/>
      <c r="BZ15" s="1">
        <v>13</v>
      </c>
    </row>
    <row r="16" spans="2:78" ht="2.4500000000000002" customHeight="1">
      <c r="O16" s="270"/>
      <c r="P16" s="271"/>
      <c r="Q16" s="271"/>
      <c r="R16" s="271"/>
      <c r="S16" s="271"/>
      <c r="T16" s="271"/>
      <c r="U16" s="271"/>
      <c r="V16" s="271"/>
      <c r="W16" s="271"/>
      <c r="X16" s="271"/>
      <c r="BX16" s="1"/>
      <c r="BY16" s="1"/>
      <c r="BZ16" s="1">
        <v>14</v>
      </c>
    </row>
    <row r="17" spans="1:78" s="274" customFormat="1" ht="13.15" customHeight="1">
      <c r="A17" s="933"/>
      <c r="B17" s="933"/>
      <c r="C17" s="2160" t="s">
        <v>2703</v>
      </c>
      <c r="D17" s="2160"/>
      <c r="E17" s="2160"/>
      <c r="F17" s="2160"/>
      <c r="G17" s="2160"/>
      <c r="H17" s="2160"/>
      <c r="I17" s="2160"/>
      <c r="J17" s="2160"/>
      <c r="K17" s="2160"/>
      <c r="L17" s="2160"/>
      <c r="M17" s="2160"/>
      <c r="N17" s="2160"/>
      <c r="O17" s="2160"/>
      <c r="P17" s="2160"/>
      <c r="Q17" s="2160"/>
      <c r="R17" s="2160"/>
      <c r="S17" s="2160"/>
      <c r="T17" s="2160"/>
      <c r="U17" s="2160"/>
      <c r="V17" s="2160"/>
      <c r="W17" s="2160"/>
      <c r="X17" s="2160"/>
      <c r="Y17" s="933"/>
      <c r="Z17" s="933"/>
      <c r="AA17" s="934"/>
      <c r="AB17" s="934"/>
      <c r="AC17" s="934"/>
      <c r="AD17" s="934"/>
      <c r="AE17" s="934"/>
      <c r="AF17" s="934"/>
      <c r="AG17" s="934"/>
      <c r="AH17" s="934"/>
      <c r="AI17" s="934"/>
      <c r="AJ17" s="934"/>
      <c r="AK17" s="934"/>
      <c r="BX17" s="1"/>
      <c r="BY17" s="1"/>
      <c r="BZ17" s="1">
        <v>15</v>
      </c>
    </row>
    <row r="18" spans="1:78" s="274" customFormat="1" ht="13.15" customHeight="1">
      <c r="C18" s="2160"/>
      <c r="D18" s="2160"/>
      <c r="E18" s="2160"/>
      <c r="F18" s="2160"/>
      <c r="G18" s="2160"/>
      <c r="H18" s="2160"/>
      <c r="I18" s="2160"/>
      <c r="J18" s="2160"/>
      <c r="K18" s="2160"/>
      <c r="L18" s="2160"/>
      <c r="M18" s="2160"/>
      <c r="N18" s="2160"/>
      <c r="O18" s="2160"/>
      <c r="P18" s="2160"/>
      <c r="Q18" s="2160"/>
      <c r="R18" s="2160"/>
      <c r="S18" s="2160"/>
      <c r="T18" s="2160"/>
      <c r="U18" s="2160"/>
      <c r="V18" s="2160"/>
      <c r="W18" s="2160"/>
      <c r="X18" s="2160"/>
      <c r="Y18" s="273"/>
      <c r="Z18" s="273"/>
      <c r="AA18" s="273"/>
      <c r="BX18" s="1"/>
      <c r="BY18" s="1"/>
      <c r="BZ18" s="1">
        <v>16</v>
      </c>
    </row>
    <row r="19" spans="1:78" ht="11.45" customHeight="1">
      <c r="BX19" s="1"/>
      <c r="BY19" s="1"/>
      <c r="BZ19" s="1">
        <v>17</v>
      </c>
    </row>
    <row r="20" spans="1:78" ht="18" customHeight="1">
      <c r="D20" s="935" t="s">
        <v>2233</v>
      </c>
      <c r="E20" s="276"/>
      <c r="F20" s="277" t="s">
        <v>2170</v>
      </c>
      <c r="G20" s="278"/>
      <c r="H20" s="277" t="s">
        <v>2171</v>
      </c>
      <c r="I20" s="278"/>
      <c r="J20" s="2155" t="s">
        <v>2177</v>
      </c>
      <c r="K20" s="2155"/>
      <c r="L20" s="279"/>
      <c r="M20" s="2156" t="s">
        <v>2178</v>
      </c>
      <c r="N20" s="2156"/>
      <c r="O20" s="2156"/>
      <c r="P20" s="2157"/>
      <c r="Q20" s="2157"/>
      <c r="R20" s="2158" t="s">
        <v>2704</v>
      </c>
      <c r="S20" s="2158"/>
      <c r="T20" s="2158"/>
      <c r="U20" s="2158"/>
      <c r="V20" s="2158"/>
      <c r="W20" s="2158"/>
      <c r="X20" s="2158"/>
      <c r="Y20" s="2158"/>
      <c r="Z20" s="272"/>
      <c r="AB20" s="932" t="s">
        <v>2705</v>
      </c>
      <c r="BX20" s="1"/>
      <c r="BY20" s="1"/>
      <c r="BZ20" s="1">
        <v>18</v>
      </c>
    </row>
    <row r="21" spans="1:78" ht="45" customHeight="1">
      <c r="C21" s="2159" t="s">
        <v>3049</v>
      </c>
      <c r="D21" s="2159"/>
      <c r="E21" s="2159"/>
      <c r="F21" s="2159"/>
      <c r="G21" s="2159"/>
      <c r="H21" s="2159"/>
      <c r="I21" s="2159"/>
      <c r="J21" s="2159"/>
      <c r="K21" s="2159"/>
      <c r="L21" s="2159"/>
      <c r="M21" s="2159"/>
      <c r="N21" s="2159"/>
      <c r="O21" s="2159"/>
      <c r="P21" s="2159"/>
      <c r="Q21" s="2159"/>
      <c r="R21" s="2159"/>
      <c r="S21" s="2159"/>
      <c r="T21" s="2159"/>
      <c r="U21" s="2159"/>
      <c r="V21" s="2159"/>
      <c r="W21" s="2159"/>
      <c r="X21" s="2159"/>
      <c r="BX21" s="1"/>
      <c r="BY21" s="1"/>
      <c r="BZ21" s="1">
        <v>19</v>
      </c>
    </row>
    <row r="22" spans="1:78" ht="13.15" customHeight="1">
      <c r="C22" s="936"/>
      <c r="D22" s="936"/>
      <c r="E22" s="936"/>
      <c r="F22" s="936"/>
      <c r="G22" s="936"/>
      <c r="H22" s="936"/>
      <c r="I22" s="936"/>
      <c r="J22" s="936"/>
      <c r="K22" s="936"/>
      <c r="L22" s="936"/>
      <c r="M22" s="936"/>
      <c r="N22" s="936"/>
      <c r="O22" s="936"/>
      <c r="P22" s="936"/>
      <c r="Q22" s="936"/>
      <c r="R22" s="936"/>
      <c r="S22" s="936"/>
      <c r="T22" s="936"/>
      <c r="U22" s="936"/>
      <c r="V22" s="936"/>
      <c r="W22" s="936"/>
      <c r="X22" s="936"/>
      <c r="BX22" s="1"/>
      <c r="BY22" s="1"/>
      <c r="BZ22" s="1">
        <v>20</v>
      </c>
    </row>
    <row r="23" spans="1:78" ht="13.15" customHeight="1">
      <c r="C23" s="936"/>
      <c r="D23" s="936"/>
      <c r="E23" s="936"/>
      <c r="F23" s="936"/>
      <c r="G23" s="936"/>
      <c r="H23" s="936"/>
      <c r="I23" s="936"/>
      <c r="J23" s="936"/>
      <c r="K23" s="936"/>
      <c r="L23" s="936"/>
      <c r="M23" s="936"/>
      <c r="N23" s="936"/>
      <c r="O23" s="936"/>
      <c r="P23" s="936"/>
      <c r="Q23" s="936"/>
      <c r="R23" s="936"/>
      <c r="S23" s="936"/>
      <c r="T23" s="936"/>
      <c r="U23" s="936"/>
      <c r="V23" s="936"/>
      <c r="W23" s="936"/>
      <c r="X23" s="936"/>
      <c r="BX23" s="1"/>
      <c r="BY23" s="1"/>
      <c r="BZ23" s="1">
        <v>21</v>
      </c>
    </row>
    <row r="24" spans="1:78" ht="13.15" customHeight="1">
      <c r="C24" s="2137" t="s">
        <v>2180</v>
      </c>
      <c r="D24" s="2137"/>
      <c r="E24" s="2137"/>
      <c r="F24" s="2137"/>
      <c r="G24" s="2137"/>
      <c r="H24" s="2137"/>
      <c r="I24" s="2137"/>
      <c r="J24" s="2137"/>
      <c r="K24" s="2137"/>
      <c r="L24" s="2137"/>
      <c r="M24" s="2137"/>
      <c r="N24" s="2137"/>
      <c r="O24" s="2137"/>
      <c r="P24" s="2137"/>
      <c r="Q24" s="2137"/>
      <c r="R24" s="2137"/>
      <c r="S24" s="2137"/>
      <c r="T24" s="2137"/>
      <c r="U24" s="2137"/>
      <c r="V24" s="2137"/>
      <c r="W24" s="2137"/>
      <c r="X24" s="2137"/>
      <c r="BX24" s="1"/>
      <c r="BY24" s="1"/>
      <c r="BZ24" s="1">
        <v>22</v>
      </c>
    </row>
    <row r="25" spans="1:78" ht="13.15" customHeight="1">
      <c r="C25" s="937"/>
      <c r="D25" s="937"/>
      <c r="E25" s="937"/>
      <c r="F25" s="937"/>
      <c r="G25" s="937"/>
      <c r="H25" s="937"/>
      <c r="I25" s="937"/>
      <c r="J25" s="937"/>
      <c r="K25" s="937"/>
      <c r="L25" s="937"/>
      <c r="M25" s="937"/>
      <c r="N25" s="937"/>
      <c r="O25" s="937"/>
      <c r="P25" s="937"/>
      <c r="Q25" s="937"/>
      <c r="R25" s="937"/>
      <c r="S25" s="937"/>
      <c r="T25" s="937"/>
      <c r="U25" s="937"/>
      <c r="V25" s="937"/>
      <c r="W25" s="937"/>
      <c r="X25" s="937"/>
      <c r="BX25" s="1"/>
      <c r="BY25" s="1"/>
      <c r="BZ25" s="1">
        <v>23</v>
      </c>
    </row>
    <row r="26" spans="1:78" ht="13.15" customHeight="1">
      <c r="C26" s="938"/>
      <c r="D26" s="938"/>
      <c r="E26" s="938"/>
      <c r="F26" s="938"/>
      <c r="G26" s="938"/>
      <c r="H26" s="938"/>
      <c r="I26" s="938"/>
      <c r="J26" s="938"/>
      <c r="K26" s="938"/>
      <c r="L26" s="938"/>
      <c r="M26" s="938"/>
      <c r="N26" s="938"/>
      <c r="O26" s="938"/>
      <c r="P26" s="938"/>
      <c r="Q26" s="938"/>
      <c r="R26" s="938"/>
      <c r="S26" s="938"/>
      <c r="T26" s="938"/>
      <c r="U26" s="938"/>
      <c r="V26" s="938"/>
      <c r="W26" s="938"/>
      <c r="X26" s="938"/>
      <c r="BX26" s="1"/>
      <c r="BY26" s="1"/>
      <c r="BZ26" s="1">
        <v>24</v>
      </c>
    </row>
    <row r="27" spans="1:78" ht="27" customHeight="1">
      <c r="C27" s="939"/>
      <c r="D27" s="2138" t="s">
        <v>2640</v>
      </c>
      <c r="E27" s="2138"/>
      <c r="F27" s="2138"/>
      <c r="G27" s="2138"/>
      <c r="H27" s="2138"/>
      <c r="I27" s="2138"/>
      <c r="J27" s="2139"/>
      <c r="K27" s="280"/>
      <c r="L27" s="2140"/>
      <c r="M27" s="2140"/>
      <c r="N27" s="2140"/>
      <c r="O27" s="2140"/>
      <c r="P27" s="2140"/>
      <c r="Q27" s="2140"/>
      <c r="R27" s="2140"/>
      <c r="S27" s="2140"/>
      <c r="T27" s="2140"/>
      <c r="U27" s="2140"/>
      <c r="V27" s="2140"/>
      <c r="W27" s="2140"/>
      <c r="X27" s="2141"/>
      <c r="AA27" s="272"/>
      <c r="BX27" s="1"/>
      <c r="BY27" s="1"/>
      <c r="BZ27" s="1">
        <v>25</v>
      </c>
    </row>
    <row r="28" spans="1:78" ht="2.25" customHeight="1">
      <c r="C28" s="281"/>
      <c r="D28" s="270"/>
      <c r="E28" s="270"/>
      <c r="F28" s="270"/>
      <c r="G28" s="270"/>
      <c r="H28" s="270"/>
      <c r="I28" s="270"/>
      <c r="J28" s="940"/>
      <c r="K28" s="281"/>
      <c r="L28" s="282"/>
      <c r="M28" s="282"/>
      <c r="N28" s="282"/>
      <c r="O28" s="271"/>
      <c r="P28" s="283"/>
      <c r="Q28" s="277"/>
      <c r="R28" s="284"/>
      <c r="S28" s="277"/>
      <c r="T28" s="271"/>
      <c r="U28" s="277"/>
      <c r="V28" s="284"/>
      <c r="W28" s="270"/>
      <c r="X28" s="285"/>
      <c r="AA28" s="272"/>
      <c r="BX28" s="1"/>
      <c r="BY28" s="1"/>
      <c r="BZ28" s="1">
        <v>26</v>
      </c>
    </row>
    <row r="29" spans="1:78" ht="18" customHeight="1">
      <c r="C29" s="281"/>
      <c r="D29" s="2142" t="s">
        <v>2688</v>
      </c>
      <c r="E29" s="2142"/>
      <c r="F29" s="2142"/>
      <c r="G29" s="2142"/>
      <c r="H29" s="2142"/>
      <c r="I29" s="2142"/>
      <c r="J29" s="2143"/>
      <c r="K29" s="270"/>
      <c r="L29" s="286"/>
      <c r="M29" s="2144"/>
      <c r="N29" s="2144"/>
      <c r="O29" s="2144"/>
      <c r="P29" s="2145"/>
      <c r="Q29" s="287"/>
      <c r="R29" s="287"/>
      <c r="S29" s="287"/>
      <c r="T29" s="287"/>
      <c r="U29" s="287"/>
      <c r="V29" s="287"/>
      <c r="W29" s="287"/>
      <c r="X29" s="288"/>
      <c r="AA29" s="272"/>
      <c r="BX29" s="1"/>
      <c r="BY29" s="1"/>
      <c r="BZ29" s="1">
        <v>27</v>
      </c>
    </row>
    <row r="30" spans="1:78" ht="42" customHeight="1">
      <c r="C30" s="941"/>
      <c r="D30" s="2130" t="s">
        <v>2706</v>
      </c>
      <c r="E30" s="2130"/>
      <c r="F30" s="2130"/>
      <c r="G30" s="2130"/>
      <c r="H30" s="2130"/>
      <c r="I30" s="2130"/>
      <c r="J30" s="2131"/>
      <c r="K30" s="289"/>
      <c r="L30" s="2146"/>
      <c r="M30" s="2146"/>
      <c r="N30" s="2146"/>
      <c r="O30" s="2146"/>
      <c r="P30" s="2146"/>
      <c r="Q30" s="2146"/>
      <c r="R30" s="2146"/>
      <c r="S30" s="2146"/>
      <c r="T30" s="2146"/>
      <c r="U30" s="2146"/>
      <c r="V30" s="2146"/>
      <c r="W30" s="2146"/>
      <c r="X30" s="2147"/>
      <c r="BX30" s="1"/>
      <c r="BY30" s="1"/>
      <c r="BZ30" s="1">
        <v>28</v>
      </c>
    </row>
    <row r="31" spans="1:78" ht="30" customHeight="1">
      <c r="C31" s="939"/>
      <c r="D31" s="2148" t="s">
        <v>2707</v>
      </c>
      <c r="E31" s="2148"/>
      <c r="F31" s="2149"/>
      <c r="G31" s="2152" t="s">
        <v>2258</v>
      </c>
      <c r="H31" s="2153"/>
      <c r="I31" s="2153"/>
      <c r="J31" s="2154"/>
      <c r="K31" s="289"/>
      <c r="L31" s="2146"/>
      <c r="M31" s="2146"/>
      <c r="N31" s="2146"/>
      <c r="O31" s="2146"/>
      <c r="P31" s="2146"/>
      <c r="Q31" s="2146"/>
      <c r="R31" s="2146"/>
      <c r="S31" s="2146"/>
      <c r="T31" s="2146"/>
      <c r="U31" s="2146"/>
      <c r="V31" s="2146"/>
      <c r="W31" s="2146"/>
      <c r="X31" s="2147"/>
      <c r="BX31" s="1"/>
      <c r="BY31" s="1"/>
      <c r="BZ31" s="1">
        <v>29</v>
      </c>
    </row>
    <row r="32" spans="1:78" ht="30" customHeight="1">
      <c r="C32" s="942"/>
      <c r="D32" s="2150"/>
      <c r="E32" s="2150"/>
      <c r="F32" s="2151"/>
      <c r="G32" s="2152" t="s">
        <v>2259</v>
      </c>
      <c r="H32" s="2153"/>
      <c r="I32" s="2153"/>
      <c r="J32" s="2154"/>
      <c r="K32" s="289"/>
      <c r="L32" s="2146"/>
      <c r="M32" s="2146"/>
      <c r="N32" s="2146"/>
      <c r="O32" s="2146"/>
      <c r="P32" s="2146"/>
      <c r="Q32" s="2146"/>
      <c r="R32" s="2146"/>
      <c r="S32" s="2146"/>
      <c r="T32" s="2146"/>
      <c r="U32" s="2146"/>
      <c r="V32" s="2146"/>
      <c r="W32" s="2146"/>
      <c r="X32" s="2147"/>
      <c r="BX32" s="1"/>
      <c r="BY32" s="1"/>
      <c r="BZ32" s="1">
        <v>30</v>
      </c>
    </row>
    <row r="33" spans="3:78" ht="42" customHeight="1">
      <c r="C33" s="942"/>
      <c r="D33" s="2130" t="s">
        <v>2708</v>
      </c>
      <c r="E33" s="2130"/>
      <c r="F33" s="2130"/>
      <c r="G33" s="2130"/>
      <c r="H33" s="2130"/>
      <c r="I33" s="2130"/>
      <c r="J33" s="2131"/>
      <c r="K33" s="289"/>
      <c r="L33" s="2132" t="s">
        <v>2233</v>
      </c>
      <c r="M33" s="2132"/>
      <c r="N33" s="291"/>
      <c r="O33" s="943" t="s">
        <v>2119</v>
      </c>
      <c r="P33" s="292"/>
      <c r="Q33" s="321" t="s">
        <v>2182</v>
      </c>
      <c r="R33" s="292"/>
      <c r="S33" s="943" t="s">
        <v>2183</v>
      </c>
      <c r="T33" s="289"/>
      <c r="U33" s="289"/>
      <c r="V33" s="289"/>
      <c r="W33" s="289"/>
      <c r="X33" s="290"/>
      <c r="BX33" s="1"/>
      <c r="BY33" s="1"/>
      <c r="BZ33" s="1">
        <v>31</v>
      </c>
    </row>
    <row r="34" spans="3:78" ht="42" customHeight="1">
      <c r="C34" s="941"/>
      <c r="D34" s="2130" t="s">
        <v>2709</v>
      </c>
      <c r="E34" s="2130"/>
      <c r="F34" s="2130"/>
      <c r="G34" s="2130"/>
      <c r="H34" s="2130"/>
      <c r="I34" s="2130"/>
      <c r="J34" s="2131"/>
      <c r="K34" s="289"/>
      <c r="L34" s="2132" t="s">
        <v>2233</v>
      </c>
      <c r="M34" s="2132"/>
      <c r="N34" s="291"/>
      <c r="O34" s="943" t="s">
        <v>2119</v>
      </c>
      <c r="P34" s="292"/>
      <c r="Q34" s="321" t="s">
        <v>2182</v>
      </c>
      <c r="R34" s="292"/>
      <c r="S34" s="943" t="s">
        <v>2183</v>
      </c>
      <c r="T34" s="289"/>
      <c r="U34" s="289"/>
      <c r="V34" s="289"/>
      <c r="W34" s="289"/>
      <c r="X34" s="290"/>
    </row>
    <row r="35" spans="3:78" ht="42" customHeight="1">
      <c r="C35" s="941"/>
      <c r="D35" s="289"/>
      <c r="E35" s="289" t="s">
        <v>2250</v>
      </c>
      <c r="F35" s="289"/>
      <c r="G35" s="289"/>
      <c r="H35" s="289"/>
      <c r="I35" s="289"/>
      <c r="J35" s="290"/>
      <c r="K35" s="2133" t="s">
        <v>2710</v>
      </c>
      <c r="L35" s="2134"/>
      <c r="M35" s="2134"/>
      <c r="N35" s="2134"/>
      <c r="O35" s="2134"/>
      <c r="P35" s="2134"/>
      <c r="Q35" s="2134"/>
      <c r="R35" s="2134"/>
      <c r="S35" s="2134"/>
      <c r="T35" s="2134"/>
      <c r="U35" s="2134"/>
      <c r="V35" s="2134"/>
      <c r="W35" s="2134"/>
      <c r="X35" s="2135"/>
    </row>
    <row r="36" spans="3:78" ht="5.25" customHeight="1">
      <c r="C36" s="944"/>
      <c r="D36" s="280"/>
      <c r="E36" s="280"/>
      <c r="F36" s="280"/>
      <c r="G36" s="280"/>
      <c r="H36" s="280"/>
      <c r="I36" s="280"/>
      <c r="J36" s="280"/>
      <c r="K36" s="280"/>
      <c r="L36" s="280"/>
      <c r="M36" s="280"/>
      <c r="N36" s="280"/>
      <c r="O36" s="280"/>
      <c r="P36" s="280"/>
      <c r="Q36" s="280"/>
      <c r="R36" s="280"/>
      <c r="S36" s="944"/>
      <c r="T36" s="280"/>
      <c r="U36" s="272"/>
      <c r="V36" s="945"/>
      <c r="W36" s="945"/>
      <c r="X36" s="945"/>
    </row>
    <row r="37" spans="3:78" ht="13.5" customHeight="1">
      <c r="D37" s="270" t="s">
        <v>2711</v>
      </c>
      <c r="E37" s="270"/>
      <c r="F37" s="270"/>
      <c r="G37" s="270"/>
      <c r="H37" s="270"/>
      <c r="I37" s="270"/>
      <c r="J37" s="270"/>
      <c r="K37" s="270"/>
      <c r="L37" s="270"/>
      <c r="M37" s="270"/>
      <c r="N37" s="270"/>
      <c r="O37" s="270"/>
      <c r="P37" s="270"/>
      <c r="Q37" s="270"/>
      <c r="R37" s="270"/>
      <c r="T37" s="270"/>
      <c r="U37" s="272"/>
      <c r="V37" s="271"/>
      <c r="W37" s="271"/>
      <c r="X37" s="271"/>
    </row>
    <row r="38" spans="3:78" ht="13.5" customHeight="1">
      <c r="D38" s="270"/>
      <c r="E38" s="270"/>
      <c r="F38" s="270"/>
      <c r="G38" s="270"/>
      <c r="H38" s="270"/>
      <c r="I38" s="270"/>
      <c r="J38" s="270"/>
      <c r="K38" s="270"/>
      <c r="L38" s="270"/>
      <c r="M38" s="270"/>
      <c r="N38" s="270"/>
      <c r="O38" s="270"/>
      <c r="P38" s="270"/>
      <c r="Q38" s="270"/>
      <c r="R38" s="270"/>
      <c r="T38" s="270"/>
      <c r="U38" s="272"/>
      <c r="V38" s="271"/>
      <c r="W38" s="271"/>
      <c r="X38" s="271"/>
    </row>
    <row r="39" spans="3:78" ht="13.5" customHeight="1">
      <c r="T39" s="925"/>
      <c r="X39" s="272"/>
    </row>
    <row r="40" spans="3:78" ht="20.45" customHeight="1">
      <c r="N40" s="946"/>
      <c r="O40" s="946"/>
      <c r="P40" s="270"/>
      <c r="Q40" s="270"/>
      <c r="R40" s="270"/>
      <c r="S40" s="270"/>
      <c r="T40" s="270"/>
      <c r="U40" s="270"/>
      <c r="V40" s="270"/>
      <c r="W40" s="270"/>
      <c r="X40" s="271"/>
      <c r="AB40" s="932"/>
    </row>
    <row r="41" spans="3:78" ht="7.15" customHeight="1">
      <c r="O41" s="270"/>
      <c r="P41" s="271"/>
      <c r="Q41" s="271"/>
      <c r="R41" s="271"/>
      <c r="S41" s="271"/>
      <c r="T41" s="271"/>
      <c r="U41" s="271"/>
      <c r="V41" s="271"/>
      <c r="W41" s="271"/>
      <c r="X41" s="271"/>
    </row>
    <row r="42" spans="3:78" ht="20.45" customHeight="1">
      <c r="O42" s="947"/>
      <c r="P42" s="270"/>
      <c r="Q42" s="270"/>
      <c r="R42" s="271"/>
      <c r="S42" s="271"/>
      <c r="T42" s="271"/>
      <c r="U42" s="271"/>
      <c r="V42" s="271"/>
      <c r="W42" s="271"/>
      <c r="X42" s="271"/>
    </row>
    <row r="43" spans="3:78" ht="20.45" customHeight="1">
      <c r="N43" s="270"/>
      <c r="O43" s="947"/>
      <c r="P43" s="270"/>
      <c r="Q43" s="270"/>
      <c r="R43" s="270"/>
      <c r="S43" s="270"/>
      <c r="T43" s="270"/>
      <c r="U43" s="270"/>
      <c r="V43" s="270"/>
      <c r="W43" s="270"/>
      <c r="X43" s="270"/>
    </row>
    <row r="44" spans="3:78" ht="2.4500000000000002" customHeight="1">
      <c r="O44" s="270"/>
      <c r="P44" s="271"/>
      <c r="Q44" s="271"/>
      <c r="R44" s="271"/>
      <c r="S44" s="271"/>
      <c r="T44" s="271"/>
      <c r="U44" s="271"/>
      <c r="V44" s="271"/>
      <c r="W44" s="271"/>
      <c r="X44" s="271"/>
      <c r="AB44" s="932"/>
    </row>
    <row r="45" spans="3:78" ht="2.4500000000000002" customHeight="1">
      <c r="O45" s="270"/>
      <c r="P45" s="271"/>
      <c r="Q45" s="271"/>
      <c r="R45" s="271"/>
      <c r="S45" s="271"/>
      <c r="T45" s="271"/>
      <c r="U45" s="271"/>
      <c r="V45" s="271"/>
      <c r="W45" s="271"/>
      <c r="X45" s="271"/>
    </row>
    <row r="46" spans="3:78" ht="20.45" customHeight="1">
      <c r="N46" s="946"/>
      <c r="O46" s="946"/>
      <c r="P46" s="270"/>
      <c r="Q46" s="270"/>
      <c r="R46" s="270"/>
      <c r="S46" s="270"/>
      <c r="T46" s="270"/>
      <c r="U46" s="270"/>
      <c r="V46" s="270"/>
      <c r="W46" s="270"/>
      <c r="X46" s="271"/>
      <c r="AB46" s="932"/>
    </row>
    <row r="48" spans="3:78" s="948" customFormat="1">
      <c r="D48" s="2136"/>
      <c r="E48" s="2136"/>
      <c r="F48" s="2136"/>
      <c r="G48" s="2136"/>
      <c r="H48" s="2136"/>
      <c r="I48" s="2136"/>
      <c r="J48" s="2136"/>
      <c r="L48" s="949"/>
      <c r="M48" s="949"/>
      <c r="N48" s="949"/>
      <c r="O48" s="949"/>
      <c r="P48" s="949"/>
      <c r="Q48" s="949"/>
      <c r="R48" s="949"/>
      <c r="S48" s="949"/>
      <c r="T48" s="949"/>
      <c r="U48" s="949"/>
      <c r="V48" s="949"/>
      <c r="W48" s="949"/>
      <c r="X48" s="272"/>
      <c r="Y48" s="272"/>
      <c r="Z48" s="272"/>
      <c r="AA48" s="272"/>
      <c r="AB48" s="272"/>
      <c r="AC48" s="272"/>
      <c r="AD48" s="272"/>
      <c r="AE48" s="272"/>
      <c r="AF48" s="272"/>
      <c r="AG48" s="275"/>
      <c r="AH48" s="275"/>
      <c r="AI48" s="275"/>
      <c r="AJ48" s="950"/>
    </row>
    <row r="49" spans="4:27" s="948" customFormat="1">
      <c r="D49" s="2136"/>
      <c r="E49" s="2136"/>
      <c r="F49" s="2136"/>
      <c r="G49" s="2136"/>
      <c r="H49" s="2136"/>
      <c r="I49" s="2136"/>
      <c r="J49" s="2136"/>
      <c r="K49" s="951"/>
      <c r="L49" s="2136"/>
      <c r="M49" s="2136"/>
      <c r="N49" s="2136"/>
      <c r="O49" s="2136"/>
      <c r="P49" s="2136"/>
      <c r="Q49" s="2136"/>
      <c r="R49" s="2136"/>
      <c r="S49" s="2136"/>
      <c r="T49" s="2136"/>
      <c r="U49" s="2136"/>
      <c r="V49" s="2136"/>
      <c r="W49" s="2136"/>
      <c r="X49" s="2136"/>
      <c r="Y49" s="952"/>
      <c r="Z49" s="952"/>
      <c r="AA49" s="952"/>
    </row>
    <row r="51" spans="4:27">
      <c r="X51" s="950"/>
    </row>
  </sheetData>
  <sheetProtection algorithmName="SHA-512" hashValue="m5YKmiMUZIYZ9MaYFwLOUQrVmsMpUEwCEn9sklWPXoAd5wQws96kTGpKbEttMwyqnDl5uSkOO3Y+CezESQcgsA==" saltValue="2sgMBnyI/lSOQLUKzAGaoQ==" spinCount="100000" sheet="1" formatCells="0" selectLockedCells="1"/>
  <protectedRanges>
    <protectedRange sqref="P8" name="範囲1_5"/>
    <protectedRange sqref="P10 P12" name="範囲1_5_2"/>
  </protectedRanges>
  <mergeCells count="35">
    <mergeCell ref="R3:S3"/>
    <mergeCell ref="C17:X18"/>
    <mergeCell ref="N8:O8"/>
    <mergeCell ref="N10:O10"/>
    <mergeCell ref="P10:X10"/>
    <mergeCell ref="N12:O12"/>
    <mergeCell ref="P8:Q8"/>
    <mergeCell ref="R8:X8"/>
    <mergeCell ref="P12:S12"/>
    <mergeCell ref="T12:X12"/>
    <mergeCell ref="J20:K20"/>
    <mergeCell ref="M20:O20"/>
    <mergeCell ref="P20:Q20"/>
    <mergeCell ref="R20:Y20"/>
    <mergeCell ref="C21:X21"/>
    <mergeCell ref="D33:J33"/>
    <mergeCell ref="L33:M33"/>
    <mergeCell ref="C24:X24"/>
    <mergeCell ref="D27:J27"/>
    <mergeCell ref="L27:X27"/>
    <mergeCell ref="D29:J29"/>
    <mergeCell ref="M29:P29"/>
    <mergeCell ref="D30:J30"/>
    <mergeCell ref="L30:X30"/>
    <mergeCell ref="D31:F32"/>
    <mergeCell ref="G31:J31"/>
    <mergeCell ref="L31:X31"/>
    <mergeCell ref="G32:J32"/>
    <mergeCell ref="L32:X32"/>
    <mergeCell ref="D34:J34"/>
    <mergeCell ref="L34:M34"/>
    <mergeCell ref="K35:X35"/>
    <mergeCell ref="D48:J48"/>
    <mergeCell ref="D49:J49"/>
    <mergeCell ref="L49:X49"/>
  </mergeCells>
  <phoneticPr fontId="67"/>
  <printOptions horizontalCentered="1"/>
  <pageMargins left="0.70866141732283472" right="0.70866141732283472" top="0.74803149606299213" bottom="0.55118110236220474" header="0.31496062992125984" footer="0.31496062992125984"/>
  <pageSetup paperSize="9" orientation="portrait" blackAndWhite="1" r:id="rId1"/>
  <headerFooter scaleWithDoc="0" alignWithMargins="0">
    <oddFooter>&amp;R&amp;"ＭＳ Ｐ明朝,標準"&amp;10（日本産業規格Ａ列４番）</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34497" r:id="rId4" name="Check Box 1">
              <controlPr defaultSize="0" autoFill="0" autoLine="0" autoPict="0" altText="同意します">
                <anchor moveWithCells="1">
                  <from>
                    <xdr:col>3</xdr:col>
                    <xdr:colOff>104775</xdr:colOff>
                    <xdr:row>33</xdr:row>
                    <xdr:rowOff>504825</xdr:rowOff>
                  </from>
                  <to>
                    <xdr:col>6</xdr:col>
                    <xdr:colOff>19050</xdr:colOff>
                    <xdr:row>35</xdr:row>
                    <xdr:rowOff>38100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4D865-6834-4640-9E12-11733C9D8812}">
  <sheetPr codeName="Sheet38"/>
  <dimension ref="B1:E12"/>
  <sheetViews>
    <sheetView view="pageBreakPreview" zoomScaleNormal="100" zoomScaleSheetLayoutView="100" workbookViewId="0">
      <selection activeCell="K3" sqref="K3:L3"/>
    </sheetView>
  </sheetViews>
  <sheetFormatPr defaultColWidth="8.875" defaultRowHeight="13.5"/>
  <cols>
    <col min="1" max="1" width="1.5" style="528" customWidth="1"/>
    <col min="2" max="2" width="16.625" style="528" customWidth="1"/>
    <col min="3" max="4" width="24.25" style="528" customWidth="1"/>
    <col min="5" max="5" width="21" style="528" customWidth="1"/>
    <col min="6" max="6" width="1.5" style="528" customWidth="1"/>
    <col min="7" max="16384" width="8.875" style="528"/>
  </cols>
  <sheetData>
    <row r="1" spans="2:5" ht="18.600000000000001" customHeight="1" thickBot="1">
      <c r="B1" s="527" t="s">
        <v>2617</v>
      </c>
      <c r="C1" s="527"/>
      <c r="D1" s="527"/>
      <c r="E1" s="527"/>
    </row>
    <row r="2" spans="2:5" s="529" customFormat="1" ht="25.15" customHeight="1">
      <c r="B2" s="663" t="s">
        <v>2942</v>
      </c>
      <c r="C2" s="953" t="s">
        <v>2946</v>
      </c>
      <c r="D2" s="666" t="s">
        <v>2944</v>
      </c>
      <c r="E2" s="667" t="s">
        <v>2615</v>
      </c>
    </row>
    <row r="3" spans="2:5" ht="60.4" customHeight="1">
      <c r="B3" s="664" t="s">
        <v>2739</v>
      </c>
      <c r="C3" s="955"/>
      <c r="D3" s="956"/>
      <c r="E3" s="957"/>
    </row>
    <row r="4" spans="2:5" ht="48" customHeight="1">
      <c r="B4" s="664" t="s">
        <v>2740</v>
      </c>
      <c r="C4" s="955"/>
      <c r="D4" s="958"/>
      <c r="E4" s="957"/>
    </row>
    <row r="5" spans="2:5" ht="48" customHeight="1">
      <c r="B5" s="664" t="s">
        <v>2943</v>
      </c>
      <c r="C5" s="955" t="s">
        <v>2945</v>
      </c>
      <c r="D5" s="958"/>
      <c r="E5" s="957"/>
    </row>
    <row r="6" spans="2:5" ht="48" customHeight="1">
      <c r="B6" s="664" t="s">
        <v>2940</v>
      </c>
      <c r="C6" s="955"/>
      <c r="D6" s="958"/>
      <c r="E6" s="957"/>
    </row>
    <row r="7" spans="2:5" ht="48" customHeight="1">
      <c r="B7" s="664" t="s">
        <v>2941</v>
      </c>
      <c r="C7" s="955"/>
      <c r="D7" s="956"/>
      <c r="E7" s="957"/>
    </row>
    <row r="8" spans="2:5" ht="60" customHeight="1">
      <c r="B8" s="664" t="s">
        <v>2616</v>
      </c>
      <c r="C8" s="955"/>
      <c r="D8" s="959"/>
      <c r="E8" s="957"/>
    </row>
    <row r="9" spans="2:5" ht="48" customHeight="1">
      <c r="B9" s="664" t="s">
        <v>2741</v>
      </c>
      <c r="C9" s="955"/>
      <c r="D9" s="958"/>
      <c r="E9" s="957"/>
    </row>
    <row r="10" spans="2:5" ht="48" customHeight="1">
      <c r="B10" s="954" t="s">
        <v>2742</v>
      </c>
      <c r="C10" s="960"/>
      <c r="D10" s="958"/>
      <c r="E10" s="957"/>
    </row>
    <row r="11" spans="2:5" ht="120" customHeight="1" thickBot="1">
      <c r="B11" s="665" t="s">
        <v>2618</v>
      </c>
      <c r="C11" s="961"/>
      <c r="D11" s="962"/>
      <c r="E11" s="963"/>
    </row>
    <row r="12" spans="2:5" ht="9" customHeight="1">
      <c r="B12" s="530"/>
      <c r="C12" s="530"/>
      <c r="D12" s="530"/>
    </row>
  </sheetData>
  <sheetProtection algorithmName="SHA-512" hashValue="O1osT8tnRSJRgEjBkZAVViNR7AjMUBTfjT2UDJeSZacv0/uzYbQ0NITG/vGfSLIiefZrO0T7u391ivhHezqQ5g==" saltValue="Fu1MMDr15leCNK4K/TWcjQ==" spinCount="100000" sheet="1" formatCells="0" selectLockedCells="1"/>
  <phoneticPr fontId="6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39</vt:i4>
      </vt:variant>
    </vt:vector>
  </HeadingPairs>
  <TitlesOfParts>
    <vt:vector size="76" baseType="lpstr">
      <vt:lpstr>記載要領</vt:lpstr>
      <vt:lpstr>日本標準産業中分類</vt:lpstr>
      <vt:lpstr>会社規模判断資料</vt:lpstr>
      <vt:lpstr>第1号</vt:lpstr>
      <vt:lpstr>第２号 (助成対象者) </vt:lpstr>
      <vt:lpstr>第２号 (共同申請者)  </vt:lpstr>
      <vt:lpstr>第２号(手続代行者）</vt:lpstr>
      <vt:lpstr>共通１ー１（基本情報（１）～（11））</vt:lpstr>
      <vt:lpstr>共通１ー１（基本情報（12）～（15））</vt:lpstr>
      <vt:lpstr>共通１－２(太陽光）</vt:lpstr>
      <vt:lpstr>共通１－２（風力)</vt:lpstr>
      <vt:lpstr>共通１－２（水力)</vt:lpstr>
      <vt:lpstr>共通１－２（地熱発電)</vt:lpstr>
      <vt:lpstr>共通１－２（バイオマス）</vt:lpstr>
      <vt:lpstr>共通１－２_別紙(1)</vt:lpstr>
      <vt:lpstr>共通１－２_別紙(2)</vt:lpstr>
      <vt:lpstr>共通１－３_導入効果</vt:lpstr>
      <vt:lpstr>共通１－４（環境価値）</vt:lpstr>
      <vt:lpstr>共通１－４（費用対効果）</vt:lpstr>
      <vt:lpstr>システム系統図（光）最新</vt:lpstr>
      <vt:lpstr>共通様式１別紙１</vt:lpstr>
      <vt:lpstr>共通様式１別紙１（燃料製造）</vt:lpstr>
      <vt:lpstr>共通２_発電設備</vt:lpstr>
      <vt:lpstr>共通様式2_蓄電池単独</vt:lpstr>
      <vt:lpstr>第５号様式</vt:lpstr>
      <vt:lpstr>第６号様式</vt:lpstr>
      <vt:lpstr>第７号様式</vt:lpstr>
      <vt:lpstr>第８号様式</vt:lpstr>
      <vt:lpstr>第９号様式</vt:lpstr>
      <vt:lpstr>第10号様式</vt:lpstr>
      <vt:lpstr>第10号の２様式</vt:lpstr>
      <vt:lpstr>第14号様式</vt:lpstr>
      <vt:lpstr>第15号様式</vt:lpstr>
      <vt:lpstr>第17号様式</vt:lpstr>
      <vt:lpstr>第19号様式</vt:lpstr>
      <vt:lpstr>第21号様式</vt:lpstr>
      <vt:lpstr>参考様式３</vt:lpstr>
      <vt:lpstr>'システム系統図（光）最新'!Print_Area</vt:lpstr>
      <vt:lpstr>会社規模判断資料!Print_Area</vt:lpstr>
      <vt:lpstr>記載要領!Print_Area</vt:lpstr>
      <vt:lpstr>'共通１ー１（基本情報（１）～（11））'!Print_Area</vt:lpstr>
      <vt:lpstr>'共通１ー１（基本情報（12）～（15））'!Print_Area</vt:lpstr>
      <vt:lpstr>'共通１－２（バイオマス）'!Print_Area</vt:lpstr>
      <vt:lpstr>'共通１－２（水力)'!Print_Area</vt:lpstr>
      <vt:lpstr>'共通１－２(太陽光）'!Print_Area</vt:lpstr>
      <vt:lpstr>'共通１－２（地熱発電)'!Print_Area</vt:lpstr>
      <vt:lpstr>'共通１－２（風力)'!Print_Area</vt:lpstr>
      <vt:lpstr>'共通１－２_別紙(1)'!Print_Area</vt:lpstr>
      <vt:lpstr>'共通１－２_別紙(2)'!Print_Area</vt:lpstr>
      <vt:lpstr>'共通１－３_導入効果'!Print_Area</vt:lpstr>
      <vt:lpstr>'共通１－４（環境価値）'!Print_Area</vt:lpstr>
      <vt:lpstr>'共通１－４（費用対効果）'!Print_Area</vt:lpstr>
      <vt:lpstr>共通２_発電設備!Print_Area</vt:lpstr>
      <vt:lpstr>共通様式１別紙１!Print_Area</vt:lpstr>
      <vt:lpstr>'共通様式１別紙１（燃料製造）'!Print_Area</vt:lpstr>
      <vt:lpstr>共通様式2_蓄電池単独!Print_Area</vt:lpstr>
      <vt:lpstr>参考様式３!Print_Area</vt:lpstr>
      <vt:lpstr>第10号の２様式!Print_Area</vt:lpstr>
      <vt:lpstr>第10号様式!Print_Area</vt:lpstr>
      <vt:lpstr>第14号様式!Print_Area</vt:lpstr>
      <vt:lpstr>第15号様式!Print_Area</vt:lpstr>
      <vt:lpstr>第17号様式!Print_Area</vt:lpstr>
      <vt:lpstr>第19号様式!Print_Area</vt:lpstr>
      <vt:lpstr>第1号!Print_Area</vt:lpstr>
      <vt:lpstr>第21号様式!Print_Area</vt:lpstr>
      <vt:lpstr>'第２号 (共同申請者)  '!Print_Area</vt:lpstr>
      <vt:lpstr>'第２号 (助成対象者) '!Print_Area</vt:lpstr>
      <vt:lpstr>'第２号(手続代行者）'!Print_Area</vt:lpstr>
      <vt:lpstr>第５号様式!Print_Area</vt:lpstr>
      <vt:lpstr>第６号様式!Print_Area</vt:lpstr>
      <vt:lpstr>第７号様式!Print_Area</vt:lpstr>
      <vt:lpstr>第８号様式!Print_Area</vt:lpstr>
      <vt:lpstr>第９号様式!Print_Area</vt:lpstr>
      <vt:lpstr>日本標準産業中分類!Print_Area</vt:lpstr>
      <vt:lpstr>日本標準産業中分類!Print_Titles</vt:lpstr>
      <vt:lpstr>前払い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2026-03-24T00:30:35Z</cp:lastPrinted>
  <dcterms:created xsi:type="dcterms:W3CDTF">2016-07-27T08:24:34Z</dcterms:created>
  <dcterms:modified xsi:type="dcterms:W3CDTF">2026-09-01T05:14:24Z</dcterms:modified>
</cp:coreProperties>
</file>